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OneDrive\Escritorio\TRABAJO\2023\"/>
    </mc:Choice>
  </mc:AlternateContent>
  <xr:revisionPtr revIDLastSave="0" documentId="8_{8B824D14-A697-473E-BDCB-F06C6149821E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Base operativos" sheetId="2" r:id="rId1"/>
    <sheet name="Base datos" sheetId="3" r:id="rId2"/>
    <sheet name="Categorías Base t" sheetId="4" state="hidden" r:id="rId3"/>
    <sheet name="Categorías base datos" sheetId="6" r:id="rId4"/>
    <sheet name="calculo_metas" sheetId="7" r:id="rId5"/>
    <sheet name="Metas_trimestre" sheetId="9" r:id="rId6"/>
    <sheet name="Metas_fisicas_anual" sheetId="10" r:id="rId7"/>
    <sheet name="Hoja3" sheetId="13" r:id="rId8"/>
    <sheet name="aux buscarv" sheetId="5" state="hidden" r:id="rId9"/>
  </sheets>
  <definedNames>
    <definedName name="_xlnm._FilterDatabase" localSheetId="0" hidden="1">'Base operativos'!$A$1:$BR$386</definedName>
    <definedName name="AMBA">#REF!</definedName>
    <definedName name="AMBA_Buenos_Aires_AMBA">#REF!</definedName>
    <definedName name="asd">#REF!</definedName>
    <definedName name="Cuyo">#REF!</definedName>
    <definedName name="Cuyo_Mendoza">#REF!</definedName>
    <definedName name="Cuyo_San_Juan">#REF!</definedName>
    <definedName name="Cuyo_San_Luis">#REF!</definedName>
    <definedName name="dsdsdsdsd">#REF!</definedName>
    <definedName name="ewe">#REF!</definedName>
    <definedName name="ewwwwwwwwwwwwwwwwww">#REF!</definedName>
    <definedName name="Noreste">#REF!</definedName>
    <definedName name="Noreste_Chaco">#REF!</definedName>
    <definedName name="Noreste_Corrientes">#REF!</definedName>
    <definedName name="Noreste_Formosa">#REF!</definedName>
    <definedName name="Noreste_Misiones">#REF!</definedName>
    <definedName name="Noroeste">#REF!</definedName>
    <definedName name="Noroeste_Catamarca">#REF!</definedName>
    <definedName name="Noroeste_Jujuy">#REF!</definedName>
    <definedName name="Noroeste_La_Rioja">#REF!</definedName>
    <definedName name="Noroeste_Salta">#REF!</definedName>
    <definedName name="Noroeste_Santiago_del_Estero">#REF!</definedName>
    <definedName name="Noroeste_Tucumán">#REF!</definedName>
    <definedName name="Pampeana">#REF!</definedName>
    <definedName name="Pampeana_Buenos_Aires">#REF!</definedName>
    <definedName name="Pampeana_Córdoba">#REF!</definedName>
    <definedName name="Pampeana_Entre_Ríos">#REF!</definedName>
    <definedName name="Pampeana_La_Pampa">#REF!</definedName>
    <definedName name="Pampeana_Santa_Fe">#REF!</definedName>
    <definedName name="Patagonia">#REF!</definedName>
    <definedName name="Patagonia_Chubut">#REF!</definedName>
    <definedName name="Patagonia_Neuquen">#REF!</definedName>
    <definedName name="Patagonia_Rio_Negro">#REF!</definedName>
    <definedName name="Patagonia_Santa_Cruz">#REF!</definedName>
    <definedName name="Patagonia_Tierra_del_Fuego">#REF!</definedName>
    <definedName name="qqqqqqqqqqqqqqqqqqqq">#REF!</definedName>
    <definedName name="Regiones">#REF!</definedName>
    <definedName name="ret">#REF!</definedName>
    <definedName name="saaaaaaaaaaaaaaaaaa">#REF!</definedName>
    <definedName name="sd">#REF!</definedName>
    <definedName name="sds">#REF!</definedName>
    <definedName name="sdsd">#REF!</definedName>
    <definedName name="sdsds">#REF!</definedName>
    <definedName name="wee">#REF!</definedName>
    <definedName name="weweewwwwwwwwwww">#REF!</definedName>
    <definedName name="wwwwwwwwwwwwwwwweeeew">#REF!</definedName>
    <definedName name="Z_3203D0AF_3892_4D14_9803_57D795B36439_.wvu.FilterData" localSheetId="0" hidden="1">'Base operativos'!$A$1:$CA$1</definedName>
    <definedName name="zszzzzzzzzzzzzzzzzzzzzzzzzzzzzzzzzzzzzzzzzzzzzzzzzzzzzzzzzzzzzzzzzzzzzzzzz">#REF!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22" i="3" l="1"/>
  <c r="B2934" i="3"/>
  <c r="B2946" i="3"/>
  <c r="B2958" i="3"/>
  <c r="B2970" i="3"/>
  <c r="B2982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F2938" i="3"/>
  <c r="F2950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B2727" i="3"/>
  <c r="B2739" i="3"/>
  <c r="B2751" i="3"/>
  <c r="B2787" i="3"/>
  <c r="B2799" i="3"/>
  <c r="B2823" i="3"/>
  <c r="B2835" i="3"/>
  <c r="B2847" i="3"/>
  <c r="B2859" i="3"/>
  <c r="B2871" i="3"/>
  <c r="B2883" i="3"/>
  <c r="B2895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F2711" i="3"/>
  <c r="F2723" i="3"/>
  <c r="F2735" i="3"/>
  <c r="F2747" i="3"/>
  <c r="F2783" i="3"/>
  <c r="F2807" i="3"/>
  <c r="F2819" i="3"/>
  <c r="F2855" i="3"/>
  <c r="F2891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G369" i="2"/>
  <c r="F2815" i="3" s="1"/>
  <c r="G370" i="2"/>
  <c r="F2861" i="3" s="1"/>
  <c r="G371" i="2"/>
  <c r="F2944" i="3" s="1"/>
  <c r="G372" i="2"/>
  <c r="F2825" i="3" s="1"/>
  <c r="G373" i="2"/>
  <c r="G380" i="2"/>
  <c r="F2889" i="3" s="1"/>
  <c r="G381" i="2"/>
  <c r="F2934" i="3" s="1"/>
  <c r="G382" i="2"/>
  <c r="F2947" i="3" s="1"/>
  <c r="G383" i="2"/>
  <c r="F2897" i="3" s="1"/>
  <c r="G384" i="2"/>
  <c r="F2851" i="3" s="1"/>
  <c r="G385" i="2"/>
  <c r="C369" i="2"/>
  <c r="B2817" i="3" s="1"/>
  <c r="C370" i="2"/>
  <c r="B2855" i="3" s="1"/>
  <c r="C371" i="2"/>
  <c r="B2941" i="3" s="1"/>
  <c r="C372" i="2"/>
  <c r="B2821" i="3" s="1"/>
  <c r="C373" i="2"/>
  <c r="C374" i="2"/>
  <c r="B2829" i="3" s="1"/>
  <c r="C375" i="2"/>
  <c r="B2865" i="3" s="1"/>
  <c r="C376" i="2"/>
  <c r="B2916" i="3" s="1"/>
  <c r="C377" i="2"/>
  <c r="B2964" i="3" s="1"/>
  <c r="C378" i="2"/>
  <c r="G378" i="2" s="1"/>
  <c r="C379" i="2"/>
  <c r="B2901" i="3" s="1"/>
  <c r="C380" i="2"/>
  <c r="B2889" i="3" s="1"/>
  <c r="C381" i="2"/>
  <c r="B2940" i="3" s="1"/>
  <c r="C382" i="2"/>
  <c r="B2952" i="3" s="1"/>
  <c r="C383" i="2"/>
  <c r="B2896" i="3" s="1"/>
  <c r="C384" i="2"/>
  <c r="B2853" i="3" s="1"/>
  <c r="C385" i="2"/>
  <c r="C386" i="2"/>
  <c r="B2904" i="3" s="1"/>
  <c r="C368" i="2"/>
  <c r="G368" i="2" s="1"/>
  <c r="F2801" i="3" s="1"/>
  <c r="C367" i="2"/>
  <c r="G367" i="2" s="1"/>
  <c r="F2796" i="3" s="1"/>
  <c r="C346" i="2"/>
  <c r="G346" i="2" s="1"/>
  <c r="F2748" i="3" s="1"/>
  <c r="C347" i="2"/>
  <c r="G347" i="2" s="1"/>
  <c r="F2765" i="3" s="1"/>
  <c r="C348" i="2"/>
  <c r="G348" i="2" s="1"/>
  <c r="C349" i="2"/>
  <c r="G349" i="2" s="1"/>
  <c r="C350" i="2"/>
  <c r="G350" i="2" s="1"/>
  <c r="F2729" i="3" s="1"/>
  <c r="C351" i="2"/>
  <c r="G351" i="2" s="1"/>
  <c r="F2789" i="3" s="1"/>
  <c r="C352" i="2"/>
  <c r="G352" i="2" s="1"/>
  <c r="C353" i="2"/>
  <c r="G353" i="2" s="1"/>
  <c r="F2733" i="3" s="1"/>
  <c r="C354" i="2"/>
  <c r="G354" i="2" s="1"/>
  <c r="C355" i="2"/>
  <c r="G355" i="2" s="1"/>
  <c r="F2738" i="3" s="1"/>
  <c r="C356" i="2"/>
  <c r="G356" i="2" s="1"/>
  <c r="C364" i="2"/>
  <c r="G364" i="2" s="1"/>
  <c r="C365" i="2"/>
  <c r="G365" i="2" s="1"/>
  <c r="F2755" i="3" s="1"/>
  <c r="C366" i="2"/>
  <c r="G366" i="2" s="1"/>
  <c r="F2793" i="3" s="1"/>
  <c r="C357" i="2"/>
  <c r="G357" i="2" s="1"/>
  <c r="C358" i="2"/>
  <c r="G358" i="2" s="1"/>
  <c r="F2802" i="3" s="1"/>
  <c r="C359" i="2"/>
  <c r="G359" i="2" s="1"/>
  <c r="F2804" i="3" s="1"/>
  <c r="C360" i="2"/>
  <c r="G360" i="2" s="1"/>
  <c r="F2805" i="3" s="1"/>
  <c r="C361" i="2"/>
  <c r="G361" i="2" s="1"/>
  <c r="F2806" i="3" s="1"/>
  <c r="C362" i="2"/>
  <c r="G362" i="2" s="1"/>
  <c r="C363" i="2"/>
  <c r="G363" i="2" s="1"/>
  <c r="F2790" i="3" s="1"/>
  <c r="C83" i="2"/>
  <c r="C84" i="2"/>
  <c r="G84" i="2" s="1"/>
  <c r="C85" i="2"/>
  <c r="G85" i="2" s="1"/>
  <c r="C86" i="2"/>
  <c r="G86" i="2" s="1"/>
  <c r="C87" i="2"/>
  <c r="G87" i="2" s="1"/>
  <c r="C88" i="2"/>
  <c r="C89" i="2"/>
  <c r="C90" i="2"/>
  <c r="G90" i="2" s="1"/>
  <c r="C91" i="2"/>
  <c r="G91" i="2" s="1"/>
  <c r="C92" i="2"/>
  <c r="G92" i="2" s="1"/>
  <c r="C93" i="2"/>
  <c r="G93" i="2" s="1"/>
  <c r="C94" i="2"/>
  <c r="G94" i="2" s="1"/>
  <c r="C95" i="2"/>
  <c r="C96" i="2"/>
  <c r="G96" i="2" s="1"/>
  <c r="C97" i="2"/>
  <c r="C98" i="2"/>
  <c r="G98" i="2" s="1"/>
  <c r="C99" i="2"/>
  <c r="G99" i="2" s="1"/>
  <c r="C100" i="2"/>
  <c r="C101" i="2"/>
  <c r="G101" i="2" s="1"/>
  <c r="C102" i="2"/>
  <c r="G102" i="2" s="1"/>
  <c r="C103" i="2"/>
  <c r="G103" i="2" s="1"/>
  <c r="C104" i="2"/>
  <c r="C105" i="2"/>
  <c r="G105" i="2" s="1"/>
  <c r="C106" i="2"/>
  <c r="G106" i="2" s="1"/>
  <c r="C107" i="2"/>
  <c r="G107" i="2" s="1"/>
  <c r="C108" i="2"/>
  <c r="G108" i="2" s="1"/>
  <c r="C109" i="2"/>
  <c r="G109" i="2" s="1"/>
  <c r="C110" i="2"/>
  <c r="G110" i="2" s="1"/>
  <c r="C111" i="2"/>
  <c r="G111" i="2" s="1"/>
  <c r="C112" i="2"/>
  <c r="C113" i="2"/>
  <c r="C114" i="2"/>
  <c r="G114" i="2" s="1"/>
  <c r="C115" i="2"/>
  <c r="G115" i="2" s="1"/>
  <c r="C116" i="2"/>
  <c r="C117" i="2"/>
  <c r="G117" i="2" s="1"/>
  <c r="C118" i="2"/>
  <c r="G118" i="2" s="1"/>
  <c r="C119" i="2"/>
  <c r="C120" i="2"/>
  <c r="G120" i="2" s="1"/>
  <c r="C121" i="2"/>
  <c r="G121" i="2" s="1"/>
  <c r="C122" i="2"/>
  <c r="G122" i="2" s="1"/>
  <c r="C123" i="2"/>
  <c r="G123" i="2" s="1"/>
  <c r="C124" i="2"/>
  <c r="C125" i="2"/>
  <c r="C126" i="2"/>
  <c r="G126" i="2" s="1"/>
  <c r="C127" i="2"/>
  <c r="G127" i="2" s="1"/>
  <c r="C128" i="2"/>
  <c r="C129" i="2"/>
  <c r="G129" i="2" s="1"/>
  <c r="C130" i="2"/>
  <c r="G130" i="2" s="1"/>
  <c r="C131" i="2"/>
  <c r="G131" i="2" s="1"/>
  <c r="C132" i="2"/>
  <c r="C133" i="2"/>
  <c r="G133" i="2" s="1"/>
  <c r="C134" i="2"/>
  <c r="G134" i="2" s="1"/>
  <c r="C135" i="2"/>
  <c r="G135" i="2" s="1"/>
  <c r="C136" i="2"/>
  <c r="G136" i="2" s="1"/>
  <c r="C137" i="2"/>
  <c r="C138" i="2"/>
  <c r="G138" i="2" s="1"/>
  <c r="C139" i="2"/>
  <c r="G139" i="2" s="1"/>
  <c r="C140" i="2"/>
  <c r="C141" i="2"/>
  <c r="G141" i="2" s="1"/>
  <c r="C142" i="2"/>
  <c r="G142" i="2" s="1"/>
  <c r="C143" i="2"/>
  <c r="C144" i="2"/>
  <c r="G144" i="2" s="1"/>
  <c r="C145" i="2"/>
  <c r="G145" i="2" s="1"/>
  <c r="C146" i="2"/>
  <c r="G146" i="2" s="1"/>
  <c r="C147" i="2"/>
  <c r="G147" i="2" s="1"/>
  <c r="C148" i="2"/>
  <c r="G148" i="2" s="1"/>
  <c r="C149" i="2"/>
  <c r="C150" i="2"/>
  <c r="G150" i="2" s="1"/>
  <c r="C151" i="2"/>
  <c r="G151" i="2" s="1"/>
  <c r="C152" i="2"/>
  <c r="C153" i="2"/>
  <c r="G153" i="2" s="1"/>
  <c r="C154" i="2"/>
  <c r="G154" i="2" s="1"/>
  <c r="C155" i="2"/>
  <c r="G155" i="2" s="1"/>
  <c r="C156" i="2"/>
  <c r="G156" i="2" s="1"/>
  <c r="C157" i="2"/>
  <c r="G157" i="2" s="1"/>
  <c r="C158" i="2"/>
  <c r="G158" i="2" s="1"/>
  <c r="C159" i="2"/>
  <c r="G159" i="2" s="1"/>
  <c r="C160" i="2"/>
  <c r="C161" i="2"/>
  <c r="C162" i="2"/>
  <c r="G162" i="2" s="1"/>
  <c r="C163" i="2"/>
  <c r="G163" i="2" s="1"/>
  <c r="C164" i="2"/>
  <c r="G164" i="2" s="1"/>
  <c r="C165" i="2"/>
  <c r="G165" i="2" s="1"/>
  <c r="C166" i="2"/>
  <c r="G166" i="2" s="1"/>
  <c r="C167" i="2"/>
  <c r="C168" i="2"/>
  <c r="G168" i="2" s="1"/>
  <c r="C169" i="2"/>
  <c r="G169" i="2" s="1"/>
  <c r="C170" i="2"/>
  <c r="G170" i="2" s="1"/>
  <c r="C171" i="2"/>
  <c r="G171" i="2" s="1"/>
  <c r="C172" i="2"/>
  <c r="G172" i="2" s="1"/>
  <c r="C173" i="2"/>
  <c r="G173" i="2" s="1"/>
  <c r="C174" i="2"/>
  <c r="G174" i="2" s="1"/>
  <c r="C175" i="2"/>
  <c r="G175" i="2" s="1"/>
  <c r="C176" i="2"/>
  <c r="G176" i="2" s="1"/>
  <c r="C177" i="2"/>
  <c r="G177" i="2" s="1"/>
  <c r="C178" i="2"/>
  <c r="G178" i="2" s="1"/>
  <c r="C179" i="2"/>
  <c r="C180" i="2"/>
  <c r="C181" i="2"/>
  <c r="C182" i="2"/>
  <c r="G182" i="2" s="1"/>
  <c r="C183" i="2"/>
  <c r="G183" i="2" s="1"/>
  <c r="C184" i="2"/>
  <c r="C185" i="2"/>
  <c r="C186" i="2"/>
  <c r="G186" i="2" s="1"/>
  <c r="C187" i="2"/>
  <c r="G187" i="2" s="1"/>
  <c r="C188" i="2"/>
  <c r="C189" i="2"/>
  <c r="G189" i="2" s="1"/>
  <c r="C190" i="2"/>
  <c r="G190" i="2" s="1"/>
  <c r="C191" i="2"/>
  <c r="G191" i="2" s="1"/>
  <c r="C192" i="2"/>
  <c r="G192" i="2" s="1"/>
  <c r="C193" i="2"/>
  <c r="G193" i="2" s="1"/>
  <c r="C194" i="2"/>
  <c r="G194" i="2" s="1"/>
  <c r="C195" i="2"/>
  <c r="G195" i="2" s="1"/>
  <c r="C196" i="2"/>
  <c r="C197" i="2"/>
  <c r="C198" i="2"/>
  <c r="G198" i="2" s="1"/>
  <c r="C199" i="2"/>
  <c r="G199" i="2" s="1"/>
  <c r="C200" i="2"/>
  <c r="C201" i="2"/>
  <c r="G201" i="2" s="1"/>
  <c r="C202" i="2"/>
  <c r="G202" i="2" s="1"/>
  <c r="C203" i="2"/>
  <c r="C204" i="2"/>
  <c r="G204" i="2" s="1"/>
  <c r="C205" i="2"/>
  <c r="C206" i="2"/>
  <c r="G206" i="2" s="1"/>
  <c r="C207" i="2"/>
  <c r="G207" i="2" s="1"/>
  <c r="C211" i="2"/>
  <c r="C215" i="2"/>
  <c r="C220" i="2"/>
  <c r="G220" i="2" s="1"/>
  <c r="C279" i="2"/>
  <c r="G279" i="2" s="1"/>
  <c r="C212" i="2"/>
  <c r="C213" i="2"/>
  <c r="G213" i="2" s="1"/>
  <c r="C214" i="2"/>
  <c r="G214" i="2" s="1"/>
  <c r="C216" i="2"/>
  <c r="G216" i="2" s="1"/>
  <c r="C221" i="2"/>
  <c r="G221" i="2" s="1"/>
  <c r="C208" i="2"/>
  <c r="G208" i="2" s="1"/>
  <c r="C219" i="2"/>
  <c r="C218" i="2"/>
  <c r="G218" i="2" s="1"/>
  <c r="C209" i="2"/>
  <c r="G209" i="2" s="1"/>
  <c r="C222" i="2"/>
  <c r="C223" i="2"/>
  <c r="G223" i="2" s="1"/>
  <c r="C217" i="2"/>
  <c r="G217" i="2" s="1"/>
  <c r="C210" i="2"/>
  <c r="G210" i="2" s="1"/>
  <c r="C228" i="2"/>
  <c r="G228" i="2" s="1"/>
  <c r="C229" i="2"/>
  <c r="G229" i="2" s="1"/>
  <c r="C240" i="2"/>
  <c r="C230" i="2"/>
  <c r="G230" i="2" s="1"/>
  <c r="C232" i="2"/>
  <c r="C237" i="2"/>
  <c r="G237" i="2" s="1"/>
  <c r="C231" i="2"/>
  <c r="G231" i="2" s="1"/>
  <c r="C233" i="2"/>
  <c r="C238" i="2"/>
  <c r="C226" i="2"/>
  <c r="G226" i="2" s="1"/>
  <c r="C234" i="2"/>
  <c r="G234" i="2" s="1"/>
  <c r="C239" i="2"/>
  <c r="C224" i="2"/>
  <c r="G224" i="2" s="1"/>
  <c r="C227" i="2"/>
  <c r="G227" i="2" s="1"/>
  <c r="C235" i="2"/>
  <c r="G235" i="2" s="1"/>
  <c r="C225" i="2"/>
  <c r="G225" i="2" s="1"/>
  <c r="C236" i="2"/>
  <c r="G236" i="2" s="1"/>
  <c r="C243" i="2"/>
  <c r="G243" i="2" s="1"/>
  <c r="C251" i="2"/>
  <c r="G251" i="2" s="1"/>
  <c r="C244" i="2"/>
  <c r="G244" i="2" s="1"/>
  <c r="C247" i="2"/>
  <c r="C252" i="2"/>
  <c r="G252" i="2" s="1"/>
  <c r="C241" i="2"/>
  <c r="G241" i="2" s="1"/>
  <c r="C242" i="2"/>
  <c r="C248" i="2"/>
  <c r="G248" i="2" s="1"/>
  <c r="C253" i="2"/>
  <c r="G253" i="2" s="1"/>
  <c r="C245" i="2"/>
  <c r="G245" i="2" s="1"/>
  <c r="C246" i="2"/>
  <c r="G246" i="2" s="1"/>
  <c r="C249" i="2"/>
  <c r="G249" i="2" s="1"/>
  <c r="C254" i="2"/>
  <c r="G254" i="2" s="1"/>
  <c r="C250" i="2"/>
  <c r="G250" i="2" s="1"/>
  <c r="C255" i="2"/>
  <c r="G255" i="2" s="1"/>
  <c r="C258" i="2"/>
  <c r="C261" i="2"/>
  <c r="G261" i="2" s="1"/>
  <c r="C262" i="2"/>
  <c r="G262" i="2" s="1"/>
  <c r="C263" i="2"/>
  <c r="C259" i="2"/>
  <c r="G259" i="2" s="1"/>
  <c r="C264" i="2"/>
  <c r="G264" i="2" s="1"/>
  <c r="C266" i="2"/>
  <c r="G266" i="2" s="1"/>
  <c r="C268" i="2"/>
  <c r="G268" i="2" s="1"/>
  <c r="C256" i="2"/>
  <c r="G256" i="2" s="1"/>
  <c r="C260" i="2"/>
  <c r="G260" i="2" s="1"/>
  <c r="C265" i="2"/>
  <c r="G265" i="2" s="1"/>
  <c r="C267" i="2"/>
  <c r="C257" i="2"/>
  <c r="C269" i="2"/>
  <c r="G269" i="2" s="1"/>
  <c r="C283" i="2"/>
  <c r="G283" i="2" s="1"/>
  <c r="C284" i="2"/>
  <c r="G284" i="2" s="1"/>
  <c r="C275" i="2"/>
  <c r="G275" i="2" s="1"/>
  <c r="C285" i="2"/>
  <c r="G285" i="2" s="1"/>
  <c r="C270" i="2"/>
  <c r="C271" i="2"/>
  <c r="G271" i="2" s="1"/>
  <c r="C276" i="2"/>
  <c r="G276" i="2" s="1"/>
  <c r="C286" i="2"/>
  <c r="G286" i="2" s="1"/>
  <c r="C272" i="2"/>
  <c r="G272" i="2" s="1"/>
  <c r="C273" i="2"/>
  <c r="C277" i="2"/>
  <c r="C287" i="2"/>
  <c r="G287" i="2" s="1"/>
  <c r="C289" i="2"/>
  <c r="G289" i="2" s="1"/>
  <c r="C274" i="2"/>
  <c r="G274" i="2" s="1"/>
  <c r="C278" i="2"/>
  <c r="G278" i="2" s="1"/>
  <c r="C281" i="2"/>
  <c r="G281" i="2" s="1"/>
  <c r="C288" i="2"/>
  <c r="G288" i="2" s="1"/>
  <c r="C280" i="2"/>
  <c r="C282" i="2"/>
  <c r="C2" i="2"/>
  <c r="G2" i="2" s="1"/>
  <c r="C3" i="2"/>
  <c r="G3" i="2" s="1"/>
  <c r="C4" i="2"/>
  <c r="C5" i="2"/>
  <c r="C6" i="2"/>
  <c r="G6" i="2" s="1"/>
  <c r="C7" i="2"/>
  <c r="G7" i="2" s="1"/>
  <c r="C8" i="2"/>
  <c r="C9" i="2"/>
  <c r="G9" i="2" s="1"/>
  <c r="C10" i="2"/>
  <c r="G10" i="2" s="1"/>
  <c r="C11" i="2"/>
  <c r="G11" i="2" s="1"/>
  <c r="C12" i="2"/>
  <c r="G12" i="2" s="1"/>
  <c r="C13" i="2"/>
  <c r="G13" i="2" s="1"/>
  <c r="C15" i="2"/>
  <c r="G15" i="2" s="1"/>
  <c r="C16" i="2"/>
  <c r="G16" i="2" s="1"/>
  <c r="C17" i="2"/>
  <c r="C18" i="2"/>
  <c r="C19" i="2"/>
  <c r="G19" i="2" s="1"/>
  <c r="C20" i="2"/>
  <c r="G20" i="2" s="1"/>
  <c r="C21" i="2"/>
  <c r="C22" i="2"/>
  <c r="G22" i="2" s="1"/>
  <c r="C23" i="2"/>
  <c r="G23" i="2" s="1"/>
  <c r="C24" i="2"/>
  <c r="G24" i="2" s="1"/>
  <c r="C25" i="2"/>
  <c r="G25" i="2" s="1"/>
  <c r="C26" i="2"/>
  <c r="G26" i="2" s="1"/>
  <c r="C27" i="2"/>
  <c r="G27" i="2" s="1"/>
  <c r="C28" i="2"/>
  <c r="G28" i="2" s="1"/>
  <c r="C29" i="2"/>
  <c r="G29" i="2" s="1"/>
  <c r="C14" i="2"/>
  <c r="C30" i="2"/>
  <c r="G30" i="2" s="1"/>
  <c r="C38" i="2"/>
  <c r="G38" i="2" s="1"/>
  <c r="C40" i="2"/>
  <c r="C31" i="2"/>
  <c r="G31" i="2" s="1"/>
  <c r="C39" i="2"/>
  <c r="G39" i="2" s="1"/>
  <c r="C42" i="2"/>
  <c r="G42" i="2" s="1"/>
  <c r="C44" i="2"/>
  <c r="G44" i="2" s="1"/>
  <c r="C33" i="2"/>
  <c r="C36" i="2"/>
  <c r="G36" i="2" s="1"/>
  <c r="C41" i="2"/>
  <c r="G41" i="2" s="1"/>
  <c r="C43" i="2"/>
  <c r="C45" i="2"/>
  <c r="C32" i="2"/>
  <c r="G32" i="2" s="1"/>
  <c r="C34" i="2"/>
  <c r="G34" i="2" s="1"/>
  <c r="C37" i="2"/>
  <c r="C46" i="2"/>
  <c r="G46" i="2" s="1"/>
  <c r="C35" i="2"/>
  <c r="G35" i="2" s="1"/>
  <c r="C67" i="2"/>
  <c r="G67" i="2" s="1"/>
  <c r="C68" i="2"/>
  <c r="G68" i="2" s="1"/>
  <c r="C48" i="2"/>
  <c r="G48" i="2" s="1"/>
  <c r="C49" i="2"/>
  <c r="G49" i="2" s="1"/>
  <c r="C50" i="2"/>
  <c r="G50" i="2" s="1"/>
  <c r="C51" i="2"/>
  <c r="C52" i="2"/>
  <c r="C53" i="2"/>
  <c r="G53" i="2" s="1"/>
  <c r="C54" i="2"/>
  <c r="G54" i="2" s="1"/>
  <c r="C55" i="2"/>
  <c r="G55" i="2" s="1"/>
  <c r="C56" i="2"/>
  <c r="G56" i="2" s="1"/>
  <c r="C57" i="2"/>
  <c r="G57" i="2" s="1"/>
  <c r="C58" i="2"/>
  <c r="C59" i="2"/>
  <c r="G59" i="2" s="1"/>
  <c r="C60" i="2"/>
  <c r="G60" i="2" s="1"/>
  <c r="C61" i="2"/>
  <c r="G61" i="2" s="1"/>
  <c r="F2032" i="3" s="1"/>
  <c r="C62" i="2"/>
  <c r="G62" i="2" s="1"/>
  <c r="C63" i="2"/>
  <c r="C66" i="2"/>
  <c r="C64" i="2"/>
  <c r="G64" i="2" s="1"/>
  <c r="C65" i="2"/>
  <c r="G65" i="2" s="1"/>
  <c r="C47" i="2"/>
  <c r="G47" i="2" s="1"/>
  <c r="F2154" i="3" s="1"/>
  <c r="C69" i="2"/>
  <c r="G69" i="2" s="1"/>
  <c r="C70" i="2"/>
  <c r="G70" i="2" s="1"/>
  <c r="F2279" i="3" s="1"/>
  <c r="C80" i="2"/>
  <c r="G80" i="2" s="1"/>
  <c r="C81" i="2"/>
  <c r="G81" i="2" s="1"/>
  <c r="C71" i="2"/>
  <c r="G71" i="2" s="1"/>
  <c r="C72" i="2"/>
  <c r="G72" i="2" s="1"/>
  <c r="C75" i="2"/>
  <c r="G75" i="2" s="1"/>
  <c r="C76" i="2"/>
  <c r="G76" i="2" s="1"/>
  <c r="C77" i="2"/>
  <c r="C73" i="2"/>
  <c r="G73" i="2" s="1"/>
  <c r="C74" i="2"/>
  <c r="G74" i="2" s="1"/>
  <c r="C82" i="2"/>
  <c r="G82" i="2" s="1"/>
  <c r="C78" i="2"/>
  <c r="G78" i="2" s="1"/>
  <c r="C79" i="2"/>
  <c r="G79" i="2" s="1"/>
  <c r="C294" i="2"/>
  <c r="G294" i="2" s="1"/>
  <c r="C292" i="2"/>
  <c r="G292" i="2" s="1"/>
  <c r="F2349" i="3" s="1"/>
  <c r="C293" i="2"/>
  <c r="G293" i="2" s="1"/>
  <c r="F2436" i="3" s="1"/>
  <c r="C295" i="2"/>
  <c r="G295" i="2" s="1"/>
  <c r="C296" i="2"/>
  <c r="G296" i="2" s="1"/>
  <c r="F2385" i="3" s="1"/>
  <c r="C297" i="2"/>
  <c r="C299" i="2"/>
  <c r="C300" i="2"/>
  <c r="D2341" i="3" s="1"/>
  <c r="C298" i="2"/>
  <c r="G298" i="2" s="1"/>
  <c r="C316" i="2"/>
  <c r="C304" i="2"/>
  <c r="G304" i="2" s="1"/>
  <c r="F2313" i="3" s="1"/>
  <c r="C301" i="2"/>
  <c r="G301" i="2" s="1"/>
  <c r="F2361" i="3" s="1"/>
  <c r="C302" i="2"/>
  <c r="G302" i="2" s="1"/>
  <c r="C303" i="2"/>
  <c r="G303" i="2" s="1"/>
  <c r="F2517" i="3" s="1"/>
  <c r="C305" i="2"/>
  <c r="C306" i="2"/>
  <c r="G306" i="2" s="1"/>
  <c r="F2565" i="3" s="1"/>
  <c r="C307" i="2"/>
  <c r="G307" i="2" s="1"/>
  <c r="F2438" i="3" s="1"/>
  <c r="C308" i="2"/>
  <c r="C314" i="2"/>
  <c r="C315" i="2"/>
  <c r="G315" i="2" s="1"/>
  <c r="H2595" i="3" s="1"/>
  <c r="C309" i="2"/>
  <c r="G309" i="2" s="1"/>
  <c r="H2596" i="3" s="1"/>
  <c r="C310" i="2"/>
  <c r="C311" i="2"/>
  <c r="G311" i="2" s="1"/>
  <c r="F2598" i="3" s="1"/>
  <c r="C312" i="2"/>
  <c r="G312" i="2" s="1"/>
  <c r="C313" i="2"/>
  <c r="C291" i="2"/>
  <c r="G291" i="2" s="1"/>
  <c r="F2337" i="3" s="1"/>
  <c r="C290" i="2"/>
  <c r="G290" i="2" s="1"/>
  <c r="F2390" i="3" s="1"/>
  <c r="C331" i="2"/>
  <c r="G331" i="2" s="1"/>
  <c r="F2469" i="3" s="1"/>
  <c r="C332" i="2"/>
  <c r="G332" i="2" s="1"/>
  <c r="F2589" i="3" s="1"/>
  <c r="C333" i="2"/>
  <c r="C323" i="2"/>
  <c r="C324" i="2"/>
  <c r="D2587" i="3" s="1"/>
  <c r="C325" i="2"/>
  <c r="G325" i="2" s="1"/>
  <c r="C326" i="2"/>
  <c r="G326" i="2" s="1"/>
  <c r="F2685" i="3" s="1"/>
  <c r="C340" i="2"/>
  <c r="G340" i="2" s="1"/>
  <c r="F2553" i="3" s="1"/>
  <c r="C341" i="2"/>
  <c r="G341" i="2" s="1"/>
  <c r="F2566" i="3" s="1"/>
  <c r="C342" i="2"/>
  <c r="C343" i="2"/>
  <c r="G343" i="2" s="1"/>
  <c r="F2614" i="3" s="1"/>
  <c r="C344" i="2"/>
  <c r="B2709" i="3" s="1"/>
  <c r="C345" i="2"/>
  <c r="G345" i="2" s="1"/>
  <c r="F2718" i="3" s="1"/>
  <c r="C327" i="2"/>
  <c r="G327" i="2" s="1"/>
  <c r="F2445" i="3" s="1"/>
  <c r="C328" i="2"/>
  <c r="C329" i="2"/>
  <c r="C330" i="2"/>
  <c r="D2455" i="3" s="1"/>
  <c r="C334" i="2"/>
  <c r="G334" i="2" s="1"/>
  <c r="C335" i="2"/>
  <c r="C339" i="2"/>
  <c r="G339" i="2" s="1"/>
  <c r="F2452" i="3" s="1"/>
  <c r="C317" i="2"/>
  <c r="G317" i="2" s="1"/>
  <c r="F2505" i="3" s="1"/>
  <c r="C318" i="2"/>
  <c r="G318" i="2" s="1"/>
  <c r="C319" i="2"/>
  <c r="G319" i="2" s="1"/>
  <c r="F2753" i="3" s="1"/>
  <c r="C320" i="2"/>
  <c r="B2741" i="3" s="1"/>
  <c r="C321" i="2"/>
  <c r="G321" i="2" s="1"/>
  <c r="F2744" i="3" s="1"/>
  <c r="C322" i="2"/>
  <c r="G322" i="2" s="1"/>
  <c r="F2717" i="3" s="1"/>
  <c r="C337" i="2"/>
  <c r="C338" i="2"/>
  <c r="C336" i="2"/>
  <c r="G336" i="2" s="1"/>
  <c r="G83" i="2"/>
  <c r="G88" i="2"/>
  <c r="G89" i="2"/>
  <c r="G95" i="2"/>
  <c r="G97" i="2"/>
  <c r="G100" i="2"/>
  <c r="G104" i="2"/>
  <c r="G112" i="2"/>
  <c r="G113" i="2"/>
  <c r="G116" i="2"/>
  <c r="G119" i="2"/>
  <c r="G124" i="2"/>
  <c r="G125" i="2"/>
  <c r="G128" i="2"/>
  <c r="G132" i="2"/>
  <c r="G137" i="2"/>
  <c r="G140" i="2"/>
  <c r="G143" i="2"/>
  <c r="G149" i="2"/>
  <c r="G152" i="2"/>
  <c r="G160" i="2"/>
  <c r="G161" i="2"/>
  <c r="G167" i="2"/>
  <c r="G179" i="2"/>
  <c r="G180" i="2"/>
  <c r="G181" i="2"/>
  <c r="G184" i="2"/>
  <c r="G185" i="2"/>
  <c r="G188" i="2"/>
  <c r="G196" i="2"/>
  <c r="G197" i="2"/>
  <c r="G200" i="2"/>
  <c r="G203" i="2"/>
  <c r="G205" i="2"/>
  <c r="G211" i="2"/>
  <c r="G215" i="2"/>
  <c r="G212" i="2"/>
  <c r="G219" i="2"/>
  <c r="G222" i="2"/>
  <c r="G240" i="2"/>
  <c r="G232" i="2"/>
  <c r="G233" i="2"/>
  <c r="G238" i="2"/>
  <c r="G239" i="2"/>
  <c r="G247" i="2"/>
  <c r="G242" i="2"/>
  <c r="G258" i="2"/>
  <c r="G263" i="2"/>
  <c r="G267" i="2"/>
  <c r="G257" i="2"/>
  <c r="G270" i="2"/>
  <c r="G273" i="2"/>
  <c r="G277" i="2"/>
  <c r="G280" i="2"/>
  <c r="G282" i="2"/>
  <c r="G4" i="2"/>
  <c r="G5" i="2"/>
  <c r="G8" i="2"/>
  <c r="G17" i="2"/>
  <c r="G18" i="2"/>
  <c r="G21" i="2"/>
  <c r="G14" i="2"/>
  <c r="G40" i="2"/>
  <c r="G33" i="2"/>
  <c r="G43" i="2"/>
  <c r="G45" i="2"/>
  <c r="G37" i="2"/>
  <c r="G51" i="2"/>
  <c r="G52" i="2"/>
  <c r="G58" i="2"/>
  <c r="G63" i="2"/>
  <c r="G66" i="2"/>
  <c r="G77" i="2"/>
  <c r="G297" i="2"/>
  <c r="G299" i="2"/>
  <c r="G316" i="2"/>
  <c r="G305" i="2"/>
  <c r="F2555" i="3" s="1"/>
  <c r="G308" i="2"/>
  <c r="G314" i="2"/>
  <c r="G310" i="2"/>
  <c r="G313" i="2"/>
  <c r="G333" i="2"/>
  <c r="G323" i="2"/>
  <c r="H2479" i="3" s="1"/>
  <c r="G342" i="2"/>
  <c r="G344" i="2"/>
  <c r="F2705" i="3" s="1"/>
  <c r="G328" i="2"/>
  <c r="G329" i="2"/>
  <c r="G335" i="2"/>
  <c r="G337" i="2"/>
  <c r="G338" i="2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85" i="3"/>
  <c r="D2589" i="3"/>
  <c r="D2590" i="3"/>
  <c r="D2591" i="3"/>
  <c r="D2592" i="3"/>
  <c r="D2593" i="3"/>
  <c r="D2594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H2245" i="3"/>
  <c r="H2246" i="3"/>
  <c r="H2249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424" i="3"/>
  <c r="H2425" i="3"/>
  <c r="H2426" i="3"/>
  <c r="H2427" i="3"/>
  <c r="H2428" i="3"/>
  <c r="H2429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62" i="3"/>
  <c r="H2463" i="3"/>
  <c r="H2464" i="3"/>
  <c r="H2465" i="3"/>
  <c r="H2466" i="3"/>
  <c r="H2467" i="3"/>
  <c r="H2468" i="3"/>
  <c r="H2469" i="3"/>
  <c r="H2470" i="3"/>
  <c r="H2471" i="3"/>
  <c r="H2472" i="3"/>
  <c r="H2477" i="3"/>
  <c r="H2489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89" i="3"/>
  <c r="H2590" i="3"/>
  <c r="H2591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B2704" i="3"/>
  <c r="B2337" i="3"/>
  <c r="B2390" i="3"/>
  <c r="B2467" i="3"/>
  <c r="B2668" i="3"/>
  <c r="B2473" i="3"/>
  <c r="B2581" i="3"/>
  <c r="F2637" i="3"/>
  <c r="B2545" i="3"/>
  <c r="B2605" i="3"/>
  <c r="B2617" i="3"/>
  <c r="B2497" i="3"/>
  <c r="B2665" i="3"/>
  <c r="B2461" i="3"/>
  <c r="F2625" i="3"/>
  <c r="F2699" i="3"/>
  <c r="B2452" i="3"/>
  <c r="B2593" i="3"/>
  <c r="B2462" i="3"/>
  <c r="B2599" i="3"/>
  <c r="F2704" i="3"/>
  <c r="F2673" i="3"/>
  <c r="F2613" i="3"/>
  <c r="F2497" i="3"/>
  <c r="F2592" i="3"/>
  <c r="F2462" i="3"/>
  <c r="F2601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F2301" i="3"/>
  <c r="F2424" i="3"/>
  <c r="B2236" i="3"/>
  <c r="F2433" i="3"/>
  <c r="B2241" i="3"/>
  <c r="F2397" i="3"/>
  <c r="F2543" i="3"/>
  <c r="F2507" i="3"/>
  <c r="F2595" i="3"/>
  <c r="F2596" i="3"/>
  <c r="F2597" i="3"/>
  <c r="F2253" i="3"/>
  <c r="F1960" i="3"/>
  <c r="B2201" i="3"/>
  <c r="B2203" i="3"/>
  <c r="B2205" i="3"/>
  <c r="B2208" i="3"/>
  <c r="B2211" i="3"/>
  <c r="B2215" i="3"/>
  <c r="B2217" i="3"/>
  <c r="B2219" i="3"/>
  <c r="B222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G2192" i="3"/>
  <c r="G2193" i="3"/>
  <c r="G2194" i="3"/>
  <c r="G2195" i="3"/>
  <c r="G2196" i="3"/>
  <c r="G2197" i="3"/>
  <c r="G2198" i="3"/>
  <c r="G2199" i="3"/>
  <c r="G2200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B2146" i="3"/>
  <c r="B2147" i="3"/>
  <c r="B2148" i="3"/>
  <c r="B2149" i="3"/>
  <c r="B2150" i="3"/>
  <c r="B2151" i="3"/>
  <c r="B2152" i="3"/>
  <c r="B2153" i="3"/>
  <c r="B2154" i="3"/>
  <c r="B2163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F2146" i="3"/>
  <c r="F2147" i="3"/>
  <c r="F2148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H2146" i="3"/>
  <c r="H2147" i="3"/>
  <c r="H2148" i="3"/>
  <c r="H2149" i="3"/>
  <c r="H2150" i="3"/>
  <c r="H2151" i="3"/>
  <c r="H2152" i="3"/>
  <c r="H2153" i="3"/>
  <c r="H2154" i="3"/>
  <c r="H2155" i="3"/>
  <c r="H2156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B1851" i="3"/>
  <c r="B1852" i="3"/>
  <c r="B1853" i="3"/>
  <c r="B1854" i="3"/>
  <c r="B1855" i="3"/>
  <c r="B1856" i="3"/>
  <c r="B1857" i="3"/>
  <c r="B1858" i="3"/>
  <c r="B1859" i="3"/>
  <c r="B1860" i="3"/>
  <c r="B1861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8" i="3"/>
  <c r="B1940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8" i="3"/>
  <c r="B1999" i="3"/>
  <c r="B2000" i="3"/>
  <c r="B2001" i="3"/>
  <c r="B2007" i="3"/>
  <c r="B2008" i="3"/>
  <c r="B2009" i="3"/>
  <c r="B2010" i="3"/>
  <c r="B2011" i="3"/>
  <c r="B2012" i="3"/>
  <c r="B2013" i="3"/>
  <c r="B2015" i="3"/>
  <c r="B2016" i="3"/>
  <c r="B2017" i="3"/>
  <c r="B2018" i="3"/>
  <c r="B2019" i="3"/>
  <c r="B2020" i="3"/>
  <c r="B2021" i="3"/>
  <c r="B2022" i="3"/>
  <c r="B2023" i="3"/>
  <c r="B2024" i="3"/>
  <c r="B2032" i="3"/>
  <c r="B2033" i="3"/>
  <c r="B2034" i="3"/>
  <c r="B2035" i="3"/>
  <c r="B2036" i="3"/>
  <c r="B2037" i="3"/>
  <c r="B2038" i="3"/>
  <c r="B2045" i="3"/>
  <c r="B2057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7" i="3"/>
  <c r="H2008" i="3"/>
  <c r="H2009" i="3"/>
  <c r="H2010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F2229" i="3" l="1"/>
  <c r="F2245" i="3"/>
  <c r="F2813" i="3"/>
  <c r="F2814" i="3"/>
  <c r="F2808" i="3"/>
  <c r="F2809" i="3"/>
  <c r="F2810" i="3"/>
  <c r="F2811" i="3"/>
  <c r="F2812" i="3"/>
  <c r="H2251" i="3"/>
  <c r="F2247" i="3"/>
  <c r="G377" i="2"/>
  <c r="F2896" i="3"/>
  <c r="F2860" i="3"/>
  <c r="F2824" i="3"/>
  <c r="F2800" i="3"/>
  <c r="F2788" i="3"/>
  <c r="F2776" i="3"/>
  <c r="F2764" i="3"/>
  <c r="F2752" i="3"/>
  <c r="F2740" i="3"/>
  <c r="F2728" i="3"/>
  <c r="F2716" i="3"/>
  <c r="B2900" i="3"/>
  <c r="B2888" i="3"/>
  <c r="B2876" i="3"/>
  <c r="B2864" i="3"/>
  <c r="B2852" i="3"/>
  <c r="B2840" i="3"/>
  <c r="B2828" i="3"/>
  <c r="B2816" i="3"/>
  <c r="B2804" i="3"/>
  <c r="B2792" i="3"/>
  <c r="B2780" i="3"/>
  <c r="B2768" i="3"/>
  <c r="B2756" i="3"/>
  <c r="B2744" i="3"/>
  <c r="B2732" i="3"/>
  <c r="B2720" i="3"/>
  <c r="B2708" i="3"/>
  <c r="F2943" i="3"/>
  <c r="B2975" i="3"/>
  <c r="B2963" i="3"/>
  <c r="B2951" i="3"/>
  <c r="B2939" i="3"/>
  <c r="B2927" i="3"/>
  <c r="B2915" i="3"/>
  <c r="G376" i="2"/>
  <c r="F2895" i="3"/>
  <c r="F2859" i="3"/>
  <c r="F2823" i="3"/>
  <c r="F2799" i="3"/>
  <c r="F2787" i="3"/>
  <c r="F2775" i="3"/>
  <c r="F2763" i="3"/>
  <c r="F2751" i="3"/>
  <c r="F2739" i="3"/>
  <c r="F2727" i="3"/>
  <c r="F2715" i="3"/>
  <c r="B2899" i="3"/>
  <c r="B2887" i="3"/>
  <c r="B2875" i="3"/>
  <c r="B2863" i="3"/>
  <c r="B2851" i="3"/>
  <c r="B2839" i="3"/>
  <c r="B2827" i="3"/>
  <c r="B2815" i="3"/>
  <c r="B2803" i="3"/>
  <c r="B2791" i="3"/>
  <c r="B2779" i="3"/>
  <c r="B2767" i="3"/>
  <c r="B2755" i="3"/>
  <c r="B2743" i="3"/>
  <c r="B2731" i="3"/>
  <c r="B2719" i="3"/>
  <c r="B2707" i="3"/>
  <c r="F2942" i="3"/>
  <c r="B2974" i="3"/>
  <c r="B2962" i="3"/>
  <c r="B2950" i="3"/>
  <c r="B2938" i="3"/>
  <c r="B2926" i="3"/>
  <c r="B2914" i="3"/>
  <c r="F2795" i="3"/>
  <c r="G375" i="2"/>
  <c r="F2894" i="3"/>
  <c r="F2858" i="3"/>
  <c r="F2822" i="3"/>
  <c r="F2798" i="3"/>
  <c r="F2786" i="3"/>
  <c r="F2774" i="3"/>
  <c r="F2762" i="3"/>
  <c r="F2750" i="3"/>
  <c r="F2726" i="3"/>
  <c r="F2714" i="3"/>
  <c r="B2898" i="3"/>
  <c r="B2886" i="3"/>
  <c r="B2874" i="3"/>
  <c r="B2862" i="3"/>
  <c r="B2850" i="3"/>
  <c r="B2838" i="3"/>
  <c r="B2826" i="3"/>
  <c r="B2814" i="3"/>
  <c r="B2802" i="3"/>
  <c r="B2790" i="3"/>
  <c r="B2778" i="3"/>
  <c r="B2766" i="3"/>
  <c r="B2754" i="3"/>
  <c r="B2742" i="3"/>
  <c r="B2730" i="3"/>
  <c r="B2718" i="3"/>
  <c r="B2706" i="3"/>
  <c r="F2953" i="3"/>
  <c r="F2941" i="3"/>
  <c r="B2973" i="3"/>
  <c r="B2961" i="3"/>
  <c r="B2949" i="3"/>
  <c r="B2937" i="3"/>
  <c r="B2925" i="3"/>
  <c r="B2913" i="3"/>
  <c r="B2589" i="3"/>
  <c r="G320" i="2"/>
  <c r="G386" i="2"/>
  <c r="F2904" i="3" s="1"/>
  <c r="G374" i="2"/>
  <c r="F2893" i="3"/>
  <c r="F2857" i="3"/>
  <c r="F2821" i="3"/>
  <c r="F2797" i="3"/>
  <c r="F2785" i="3"/>
  <c r="F2773" i="3"/>
  <c r="F2761" i="3"/>
  <c r="F2749" i="3"/>
  <c r="F2737" i="3"/>
  <c r="F2725" i="3"/>
  <c r="F2713" i="3"/>
  <c r="B2897" i="3"/>
  <c r="B2885" i="3"/>
  <c r="B2873" i="3"/>
  <c r="B2861" i="3"/>
  <c r="B2849" i="3"/>
  <c r="B2837" i="3"/>
  <c r="B2825" i="3"/>
  <c r="B2813" i="3"/>
  <c r="B2801" i="3"/>
  <c r="B2789" i="3"/>
  <c r="B2777" i="3"/>
  <c r="B2765" i="3"/>
  <c r="B2753" i="3"/>
  <c r="B2729" i="3"/>
  <c r="B2717" i="3"/>
  <c r="B2705" i="3"/>
  <c r="F2952" i="3"/>
  <c r="F2940" i="3"/>
  <c r="B2972" i="3"/>
  <c r="B2960" i="3"/>
  <c r="B2948" i="3"/>
  <c r="B2936" i="3"/>
  <c r="B2924" i="3"/>
  <c r="B2912" i="3"/>
  <c r="F2892" i="3"/>
  <c r="F2856" i="3"/>
  <c r="F2820" i="3"/>
  <c r="F2784" i="3"/>
  <c r="F2772" i="3"/>
  <c r="F2760" i="3"/>
  <c r="F2736" i="3"/>
  <c r="F2724" i="3"/>
  <c r="F2712" i="3"/>
  <c r="B2884" i="3"/>
  <c r="B2872" i="3"/>
  <c r="B2860" i="3"/>
  <c r="B2848" i="3"/>
  <c r="B2836" i="3"/>
  <c r="B2824" i="3"/>
  <c r="B2812" i="3"/>
  <c r="B2800" i="3"/>
  <c r="B2788" i="3"/>
  <c r="B2776" i="3"/>
  <c r="B2764" i="3"/>
  <c r="B2752" i="3"/>
  <c r="B2740" i="3"/>
  <c r="B2728" i="3"/>
  <c r="B2716" i="3"/>
  <c r="F2951" i="3"/>
  <c r="F2939" i="3"/>
  <c r="B2983" i="3"/>
  <c r="B2971" i="3"/>
  <c r="B2959" i="3"/>
  <c r="B2947" i="3"/>
  <c r="B2935" i="3"/>
  <c r="B2923" i="3"/>
  <c r="B2911" i="3"/>
  <c r="F2771" i="3"/>
  <c r="F2759" i="3"/>
  <c r="B2811" i="3"/>
  <c r="B2775" i="3"/>
  <c r="B2763" i="3"/>
  <c r="B2715" i="3"/>
  <c r="B2910" i="3"/>
  <c r="B2187" i="3"/>
  <c r="B2444" i="3"/>
  <c r="F2890" i="3"/>
  <c r="F2854" i="3"/>
  <c r="F2818" i="3"/>
  <c r="F2794" i="3"/>
  <c r="F2782" i="3"/>
  <c r="F2770" i="3"/>
  <c r="F2758" i="3"/>
  <c r="F2746" i="3"/>
  <c r="F2734" i="3"/>
  <c r="F2722" i="3"/>
  <c r="F2710" i="3"/>
  <c r="B2894" i="3"/>
  <c r="B2882" i="3"/>
  <c r="B2870" i="3"/>
  <c r="B2858" i="3"/>
  <c r="B2846" i="3"/>
  <c r="B2834" i="3"/>
  <c r="B2822" i="3"/>
  <c r="B2810" i="3"/>
  <c r="B2798" i="3"/>
  <c r="B2786" i="3"/>
  <c r="B2774" i="3"/>
  <c r="B2762" i="3"/>
  <c r="B2750" i="3"/>
  <c r="B2738" i="3"/>
  <c r="B2726" i="3"/>
  <c r="B2714" i="3"/>
  <c r="F2949" i="3"/>
  <c r="F2937" i="3"/>
  <c r="B2981" i="3"/>
  <c r="B2969" i="3"/>
  <c r="B2957" i="3"/>
  <c r="B2945" i="3"/>
  <c r="B2933" i="3"/>
  <c r="B2921" i="3"/>
  <c r="B2909" i="3"/>
  <c r="F2853" i="3"/>
  <c r="F2817" i="3"/>
  <c r="F2781" i="3"/>
  <c r="F2769" i="3"/>
  <c r="F2757" i="3"/>
  <c r="F2745" i="3"/>
  <c r="F2721" i="3"/>
  <c r="F2709" i="3"/>
  <c r="B2893" i="3"/>
  <c r="B2881" i="3"/>
  <c r="B2869" i="3"/>
  <c r="B2857" i="3"/>
  <c r="B2845" i="3"/>
  <c r="B2833" i="3"/>
  <c r="B2809" i="3"/>
  <c r="B2797" i="3"/>
  <c r="B2785" i="3"/>
  <c r="B2773" i="3"/>
  <c r="B2761" i="3"/>
  <c r="B2749" i="3"/>
  <c r="B2737" i="3"/>
  <c r="B2725" i="3"/>
  <c r="B2713" i="3"/>
  <c r="F2948" i="3"/>
  <c r="F2936" i="3"/>
  <c r="B2980" i="3"/>
  <c r="B2968" i="3"/>
  <c r="B2956" i="3"/>
  <c r="B2944" i="3"/>
  <c r="B2932" i="3"/>
  <c r="B2920" i="3"/>
  <c r="B2908" i="3"/>
  <c r="F2852" i="3"/>
  <c r="F2816" i="3"/>
  <c r="F2792" i="3"/>
  <c r="F2780" i="3"/>
  <c r="F2768" i="3"/>
  <c r="F2756" i="3"/>
  <c r="F2732" i="3"/>
  <c r="F2720" i="3"/>
  <c r="F2708" i="3"/>
  <c r="B2892" i="3"/>
  <c r="B2880" i="3"/>
  <c r="B2868" i="3"/>
  <c r="B2856" i="3"/>
  <c r="B2844" i="3"/>
  <c r="B2832" i="3"/>
  <c r="B2820" i="3"/>
  <c r="B2808" i="3"/>
  <c r="B2796" i="3"/>
  <c r="B2784" i="3"/>
  <c r="B2772" i="3"/>
  <c r="B2760" i="3"/>
  <c r="B2748" i="3"/>
  <c r="B2736" i="3"/>
  <c r="B2724" i="3"/>
  <c r="B2712" i="3"/>
  <c r="F2935" i="3"/>
  <c r="B2979" i="3"/>
  <c r="B2967" i="3"/>
  <c r="B2955" i="3"/>
  <c r="B2943" i="3"/>
  <c r="B2931" i="3"/>
  <c r="B2919" i="3"/>
  <c r="B2907" i="3"/>
  <c r="F2803" i="3"/>
  <c r="F2791" i="3"/>
  <c r="F2779" i="3"/>
  <c r="F2767" i="3"/>
  <c r="F2731" i="3"/>
  <c r="F2719" i="3"/>
  <c r="F2707" i="3"/>
  <c r="B2903" i="3"/>
  <c r="B2891" i="3"/>
  <c r="B2879" i="3"/>
  <c r="B2867" i="3"/>
  <c r="B2843" i="3"/>
  <c r="B2831" i="3"/>
  <c r="B2819" i="3"/>
  <c r="B2807" i="3"/>
  <c r="B2795" i="3"/>
  <c r="B2783" i="3"/>
  <c r="B2771" i="3"/>
  <c r="B2759" i="3"/>
  <c r="B2747" i="3"/>
  <c r="B2735" i="3"/>
  <c r="B2723" i="3"/>
  <c r="B2711" i="3"/>
  <c r="F2946" i="3"/>
  <c r="B2978" i="3"/>
  <c r="B2966" i="3"/>
  <c r="B2954" i="3"/>
  <c r="B2942" i="3"/>
  <c r="B2930" i="3"/>
  <c r="B2918" i="3"/>
  <c r="B2906" i="3"/>
  <c r="G379" i="2"/>
  <c r="F2898" i="3"/>
  <c r="F2826" i="3"/>
  <c r="F2778" i="3"/>
  <c r="F2766" i="3"/>
  <c r="F2754" i="3"/>
  <c r="F2730" i="3"/>
  <c r="F2706" i="3"/>
  <c r="B2902" i="3"/>
  <c r="B2890" i="3"/>
  <c r="B2878" i="3"/>
  <c r="B2866" i="3"/>
  <c r="B2854" i="3"/>
  <c r="B2842" i="3"/>
  <c r="B2830" i="3"/>
  <c r="B2818" i="3"/>
  <c r="B2806" i="3"/>
  <c r="B2794" i="3"/>
  <c r="B2782" i="3"/>
  <c r="B2770" i="3"/>
  <c r="B2758" i="3"/>
  <c r="B2746" i="3"/>
  <c r="B2734" i="3"/>
  <c r="B2722" i="3"/>
  <c r="B2710" i="3"/>
  <c r="F2945" i="3"/>
  <c r="B2977" i="3"/>
  <c r="B2965" i="3"/>
  <c r="B2953" i="3"/>
  <c r="B2929" i="3"/>
  <c r="B2917" i="3"/>
  <c r="B2905" i="3"/>
  <c r="B2069" i="3"/>
  <c r="F2777" i="3"/>
  <c r="B2877" i="3"/>
  <c r="B2841" i="3"/>
  <c r="B2805" i="3"/>
  <c r="B2793" i="3"/>
  <c r="B2781" i="3"/>
  <c r="B2769" i="3"/>
  <c r="B2757" i="3"/>
  <c r="B2745" i="3"/>
  <c r="B2733" i="3"/>
  <c r="B2721" i="3"/>
  <c r="B2976" i="3"/>
  <c r="B2928" i="3"/>
  <c r="G2624" i="3"/>
  <c r="G2625" i="3"/>
  <c r="G2626" i="3"/>
  <c r="G2627" i="3"/>
  <c r="G2628" i="3"/>
  <c r="G2629" i="3"/>
  <c r="G2630" i="3"/>
  <c r="H2431" i="3"/>
  <c r="G2430" i="3"/>
  <c r="G2431" i="3"/>
  <c r="G2432" i="3"/>
  <c r="G2433" i="3"/>
  <c r="G2434" i="3"/>
  <c r="G2435" i="3"/>
  <c r="G2201" i="3"/>
  <c r="G2202" i="3"/>
  <c r="G2203" i="3"/>
  <c r="G2086" i="3"/>
  <c r="G2015" i="3"/>
  <c r="G2016" i="3"/>
  <c r="G2017" i="3"/>
  <c r="G2018" i="3"/>
  <c r="G2019" i="3"/>
  <c r="G2020" i="3"/>
  <c r="G2021" i="3"/>
  <c r="G1974" i="3"/>
  <c r="G1975" i="3"/>
  <c r="G1976" i="3"/>
  <c r="G1973" i="3"/>
  <c r="H2635" i="3"/>
  <c r="H2647" i="3"/>
  <c r="H2636" i="3"/>
  <c r="H2648" i="3"/>
  <c r="H2637" i="3"/>
  <c r="H2649" i="3"/>
  <c r="H2638" i="3"/>
  <c r="H2650" i="3"/>
  <c r="H2657" i="3"/>
  <c r="H2639" i="3"/>
  <c r="H2651" i="3"/>
  <c r="H2640" i="3"/>
  <c r="H2652" i="3"/>
  <c r="H2641" i="3"/>
  <c r="H2653" i="3"/>
  <c r="H2642" i="3"/>
  <c r="H2654" i="3"/>
  <c r="H2633" i="3"/>
  <c r="H2631" i="3"/>
  <c r="H2643" i="3"/>
  <c r="H2655" i="3"/>
  <c r="H2632" i="3"/>
  <c r="H2644" i="3"/>
  <c r="H2656" i="3"/>
  <c r="H2645" i="3"/>
  <c r="H2634" i="3"/>
  <c r="H2646" i="3"/>
  <c r="H2658" i="3"/>
  <c r="H1910" i="3"/>
  <c r="H1905" i="3"/>
  <c r="H1906" i="3"/>
  <c r="H1909" i="3"/>
  <c r="H1907" i="3"/>
  <c r="H1908" i="3"/>
  <c r="H2011" i="3"/>
  <c r="H2012" i="3"/>
  <c r="H1977" i="3"/>
  <c r="H2013" i="3"/>
  <c r="H2163" i="3"/>
  <c r="H2167" i="3"/>
  <c r="H2164" i="3"/>
  <c r="H2165" i="3"/>
  <c r="H2166" i="3"/>
  <c r="H2592" i="3"/>
  <c r="H2593" i="3"/>
  <c r="H2594" i="3"/>
  <c r="H2395" i="3"/>
  <c r="H2407" i="3"/>
  <c r="H2419" i="3"/>
  <c r="H2396" i="3"/>
  <c r="H2408" i="3"/>
  <c r="H2420" i="3"/>
  <c r="H2397" i="3"/>
  <c r="H2409" i="3"/>
  <c r="H2421" i="3"/>
  <c r="H2417" i="3"/>
  <c r="H2398" i="3"/>
  <c r="H2410" i="3"/>
  <c r="H2422" i="3"/>
  <c r="H2399" i="3"/>
  <c r="H2411" i="3"/>
  <c r="H2423" i="3"/>
  <c r="H2400" i="3"/>
  <c r="H2412" i="3"/>
  <c r="H2401" i="3"/>
  <c r="H2413" i="3"/>
  <c r="H2402" i="3"/>
  <c r="H2414" i="3"/>
  <c r="H2403" i="3"/>
  <c r="H2415" i="3"/>
  <c r="H2404" i="3"/>
  <c r="H2416" i="3"/>
  <c r="H2405" i="3"/>
  <c r="H2394" i="3"/>
  <c r="H2406" i="3"/>
  <c r="H2418" i="3"/>
  <c r="H2301" i="3"/>
  <c r="H2302" i="3"/>
  <c r="H2303" i="3"/>
  <c r="H2157" i="3"/>
  <c r="H2158" i="3"/>
  <c r="H2159" i="3"/>
  <c r="H2160" i="3"/>
  <c r="H2161" i="3"/>
  <c r="H2162" i="3"/>
  <c r="H2003" i="3"/>
  <c r="H2005" i="3"/>
  <c r="H2004" i="3"/>
  <c r="H2006" i="3"/>
  <c r="H2490" i="3"/>
  <c r="H2478" i="3"/>
  <c r="H2430" i="3"/>
  <c r="H2250" i="3"/>
  <c r="D2586" i="3"/>
  <c r="G324" i="2"/>
  <c r="F2577" i="3" s="1"/>
  <c r="H2488" i="3"/>
  <c r="H2476" i="3"/>
  <c r="H2248" i="3"/>
  <c r="D2584" i="3"/>
  <c r="D2344" i="3"/>
  <c r="G300" i="2"/>
  <c r="F2341" i="3" s="1"/>
  <c r="H2487" i="3"/>
  <c r="H2475" i="3"/>
  <c r="H2247" i="3"/>
  <c r="D2595" i="3"/>
  <c r="D2583" i="3"/>
  <c r="D2343" i="3"/>
  <c r="H2486" i="3"/>
  <c r="H2474" i="3"/>
  <c r="D2582" i="3"/>
  <c r="D2342" i="3"/>
  <c r="H2485" i="3"/>
  <c r="H2473" i="3"/>
  <c r="D2581" i="3"/>
  <c r="D2461" i="3"/>
  <c r="G330" i="2"/>
  <c r="F2457" i="3" s="1"/>
  <c r="H2496" i="3"/>
  <c r="H2484" i="3"/>
  <c r="D2580" i="3"/>
  <c r="D2460" i="3"/>
  <c r="H2495" i="3"/>
  <c r="H2483" i="3"/>
  <c r="H2435" i="3"/>
  <c r="D2579" i="3"/>
  <c r="D2459" i="3"/>
  <c r="H2494" i="3"/>
  <c r="H2482" i="3"/>
  <c r="H2434" i="3"/>
  <c r="D2578" i="3"/>
  <c r="D2458" i="3"/>
  <c r="H2493" i="3"/>
  <c r="H2481" i="3"/>
  <c r="H2433" i="3"/>
  <c r="D2577" i="3"/>
  <c r="D2457" i="3"/>
  <c r="H2492" i="3"/>
  <c r="H2480" i="3"/>
  <c r="H2432" i="3"/>
  <c r="D2588" i="3"/>
  <c r="D2576" i="3"/>
  <c r="D2456" i="3"/>
  <c r="H2491" i="3"/>
  <c r="B2075" i="3"/>
  <c r="B1863" i="3"/>
  <c r="F2696" i="3"/>
  <c r="F2684" i="3"/>
  <c r="F2672" i="3"/>
  <c r="F2648" i="3"/>
  <c r="F2636" i="3"/>
  <c r="F2624" i="3"/>
  <c r="F2612" i="3"/>
  <c r="F2600" i="3"/>
  <c r="F2588" i="3"/>
  <c r="F2576" i="3"/>
  <c r="F2564" i="3"/>
  <c r="F2552" i="3"/>
  <c r="F2540" i="3"/>
  <c r="F2528" i="3"/>
  <c r="F2516" i="3"/>
  <c r="F2504" i="3"/>
  <c r="F2468" i="3"/>
  <c r="F2456" i="3"/>
  <c r="F2444" i="3"/>
  <c r="F2432" i="3"/>
  <c r="F2420" i="3"/>
  <c r="F2408" i="3"/>
  <c r="F2396" i="3"/>
  <c r="F2384" i="3"/>
  <c r="F2372" i="3"/>
  <c r="F2360" i="3"/>
  <c r="F2348" i="3"/>
  <c r="F2336" i="3"/>
  <c r="F2324" i="3"/>
  <c r="F2312" i="3"/>
  <c r="F2288" i="3"/>
  <c r="F2276" i="3"/>
  <c r="F2264" i="3"/>
  <c r="F2252" i="3"/>
  <c r="B2700" i="3"/>
  <c r="B2688" i="3"/>
  <c r="B2676" i="3"/>
  <c r="B2664" i="3"/>
  <c r="B2652" i="3"/>
  <c r="B2640" i="3"/>
  <c r="B2628" i="3"/>
  <c r="B2616" i="3"/>
  <c r="B2604" i="3"/>
  <c r="B2592" i="3"/>
  <c r="B2580" i="3"/>
  <c r="B2568" i="3"/>
  <c r="B2556" i="3"/>
  <c r="B2544" i="3"/>
  <c r="B2532" i="3"/>
  <c r="B2520" i="3"/>
  <c r="B2508" i="3"/>
  <c r="B2496" i="3"/>
  <c r="B2484" i="3"/>
  <c r="B2472" i="3"/>
  <c r="B2460" i="3"/>
  <c r="B2448" i="3"/>
  <c r="B2436" i="3"/>
  <c r="B2424" i="3"/>
  <c r="B2412" i="3"/>
  <c r="B2400" i="3"/>
  <c r="B2388" i="3"/>
  <c r="B2376" i="3"/>
  <c r="B2364" i="3"/>
  <c r="B2352" i="3"/>
  <c r="B2340" i="3"/>
  <c r="B2328" i="3"/>
  <c r="B2316" i="3"/>
  <c r="B2304" i="3"/>
  <c r="B2292" i="3"/>
  <c r="B2280" i="3"/>
  <c r="B2268" i="3"/>
  <c r="B2256" i="3"/>
  <c r="B2074" i="3"/>
  <c r="B1862" i="3"/>
  <c r="F2695" i="3"/>
  <c r="F2683" i="3"/>
  <c r="F2671" i="3"/>
  <c r="F2647" i="3"/>
  <c r="F2635" i="3"/>
  <c r="F2623" i="3"/>
  <c r="F2611" i="3"/>
  <c r="F2599" i="3"/>
  <c r="F2587" i="3"/>
  <c r="F2575" i="3"/>
  <c r="F2563" i="3"/>
  <c r="F2551" i="3"/>
  <c r="F2539" i="3"/>
  <c r="F2527" i="3"/>
  <c r="F2515" i="3"/>
  <c r="F2503" i="3"/>
  <c r="F2467" i="3"/>
  <c r="F2455" i="3"/>
  <c r="F2443" i="3"/>
  <c r="F2431" i="3"/>
  <c r="F2419" i="3"/>
  <c r="F2407" i="3"/>
  <c r="F2395" i="3"/>
  <c r="F2383" i="3"/>
  <c r="F2371" i="3"/>
  <c r="F2359" i="3"/>
  <c r="F2347" i="3"/>
  <c r="F2335" i="3"/>
  <c r="F2323" i="3"/>
  <c r="F2311" i="3"/>
  <c r="F2287" i="3"/>
  <c r="F2275" i="3"/>
  <c r="F2263" i="3"/>
  <c r="F2251" i="3"/>
  <c r="B2699" i="3"/>
  <c r="B2687" i="3"/>
  <c r="B2675" i="3"/>
  <c r="B2663" i="3"/>
  <c r="B2651" i="3"/>
  <c r="B2639" i="3"/>
  <c r="B2627" i="3"/>
  <c r="B2615" i="3"/>
  <c r="B2603" i="3"/>
  <c r="B2591" i="3"/>
  <c r="B2579" i="3"/>
  <c r="B2567" i="3"/>
  <c r="B2555" i="3"/>
  <c r="B2543" i="3"/>
  <c r="B2531" i="3"/>
  <c r="B2519" i="3"/>
  <c r="B2507" i="3"/>
  <c r="B2495" i="3"/>
  <c r="B2483" i="3"/>
  <c r="B2471" i="3"/>
  <c r="B2459" i="3"/>
  <c r="B2447" i="3"/>
  <c r="B2435" i="3"/>
  <c r="B2423" i="3"/>
  <c r="B2411" i="3"/>
  <c r="B2399" i="3"/>
  <c r="B2387" i="3"/>
  <c r="B2375" i="3"/>
  <c r="B2363" i="3"/>
  <c r="B2351" i="3"/>
  <c r="B2339" i="3"/>
  <c r="B2327" i="3"/>
  <c r="B2315" i="3"/>
  <c r="B2303" i="3"/>
  <c r="B2291" i="3"/>
  <c r="B2279" i="3"/>
  <c r="B2267" i="3"/>
  <c r="B2255" i="3"/>
  <c r="B2073" i="3"/>
  <c r="B2195" i="3"/>
  <c r="F2694" i="3"/>
  <c r="F2682" i="3"/>
  <c r="F2670" i="3"/>
  <c r="F2658" i="3"/>
  <c r="F2646" i="3"/>
  <c r="F2634" i="3"/>
  <c r="F2622" i="3"/>
  <c r="F2610" i="3"/>
  <c r="F2586" i="3"/>
  <c r="F2574" i="3"/>
  <c r="F2562" i="3"/>
  <c r="F2550" i="3"/>
  <c r="F2538" i="3"/>
  <c r="F2526" i="3"/>
  <c r="F2514" i="3"/>
  <c r="F2502" i="3"/>
  <c r="F2466" i="3"/>
  <c r="F2454" i="3"/>
  <c r="F2442" i="3"/>
  <c r="F2430" i="3"/>
  <c r="F2418" i="3"/>
  <c r="F2406" i="3"/>
  <c r="F2394" i="3"/>
  <c r="F2382" i="3"/>
  <c r="F2370" i="3"/>
  <c r="F2358" i="3"/>
  <c r="F2346" i="3"/>
  <c r="F2334" i="3"/>
  <c r="F2322" i="3"/>
  <c r="F2310" i="3"/>
  <c r="F2286" i="3"/>
  <c r="F2274" i="3"/>
  <c r="F2262" i="3"/>
  <c r="F2250" i="3"/>
  <c r="B2698" i="3"/>
  <c r="B2686" i="3"/>
  <c r="B2674" i="3"/>
  <c r="B2662" i="3"/>
  <c r="B2650" i="3"/>
  <c r="B2638" i="3"/>
  <c r="B2626" i="3"/>
  <c r="B2614" i="3"/>
  <c r="B2602" i="3"/>
  <c r="B2590" i="3"/>
  <c r="B2578" i="3"/>
  <c r="B2566" i="3"/>
  <c r="B2554" i="3"/>
  <c r="B2542" i="3"/>
  <c r="B2530" i="3"/>
  <c r="B2518" i="3"/>
  <c r="B2506" i="3"/>
  <c r="B2494" i="3"/>
  <c r="B2482" i="3"/>
  <c r="B2470" i="3"/>
  <c r="B2458" i="3"/>
  <c r="B2446" i="3"/>
  <c r="B2434" i="3"/>
  <c r="B2422" i="3"/>
  <c r="B2410" i="3"/>
  <c r="B2398" i="3"/>
  <c r="B2386" i="3"/>
  <c r="B2374" i="3"/>
  <c r="B2362" i="3"/>
  <c r="B2350" i="3"/>
  <c r="B2338" i="3"/>
  <c r="B2326" i="3"/>
  <c r="B2314" i="3"/>
  <c r="B2302" i="3"/>
  <c r="B2290" i="3"/>
  <c r="B2278" i="3"/>
  <c r="B2266" i="3"/>
  <c r="B2254" i="3"/>
  <c r="B2072" i="3"/>
  <c r="B2014" i="3"/>
  <c r="B2194" i="3"/>
  <c r="F2693" i="3"/>
  <c r="F2681" i="3"/>
  <c r="F2669" i="3"/>
  <c r="F2657" i="3"/>
  <c r="F2645" i="3"/>
  <c r="F2633" i="3"/>
  <c r="F2621" i="3"/>
  <c r="F2609" i="3"/>
  <c r="F2585" i="3"/>
  <c r="F2573" i="3"/>
  <c r="F2561" i="3"/>
  <c r="F2549" i="3"/>
  <c r="F2537" i="3"/>
  <c r="F2525" i="3"/>
  <c r="F2513" i="3"/>
  <c r="F2501" i="3"/>
  <c r="F2465" i="3"/>
  <c r="F2453" i="3"/>
  <c r="F2441" i="3"/>
  <c r="F2429" i="3"/>
  <c r="F2417" i="3"/>
  <c r="F2405" i="3"/>
  <c r="F2393" i="3"/>
  <c r="F2381" i="3"/>
  <c r="F2369" i="3"/>
  <c r="F2357" i="3"/>
  <c r="F2345" i="3"/>
  <c r="F2333" i="3"/>
  <c r="F2321" i="3"/>
  <c r="F2309" i="3"/>
  <c r="F2285" i="3"/>
  <c r="F2273" i="3"/>
  <c r="F2261" i="3"/>
  <c r="F2249" i="3"/>
  <c r="B2697" i="3"/>
  <c r="B2685" i="3"/>
  <c r="B2673" i="3"/>
  <c r="B2661" i="3"/>
  <c r="B2649" i="3"/>
  <c r="B2637" i="3"/>
  <c r="B2625" i="3"/>
  <c r="B2613" i="3"/>
  <c r="B2601" i="3"/>
  <c r="B2577" i="3"/>
  <c r="B2565" i="3"/>
  <c r="B2553" i="3"/>
  <c r="B2541" i="3"/>
  <c r="B2529" i="3"/>
  <c r="B2517" i="3"/>
  <c r="B2505" i="3"/>
  <c r="B2493" i="3"/>
  <c r="B2481" i="3"/>
  <c r="B2469" i="3"/>
  <c r="B2457" i="3"/>
  <c r="B2445" i="3"/>
  <c r="B2433" i="3"/>
  <c r="B2421" i="3"/>
  <c r="B2409" i="3"/>
  <c r="B2397" i="3"/>
  <c r="B2385" i="3"/>
  <c r="B2373" i="3"/>
  <c r="B2361" i="3"/>
  <c r="B2349" i="3"/>
  <c r="B2325" i="3"/>
  <c r="B2313" i="3"/>
  <c r="B2301" i="3"/>
  <c r="B2289" i="3"/>
  <c r="B2277" i="3"/>
  <c r="B2265" i="3"/>
  <c r="B2253" i="3"/>
  <c r="B2071" i="3"/>
  <c r="F2692" i="3"/>
  <c r="F2680" i="3"/>
  <c r="F2668" i="3"/>
  <c r="F2656" i="3"/>
  <c r="F2644" i="3"/>
  <c r="F2632" i="3"/>
  <c r="F2620" i="3"/>
  <c r="F2608" i="3"/>
  <c r="F2584" i="3"/>
  <c r="F2572" i="3"/>
  <c r="F2560" i="3"/>
  <c r="F2548" i="3"/>
  <c r="F2536" i="3"/>
  <c r="F2524" i="3"/>
  <c r="F2512" i="3"/>
  <c r="F2500" i="3"/>
  <c r="F2464" i="3"/>
  <c r="F2440" i="3"/>
  <c r="F2428" i="3"/>
  <c r="F2416" i="3"/>
  <c r="F2404" i="3"/>
  <c r="F2392" i="3"/>
  <c r="F2380" i="3"/>
  <c r="F2368" i="3"/>
  <c r="F2356" i="3"/>
  <c r="F2344" i="3"/>
  <c r="F2332" i="3"/>
  <c r="F2320" i="3"/>
  <c r="F2308" i="3"/>
  <c r="F2284" i="3"/>
  <c r="F2272" i="3"/>
  <c r="F2260" i="3"/>
  <c r="F2248" i="3"/>
  <c r="B2696" i="3"/>
  <c r="B2684" i="3"/>
  <c r="B2672" i="3"/>
  <c r="B2660" i="3"/>
  <c r="B2648" i="3"/>
  <c r="B2636" i="3"/>
  <c r="B2624" i="3"/>
  <c r="B2612" i="3"/>
  <c r="B2600" i="3"/>
  <c r="B2588" i="3"/>
  <c r="B2576" i="3"/>
  <c r="B2564" i="3"/>
  <c r="B2552" i="3"/>
  <c r="B2540" i="3"/>
  <c r="B2528" i="3"/>
  <c r="B2516" i="3"/>
  <c r="B2504" i="3"/>
  <c r="B2492" i="3"/>
  <c r="B2480" i="3"/>
  <c r="B2468" i="3"/>
  <c r="B2456" i="3"/>
  <c r="B2432" i="3"/>
  <c r="B2420" i="3"/>
  <c r="B2408" i="3"/>
  <c r="B2396" i="3"/>
  <c r="B2384" i="3"/>
  <c r="B2372" i="3"/>
  <c r="B2360" i="3"/>
  <c r="B2348" i="3"/>
  <c r="B2336" i="3"/>
  <c r="B2324" i="3"/>
  <c r="B2312" i="3"/>
  <c r="B2300" i="3"/>
  <c r="B2288" i="3"/>
  <c r="B2276" i="3"/>
  <c r="B2264" i="3"/>
  <c r="B2252" i="3"/>
  <c r="B2070" i="3"/>
  <c r="F2703" i="3"/>
  <c r="F2691" i="3"/>
  <c r="F2679" i="3"/>
  <c r="F2655" i="3"/>
  <c r="F2643" i="3"/>
  <c r="F2631" i="3"/>
  <c r="F2619" i="3"/>
  <c r="F2607" i="3"/>
  <c r="F2583" i="3"/>
  <c r="F2571" i="3"/>
  <c r="F2559" i="3"/>
  <c r="F2547" i="3"/>
  <c r="F2535" i="3"/>
  <c r="F2523" i="3"/>
  <c r="F2511" i="3"/>
  <c r="F2499" i="3"/>
  <c r="F2463" i="3"/>
  <c r="F2451" i="3"/>
  <c r="F2439" i="3"/>
  <c r="F2427" i="3"/>
  <c r="F2415" i="3"/>
  <c r="F2403" i="3"/>
  <c r="F2391" i="3"/>
  <c r="F2379" i="3"/>
  <c r="F2367" i="3"/>
  <c r="F2355" i="3"/>
  <c r="F2343" i="3"/>
  <c r="F2331" i="3"/>
  <c r="F2319" i="3"/>
  <c r="F2307" i="3"/>
  <c r="F2283" i="3"/>
  <c r="F2271" i="3"/>
  <c r="F2259" i="3"/>
  <c r="B2695" i="3"/>
  <c r="B2683" i="3"/>
  <c r="B2671" i="3"/>
  <c r="B2659" i="3"/>
  <c r="B2647" i="3"/>
  <c r="B2635" i="3"/>
  <c r="B2623" i="3"/>
  <c r="B2611" i="3"/>
  <c r="B2587" i="3"/>
  <c r="B2575" i="3"/>
  <c r="B2563" i="3"/>
  <c r="B2551" i="3"/>
  <c r="B2539" i="3"/>
  <c r="B2527" i="3"/>
  <c r="B2515" i="3"/>
  <c r="B2503" i="3"/>
  <c r="B2491" i="3"/>
  <c r="B2479" i="3"/>
  <c r="B2455" i="3"/>
  <c r="B2443" i="3"/>
  <c r="B2431" i="3"/>
  <c r="B2419" i="3"/>
  <c r="B2407" i="3"/>
  <c r="B2395" i="3"/>
  <c r="B2383" i="3"/>
  <c r="B2371" i="3"/>
  <c r="B2359" i="3"/>
  <c r="B2347" i="3"/>
  <c r="B2335" i="3"/>
  <c r="B2323" i="3"/>
  <c r="B2311" i="3"/>
  <c r="B2299" i="3"/>
  <c r="B2287" i="3"/>
  <c r="B2275" i="3"/>
  <c r="B2263" i="3"/>
  <c r="B2251" i="3"/>
  <c r="F2702" i="3"/>
  <c r="F2690" i="3"/>
  <c r="F2678" i="3"/>
  <c r="F2654" i="3"/>
  <c r="F2642" i="3"/>
  <c r="F2630" i="3"/>
  <c r="F2618" i="3"/>
  <c r="F2606" i="3"/>
  <c r="F2594" i="3"/>
  <c r="F2582" i="3"/>
  <c r="F2570" i="3"/>
  <c r="F2558" i="3"/>
  <c r="F2546" i="3"/>
  <c r="F2534" i="3"/>
  <c r="F2522" i="3"/>
  <c r="F2510" i="3"/>
  <c r="F2498" i="3"/>
  <c r="F2450" i="3"/>
  <c r="F2426" i="3"/>
  <c r="F2414" i="3"/>
  <c r="F2402" i="3"/>
  <c r="F2378" i="3"/>
  <c r="F2366" i="3"/>
  <c r="F2354" i="3"/>
  <c r="F2342" i="3"/>
  <c r="F2330" i="3"/>
  <c r="F2318" i="3"/>
  <c r="F2306" i="3"/>
  <c r="F2282" i="3"/>
  <c r="F2270" i="3"/>
  <c r="F2258" i="3"/>
  <c r="F2246" i="3"/>
  <c r="B2694" i="3"/>
  <c r="B2682" i="3"/>
  <c r="B2670" i="3"/>
  <c r="B2658" i="3"/>
  <c r="B2646" i="3"/>
  <c r="B2634" i="3"/>
  <c r="B2622" i="3"/>
  <c r="B2610" i="3"/>
  <c r="B2598" i="3"/>
  <c r="B2586" i="3"/>
  <c r="B2574" i="3"/>
  <c r="B2562" i="3"/>
  <c r="B2550" i="3"/>
  <c r="B2538" i="3"/>
  <c r="B2526" i="3"/>
  <c r="B2514" i="3"/>
  <c r="B2502" i="3"/>
  <c r="B2490" i="3"/>
  <c r="B2478" i="3"/>
  <c r="B2466" i="3"/>
  <c r="B2454" i="3"/>
  <c r="B2442" i="3"/>
  <c r="B2430" i="3"/>
  <c r="B2418" i="3"/>
  <c r="B2406" i="3"/>
  <c r="B2394" i="3"/>
  <c r="B2382" i="3"/>
  <c r="B2370" i="3"/>
  <c r="B2358" i="3"/>
  <c r="B2346" i="3"/>
  <c r="B2334" i="3"/>
  <c r="B2322" i="3"/>
  <c r="B2310" i="3"/>
  <c r="B2298" i="3"/>
  <c r="B2286" i="3"/>
  <c r="B2274" i="3"/>
  <c r="B2262" i="3"/>
  <c r="B2250" i="3"/>
  <c r="B2068" i="3"/>
  <c r="B2175" i="3"/>
  <c r="F2701" i="3"/>
  <c r="F2689" i="3"/>
  <c r="F2677" i="3"/>
  <c r="F2653" i="3"/>
  <c r="F2641" i="3"/>
  <c r="F2629" i="3"/>
  <c r="F2617" i="3"/>
  <c r="F2605" i="3"/>
  <c r="F2593" i="3"/>
  <c r="F2581" i="3"/>
  <c r="F2569" i="3"/>
  <c r="F2557" i="3"/>
  <c r="F2545" i="3"/>
  <c r="F2533" i="3"/>
  <c r="F2521" i="3"/>
  <c r="F2509" i="3"/>
  <c r="F2461" i="3"/>
  <c r="F2449" i="3"/>
  <c r="F2437" i="3"/>
  <c r="F2425" i="3"/>
  <c r="F2413" i="3"/>
  <c r="F2401" i="3"/>
  <c r="F2389" i="3"/>
  <c r="F2377" i="3"/>
  <c r="F2365" i="3"/>
  <c r="F2353" i="3"/>
  <c r="F2329" i="3"/>
  <c r="F2317" i="3"/>
  <c r="F2305" i="3"/>
  <c r="F2281" i="3"/>
  <c r="F2269" i="3"/>
  <c r="F2257" i="3"/>
  <c r="B2693" i="3"/>
  <c r="B2681" i="3"/>
  <c r="B2669" i="3"/>
  <c r="B2657" i="3"/>
  <c r="B2645" i="3"/>
  <c r="B2633" i="3"/>
  <c r="B2621" i="3"/>
  <c r="B2609" i="3"/>
  <c r="B2597" i="3"/>
  <c r="B2585" i="3"/>
  <c r="B2573" i="3"/>
  <c r="B2561" i="3"/>
  <c r="B2549" i="3"/>
  <c r="B2537" i="3"/>
  <c r="B2525" i="3"/>
  <c r="B2513" i="3"/>
  <c r="B2501" i="3"/>
  <c r="B2489" i="3"/>
  <c r="B2477" i="3"/>
  <c r="B2465" i="3"/>
  <c r="B2453" i="3"/>
  <c r="B2441" i="3"/>
  <c r="B2429" i="3"/>
  <c r="B2417" i="3"/>
  <c r="B2405" i="3"/>
  <c r="B2393" i="3"/>
  <c r="B2381" i="3"/>
  <c r="B2369" i="3"/>
  <c r="B2357" i="3"/>
  <c r="B2345" i="3"/>
  <c r="B2333" i="3"/>
  <c r="B2321" i="3"/>
  <c r="B2309" i="3"/>
  <c r="B2297" i="3"/>
  <c r="B2285" i="3"/>
  <c r="B2273" i="3"/>
  <c r="B2261" i="3"/>
  <c r="B2249" i="3"/>
  <c r="F2700" i="3"/>
  <c r="F2688" i="3"/>
  <c r="F2676" i="3"/>
  <c r="F2652" i="3"/>
  <c r="F2640" i="3"/>
  <c r="F2628" i="3"/>
  <c r="F2616" i="3"/>
  <c r="F2604" i="3"/>
  <c r="F2580" i="3"/>
  <c r="F2568" i="3"/>
  <c r="F2556" i="3"/>
  <c r="F2544" i="3"/>
  <c r="F2532" i="3"/>
  <c r="F2520" i="3"/>
  <c r="F2508" i="3"/>
  <c r="F2472" i="3"/>
  <c r="F2460" i="3"/>
  <c r="F2448" i="3"/>
  <c r="F2412" i="3"/>
  <c r="F2400" i="3"/>
  <c r="F2388" i="3"/>
  <c r="F2376" i="3"/>
  <c r="F2364" i="3"/>
  <c r="F2352" i="3"/>
  <c r="F2340" i="3"/>
  <c r="F2328" i="3"/>
  <c r="F2316" i="3"/>
  <c r="F2304" i="3"/>
  <c r="F2280" i="3"/>
  <c r="F2268" i="3"/>
  <c r="F2256" i="3"/>
  <c r="B2692" i="3"/>
  <c r="B2680" i="3"/>
  <c r="B2656" i="3"/>
  <c r="B2644" i="3"/>
  <c r="B2632" i="3"/>
  <c r="B2620" i="3"/>
  <c r="B2608" i="3"/>
  <c r="B2596" i="3"/>
  <c r="B2584" i="3"/>
  <c r="B2572" i="3"/>
  <c r="B2560" i="3"/>
  <c r="B2548" i="3"/>
  <c r="B2536" i="3"/>
  <c r="B2524" i="3"/>
  <c r="B2512" i="3"/>
  <c r="B2500" i="3"/>
  <c r="B2488" i="3"/>
  <c r="B2476" i="3"/>
  <c r="B2464" i="3"/>
  <c r="B2440" i="3"/>
  <c r="B2428" i="3"/>
  <c r="B2416" i="3"/>
  <c r="B2404" i="3"/>
  <c r="B2392" i="3"/>
  <c r="B2380" i="3"/>
  <c r="B2368" i="3"/>
  <c r="B2356" i="3"/>
  <c r="B2344" i="3"/>
  <c r="B2332" i="3"/>
  <c r="B2320" i="3"/>
  <c r="B2308" i="3"/>
  <c r="B2296" i="3"/>
  <c r="B2284" i="3"/>
  <c r="B2272" i="3"/>
  <c r="B2260" i="3"/>
  <c r="B2248" i="3"/>
  <c r="B2078" i="3"/>
  <c r="F2687" i="3"/>
  <c r="F2675" i="3"/>
  <c r="F2651" i="3"/>
  <c r="F2639" i="3"/>
  <c r="F2627" i="3"/>
  <c r="F2615" i="3"/>
  <c r="F2603" i="3"/>
  <c r="F2591" i="3"/>
  <c r="F2579" i="3"/>
  <c r="F2567" i="3"/>
  <c r="F2531" i="3"/>
  <c r="F2519" i="3"/>
  <c r="F2471" i="3"/>
  <c r="F2459" i="3"/>
  <c r="F2447" i="3"/>
  <c r="F2435" i="3"/>
  <c r="F2423" i="3"/>
  <c r="F2411" i="3"/>
  <c r="F2399" i="3"/>
  <c r="F2387" i="3"/>
  <c r="F2375" i="3"/>
  <c r="F2363" i="3"/>
  <c r="F2351" i="3"/>
  <c r="F2339" i="3"/>
  <c r="F2327" i="3"/>
  <c r="F2315" i="3"/>
  <c r="F2303" i="3"/>
  <c r="F2291" i="3"/>
  <c r="F2267" i="3"/>
  <c r="F2255" i="3"/>
  <c r="B2703" i="3"/>
  <c r="B2691" i="3"/>
  <c r="B2679" i="3"/>
  <c r="B2667" i="3"/>
  <c r="B2655" i="3"/>
  <c r="B2643" i="3"/>
  <c r="B2631" i="3"/>
  <c r="B2619" i="3"/>
  <c r="B2607" i="3"/>
  <c r="B2595" i="3"/>
  <c r="B2583" i="3"/>
  <c r="B2571" i="3"/>
  <c r="B2559" i="3"/>
  <c r="B2547" i="3"/>
  <c r="B2535" i="3"/>
  <c r="B2523" i="3"/>
  <c r="B2511" i="3"/>
  <c r="B2499" i="3"/>
  <c r="B2487" i="3"/>
  <c r="B2475" i="3"/>
  <c r="B2463" i="3"/>
  <c r="B2451" i="3"/>
  <c r="B2439" i="3"/>
  <c r="B2427" i="3"/>
  <c r="B2415" i="3"/>
  <c r="B2403" i="3"/>
  <c r="B2391" i="3"/>
  <c r="B2379" i="3"/>
  <c r="B2367" i="3"/>
  <c r="B2355" i="3"/>
  <c r="B2343" i="3"/>
  <c r="B2331" i="3"/>
  <c r="B2319" i="3"/>
  <c r="B2307" i="3"/>
  <c r="B2295" i="3"/>
  <c r="B2283" i="3"/>
  <c r="B2271" i="3"/>
  <c r="B2259" i="3"/>
  <c r="B2247" i="3"/>
  <c r="B2077" i="3"/>
  <c r="B1865" i="3"/>
  <c r="F2698" i="3"/>
  <c r="F2686" i="3"/>
  <c r="F2674" i="3"/>
  <c r="F2650" i="3"/>
  <c r="F2638" i="3"/>
  <c r="F2626" i="3"/>
  <c r="F2602" i="3"/>
  <c r="F2590" i="3"/>
  <c r="F2578" i="3"/>
  <c r="F2554" i="3"/>
  <c r="F2542" i="3"/>
  <c r="F2530" i="3"/>
  <c r="F2518" i="3"/>
  <c r="F2506" i="3"/>
  <c r="F2470" i="3"/>
  <c r="F2458" i="3"/>
  <c r="F2446" i="3"/>
  <c r="F2434" i="3"/>
  <c r="F2422" i="3"/>
  <c r="F2410" i="3"/>
  <c r="F2398" i="3"/>
  <c r="F2386" i="3"/>
  <c r="F2374" i="3"/>
  <c r="F2362" i="3"/>
  <c r="F2350" i="3"/>
  <c r="F2338" i="3"/>
  <c r="F2326" i="3"/>
  <c r="F2314" i="3"/>
  <c r="F2302" i="3"/>
  <c r="F2290" i="3"/>
  <c r="F2278" i="3"/>
  <c r="F2266" i="3"/>
  <c r="F2254" i="3"/>
  <c r="B2702" i="3"/>
  <c r="B2690" i="3"/>
  <c r="B2678" i="3"/>
  <c r="B2666" i="3"/>
  <c r="B2654" i="3"/>
  <c r="B2642" i="3"/>
  <c r="B2630" i="3"/>
  <c r="B2618" i="3"/>
  <c r="B2606" i="3"/>
  <c r="B2594" i="3"/>
  <c r="B2582" i="3"/>
  <c r="B2570" i="3"/>
  <c r="B2558" i="3"/>
  <c r="B2546" i="3"/>
  <c r="B2534" i="3"/>
  <c r="B2522" i="3"/>
  <c r="B2510" i="3"/>
  <c r="B2498" i="3"/>
  <c r="B2486" i="3"/>
  <c r="B2474" i="3"/>
  <c r="B2450" i="3"/>
  <c r="B2438" i="3"/>
  <c r="B2426" i="3"/>
  <c r="B2414" i="3"/>
  <c r="B2402" i="3"/>
  <c r="B2378" i="3"/>
  <c r="B2366" i="3"/>
  <c r="B2354" i="3"/>
  <c r="B2342" i="3"/>
  <c r="B2330" i="3"/>
  <c r="B2318" i="3"/>
  <c r="B2306" i="3"/>
  <c r="B2294" i="3"/>
  <c r="B2282" i="3"/>
  <c r="B2270" i="3"/>
  <c r="B2258" i="3"/>
  <c r="B2246" i="3"/>
  <c r="B2076" i="3"/>
  <c r="B1864" i="3"/>
  <c r="F2697" i="3"/>
  <c r="F2649" i="3"/>
  <c r="F2541" i="3"/>
  <c r="F2529" i="3"/>
  <c r="F2421" i="3"/>
  <c r="F2409" i="3"/>
  <c r="F2373" i="3"/>
  <c r="F2325" i="3"/>
  <c r="F2289" i="3"/>
  <c r="F2277" i="3"/>
  <c r="F2265" i="3"/>
  <c r="B2701" i="3"/>
  <c r="B2689" i="3"/>
  <c r="B2677" i="3"/>
  <c r="B2653" i="3"/>
  <c r="B2641" i="3"/>
  <c r="B2629" i="3"/>
  <c r="B2569" i="3"/>
  <c r="B2557" i="3"/>
  <c r="B2533" i="3"/>
  <c r="B2521" i="3"/>
  <c r="B2509" i="3"/>
  <c r="B2485" i="3"/>
  <c r="B2449" i="3"/>
  <c r="B2437" i="3"/>
  <c r="B2425" i="3"/>
  <c r="B2413" i="3"/>
  <c r="B2401" i="3"/>
  <c r="B2389" i="3"/>
  <c r="B2377" i="3"/>
  <c r="B2365" i="3"/>
  <c r="B2353" i="3"/>
  <c r="B2341" i="3"/>
  <c r="B2329" i="3"/>
  <c r="B2317" i="3"/>
  <c r="B2305" i="3"/>
  <c r="B2293" i="3"/>
  <c r="B2281" i="3"/>
  <c r="B2269" i="3"/>
  <c r="B2257" i="3"/>
  <c r="B2245" i="3"/>
  <c r="B1939" i="3"/>
  <c r="B1927" i="3"/>
  <c r="B1938" i="3"/>
  <c r="B1926" i="3"/>
  <c r="B2161" i="3"/>
  <c r="B1997" i="3"/>
  <c r="B1937" i="3"/>
  <c r="B1925" i="3"/>
  <c r="B2160" i="3"/>
  <c r="B1996" i="3"/>
  <c r="B1948" i="3"/>
  <c r="B1936" i="3"/>
  <c r="B1924" i="3"/>
  <c r="B2159" i="3"/>
  <c r="B1995" i="3"/>
  <c r="B1947" i="3"/>
  <c r="B1935" i="3"/>
  <c r="B2158" i="3"/>
  <c r="B2193" i="3"/>
  <c r="B1994" i="3"/>
  <c r="B1946" i="3"/>
  <c r="B1934" i="3"/>
  <c r="B2157" i="3"/>
  <c r="B1993" i="3"/>
  <c r="B1945" i="3"/>
  <c r="B1933" i="3"/>
  <c r="B2156" i="3"/>
  <c r="B2218" i="3"/>
  <c r="B1992" i="3"/>
  <c r="B1944" i="3"/>
  <c r="B1932" i="3"/>
  <c r="B2155" i="3"/>
  <c r="B1943" i="3"/>
  <c r="B1931" i="3"/>
  <c r="B1942" i="3"/>
  <c r="B1930" i="3"/>
  <c r="B1941" i="3"/>
  <c r="B1929" i="3"/>
  <c r="F1931" i="3"/>
  <c r="F1941" i="3"/>
  <c r="F1929" i="3"/>
  <c r="B2192" i="3"/>
  <c r="F1901" i="3"/>
  <c r="F1902" i="3"/>
  <c r="F1903" i="3"/>
  <c r="F1904" i="3"/>
  <c r="F1905" i="3"/>
  <c r="F1906" i="3"/>
  <c r="F1907" i="3"/>
  <c r="F2068" i="3"/>
  <c r="F2069" i="3"/>
  <c r="F2070" i="3"/>
  <c r="F2071" i="3"/>
  <c r="F2111" i="3"/>
  <c r="F2112" i="3"/>
  <c r="F2113" i="3"/>
  <c r="F2108" i="3"/>
  <c r="F2109" i="3"/>
  <c r="F2110" i="3"/>
  <c r="F2009" i="3"/>
  <c r="F2021" i="3"/>
  <c r="F2010" i="3"/>
  <c r="F2022" i="3"/>
  <c r="F2011" i="3"/>
  <c r="F2023" i="3"/>
  <c r="F2012" i="3"/>
  <c r="F2024" i="3"/>
  <c r="F2013" i="3"/>
  <c r="F2014" i="3"/>
  <c r="F2015" i="3"/>
  <c r="F2016" i="3"/>
  <c r="F2017" i="3"/>
  <c r="F2018" i="3"/>
  <c r="F2007" i="3"/>
  <c r="F2019" i="3"/>
  <c r="F2008" i="3"/>
  <c r="F2020" i="3"/>
  <c r="F1992" i="3"/>
  <c r="F1993" i="3"/>
  <c r="F1994" i="3"/>
  <c r="F1995" i="3"/>
  <c r="F1996" i="3"/>
  <c r="F1997" i="3"/>
  <c r="B2216" i="3"/>
  <c r="B2202" i="3"/>
  <c r="B2214" i="3"/>
  <c r="B2199" i="3"/>
  <c r="B2213" i="3"/>
  <c r="B2197" i="3"/>
  <c r="B2210" i="3"/>
  <c r="B2222" i="3"/>
  <c r="B2209" i="3"/>
  <c r="B2220" i="3"/>
  <c r="B2206" i="3"/>
  <c r="B2204" i="3"/>
  <c r="F1919" i="3"/>
  <c r="F1920" i="3"/>
  <c r="F1921" i="3"/>
  <c r="F1922" i="3"/>
  <c r="F1851" i="3"/>
  <c r="F1852" i="3"/>
  <c r="F1853" i="3"/>
  <c r="F1854" i="3"/>
  <c r="F1855" i="3"/>
  <c r="F1856" i="3"/>
  <c r="F1973" i="3"/>
  <c r="F1985" i="3"/>
  <c r="F1974" i="3"/>
  <c r="F1986" i="3"/>
  <c r="F1975" i="3"/>
  <c r="F1987" i="3"/>
  <c r="F1976" i="3"/>
  <c r="F1988" i="3"/>
  <c r="F1977" i="3"/>
  <c r="F1989" i="3"/>
  <c r="F1978" i="3"/>
  <c r="F1990" i="3"/>
  <c r="F1979" i="3"/>
  <c r="F1991" i="3"/>
  <c r="F1968" i="3"/>
  <c r="F1980" i="3"/>
  <c r="F1969" i="3"/>
  <c r="F1981" i="3"/>
  <c r="F1970" i="3"/>
  <c r="F1982" i="3"/>
  <c r="F1971" i="3"/>
  <c r="F1983" i="3"/>
  <c r="F1972" i="3"/>
  <c r="F1984" i="3"/>
  <c r="F1998" i="3"/>
  <c r="F1999" i="3"/>
  <c r="F2000" i="3"/>
  <c r="F2001" i="3"/>
  <c r="F1942" i="3"/>
  <c r="F1930" i="3"/>
  <c r="B2058" i="3"/>
  <c r="B2046" i="3"/>
  <c r="B2188" i="3"/>
  <c r="B2176" i="3"/>
  <c r="B2164" i="3"/>
  <c r="F1940" i="3"/>
  <c r="F1928" i="3"/>
  <c r="B2056" i="3"/>
  <c r="B2044" i="3"/>
  <c r="B2186" i="3"/>
  <c r="B2174" i="3"/>
  <c r="B2162" i="3"/>
  <c r="F1939" i="3"/>
  <c r="F1927" i="3"/>
  <c r="B2067" i="3"/>
  <c r="B2055" i="3"/>
  <c r="B2043" i="3"/>
  <c r="B2031" i="3"/>
  <c r="B2185" i="3"/>
  <c r="B2173" i="3"/>
  <c r="F1938" i="3"/>
  <c r="F1926" i="3"/>
  <c r="B2066" i="3"/>
  <c r="B2054" i="3"/>
  <c r="B2042" i="3"/>
  <c r="B2030" i="3"/>
  <c r="B2006" i="3"/>
  <c r="B2184" i="3"/>
  <c r="B2172" i="3"/>
  <c r="B2196" i="3"/>
  <c r="F1937" i="3"/>
  <c r="F1925" i="3"/>
  <c r="B2065" i="3"/>
  <c r="B2053" i="3"/>
  <c r="B2041" i="3"/>
  <c r="B2029" i="3"/>
  <c r="B2005" i="3"/>
  <c r="B2183" i="3"/>
  <c r="B2171" i="3"/>
  <c r="F1948" i="3"/>
  <c r="F1936" i="3"/>
  <c r="F1924" i="3"/>
  <c r="B2064" i="3"/>
  <c r="B2052" i="3"/>
  <c r="B2040" i="3"/>
  <c r="B2028" i="3"/>
  <c r="B2004" i="3"/>
  <c r="B2182" i="3"/>
  <c r="B2170" i="3"/>
  <c r="F1947" i="3"/>
  <c r="F1935" i="3"/>
  <c r="B2063" i="3"/>
  <c r="B2051" i="3"/>
  <c r="B2039" i="3"/>
  <c r="B2027" i="3"/>
  <c r="B2003" i="3"/>
  <c r="B2181" i="3"/>
  <c r="B2169" i="3"/>
  <c r="F1946" i="3"/>
  <c r="F1934" i="3"/>
  <c r="B2062" i="3"/>
  <c r="B2050" i="3"/>
  <c r="B2026" i="3"/>
  <c r="B2002" i="3"/>
  <c r="B2180" i="3"/>
  <c r="B2168" i="3"/>
  <c r="F1945" i="3"/>
  <c r="F1933" i="3"/>
  <c r="B2061" i="3"/>
  <c r="B2049" i="3"/>
  <c r="B2025" i="3"/>
  <c r="B2191" i="3"/>
  <c r="B2179" i="3"/>
  <c r="B2167" i="3"/>
  <c r="F1944" i="3"/>
  <c r="F1932" i="3"/>
  <c r="B2060" i="3"/>
  <c r="B2048" i="3"/>
  <c r="B2190" i="3"/>
  <c r="B2178" i="3"/>
  <c r="B2166" i="3"/>
  <c r="F1943" i="3"/>
  <c r="B2059" i="3"/>
  <c r="B2047" i="3"/>
  <c r="B2189" i="3"/>
  <c r="B2177" i="3"/>
  <c r="B2165" i="3"/>
  <c r="B2240" i="3"/>
  <c r="F2086" i="3"/>
  <c r="F2087" i="3"/>
  <c r="F2088" i="3"/>
  <c r="F2089" i="3"/>
  <c r="F2090" i="3"/>
  <c r="F2091" i="3"/>
  <c r="F2080" i="3"/>
  <c r="F2092" i="3"/>
  <c r="F2081" i="3"/>
  <c r="F2093" i="3"/>
  <c r="F2082" i="3"/>
  <c r="F2094" i="3"/>
  <c r="F2083" i="3"/>
  <c r="F2095" i="3"/>
  <c r="F2084" i="3"/>
  <c r="F2096" i="3"/>
  <c r="F2085" i="3"/>
  <c r="F1913" i="3"/>
  <c r="F1914" i="3"/>
  <c r="F1915" i="3"/>
  <c r="F1916" i="3"/>
  <c r="F1917" i="3"/>
  <c r="F1918" i="3"/>
  <c r="F2025" i="3"/>
  <c r="F2002" i="3"/>
  <c r="F2026" i="3"/>
  <c r="F2003" i="3"/>
  <c r="F2027" i="3"/>
  <c r="F2004" i="3"/>
  <c r="F2028" i="3"/>
  <c r="F2005" i="3"/>
  <c r="F2029" i="3"/>
  <c r="F2006" i="3"/>
  <c r="F2030" i="3"/>
  <c r="F2031" i="3"/>
  <c r="F2074" i="3"/>
  <c r="F2075" i="3"/>
  <c r="F2076" i="3"/>
  <c r="F2077" i="3"/>
  <c r="F2078" i="3"/>
  <c r="F2079" i="3"/>
  <c r="F2072" i="3"/>
  <c r="F2073" i="3"/>
  <c r="F2033" i="3"/>
  <c r="F2034" i="3"/>
  <c r="F2035" i="3"/>
  <c r="F2036" i="3"/>
  <c r="F2037" i="3"/>
  <c r="F2038" i="3"/>
  <c r="F1949" i="3"/>
  <c r="F1950" i="3"/>
  <c r="F1951" i="3"/>
  <c r="F1952" i="3"/>
  <c r="F1953" i="3"/>
  <c r="F1954" i="3"/>
  <c r="F1955" i="3"/>
  <c r="F1956" i="3"/>
  <c r="F1884" i="3"/>
  <c r="F1896" i="3"/>
  <c r="F1885" i="3"/>
  <c r="F1897" i="3"/>
  <c r="F1886" i="3"/>
  <c r="F1898" i="3"/>
  <c r="F1887" i="3"/>
  <c r="F1899" i="3"/>
  <c r="F1888" i="3"/>
  <c r="F1900" i="3"/>
  <c r="F1889" i="3"/>
  <c r="F1890" i="3"/>
  <c r="F1891" i="3"/>
  <c r="F1892" i="3"/>
  <c r="F1893" i="3"/>
  <c r="F1894" i="3"/>
  <c r="F1895" i="3"/>
  <c r="F1961" i="3"/>
  <c r="F1962" i="3"/>
  <c r="F1963" i="3"/>
  <c r="F1964" i="3"/>
  <c r="F1965" i="3"/>
  <c r="F1966" i="3"/>
  <c r="F1967" i="3"/>
  <c r="F1860" i="3"/>
  <c r="F1872" i="3"/>
  <c r="F1861" i="3"/>
  <c r="F1873" i="3"/>
  <c r="F1862" i="3"/>
  <c r="F1874" i="3"/>
  <c r="F1863" i="3"/>
  <c r="F1875" i="3"/>
  <c r="F1864" i="3"/>
  <c r="F1876" i="3"/>
  <c r="F1865" i="3"/>
  <c r="F1877" i="3"/>
  <c r="F1866" i="3"/>
  <c r="F1878" i="3"/>
  <c r="F1867" i="3"/>
  <c r="F1879" i="3"/>
  <c r="F1868" i="3"/>
  <c r="F1880" i="3"/>
  <c r="F1857" i="3"/>
  <c r="F1869" i="3"/>
  <c r="F1881" i="3"/>
  <c r="F1858" i="3"/>
  <c r="F1870" i="3"/>
  <c r="F1882" i="3"/>
  <c r="F1859" i="3"/>
  <c r="F1871" i="3"/>
  <c r="F1883" i="3"/>
  <c r="F1957" i="3"/>
  <c r="F1958" i="3"/>
  <c r="F1923" i="3"/>
  <c r="F1959" i="3"/>
  <c r="F2235" i="3"/>
  <c r="B2239" i="3"/>
  <c r="B2212" i="3"/>
  <c r="B2200" i="3"/>
  <c r="F2234" i="3"/>
  <c r="B2238" i="3"/>
  <c r="B2223" i="3"/>
  <c r="F2233" i="3"/>
  <c r="B2237" i="3"/>
  <c r="B2198" i="3"/>
  <c r="F2232" i="3"/>
  <c r="F2231" i="3"/>
  <c r="B2235" i="3"/>
  <c r="F2230" i="3"/>
  <c r="B2234" i="3"/>
  <c r="B2207" i="3"/>
  <c r="B2233" i="3"/>
  <c r="B2244" i="3"/>
  <c r="B2232" i="3"/>
  <c r="B2243" i="3"/>
  <c r="B2231" i="3"/>
  <c r="B2242" i="3"/>
  <c r="B2230" i="3"/>
  <c r="B2224" i="3"/>
  <c r="B2229" i="3"/>
  <c r="F2207" i="3"/>
  <c r="F2219" i="3"/>
  <c r="F2208" i="3"/>
  <c r="F2220" i="3"/>
  <c r="F2197" i="3"/>
  <c r="F2209" i="3"/>
  <c r="F2221" i="3"/>
  <c r="F2198" i="3"/>
  <c r="F2210" i="3"/>
  <c r="F2222" i="3"/>
  <c r="F2199" i="3"/>
  <c r="F2211" i="3"/>
  <c r="F2200" i="3"/>
  <c r="F2212" i="3"/>
  <c r="F2201" i="3"/>
  <c r="F2213" i="3"/>
  <c r="F2202" i="3"/>
  <c r="F2214" i="3"/>
  <c r="F2203" i="3"/>
  <c r="F2215" i="3"/>
  <c r="F2204" i="3"/>
  <c r="F2216" i="3"/>
  <c r="F2205" i="3"/>
  <c r="F2217" i="3"/>
  <c r="F2206" i="3"/>
  <c r="F2218" i="3"/>
  <c r="F2173" i="3"/>
  <c r="F2185" i="3"/>
  <c r="F2162" i="3"/>
  <c r="F2174" i="3"/>
  <c r="F2186" i="3"/>
  <c r="F2163" i="3"/>
  <c r="F2175" i="3"/>
  <c r="F2187" i="3"/>
  <c r="F2164" i="3"/>
  <c r="F2176" i="3"/>
  <c r="F2188" i="3"/>
  <c r="F2165" i="3"/>
  <c r="F2177" i="3"/>
  <c r="F2189" i="3"/>
  <c r="F2166" i="3"/>
  <c r="F2178" i="3"/>
  <c r="F2190" i="3"/>
  <c r="F2167" i="3"/>
  <c r="F2179" i="3"/>
  <c r="F2191" i="3"/>
  <c r="F2168" i="3"/>
  <c r="F2180" i="3"/>
  <c r="F2169" i="3"/>
  <c r="F2181" i="3"/>
  <c r="F2170" i="3"/>
  <c r="F2182" i="3"/>
  <c r="F2171" i="3"/>
  <c r="F2183" i="3"/>
  <c r="F2172" i="3"/>
  <c r="F2184" i="3"/>
  <c r="F2041" i="3"/>
  <c r="F2053" i="3"/>
  <c r="F2065" i="3"/>
  <c r="F2042" i="3"/>
  <c r="F2054" i="3"/>
  <c r="F2066" i="3"/>
  <c r="F2043" i="3"/>
  <c r="F2055" i="3"/>
  <c r="F2067" i="3"/>
  <c r="F2044" i="3"/>
  <c r="F2056" i="3"/>
  <c r="F2045" i="3"/>
  <c r="F2057" i="3"/>
  <c r="F2046" i="3"/>
  <c r="F2058" i="3"/>
  <c r="F2047" i="3"/>
  <c r="F2059" i="3"/>
  <c r="F2048" i="3"/>
  <c r="F2060" i="3"/>
  <c r="F2049" i="3"/>
  <c r="F2061" i="3"/>
  <c r="F2050" i="3"/>
  <c r="F2062" i="3"/>
  <c r="F2039" i="3"/>
  <c r="F2051" i="3"/>
  <c r="F2063" i="3"/>
  <c r="F2040" i="3"/>
  <c r="F2052" i="3"/>
  <c r="F2064" i="3"/>
  <c r="F2149" i="3"/>
  <c r="F2150" i="3"/>
  <c r="F2151" i="3"/>
  <c r="F2152" i="3"/>
  <c r="F2153" i="3"/>
  <c r="F1910" i="3"/>
  <c r="F1911" i="3"/>
  <c r="F1912" i="3"/>
  <c r="F1908" i="3"/>
  <c r="F1909" i="3"/>
  <c r="F2103" i="3"/>
  <c r="F2104" i="3"/>
  <c r="F2105" i="3"/>
  <c r="F2106" i="3"/>
  <c r="F2107" i="3"/>
  <c r="F2124" i="3"/>
  <c r="F2136" i="3"/>
  <c r="F2125" i="3"/>
  <c r="F2137" i="3"/>
  <c r="F2126" i="3"/>
  <c r="F2138" i="3"/>
  <c r="F2127" i="3"/>
  <c r="F2139" i="3"/>
  <c r="F2128" i="3"/>
  <c r="F2140" i="3"/>
  <c r="F2129" i="3"/>
  <c r="F2141" i="3"/>
  <c r="F2130" i="3"/>
  <c r="F2142" i="3"/>
  <c r="F2131" i="3"/>
  <c r="F2143" i="3"/>
  <c r="F2132" i="3"/>
  <c r="F2144" i="3"/>
  <c r="F2121" i="3"/>
  <c r="F2133" i="3"/>
  <c r="F2145" i="3"/>
  <c r="F2122" i="3"/>
  <c r="F2134" i="3"/>
  <c r="F2123" i="3"/>
  <c r="F2135" i="3"/>
  <c r="F2155" i="3"/>
  <c r="F2156" i="3"/>
  <c r="F2157" i="3"/>
  <c r="F2158" i="3"/>
  <c r="F2159" i="3"/>
  <c r="F2160" i="3"/>
  <c r="F2161" i="3"/>
  <c r="F2192" i="3"/>
  <c r="F2193" i="3"/>
  <c r="F2194" i="3"/>
  <c r="F2195" i="3"/>
  <c r="F2196" i="3"/>
  <c r="F2100" i="3"/>
  <c r="F2101" i="3"/>
  <c r="F2102" i="3"/>
  <c r="F2097" i="3"/>
  <c r="F2098" i="3"/>
  <c r="F2099" i="3"/>
  <c r="F2224" i="3"/>
  <c r="F2225" i="3"/>
  <c r="F2226" i="3"/>
  <c r="F2227" i="3"/>
  <c r="F2228" i="3"/>
  <c r="F2223" i="3"/>
  <c r="F2114" i="3"/>
  <c r="F2115" i="3"/>
  <c r="F2116" i="3"/>
  <c r="F2117" i="3"/>
  <c r="F2118" i="3"/>
  <c r="F2119" i="3"/>
  <c r="F2120" i="3"/>
  <c r="B2228" i="3"/>
  <c r="B2227" i="3"/>
  <c r="B2226" i="3"/>
  <c r="B2225" i="3"/>
  <c r="F1550" i="3"/>
  <c r="F1497" i="3"/>
  <c r="F1533" i="3"/>
  <c r="F1509" i="3"/>
  <c r="F1547" i="3"/>
  <c r="F1501" i="3"/>
  <c r="F1555" i="3"/>
  <c r="F1610" i="3"/>
  <c r="F1785" i="3"/>
  <c r="F1801" i="3"/>
  <c r="B1776" i="3"/>
  <c r="B1777" i="3"/>
  <c r="B1778" i="3"/>
  <c r="B1779" i="3"/>
  <c r="B1780" i="3"/>
  <c r="B1781" i="3"/>
  <c r="B1791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B1667" i="3"/>
  <c r="B1668" i="3"/>
  <c r="B1670" i="3"/>
  <c r="B1681" i="3"/>
  <c r="B1682" i="3"/>
  <c r="B1683" i="3"/>
  <c r="B1684" i="3"/>
  <c r="B1687" i="3"/>
  <c r="B1688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34" i="3"/>
  <c r="B1735" i="3"/>
  <c r="B1738" i="3"/>
  <c r="B1741" i="3"/>
  <c r="B1746" i="3"/>
  <c r="B1747" i="3"/>
  <c r="B1750" i="3"/>
  <c r="B1751" i="3"/>
  <c r="B1752" i="3"/>
  <c r="B1753" i="3"/>
  <c r="B1754" i="3"/>
  <c r="B1755" i="3"/>
  <c r="B1758" i="3"/>
  <c r="B1759" i="3"/>
  <c r="B1760" i="3"/>
  <c r="B1762" i="3"/>
  <c r="B1763" i="3"/>
  <c r="B1764" i="3"/>
  <c r="B1765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C1605" i="3"/>
  <c r="C1606" i="3"/>
  <c r="C1607" i="3"/>
  <c r="C1608" i="3"/>
  <c r="C1609" i="3"/>
  <c r="D1605" i="3"/>
  <c r="D1606" i="3"/>
  <c r="D1607" i="3"/>
  <c r="D1608" i="3"/>
  <c r="D1609" i="3"/>
  <c r="E1605" i="3"/>
  <c r="E1606" i="3"/>
  <c r="E1607" i="3"/>
  <c r="E1608" i="3"/>
  <c r="E1609" i="3"/>
  <c r="G1605" i="3"/>
  <c r="G1606" i="3"/>
  <c r="G1607" i="3"/>
  <c r="G1608" i="3"/>
  <c r="G1609" i="3"/>
  <c r="H1605" i="3"/>
  <c r="H1606" i="3"/>
  <c r="H1607" i="3"/>
  <c r="H1608" i="3"/>
  <c r="H1609" i="3"/>
  <c r="I1605" i="3"/>
  <c r="I1606" i="3"/>
  <c r="I1607" i="3"/>
  <c r="I1608" i="3"/>
  <c r="I1609" i="3"/>
  <c r="J1605" i="3"/>
  <c r="J1606" i="3"/>
  <c r="J1607" i="3"/>
  <c r="J1608" i="3"/>
  <c r="J1609" i="3"/>
  <c r="K1605" i="3"/>
  <c r="K1606" i="3"/>
  <c r="K1607" i="3"/>
  <c r="K1608" i="3"/>
  <c r="K1609" i="3"/>
  <c r="L1605" i="3"/>
  <c r="L1606" i="3"/>
  <c r="L1607" i="3"/>
  <c r="L1608" i="3"/>
  <c r="L1609" i="3"/>
  <c r="M1605" i="3"/>
  <c r="M1606" i="3"/>
  <c r="M1607" i="3"/>
  <c r="M1608" i="3"/>
  <c r="M1609" i="3"/>
  <c r="N1605" i="3"/>
  <c r="N1606" i="3"/>
  <c r="N1607" i="3"/>
  <c r="N1608" i="3"/>
  <c r="N1609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B1597" i="3"/>
  <c r="B1595" i="3"/>
  <c r="B1559" i="3"/>
  <c r="B1600" i="3"/>
  <c r="B1571" i="3"/>
  <c r="B1563" i="3"/>
  <c r="B1605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F2908" i="3" l="1"/>
  <c r="F2920" i="3"/>
  <c r="F2932" i="3"/>
  <c r="F2909" i="3"/>
  <c r="F2921" i="3"/>
  <c r="F2933" i="3"/>
  <c r="F2910" i="3"/>
  <c r="F2922" i="3"/>
  <c r="F2911" i="3"/>
  <c r="F2923" i="3"/>
  <c r="F2912" i="3"/>
  <c r="F2924" i="3"/>
  <c r="F2913" i="3"/>
  <c r="F2925" i="3"/>
  <c r="F2914" i="3"/>
  <c r="F2926" i="3"/>
  <c r="F2915" i="3"/>
  <c r="F2927" i="3"/>
  <c r="F2916" i="3"/>
  <c r="F2928" i="3"/>
  <c r="F2905" i="3"/>
  <c r="F2917" i="3"/>
  <c r="F2929" i="3"/>
  <c r="F2906" i="3"/>
  <c r="F2918" i="3"/>
  <c r="F2930" i="3"/>
  <c r="F2907" i="3"/>
  <c r="F2919" i="3"/>
  <c r="F2931" i="3"/>
  <c r="F2956" i="3"/>
  <c r="F2968" i="3"/>
  <c r="F2980" i="3"/>
  <c r="F2957" i="3"/>
  <c r="F2969" i="3"/>
  <c r="F2981" i="3"/>
  <c r="F2958" i="3"/>
  <c r="F2970" i="3"/>
  <c r="F2982" i="3"/>
  <c r="F2959" i="3"/>
  <c r="F2971" i="3"/>
  <c r="F2983" i="3"/>
  <c r="F2960" i="3"/>
  <c r="F2972" i="3"/>
  <c r="F2961" i="3"/>
  <c r="F2973" i="3"/>
  <c r="F2962" i="3"/>
  <c r="F2974" i="3"/>
  <c r="F2963" i="3"/>
  <c r="F2975" i="3"/>
  <c r="F2964" i="3"/>
  <c r="F2976" i="3"/>
  <c r="F2965" i="3"/>
  <c r="F2977" i="3"/>
  <c r="F2954" i="3"/>
  <c r="F2966" i="3"/>
  <c r="F2978" i="3"/>
  <c r="F2955" i="3"/>
  <c r="F2967" i="3"/>
  <c r="F2979" i="3"/>
  <c r="F2899" i="3"/>
  <c r="F2900" i="3"/>
  <c r="F2901" i="3"/>
  <c r="F2902" i="3"/>
  <c r="F2903" i="3"/>
  <c r="F2837" i="3"/>
  <c r="F2849" i="3"/>
  <c r="F2838" i="3"/>
  <c r="F2850" i="3"/>
  <c r="F2827" i="3"/>
  <c r="F2839" i="3"/>
  <c r="F2828" i="3"/>
  <c r="F2840" i="3"/>
  <c r="F2831" i="3"/>
  <c r="F2829" i="3"/>
  <c r="F2841" i="3"/>
  <c r="F2830" i="3"/>
  <c r="F2842" i="3"/>
  <c r="F2832" i="3"/>
  <c r="F2844" i="3"/>
  <c r="F2833" i="3"/>
  <c r="F2845" i="3"/>
  <c r="F2834" i="3"/>
  <c r="F2846" i="3"/>
  <c r="F2835" i="3"/>
  <c r="F2847" i="3"/>
  <c r="F2843" i="3"/>
  <c r="F2836" i="3"/>
  <c r="F2848" i="3"/>
  <c r="F2741" i="3"/>
  <c r="F2742" i="3"/>
  <c r="F2743" i="3"/>
  <c r="F2873" i="3"/>
  <c r="F2885" i="3"/>
  <c r="F2862" i="3"/>
  <c r="F2874" i="3"/>
  <c r="F2886" i="3"/>
  <c r="F2879" i="3"/>
  <c r="F2863" i="3"/>
  <c r="F2875" i="3"/>
  <c r="F2887" i="3"/>
  <c r="F2864" i="3"/>
  <c r="F2876" i="3"/>
  <c r="F2888" i="3"/>
  <c r="F2865" i="3"/>
  <c r="F2877" i="3"/>
  <c r="F2866" i="3"/>
  <c r="F2878" i="3"/>
  <c r="F2868" i="3"/>
  <c r="F2880" i="3"/>
  <c r="F2869" i="3"/>
  <c r="F2881" i="3"/>
  <c r="F2867" i="3"/>
  <c r="F2870" i="3"/>
  <c r="F2882" i="3"/>
  <c r="F2871" i="3"/>
  <c r="F2883" i="3"/>
  <c r="F2872" i="3"/>
  <c r="F2884" i="3"/>
  <c r="G2341" i="3"/>
  <c r="G2342" i="3"/>
  <c r="G2343" i="3"/>
  <c r="G2344" i="3"/>
  <c r="G2585" i="3"/>
  <c r="G2586" i="3"/>
  <c r="G2587" i="3"/>
  <c r="G2576" i="3"/>
  <c r="G2588" i="3"/>
  <c r="G2577" i="3"/>
  <c r="G2578" i="3"/>
  <c r="G2579" i="3"/>
  <c r="G2580" i="3"/>
  <c r="G2581" i="3"/>
  <c r="G2582" i="3"/>
  <c r="G2583" i="3"/>
  <c r="G2584" i="3"/>
  <c r="G2455" i="3"/>
  <c r="G2456" i="3"/>
  <c r="G2457" i="3"/>
  <c r="G2458" i="3"/>
  <c r="G2459" i="3"/>
  <c r="G2460" i="3"/>
  <c r="G2461" i="3"/>
  <c r="H2587" i="3"/>
  <c r="H2576" i="3"/>
  <c r="H2588" i="3"/>
  <c r="H2577" i="3"/>
  <c r="H2578" i="3"/>
  <c r="H2579" i="3"/>
  <c r="H2580" i="3"/>
  <c r="H2581" i="3"/>
  <c r="H2585" i="3"/>
  <c r="H2582" i="3"/>
  <c r="H2583" i="3"/>
  <c r="H2584" i="3"/>
  <c r="H2586" i="3"/>
  <c r="H2455" i="3"/>
  <c r="H2456" i="3"/>
  <c r="H2457" i="3"/>
  <c r="H2458" i="3"/>
  <c r="H2459" i="3"/>
  <c r="H2460" i="3"/>
  <c r="H2461" i="3"/>
  <c r="H2341" i="3"/>
  <c r="H2342" i="3"/>
  <c r="H2343" i="3"/>
  <c r="H2344" i="3"/>
  <c r="F2661" i="3"/>
  <c r="F2662" i="3"/>
  <c r="F2663" i="3"/>
  <c r="F2664" i="3"/>
  <c r="F2665" i="3"/>
  <c r="F2666" i="3"/>
  <c r="F2667" i="3"/>
  <c r="F2659" i="3"/>
  <c r="F2660" i="3"/>
  <c r="F2481" i="3"/>
  <c r="F2493" i="3"/>
  <c r="F2482" i="3"/>
  <c r="F2494" i="3"/>
  <c r="F2483" i="3"/>
  <c r="F2495" i="3"/>
  <c r="F2484" i="3"/>
  <c r="F2496" i="3"/>
  <c r="F2473" i="3"/>
  <c r="F2485" i="3"/>
  <c r="F2474" i="3"/>
  <c r="F2486" i="3"/>
  <c r="F2475" i="3"/>
  <c r="F2487" i="3"/>
  <c r="F2476" i="3"/>
  <c r="F2488" i="3"/>
  <c r="F2477" i="3"/>
  <c r="F2489" i="3"/>
  <c r="F2478" i="3"/>
  <c r="F2490" i="3"/>
  <c r="F2479" i="3"/>
  <c r="F2491" i="3"/>
  <c r="F2480" i="3"/>
  <c r="F2492" i="3"/>
  <c r="F2292" i="3"/>
  <c r="F2293" i="3"/>
  <c r="F2294" i="3"/>
  <c r="F2295" i="3"/>
  <c r="F2296" i="3"/>
  <c r="F2297" i="3"/>
  <c r="F2298" i="3"/>
  <c r="F2299" i="3"/>
  <c r="F2300" i="3"/>
  <c r="F2237" i="3"/>
  <c r="F2238" i="3"/>
  <c r="F2236" i="3"/>
  <c r="F2239" i="3"/>
  <c r="F2240" i="3"/>
  <c r="F2241" i="3"/>
  <c r="F2242" i="3"/>
  <c r="F2243" i="3"/>
  <c r="F2244" i="3"/>
  <c r="B1733" i="3"/>
  <c r="B1807" i="3"/>
  <c r="B1732" i="3"/>
  <c r="B1806" i="3"/>
  <c r="B1731" i="3"/>
  <c r="B1805" i="3"/>
  <c r="B1771" i="3"/>
  <c r="B1583" i="3"/>
  <c r="B1730" i="3"/>
  <c r="B1804" i="3"/>
  <c r="B1770" i="3"/>
  <c r="B1729" i="3"/>
  <c r="B1803" i="3"/>
  <c r="B1769" i="3"/>
  <c r="B1850" i="3"/>
  <c r="B1802" i="3"/>
  <c r="B1768" i="3"/>
  <c r="B1849" i="3"/>
  <c r="B1801" i="3"/>
  <c r="B1767" i="3"/>
  <c r="B1848" i="3"/>
  <c r="B1766" i="3"/>
  <c r="B1847" i="3"/>
  <c r="B1795" i="3"/>
  <c r="B1773" i="3"/>
  <c r="F1850" i="3"/>
  <c r="F1845" i="3"/>
  <c r="F1846" i="3"/>
  <c r="F1847" i="3"/>
  <c r="F1848" i="3"/>
  <c r="F1849" i="3"/>
  <c r="B1792" i="3"/>
  <c r="B1790" i="3"/>
  <c r="B1789" i="3"/>
  <c r="B1788" i="3"/>
  <c r="B1787" i="3"/>
  <c r="B1775" i="3"/>
  <c r="B1786" i="3"/>
  <c r="B1774" i="3"/>
  <c r="B1785" i="3"/>
  <c r="B1784" i="3"/>
  <c r="B1772" i="3"/>
  <c r="B1783" i="3"/>
  <c r="B1794" i="3"/>
  <c r="B1782" i="3"/>
  <c r="B1793" i="3"/>
  <c r="F1799" i="3"/>
  <c r="F1800" i="3"/>
  <c r="F1795" i="3"/>
  <c r="F1796" i="3"/>
  <c r="F1797" i="3"/>
  <c r="F1798" i="3"/>
  <c r="F1808" i="3"/>
  <c r="F1809" i="3"/>
  <c r="F1810" i="3"/>
  <c r="F1811" i="3"/>
  <c r="F1786" i="3"/>
  <c r="B1800" i="3"/>
  <c r="B1799" i="3"/>
  <c r="B1798" i="3"/>
  <c r="B1797" i="3"/>
  <c r="B1796" i="3"/>
  <c r="F1822" i="3"/>
  <c r="F1834" i="3"/>
  <c r="F1823" i="3"/>
  <c r="F1835" i="3"/>
  <c r="F1812" i="3"/>
  <c r="F1824" i="3"/>
  <c r="F1836" i="3"/>
  <c r="F1813" i="3"/>
  <c r="F1825" i="3"/>
  <c r="F1837" i="3"/>
  <c r="F1814" i="3"/>
  <c r="F1826" i="3"/>
  <c r="F1838" i="3"/>
  <c r="F1815" i="3"/>
  <c r="F1827" i="3"/>
  <c r="F1839" i="3"/>
  <c r="F1816" i="3"/>
  <c r="F1828" i="3"/>
  <c r="F1840" i="3"/>
  <c r="F1817" i="3"/>
  <c r="F1829" i="3"/>
  <c r="F1841" i="3"/>
  <c r="F1818" i="3"/>
  <c r="F1830" i="3"/>
  <c r="F1842" i="3"/>
  <c r="F1819" i="3"/>
  <c r="F1831" i="3"/>
  <c r="F1843" i="3"/>
  <c r="F1820" i="3"/>
  <c r="F1832" i="3"/>
  <c r="F1844" i="3"/>
  <c r="F1821" i="3"/>
  <c r="F1833" i="3"/>
  <c r="F1776" i="3"/>
  <c r="F1777" i="3"/>
  <c r="F1778" i="3"/>
  <c r="F1779" i="3"/>
  <c r="F1780" i="3"/>
  <c r="F1781" i="3"/>
  <c r="F1774" i="3"/>
  <c r="F1775" i="3"/>
  <c r="F1772" i="3"/>
  <c r="F1773" i="3"/>
  <c r="F1769" i="3"/>
  <c r="F1770" i="3"/>
  <c r="F1771" i="3"/>
  <c r="F1766" i="3"/>
  <c r="F1767" i="3"/>
  <c r="F1768" i="3"/>
  <c r="F1784" i="3"/>
  <c r="F1807" i="3"/>
  <c r="F1783" i="3"/>
  <c r="F1806" i="3"/>
  <c r="F1794" i="3"/>
  <c r="F1782" i="3"/>
  <c r="F1805" i="3"/>
  <c r="F1793" i="3"/>
  <c r="F1804" i="3"/>
  <c r="F1792" i="3"/>
  <c r="F1803" i="3"/>
  <c r="F1791" i="3"/>
  <c r="F1802" i="3"/>
  <c r="F1790" i="3"/>
  <c r="F1789" i="3"/>
  <c r="F1788" i="3"/>
  <c r="F1787" i="3"/>
  <c r="B1689" i="3"/>
  <c r="B1728" i="3"/>
  <c r="B1727" i="3"/>
  <c r="B1686" i="3"/>
  <c r="B1726" i="3"/>
  <c r="B1725" i="3"/>
  <c r="B1724" i="3"/>
  <c r="B1723" i="3"/>
  <c r="B1666" i="3"/>
  <c r="B1680" i="3"/>
  <c r="B1665" i="3"/>
  <c r="B1679" i="3"/>
  <c r="B1664" i="3"/>
  <c r="B1678" i="3"/>
  <c r="B1663" i="3"/>
  <c r="B1677" i="3"/>
  <c r="B1676" i="3"/>
  <c r="B1675" i="3"/>
  <c r="B1674" i="3"/>
  <c r="B1685" i="3"/>
  <c r="B1671" i="3"/>
  <c r="B1718" i="3"/>
  <c r="B1722" i="3"/>
  <c r="B1721" i="3"/>
  <c r="B1720" i="3"/>
  <c r="B1719" i="3"/>
  <c r="B1672" i="3"/>
  <c r="B1669" i="3"/>
  <c r="B1662" i="3"/>
  <c r="B1673" i="3"/>
  <c r="B1761" i="3"/>
  <c r="B1749" i="3"/>
  <c r="B1737" i="3"/>
  <c r="B1748" i="3"/>
  <c r="B1736" i="3"/>
  <c r="B1757" i="3"/>
  <c r="B1745" i="3"/>
  <c r="B1612" i="3"/>
  <c r="B1756" i="3"/>
  <c r="B1744" i="3"/>
  <c r="B1743" i="3"/>
  <c r="B1742" i="3"/>
  <c r="B1740" i="3"/>
  <c r="B1739" i="3"/>
  <c r="B1660" i="3"/>
  <c r="B1620" i="3"/>
  <c r="B1619" i="3"/>
  <c r="B1613" i="3"/>
  <c r="B1611" i="3"/>
  <c r="B1625" i="3"/>
  <c r="B1624" i="3"/>
  <c r="B1623" i="3"/>
  <c r="B1622" i="3"/>
  <c r="B1621" i="3"/>
  <c r="B1658" i="3"/>
  <c r="B1657" i="3"/>
  <c r="B1656" i="3"/>
  <c r="B1655" i="3"/>
  <c r="B1654" i="3"/>
  <c r="B1648" i="3"/>
  <c r="B1647" i="3"/>
  <c r="B1661" i="3"/>
  <c r="B1636" i="3"/>
  <c r="B1635" i="3"/>
  <c r="B1659" i="3"/>
  <c r="B1646" i="3"/>
  <c r="B1634" i="3"/>
  <c r="B1645" i="3"/>
  <c r="B1633" i="3"/>
  <c r="B1644" i="3"/>
  <c r="B1632" i="3"/>
  <c r="B1643" i="3"/>
  <c r="B1631" i="3"/>
  <c r="B1642" i="3"/>
  <c r="B1630" i="3"/>
  <c r="B1653" i="3"/>
  <c r="B1641" i="3"/>
  <c r="B1629" i="3"/>
  <c r="B1652" i="3"/>
  <c r="B1640" i="3"/>
  <c r="B1651" i="3"/>
  <c r="B1639" i="3"/>
  <c r="B1650" i="3"/>
  <c r="B1638" i="3"/>
  <c r="B1649" i="3"/>
  <c r="B1637" i="3"/>
  <c r="B1628" i="3"/>
  <c r="B1627" i="3"/>
  <c r="B1615" i="3"/>
  <c r="B1626" i="3"/>
  <c r="B1614" i="3"/>
  <c r="B1618" i="3"/>
  <c r="B1610" i="3"/>
  <c r="B1617" i="3"/>
  <c r="B1616" i="3"/>
  <c r="F1614" i="3"/>
  <c r="F1615" i="3"/>
  <c r="F1616" i="3"/>
  <c r="F1617" i="3"/>
  <c r="F1618" i="3"/>
  <c r="F1631" i="3"/>
  <c r="F1643" i="3"/>
  <c r="F1632" i="3"/>
  <c r="F1644" i="3"/>
  <c r="F1633" i="3"/>
  <c r="F1645" i="3"/>
  <c r="F1634" i="3"/>
  <c r="F1646" i="3"/>
  <c r="F1635" i="3"/>
  <c r="F1647" i="3"/>
  <c r="F1636" i="3"/>
  <c r="F1648" i="3"/>
  <c r="F1637" i="3"/>
  <c r="F1649" i="3"/>
  <c r="F1626" i="3"/>
  <c r="F1638" i="3"/>
  <c r="F1650" i="3"/>
  <c r="F1627" i="3"/>
  <c r="F1639" i="3"/>
  <c r="F1651" i="3"/>
  <c r="F1628" i="3"/>
  <c r="F1640" i="3"/>
  <c r="F1652" i="3"/>
  <c r="F1629" i="3"/>
  <c r="F1641" i="3"/>
  <c r="F1653" i="3"/>
  <c r="F1630" i="3"/>
  <c r="F1642" i="3"/>
  <c r="F1718" i="3"/>
  <c r="F1719" i="3"/>
  <c r="F1720" i="3"/>
  <c r="F1721" i="3"/>
  <c r="F1722" i="3"/>
  <c r="F1611" i="3"/>
  <c r="F1612" i="3"/>
  <c r="F1613" i="3"/>
  <c r="F1729" i="3"/>
  <c r="F1730" i="3"/>
  <c r="F1731" i="3"/>
  <c r="F1732" i="3"/>
  <c r="F1733" i="3"/>
  <c r="F1734" i="3"/>
  <c r="F1735" i="3"/>
  <c r="F1727" i="3"/>
  <c r="F1728" i="3"/>
  <c r="F1723" i="3"/>
  <c r="F1724" i="3"/>
  <c r="F1725" i="3"/>
  <c r="F1726" i="3"/>
  <c r="F1667" i="3"/>
  <c r="F1679" i="3"/>
  <c r="F1668" i="3"/>
  <c r="F1680" i="3"/>
  <c r="F1669" i="3"/>
  <c r="F1681" i="3"/>
  <c r="F1670" i="3"/>
  <c r="F1682" i="3"/>
  <c r="F1671" i="3"/>
  <c r="F1683" i="3"/>
  <c r="F1672" i="3"/>
  <c r="F1684" i="3"/>
  <c r="F1673" i="3"/>
  <c r="F1685" i="3"/>
  <c r="F1662" i="3"/>
  <c r="F1674" i="3"/>
  <c r="F1663" i="3"/>
  <c r="F1675" i="3"/>
  <c r="F1664" i="3"/>
  <c r="F1676" i="3"/>
  <c r="F1665" i="3"/>
  <c r="F1677" i="3"/>
  <c r="F1666" i="3"/>
  <c r="F1678" i="3"/>
  <c r="F1619" i="3"/>
  <c r="F1620" i="3"/>
  <c r="F1621" i="3"/>
  <c r="F1622" i="3"/>
  <c r="F1623" i="3"/>
  <c r="F1624" i="3"/>
  <c r="F1625" i="3"/>
  <c r="F1655" i="3"/>
  <c r="F1656" i="3"/>
  <c r="F1657" i="3"/>
  <c r="F1658" i="3"/>
  <c r="F1659" i="3"/>
  <c r="F1660" i="3"/>
  <c r="F1661" i="3"/>
  <c r="F1654" i="3"/>
  <c r="F1686" i="3"/>
  <c r="F1687" i="3"/>
  <c r="F1688" i="3"/>
  <c r="F1689" i="3"/>
  <c r="F1690" i="3"/>
  <c r="F1740" i="3"/>
  <c r="F1738" i="3"/>
  <c r="F1750" i="3"/>
  <c r="F1762" i="3"/>
  <c r="F1691" i="3"/>
  <c r="F1703" i="3"/>
  <c r="F1715" i="3"/>
  <c r="F1692" i="3"/>
  <c r="F1704" i="3"/>
  <c r="F1716" i="3"/>
  <c r="F1693" i="3"/>
  <c r="F1705" i="3"/>
  <c r="F1717" i="3"/>
  <c r="F1694" i="3"/>
  <c r="F1706" i="3"/>
  <c r="F1695" i="3"/>
  <c r="F1707" i="3"/>
  <c r="F1696" i="3"/>
  <c r="F1708" i="3"/>
  <c r="F1697" i="3"/>
  <c r="F1709" i="3"/>
  <c r="F1698" i="3"/>
  <c r="F1710" i="3"/>
  <c r="F1699" i="3"/>
  <c r="F1711" i="3"/>
  <c r="F1700" i="3"/>
  <c r="F1712" i="3"/>
  <c r="F1701" i="3"/>
  <c r="F1713" i="3"/>
  <c r="F1702" i="3"/>
  <c r="F1714" i="3"/>
  <c r="F1763" i="3"/>
  <c r="F1751" i="3"/>
  <c r="F1739" i="3"/>
  <c r="F1761" i="3"/>
  <c r="F1749" i="3"/>
  <c r="F1737" i="3"/>
  <c r="F1760" i="3"/>
  <c r="F1748" i="3"/>
  <c r="F1736" i="3"/>
  <c r="F1759" i="3"/>
  <c r="F1747" i="3"/>
  <c r="F1758" i="3"/>
  <c r="F1746" i="3"/>
  <c r="F1757" i="3"/>
  <c r="F1745" i="3"/>
  <c r="F1756" i="3"/>
  <c r="F1744" i="3"/>
  <c r="F1755" i="3"/>
  <c r="F1743" i="3"/>
  <c r="F1754" i="3"/>
  <c r="F1742" i="3"/>
  <c r="F1765" i="3"/>
  <c r="F1753" i="3"/>
  <c r="F1741" i="3"/>
  <c r="F1764" i="3"/>
  <c r="F1752" i="3"/>
  <c r="F1580" i="3"/>
  <c r="F1579" i="3"/>
  <c r="F1576" i="3"/>
  <c r="F1577" i="3"/>
  <c r="F1578" i="3"/>
  <c r="F1546" i="3"/>
  <c r="B1594" i="3"/>
  <c r="B1582" i="3"/>
  <c r="B1570" i="3"/>
  <c r="B1558" i="3"/>
  <c r="B1546" i="3"/>
  <c r="F1568" i="3"/>
  <c r="F1545" i="3"/>
  <c r="B1593" i="3"/>
  <c r="B1581" i="3"/>
  <c r="B1569" i="3"/>
  <c r="B1557" i="3"/>
  <c r="B1545" i="3"/>
  <c r="F1544" i="3"/>
  <c r="B1604" i="3"/>
  <c r="B1592" i="3"/>
  <c r="B1580" i="3"/>
  <c r="B1568" i="3"/>
  <c r="B1556" i="3"/>
  <c r="B1544" i="3"/>
  <c r="F1543" i="3"/>
  <c r="B1603" i="3"/>
  <c r="B1591" i="3"/>
  <c r="B1579" i="3"/>
  <c r="B1567" i="3"/>
  <c r="B1555" i="3"/>
  <c r="B1543" i="3"/>
  <c r="F1581" i="3"/>
  <c r="F1554" i="3"/>
  <c r="F1542" i="3"/>
  <c r="B1602" i="3"/>
  <c r="B1590" i="3"/>
  <c r="B1578" i="3"/>
  <c r="B1566" i="3"/>
  <c r="B1554" i="3"/>
  <c r="B1542" i="3"/>
  <c r="F1558" i="3"/>
  <c r="F1553" i="3"/>
  <c r="F1541" i="3"/>
  <c r="B1601" i="3"/>
  <c r="B1589" i="3"/>
  <c r="B1577" i="3"/>
  <c r="B1565" i="3"/>
  <c r="B1553" i="3"/>
  <c r="B1541" i="3"/>
  <c r="F1552" i="3"/>
  <c r="F1540" i="3"/>
  <c r="B1588" i="3"/>
  <c r="B1576" i="3"/>
  <c r="B1564" i="3"/>
  <c r="B1552" i="3"/>
  <c r="B1540" i="3"/>
  <c r="F1551" i="3"/>
  <c r="F1539" i="3"/>
  <c r="B1599" i="3"/>
  <c r="B1587" i="3"/>
  <c r="B1575" i="3"/>
  <c r="B1551" i="3"/>
  <c r="B1539" i="3"/>
  <c r="B1609" i="3"/>
  <c r="F1532" i="3"/>
  <c r="B1520" i="3"/>
  <c r="F1538" i="3"/>
  <c r="B1598" i="3"/>
  <c r="B1586" i="3"/>
  <c r="B1574" i="3"/>
  <c r="B1562" i="3"/>
  <c r="B1550" i="3"/>
  <c r="B1538" i="3"/>
  <c r="B1608" i="3"/>
  <c r="F1520" i="3"/>
  <c r="B1508" i="3"/>
  <c r="F1549" i="3"/>
  <c r="F1537" i="3"/>
  <c r="B1585" i="3"/>
  <c r="B1573" i="3"/>
  <c r="B1561" i="3"/>
  <c r="B1549" i="3"/>
  <c r="B1537" i="3"/>
  <c r="B1607" i="3"/>
  <c r="F1508" i="3"/>
  <c r="F1588" i="3"/>
  <c r="F1548" i="3"/>
  <c r="F1536" i="3"/>
  <c r="B1596" i="3"/>
  <c r="B1584" i="3"/>
  <c r="B1572" i="3"/>
  <c r="B1560" i="3"/>
  <c r="B1548" i="3"/>
  <c r="B1536" i="3"/>
  <c r="B1606" i="3"/>
  <c r="B1547" i="3"/>
  <c r="F1566" i="3"/>
  <c r="F1608" i="3"/>
  <c r="F1564" i="3"/>
  <c r="F1575" i="3"/>
  <c r="F1563" i="3"/>
  <c r="F1605" i="3"/>
  <c r="F1586" i="3"/>
  <c r="F1574" i="3"/>
  <c r="F1585" i="3"/>
  <c r="F1573" i="3"/>
  <c r="F1561" i="3"/>
  <c r="F1584" i="3"/>
  <c r="F1572" i="3"/>
  <c r="F1560" i="3"/>
  <c r="F1595" i="3"/>
  <c r="F1583" i="3"/>
  <c r="F1571" i="3"/>
  <c r="F1559" i="3"/>
  <c r="F1594" i="3"/>
  <c r="F1582" i="3"/>
  <c r="F1570" i="3"/>
  <c r="F1569" i="3"/>
  <c r="F1557" i="3"/>
  <c r="F1556" i="3"/>
  <c r="B1532" i="3"/>
  <c r="F1531" i="3"/>
  <c r="F1519" i="3"/>
  <c r="F1507" i="3"/>
  <c r="B1531" i="3"/>
  <c r="B1519" i="3"/>
  <c r="B1507" i="3"/>
  <c r="F1530" i="3"/>
  <c r="F1518" i="3"/>
  <c r="F1506" i="3"/>
  <c r="B1530" i="3"/>
  <c r="B1518" i="3"/>
  <c r="B1506" i="3"/>
  <c r="F1529" i="3"/>
  <c r="F1517" i="3"/>
  <c r="F1505" i="3"/>
  <c r="B1529" i="3"/>
  <c r="B1517" i="3"/>
  <c r="B1505" i="3"/>
  <c r="F1528" i="3"/>
  <c r="F1516" i="3"/>
  <c r="F1504" i="3"/>
  <c r="B1528" i="3"/>
  <c r="B1516" i="3"/>
  <c r="B1504" i="3"/>
  <c r="F1527" i="3"/>
  <c r="F1515" i="3"/>
  <c r="F1503" i="3"/>
  <c r="B1527" i="3"/>
  <c r="B1515" i="3"/>
  <c r="B1503" i="3"/>
  <c r="F1526" i="3"/>
  <c r="F1514" i="3"/>
  <c r="F1502" i="3"/>
  <c r="B1526" i="3"/>
  <c r="B1514" i="3"/>
  <c r="B1502" i="3"/>
  <c r="F1525" i="3"/>
  <c r="F1513" i="3"/>
  <c r="B1525" i="3"/>
  <c r="B1513" i="3"/>
  <c r="B1501" i="3"/>
  <c r="F1524" i="3"/>
  <c r="F1512" i="3"/>
  <c r="F1500" i="3"/>
  <c r="B1524" i="3"/>
  <c r="B1512" i="3"/>
  <c r="B1500" i="3"/>
  <c r="F1535" i="3"/>
  <c r="F1523" i="3"/>
  <c r="F1511" i="3"/>
  <c r="F1499" i="3"/>
  <c r="B1535" i="3"/>
  <c r="B1523" i="3"/>
  <c r="B1511" i="3"/>
  <c r="B1499" i="3"/>
  <c r="F1534" i="3"/>
  <c r="F1522" i="3"/>
  <c r="F1510" i="3"/>
  <c r="F1498" i="3"/>
  <c r="B1534" i="3"/>
  <c r="B1522" i="3"/>
  <c r="B1510" i="3"/>
  <c r="B1498" i="3"/>
  <c r="F1521" i="3"/>
  <c r="B1533" i="3"/>
  <c r="B1521" i="3"/>
  <c r="B1509" i="3"/>
  <c r="B1497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C1367" i="3"/>
  <c r="C1368" i="3"/>
  <c r="C1369" i="3"/>
  <c r="C1370" i="3"/>
  <c r="C1371" i="3"/>
  <c r="C1372" i="3"/>
  <c r="C1373" i="3"/>
  <c r="C1374" i="3"/>
  <c r="D1367" i="3"/>
  <c r="D1368" i="3"/>
  <c r="D1369" i="3"/>
  <c r="D1370" i="3"/>
  <c r="D1371" i="3"/>
  <c r="D1372" i="3"/>
  <c r="D1373" i="3"/>
  <c r="D1374" i="3"/>
  <c r="E1367" i="3"/>
  <c r="E1368" i="3"/>
  <c r="E1369" i="3"/>
  <c r="E1370" i="3"/>
  <c r="E1371" i="3"/>
  <c r="E1372" i="3"/>
  <c r="E1373" i="3"/>
  <c r="E1374" i="3"/>
  <c r="G1367" i="3"/>
  <c r="G1368" i="3"/>
  <c r="G1369" i="3"/>
  <c r="G1370" i="3"/>
  <c r="G1371" i="3"/>
  <c r="G1372" i="3"/>
  <c r="G1373" i="3"/>
  <c r="G1374" i="3"/>
  <c r="H1367" i="3"/>
  <c r="H1368" i="3"/>
  <c r="H1369" i="3"/>
  <c r="H1370" i="3"/>
  <c r="H1371" i="3"/>
  <c r="H1372" i="3"/>
  <c r="H1373" i="3"/>
  <c r="H1374" i="3"/>
  <c r="I1367" i="3"/>
  <c r="I1368" i="3"/>
  <c r="I1369" i="3"/>
  <c r="I1370" i="3"/>
  <c r="I1371" i="3"/>
  <c r="I1372" i="3"/>
  <c r="I1373" i="3"/>
  <c r="I1374" i="3"/>
  <c r="J1367" i="3"/>
  <c r="J1368" i="3"/>
  <c r="J1369" i="3"/>
  <c r="J1370" i="3"/>
  <c r="J1371" i="3"/>
  <c r="J1372" i="3"/>
  <c r="J1373" i="3"/>
  <c r="J1374" i="3"/>
  <c r="K1367" i="3"/>
  <c r="K1368" i="3"/>
  <c r="K1369" i="3"/>
  <c r="K1370" i="3"/>
  <c r="K1371" i="3"/>
  <c r="K1372" i="3"/>
  <c r="K1373" i="3"/>
  <c r="K1374" i="3"/>
  <c r="L1367" i="3"/>
  <c r="L1368" i="3"/>
  <c r="L1369" i="3"/>
  <c r="L1370" i="3"/>
  <c r="L1371" i="3"/>
  <c r="L1372" i="3"/>
  <c r="L1373" i="3"/>
  <c r="L1374" i="3"/>
  <c r="M1367" i="3"/>
  <c r="M1368" i="3"/>
  <c r="M1369" i="3"/>
  <c r="M1370" i="3"/>
  <c r="M1371" i="3"/>
  <c r="M1372" i="3"/>
  <c r="M1373" i="3"/>
  <c r="M1374" i="3"/>
  <c r="N1367" i="3"/>
  <c r="N1368" i="3"/>
  <c r="N1369" i="3"/>
  <c r="N1370" i="3"/>
  <c r="N1371" i="3"/>
  <c r="N1372" i="3"/>
  <c r="N1373" i="3"/>
  <c r="N1374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F1404" i="3"/>
  <c r="F1460" i="3"/>
  <c r="B1375" i="3"/>
  <c r="F1412" i="3"/>
  <c r="F1472" i="3"/>
  <c r="B1374" i="3"/>
  <c r="B1399" i="3"/>
  <c r="F1452" i="3"/>
  <c r="F1468" i="3"/>
  <c r="F1363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B1299" i="3"/>
  <c r="B1311" i="3"/>
  <c r="B1302" i="3"/>
  <c r="B1323" i="3"/>
  <c r="F1340" i="3"/>
  <c r="B1324" i="3"/>
  <c r="B1347" i="3"/>
  <c r="B1359" i="3"/>
  <c r="F1299" i="3"/>
  <c r="F1329" i="3"/>
  <c r="F1352" i="3"/>
  <c r="F1289" i="3"/>
  <c r="F1312" i="3"/>
  <c r="F1335" i="3"/>
  <c r="C1282" i="3"/>
  <c r="C1283" i="3"/>
  <c r="C1284" i="3"/>
  <c r="C1285" i="3"/>
  <c r="C1286" i="3"/>
  <c r="C1287" i="3"/>
  <c r="C1288" i="3"/>
  <c r="D1282" i="3"/>
  <c r="D1283" i="3"/>
  <c r="D1284" i="3"/>
  <c r="D1285" i="3"/>
  <c r="D1286" i="3"/>
  <c r="D1287" i="3"/>
  <c r="D1288" i="3"/>
  <c r="E1282" i="3"/>
  <c r="E1283" i="3"/>
  <c r="E1284" i="3"/>
  <c r="E1285" i="3"/>
  <c r="E1286" i="3"/>
  <c r="E1287" i="3"/>
  <c r="E1288" i="3"/>
  <c r="G1282" i="3"/>
  <c r="G1283" i="3"/>
  <c r="G1284" i="3"/>
  <c r="G1285" i="3"/>
  <c r="G1286" i="3"/>
  <c r="G1287" i="3"/>
  <c r="G1288" i="3"/>
  <c r="H1282" i="3"/>
  <c r="H1283" i="3"/>
  <c r="H1284" i="3"/>
  <c r="H1285" i="3"/>
  <c r="H1286" i="3"/>
  <c r="H1287" i="3"/>
  <c r="H1288" i="3"/>
  <c r="I1282" i="3"/>
  <c r="I1283" i="3"/>
  <c r="I1284" i="3"/>
  <c r="I1285" i="3"/>
  <c r="I1286" i="3"/>
  <c r="I1287" i="3"/>
  <c r="I1288" i="3"/>
  <c r="J1282" i="3"/>
  <c r="J1283" i="3"/>
  <c r="J1284" i="3"/>
  <c r="J1285" i="3"/>
  <c r="J1286" i="3"/>
  <c r="J1287" i="3"/>
  <c r="J1288" i="3"/>
  <c r="K1282" i="3"/>
  <c r="K1283" i="3"/>
  <c r="K1284" i="3"/>
  <c r="K1285" i="3"/>
  <c r="K1286" i="3"/>
  <c r="K1287" i="3"/>
  <c r="K1288" i="3"/>
  <c r="L1282" i="3"/>
  <c r="L1283" i="3"/>
  <c r="L1284" i="3"/>
  <c r="L1285" i="3"/>
  <c r="L1286" i="3"/>
  <c r="L1287" i="3"/>
  <c r="L1288" i="3"/>
  <c r="M1282" i="3"/>
  <c r="M1283" i="3"/>
  <c r="M1284" i="3"/>
  <c r="M1285" i="3"/>
  <c r="M1286" i="3"/>
  <c r="M1287" i="3"/>
  <c r="M1288" i="3"/>
  <c r="N1282" i="3"/>
  <c r="N1283" i="3"/>
  <c r="N1284" i="3"/>
  <c r="N1285" i="3"/>
  <c r="N1286" i="3"/>
  <c r="N1287" i="3"/>
  <c r="N1288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23" i="3"/>
  <c r="N1222" i="3"/>
  <c r="N1221" i="3"/>
  <c r="N1220" i="3"/>
  <c r="N1219" i="3"/>
  <c r="N1218" i="3"/>
  <c r="N1217" i="3"/>
  <c r="N1216" i="3"/>
  <c r="N1215" i="3"/>
  <c r="N1214" i="3"/>
  <c r="N1213" i="3"/>
  <c r="N1212" i="3"/>
  <c r="N1211" i="3"/>
  <c r="N1210" i="3"/>
  <c r="N1209" i="3"/>
  <c r="N1208" i="3"/>
  <c r="N1207" i="3"/>
  <c r="N1206" i="3"/>
  <c r="N1205" i="3"/>
  <c r="N1204" i="3"/>
  <c r="N1203" i="3"/>
  <c r="N1202" i="3"/>
  <c r="N1201" i="3"/>
  <c r="N1200" i="3"/>
  <c r="N1199" i="3"/>
  <c r="N1198" i="3"/>
  <c r="N1197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B1168" i="3"/>
  <c r="B1216" i="3"/>
  <c r="B1132" i="3"/>
  <c r="B1134" i="3"/>
  <c r="B1223" i="3"/>
  <c r="B1144" i="3"/>
  <c r="B1180" i="3"/>
  <c r="B1241" i="3"/>
  <c r="B1265" i="3"/>
  <c r="B1286" i="3"/>
  <c r="B1229" i="3"/>
  <c r="B1282" i="3"/>
  <c r="F1043" i="3"/>
  <c r="F993" i="3"/>
  <c r="F1023" i="3"/>
  <c r="F932" i="3"/>
  <c r="F950" i="3"/>
  <c r="F999" i="3"/>
  <c r="F1024" i="3"/>
  <c r="F971" i="3"/>
  <c r="F981" i="3"/>
  <c r="F1011" i="3"/>
  <c r="F944" i="3"/>
  <c r="F957" i="3"/>
  <c r="F1108" i="3"/>
  <c r="F1127" i="3"/>
  <c r="B1047" i="3"/>
  <c r="B1086" i="3"/>
  <c r="B1052" i="3"/>
  <c r="B1072" i="3"/>
  <c r="B1059" i="3"/>
  <c r="B1068" i="3"/>
  <c r="B1084" i="3"/>
  <c r="F1079" i="3"/>
  <c r="F1096" i="3"/>
  <c r="B1121" i="3"/>
  <c r="B1056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B1031" i="3"/>
  <c r="B1032" i="3"/>
  <c r="B1033" i="3"/>
  <c r="B1036" i="3"/>
  <c r="B1041" i="3"/>
  <c r="B1042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B2" i="3"/>
  <c r="B3" i="3"/>
  <c r="B6" i="3"/>
  <c r="B7" i="3"/>
  <c r="B9" i="3"/>
  <c r="B11" i="3"/>
  <c r="B13" i="3"/>
  <c r="B14" i="3"/>
  <c r="B17" i="3"/>
  <c r="B18" i="3"/>
  <c r="B19" i="3"/>
  <c r="B22" i="3"/>
  <c r="B23" i="3"/>
  <c r="B25" i="3"/>
  <c r="B27" i="3"/>
  <c r="B29" i="3"/>
  <c r="B30" i="3"/>
  <c r="B33" i="3"/>
  <c r="B34" i="3"/>
  <c r="B35" i="3"/>
  <c r="B38" i="3"/>
  <c r="B39" i="3"/>
  <c r="B41" i="3"/>
  <c r="B43" i="3"/>
  <c r="B45" i="3"/>
  <c r="B46" i="3"/>
  <c r="B49" i="3"/>
  <c r="B50" i="3"/>
  <c r="B51" i="3"/>
  <c r="B54" i="3"/>
  <c r="B55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C1024" i="3"/>
  <c r="C1025" i="3"/>
  <c r="C1026" i="3"/>
  <c r="C1027" i="3"/>
  <c r="C1028" i="3"/>
  <c r="C1029" i="3"/>
  <c r="D1024" i="3"/>
  <c r="D1025" i="3"/>
  <c r="D1026" i="3"/>
  <c r="D1027" i="3"/>
  <c r="D1028" i="3"/>
  <c r="D1029" i="3"/>
  <c r="E1024" i="3"/>
  <c r="E1025" i="3"/>
  <c r="E1026" i="3"/>
  <c r="E1027" i="3"/>
  <c r="E1028" i="3"/>
  <c r="E1029" i="3"/>
  <c r="G1024" i="3"/>
  <c r="G1025" i="3"/>
  <c r="G1026" i="3"/>
  <c r="G1027" i="3"/>
  <c r="G1028" i="3"/>
  <c r="G1029" i="3"/>
  <c r="H1024" i="3"/>
  <c r="H1025" i="3"/>
  <c r="H1026" i="3"/>
  <c r="H1027" i="3"/>
  <c r="H1028" i="3"/>
  <c r="H1029" i="3"/>
  <c r="I1024" i="3"/>
  <c r="I1025" i="3"/>
  <c r="I1026" i="3"/>
  <c r="I1027" i="3"/>
  <c r="I1028" i="3"/>
  <c r="I1029" i="3"/>
  <c r="J1024" i="3"/>
  <c r="J1025" i="3"/>
  <c r="J1026" i="3"/>
  <c r="J1027" i="3"/>
  <c r="J1028" i="3"/>
  <c r="J1029" i="3"/>
  <c r="K1024" i="3"/>
  <c r="K1025" i="3"/>
  <c r="K1026" i="3"/>
  <c r="K1027" i="3"/>
  <c r="K1028" i="3"/>
  <c r="K1029" i="3"/>
  <c r="L1024" i="3"/>
  <c r="L1025" i="3"/>
  <c r="L1026" i="3"/>
  <c r="L1027" i="3"/>
  <c r="L1028" i="3"/>
  <c r="L1029" i="3"/>
  <c r="M1024" i="3"/>
  <c r="M1025" i="3"/>
  <c r="M1026" i="3"/>
  <c r="M1027" i="3"/>
  <c r="M1028" i="3"/>
  <c r="M1029" i="3"/>
  <c r="N1024" i="3"/>
  <c r="N1025" i="3"/>
  <c r="N1026" i="3"/>
  <c r="N1027" i="3"/>
  <c r="N1028" i="3"/>
  <c r="N1029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C930" i="3"/>
  <c r="C846" i="3"/>
  <c r="D938" i="3"/>
  <c r="D940" i="3"/>
  <c r="E831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595" i="3"/>
  <c r="E846" i="3"/>
  <c r="E943" i="3"/>
  <c r="E944" i="3"/>
  <c r="E945" i="3"/>
  <c r="E946" i="3"/>
  <c r="E947" i="3"/>
  <c r="E948" i="3"/>
  <c r="E949" i="3"/>
  <c r="G933" i="3"/>
  <c r="G945" i="3"/>
  <c r="H936" i="3"/>
  <c r="H946" i="3"/>
  <c r="I831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595" i="3"/>
  <c r="I846" i="3"/>
  <c r="I943" i="3"/>
  <c r="I944" i="3"/>
  <c r="I945" i="3"/>
  <c r="I946" i="3"/>
  <c r="I947" i="3"/>
  <c r="I948" i="3"/>
  <c r="I949" i="3"/>
  <c r="J831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595" i="3"/>
  <c r="J846" i="3"/>
  <c r="J943" i="3"/>
  <c r="J944" i="3"/>
  <c r="J945" i="3"/>
  <c r="J946" i="3"/>
  <c r="J947" i="3"/>
  <c r="J948" i="3"/>
  <c r="J949" i="3"/>
  <c r="K831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595" i="3"/>
  <c r="K846" i="3"/>
  <c r="K943" i="3"/>
  <c r="K944" i="3"/>
  <c r="K945" i="3"/>
  <c r="K946" i="3"/>
  <c r="K947" i="3"/>
  <c r="K948" i="3"/>
  <c r="K949" i="3"/>
  <c r="L831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595" i="3"/>
  <c r="L846" i="3"/>
  <c r="L943" i="3"/>
  <c r="L944" i="3"/>
  <c r="L945" i="3"/>
  <c r="L946" i="3"/>
  <c r="L947" i="3"/>
  <c r="L948" i="3"/>
  <c r="L949" i="3"/>
  <c r="M831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595" i="3"/>
  <c r="M846" i="3"/>
  <c r="M943" i="3"/>
  <c r="M944" i="3"/>
  <c r="M945" i="3"/>
  <c r="M946" i="3"/>
  <c r="M947" i="3"/>
  <c r="M948" i="3"/>
  <c r="M949" i="3"/>
  <c r="N831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595" i="3"/>
  <c r="N846" i="3"/>
  <c r="N943" i="3"/>
  <c r="N944" i="3"/>
  <c r="N945" i="3"/>
  <c r="N946" i="3"/>
  <c r="N947" i="3"/>
  <c r="N948" i="3"/>
  <c r="N949" i="3"/>
  <c r="B981" i="3"/>
  <c r="G10" i="7"/>
  <c r="F1587" i="3" l="1"/>
  <c r="F1606" i="3"/>
  <c r="F1603" i="3"/>
  <c r="F1604" i="3"/>
  <c r="F1600" i="3"/>
  <c r="F1601" i="3"/>
  <c r="F1602" i="3"/>
  <c r="F1609" i="3"/>
  <c r="F1589" i="3"/>
  <c r="F1607" i="3"/>
  <c r="F1567" i="3"/>
  <c r="F1565" i="3"/>
  <c r="F1562" i="3"/>
  <c r="F1593" i="3"/>
  <c r="F1590" i="3"/>
  <c r="F1591" i="3"/>
  <c r="F1592" i="3"/>
  <c r="F1596" i="3"/>
  <c r="F1597" i="3"/>
  <c r="F1598" i="3"/>
  <c r="F1599" i="3"/>
  <c r="B1035" i="3"/>
  <c r="F1323" i="3"/>
  <c r="F1442" i="3"/>
  <c r="B53" i="3"/>
  <c r="B47" i="3"/>
  <c r="B42" i="3"/>
  <c r="B37" i="3"/>
  <c r="B31" i="3"/>
  <c r="B26" i="3"/>
  <c r="B21" i="3"/>
  <c r="B15" i="3"/>
  <c r="B10" i="3"/>
  <c r="B5" i="3"/>
  <c r="B1039" i="3"/>
  <c r="F1450" i="3"/>
  <c r="B1063" i="3"/>
  <c r="F1446" i="3"/>
  <c r="B1061" i="3"/>
  <c r="F1311" i="3"/>
  <c r="F1495" i="3"/>
  <c r="F1491" i="3"/>
  <c r="F1487" i="3"/>
  <c r="F1483" i="3"/>
  <c r="F1479" i="3"/>
  <c r="F1475" i="3"/>
  <c r="F1471" i="3"/>
  <c r="F1467" i="3"/>
  <c r="F1463" i="3"/>
  <c r="F1459" i="3"/>
  <c r="F1455" i="3"/>
  <c r="F1451" i="3"/>
  <c r="F1447" i="3"/>
  <c r="F1443" i="3"/>
  <c r="F1439" i="3"/>
  <c r="F1435" i="3"/>
  <c r="F1431" i="3"/>
  <c r="F1427" i="3"/>
  <c r="F1423" i="3"/>
  <c r="F1419" i="3"/>
  <c r="F1415" i="3"/>
  <c r="F1411" i="3"/>
  <c r="F1407" i="3"/>
  <c r="B1495" i="3"/>
  <c r="B1491" i="3"/>
  <c r="B1487" i="3"/>
  <c r="B1483" i="3"/>
  <c r="B1479" i="3"/>
  <c r="B1475" i="3"/>
  <c r="B1471" i="3"/>
  <c r="B1467" i="3"/>
  <c r="B1463" i="3"/>
  <c r="B1459" i="3"/>
  <c r="B1455" i="3"/>
  <c r="B1451" i="3"/>
  <c r="B1447" i="3"/>
  <c r="B1443" i="3"/>
  <c r="B1439" i="3"/>
  <c r="B1435" i="3"/>
  <c r="B1431" i="3"/>
  <c r="B1427" i="3"/>
  <c r="B1423" i="3"/>
  <c r="B1419" i="3"/>
  <c r="B1415" i="3"/>
  <c r="B1411" i="3"/>
  <c r="B1407" i="3"/>
  <c r="F1359" i="3"/>
  <c r="F1494" i="3"/>
  <c r="F1490" i="3"/>
  <c r="F1486" i="3"/>
  <c r="F1482" i="3"/>
  <c r="F1478" i="3"/>
  <c r="F1474" i="3"/>
  <c r="F1470" i="3"/>
  <c r="F1466" i="3"/>
  <c r="F1462" i="3"/>
  <c r="F1458" i="3"/>
  <c r="F1454" i="3"/>
  <c r="F1438" i="3"/>
  <c r="F1434" i="3"/>
  <c r="F1430" i="3"/>
  <c r="F1426" i="3"/>
  <c r="F1422" i="3"/>
  <c r="F1418" i="3"/>
  <c r="F1414" i="3"/>
  <c r="F1410" i="3"/>
  <c r="F1406" i="3"/>
  <c r="B1494" i="3"/>
  <c r="B1490" i="3"/>
  <c r="B1486" i="3"/>
  <c r="B1482" i="3"/>
  <c r="B1478" i="3"/>
  <c r="B1474" i="3"/>
  <c r="B1470" i="3"/>
  <c r="B1466" i="3"/>
  <c r="B1462" i="3"/>
  <c r="B1458" i="3"/>
  <c r="B1454" i="3"/>
  <c r="B1450" i="3"/>
  <c r="B1446" i="3"/>
  <c r="B1442" i="3"/>
  <c r="B1438" i="3"/>
  <c r="B1434" i="3"/>
  <c r="B1430" i="3"/>
  <c r="B1426" i="3"/>
  <c r="B1422" i="3"/>
  <c r="B1418" i="3"/>
  <c r="B1414" i="3"/>
  <c r="B1410" i="3"/>
  <c r="B1406" i="3"/>
  <c r="B52" i="3"/>
  <c r="B48" i="3"/>
  <c r="B44" i="3"/>
  <c r="B40" i="3"/>
  <c r="B36" i="3"/>
  <c r="B32" i="3"/>
  <c r="B28" i="3"/>
  <c r="B24" i="3"/>
  <c r="B20" i="3"/>
  <c r="B16" i="3"/>
  <c r="B12" i="3"/>
  <c r="B8" i="3"/>
  <c r="B4" i="3"/>
  <c r="B1040" i="3"/>
  <c r="B1034" i="3"/>
  <c r="B1030" i="3"/>
  <c r="B1067" i="3"/>
  <c r="F1347" i="3"/>
  <c r="F1493" i="3"/>
  <c r="F1489" i="3"/>
  <c r="F1485" i="3"/>
  <c r="F1481" i="3"/>
  <c r="F1477" i="3"/>
  <c r="F1473" i="3"/>
  <c r="F1469" i="3"/>
  <c r="F1465" i="3"/>
  <c r="F1461" i="3"/>
  <c r="F1457" i="3"/>
  <c r="F1453" i="3"/>
  <c r="F1449" i="3"/>
  <c r="F1445" i="3"/>
  <c r="F1441" i="3"/>
  <c r="F1437" i="3"/>
  <c r="F1433" i="3"/>
  <c r="F1429" i="3"/>
  <c r="F1425" i="3"/>
  <c r="F1421" i="3"/>
  <c r="F1417" i="3"/>
  <c r="F1413" i="3"/>
  <c r="F1409" i="3"/>
  <c r="F1405" i="3"/>
  <c r="B1493" i="3"/>
  <c r="B1489" i="3"/>
  <c r="B1485" i="3"/>
  <c r="B1481" i="3"/>
  <c r="B1477" i="3"/>
  <c r="B1473" i="3"/>
  <c r="B1469" i="3"/>
  <c r="B1465" i="3"/>
  <c r="B1461" i="3"/>
  <c r="B1457" i="3"/>
  <c r="B1453" i="3"/>
  <c r="B1449" i="3"/>
  <c r="B1445" i="3"/>
  <c r="B1441" i="3"/>
  <c r="B1437" i="3"/>
  <c r="B1433" i="3"/>
  <c r="B1429" i="3"/>
  <c r="B1425" i="3"/>
  <c r="B1421" i="3"/>
  <c r="B1417" i="3"/>
  <c r="B1413" i="3"/>
  <c r="B1409" i="3"/>
  <c r="B1405" i="3"/>
  <c r="F1496" i="3"/>
  <c r="F1492" i="3"/>
  <c r="F1488" i="3"/>
  <c r="F1484" i="3"/>
  <c r="F1480" i="3"/>
  <c r="F1476" i="3"/>
  <c r="F1464" i="3"/>
  <c r="F1456" i="3"/>
  <c r="F1448" i="3"/>
  <c r="F1444" i="3"/>
  <c r="F1440" i="3"/>
  <c r="F1436" i="3"/>
  <c r="F1432" i="3"/>
  <c r="F1428" i="3"/>
  <c r="F1424" i="3"/>
  <c r="F1420" i="3"/>
  <c r="F1416" i="3"/>
  <c r="F1408" i="3"/>
  <c r="B1496" i="3"/>
  <c r="B1492" i="3"/>
  <c r="B1488" i="3"/>
  <c r="B1484" i="3"/>
  <c r="B1480" i="3"/>
  <c r="B1476" i="3"/>
  <c r="B1472" i="3"/>
  <c r="B1468" i="3"/>
  <c r="B1464" i="3"/>
  <c r="B1460" i="3"/>
  <c r="B1456" i="3"/>
  <c r="B1452" i="3"/>
  <c r="B1448" i="3"/>
  <c r="B1444" i="3"/>
  <c r="B1440" i="3"/>
  <c r="B1436" i="3"/>
  <c r="B1432" i="3"/>
  <c r="B1428" i="3"/>
  <c r="B1424" i="3"/>
  <c r="B1420" i="3"/>
  <c r="B1416" i="3"/>
  <c r="B1412" i="3"/>
  <c r="B1408" i="3"/>
  <c r="B1404" i="3"/>
  <c r="F1042" i="3"/>
  <c r="F1040" i="3"/>
  <c r="F1041" i="3"/>
  <c r="B1066" i="3"/>
  <c r="F1180" i="3"/>
  <c r="F1367" i="3"/>
  <c r="F1368" i="3"/>
  <c r="F1369" i="3"/>
  <c r="F1370" i="3"/>
  <c r="F1371" i="3"/>
  <c r="F1362" i="3"/>
  <c r="B1362" i="3"/>
  <c r="B1373" i="3"/>
  <c r="B1398" i="3"/>
  <c r="B1386" i="3"/>
  <c r="F1361" i="3"/>
  <c r="B1361" i="3"/>
  <c r="B1372" i="3"/>
  <c r="B1397" i="3"/>
  <c r="B1385" i="3"/>
  <c r="B1058" i="3"/>
  <c r="F1360" i="3"/>
  <c r="B1360" i="3"/>
  <c r="B1371" i="3"/>
  <c r="B1396" i="3"/>
  <c r="B1384" i="3"/>
  <c r="B1057" i="3"/>
  <c r="B1370" i="3"/>
  <c r="B1395" i="3"/>
  <c r="B1383" i="3"/>
  <c r="F1358" i="3"/>
  <c r="B1358" i="3"/>
  <c r="B1369" i="3"/>
  <c r="B1394" i="3"/>
  <c r="B1382" i="3"/>
  <c r="B1054" i="3"/>
  <c r="F1324" i="3"/>
  <c r="F1357" i="3"/>
  <c r="B1357" i="3"/>
  <c r="B1368" i="3"/>
  <c r="B1393" i="3"/>
  <c r="B1381" i="3"/>
  <c r="B1053" i="3"/>
  <c r="F1356" i="3"/>
  <c r="B1356" i="3"/>
  <c r="B1367" i="3"/>
  <c r="B1392" i="3"/>
  <c r="B1380" i="3"/>
  <c r="F1355" i="3"/>
  <c r="B1355" i="3"/>
  <c r="B1403" i="3"/>
  <c r="B1391" i="3"/>
  <c r="B1379" i="3"/>
  <c r="F1366" i="3"/>
  <c r="F1354" i="3"/>
  <c r="B1366" i="3"/>
  <c r="B1354" i="3"/>
  <c r="B1402" i="3"/>
  <c r="B1390" i="3"/>
  <c r="B1378" i="3"/>
  <c r="F1365" i="3"/>
  <c r="F1353" i="3"/>
  <c r="B1365" i="3"/>
  <c r="B1353" i="3"/>
  <c r="B1401" i="3"/>
  <c r="B1389" i="3"/>
  <c r="B1377" i="3"/>
  <c r="F1364" i="3"/>
  <c r="B1364" i="3"/>
  <c r="B1352" i="3"/>
  <c r="B1400" i="3"/>
  <c r="B1388" i="3"/>
  <c r="B1376" i="3"/>
  <c r="B1065" i="3"/>
  <c r="B1363" i="3"/>
  <c r="B1387" i="3"/>
  <c r="B1045" i="3"/>
  <c r="B1044" i="3"/>
  <c r="B1043" i="3"/>
  <c r="F1084" i="3"/>
  <c r="F1346" i="3"/>
  <c r="F1334" i="3"/>
  <c r="F1322" i="3"/>
  <c r="F1310" i="3"/>
  <c r="F1298" i="3"/>
  <c r="B1346" i="3"/>
  <c r="B1334" i="3"/>
  <c r="B1322" i="3"/>
  <c r="B1310" i="3"/>
  <c r="B1298" i="3"/>
  <c r="F1345" i="3"/>
  <c r="F1333" i="3"/>
  <c r="F1321" i="3"/>
  <c r="F1309" i="3"/>
  <c r="F1297" i="3"/>
  <c r="B1345" i="3"/>
  <c r="B1333" i="3"/>
  <c r="B1321" i="3"/>
  <c r="B1309" i="3"/>
  <c r="B1297" i="3"/>
  <c r="F1344" i="3"/>
  <c r="F1332" i="3"/>
  <c r="F1320" i="3"/>
  <c r="F1308" i="3"/>
  <c r="F1296" i="3"/>
  <c r="B1344" i="3"/>
  <c r="B1332" i="3"/>
  <c r="B1320" i="3"/>
  <c r="B1308" i="3"/>
  <c r="B1296" i="3"/>
  <c r="B1055" i="3"/>
  <c r="F1343" i="3"/>
  <c r="F1331" i="3"/>
  <c r="F1319" i="3"/>
  <c r="F1307" i="3"/>
  <c r="F1295" i="3"/>
  <c r="B1343" i="3"/>
  <c r="B1331" i="3"/>
  <c r="B1319" i="3"/>
  <c r="B1307" i="3"/>
  <c r="B1295" i="3"/>
  <c r="F1342" i="3"/>
  <c r="F1330" i="3"/>
  <c r="F1318" i="3"/>
  <c r="F1306" i="3"/>
  <c r="F1294" i="3"/>
  <c r="B1342" i="3"/>
  <c r="B1330" i="3"/>
  <c r="B1318" i="3"/>
  <c r="B1306" i="3"/>
  <c r="B1294" i="3"/>
  <c r="F1341" i="3"/>
  <c r="F1317" i="3"/>
  <c r="F1293" i="3"/>
  <c r="B1341" i="3"/>
  <c r="B1329" i="3"/>
  <c r="B1317" i="3"/>
  <c r="B1305" i="3"/>
  <c r="B1293" i="3"/>
  <c r="B1048" i="3"/>
  <c r="F1328" i="3"/>
  <c r="F1316" i="3"/>
  <c r="F1292" i="3"/>
  <c r="B1340" i="3"/>
  <c r="B1328" i="3"/>
  <c r="B1316" i="3"/>
  <c r="B1304" i="3"/>
  <c r="B1292" i="3"/>
  <c r="B1046" i="3"/>
  <c r="F1351" i="3"/>
  <c r="F1339" i="3"/>
  <c r="F1327" i="3"/>
  <c r="F1315" i="3"/>
  <c r="F1291" i="3"/>
  <c r="B1351" i="3"/>
  <c r="B1339" i="3"/>
  <c r="B1327" i="3"/>
  <c r="B1315" i="3"/>
  <c r="B1303" i="3"/>
  <c r="B1291" i="3"/>
  <c r="F1350" i="3"/>
  <c r="F1338" i="3"/>
  <c r="F1326" i="3"/>
  <c r="F1314" i="3"/>
  <c r="F1290" i="3"/>
  <c r="B1350" i="3"/>
  <c r="B1338" i="3"/>
  <c r="B1326" i="3"/>
  <c r="B1314" i="3"/>
  <c r="B1290" i="3"/>
  <c r="F1349" i="3"/>
  <c r="F1337" i="3"/>
  <c r="F1325" i="3"/>
  <c r="F1313" i="3"/>
  <c r="F1301" i="3"/>
  <c r="B1349" i="3"/>
  <c r="B1337" i="3"/>
  <c r="B1325" i="3"/>
  <c r="B1313" i="3"/>
  <c r="B1301" i="3"/>
  <c r="B1289" i="3"/>
  <c r="F1348" i="3"/>
  <c r="F1336" i="3"/>
  <c r="F1300" i="3"/>
  <c r="B1348" i="3"/>
  <c r="B1336" i="3"/>
  <c r="B1312" i="3"/>
  <c r="B1300" i="3"/>
  <c r="F1121" i="3"/>
  <c r="B1335" i="3"/>
  <c r="B1051" i="3"/>
  <c r="F1068" i="3"/>
  <c r="F1134" i="3"/>
  <c r="B1050" i="3"/>
  <c r="B1049" i="3"/>
  <c r="B1038" i="3"/>
  <c r="B1037" i="3"/>
  <c r="F1286" i="3"/>
  <c r="F1261" i="3"/>
  <c r="F1037" i="3"/>
  <c r="F1038" i="3"/>
  <c r="F1039" i="3"/>
  <c r="F1066" i="3"/>
  <c r="F1067" i="3"/>
  <c r="F1061" i="3"/>
  <c r="F1062" i="3"/>
  <c r="F1063" i="3"/>
  <c r="F1064" i="3"/>
  <c r="F1065" i="3"/>
  <c r="F1030" i="3"/>
  <c r="F1031" i="3"/>
  <c r="F1032" i="3"/>
  <c r="F1033" i="3"/>
  <c r="F1034" i="3"/>
  <c r="F1035" i="3"/>
  <c r="F1036" i="3"/>
  <c r="F1074" i="3"/>
  <c r="F1075" i="3"/>
  <c r="F1076" i="3"/>
  <c r="F1077" i="3"/>
  <c r="F1078" i="3"/>
  <c r="F1162" i="3"/>
  <c r="F1163" i="3"/>
  <c r="F1164" i="3"/>
  <c r="F1165" i="3"/>
  <c r="F1166" i="3"/>
  <c r="B1064" i="3"/>
  <c r="F1191" i="3"/>
  <c r="F1179" i="3"/>
  <c r="F1119" i="3"/>
  <c r="F1107" i="3"/>
  <c r="F1095" i="3"/>
  <c r="F1083" i="3"/>
  <c r="B1191" i="3"/>
  <c r="B1179" i="3"/>
  <c r="B1167" i="3"/>
  <c r="B1155" i="3"/>
  <c r="B1143" i="3"/>
  <c r="B1131" i="3"/>
  <c r="B1119" i="3"/>
  <c r="B1107" i="3"/>
  <c r="B1095" i="3"/>
  <c r="B1083" i="3"/>
  <c r="B1071" i="3"/>
  <c r="B1205" i="3"/>
  <c r="B1217" i="3"/>
  <c r="F1272" i="3"/>
  <c r="F1260" i="3"/>
  <c r="B1276" i="3"/>
  <c r="B1264" i="3"/>
  <c r="B1252" i="3"/>
  <c r="B1240" i="3"/>
  <c r="B1228" i="3"/>
  <c r="F1190" i="3"/>
  <c r="F1178" i="3"/>
  <c r="F1130" i="3"/>
  <c r="F1118" i="3"/>
  <c r="F1106" i="3"/>
  <c r="F1094" i="3"/>
  <c r="F1082" i="3"/>
  <c r="F1070" i="3"/>
  <c r="B1190" i="3"/>
  <c r="B1178" i="3"/>
  <c r="B1166" i="3"/>
  <c r="B1154" i="3"/>
  <c r="B1142" i="3"/>
  <c r="B1130" i="3"/>
  <c r="B1118" i="3"/>
  <c r="B1106" i="3"/>
  <c r="B1094" i="3"/>
  <c r="B1082" i="3"/>
  <c r="B1070" i="3"/>
  <c r="B1206" i="3"/>
  <c r="B1218" i="3"/>
  <c r="F1271" i="3"/>
  <c r="F1259" i="3"/>
  <c r="B1275" i="3"/>
  <c r="B1263" i="3"/>
  <c r="B1251" i="3"/>
  <c r="B1239" i="3"/>
  <c r="B1227" i="3"/>
  <c r="F1288" i="3"/>
  <c r="B1062" i="3"/>
  <c r="F1189" i="3"/>
  <c r="F1177" i="3"/>
  <c r="F1129" i="3"/>
  <c r="F1117" i="3"/>
  <c r="F1105" i="3"/>
  <c r="F1093" i="3"/>
  <c r="F1081" i="3"/>
  <c r="F1069" i="3"/>
  <c r="B1189" i="3"/>
  <c r="B1177" i="3"/>
  <c r="B1165" i="3"/>
  <c r="B1153" i="3"/>
  <c r="B1141" i="3"/>
  <c r="B1129" i="3"/>
  <c r="B1117" i="3"/>
  <c r="B1105" i="3"/>
  <c r="B1093" i="3"/>
  <c r="B1081" i="3"/>
  <c r="B1069" i="3"/>
  <c r="B1207" i="3"/>
  <c r="B1219" i="3"/>
  <c r="F1270" i="3"/>
  <c r="F1258" i="3"/>
  <c r="B1274" i="3"/>
  <c r="B1262" i="3"/>
  <c r="B1250" i="3"/>
  <c r="B1238" i="3"/>
  <c r="B1226" i="3"/>
  <c r="F1287" i="3"/>
  <c r="F1188" i="3"/>
  <c r="F1176" i="3"/>
  <c r="F1128" i="3"/>
  <c r="F1116" i="3"/>
  <c r="F1104" i="3"/>
  <c r="F1092" i="3"/>
  <c r="F1080" i="3"/>
  <c r="B1188" i="3"/>
  <c r="B1176" i="3"/>
  <c r="B1164" i="3"/>
  <c r="B1152" i="3"/>
  <c r="B1140" i="3"/>
  <c r="B1128" i="3"/>
  <c r="B1116" i="3"/>
  <c r="B1104" i="3"/>
  <c r="B1092" i="3"/>
  <c r="B1080" i="3"/>
  <c r="B1208" i="3"/>
  <c r="B1220" i="3"/>
  <c r="F1269" i="3"/>
  <c r="F1257" i="3"/>
  <c r="B1273" i="3"/>
  <c r="B1261" i="3"/>
  <c r="B1249" i="3"/>
  <c r="B1237" i="3"/>
  <c r="B1225" i="3"/>
  <c r="B1060" i="3"/>
  <c r="F1059" i="3"/>
  <c r="F1187" i="3"/>
  <c r="F1175" i="3"/>
  <c r="F1139" i="3"/>
  <c r="F1115" i="3"/>
  <c r="F1103" i="3"/>
  <c r="B1187" i="3"/>
  <c r="B1175" i="3"/>
  <c r="B1163" i="3"/>
  <c r="B1151" i="3"/>
  <c r="B1139" i="3"/>
  <c r="B1127" i="3"/>
  <c r="B1115" i="3"/>
  <c r="B1103" i="3"/>
  <c r="B1091" i="3"/>
  <c r="B1079" i="3"/>
  <c r="B1197" i="3"/>
  <c r="B1209" i="3"/>
  <c r="B1221" i="3"/>
  <c r="F1268" i="3"/>
  <c r="F1256" i="3"/>
  <c r="B1272" i="3"/>
  <c r="B1260" i="3"/>
  <c r="B1248" i="3"/>
  <c r="B1236" i="3"/>
  <c r="B1224" i="3"/>
  <c r="F1186" i="3"/>
  <c r="F1174" i="3"/>
  <c r="F1138" i="3"/>
  <c r="F1114" i="3"/>
  <c r="F1102" i="3"/>
  <c r="B1186" i="3"/>
  <c r="B1174" i="3"/>
  <c r="B1162" i="3"/>
  <c r="B1150" i="3"/>
  <c r="B1138" i="3"/>
  <c r="B1126" i="3"/>
  <c r="B1114" i="3"/>
  <c r="B1102" i="3"/>
  <c r="B1090" i="3"/>
  <c r="B1078" i="3"/>
  <c r="B1198" i="3"/>
  <c r="B1210" i="3"/>
  <c r="B1222" i="3"/>
  <c r="F1267" i="3"/>
  <c r="F1255" i="3"/>
  <c r="B1271" i="3"/>
  <c r="B1259" i="3"/>
  <c r="B1247" i="3"/>
  <c r="B1235" i="3"/>
  <c r="B1288" i="3"/>
  <c r="F1185" i="3"/>
  <c r="F1173" i="3"/>
  <c r="F1137" i="3"/>
  <c r="F1113" i="3"/>
  <c r="F1101" i="3"/>
  <c r="B1185" i="3"/>
  <c r="B1173" i="3"/>
  <c r="B1161" i="3"/>
  <c r="B1149" i="3"/>
  <c r="B1137" i="3"/>
  <c r="B1125" i="3"/>
  <c r="B1113" i="3"/>
  <c r="B1101" i="3"/>
  <c r="B1089" i="3"/>
  <c r="B1077" i="3"/>
  <c r="B1199" i="3"/>
  <c r="B1211" i="3"/>
  <c r="F1278" i="3"/>
  <c r="F1266" i="3"/>
  <c r="F1254" i="3"/>
  <c r="B1270" i="3"/>
  <c r="B1258" i="3"/>
  <c r="B1246" i="3"/>
  <c r="B1234" i="3"/>
  <c r="B1287" i="3"/>
  <c r="F1196" i="3"/>
  <c r="F1184" i="3"/>
  <c r="F1136" i="3"/>
  <c r="F1124" i="3"/>
  <c r="F1112" i="3"/>
  <c r="F1100" i="3"/>
  <c r="B1196" i="3"/>
  <c r="B1184" i="3"/>
  <c r="B1172" i="3"/>
  <c r="B1160" i="3"/>
  <c r="B1148" i="3"/>
  <c r="B1136" i="3"/>
  <c r="B1124" i="3"/>
  <c r="B1112" i="3"/>
  <c r="B1100" i="3"/>
  <c r="B1088" i="3"/>
  <c r="B1076" i="3"/>
  <c r="B1200" i="3"/>
  <c r="B1212" i="3"/>
  <c r="F1277" i="3"/>
  <c r="F1265" i="3"/>
  <c r="B1281" i="3"/>
  <c r="B1269" i="3"/>
  <c r="B1257" i="3"/>
  <c r="B1245" i="3"/>
  <c r="B1233" i="3"/>
  <c r="F1195" i="3"/>
  <c r="F1183" i="3"/>
  <c r="F1135" i="3"/>
  <c r="F1111" i="3"/>
  <c r="F1099" i="3"/>
  <c r="B1195" i="3"/>
  <c r="B1183" i="3"/>
  <c r="B1171" i="3"/>
  <c r="B1159" i="3"/>
  <c r="B1147" i="3"/>
  <c r="B1135" i="3"/>
  <c r="B1123" i="3"/>
  <c r="B1111" i="3"/>
  <c r="B1099" i="3"/>
  <c r="B1087" i="3"/>
  <c r="B1075" i="3"/>
  <c r="B1201" i="3"/>
  <c r="B1213" i="3"/>
  <c r="F1276" i="3"/>
  <c r="F1264" i="3"/>
  <c r="B1280" i="3"/>
  <c r="B1268" i="3"/>
  <c r="B1256" i="3"/>
  <c r="B1244" i="3"/>
  <c r="B1232" i="3"/>
  <c r="B1285" i="3"/>
  <c r="F1194" i="3"/>
  <c r="F1182" i="3"/>
  <c r="F1110" i="3"/>
  <c r="F1098" i="3"/>
  <c r="B1194" i="3"/>
  <c r="B1182" i="3"/>
  <c r="B1170" i="3"/>
  <c r="B1158" i="3"/>
  <c r="B1146" i="3"/>
  <c r="B1122" i="3"/>
  <c r="B1110" i="3"/>
  <c r="B1098" i="3"/>
  <c r="B1074" i="3"/>
  <c r="B1202" i="3"/>
  <c r="B1214" i="3"/>
  <c r="F1275" i="3"/>
  <c r="F1263" i="3"/>
  <c r="B1279" i="3"/>
  <c r="B1267" i="3"/>
  <c r="B1255" i="3"/>
  <c r="B1243" i="3"/>
  <c r="B1231" i="3"/>
  <c r="B1284" i="3"/>
  <c r="F1193" i="3"/>
  <c r="F1181" i="3"/>
  <c r="F1109" i="3"/>
  <c r="F1097" i="3"/>
  <c r="F1085" i="3"/>
  <c r="B1193" i="3"/>
  <c r="B1181" i="3"/>
  <c r="B1169" i="3"/>
  <c r="B1157" i="3"/>
  <c r="B1145" i="3"/>
  <c r="B1133" i="3"/>
  <c r="B1109" i="3"/>
  <c r="B1097" i="3"/>
  <c r="B1085" i="3"/>
  <c r="B1073" i="3"/>
  <c r="B1203" i="3"/>
  <c r="B1215" i="3"/>
  <c r="F1274" i="3"/>
  <c r="F1262" i="3"/>
  <c r="B1278" i="3"/>
  <c r="B1266" i="3"/>
  <c r="B1254" i="3"/>
  <c r="B1242" i="3"/>
  <c r="B1230" i="3"/>
  <c r="B1283" i="3"/>
  <c r="F1192" i="3"/>
  <c r="F1120" i="3"/>
  <c r="B1192" i="3"/>
  <c r="B1156" i="3"/>
  <c r="B1120" i="3"/>
  <c r="B1108" i="3"/>
  <c r="B1096" i="3"/>
  <c r="B1204" i="3"/>
  <c r="F1273" i="3"/>
  <c r="B1277" i="3"/>
  <c r="B1253" i="3"/>
  <c r="F1045" i="3"/>
  <c r="F1044" i="3"/>
  <c r="F1060" i="3"/>
  <c r="F12" i="3"/>
  <c r="F24" i="3"/>
  <c r="F36" i="3"/>
  <c r="F48" i="3"/>
  <c r="F13" i="3"/>
  <c r="F25" i="3"/>
  <c r="F37" i="3"/>
  <c r="F49" i="3"/>
  <c r="F2" i="3"/>
  <c r="F14" i="3"/>
  <c r="F26" i="3"/>
  <c r="F38" i="3"/>
  <c r="F50" i="3"/>
  <c r="F3" i="3"/>
  <c r="F15" i="3"/>
  <c r="F27" i="3"/>
  <c r="F39" i="3"/>
  <c r="F51" i="3"/>
  <c r="F4" i="3"/>
  <c r="F16" i="3"/>
  <c r="F28" i="3"/>
  <c r="F40" i="3"/>
  <c r="F52" i="3"/>
  <c r="F5" i="3"/>
  <c r="F17" i="3"/>
  <c r="F29" i="3"/>
  <c r="F41" i="3"/>
  <c r="F53" i="3"/>
  <c r="F6" i="3"/>
  <c r="F18" i="3"/>
  <c r="F30" i="3"/>
  <c r="F42" i="3"/>
  <c r="F54" i="3"/>
  <c r="F7" i="3"/>
  <c r="F19" i="3"/>
  <c r="F31" i="3"/>
  <c r="F43" i="3"/>
  <c r="F55" i="3"/>
  <c r="F8" i="3"/>
  <c r="F20" i="3"/>
  <c r="F32" i="3"/>
  <c r="F44" i="3"/>
  <c r="F9" i="3"/>
  <c r="F21" i="3"/>
  <c r="F33" i="3"/>
  <c r="F45" i="3"/>
  <c r="F10" i="3"/>
  <c r="F22" i="3"/>
  <c r="F34" i="3"/>
  <c r="F46" i="3"/>
  <c r="F11" i="3"/>
  <c r="F23" i="3"/>
  <c r="F35" i="3"/>
  <c r="F47" i="3"/>
  <c r="F1029" i="3"/>
  <c r="B1029" i="3"/>
  <c r="F1028" i="3"/>
  <c r="B1028" i="3"/>
  <c r="F1027" i="3"/>
  <c r="B1027" i="3"/>
  <c r="F1026" i="3"/>
  <c r="B1026" i="3"/>
  <c r="F1025" i="3"/>
  <c r="B1025" i="3"/>
  <c r="B1024" i="3"/>
  <c r="F992" i="3"/>
  <c r="F980" i="3"/>
  <c r="F968" i="3"/>
  <c r="F956" i="3"/>
  <c r="B992" i="3"/>
  <c r="B980" i="3"/>
  <c r="B968" i="3"/>
  <c r="B956" i="3"/>
  <c r="F1022" i="3"/>
  <c r="F1010" i="3"/>
  <c r="F998" i="3"/>
  <c r="B1018" i="3"/>
  <c r="B1006" i="3"/>
  <c r="F991" i="3"/>
  <c r="F979" i="3"/>
  <c r="F967" i="3"/>
  <c r="F955" i="3"/>
  <c r="B991" i="3"/>
  <c r="B979" i="3"/>
  <c r="B967" i="3"/>
  <c r="B955" i="3"/>
  <c r="F1021" i="3"/>
  <c r="F1009" i="3"/>
  <c r="F997" i="3"/>
  <c r="B1017" i="3"/>
  <c r="B1005" i="3"/>
  <c r="F990" i="3"/>
  <c r="F978" i="3"/>
  <c r="F966" i="3"/>
  <c r="F954" i="3"/>
  <c r="B990" i="3"/>
  <c r="B978" i="3"/>
  <c r="B966" i="3"/>
  <c r="B954" i="3"/>
  <c r="F1020" i="3"/>
  <c r="F1008" i="3"/>
  <c r="F996" i="3"/>
  <c r="B1016" i="3"/>
  <c r="B1004" i="3"/>
  <c r="F989" i="3"/>
  <c r="F977" i="3"/>
  <c r="F965" i="3"/>
  <c r="F953" i="3"/>
  <c r="B989" i="3"/>
  <c r="B977" i="3"/>
  <c r="B965" i="3"/>
  <c r="B953" i="3"/>
  <c r="F1019" i="3"/>
  <c r="F1007" i="3"/>
  <c r="F995" i="3"/>
  <c r="B1015" i="3"/>
  <c r="B1003" i="3"/>
  <c r="F988" i="3"/>
  <c r="F976" i="3"/>
  <c r="F964" i="3"/>
  <c r="F952" i="3"/>
  <c r="B988" i="3"/>
  <c r="B976" i="3"/>
  <c r="B964" i="3"/>
  <c r="B952" i="3"/>
  <c r="F1018" i="3"/>
  <c r="F1006" i="3"/>
  <c r="B1014" i="3"/>
  <c r="B1002" i="3"/>
  <c r="F987" i="3"/>
  <c r="F975" i="3"/>
  <c r="F963" i="3"/>
  <c r="F951" i="3"/>
  <c r="B987" i="3"/>
  <c r="B975" i="3"/>
  <c r="B963" i="3"/>
  <c r="B951" i="3"/>
  <c r="F1017" i="3"/>
  <c r="F1005" i="3"/>
  <c r="B1013" i="3"/>
  <c r="B1001" i="3"/>
  <c r="F986" i="3"/>
  <c r="F974" i="3"/>
  <c r="F962" i="3"/>
  <c r="B986" i="3"/>
  <c r="B974" i="3"/>
  <c r="B962" i="3"/>
  <c r="B950" i="3"/>
  <c r="F1016" i="3"/>
  <c r="F1004" i="3"/>
  <c r="B1012" i="3"/>
  <c r="B1000" i="3"/>
  <c r="F985" i="3"/>
  <c r="F973" i="3"/>
  <c r="F961" i="3"/>
  <c r="B985" i="3"/>
  <c r="B973" i="3"/>
  <c r="B961" i="3"/>
  <c r="F1015" i="3"/>
  <c r="F1003" i="3"/>
  <c r="B1023" i="3"/>
  <c r="B1011" i="3"/>
  <c r="B999" i="3"/>
  <c r="F984" i="3"/>
  <c r="F972" i="3"/>
  <c r="F960" i="3"/>
  <c r="B984" i="3"/>
  <c r="B972" i="3"/>
  <c r="B960" i="3"/>
  <c r="F1014" i="3"/>
  <c r="F1002" i="3"/>
  <c r="B1022" i="3"/>
  <c r="B1010" i="3"/>
  <c r="B998" i="3"/>
  <c r="F983" i="3"/>
  <c r="F959" i="3"/>
  <c r="B983" i="3"/>
  <c r="B971" i="3"/>
  <c r="B959" i="3"/>
  <c r="F1013" i="3"/>
  <c r="F1001" i="3"/>
  <c r="B1021" i="3"/>
  <c r="B1009" i="3"/>
  <c r="B997" i="3"/>
  <c r="F994" i="3"/>
  <c r="F982" i="3"/>
  <c r="F970" i="3"/>
  <c r="F958" i="3"/>
  <c r="B994" i="3"/>
  <c r="B982" i="3"/>
  <c r="B970" i="3"/>
  <c r="B958" i="3"/>
  <c r="F1012" i="3"/>
  <c r="F1000" i="3"/>
  <c r="B1020" i="3"/>
  <c r="B1008" i="3"/>
  <c r="B996" i="3"/>
  <c r="F969" i="3"/>
  <c r="B993" i="3"/>
  <c r="B969" i="3"/>
  <c r="B957" i="3"/>
  <c r="B1019" i="3"/>
  <c r="B1007" i="3"/>
  <c r="B995" i="3"/>
  <c r="H934" i="3"/>
  <c r="H949" i="3"/>
  <c r="H948" i="3"/>
  <c r="H947" i="3"/>
  <c r="H935" i="3"/>
  <c r="D939" i="3"/>
  <c r="H945" i="3"/>
  <c r="H933" i="3"/>
  <c r="D949" i="3"/>
  <c r="D937" i="3"/>
  <c r="D928" i="3"/>
  <c r="H944" i="3"/>
  <c r="H932" i="3"/>
  <c r="D948" i="3"/>
  <c r="D936" i="3"/>
  <c r="H943" i="3"/>
  <c r="H931" i="3"/>
  <c r="D947" i="3"/>
  <c r="D935" i="3"/>
  <c r="H846" i="3"/>
  <c r="H930" i="3"/>
  <c r="D946" i="3"/>
  <c r="D934" i="3"/>
  <c r="H595" i="3"/>
  <c r="H929" i="3"/>
  <c r="D945" i="3"/>
  <c r="D933" i="3"/>
  <c r="H940" i="3"/>
  <c r="H928" i="3"/>
  <c r="D944" i="3"/>
  <c r="D932" i="3"/>
  <c r="H939" i="3"/>
  <c r="D943" i="3"/>
  <c r="D931" i="3"/>
  <c r="H938" i="3"/>
  <c r="D846" i="3"/>
  <c r="D930" i="3"/>
  <c r="H937" i="3"/>
  <c r="D595" i="3"/>
  <c r="D929" i="3"/>
  <c r="G944" i="3"/>
  <c r="G932" i="3"/>
  <c r="C595" i="3"/>
  <c r="C929" i="3"/>
  <c r="G943" i="3"/>
  <c r="G931" i="3"/>
  <c r="C940" i="3"/>
  <c r="C928" i="3"/>
  <c r="G846" i="3"/>
  <c r="G930" i="3"/>
  <c r="C939" i="3"/>
  <c r="G595" i="3"/>
  <c r="G929" i="3"/>
  <c r="C938" i="3"/>
  <c r="G940" i="3"/>
  <c r="G928" i="3"/>
  <c r="C949" i="3"/>
  <c r="C937" i="3"/>
  <c r="G939" i="3"/>
  <c r="C948" i="3"/>
  <c r="C936" i="3"/>
  <c r="G938" i="3"/>
  <c r="C947" i="3"/>
  <c r="C935" i="3"/>
  <c r="G949" i="3"/>
  <c r="G937" i="3"/>
  <c r="C946" i="3"/>
  <c r="C934" i="3"/>
  <c r="G948" i="3"/>
  <c r="G936" i="3"/>
  <c r="C945" i="3"/>
  <c r="C933" i="3"/>
  <c r="G947" i="3"/>
  <c r="G935" i="3"/>
  <c r="C944" i="3"/>
  <c r="C932" i="3"/>
  <c r="G946" i="3"/>
  <c r="G934" i="3"/>
  <c r="C943" i="3"/>
  <c r="C931" i="3"/>
  <c r="F943" i="3"/>
  <c r="F931" i="3"/>
  <c r="B947" i="3"/>
  <c r="B935" i="3"/>
  <c r="F846" i="3"/>
  <c r="F930" i="3"/>
  <c r="B946" i="3"/>
  <c r="B934" i="3"/>
  <c r="F595" i="3"/>
  <c r="F929" i="3"/>
  <c r="B945" i="3"/>
  <c r="B933" i="3"/>
  <c r="F940" i="3"/>
  <c r="F928" i="3"/>
  <c r="B944" i="3"/>
  <c r="B932" i="3"/>
  <c r="F939" i="3"/>
  <c r="B943" i="3"/>
  <c r="B931" i="3"/>
  <c r="F938" i="3"/>
  <c r="B846" i="3"/>
  <c r="B930" i="3"/>
  <c r="F949" i="3"/>
  <c r="F937" i="3"/>
  <c r="B595" i="3"/>
  <c r="B929" i="3"/>
  <c r="F948" i="3"/>
  <c r="F936" i="3"/>
  <c r="B940" i="3"/>
  <c r="B928" i="3"/>
  <c r="F947" i="3"/>
  <c r="F935" i="3"/>
  <c r="B939" i="3"/>
  <c r="F946" i="3"/>
  <c r="F934" i="3"/>
  <c r="B938" i="3"/>
  <c r="F945" i="3"/>
  <c r="F933" i="3"/>
  <c r="B949" i="3"/>
  <c r="B937" i="3"/>
  <c r="B948" i="3"/>
  <c r="B936" i="3"/>
  <c r="B92" i="3"/>
  <c r="B123" i="3"/>
  <c r="B173" i="3"/>
  <c r="B196" i="3"/>
  <c r="B916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B780" i="3"/>
  <c r="K780" i="3"/>
  <c r="L780" i="3"/>
  <c r="M780" i="3"/>
  <c r="N780" i="3"/>
  <c r="B314" i="3"/>
  <c r="B315" i="3"/>
  <c r="K314" i="3"/>
  <c r="K315" i="3"/>
  <c r="L314" i="3"/>
  <c r="L315" i="3"/>
  <c r="M314" i="3"/>
  <c r="M315" i="3"/>
  <c r="N314" i="3"/>
  <c r="N315" i="3"/>
  <c r="B313" i="3"/>
  <c r="K313" i="3"/>
  <c r="L313" i="3"/>
  <c r="M313" i="3"/>
  <c r="N313" i="3"/>
  <c r="B852" i="3"/>
  <c r="B853" i="3"/>
  <c r="B854" i="3"/>
  <c r="B855" i="3"/>
  <c r="B856" i="3"/>
  <c r="B857" i="3"/>
  <c r="B858" i="3"/>
  <c r="B859" i="3"/>
  <c r="B850" i="3"/>
  <c r="B851" i="3"/>
  <c r="B860" i="3"/>
  <c r="B861" i="3"/>
  <c r="B862" i="3"/>
  <c r="B863" i="3"/>
  <c r="B516" i="3"/>
  <c r="B830" i="3"/>
  <c r="B901" i="3"/>
  <c r="B902" i="3"/>
  <c r="B903" i="3"/>
  <c r="B917" i="3"/>
  <c r="B918" i="3"/>
  <c r="K852" i="3"/>
  <c r="K853" i="3"/>
  <c r="K854" i="3"/>
  <c r="K855" i="3"/>
  <c r="K856" i="3"/>
  <c r="K857" i="3"/>
  <c r="K858" i="3"/>
  <c r="K859" i="3"/>
  <c r="K850" i="3"/>
  <c r="K851" i="3"/>
  <c r="K860" i="3"/>
  <c r="K861" i="3"/>
  <c r="K862" i="3"/>
  <c r="K863" i="3"/>
  <c r="K516" i="3"/>
  <c r="K830" i="3"/>
  <c r="K901" i="3"/>
  <c r="K902" i="3"/>
  <c r="K903" i="3"/>
  <c r="K916" i="3"/>
  <c r="K917" i="3"/>
  <c r="K918" i="3"/>
  <c r="L852" i="3"/>
  <c r="L853" i="3"/>
  <c r="L854" i="3"/>
  <c r="L855" i="3"/>
  <c r="L856" i="3"/>
  <c r="L857" i="3"/>
  <c r="L858" i="3"/>
  <c r="L859" i="3"/>
  <c r="L850" i="3"/>
  <c r="L851" i="3"/>
  <c r="L860" i="3"/>
  <c r="L861" i="3"/>
  <c r="L862" i="3"/>
  <c r="L863" i="3"/>
  <c r="L516" i="3"/>
  <c r="L830" i="3"/>
  <c r="L901" i="3"/>
  <c r="L902" i="3"/>
  <c r="L903" i="3"/>
  <c r="L916" i="3"/>
  <c r="L917" i="3"/>
  <c r="L918" i="3"/>
  <c r="M852" i="3"/>
  <c r="M853" i="3"/>
  <c r="M854" i="3"/>
  <c r="M855" i="3"/>
  <c r="M856" i="3"/>
  <c r="M857" i="3"/>
  <c r="M858" i="3"/>
  <c r="M859" i="3"/>
  <c r="M850" i="3"/>
  <c r="M851" i="3"/>
  <c r="M860" i="3"/>
  <c r="M861" i="3"/>
  <c r="M862" i="3"/>
  <c r="M863" i="3"/>
  <c r="M516" i="3"/>
  <c r="M830" i="3"/>
  <c r="M901" i="3"/>
  <c r="M902" i="3"/>
  <c r="M903" i="3"/>
  <c r="M916" i="3"/>
  <c r="M917" i="3"/>
  <c r="M918" i="3"/>
  <c r="N852" i="3"/>
  <c r="N853" i="3"/>
  <c r="N854" i="3"/>
  <c r="N855" i="3"/>
  <c r="N856" i="3"/>
  <c r="N857" i="3"/>
  <c r="N858" i="3"/>
  <c r="N859" i="3"/>
  <c r="N850" i="3"/>
  <c r="N851" i="3"/>
  <c r="N860" i="3"/>
  <c r="N861" i="3"/>
  <c r="N862" i="3"/>
  <c r="N863" i="3"/>
  <c r="N516" i="3"/>
  <c r="N830" i="3"/>
  <c r="N901" i="3"/>
  <c r="N902" i="3"/>
  <c r="N903" i="3"/>
  <c r="N916" i="3"/>
  <c r="N917" i="3"/>
  <c r="N918" i="3"/>
  <c r="B736" i="3"/>
  <c r="B738" i="3"/>
  <c r="B739" i="3"/>
  <c r="B740" i="3"/>
  <c r="B741" i="3"/>
  <c r="B891" i="3"/>
  <c r="B892" i="3"/>
  <c r="B893" i="3"/>
  <c r="B832" i="3"/>
  <c r="B742" i="3"/>
  <c r="B743" i="3"/>
  <c r="B744" i="3"/>
  <c r="B745" i="3"/>
  <c r="B746" i="3"/>
  <c r="B747" i="3"/>
  <c r="B748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6" i="3"/>
  <c r="B582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822" i="3"/>
  <c r="B823" i="3"/>
  <c r="B824" i="3"/>
  <c r="B866" i="3"/>
  <c r="B867" i="3"/>
  <c r="B825" i="3"/>
  <c r="B826" i="3"/>
  <c r="B827" i="3"/>
  <c r="B828" i="3"/>
  <c r="B473" i="3"/>
  <c r="B815" i="3"/>
  <c r="B898" i="3"/>
  <c r="B899" i="3"/>
  <c r="B900" i="3"/>
  <c r="B759" i="3"/>
  <c r="B760" i="3"/>
  <c r="B761" i="3"/>
  <c r="B762" i="3"/>
  <c r="B835" i="3"/>
  <c r="B836" i="3"/>
  <c r="B837" i="3"/>
  <c r="B838" i="3"/>
  <c r="B839" i="3"/>
  <c r="B840" i="3"/>
  <c r="B841" i="3"/>
  <c r="B833" i="3"/>
  <c r="B834" i="3"/>
  <c r="B894" i="3"/>
  <c r="B919" i="3"/>
  <c r="B842" i="3"/>
  <c r="B843" i="3"/>
  <c r="B844" i="3"/>
  <c r="B845" i="3"/>
  <c r="B511" i="3"/>
  <c r="B829" i="3"/>
  <c r="B905" i="3"/>
  <c r="B906" i="3"/>
  <c r="B907" i="3"/>
  <c r="B908" i="3"/>
  <c r="B909" i="3"/>
  <c r="B910" i="3"/>
  <c r="B911" i="3"/>
  <c r="B912" i="3"/>
  <c r="B913" i="3"/>
  <c r="B904" i="3"/>
  <c r="B914" i="3"/>
  <c r="B915" i="3"/>
  <c r="B764" i="3"/>
  <c r="B57" i="3"/>
  <c r="B59" i="3"/>
  <c r="B60" i="3"/>
  <c r="B61" i="3"/>
  <c r="B62" i="3"/>
  <c r="B63" i="3"/>
  <c r="B64" i="3"/>
  <c r="B65" i="3"/>
  <c r="B66" i="3"/>
  <c r="B67" i="3"/>
  <c r="B68" i="3"/>
  <c r="B69" i="3"/>
  <c r="B70" i="3"/>
  <c r="B85" i="3"/>
  <c r="B86" i="3"/>
  <c r="B87" i="3"/>
  <c r="B88" i="3"/>
  <c r="B89" i="3"/>
  <c r="B90" i="3"/>
  <c r="B91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75" i="3"/>
  <c r="B76" i="3"/>
  <c r="B77" i="3"/>
  <c r="B78" i="3"/>
  <c r="B79" i="3"/>
  <c r="B80" i="3"/>
  <c r="B81" i="3"/>
  <c r="B82" i="3"/>
  <c r="B83" i="3"/>
  <c r="B84" i="3"/>
  <c r="B126" i="3"/>
  <c r="B127" i="3"/>
  <c r="B128" i="3"/>
  <c r="B129" i="3"/>
  <c r="B130" i="3"/>
  <c r="B131" i="3"/>
  <c r="B189" i="3"/>
  <c r="B190" i="3"/>
  <c r="B191" i="3"/>
  <c r="B192" i="3"/>
  <c r="B193" i="3"/>
  <c r="B194" i="3"/>
  <c r="B195" i="3"/>
  <c r="B203" i="3"/>
  <c r="B210" i="3"/>
  <c r="B211" i="3"/>
  <c r="B212" i="3"/>
  <c r="B213" i="3"/>
  <c r="B214" i="3"/>
  <c r="B215" i="3"/>
  <c r="B216" i="3"/>
  <c r="B217" i="3"/>
  <c r="B183" i="3"/>
  <c r="B184" i="3"/>
  <c r="B185" i="3"/>
  <c r="B186" i="3"/>
  <c r="B187" i="3"/>
  <c r="B188" i="3"/>
  <c r="B218" i="3"/>
  <c r="B219" i="3"/>
  <c r="B220" i="3"/>
  <c r="B221" i="3"/>
  <c r="B222" i="3"/>
  <c r="B223" i="3"/>
  <c r="B224" i="3"/>
  <c r="B225" i="3"/>
  <c r="K864" i="3"/>
  <c r="K865" i="3"/>
  <c r="K808" i="3"/>
  <c r="K809" i="3"/>
  <c r="K810" i="3"/>
  <c r="K811" i="3"/>
  <c r="K470" i="3"/>
  <c r="K814" i="3"/>
  <c r="K735" i="3"/>
  <c r="K736" i="3"/>
  <c r="K737" i="3"/>
  <c r="K738" i="3"/>
  <c r="K739" i="3"/>
  <c r="K740" i="3"/>
  <c r="K741" i="3"/>
  <c r="K891" i="3"/>
  <c r="K892" i="3"/>
  <c r="K893" i="3"/>
  <c r="K832" i="3"/>
  <c r="K742" i="3"/>
  <c r="K743" i="3"/>
  <c r="K744" i="3"/>
  <c r="K745" i="3"/>
  <c r="K941" i="3"/>
  <c r="K942" i="3"/>
  <c r="K868" i="3"/>
  <c r="K869" i="3"/>
  <c r="K870" i="3"/>
  <c r="K871" i="3"/>
  <c r="K872" i="3"/>
  <c r="K895" i="3"/>
  <c r="K896" i="3"/>
  <c r="K897" i="3"/>
  <c r="K746" i="3"/>
  <c r="K747" i="3"/>
  <c r="K748" i="3"/>
  <c r="K749" i="3"/>
  <c r="K750" i="3"/>
  <c r="K751" i="3"/>
  <c r="K75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6" i="3"/>
  <c r="K582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873" i="3"/>
  <c r="K874" i="3"/>
  <c r="K875" i="3"/>
  <c r="K876" i="3"/>
  <c r="K877" i="3"/>
  <c r="K878" i="3"/>
  <c r="K818" i="3"/>
  <c r="K819" i="3"/>
  <c r="K820" i="3"/>
  <c r="K821" i="3"/>
  <c r="K822" i="3"/>
  <c r="K823" i="3"/>
  <c r="K824" i="3"/>
  <c r="K816" i="3"/>
  <c r="K817" i="3"/>
  <c r="K866" i="3"/>
  <c r="K867" i="3"/>
  <c r="K825" i="3"/>
  <c r="K826" i="3"/>
  <c r="K827" i="3"/>
  <c r="K828" i="3"/>
  <c r="K473" i="3"/>
  <c r="K815" i="3"/>
  <c r="K898" i="3"/>
  <c r="K899" i="3"/>
  <c r="K900" i="3"/>
  <c r="K759" i="3"/>
  <c r="K760" i="3"/>
  <c r="K761" i="3"/>
  <c r="K762" i="3"/>
  <c r="K835" i="3"/>
  <c r="K836" i="3"/>
  <c r="K837" i="3"/>
  <c r="K838" i="3"/>
  <c r="K839" i="3"/>
  <c r="K840" i="3"/>
  <c r="K841" i="3"/>
  <c r="K833" i="3"/>
  <c r="K834" i="3"/>
  <c r="K894" i="3"/>
  <c r="K919" i="3"/>
  <c r="K842" i="3"/>
  <c r="K843" i="3"/>
  <c r="K844" i="3"/>
  <c r="K845" i="3"/>
  <c r="K511" i="3"/>
  <c r="K829" i="3"/>
  <c r="K905" i="3"/>
  <c r="K906" i="3"/>
  <c r="K907" i="3"/>
  <c r="K908" i="3"/>
  <c r="K909" i="3"/>
  <c r="K910" i="3"/>
  <c r="K911" i="3"/>
  <c r="K912" i="3"/>
  <c r="K913" i="3"/>
  <c r="K904" i="3"/>
  <c r="K914" i="3"/>
  <c r="K915" i="3"/>
  <c r="K763" i="3"/>
  <c r="K764" i="3"/>
  <c r="K765" i="3"/>
  <c r="K766" i="3"/>
  <c r="K753" i="3"/>
  <c r="K754" i="3"/>
  <c r="K755" i="3"/>
  <c r="K756" i="3"/>
  <c r="K757" i="3"/>
  <c r="K758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85" i="3"/>
  <c r="K86" i="3"/>
  <c r="K87" i="3"/>
  <c r="K88" i="3"/>
  <c r="K89" i="3"/>
  <c r="K90" i="3"/>
  <c r="K91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75" i="3"/>
  <c r="K76" i="3"/>
  <c r="K77" i="3"/>
  <c r="K78" i="3"/>
  <c r="K79" i="3"/>
  <c r="K80" i="3"/>
  <c r="K81" i="3"/>
  <c r="K82" i="3"/>
  <c r="K83" i="3"/>
  <c r="K84" i="3"/>
  <c r="K92" i="3"/>
  <c r="K93" i="3"/>
  <c r="K94" i="3"/>
  <c r="K95" i="3"/>
  <c r="K126" i="3"/>
  <c r="K127" i="3"/>
  <c r="K128" i="3"/>
  <c r="K129" i="3"/>
  <c r="K130" i="3"/>
  <c r="K131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183" i="3"/>
  <c r="K184" i="3"/>
  <c r="K185" i="3"/>
  <c r="K186" i="3"/>
  <c r="K187" i="3"/>
  <c r="K188" i="3"/>
  <c r="K181" i="3"/>
  <c r="K182" i="3"/>
  <c r="K218" i="3"/>
  <c r="K219" i="3"/>
  <c r="K220" i="3"/>
  <c r="K221" i="3"/>
  <c r="K222" i="3"/>
  <c r="K223" i="3"/>
  <c r="K224" i="3"/>
  <c r="K225" i="3"/>
  <c r="L864" i="3"/>
  <c r="L865" i="3"/>
  <c r="L808" i="3"/>
  <c r="L809" i="3"/>
  <c r="L810" i="3"/>
  <c r="L811" i="3"/>
  <c r="L470" i="3"/>
  <c r="L814" i="3"/>
  <c r="L735" i="3"/>
  <c r="L736" i="3"/>
  <c r="L737" i="3"/>
  <c r="L738" i="3"/>
  <c r="L739" i="3"/>
  <c r="L740" i="3"/>
  <c r="L741" i="3"/>
  <c r="L891" i="3"/>
  <c r="L892" i="3"/>
  <c r="L893" i="3"/>
  <c r="L832" i="3"/>
  <c r="L742" i="3"/>
  <c r="L743" i="3"/>
  <c r="L744" i="3"/>
  <c r="L745" i="3"/>
  <c r="L941" i="3"/>
  <c r="L942" i="3"/>
  <c r="L868" i="3"/>
  <c r="L869" i="3"/>
  <c r="L870" i="3"/>
  <c r="L871" i="3"/>
  <c r="L872" i="3"/>
  <c r="L895" i="3"/>
  <c r="L896" i="3"/>
  <c r="L897" i="3"/>
  <c r="L746" i="3"/>
  <c r="L747" i="3"/>
  <c r="L748" i="3"/>
  <c r="L749" i="3"/>
  <c r="L750" i="3"/>
  <c r="L751" i="3"/>
  <c r="L75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6" i="3"/>
  <c r="L582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873" i="3"/>
  <c r="L874" i="3"/>
  <c r="L875" i="3"/>
  <c r="L876" i="3"/>
  <c r="L877" i="3"/>
  <c r="L878" i="3"/>
  <c r="L818" i="3"/>
  <c r="L819" i="3"/>
  <c r="L820" i="3"/>
  <c r="L821" i="3"/>
  <c r="L822" i="3"/>
  <c r="L823" i="3"/>
  <c r="L824" i="3"/>
  <c r="L816" i="3"/>
  <c r="L817" i="3"/>
  <c r="L866" i="3"/>
  <c r="L867" i="3"/>
  <c r="L825" i="3"/>
  <c r="L826" i="3"/>
  <c r="L827" i="3"/>
  <c r="L828" i="3"/>
  <c r="L473" i="3"/>
  <c r="L815" i="3"/>
  <c r="L898" i="3"/>
  <c r="L899" i="3"/>
  <c r="L900" i="3"/>
  <c r="L759" i="3"/>
  <c r="L760" i="3"/>
  <c r="L761" i="3"/>
  <c r="L762" i="3"/>
  <c r="L835" i="3"/>
  <c r="L836" i="3"/>
  <c r="L837" i="3"/>
  <c r="L838" i="3"/>
  <c r="L839" i="3"/>
  <c r="L840" i="3"/>
  <c r="L841" i="3"/>
  <c r="L833" i="3"/>
  <c r="L834" i="3"/>
  <c r="L894" i="3"/>
  <c r="L919" i="3"/>
  <c r="L842" i="3"/>
  <c r="L843" i="3"/>
  <c r="L844" i="3"/>
  <c r="L845" i="3"/>
  <c r="L511" i="3"/>
  <c r="L829" i="3"/>
  <c r="L905" i="3"/>
  <c r="L906" i="3"/>
  <c r="L907" i="3"/>
  <c r="L908" i="3"/>
  <c r="L909" i="3"/>
  <c r="L910" i="3"/>
  <c r="L911" i="3"/>
  <c r="L912" i="3"/>
  <c r="L913" i="3"/>
  <c r="L904" i="3"/>
  <c r="L914" i="3"/>
  <c r="L915" i="3"/>
  <c r="L763" i="3"/>
  <c r="L764" i="3"/>
  <c r="L765" i="3"/>
  <c r="L766" i="3"/>
  <c r="L753" i="3"/>
  <c r="L754" i="3"/>
  <c r="L755" i="3"/>
  <c r="L756" i="3"/>
  <c r="L757" i="3"/>
  <c r="L758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85" i="3"/>
  <c r="L86" i="3"/>
  <c r="L87" i="3"/>
  <c r="L88" i="3"/>
  <c r="L89" i="3"/>
  <c r="L90" i="3"/>
  <c r="L91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75" i="3"/>
  <c r="L76" i="3"/>
  <c r="L77" i="3"/>
  <c r="L78" i="3"/>
  <c r="L79" i="3"/>
  <c r="L80" i="3"/>
  <c r="L81" i="3"/>
  <c r="L82" i="3"/>
  <c r="L83" i="3"/>
  <c r="L84" i="3"/>
  <c r="L92" i="3"/>
  <c r="L93" i="3"/>
  <c r="L94" i="3"/>
  <c r="L95" i="3"/>
  <c r="L126" i="3"/>
  <c r="L127" i="3"/>
  <c r="L128" i="3"/>
  <c r="L129" i="3"/>
  <c r="L130" i="3"/>
  <c r="L131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183" i="3"/>
  <c r="L184" i="3"/>
  <c r="L185" i="3"/>
  <c r="L186" i="3"/>
  <c r="L187" i="3"/>
  <c r="L188" i="3"/>
  <c r="L181" i="3"/>
  <c r="L182" i="3"/>
  <c r="L218" i="3"/>
  <c r="L219" i="3"/>
  <c r="L220" i="3"/>
  <c r="L221" i="3"/>
  <c r="L222" i="3"/>
  <c r="L223" i="3"/>
  <c r="L224" i="3"/>
  <c r="L225" i="3"/>
  <c r="M864" i="3"/>
  <c r="M865" i="3"/>
  <c r="M808" i="3"/>
  <c r="M809" i="3"/>
  <c r="M810" i="3"/>
  <c r="M811" i="3"/>
  <c r="M470" i="3"/>
  <c r="M814" i="3"/>
  <c r="M735" i="3"/>
  <c r="M736" i="3"/>
  <c r="M737" i="3"/>
  <c r="M738" i="3"/>
  <c r="M739" i="3"/>
  <c r="M740" i="3"/>
  <c r="M741" i="3"/>
  <c r="M891" i="3"/>
  <c r="M892" i="3"/>
  <c r="M893" i="3"/>
  <c r="M832" i="3"/>
  <c r="M742" i="3"/>
  <c r="M743" i="3"/>
  <c r="M744" i="3"/>
  <c r="M745" i="3"/>
  <c r="M941" i="3"/>
  <c r="M942" i="3"/>
  <c r="M868" i="3"/>
  <c r="M869" i="3"/>
  <c r="M870" i="3"/>
  <c r="M871" i="3"/>
  <c r="M872" i="3"/>
  <c r="M895" i="3"/>
  <c r="M896" i="3"/>
  <c r="M897" i="3"/>
  <c r="M746" i="3"/>
  <c r="M747" i="3"/>
  <c r="M748" i="3"/>
  <c r="M749" i="3"/>
  <c r="M750" i="3"/>
  <c r="M751" i="3"/>
  <c r="M75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6" i="3"/>
  <c r="M582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873" i="3"/>
  <c r="M874" i="3"/>
  <c r="M875" i="3"/>
  <c r="M876" i="3"/>
  <c r="M877" i="3"/>
  <c r="M878" i="3"/>
  <c r="M818" i="3"/>
  <c r="M819" i="3"/>
  <c r="M820" i="3"/>
  <c r="M821" i="3"/>
  <c r="M822" i="3"/>
  <c r="M823" i="3"/>
  <c r="M824" i="3"/>
  <c r="M816" i="3"/>
  <c r="M817" i="3"/>
  <c r="M866" i="3"/>
  <c r="M867" i="3"/>
  <c r="M825" i="3"/>
  <c r="M826" i="3"/>
  <c r="M827" i="3"/>
  <c r="M828" i="3"/>
  <c r="M473" i="3"/>
  <c r="M815" i="3"/>
  <c r="M898" i="3"/>
  <c r="M899" i="3"/>
  <c r="M900" i="3"/>
  <c r="M759" i="3"/>
  <c r="M760" i="3"/>
  <c r="M761" i="3"/>
  <c r="M762" i="3"/>
  <c r="M835" i="3"/>
  <c r="M836" i="3"/>
  <c r="M837" i="3"/>
  <c r="M838" i="3"/>
  <c r="M839" i="3"/>
  <c r="M840" i="3"/>
  <c r="M841" i="3"/>
  <c r="M833" i="3"/>
  <c r="M834" i="3"/>
  <c r="M894" i="3"/>
  <c r="M919" i="3"/>
  <c r="M842" i="3"/>
  <c r="M843" i="3"/>
  <c r="M844" i="3"/>
  <c r="M845" i="3"/>
  <c r="M511" i="3"/>
  <c r="M829" i="3"/>
  <c r="M905" i="3"/>
  <c r="M906" i="3"/>
  <c r="M907" i="3"/>
  <c r="M908" i="3"/>
  <c r="M909" i="3"/>
  <c r="M910" i="3"/>
  <c r="M911" i="3"/>
  <c r="M912" i="3"/>
  <c r="M913" i="3"/>
  <c r="M904" i="3"/>
  <c r="M914" i="3"/>
  <c r="M915" i="3"/>
  <c r="M763" i="3"/>
  <c r="M764" i="3"/>
  <c r="M765" i="3"/>
  <c r="M766" i="3"/>
  <c r="M753" i="3"/>
  <c r="M754" i="3"/>
  <c r="M755" i="3"/>
  <c r="M756" i="3"/>
  <c r="M757" i="3"/>
  <c r="M758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85" i="3"/>
  <c r="M86" i="3"/>
  <c r="M87" i="3"/>
  <c r="M88" i="3"/>
  <c r="M89" i="3"/>
  <c r="M90" i="3"/>
  <c r="M91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75" i="3"/>
  <c r="M76" i="3"/>
  <c r="M77" i="3"/>
  <c r="M78" i="3"/>
  <c r="M79" i="3"/>
  <c r="M80" i="3"/>
  <c r="M81" i="3"/>
  <c r="M82" i="3"/>
  <c r="M83" i="3"/>
  <c r="M84" i="3"/>
  <c r="M92" i="3"/>
  <c r="M93" i="3"/>
  <c r="M94" i="3"/>
  <c r="M95" i="3"/>
  <c r="M126" i="3"/>
  <c r="M127" i="3"/>
  <c r="M128" i="3"/>
  <c r="M129" i="3"/>
  <c r="M130" i="3"/>
  <c r="M131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183" i="3"/>
  <c r="M184" i="3"/>
  <c r="M185" i="3"/>
  <c r="M186" i="3"/>
  <c r="M187" i="3"/>
  <c r="M188" i="3"/>
  <c r="M181" i="3"/>
  <c r="M182" i="3"/>
  <c r="M218" i="3"/>
  <c r="M219" i="3"/>
  <c r="M220" i="3"/>
  <c r="M221" i="3"/>
  <c r="M222" i="3"/>
  <c r="M223" i="3"/>
  <c r="M224" i="3"/>
  <c r="M225" i="3"/>
  <c r="N864" i="3"/>
  <c r="N865" i="3"/>
  <c r="N808" i="3"/>
  <c r="N809" i="3"/>
  <c r="N810" i="3"/>
  <c r="N811" i="3"/>
  <c r="N470" i="3"/>
  <c r="N814" i="3"/>
  <c r="N735" i="3"/>
  <c r="N736" i="3"/>
  <c r="N737" i="3"/>
  <c r="N738" i="3"/>
  <c r="N739" i="3"/>
  <c r="N740" i="3"/>
  <c r="N741" i="3"/>
  <c r="N891" i="3"/>
  <c r="N892" i="3"/>
  <c r="N893" i="3"/>
  <c r="N832" i="3"/>
  <c r="N742" i="3"/>
  <c r="N743" i="3"/>
  <c r="N744" i="3"/>
  <c r="N745" i="3"/>
  <c r="N941" i="3"/>
  <c r="N942" i="3"/>
  <c r="N868" i="3"/>
  <c r="N869" i="3"/>
  <c r="N870" i="3"/>
  <c r="N871" i="3"/>
  <c r="N872" i="3"/>
  <c r="N895" i="3"/>
  <c r="N896" i="3"/>
  <c r="N897" i="3"/>
  <c r="N746" i="3"/>
  <c r="N747" i="3"/>
  <c r="N748" i="3"/>
  <c r="N749" i="3"/>
  <c r="N750" i="3"/>
  <c r="N751" i="3"/>
  <c r="N75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6" i="3"/>
  <c r="N582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873" i="3"/>
  <c r="N874" i="3"/>
  <c r="N875" i="3"/>
  <c r="N876" i="3"/>
  <c r="N877" i="3"/>
  <c r="N878" i="3"/>
  <c r="N818" i="3"/>
  <c r="N819" i="3"/>
  <c r="N820" i="3"/>
  <c r="N821" i="3"/>
  <c r="N822" i="3"/>
  <c r="N823" i="3"/>
  <c r="N824" i="3"/>
  <c r="N816" i="3"/>
  <c r="N817" i="3"/>
  <c r="N866" i="3"/>
  <c r="N867" i="3"/>
  <c r="N825" i="3"/>
  <c r="N826" i="3"/>
  <c r="N827" i="3"/>
  <c r="N828" i="3"/>
  <c r="N473" i="3"/>
  <c r="N815" i="3"/>
  <c r="N898" i="3"/>
  <c r="N899" i="3"/>
  <c r="N900" i="3"/>
  <c r="N759" i="3"/>
  <c r="N760" i="3"/>
  <c r="N761" i="3"/>
  <c r="N762" i="3"/>
  <c r="N835" i="3"/>
  <c r="N836" i="3"/>
  <c r="N837" i="3"/>
  <c r="N838" i="3"/>
  <c r="N839" i="3"/>
  <c r="N840" i="3"/>
  <c r="N841" i="3"/>
  <c r="N833" i="3"/>
  <c r="N834" i="3"/>
  <c r="N894" i="3"/>
  <c r="N919" i="3"/>
  <c r="N842" i="3"/>
  <c r="N843" i="3"/>
  <c r="N844" i="3"/>
  <c r="N845" i="3"/>
  <c r="N511" i="3"/>
  <c r="N829" i="3"/>
  <c r="N905" i="3"/>
  <c r="N906" i="3"/>
  <c r="N907" i="3"/>
  <c r="N908" i="3"/>
  <c r="N909" i="3"/>
  <c r="N910" i="3"/>
  <c r="N911" i="3"/>
  <c r="N912" i="3"/>
  <c r="N913" i="3"/>
  <c r="N904" i="3"/>
  <c r="N914" i="3"/>
  <c r="N915" i="3"/>
  <c r="N763" i="3"/>
  <c r="N764" i="3"/>
  <c r="N765" i="3"/>
  <c r="N766" i="3"/>
  <c r="N753" i="3"/>
  <c r="N754" i="3"/>
  <c r="N755" i="3"/>
  <c r="N756" i="3"/>
  <c r="N757" i="3"/>
  <c r="N758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85" i="3"/>
  <c r="N86" i="3"/>
  <c r="N87" i="3"/>
  <c r="N88" i="3"/>
  <c r="N89" i="3"/>
  <c r="N90" i="3"/>
  <c r="N91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75" i="3"/>
  <c r="N76" i="3"/>
  <c r="N77" i="3"/>
  <c r="N78" i="3"/>
  <c r="N79" i="3"/>
  <c r="N80" i="3"/>
  <c r="N81" i="3"/>
  <c r="N82" i="3"/>
  <c r="N83" i="3"/>
  <c r="N84" i="3"/>
  <c r="N92" i="3"/>
  <c r="N93" i="3"/>
  <c r="N94" i="3"/>
  <c r="N95" i="3"/>
  <c r="N126" i="3"/>
  <c r="N127" i="3"/>
  <c r="N128" i="3"/>
  <c r="N129" i="3"/>
  <c r="N130" i="3"/>
  <c r="N131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183" i="3"/>
  <c r="N184" i="3"/>
  <c r="N185" i="3"/>
  <c r="N186" i="3"/>
  <c r="N187" i="3"/>
  <c r="N188" i="3"/>
  <c r="N181" i="3"/>
  <c r="N182" i="3"/>
  <c r="N218" i="3"/>
  <c r="N219" i="3"/>
  <c r="N220" i="3"/>
  <c r="N221" i="3"/>
  <c r="N222" i="3"/>
  <c r="N223" i="3"/>
  <c r="N224" i="3"/>
  <c r="N225" i="3"/>
  <c r="M3" i="9"/>
  <c r="N3" i="9" s="1"/>
  <c r="O3" i="9"/>
  <c r="P3" i="9" s="1"/>
  <c r="Q3" i="9"/>
  <c r="R3" i="9" s="1"/>
  <c r="M4" i="9"/>
  <c r="N4" i="9" s="1"/>
  <c r="O4" i="9"/>
  <c r="P4" i="9" s="1"/>
  <c r="Q4" i="9"/>
  <c r="R4" i="9" s="1"/>
  <c r="M5" i="9"/>
  <c r="N5" i="9" s="1"/>
  <c r="O5" i="9"/>
  <c r="P5" i="9" s="1"/>
  <c r="Q5" i="9"/>
  <c r="R5" i="9"/>
  <c r="M6" i="9"/>
  <c r="N6" i="9" s="1"/>
  <c r="O6" i="9"/>
  <c r="P6" i="9" s="1"/>
  <c r="Q6" i="9"/>
  <c r="R6" i="9" s="1"/>
  <c r="M7" i="9"/>
  <c r="N7" i="9" s="1"/>
  <c r="O7" i="9"/>
  <c r="P7" i="9"/>
  <c r="Q7" i="9"/>
  <c r="R7" i="9" s="1"/>
  <c r="M8" i="9"/>
  <c r="N8" i="9" s="1"/>
  <c r="O8" i="9"/>
  <c r="P8" i="9" s="1"/>
  <c r="Q8" i="9"/>
  <c r="R8" i="9" s="1"/>
  <c r="M9" i="9"/>
  <c r="N9" i="9"/>
  <c r="O9" i="9"/>
  <c r="P9" i="9" s="1"/>
  <c r="Q9" i="9"/>
  <c r="R9" i="9" s="1"/>
  <c r="M10" i="9"/>
  <c r="N10" i="9"/>
  <c r="O10" i="9"/>
  <c r="P10" i="9" s="1"/>
  <c r="Q10" i="9"/>
  <c r="R10" i="9" s="1"/>
  <c r="M11" i="9"/>
  <c r="N11" i="9" s="1"/>
  <c r="O11" i="9"/>
  <c r="P11" i="9" s="1"/>
  <c r="Q11" i="9"/>
  <c r="R11" i="9" s="1"/>
  <c r="M12" i="9"/>
  <c r="N12" i="9" s="1"/>
  <c r="O12" i="9"/>
  <c r="P12" i="9" s="1"/>
  <c r="Q12" i="9"/>
  <c r="R12" i="9"/>
  <c r="M13" i="9"/>
  <c r="N13" i="9" s="1"/>
  <c r="O13" i="9"/>
  <c r="P13" i="9" s="1"/>
  <c r="Q13" i="9"/>
  <c r="R13" i="9"/>
  <c r="M14" i="9"/>
  <c r="N14" i="9" s="1"/>
  <c r="O14" i="9"/>
  <c r="P14" i="9" s="1"/>
  <c r="Q14" i="9"/>
  <c r="R14" i="9" s="1"/>
  <c r="M15" i="9"/>
  <c r="N15" i="9" s="1"/>
  <c r="O15" i="9"/>
  <c r="P15" i="9" s="1"/>
  <c r="Q15" i="9"/>
  <c r="R15" i="9" s="1"/>
  <c r="M16" i="9"/>
  <c r="N16" i="9"/>
  <c r="O16" i="9"/>
  <c r="P16" i="9"/>
  <c r="Q16" i="9"/>
  <c r="R16" i="9"/>
  <c r="M17" i="9"/>
  <c r="N17" i="9" s="1"/>
  <c r="O17" i="9"/>
  <c r="P17" i="9" s="1"/>
  <c r="Q17" i="9"/>
  <c r="R17" i="9"/>
  <c r="M18" i="9"/>
  <c r="N18" i="9"/>
  <c r="O18" i="9"/>
  <c r="P18" i="9"/>
  <c r="Q18" i="9"/>
  <c r="R18" i="9"/>
  <c r="G4" i="9"/>
  <c r="F4" i="10" s="1"/>
  <c r="G4" i="10" s="1"/>
  <c r="H4" i="10" s="1"/>
  <c r="F12" i="10"/>
  <c r="G12" i="10" s="1"/>
  <c r="H12" i="10" s="1"/>
  <c r="F17" i="10"/>
  <c r="G17" i="10" s="1"/>
  <c r="H17" i="10" s="1"/>
  <c r="Q2" i="9"/>
  <c r="R2" i="9" s="1"/>
  <c r="O2" i="9"/>
  <c r="P2" i="9" s="1"/>
  <c r="M2" i="9"/>
  <c r="N2" i="9" s="1"/>
  <c r="K4" i="9"/>
  <c r="L4" i="9" s="1"/>
  <c r="G5" i="9"/>
  <c r="K5" i="9" s="1"/>
  <c r="L5" i="9" s="1"/>
  <c r="G6" i="9"/>
  <c r="K6" i="9" s="1"/>
  <c r="L6" i="9" s="1"/>
  <c r="G12" i="9"/>
  <c r="K12" i="9" s="1"/>
  <c r="L12" i="9" s="1"/>
  <c r="G15" i="9"/>
  <c r="K15" i="9" s="1"/>
  <c r="L15" i="9" s="1"/>
  <c r="G17" i="9"/>
  <c r="K17" i="9" s="1"/>
  <c r="L17" i="9" s="1"/>
  <c r="F15" i="10" l="1"/>
  <c r="G15" i="10" s="1"/>
  <c r="H15" i="10" s="1"/>
  <c r="F5" i="10"/>
  <c r="G5" i="10" s="1"/>
  <c r="H5" i="10" s="1"/>
  <c r="F6" i="10"/>
  <c r="G6" i="10" s="1"/>
  <c r="H6" i="10" s="1"/>
  <c r="F1372" i="3"/>
  <c r="F1373" i="3"/>
  <c r="F1374" i="3"/>
  <c r="F1058" i="3"/>
  <c r="F1053" i="3"/>
  <c r="F1054" i="3"/>
  <c r="F1055" i="3"/>
  <c r="F1056" i="3"/>
  <c r="F1057" i="3"/>
  <c r="F1125" i="3"/>
  <c r="F1126" i="3"/>
  <c r="F1379" i="3"/>
  <c r="F1391" i="3"/>
  <c r="F1380" i="3"/>
  <c r="F1392" i="3"/>
  <c r="F1381" i="3"/>
  <c r="F1393" i="3"/>
  <c r="F1382" i="3"/>
  <c r="F1394" i="3"/>
  <c r="F1383" i="3"/>
  <c r="F1395" i="3"/>
  <c r="F1384" i="3"/>
  <c r="F1396" i="3"/>
  <c r="F1385" i="3"/>
  <c r="F1397" i="3"/>
  <c r="F1386" i="3"/>
  <c r="F1398" i="3"/>
  <c r="F1375" i="3"/>
  <c r="F1387" i="3"/>
  <c r="F1376" i="3"/>
  <c r="F1388" i="3"/>
  <c r="F1377" i="3"/>
  <c r="F1389" i="3"/>
  <c r="F1378" i="3"/>
  <c r="F1390" i="3"/>
  <c r="F1122" i="3"/>
  <c r="F1403" i="3"/>
  <c r="F1399" i="3"/>
  <c r="F1400" i="3"/>
  <c r="F1401" i="3"/>
  <c r="F1402" i="3"/>
  <c r="F1123" i="3"/>
  <c r="F1052" i="3"/>
  <c r="F1302" i="3"/>
  <c r="F1303" i="3"/>
  <c r="F1304" i="3"/>
  <c r="F1305" i="3"/>
  <c r="F1046" i="3"/>
  <c r="F1047" i="3"/>
  <c r="F1048" i="3"/>
  <c r="F1049" i="3"/>
  <c r="F1050" i="3"/>
  <c r="F1051" i="3"/>
  <c r="F1282" i="3"/>
  <c r="F1283" i="3"/>
  <c r="F1284" i="3"/>
  <c r="F1279" i="3"/>
  <c r="F1285" i="3"/>
  <c r="F1280" i="3"/>
  <c r="F1281" i="3"/>
  <c r="F1168" i="3"/>
  <c r="F1169" i="3"/>
  <c r="F1170" i="3"/>
  <c r="F1171" i="3"/>
  <c r="F1172" i="3"/>
  <c r="F1167" i="3"/>
  <c r="F1237" i="3"/>
  <c r="F1249" i="3"/>
  <c r="F1238" i="3"/>
  <c r="F1250" i="3"/>
  <c r="F1239" i="3"/>
  <c r="F1251" i="3"/>
  <c r="F1240" i="3"/>
  <c r="F1252" i="3"/>
  <c r="F1241" i="3"/>
  <c r="F1253" i="3"/>
  <c r="F1242" i="3"/>
  <c r="F1231" i="3"/>
  <c r="F1243" i="3"/>
  <c r="F1232" i="3"/>
  <c r="F1244" i="3"/>
  <c r="F1233" i="3"/>
  <c r="F1245" i="3"/>
  <c r="F1234" i="3"/>
  <c r="F1246" i="3"/>
  <c r="F1235" i="3"/>
  <c r="F1247" i="3"/>
  <c r="F1236" i="3"/>
  <c r="F1248" i="3"/>
  <c r="F1216" i="3"/>
  <c r="F1204" i="3"/>
  <c r="F1215" i="3"/>
  <c r="F1203" i="3"/>
  <c r="F1214" i="3"/>
  <c r="F1202" i="3"/>
  <c r="F1213" i="3"/>
  <c r="F1201" i="3"/>
  <c r="F1212" i="3"/>
  <c r="F1200" i="3"/>
  <c r="F1211" i="3"/>
  <c r="F1199" i="3"/>
  <c r="F1210" i="3"/>
  <c r="F1198" i="3"/>
  <c r="F1209" i="3"/>
  <c r="F1197" i="3"/>
  <c r="F1208" i="3"/>
  <c r="F1207" i="3"/>
  <c r="F1206" i="3"/>
  <c r="F1205" i="3"/>
  <c r="F1144" i="3"/>
  <c r="F1156" i="3"/>
  <c r="F1145" i="3"/>
  <c r="F1157" i="3"/>
  <c r="F1146" i="3"/>
  <c r="F1158" i="3"/>
  <c r="F1147" i="3"/>
  <c r="F1159" i="3"/>
  <c r="F1148" i="3"/>
  <c r="F1160" i="3"/>
  <c r="F1149" i="3"/>
  <c r="F1161" i="3"/>
  <c r="F1150" i="3"/>
  <c r="F1151" i="3"/>
  <c r="F1140" i="3"/>
  <c r="F1152" i="3"/>
  <c r="F1141" i="3"/>
  <c r="F1153" i="3"/>
  <c r="F1142" i="3"/>
  <c r="F1154" i="3"/>
  <c r="F1143" i="3"/>
  <c r="F1155" i="3"/>
  <c r="F1225" i="3"/>
  <c r="F1226" i="3"/>
  <c r="F1227" i="3"/>
  <c r="F1228" i="3"/>
  <c r="F1229" i="3"/>
  <c r="F1230" i="3"/>
  <c r="F1224" i="3"/>
  <c r="F1072" i="3"/>
  <c r="F1073" i="3"/>
  <c r="F1071" i="3"/>
  <c r="F1223" i="3"/>
  <c r="F1222" i="3"/>
  <c r="F1221" i="3"/>
  <c r="F1220" i="3"/>
  <c r="F1219" i="3"/>
  <c r="F1218" i="3"/>
  <c r="F1217" i="3"/>
  <c r="F1086" i="3"/>
  <c r="F1087" i="3"/>
  <c r="F1088" i="3"/>
  <c r="F1089" i="3"/>
  <c r="F1090" i="3"/>
  <c r="F1091" i="3"/>
  <c r="F1132" i="3"/>
  <c r="F1133" i="3"/>
  <c r="F1131" i="3"/>
  <c r="B873" i="3"/>
  <c r="B884" i="3"/>
  <c r="B95" i="3"/>
  <c r="B878" i="3"/>
  <c r="B877" i="3"/>
  <c r="B876" i="3"/>
  <c r="B171" i="3"/>
  <c r="B875" i="3"/>
  <c r="B874" i="3"/>
  <c r="B765" i="3"/>
  <c r="B74" i="3"/>
  <c r="B735" i="3"/>
  <c r="B73" i="3"/>
  <c r="B814" i="3"/>
  <c r="B140" i="3"/>
  <c r="B72" i="3"/>
  <c r="B817" i="3"/>
  <c r="B470" i="3"/>
  <c r="B139" i="3"/>
  <c r="B71" i="3"/>
  <c r="B816" i="3"/>
  <c r="B811" i="3"/>
  <c r="B138" i="3"/>
  <c r="B810" i="3"/>
  <c r="B137" i="3"/>
  <c r="B809" i="3"/>
  <c r="B136" i="3"/>
  <c r="B808" i="3"/>
  <c r="B182" i="3"/>
  <c r="B135" i="3"/>
  <c r="B821" i="3"/>
  <c r="B865" i="3"/>
  <c r="B890" i="3"/>
  <c r="B181" i="3"/>
  <c r="B134" i="3"/>
  <c r="B820" i="3"/>
  <c r="B864" i="3"/>
  <c r="B885" i="3"/>
  <c r="B133" i="3"/>
  <c r="B819" i="3"/>
  <c r="B132" i="3"/>
  <c r="B818" i="3"/>
  <c r="B737" i="3"/>
  <c r="B883" i="3"/>
  <c r="B882" i="3"/>
  <c r="B100" i="3"/>
  <c r="B880" i="3"/>
  <c r="D925" i="3"/>
  <c r="D926" i="3"/>
  <c r="D927" i="3"/>
  <c r="D922" i="3"/>
  <c r="D923" i="3"/>
  <c r="D924" i="3"/>
  <c r="D831" i="3"/>
  <c r="D920" i="3"/>
  <c r="D921" i="3"/>
  <c r="C925" i="3"/>
  <c r="C926" i="3"/>
  <c r="C927" i="3"/>
  <c r="C922" i="3"/>
  <c r="C923" i="3"/>
  <c r="C924" i="3"/>
  <c r="C831" i="3"/>
  <c r="C920" i="3"/>
  <c r="C921" i="3"/>
  <c r="B925" i="3"/>
  <c r="B926" i="3"/>
  <c r="B927" i="3"/>
  <c r="B924" i="3"/>
  <c r="B922" i="3"/>
  <c r="B923" i="3"/>
  <c r="B831" i="3"/>
  <c r="B920" i="3"/>
  <c r="B921" i="3"/>
  <c r="B881" i="3"/>
  <c r="B879" i="3"/>
  <c r="B889" i="3"/>
  <c r="B888" i="3"/>
  <c r="B887" i="3"/>
  <c r="B886" i="3"/>
  <c r="B101" i="3"/>
  <c r="B209" i="3"/>
  <c r="B99" i="3"/>
  <c r="B208" i="3"/>
  <c r="B98" i="3"/>
  <c r="B207" i="3"/>
  <c r="B180" i="3"/>
  <c r="B97" i="3"/>
  <c r="B206" i="3"/>
  <c r="B179" i="3"/>
  <c r="B96" i="3"/>
  <c r="B872" i="3"/>
  <c r="B205" i="3"/>
  <c r="B178" i="3"/>
  <c r="B758" i="3"/>
  <c r="B871" i="3"/>
  <c r="B204" i="3"/>
  <c r="B177" i="3"/>
  <c r="B757" i="3"/>
  <c r="B870" i="3"/>
  <c r="B176" i="3"/>
  <c r="B756" i="3"/>
  <c r="B869" i="3"/>
  <c r="B175" i="3"/>
  <c r="B104" i="3"/>
  <c r="B755" i="3"/>
  <c r="B868" i="3"/>
  <c r="B174" i="3"/>
  <c r="B103" i="3"/>
  <c r="B754" i="3"/>
  <c r="B942" i="3"/>
  <c r="B102" i="3"/>
  <c r="B753" i="3"/>
  <c r="B941" i="3"/>
  <c r="B749" i="3"/>
  <c r="B58" i="3"/>
  <c r="B763" i="3"/>
  <c r="B56" i="3"/>
  <c r="B897" i="3"/>
  <c r="B896" i="3"/>
  <c r="B125" i="3"/>
  <c r="B895" i="3"/>
  <c r="F772" i="3"/>
  <c r="B124" i="3"/>
  <c r="B766" i="3"/>
  <c r="B172" i="3"/>
  <c r="B202" i="3"/>
  <c r="B170" i="3"/>
  <c r="B94" i="3"/>
  <c r="B201" i="3"/>
  <c r="B169" i="3"/>
  <c r="B93" i="3"/>
  <c r="B200" i="3"/>
  <c r="B168" i="3"/>
  <c r="B199" i="3"/>
  <c r="B167" i="3"/>
  <c r="B198" i="3"/>
  <c r="B166" i="3"/>
  <c r="B197" i="3"/>
  <c r="B752" i="3"/>
  <c r="B751" i="3"/>
  <c r="B750" i="3"/>
  <c r="B444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34" i="3"/>
  <c r="B798" i="3"/>
  <c r="B723" i="3"/>
  <c r="B724" i="3"/>
  <c r="B725" i="3"/>
  <c r="B726" i="3"/>
  <c r="B727" i="3"/>
  <c r="B728" i="3"/>
  <c r="B729" i="3"/>
  <c r="B730" i="3"/>
  <c r="B731" i="3"/>
  <c r="B732" i="3"/>
  <c r="B733" i="3"/>
  <c r="B783" i="3"/>
  <c r="B784" i="3"/>
  <c r="B785" i="3"/>
  <c r="B786" i="3"/>
  <c r="B787" i="3"/>
  <c r="B788" i="3"/>
  <c r="B789" i="3"/>
  <c r="B782" i="3"/>
  <c r="B813" i="3"/>
  <c r="B848" i="3"/>
  <c r="B849" i="3"/>
  <c r="B790" i="3"/>
  <c r="B791" i="3"/>
  <c r="B792" i="3"/>
  <c r="B793" i="3"/>
  <c r="B794" i="3"/>
  <c r="B450" i="3"/>
  <c r="B800" i="3"/>
  <c r="B801" i="3"/>
  <c r="B802" i="3"/>
  <c r="B803" i="3"/>
  <c r="B804" i="3"/>
  <c r="B805" i="3"/>
  <c r="B806" i="3"/>
  <c r="B799" i="3"/>
  <c r="B807" i="3"/>
  <c r="C711" i="3"/>
  <c r="C798" i="3"/>
  <c r="C783" i="3"/>
  <c r="C791" i="3"/>
  <c r="C799" i="3"/>
  <c r="D718" i="3"/>
  <c r="D729" i="3"/>
  <c r="D782" i="3"/>
  <c r="D802" i="3"/>
  <c r="F714" i="3"/>
  <c r="F725" i="3"/>
  <c r="F786" i="3"/>
  <c r="F794" i="3"/>
  <c r="G711" i="3"/>
  <c r="G798" i="3"/>
  <c r="G783" i="3"/>
  <c r="G791" i="3"/>
  <c r="G799" i="3"/>
  <c r="H444" i="3"/>
  <c r="H719" i="3"/>
  <c r="H730" i="3"/>
  <c r="H813" i="3"/>
  <c r="H803" i="3"/>
  <c r="J710" i="3"/>
  <c r="J734" i="3"/>
  <c r="J733" i="3"/>
  <c r="J790" i="3"/>
  <c r="J806" i="3"/>
  <c r="K444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34" i="3"/>
  <c r="K798" i="3"/>
  <c r="K723" i="3"/>
  <c r="K724" i="3"/>
  <c r="K725" i="3"/>
  <c r="K726" i="3"/>
  <c r="K727" i="3"/>
  <c r="K728" i="3"/>
  <c r="K729" i="3"/>
  <c r="K730" i="3"/>
  <c r="K731" i="3"/>
  <c r="K732" i="3"/>
  <c r="K733" i="3"/>
  <c r="K783" i="3"/>
  <c r="K784" i="3"/>
  <c r="K785" i="3"/>
  <c r="K786" i="3"/>
  <c r="K787" i="3"/>
  <c r="K788" i="3"/>
  <c r="K789" i="3"/>
  <c r="K782" i="3"/>
  <c r="K813" i="3"/>
  <c r="K848" i="3"/>
  <c r="K849" i="3"/>
  <c r="K790" i="3"/>
  <c r="K791" i="3"/>
  <c r="K792" i="3"/>
  <c r="K793" i="3"/>
  <c r="K794" i="3"/>
  <c r="K450" i="3"/>
  <c r="K800" i="3"/>
  <c r="K801" i="3"/>
  <c r="K802" i="3"/>
  <c r="K803" i="3"/>
  <c r="K804" i="3"/>
  <c r="K805" i="3"/>
  <c r="K806" i="3"/>
  <c r="K799" i="3"/>
  <c r="K807" i="3"/>
  <c r="L444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34" i="3"/>
  <c r="L798" i="3"/>
  <c r="L723" i="3"/>
  <c r="L724" i="3"/>
  <c r="L725" i="3"/>
  <c r="L726" i="3"/>
  <c r="L727" i="3"/>
  <c r="L728" i="3"/>
  <c r="L729" i="3"/>
  <c r="L730" i="3"/>
  <c r="L731" i="3"/>
  <c r="L732" i="3"/>
  <c r="L733" i="3"/>
  <c r="L783" i="3"/>
  <c r="L784" i="3"/>
  <c r="L785" i="3"/>
  <c r="L786" i="3"/>
  <c r="L787" i="3"/>
  <c r="L788" i="3"/>
  <c r="L789" i="3"/>
  <c r="L782" i="3"/>
  <c r="L813" i="3"/>
  <c r="L848" i="3"/>
  <c r="L849" i="3"/>
  <c r="L790" i="3"/>
  <c r="L791" i="3"/>
  <c r="L792" i="3"/>
  <c r="L793" i="3"/>
  <c r="L794" i="3"/>
  <c r="L450" i="3"/>
  <c r="L800" i="3"/>
  <c r="L801" i="3"/>
  <c r="L802" i="3"/>
  <c r="L803" i="3"/>
  <c r="L804" i="3"/>
  <c r="L805" i="3"/>
  <c r="L806" i="3"/>
  <c r="L799" i="3"/>
  <c r="L807" i="3"/>
  <c r="M444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34" i="3"/>
  <c r="M798" i="3"/>
  <c r="M723" i="3"/>
  <c r="M724" i="3"/>
  <c r="M725" i="3"/>
  <c r="M726" i="3"/>
  <c r="M727" i="3"/>
  <c r="M728" i="3"/>
  <c r="M729" i="3"/>
  <c r="M730" i="3"/>
  <c r="M731" i="3"/>
  <c r="M732" i="3"/>
  <c r="M733" i="3"/>
  <c r="M783" i="3"/>
  <c r="M784" i="3"/>
  <c r="M785" i="3"/>
  <c r="M786" i="3"/>
  <c r="M787" i="3"/>
  <c r="M788" i="3"/>
  <c r="M789" i="3"/>
  <c r="M782" i="3"/>
  <c r="M813" i="3"/>
  <c r="M848" i="3"/>
  <c r="M849" i="3"/>
  <c r="M790" i="3"/>
  <c r="M791" i="3"/>
  <c r="M792" i="3"/>
  <c r="M793" i="3"/>
  <c r="M794" i="3"/>
  <c r="M450" i="3"/>
  <c r="M800" i="3"/>
  <c r="M801" i="3"/>
  <c r="M802" i="3"/>
  <c r="M803" i="3"/>
  <c r="M804" i="3"/>
  <c r="M805" i="3"/>
  <c r="M806" i="3"/>
  <c r="M799" i="3"/>
  <c r="M807" i="3"/>
  <c r="N444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34" i="3"/>
  <c r="N798" i="3"/>
  <c r="N723" i="3"/>
  <c r="N724" i="3"/>
  <c r="N725" i="3"/>
  <c r="N726" i="3"/>
  <c r="N727" i="3"/>
  <c r="N728" i="3"/>
  <c r="N729" i="3"/>
  <c r="N730" i="3"/>
  <c r="N731" i="3"/>
  <c r="N732" i="3"/>
  <c r="N733" i="3"/>
  <c r="N783" i="3"/>
  <c r="N784" i="3"/>
  <c r="N785" i="3"/>
  <c r="N786" i="3"/>
  <c r="N787" i="3"/>
  <c r="N788" i="3"/>
  <c r="N789" i="3"/>
  <c r="N782" i="3"/>
  <c r="N813" i="3"/>
  <c r="N848" i="3"/>
  <c r="N849" i="3"/>
  <c r="N790" i="3"/>
  <c r="N791" i="3"/>
  <c r="N792" i="3"/>
  <c r="N793" i="3"/>
  <c r="N794" i="3"/>
  <c r="N450" i="3"/>
  <c r="N800" i="3"/>
  <c r="N801" i="3"/>
  <c r="N802" i="3"/>
  <c r="N803" i="3"/>
  <c r="N804" i="3"/>
  <c r="N805" i="3"/>
  <c r="N806" i="3"/>
  <c r="N799" i="3"/>
  <c r="N807" i="3"/>
  <c r="J799" i="3"/>
  <c r="G785" i="3"/>
  <c r="C785" i="3"/>
  <c r="G444" i="3"/>
  <c r="C444" i="3"/>
  <c r="B520" i="3"/>
  <c r="B385" i="3"/>
  <c r="C361" i="3"/>
  <c r="B626" i="3"/>
  <c r="C358" i="3"/>
  <c r="C576" i="3"/>
  <c r="C713" i="3"/>
  <c r="G491" i="3"/>
  <c r="G547" i="3"/>
  <c r="G611" i="3"/>
  <c r="G713" i="3"/>
  <c r="B446" i="3"/>
  <c r="B447" i="3"/>
  <c r="B448" i="3"/>
  <c r="B458" i="3"/>
  <c r="B449" i="3"/>
  <c r="B847" i="3"/>
  <c r="B451" i="3"/>
  <c r="B452" i="3"/>
  <c r="B453" i="3"/>
  <c r="B454" i="3"/>
  <c r="B455" i="3"/>
  <c r="B456" i="3"/>
  <c r="B460" i="3"/>
  <c r="B461" i="3"/>
  <c r="B462" i="3"/>
  <c r="B463" i="3"/>
  <c r="B464" i="3"/>
  <c r="B465" i="3"/>
  <c r="B466" i="3"/>
  <c r="B467" i="3"/>
  <c r="B468" i="3"/>
  <c r="B469" i="3"/>
  <c r="B417" i="3"/>
  <c r="B459" i="3"/>
  <c r="B471" i="3"/>
  <c r="B472" i="3"/>
  <c r="B484" i="3"/>
  <c r="B696" i="3"/>
  <c r="B474" i="3"/>
  <c r="B475" i="3"/>
  <c r="B476" i="3"/>
  <c r="B477" i="3"/>
  <c r="B478" i="3"/>
  <c r="B479" i="3"/>
  <c r="B480" i="3"/>
  <c r="B481" i="3"/>
  <c r="B482" i="3"/>
  <c r="B483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1" i="3"/>
  <c r="B502" i="3"/>
  <c r="B503" i="3"/>
  <c r="B504" i="3"/>
  <c r="B505" i="3"/>
  <c r="B506" i="3"/>
  <c r="B507" i="3"/>
  <c r="B508" i="3"/>
  <c r="B509" i="3"/>
  <c r="B510" i="3"/>
  <c r="B440" i="3"/>
  <c r="B500" i="3"/>
  <c r="B512" i="3"/>
  <c r="B513" i="3"/>
  <c r="B514" i="3"/>
  <c r="B515" i="3"/>
  <c r="B528" i="3"/>
  <c r="B722" i="3"/>
  <c r="B517" i="3"/>
  <c r="B518" i="3"/>
  <c r="B519" i="3"/>
  <c r="B526" i="3"/>
  <c r="B527" i="3"/>
  <c r="B377" i="3"/>
  <c r="B378" i="3"/>
  <c r="B379" i="3"/>
  <c r="B380" i="3"/>
  <c r="B381" i="3"/>
  <c r="B382" i="3"/>
  <c r="B383" i="3"/>
  <c r="B384" i="3"/>
  <c r="B388" i="3"/>
  <c r="B389" i="3"/>
  <c r="B402" i="3"/>
  <c r="B623" i="3"/>
  <c r="B391" i="3"/>
  <c r="B392" i="3"/>
  <c r="B393" i="3"/>
  <c r="B394" i="3"/>
  <c r="B395" i="3"/>
  <c r="B396" i="3"/>
  <c r="B397" i="3"/>
  <c r="B398" i="3"/>
  <c r="B399" i="3"/>
  <c r="B400" i="3"/>
  <c r="B401" i="3"/>
  <c r="B361" i="3"/>
  <c r="B362" i="3"/>
  <c r="B363" i="3"/>
  <c r="B364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29" i="3"/>
  <c r="B648" i="3"/>
  <c r="B418" i="3"/>
  <c r="B419" i="3"/>
  <c r="B420" i="3"/>
  <c r="B421" i="3"/>
  <c r="B422" i="3"/>
  <c r="B423" i="3"/>
  <c r="B424" i="3"/>
  <c r="B425" i="3"/>
  <c r="B426" i="3"/>
  <c r="B427" i="3"/>
  <c r="B428" i="3"/>
  <c r="B352" i="3"/>
  <c r="B353" i="3"/>
  <c r="B354" i="3"/>
  <c r="B355" i="3"/>
  <c r="B356" i="3"/>
  <c r="B357" i="3"/>
  <c r="B560" i="3"/>
  <c r="B561" i="3"/>
  <c r="B562" i="3"/>
  <c r="B563" i="3"/>
  <c r="B564" i="3"/>
  <c r="B565" i="3"/>
  <c r="B566" i="3"/>
  <c r="B253" i="3"/>
  <c r="B254" i="3"/>
  <c r="B255" i="3"/>
  <c r="B256" i="3"/>
  <c r="B257" i="3"/>
  <c r="B258" i="3"/>
  <c r="B259" i="3"/>
  <c r="B547" i="3"/>
  <c r="B548" i="3"/>
  <c r="B549" i="3"/>
  <c r="B550" i="3"/>
  <c r="B541" i="3"/>
  <c r="B542" i="3"/>
  <c r="B543" i="3"/>
  <c r="B544" i="3"/>
  <c r="B545" i="3"/>
  <c r="B546" i="3"/>
  <c r="B551" i="3"/>
  <c r="B552" i="3"/>
  <c r="B553" i="3"/>
  <c r="B554" i="3"/>
  <c r="B555" i="3"/>
  <c r="B609" i="3"/>
  <c r="B610" i="3"/>
  <c r="B611" i="3"/>
  <c r="B612" i="3"/>
  <c r="B613" i="3"/>
  <c r="B614" i="3"/>
  <c r="B615" i="3"/>
  <c r="B616" i="3"/>
  <c r="B617" i="3"/>
  <c r="B618" i="3"/>
  <c r="B624" i="3"/>
  <c r="B633" i="3"/>
  <c r="B634" i="3"/>
  <c r="B358" i="3"/>
  <c r="B359" i="3"/>
  <c r="B360" i="3"/>
  <c r="B556" i="3"/>
  <c r="B557" i="3"/>
  <c r="B558" i="3"/>
  <c r="B559" i="3"/>
  <c r="B567" i="3"/>
  <c r="B568" i="3"/>
  <c r="B569" i="3"/>
  <c r="B570" i="3"/>
  <c r="B571" i="3"/>
  <c r="B572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59" i="3"/>
  <c r="B795" i="3"/>
  <c r="B649" i="3"/>
  <c r="B650" i="3"/>
  <c r="B651" i="3"/>
  <c r="B652" i="3"/>
  <c r="B653" i="3"/>
  <c r="B654" i="3"/>
  <c r="B655" i="3"/>
  <c r="B656" i="3"/>
  <c r="B657" i="3"/>
  <c r="B658" i="3"/>
  <c r="B573" i="3"/>
  <c r="B574" i="3"/>
  <c r="B575" i="3"/>
  <c r="B576" i="3"/>
  <c r="B577" i="3"/>
  <c r="B578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84" i="3"/>
  <c r="B796" i="3"/>
  <c r="B674" i="3"/>
  <c r="B675" i="3"/>
  <c r="B676" i="3"/>
  <c r="B677" i="3"/>
  <c r="B678" i="3"/>
  <c r="B679" i="3"/>
  <c r="B680" i="3"/>
  <c r="B681" i="3"/>
  <c r="B682" i="3"/>
  <c r="B683" i="3"/>
  <c r="B685" i="3"/>
  <c r="B686" i="3"/>
  <c r="B687" i="3"/>
  <c r="B688" i="3"/>
  <c r="B689" i="3"/>
  <c r="B690" i="3"/>
  <c r="B691" i="3"/>
  <c r="B692" i="3"/>
  <c r="B693" i="3"/>
  <c r="B694" i="3"/>
  <c r="B695" i="3"/>
  <c r="B707" i="3"/>
  <c r="B797" i="3"/>
  <c r="B697" i="3"/>
  <c r="B698" i="3"/>
  <c r="B699" i="3"/>
  <c r="B700" i="3"/>
  <c r="B701" i="3"/>
  <c r="B702" i="3"/>
  <c r="B703" i="3"/>
  <c r="B704" i="3"/>
  <c r="B705" i="3"/>
  <c r="B706" i="3"/>
  <c r="B579" i="3"/>
  <c r="B580" i="3"/>
  <c r="B581" i="3"/>
  <c r="B768" i="3"/>
  <c r="B769" i="3"/>
  <c r="B770" i="3"/>
  <c r="B771" i="3"/>
  <c r="B772" i="3"/>
  <c r="B773" i="3"/>
  <c r="B774" i="3"/>
  <c r="B767" i="3"/>
  <c r="B812" i="3"/>
  <c r="B775" i="3"/>
  <c r="B776" i="3"/>
  <c r="B777" i="3"/>
  <c r="B778" i="3"/>
  <c r="B779" i="3"/>
  <c r="C446" i="3"/>
  <c r="C447" i="3"/>
  <c r="C448" i="3"/>
  <c r="C458" i="3"/>
  <c r="C449" i="3"/>
  <c r="C847" i="3"/>
  <c r="C451" i="3"/>
  <c r="C452" i="3"/>
  <c r="C453" i="3"/>
  <c r="C454" i="3"/>
  <c r="C455" i="3"/>
  <c r="C456" i="3"/>
  <c r="C460" i="3"/>
  <c r="C461" i="3"/>
  <c r="C462" i="3"/>
  <c r="C463" i="3"/>
  <c r="C464" i="3"/>
  <c r="C465" i="3"/>
  <c r="C466" i="3"/>
  <c r="C467" i="3"/>
  <c r="C468" i="3"/>
  <c r="C469" i="3"/>
  <c r="C417" i="3"/>
  <c r="C459" i="3"/>
  <c r="C471" i="3"/>
  <c r="C472" i="3"/>
  <c r="C484" i="3"/>
  <c r="C696" i="3"/>
  <c r="C474" i="3"/>
  <c r="C475" i="3"/>
  <c r="C476" i="3"/>
  <c r="C477" i="3"/>
  <c r="C478" i="3"/>
  <c r="C479" i="3"/>
  <c r="C480" i="3"/>
  <c r="C481" i="3"/>
  <c r="C482" i="3"/>
  <c r="C483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1" i="3"/>
  <c r="C502" i="3"/>
  <c r="C503" i="3"/>
  <c r="C504" i="3"/>
  <c r="C505" i="3"/>
  <c r="C506" i="3"/>
  <c r="C507" i="3"/>
  <c r="C508" i="3"/>
  <c r="C509" i="3"/>
  <c r="C510" i="3"/>
  <c r="C440" i="3"/>
  <c r="C500" i="3"/>
  <c r="C512" i="3"/>
  <c r="C513" i="3"/>
  <c r="C514" i="3"/>
  <c r="C515" i="3"/>
  <c r="C528" i="3"/>
  <c r="C722" i="3"/>
  <c r="C517" i="3"/>
  <c r="C518" i="3"/>
  <c r="C519" i="3"/>
  <c r="C520" i="3"/>
  <c r="C521" i="3"/>
  <c r="C522" i="3"/>
  <c r="C523" i="3"/>
  <c r="C524" i="3"/>
  <c r="C525" i="3"/>
  <c r="C526" i="3"/>
  <c r="C527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402" i="3"/>
  <c r="C623" i="3"/>
  <c r="C391" i="3"/>
  <c r="C392" i="3"/>
  <c r="C393" i="3"/>
  <c r="C394" i="3"/>
  <c r="C395" i="3"/>
  <c r="C396" i="3"/>
  <c r="C397" i="3"/>
  <c r="C398" i="3"/>
  <c r="C399" i="3"/>
  <c r="C400" i="3"/>
  <c r="C401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29" i="3"/>
  <c r="C648" i="3"/>
  <c r="C418" i="3"/>
  <c r="C419" i="3"/>
  <c r="C420" i="3"/>
  <c r="C421" i="3"/>
  <c r="C422" i="3"/>
  <c r="C423" i="3"/>
  <c r="C424" i="3"/>
  <c r="C425" i="3"/>
  <c r="C426" i="3"/>
  <c r="C427" i="3"/>
  <c r="C428" i="3"/>
  <c r="C352" i="3"/>
  <c r="C353" i="3"/>
  <c r="C354" i="3"/>
  <c r="C355" i="3"/>
  <c r="C356" i="3"/>
  <c r="C357" i="3"/>
  <c r="C560" i="3"/>
  <c r="C561" i="3"/>
  <c r="C562" i="3"/>
  <c r="C563" i="3"/>
  <c r="C564" i="3"/>
  <c r="C565" i="3"/>
  <c r="C566" i="3"/>
  <c r="C253" i="3"/>
  <c r="C254" i="3"/>
  <c r="C255" i="3"/>
  <c r="C256" i="3"/>
  <c r="C257" i="3"/>
  <c r="C258" i="3"/>
  <c r="C259" i="3"/>
  <c r="C547" i="3"/>
  <c r="C548" i="3"/>
  <c r="C549" i="3"/>
  <c r="C550" i="3"/>
  <c r="C541" i="3"/>
  <c r="C542" i="3"/>
  <c r="C543" i="3"/>
  <c r="C544" i="3"/>
  <c r="C545" i="3"/>
  <c r="C546" i="3"/>
  <c r="C551" i="3"/>
  <c r="C552" i="3"/>
  <c r="C553" i="3"/>
  <c r="C554" i="3"/>
  <c r="C555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35" i="3"/>
  <c r="C781" i="3"/>
  <c r="C624" i="3"/>
  <c r="C625" i="3"/>
  <c r="C626" i="3"/>
  <c r="C627" i="3"/>
  <c r="C628" i="3"/>
  <c r="C629" i="3"/>
  <c r="C630" i="3"/>
  <c r="C631" i="3"/>
  <c r="C632" i="3"/>
  <c r="C633" i="3"/>
  <c r="C634" i="3"/>
  <c r="C556" i="3"/>
  <c r="C557" i="3"/>
  <c r="C558" i="3"/>
  <c r="C559" i="3"/>
  <c r="C567" i="3"/>
  <c r="C568" i="3"/>
  <c r="C569" i="3"/>
  <c r="C570" i="3"/>
  <c r="C571" i="3"/>
  <c r="C572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59" i="3"/>
  <c r="C795" i="3"/>
  <c r="C649" i="3"/>
  <c r="C650" i="3"/>
  <c r="C651" i="3"/>
  <c r="C652" i="3"/>
  <c r="C653" i="3"/>
  <c r="C654" i="3"/>
  <c r="C655" i="3"/>
  <c r="C656" i="3"/>
  <c r="C657" i="3"/>
  <c r="C658" i="3"/>
  <c r="C573" i="3"/>
  <c r="C574" i="3"/>
  <c r="C575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84" i="3"/>
  <c r="C796" i="3"/>
  <c r="C674" i="3"/>
  <c r="C675" i="3"/>
  <c r="C676" i="3"/>
  <c r="C677" i="3"/>
  <c r="C678" i="3"/>
  <c r="C679" i="3"/>
  <c r="C680" i="3"/>
  <c r="C681" i="3"/>
  <c r="C682" i="3"/>
  <c r="C683" i="3"/>
  <c r="C685" i="3"/>
  <c r="C686" i="3"/>
  <c r="C687" i="3"/>
  <c r="C688" i="3"/>
  <c r="C689" i="3"/>
  <c r="C690" i="3"/>
  <c r="C691" i="3"/>
  <c r="C692" i="3"/>
  <c r="C693" i="3"/>
  <c r="C694" i="3"/>
  <c r="C695" i="3"/>
  <c r="C707" i="3"/>
  <c r="C797" i="3"/>
  <c r="C697" i="3"/>
  <c r="C698" i="3"/>
  <c r="C699" i="3"/>
  <c r="C700" i="3"/>
  <c r="C701" i="3"/>
  <c r="C702" i="3"/>
  <c r="C703" i="3"/>
  <c r="C704" i="3"/>
  <c r="C705" i="3"/>
  <c r="C706" i="3"/>
  <c r="C579" i="3"/>
  <c r="C580" i="3"/>
  <c r="C581" i="3"/>
  <c r="C768" i="3"/>
  <c r="C769" i="3"/>
  <c r="C770" i="3"/>
  <c r="C771" i="3"/>
  <c r="C772" i="3"/>
  <c r="C773" i="3"/>
  <c r="C774" i="3"/>
  <c r="C767" i="3"/>
  <c r="C812" i="3"/>
  <c r="C775" i="3"/>
  <c r="C776" i="3"/>
  <c r="C777" i="3"/>
  <c r="C778" i="3"/>
  <c r="C779" i="3"/>
  <c r="D446" i="3"/>
  <c r="D447" i="3"/>
  <c r="D448" i="3"/>
  <c r="D458" i="3"/>
  <c r="D449" i="3"/>
  <c r="D847" i="3"/>
  <c r="D451" i="3"/>
  <c r="D452" i="3"/>
  <c r="D453" i="3"/>
  <c r="D454" i="3"/>
  <c r="D455" i="3"/>
  <c r="D456" i="3"/>
  <c r="D460" i="3"/>
  <c r="D461" i="3"/>
  <c r="D462" i="3"/>
  <c r="D463" i="3"/>
  <c r="D464" i="3"/>
  <c r="D465" i="3"/>
  <c r="D466" i="3"/>
  <c r="D467" i="3"/>
  <c r="D468" i="3"/>
  <c r="D469" i="3"/>
  <c r="D417" i="3"/>
  <c r="D459" i="3"/>
  <c r="D471" i="3"/>
  <c r="D472" i="3"/>
  <c r="D484" i="3"/>
  <c r="D696" i="3"/>
  <c r="D474" i="3"/>
  <c r="D475" i="3"/>
  <c r="D476" i="3"/>
  <c r="D477" i="3"/>
  <c r="D478" i="3"/>
  <c r="D479" i="3"/>
  <c r="D480" i="3"/>
  <c r="D481" i="3"/>
  <c r="D482" i="3"/>
  <c r="D483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1" i="3"/>
  <c r="D502" i="3"/>
  <c r="D503" i="3"/>
  <c r="D504" i="3"/>
  <c r="D505" i="3"/>
  <c r="D506" i="3"/>
  <c r="D507" i="3"/>
  <c r="D508" i="3"/>
  <c r="D509" i="3"/>
  <c r="D510" i="3"/>
  <c r="D440" i="3"/>
  <c r="D500" i="3"/>
  <c r="D512" i="3"/>
  <c r="D513" i="3"/>
  <c r="D514" i="3"/>
  <c r="D515" i="3"/>
  <c r="D528" i="3"/>
  <c r="D722" i="3"/>
  <c r="D517" i="3"/>
  <c r="D518" i="3"/>
  <c r="D519" i="3"/>
  <c r="D520" i="3"/>
  <c r="D521" i="3"/>
  <c r="D522" i="3"/>
  <c r="D523" i="3"/>
  <c r="D524" i="3"/>
  <c r="D525" i="3"/>
  <c r="D526" i="3"/>
  <c r="D527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402" i="3"/>
  <c r="D623" i="3"/>
  <c r="D391" i="3"/>
  <c r="D392" i="3"/>
  <c r="D393" i="3"/>
  <c r="D394" i="3"/>
  <c r="D395" i="3"/>
  <c r="D396" i="3"/>
  <c r="D397" i="3"/>
  <c r="D398" i="3"/>
  <c r="D399" i="3"/>
  <c r="D400" i="3"/>
  <c r="D401" i="3"/>
  <c r="D361" i="3"/>
  <c r="D362" i="3"/>
  <c r="D363" i="3"/>
  <c r="D364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29" i="3"/>
  <c r="D648" i="3"/>
  <c r="D418" i="3"/>
  <c r="D419" i="3"/>
  <c r="D420" i="3"/>
  <c r="D421" i="3"/>
  <c r="D422" i="3"/>
  <c r="D423" i="3"/>
  <c r="D424" i="3"/>
  <c r="D425" i="3"/>
  <c r="D426" i="3"/>
  <c r="D427" i="3"/>
  <c r="D428" i="3"/>
  <c r="D352" i="3"/>
  <c r="D353" i="3"/>
  <c r="D354" i="3"/>
  <c r="D355" i="3"/>
  <c r="D356" i="3"/>
  <c r="D357" i="3"/>
  <c r="D560" i="3"/>
  <c r="D561" i="3"/>
  <c r="D562" i="3"/>
  <c r="D563" i="3"/>
  <c r="D564" i="3"/>
  <c r="D565" i="3"/>
  <c r="D566" i="3"/>
  <c r="D253" i="3"/>
  <c r="D254" i="3"/>
  <c r="D255" i="3"/>
  <c r="D256" i="3"/>
  <c r="D257" i="3"/>
  <c r="D258" i="3"/>
  <c r="D259" i="3"/>
  <c r="D547" i="3"/>
  <c r="D548" i="3"/>
  <c r="D549" i="3"/>
  <c r="D550" i="3"/>
  <c r="D541" i="3"/>
  <c r="D542" i="3"/>
  <c r="D543" i="3"/>
  <c r="D544" i="3"/>
  <c r="D545" i="3"/>
  <c r="D546" i="3"/>
  <c r="D551" i="3"/>
  <c r="D552" i="3"/>
  <c r="D553" i="3"/>
  <c r="D554" i="3"/>
  <c r="D555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35" i="3"/>
  <c r="D781" i="3"/>
  <c r="D624" i="3"/>
  <c r="D625" i="3"/>
  <c r="D626" i="3"/>
  <c r="D627" i="3"/>
  <c r="D628" i="3"/>
  <c r="D629" i="3"/>
  <c r="D630" i="3"/>
  <c r="D631" i="3"/>
  <c r="D632" i="3"/>
  <c r="D633" i="3"/>
  <c r="D634" i="3"/>
  <c r="D358" i="3"/>
  <c r="D359" i="3"/>
  <c r="D360" i="3"/>
  <c r="D556" i="3"/>
  <c r="D557" i="3"/>
  <c r="D558" i="3"/>
  <c r="D559" i="3"/>
  <c r="D567" i="3"/>
  <c r="D568" i="3"/>
  <c r="D569" i="3"/>
  <c r="D570" i="3"/>
  <c r="D571" i="3"/>
  <c r="D572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59" i="3"/>
  <c r="D795" i="3"/>
  <c r="D649" i="3"/>
  <c r="D650" i="3"/>
  <c r="D651" i="3"/>
  <c r="D652" i="3"/>
  <c r="D653" i="3"/>
  <c r="D654" i="3"/>
  <c r="D655" i="3"/>
  <c r="D656" i="3"/>
  <c r="D657" i="3"/>
  <c r="D658" i="3"/>
  <c r="D573" i="3"/>
  <c r="D574" i="3"/>
  <c r="D575" i="3"/>
  <c r="D576" i="3"/>
  <c r="D577" i="3"/>
  <c r="D578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84" i="3"/>
  <c r="D796" i="3"/>
  <c r="D674" i="3"/>
  <c r="D675" i="3"/>
  <c r="D676" i="3"/>
  <c r="D677" i="3"/>
  <c r="D678" i="3"/>
  <c r="D679" i="3"/>
  <c r="D680" i="3"/>
  <c r="D681" i="3"/>
  <c r="D682" i="3"/>
  <c r="D683" i="3"/>
  <c r="D685" i="3"/>
  <c r="D686" i="3"/>
  <c r="D687" i="3"/>
  <c r="D688" i="3"/>
  <c r="D689" i="3"/>
  <c r="D690" i="3"/>
  <c r="D691" i="3"/>
  <c r="D692" i="3"/>
  <c r="D693" i="3"/>
  <c r="D694" i="3"/>
  <c r="D695" i="3"/>
  <c r="D707" i="3"/>
  <c r="D797" i="3"/>
  <c r="D697" i="3"/>
  <c r="D698" i="3"/>
  <c r="D699" i="3"/>
  <c r="D700" i="3"/>
  <c r="D701" i="3"/>
  <c r="D702" i="3"/>
  <c r="D703" i="3"/>
  <c r="D704" i="3"/>
  <c r="D705" i="3"/>
  <c r="D706" i="3"/>
  <c r="D579" i="3"/>
  <c r="D580" i="3"/>
  <c r="D581" i="3"/>
  <c r="D768" i="3"/>
  <c r="D769" i="3"/>
  <c r="D770" i="3"/>
  <c r="D771" i="3"/>
  <c r="D772" i="3"/>
  <c r="D773" i="3"/>
  <c r="D774" i="3"/>
  <c r="D767" i="3"/>
  <c r="D812" i="3"/>
  <c r="D775" i="3"/>
  <c r="D776" i="3"/>
  <c r="D777" i="3"/>
  <c r="D778" i="3"/>
  <c r="D779" i="3"/>
  <c r="E446" i="3"/>
  <c r="E447" i="3"/>
  <c r="E448" i="3"/>
  <c r="E458" i="3"/>
  <c r="E449" i="3"/>
  <c r="E847" i="3"/>
  <c r="E451" i="3"/>
  <c r="E452" i="3"/>
  <c r="E453" i="3"/>
  <c r="E454" i="3"/>
  <c r="E455" i="3"/>
  <c r="E456" i="3"/>
  <c r="E460" i="3"/>
  <c r="E461" i="3"/>
  <c r="E462" i="3"/>
  <c r="E463" i="3"/>
  <c r="E464" i="3"/>
  <c r="E465" i="3"/>
  <c r="E466" i="3"/>
  <c r="E467" i="3"/>
  <c r="E468" i="3"/>
  <c r="E469" i="3"/>
  <c r="E417" i="3"/>
  <c r="E459" i="3"/>
  <c r="E471" i="3"/>
  <c r="E472" i="3"/>
  <c r="E484" i="3"/>
  <c r="E696" i="3"/>
  <c r="E474" i="3"/>
  <c r="E475" i="3"/>
  <c r="E476" i="3"/>
  <c r="E477" i="3"/>
  <c r="E478" i="3"/>
  <c r="E479" i="3"/>
  <c r="E480" i="3"/>
  <c r="E481" i="3"/>
  <c r="E482" i="3"/>
  <c r="E483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1" i="3"/>
  <c r="E502" i="3"/>
  <c r="E503" i="3"/>
  <c r="E504" i="3"/>
  <c r="E505" i="3"/>
  <c r="E506" i="3"/>
  <c r="E507" i="3"/>
  <c r="E508" i="3"/>
  <c r="E509" i="3"/>
  <c r="E510" i="3"/>
  <c r="E440" i="3"/>
  <c r="E500" i="3"/>
  <c r="E512" i="3"/>
  <c r="E513" i="3"/>
  <c r="E514" i="3"/>
  <c r="E515" i="3"/>
  <c r="E528" i="3"/>
  <c r="E722" i="3"/>
  <c r="E517" i="3"/>
  <c r="E518" i="3"/>
  <c r="E519" i="3"/>
  <c r="E520" i="3"/>
  <c r="E521" i="3"/>
  <c r="E522" i="3"/>
  <c r="E523" i="3"/>
  <c r="E524" i="3"/>
  <c r="E525" i="3"/>
  <c r="E526" i="3"/>
  <c r="E527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402" i="3"/>
  <c r="E623" i="3"/>
  <c r="E391" i="3"/>
  <c r="E392" i="3"/>
  <c r="E393" i="3"/>
  <c r="E394" i="3"/>
  <c r="E395" i="3"/>
  <c r="E396" i="3"/>
  <c r="E397" i="3"/>
  <c r="E398" i="3"/>
  <c r="E399" i="3"/>
  <c r="E400" i="3"/>
  <c r="E401" i="3"/>
  <c r="E361" i="3"/>
  <c r="E362" i="3"/>
  <c r="E363" i="3"/>
  <c r="E364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29" i="3"/>
  <c r="E648" i="3"/>
  <c r="E418" i="3"/>
  <c r="E419" i="3"/>
  <c r="E420" i="3"/>
  <c r="E421" i="3"/>
  <c r="E422" i="3"/>
  <c r="E423" i="3"/>
  <c r="E424" i="3"/>
  <c r="E425" i="3"/>
  <c r="E426" i="3"/>
  <c r="E427" i="3"/>
  <c r="E428" i="3"/>
  <c r="E352" i="3"/>
  <c r="E353" i="3"/>
  <c r="E354" i="3"/>
  <c r="E355" i="3"/>
  <c r="E356" i="3"/>
  <c r="E357" i="3"/>
  <c r="E560" i="3"/>
  <c r="E561" i="3"/>
  <c r="E562" i="3"/>
  <c r="E563" i="3"/>
  <c r="E564" i="3"/>
  <c r="E565" i="3"/>
  <c r="E566" i="3"/>
  <c r="E253" i="3"/>
  <c r="E254" i="3"/>
  <c r="E255" i="3"/>
  <c r="E256" i="3"/>
  <c r="E257" i="3"/>
  <c r="E258" i="3"/>
  <c r="E259" i="3"/>
  <c r="E547" i="3"/>
  <c r="E548" i="3"/>
  <c r="E549" i="3"/>
  <c r="E550" i="3"/>
  <c r="E541" i="3"/>
  <c r="E542" i="3"/>
  <c r="E543" i="3"/>
  <c r="E544" i="3"/>
  <c r="E545" i="3"/>
  <c r="E546" i="3"/>
  <c r="E551" i="3"/>
  <c r="E552" i="3"/>
  <c r="E553" i="3"/>
  <c r="E554" i="3"/>
  <c r="E555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35" i="3"/>
  <c r="E781" i="3"/>
  <c r="E624" i="3"/>
  <c r="E625" i="3"/>
  <c r="E626" i="3"/>
  <c r="E627" i="3"/>
  <c r="E628" i="3"/>
  <c r="E629" i="3"/>
  <c r="E630" i="3"/>
  <c r="E631" i="3"/>
  <c r="E632" i="3"/>
  <c r="E633" i="3"/>
  <c r="E634" i="3"/>
  <c r="E358" i="3"/>
  <c r="E359" i="3"/>
  <c r="E360" i="3"/>
  <c r="E556" i="3"/>
  <c r="E557" i="3"/>
  <c r="E558" i="3"/>
  <c r="E559" i="3"/>
  <c r="E567" i="3"/>
  <c r="E568" i="3"/>
  <c r="E569" i="3"/>
  <c r="E570" i="3"/>
  <c r="E571" i="3"/>
  <c r="E572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59" i="3"/>
  <c r="E795" i="3"/>
  <c r="E649" i="3"/>
  <c r="E650" i="3"/>
  <c r="E651" i="3"/>
  <c r="E652" i="3"/>
  <c r="E653" i="3"/>
  <c r="E654" i="3"/>
  <c r="E655" i="3"/>
  <c r="E656" i="3"/>
  <c r="E657" i="3"/>
  <c r="E658" i="3"/>
  <c r="E573" i="3"/>
  <c r="E574" i="3"/>
  <c r="E575" i="3"/>
  <c r="E576" i="3"/>
  <c r="E577" i="3"/>
  <c r="E578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84" i="3"/>
  <c r="E796" i="3"/>
  <c r="E674" i="3"/>
  <c r="E675" i="3"/>
  <c r="E676" i="3"/>
  <c r="E677" i="3"/>
  <c r="E678" i="3"/>
  <c r="E679" i="3"/>
  <c r="E680" i="3"/>
  <c r="E681" i="3"/>
  <c r="E682" i="3"/>
  <c r="E683" i="3"/>
  <c r="E685" i="3"/>
  <c r="E686" i="3"/>
  <c r="E687" i="3"/>
  <c r="E688" i="3"/>
  <c r="E689" i="3"/>
  <c r="E690" i="3"/>
  <c r="E691" i="3"/>
  <c r="E692" i="3"/>
  <c r="E693" i="3"/>
  <c r="E694" i="3"/>
  <c r="E695" i="3"/>
  <c r="E707" i="3"/>
  <c r="E797" i="3"/>
  <c r="E697" i="3"/>
  <c r="E698" i="3"/>
  <c r="E699" i="3"/>
  <c r="E700" i="3"/>
  <c r="E701" i="3"/>
  <c r="E702" i="3"/>
  <c r="E703" i="3"/>
  <c r="E704" i="3"/>
  <c r="E705" i="3"/>
  <c r="E706" i="3"/>
  <c r="E579" i="3"/>
  <c r="E580" i="3"/>
  <c r="E581" i="3"/>
  <c r="E768" i="3"/>
  <c r="E769" i="3"/>
  <c r="E770" i="3"/>
  <c r="E771" i="3"/>
  <c r="E772" i="3"/>
  <c r="E773" i="3"/>
  <c r="E774" i="3"/>
  <c r="E767" i="3"/>
  <c r="E812" i="3"/>
  <c r="E775" i="3"/>
  <c r="E776" i="3"/>
  <c r="E777" i="3"/>
  <c r="E778" i="3"/>
  <c r="E779" i="3"/>
  <c r="F446" i="3"/>
  <c r="F447" i="3"/>
  <c r="F448" i="3"/>
  <c r="F458" i="3"/>
  <c r="F449" i="3"/>
  <c r="F847" i="3"/>
  <c r="F451" i="3"/>
  <c r="F452" i="3"/>
  <c r="F453" i="3"/>
  <c r="F454" i="3"/>
  <c r="F455" i="3"/>
  <c r="F456" i="3"/>
  <c r="F460" i="3"/>
  <c r="F461" i="3"/>
  <c r="F462" i="3"/>
  <c r="F463" i="3"/>
  <c r="F464" i="3"/>
  <c r="F465" i="3"/>
  <c r="F466" i="3"/>
  <c r="F467" i="3"/>
  <c r="F468" i="3"/>
  <c r="F469" i="3"/>
  <c r="F417" i="3"/>
  <c r="F459" i="3"/>
  <c r="F471" i="3"/>
  <c r="F472" i="3"/>
  <c r="F484" i="3"/>
  <c r="F696" i="3"/>
  <c r="F474" i="3"/>
  <c r="F475" i="3"/>
  <c r="F476" i="3"/>
  <c r="F477" i="3"/>
  <c r="F478" i="3"/>
  <c r="F479" i="3"/>
  <c r="F480" i="3"/>
  <c r="F481" i="3"/>
  <c r="F482" i="3"/>
  <c r="F483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1" i="3"/>
  <c r="F502" i="3"/>
  <c r="F503" i="3"/>
  <c r="F504" i="3"/>
  <c r="F505" i="3"/>
  <c r="F506" i="3"/>
  <c r="F507" i="3"/>
  <c r="F508" i="3"/>
  <c r="F509" i="3"/>
  <c r="F510" i="3"/>
  <c r="F440" i="3"/>
  <c r="F500" i="3"/>
  <c r="F512" i="3"/>
  <c r="F513" i="3"/>
  <c r="F514" i="3"/>
  <c r="F515" i="3"/>
  <c r="F528" i="3"/>
  <c r="F722" i="3"/>
  <c r="F517" i="3"/>
  <c r="F518" i="3"/>
  <c r="F519" i="3"/>
  <c r="F520" i="3"/>
  <c r="F521" i="3"/>
  <c r="F522" i="3"/>
  <c r="F523" i="3"/>
  <c r="F524" i="3"/>
  <c r="F525" i="3"/>
  <c r="F526" i="3"/>
  <c r="F527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402" i="3"/>
  <c r="F623" i="3"/>
  <c r="F391" i="3"/>
  <c r="F392" i="3"/>
  <c r="F393" i="3"/>
  <c r="F394" i="3"/>
  <c r="F395" i="3"/>
  <c r="F396" i="3"/>
  <c r="F397" i="3"/>
  <c r="F398" i="3"/>
  <c r="F399" i="3"/>
  <c r="F400" i="3"/>
  <c r="F401" i="3"/>
  <c r="F361" i="3"/>
  <c r="F362" i="3"/>
  <c r="F363" i="3"/>
  <c r="F364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29" i="3"/>
  <c r="F648" i="3"/>
  <c r="F418" i="3"/>
  <c r="F419" i="3"/>
  <c r="F420" i="3"/>
  <c r="F421" i="3"/>
  <c r="F422" i="3"/>
  <c r="F423" i="3"/>
  <c r="F424" i="3"/>
  <c r="F425" i="3"/>
  <c r="F426" i="3"/>
  <c r="F427" i="3"/>
  <c r="F428" i="3"/>
  <c r="F352" i="3"/>
  <c r="F353" i="3"/>
  <c r="F354" i="3"/>
  <c r="F355" i="3"/>
  <c r="F356" i="3"/>
  <c r="F357" i="3"/>
  <c r="F560" i="3"/>
  <c r="F561" i="3"/>
  <c r="F562" i="3"/>
  <c r="F563" i="3"/>
  <c r="F564" i="3"/>
  <c r="F565" i="3"/>
  <c r="F566" i="3"/>
  <c r="F253" i="3"/>
  <c r="F254" i="3"/>
  <c r="F255" i="3"/>
  <c r="F256" i="3"/>
  <c r="F257" i="3"/>
  <c r="F258" i="3"/>
  <c r="F259" i="3"/>
  <c r="F547" i="3"/>
  <c r="F548" i="3"/>
  <c r="F549" i="3"/>
  <c r="F550" i="3"/>
  <c r="F541" i="3"/>
  <c r="F542" i="3"/>
  <c r="F543" i="3"/>
  <c r="F544" i="3"/>
  <c r="F545" i="3"/>
  <c r="F546" i="3"/>
  <c r="F551" i="3"/>
  <c r="F552" i="3"/>
  <c r="F553" i="3"/>
  <c r="F554" i="3"/>
  <c r="F555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35" i="3"/>
  <c r="F781" i="3"/>
  <c r="F624" i="3"/>
  <c r="F625" i="3"/>
  <c r="F626" i="3"/>
  <c r="F627" i="3"/>
  <c r="F628" i="3"/>
  <c r="F629" i="3"/>
  <c r="F630" i="3"/>
  <c r="F631" i="3"/>
  <c r="F632" i="3"/>
  <c r="F633" i="3"/>
  <c r="F634" i="3"/>
  <c r="F358" i="3"/>
  <c r="F359" i="3"/>
  <c r="F360" i="3"/>
  <c r="F556" i="3"/>
  <c r="F557" i="3"/>
  <c r="F558" i="3"/>
  <c r="F559" i="3"/>
  <c r="F567" i="3"/>
  <c r="F568" i="3"/>
  <c r="F569" i="3"/>
  <c r="F570" i="3"/>
  <c r="F571" i="3"/>
  <c r="F572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59" i="3"/>
  <c r="F795" i="3"/>
  <c r="F649" i="3"/>
  <c r="F650" i="3"/>
  <c r="F651" i="3"/>
  <c r="F652" i="3"/>
  <c r="F653" i="3"/>
  <c r="F654" i="3"/>
  <c r="F655" i="3"/>
  <c r="F656" i="3"/>
  <c r="F657" i="3"/>
  <c r="F658" i="3"/>
  <c r="F573" i="3"/>
  <c r="F574" i="3"/>
  <c r="F575" i="3"/>
  <c r="F576" i="3"/>
  <c r="F577" i="3"/>
  <c r="F578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84" i="3"/>
  <c r="F796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707" i="3"/>
  <c r="F797" i="3"/>
  <c r="F697" i="3"/>
  <c r="F698" i="3"/>
  <c r="F699" i="3"/>
  <c r="F700" i="3"/>
  <c r="F701" i="3"/>
  <c r="F702" i="3"/>
  <c r="F703" i="3"/>
  <c r="F704" i="3"/>
  <c r="F705" i="3"/>
  <c r="F706" i="3"/>
  <c r="F579" i="3"/>
  <c r="F580" i="3"/>
  <c r="F581" i="3"/>
  <c r="F768" i="3"/>
  <c r="F771" i="3"/>
  <c r="F773" i="3"/>
  <c r="F774" i="3"/>
  <c r="F767" i="3"/>
  <c r="F812" i="3"/>
  <c r="F775" i="3"/>
  <c r="F776" i="3"/>
  <c r="F777" i="3"/>
  <c r="F778" i="3"/>
  <c r="F779" i="3"/>
  <c r="G446" i="3"/>
  <c r="G447" i="3"/>
  <c r="G448" i="3"/>
  <c r="G458" i="3"/>
  <c r="G449" i="3"/>
  <c r="G847" i="3"/>
  <c r="G451" i="3"/>
  <c r="G452" i="3"/>
  <c r="G453" i="3"/>
  <c r="G454" i="3"/>
  <c r="G455" i="3"/>
  <c r="G456" i="3"/>
  <c r="G460" i="3"/>
  <c r="G461" i="3"/>
  <c r="G462" i="3"/>
  <c r="G463" i="3"/>
  <c r="G464" i="3"/>
  <c r="G465" i="3"/>
  <c r="G466" i="3"/>
  <c r="G467" i="3"/>
  <c r="G468" i="3"/>
  <c r="G469" i="3"/>
  <c r="G417" i="3"/>
  <c r="G459" i="3"/>
  <c r="G471" i="3"/>
  <c r="G472" i="3"/>
  <c r="G484" i="3"/>
  <c r="G696" i="3"/>
  <c r="G474" i="3"/>
  <c r="G475" i="3"/>
  <c r="G476" i="3"/>
  <c r="G477" i="3"/>
  <c r="G478" i="3"/>
  <c r="G479" i="3"/>
  <c r="G480" i="3"/>
  <c r="G481" i="3"/>
  <c r="G482" i="3"/>
  <c r="G483" i="3"/>
  <c r="G489" i="3"/>
  <c r="G501" i="3"/>
  <c r="G502" i="3"/>
  <c r="G503" i="3"/>
  <c r="G504" i="3"/>
  <c r="G505" i="3"/>
  <c r="G506" i="3"/>
  <c r="G507" i="3"/>
  <c r="G508" i="3"/>
  <c r="G509" i="3"/>
  <c r="G510" i="3"/>
  <c r="G440" i="3"/>
  <c r="G500" i="3"/>
  <c r="G512" i="3"/>
  <c r="G513" i="3"/>
  <c r="G514" i="3"/>
  <c r="G515" i="3"/>
  <c r="G528" i="3"/>
  <c r="G722" i="3"/>
  <c r="G517" i="3"/>
  <c r="G518" i="3"/>
  <c r="G519" i="3"/>
  <c r="G520" i="3"/>
  <c r="G521" i="3"/>
  <c r="G522" i="3"/>
  <c r="G523" i="3"/>
  <c r="G524" i="3"/>
  <c r="G525" i="3"/>
  <c r="G526" i="3"/>
  <c r="G527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402" i="3"/>
  <c r="G623" i="3"/>
  <c r="G391" i="3"/>
  <c r="G392" i="3"/>
  <c r="G393" i="3"/>
  <c r="G394" i="3"/>
  <c r="G395" i="3"/>
  <c r="G396" i="3"/>
  <c r="G397" i="3"/>
  <c r="G398" i="3"/>
  <c r="G399" i="3"/>
  <c r="G400" i="3"/>
  <c r="G401" i="3"/>
  <c r="G361" i="3"/>
  <c r="G362" i="3"/>
  <c r="G363" i="3"/>
  <c r="G364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29" i="3"/>
  <c r="G648" i="3"/>
  <c r="G418" i="3"/>
  <c r="G419" i="3"/>
  <c r="G420" i="3"/>
  <c r="G421" i="3"/>
  <c r="G422" i="3"/>
  <c r="G423" i="3"/>
  <c r="G424" i="3"/>
  <c r="G425" i="3"/>
  <c r="G426" i="3"/>
  <c r="G427" i="3"/>
  <c r="G428" i="3"/>
  <c r="G352" i="3"/>
  <c r="G353" i="3"/>
  <c r="G354" i="3"/>
  <c r="G355" i="3"/>
  <c r="G356" i="3"/>
  <c r="G357" i="3"/>
  <c r="G560" i="3"/>
  <c r="G561" i="3"/>
  <c r="G562" i="3"/>
  <c r="G563" i="3"/>
  <c r="G564" i="3"/>
  <c r="G565" i="3"/>
  <c r="G566" i="3"/>
  <c r="G253" i="3"/>
  <c r="G254" i="3"/>
  <c r="G255" i="3"/>
  <c r="G256" i="3"/>
  <c r="G257" i="3"/>
  <c r="G258" i="3"/>
  <c r="G259" i="3"/>
  <c r="G550" i="3"/>
  <c r="G541" i="3"/>
  <c r="G542" i="3"/>
  <c r="G543" i="3"/>
  <c r="G544" i="3"/>
  <c r="G545" i="3"/>
  <c r="G546" i="3"/>
  <c r="G551" i="3"/>
  <c r="G552" i="3"/>
  <c r="G553" i="3"/>
  <c r="G554" i="3"/>
  <c r="G555" i="3"/>
  <c r="G609" i="3"/>
  <c r="G621" i="3"/>
  <c r="G632" i="3"/>
  <c r="G358" i="3"/>
  <c r="G359" i="3"/>
  <c r="G360" i="3"/>
  <c r="G556" i="3"/>
  <c r="G557" i="3"/>
  <c r="G558" i="3"/>
  <c r="G559" i="3"/>
  <c r="G567" i="3"/>
  <c r="G568" i="3"/>
  <c r="G569" i="3"/>
  <c r="G570" i="3"/>
  <c r="G571" i="3"/>
  <c r="G572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59" i="3"/>
  <c r="G795" i="3"/>
  <c r="G649" i="3"/>
  <c r="G650" i="3"/>
  <c r="G651" i="3"/>
  <c r="G652" i="3"/>
  <c r="G653" i="3"/>
  <c r="G654" i="3"/>
  <c r="G655" i="3"/>
  <c r="G656" i="3"/>
  <c r="G657" i="3"/>
  <c r="G658" i="3"/>
  <c r="G573" i="3"/>
  <c r="G574" i="3"/>
  <c r="G575" i="3"/>
  <c r="G576" i="3"/>
  <c r="G577" i="3"/>
  <c r="G578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84" i="3"/>
  <c r="G796" i="3"/>
  <c r="G674" i="3"/>
  <c r="G675" i="3"/>
  <c r="G676" i="3"/>
  <c r="G677" i="3"/>
  <c r="G678" i="3"/>
  <c r="G679" i="3"/>
  <c r="G680" i="3"/>
  <c r="G681" i="3"/>
  <c r="G682" i="3"/>
  <c r="G683" i="3"/>
  <c r="G685" i="3"/>
  <c r="G686" i="3"/>
  <c r="G687" i="3"/>
  <c r="G688" i="3"/>
  <c r="G689" i="3"/>
  <c r="G690" i="3"/>
  <c r="G691" i="3"/>
  <c r="G692" i="3"/>
  <c r="G693" i="3"/>
  <c r="G694" i="3"/>
  <c r="G695" i="3"/>
  <c r="G707" i="3"/>
  <c r="G797" i="3"/>
  <c r="G697" i="3"/>
  <c r="G698" i="3"/>
  <c r="G699" i="3"/>
  <c r="G700" i="3"/>
  <c r="G701" i="3"/>
  <c r="G702" i="3"/>
  <c r="G703" i="3"/>
  <c r="G704" i="3"/>
  <c r="G705" i="3"/>
  <c r="G706" i="3"/>
  <c r="G579" i="3"/>
  <c r="G580" i="3"/>
  <c r="G581" i="3"/>
  <c r="G768" i="3"/>
  <c r="G769" i="3"/>
  <c r="G770" i="3"/>
  <c r="G771" i="3"/>
  <c r="G772" i="3"/>
  <c r="G773" i="3"/>
  <c r="G774" i="3"/>
  <c r="G767" i="3"/>
  <c r="G812" i="3"/>
  <c r="G775" i="3"/>
  <c r="G776" i="3"/>
  <c r="G777" i="3"/>
  <c r="G778" i="3"/>
  <c r="G779" i="3"/>
  <c r="H446" i="3"/>
  <c r="H447" i="3"/>
  <c r="H448" i="3"/>
  <c r="H458" i="3"/>
  <c r="H449" i="3"/>
  <c r="H847" i="3"/>
  <c r="H451" i="3"/>
  <c r="H452" i="3"/>
  <c r="H453" i="3"/>
  <c r="H454" i="3"/>
  <c r="H455" i="3"/>
  <c r="H456" i="3"/>
  <c r="H460" i="3"/>
  <c r="H461" i="3"/>
  <c r="H462" i="3"/>
  <c r="H463" i="3"/>
  <c r="H464" i="3"/>
  <c r="H465" i="3"/>
  <c r="H466" i="3"/>
  <c r="H467" i="3"/>
  <c r="H468" i="3"/>
  <c r="H469" i="3"/>
  <c r="H417" i="3"/>
  <c r="H459" i="3"/>
  <c r="H471" i="3"/>
  <c r="H472" i="3"/>
  <c r="H484" i="3"/>
  <c r="H696" i="3"/>
  <c r="H474" i="3"/>
  <c r="H475" i="3"/>
  <c r="H476" i="3"/>
  <c r="H477" i="3"/>
  <c r="H478" i="3"/>
  <c r="H479" i="3"/>
  <c r="H480" i="3"/>
  <c r="H481" i="3"/>
  <c r="H482" i="3"/>
  <c r="H483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1" i="3"/>
  <c r="H502" i="3"/>
  <c r="H503" i="3"/>
  <c r="H504" i="3"/>
  <c r="H505" i="3"/>
  <c r="H506" i="3"/>
  <c r="H507" i="3"/>
  <c r="H508" i="3"/>
  <c r="H509" i="3"/>
  <c r="H510" i="3"/>
  <c r="H440" i="3"/>
  <c r="H500" i="3"/>
  <c r="H512" i="3"/>
  <c r="H513" i="3"/>
  <c r="H514" i="3"/>
  <c r="H515" i="3"/>
  <c r="H528" i="3"/>
  <c r="H722" i="3"/>
  <c r="H517" i="3"/>
  <c r="H518" i="3"/>
  <c r="H519" i="3"/>
  <c r="H520" i="3"/>
  <c r="H521" i="3"/>
  <c r="H522" i="3"/>
  <c r="H523" i="3"/>
  <c r="H524" i="3"/>
  <c r="H525" i="3"/>
  <c r="H526" i="3"/>
  <c r="H527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402" i="3"/>
  <c r="H623" i="3"/>
  <c r="H391" i="3"/>
  <c r="H392" i="3"/>
  <c r="H393" i="3"/>
  <c r="H394" i="3"/>
  <c r="H395" i="3"/>
  <c r="H396" i="3"/>
  <c r="H397" i="3"/>
  <c r="H398" i="3"/>
  <c r="H399" i="3"/>
  <c r="H400" i="3"/>
  <c r="H401" i="3"/>
  <c r="H361" i="3"/>
  <c r="H362" i="3"/>
  <c r="H363" i="3"/>
  <c r="H364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29" i="3"/>
  <c r="H648" i="3"/>
  <c r="H418" i="3"/>
  <c r="H419" i="3"/>
  <c r="H420" i="3"/>
  <c r="H421" i="3"/>
  <c r="H422" i="3"/>
  <c r="H423" i="3"/>
  <c r="H424" i="3"/>
  <c r="H425" i="3"/>
  <c r="H426" i="3"/>
  <c r="H427" i="3"/>
  <c r="H428" i="3"/>
  <c r="H352" i="3"/>
  <c r="H353" i="3"/>
  <c r="H354" i="3"/>
  <c r="H355" i="3"/>
  <c r="H356" i="3"/>
  <c r="H357" i="3"/>
  <c r="H560" i="3"/>
  <c r="H561" i="3"/>
  <c r="H562" i="3"/>
  <c r="H563" i="3"/>
  <c r="H564" i="3"/>
  <c r="H565" i="3"/>
  <c r="H566" i="3"/>
  <c r="H253" i="3"/>
  <c r="H254" i="3"/>
  <c r="H255" i="3"/>
  <c r="H256" i="3"/>
  <c r="H257" i="3"/>
  <c r="H258" i="3"/>
  <c r="H259" i="3"/>
  <c r="H547" i="3"/>
  <c r="H548" i="3"/>
  <c r="H549" i="3"/>
  <c r="H550" i="3"/>
  <c r="H541" i="3"/>
  <c r="H542" i="3"/>
  <c r="H543" i="3"/>
  <c r="H544" i="3"/>
  <c r="H545" i="3"/>
  <c r="H546" i="3"/>
  <c r="H551" i="3"/>
  <c r="H552" i="3"/>
  <c r="H553" i="3"/>
  <c r="H554" i="3"/>
  <c r="H555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35" i="3"/>
  <c r="H781" i="3"/>
  <c r="H624" i="3"/>
  <c r="H625" i="3"/>
  <c r="H626" i="3"/>
  <c r="H627" i="3"/>
  <c r="H628" i="3"/>
  <c r="H629" i="3"/>
  <c r="H630" i="3"/>
  <c r="H631" i="3"/>
  <c r="H632" i="3"/>
  <c r="H633" i="3"/>
  <c r="H634" i="3"/>
  <c r="H358" i="3"/>
  <c r="H359" i="3"/>
  <c r="H360" i="3"/>
  <c r="H556" i="3"/>
  <c r="H557" i="3"/>
  <c r="H558" i="3"/>
  <c r="H559" i="3"/>
  <c r="H567" i="3"/>
  <c r="H568" i="3"/>
  <c r="H569" i="3"/>
  <c r="H570" i="3"/>
  <c r="H571" i="3"/>
  <c r="H572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59" i="3"/>
  <c r="H795" i="3"/>
  <c r="H649" i="3"/>
  <c r="H650" i="3"/>
  <c r="H651" i="3"/>
  <c r="H652" i="3"/>
  <c r="H653" i="3"/>
  <c r="H654" i="3"/>
  <c r="H655" i="3"/>
  <c r="H656" i="3"/>
  <c r="H657" i="3"/>
  <c r="H658" i="3"/>
  <c r="H573" i="3"/>
  <c r="H574" i="3"/>
  <c r="H575" i="3"/>
  <c r="H576" i="3"/>
  <c r="H577" i="3"/>
  <c r="H578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84" i="3"/>
  <c r="H796" i="3"/>
  <c r="H674" i="3"/>
  <c r="H675" i="3"/>
  <c r="H676" i="3"/>
  <c r="H677" i="3"/>
  <c r="H678" i="3"/>
  <c r="H679" i="3"/>
  <c r="H680" i="3"/>
  <c r="H681" i="3"/>
  <c r="H682" i="3"/>
  <c r="H683" i="3"/>
  <c r="H685" i="3"/>
  <c r="H686" i="3"/>
  <c r="H687" i="3"/>
  <c r="H688" i="3"/>
  <c r="H689" i="3"/>
  <c r="H690" i="3"/>
  <c r="H691" i="3"/>
  <c r="H692" i="3"/>
  <c r="H693" i="3"/>
  <c r="H694" i="3"/>
  <c r="H695" i="3"/>
  <c r="H707" i="3"/>
  <c r="H797" i="3"/>
  <c r="H697" i="3"/>
  <c r="H698" i="3"/>
  <c r="H699" i="3"/>
  <c r="H700" i="3"/>
  <c r="H701" i="3"/>
  <c r="H702" i="3"/>
  <c r="H703" i="3"/>
  <c r="H704" i="3"/>
  <c r="H705" i="3"/>
  <c r="H706" i="3"/>
  <c r="H579" i="3"/>
  <c r="H580" i="3"/>
  <c r="H581" i="3"/>
  <c r="H768" i="3"/>
  <c r="H769" i="3"/>
  <c r="H770" i="3"/>
  <c r="H771" i="3"/>
  <c r="H772" i="3"/>
  <c r="H773" i="3"/>
  <c r="H774" i="3"/>
  <c r="H767" i="3"/>
  <c r="H812" i="3"/>
  <c r="H775" i="3"/>
  <c r="H776" i="3"/>
  <c r="H777" i="3"/>
  <c r="H778" i="3"/>
  <c r="H779" i="3"/>
  <c r="I446" i="3"/>
  <c r="I447" i="3"/>
  <c r="I448" i="3"/>
  <c r="I458" i="3"/>
  <c r="I449" i="3"/>
  <c r="I847" i="3"/>
  <c r="I451" i="3"/>
  <c r="I452" i="3"/>
  <c r="I453" i="3"/>
  <c r="I454" i="3"/>
  <c r="I455" i="3"/>
  <c r="I456" i="3"/>
  <c r="I460" i="3"/>
  <c r="I461" i="3"/>
  <c r="I462" i="3"/>
  <c r="I463" i="3"/>
  <c r="I464" i="3"/>
  <c r="I465" i="3"/>
  <c r="I466" i="3"/>
  <c r="I467" i="3"/>
  <c r="I468" i="3"/>
  <c r="I469" i="3"/>
  <c r="I417" i="3"/>
  <c r="I459" i="3"/>
  <c r="I471" i="3"/>
  <c r="I472" i="3"/>
  <c r="I484" i="3"/>
  <c r="I696" i="3"/>
  <c r="I474" i="3"/>
  <c r="I475" i="3"/>
  <c r="I476" i="3"/>
  <c r="I477" i="3"/>
  <c r="I478" i="3"/>
  <c r="I479" i="3"/>
  <c r="I480" i="3"/>
  <c r="I481" i="3"/>
  <c r="I482" i="3"/>
  <c r="I483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1" i="3"/>
  <c r="I502" i="3"/>
  <c r="I503" i="3"/>
  <c r="I504" i="3"/>
  <c r="I505" i="3"/>
  <c r="I506" i="3"/>
  <c r="I507" i="3"/>
  <c r="I508" i="3"/>
  <c r="I509" i="3"/>
  <c r="I510" i="3"/>
  <c r="I440" i="3"/>
  <c r="I500" i="3"/>
  <c r="I512" i="3"/>
  <c r="I513" i="3"/>
  <c r="I514" i="3"/>
  <c r="I515" i="3"/>
  <c r="I528" i="3"/>
  <c r="I722" i="3"/>
  <c r="I517" i="3"/>
  <c r="I518" i="3"/>
  <c r="I519" i="3"/>
  <c r="I520" i="3"/>
  <c r="I521" i="3"/>
  <c r="I522" i="3"/>
  <c r="I523" i="3"/>
  <c r="I524" i="3"/>
  <c r="I525" i="3"/>
  <c r="I526" i="3"/>
  <c r="I527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402" i="3"/>
  <c r="I623" i="3"/>
  <c r="I391" i="3"/>
  <c r="I392" i="3"/>
  <c r="I393" i="3"/>
  <c r="I394" i="3"/>
  <c r="I395" i="3"/>
  <c r="I396" i="3"/>
  <c r="I397" i="3"/>
  <c r="I398" i="3"/>
  <c r="I399" i="3"/>
  <c r="I400" i="3"/>
  <c r="I401" i="3"/>
  <c r="I361" i="3"/>
  <c r="I362" i="3"/>
  <c r="I363" i="3"/>
  <c r="I364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29" i="3"/>
  <c r="I648" i="3"/>
  <c r="I418" i="3"/>
  <c r="I419" i="3"/>
  <c r="I420" i="3"/>
  <c r="I421" i="3"/>
  <c r="I422" i="3"/>
  <c r="I423" i="3"/>
  <c r="I424" i="3"/>
  <c r="I425" i="3"/>
  <c r="I426" i="3"/>
  <c r="I427" i="3"/>
  <c r="I428" i="3"/>
  <c r="I352" i="3"/>
  <c r="I353" i="3"/>
  <c r="I354" i="3"/>
  <c r="I355" i="3"/>
  <c r="I356" i="3"/>
  <c r="I357" i="3"/>
  <c r="I560" i="3"/>
  <c r="I561" i="3"/>
  <c r="I562" i="3"/>
  <c r="I563" i="3"/>
  <c r="I564" i="3"/>
  <c r="I565" i="3"/>
  <c r="I566" i="3"/>
  <c r="I253" i="3"/>
  <c r="I254" i="3"/>
  <c r="I255" i="3"/>
  <c r="I256" i="3"/>
  <c r="I257" i="3"/>
  <c r="I258" i="3"/>
  <c r="I259" i="3"/>
  <c r="I547" i="3"/>
  <c r="I548" i="3"/>
  <c r="I549" i="3"/>
  <c r="I550" i="3"/>
  <c r="I541" i="3"/>
  <c r="I542" i="3"/>
  <c r="I543" i="3"/>
  <c r="I544" i="3"/>
  <c r="I545" i="3"/>
  <c r="I546" i="3"/>
  <c r="I551" i="3"/>
  <c r="I552" i="3"/>
  <c r="I553" i="3"/>
  <c r="I554" i="3"/>
  <c r="I555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35" i="3"/>
  <c r="I781" i="3"/>
  <c r="I624" i="3"/>
  <c r="I625" i="3"/>
  <c r="I626" i="3"/>
  <c r="I627" i="3"/>
  <c r="I628" i="3"/>
  <c r="I629" i="3"/>
  <c r="I630" i="3"/>
  <c r="I631" i="3"/>
  <c r="I632" i="3"/>
  <c r="I633" i="3"/>
  <c r="I634" i="3"/>
  <c r="I358" i="3"/>
  <c r="I359" i="3"/>
  <c r="I360" i="3"/>
  <c r="I556" i="3"/>
  <c r="I557" i="3"/>
  <c r="I558" i="3"/>
  <c r="I559" i="3"/>
  <c r="I567" i="3"/>
  <c r="I568" i="3"/>
  <c r="I569" i="3"/>
  <c r="I570" i="3"/>
  <c r="I571" i="3"/>
  <c r="I572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59" i="3"/>
  <c r="I795" i="3"/>
  <c r="I649" i="3"/>
  <c r="I650" i="3"/>
  <c r="I651" i="3"/>
  <c r="I652" i="3"/>
  <c r="I653" i="3"/>
  <c r="I654" i="3"/>
  <c r="I655" i="3"/>
  <c r="I656" i="3"/>
  <c r="I657" i="3"/>
  <c r="I658" i="3"/>
  <c r="I573" i="3"/>
  <c r="I574" i="3"/>
  <c r="I575" i="3"/>
  <c r="I576" i="3"/>
  <c r="I577" i="3"/>
  <c r="I578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84" i="3"/>
  <c r="I796" i="3"/>
  <c r="I674" i="3"/>
  <c r="I675" i="3"/>
  <c r="I676" i="3"/>
  <c r="I677" i="3"/>
  <c r="I678" i="3"/>
  <c r="I679" i="3"/>
  <c r="I680" i="3"/>
  <c r="I681" i="3"/>
  <c r="I682" i="3"/>
  <c r="I683" i="3"/>
  <c r="I685" i="3"/>
  <c r="I686" i="3"/>
  <c r="I687" i="3"/>
  <c r="I688" i="3"/>
  <c r="I689" i="3"/>
  <c r="I690" i="3"/>
  <c r="I691" i="3"/>
  <c r="I692" i="3"/>
  <c r="I693" i="3"/>
  <c r="I694" i="3"/>
  <c r="I695" i="3"/>
  <c r="I707" i="3"/>
  <c r="I797" i="3"/>
  <c r="I697" i="3"/>
  <c r="I698" i="3"/>
  <c r="I699" i="3"/>
  <c r="I700" i="3"/>
  <c r="I701" i="3"/>
  <c r="I702" i="3"/>
  <c r="I703" i="3"/>
  <c r="I704" i="3"/>
  <c r="I705" i="3"/>
  <c r="I706" i="3"/>
  <c r="I579" i="3"/>
  <c r="I580" i="3"/>
  <c r="I581" i="3"/>
  <c r="I768" i="3"/>
  <c r="I769" i="3"/>
  <c r="I770" i="3"/>
  <c r="I771" i="3"/>
  <c r="I772" i="3"/>
  <c r="I773" i="3"/>
  <c r="I774" i="3"/>
  <c r="I767" i="3"/>
  <c r="I812" i="3"/>
  <c r="I775" i="3"/>
  <c r="I776" i="3"/>
  <c r="I777" i="3"/>
  <c r="I778" i="3"/>
  <c r="I779" i="3"/>
  <c r="J446" i="3"/>
  <c r="J447" i="3"/>
  <c r="J448" i="3"/>
  <c r="J458" i="3"/>
  <c r="J449" i="3"/>
  <c r="J847" i="3"/>
  <c r="J451" i="3"/>
  <c r="J452" i="3"/>
  <c r="J453" i="3"/>
  <c r="J454" i="3"/>
  <c r="J455" i="3"/>
  <c r="J456" i="3"/>
  <c r="J460" i="3"/>
  <c r="J461" i="3"/>
  <c r="J462" i="3"/>
  <c r="J463" i="3"/>
  <c r="J464" i="3"/>
  <c r="J465" i="3"/>
  <c r="J466" i="3"/>
  <c r="J467" i="3"/>
  <c r="J468" i="3"/>
  <c r="J469" i="3"/>
  <c r="J417" i="3"/>
  <c r="J459" i="3"/>
  <c r="J471" i="3"/>
  <c r="J472" i="3"/>
  <c r="J484" i="3"/>
  <c r="J696" i="3"/>
  <c r="J474" i="3"/>
  <c r="J475" i="3"/>
  <c r="J476" i="3"/>
  <c r="J477" i="3"/>
  <c r="J478" i="3"/>
  <c r="J479" i="3"/>
  <c r="J480" i="3"/>
  <c r="J481" i="3"/>
  <c r="J482" i="3"/>
  <c r="J483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1" i="3"/>
  <c r="J502" i="3"/>
  <c r="J503" i="3"/>
  <c r="J504" i="3"/>
  <c r="J505" i="3"/>
  <c r="J506" i="3"/>
  <c r="J507" i="3"/>
  <c r="J508" i="3"/>
  <c r="J509" i="3"/>
  <c r="J510" i="3"/>
  <c r="J440" i="3"/>
  <c r="J500" i="3"/>
  <c r="J512" i="3"/>
  <c r="J513" i="3"/>
  <c r="J514" i="3"/>
  <c r="J515" i="3"/>
  <c r="J528" i="3"/>
  <c r="J722" i="3"/>
  <c r="J517" i="3"/>
  <c r="J518" i="3"/>
  <c r="J519" i="3"/>
  <c r="J520" i="3"/>
  <c r="J521" i="3"/>
  <c r="J522" i="3"/>
  <c r="J523" i="3"/>
  <c r="J524" i="3"/>
  <c r="J525" i="3"/>
  <c r="J526" i="3"/>
  <c r="J527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402" i="3"/>
  <c r="J623" i="3"/>
  <c r="J391" i="3"/>
  <c r="J392" i="3"/>
  <c r="J393" i="3"/>
  <c r="J394" i="3"/>
  <c r="J395" i="3"/>
  <c r="J396" i="3"/>
  <c r="J397" i="3"/>
  <c r="J398" i="3"/>
  <c r="J399" i="3"/>
  <c r="J400" i="3"/>
  <c r="J401" i="3"/>
  <c r="J361" i="3"/>
  <c r="J362" i="3"/>
  <c r="J363" i="3"/>
  <c r="J364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29" i="3"/>
  <c r="J648" i="3"/>
  <c r="J418" i="3"/>
  <c r="J419" i="3"/>
  <c r="J420" i="3"/>
  <c r="J421" i="3"/>
  <c r="J422" i="3"/>
  <c r="J423" i="3"/>
  <c r="J424" i="3"/>
  <c r="J425" i="3"/>
  <c r="J426" i="3"/>
  <c r="J427" i="3"/>
  <c r="J428" i="3"/>
  <c r="J352" i="3"/>
  <c r="J353" i="3"/>
  <c r="J354" i="3"/>
  <c r="J355" i="3"/>
  <c r="J356" i="3"/>
  <c r="J357" i="3"/>
  <c r="J560" i="3"/>
  <c r="J561" i="3"/>
  <c r="J562" i="3"/>
  <c r="J563" i="3"/>
  <c r="J564" i="3"/>
  <c r="J565" i="3"/>
  <c r="J566" i="3"/>
  <c r="J253" i="3"/>
  <c r="J254" i="3"/>
  <c r="J255" i="3"/>
  <c r="J256" i="3"/>
  <c r="J257" i="3"/>
  <c r="J258" i="3"/>
  <c r="J259" i="3"/>
  <c r="J547" i="3"/>
  <c r="J548" i="3"/>
  <c r="J549" i="3"/>
  <c r="J550" i="3"/>
  <c r="J541" i="3"/>
  <c r="J542" i="3"/>
  <c r="J543" i="3"/>
  <c r="J544" i="3"/>
  <c r="J545" i="3"/>
  <c r="J546" i="3"/>
  <c r="J551" i="3"/>
  <c r="J552" i="3"/>
  <c r="J553" i="3"/>
  <c r="J554" i="3"/>
  <c r="J555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35" i="3"/>
  <c r="J781" i="3"/>
  <c r="J624" i="3"/>
  <c r="J625" i="3"/>
  <c r="J626" i="3"/>
  <c r="J627" i="3"/>
  <c r="J628" i="3"/>
  <c r="J629" i="3"/>
  <c r="J630" i="3"/>
  <c r="J631" i="3"/>
  <c r="J632" i="3"/>
  <c r="J633" i="3"/>
  <c r="J634" i="3"/>
  <c r="J358" i="3"/>
  <c r="J359" i="3"/>
  <c r="J360" i="3"/>
  <c r="J556" i="3"/>
  <c r="J557" i="3"/>
  <c r="J558" i="3"/>
  <c r="J559" i="3"/>
  <c r="J567" i="3"/>
  <c r="J568" i="3"/>
  <c r="J569" i="3"/>
  <c r="J570" i="3"/>
  <c r="J571" i="3"/>
  <c r="J572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59" i="3"/>
  <c r="J795" i="3"/>
  <c r="J649" i="3"/>
  <c r="J650" i="3"/>
  <c r="J651" i="3"/>
  <c r="J652" i="3"/>
  <c r="J653" i="3"/>
  <c r="J654" i="3"/>
  <c r="J655" i="3"/>
  <c r="J656" i="3"/>
  <c r="J657" i="3"/>
  <c r="J658" i="3"/>
  <c r="J573" i="3"/>
  <c r="J574" i="3"/>
  <c r="J575" i="3"/>
  <c r="J576" i="3"/>
  <c r="J577" i="3"/>
  <c r="J578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84" i="3"/>
  <c r="J796" i="3"/>
  <c r="J674" i="3"/>
  <c r="J675" i="3"/>
  <c r="J676" i="3"/>
  <c r="J677" i="3"/>
  <c r="J678" i="3"/>
  <c r="J679" i="3"/>
  <c r="J680" i="3"/>
  <c r="J681" i="3"/>
  <c r="J682" i="3"/>
  <c r="J683" i="3"/>
  <c r="J685" i="3"/>
  <c r="J686" i="3"/>
  <c r="J687" i="3"/>
  <c r="J688" i="3"/>
  <c r="J689" i="3"/>
  <c r="J690" i="3"/>
  <c r="J691" i="3"/>
  <c r="J692" i="3"/>
  <c r="J693" i="3"/>
  <c r="J694" i="3"/>
  <c r="J695" i="3"/>
  <c r="J707" i="3"/>
  <c r="J797" i="3"/>
  <c r="J697" i="3"/>
  <c r="J698" i="3"/>
  <c r="J699" i="3"/>
  <c r="J700" i="3"/>
  <c r="J701" i="3"/>
  <c r="J702" i="3"/>
  <c r="J703" i="3"/>
  <c r="J704" i="3"/>
  <c r="J705" i="3"/>
  <c r="J706" i="3"/>
  <c r="J579" i="3"/>
  <c r="J580" i="3"/>
  <c r="J581" i="3"/>
  <c r="J768" i="3"/>
  <c r="J769" i="3"/>
  <c r="J770" i="3"/>
  <c r="J771" i="3"/>
  <c r="J772" i="3"/>
  <c r="J773" i="3"/>
  <c r="J774" i="3"/>
  <c r="J767" i="3"/>
  <c r="J812" i="3"/>
  <c r="J775" i="3"/>
  <c r="J776" i="3"/>
  <c r="J777" i="3"/>
  <c r="J778" i="3"/>
  <c r="J779" i="3"/>
  <c r="K446" i="3"/>
  <c r="K447" i="3"/>
  <c r="K448" i="3"/>
  <c r="K458" i="3"/>
  <c r="K449" i="3"/>
  <c r="K847" i="3"/>
  <c r="K451" i="3"/>
  <c r="K452" i="3"/>
  <c r="K453" i="3"/>
  <c r="K454" i="3"/>
  <c r="K455" i="3"/>
  <c r="K456" i="3"/>
  <c r="K460" i="3"/>
  <c r="K461" i="3"/>
  <c r="K462" i="3"/>
  <c r="K463" i="3"/>
  <c r="K464" i="3"/>
  <c r="K465" i="3"/>
  <c r="K466" i="3"/>
  <c r="K467" i="3"/>
  <c r="K468" i="3"/>
  <c r="K469" i="3"/>
  <c r="K417" i="3"/>
  <c r="K459" i="3"/>
  <c r="K471" i="3"/>
  <c r="K472" i="3"/>
  <c r="K484" i="3"/>
  <c r="K696" i="3"/>
  <c r="K474" i="3"/>
  <c r="K475" i="3"/>
  <c r="K476" i="3"/>
  <c r="K477" i="3"/>
  <c r="K478" i="3"/>
  <c r="K479" i="3"/>
  <c r="K480" i="3"/>
  <c r="K481" i="3"/>
  <c r="K482" i="3"/>
  <c r="K483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1" i="3"/>
  <c r="K502" i="3"/>
  <c r="K503" i="3"/>
  <c r="K504" i="3"/>
  <c r="K505" i="3"/>
  <c r="K506" i="3"/>
  <c r="K507" i="3"/>
  <c r="K508" i="3"/>
  <c r="K509" i="3"/>
  <c r="K510" i="3"/>
  <c r="K440" i="3"/>
  <c r="K500" i="3"/>
  <c r="K512" i="3"/>
  <c r="K513" i="3"/>
  <c r="K514" i="3"/>
  <c r="K515" i="3"/>
  <c r="K528" i="3"/>
  <c r="K722" i="3"/>
  <c r="K517" i="3"/>
  <c r="K518" i="3"/>
  <c r="K519" i="3"/>
  <c r="K520" i="3"/>
  <c r="K521" i="3"/>
  <c r="K522" i="3"/>
  <c r="K523" i="3"/>
  <c r="K524" i="3"/>
  <c r="K525" i="3"/>
  <c r="K526" i="3"/>
  <c r="K527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402" i="3"/>
  <c r="K623" i="3"/>
  <c r="K391" i="3"/>
  <c r="K392" i="3"/>
  <c r="K393" i="3"/>
  <c r="K394" i="3"/>
  <c r="K395" i="3"/>
  <c r="K396" i="3"/>
  <c r="K397" i="3"/>
  <c r="K398" i="3"/>
  <c r="K399" i="3"/>
  <c r="K400" i="3"/>
  <c r="K401" i="3"/>
  <c r="K361" i="3"/>
  <c r="K362" i="3"/>
  <c r="K363" i="3"/>
  <c r="K364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29" i="3"/>
  <c r="K648" i="3"/>
  <c r="K418" i="3"/>
  <c r="K419" i="3"/>
  <c r="K420" i="3"/>
  <c r="K421" i="3"/>
  <c r="K422" i="3"/>
  <c r="K423" i="3"/>
  <c r="K424" i="3"/>
  <c r="K425" i="3"/>
  <c r="K426" i="3"/>
  <c r="K427" i="3"/>
  <c r="K428" i="3"/>
  <c r="K352" i="3"/>
  <c r="K353" i="3"/>
  <c r="K354" i="3"/>
  <c r="K355" i="3"/>
  <c r="K356" i="3"/>
  <c r="K357" i="3"/>
  <c r="K560" i="3"/>
  <c r="K561" i="3"/>
  <c r="K562" i="3"/>
  <c r="K563" i="3"/>
  <c r="K564" i="3"/>
  <c r="K565" i="3"/>
  <c r="K566" i="3"/>
  <c r="K253" i="3"/>
  <c r="K254" i="3"/>
  <c r="K255" i="3"/>
  <c r="K256" i="3"/>
  <c r="K257" i="3"/>
  <c r="K258" i="3"/>
  <c r="K259" i="3"/>
  <c r="K547" i="3"/>
  <c r="K548" i="3"/>
  <c r="K549" i="3"/>
  <c r="K550" i="3"/>
  <c r="K541" i="3"/>
  <c r="K542" i="3"/>
  <c r="K543" i="3"/>
  <c r="K544" i="3"/>
  <c r="K545" i="3"/>
  <c r="K546" i="3"/>
  <c r="K551" i="3"/>
  <c r="K552" i="3"/>
  <c r="K553" i="3"/>
  <c r="K554" i="3"/>
  <c r="K555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35" i="3"/>
  <c r="K781" i="3"/>
  <c r="K624" i="3"/>
  <c r="K625" i="3"/>
  <c r="K626" i="3"/>
  <c r="K627" i="3"/>
  <c r="K628" i="3"/>
  <c r="K629" i="3"/>
  <c r="K630" i="3"/>
  <c r="K631" i="3"/>
  <c r="K632" i="3"/>
  <c r="K633" i="3"/>
  <c r="K634" i="3"/>
  <c r="K358" i="3"/>
  <c r="K359" i="3"/>
  <c r="K360" i="3"/>
  <c r="K556" i="3"/>
  <c r="K557" i="3"/>
  <c r="K558" i="3"/>
  <c r="K559" i="3"/>
  <c r="K567" i="3"/>
  <c r="K568" i="3"/>
  <c r="K569" i="3"/>
  <c r="K570" i="3"/>
  <c r="K571" i="3"/>
  <c r="K572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59" i="3"/>
  <c r="K795" i="3"/>
  <c r="K649" i="3"/>
  <c r="K650" i="3"/>
  <c r="K651" i="3"/>
  <c r="K652" i="3"/>
  <c r="K653" i="3"/>
  <c r="K654" i="3"/>
  <c r="K655" i="3"/>
  <c r="K656" i="3"/>
  <c r="K657" i="3"/>
  <c r="K658" i="3"/>
  <c r="K573" i="3"/>
  <c r="K574" i="3"/>
  <c r="K575" i="3"/>
  <c r="K576" i="3"/>
  <c r="K577" i="3"/>
  <c r="K578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84" i="3"/>
  <c r="K796" i="3"/>
  <c r="K674" i="3"/>
  <c r="K675" i="3"/>
  <c r="K676" i="3"/>
  <c r="K677" i="3"/>
  <c r="K678" i="3"/>
  <c r="K679" i="3"/>
  <c r="K680" i="3"/>
  <c r="K681" i="3"/>
  <c r="K682" i="3"/>
  <c r="K683" i="3"/>
  <c r="K685" i="3"/>
  <c r="K686" i="3"/>
  <c r="K687" i="3"/>
  <c r="K688" i="3"/>
  <c r="K689" i="3"/>
  <c r="K690" i="3"/>
  <c r="K691" i="3"/>
  <c r="K692" i="3"/>
  <c r="K693" i="3"/>
  <c r="K694" i="3"/>
  <c r="K695" i="3"/>
  <c r="K707" i="3"/>
  <c r="K797" i="3"/>
  <c r="K697" i="3"/>
  <c r="K698" i="3"/>
  <c r="K699" i="3"/>
  <c r="K700" i="3"/>
  <c r="K701" i="3"/>
  <c r="K702" i="3"/>
  <c r="K703" i="3"/>
  <c r="K704" i="3"/>
  <c r="K705" i="3"/>
  <c r="K706" i="3"/>
  <c r="K579" i="3"/>
  <c r="K580" i="3"/>
  <c r="K581" i="3"/>
  <c r="K768" i="3"/>
  <c r="K769" i="3"/>
  <c r="K770" i="3"/>
  <c r="K771" i="3"/>
  <c r="K772" i="3"/>
  <c r="K773" i="3"/>
  <c r="K774" i="3"/>
  <c r="K767" i="3"/>
  <c r="K812" i="3"/>
  <c r="K775" i="3"/>
  <c r="K776" i="3"/>
  <c r="K777" i="3"/>
  <c r="K778" i="3"/>
  <c r="K779" i="3"/>
  <c r="L446" i="3"/>
  <c r="L447" i="3"/>
  <c r="L448" i="3"/>
  <c r="L458" i="3"/>
  <c r="L449" i="3"/>
  <c r="L847" i="3"/>
  <c r="L451" i="3"/>
  <c r="L452" i="3"/>
  <c r="L453" i="3"/>
  <c r="L454" i="3"/>
  <c r="L455" i="3"/>
  <c r="L456" i="3"/>
  <c r="L460" i="3"/>
  <c r="L461" i="3"/>
  <c r="L462" i="3"/>
  <c r="L463" i="3"/>
  <c r="L464" i="3"/>
  <c r="L465" i="3"/>
  <c r="L466" i="3"/>
  <c r="L467" i="3"/>
  <c r="L468" i="3"/>
  <c r="L469" i="3"/>
  <c r="L417" i="3"/>
  <c r="L459" i="3"/>
  <c r="L471" i="3"/>
  <c r="L472" i="3"/>
  <c r="L484" i="3"/>
  <c r="L696" i="3"/>
  <c r="L474" i="3"/>
  <c r="L475" i="3"/>
  <c r="L476" i="3"/>
  <c r="L477" i="3"/>
  <c r="L478" i="3"/>
  <c r="L479" i="3"/>
  <c r="L480" i="3"/>
  <c r="L481" i="3"/>
  <c r="L482" i="3"/>
  <c r="L483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1" i="3"/>
  <c r="L502" i="3"/>
  <c r="L503" i="3"/>
  <c r="L504" i="3"/>
  <c r="L505" i="3"/>
  <c r="L506" i="3"/>
  <c r="L507" i="3"/>
  <c r="L508" i="3"/>
  <c r="L509" i="3"/>
  <c r="L510" i="3"/>
  <c r="L440" i="3"/>
  <c r="L500" i="3"/>
  <c r="L512" i="3"/>
  <c r="L513" i="3"/>
  <c r="L514" i="3"/>
  <c r="L515" i="3"/>
  <c r="L528" i="3"/>
  <c r="L722" i="3"/>
  <c r="L517" i="3"/>
  <c r="L518" i="3"/>
  <c r="L519" i="3"/>
  <c r="L520" i="3"/>
  <c r="L521" i="3"/>
  <c r="L522" i="3"/>
  <c r="L523" i="3"/>
  <c r="L524" i="3"/>
  <c r="L525" i="3"/>
  <c r="L526" i="3"/>
  <c r="L527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402" i="3"/>
  <c r="L623" i="3"/>
  <c r="L391" i="3"/>
  <c r="L392" i="3"/>
  <c r="L393" i="3"/>
  <c r="L394" i="3"/>
  <c r="L395" i="3"/>
  <c r="L396" i="3"/>
  <c r="L397" i="3"/>
  <c r="L398" i="3"/>
  <c r="L399" i="3"/>
  <c r="L400" i="3"/>
  <c r="L401" i="3"/>
  <c r="L361" i="3"/>
  <c r="L362" i="3"/>
  <c r="L363" i="3"/>
  <c r="L364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29" i="3"/>
  <c r="L648" i="3"/>
  <c r="L418" i="3"/>
  <c r="L419" i="3"/>
  <c r="L420" i="3"/>
  <c r="L421" i="3"/>
  <c r="L422" i="3"/>
  <c r="L423" i="3"/>
  <c r="L424" i="3"/>
  <c r="L425" i="3"/>
  <c r="L426" i="3"/>
  <c r="L427" i="3"/>
  <c r="L428" i="3"/>
  <c r="L352" i="3"/>
  <c r="L353" i="3"/>
  <c r="L354" i="3"/>
  <c r="L355" i="3"/>
  <c r="L356" i="3"/>
  <c r="L357" i="3"/>
  <c r="L560" i="3"/>
  <c r="L561" i="3"/>
  <c r="L562" i="3"/>
  <c r="L563" i="3"/>
  <c r="L564" i="3"/>
  <c r="L565" i="3"/>
  <c r="L566" i="3"/>
  <c r="L253" i="3"/>
  <c r="L254" i="3"/>
  <c r="L255" i="3"/>
  <c r="L256" i="3"/>
  <c r="L257" i="3"/>
  <c r="L258" i="3"/>
  <c r="L259" i="3"/>
  <c r="L547" i="3"/>
  <c r="L548" i="3"/>
  <c r="L549" i="3"/>
  <c r="L550" i="3"/>
  <c r="L541" i="3"/>
  <c r="L542" i="3"/>
  <c r="L543" i="3"/>
  <c r="L544" i="3"/>
  <c r="L545" i="3"/>
  <c r="L546" i="3"/>
  <c r="L551" i="3"/>
  <c r="L552" i="3"/>
  <c r="L553" i="3"/>
  <c r="L554" i="3"/>
  <c r="L555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35" i="3"/>
  <c r="L781" i="3"/>
  <c r="L624" i="3"/>
  <c r="L625" i="3"/>
  <c r="L626" i="3"/>
  <c r="L627" i="3"/>
  <c r="L628" i="3"/>
  <c r="L629" i="3"/>
  <c r="L630" i="3"/>
  <c r="L631" i="3"/>
  <c r="L632" i="3"/>
  <c r="L633" i="3"/>
  <c r="L634" i="3"/>
  <c r="L358" i="3"/>
  <c r="L359" i="3"/>
  <c r="L360" i="3"/>
  <c r="L556" i="3"/>
  <c r="L557" i="3"/>
  <c r="L558" i="3"/>
  <c r="L559" i="3"/>
  <c r="L567" i="3"/>
  <c r="L568" i="3"/>
  <c r="L569" i="3"/>
  <c r="L570" i="3"/>
  <c r="L571" i="3"/>
  <c r="L572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59" i="3"/>
  <c r="L795" i="3"/>
  <c r="L649" i="3"/>
  <c r="L650" i="3"/>
  <c r="L651" i="3"/>
  <c r="L652" i="3"/>
  <c r="L653" i="3"/>
  <c r="L654" i="3"/>
  <c r="L655" i="3"/>
  <c r="L656" i="3"/>
  <c r="L657" i="3"/>
  <c r="L658" i="3"/>
  <c r="L573" i="3"/>
  <c r="L574" i="3"/>
  <c r="L575" i="3"/>
  <c r="L576" i="3"/>
  <c r="L577" i="3"/>
  <c r="L578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84" i="3"/>
  <c r="L796" i="3"/>
  <c r="L674" i="3"/>
  <c r="L675" i="3"/>
  <c r="L676" i="3"/>
  <c r="L677" i="3"/>
  <c r="L678" i="3"/>
  <c r="L679" i="3"/>
  <c r="L680" i="3"/>
  <c r="L681" i="3"/>
  <c r="L682" i="3"/>
  <c r="L683" i="3"/>
  <c r="L685" i="3"/>
  <c r="L686" i="3"/>
  <c r="L687" i="3"/>
  <c r="L688" i="3"/>
  <c r="L689" i="3"/>
  <c r="L690" i="3"/>
  <c r="L691" i="3"/>
  <c r="L692" i="3"/>
  <c r="L693" i="3"/>
  <c r="L694" i="3"/>
  <c r="L695" i="3"/>
  <c r="L707" i="3"/>
  <c r="L797" i="3"/>
  <c r="L697" i="3"/>
  <c r="L698" i="3"/>
  <c r="L699" i="3"/>
  <c r="L700" i="3"/>
  <c r="L701" i="3"/>
  <c r="L702" i="3"/>
  <c r="L703" i="3"/>
  <c r="L704" i="3"/>
  <c r="L705" i="3"/>
  <c r="L706" i="3"/>
  <c r="L579" i="3"/>
  <c r="L580" i="3"/>
  <c r="L581" i="3"/>
  <c r="L768" i="3"/>
  <c r="L769" i="3"/>
  <c r="L770" i="3"/>
  <c r="L771" i="3"/>
  <c r="L772" i="3"/>
  <c r="L773" i="3"/>
  <c r="L774" i="3"/>
  <c r="L767" i="3"/>
  <c r="L812" i="3"/>
  <c r="L775" i="3"/>
  <c r="L776" i="3"/>
  <c r="L777" i="3"/>
  <c r="L778" i="3"/>
  <c r="L779" i="3"/>
  <c r="M446" i="3"/>
  <c r="M447" i="3"/>
  <c r="M448" i="3"/>
  <c r="M458" i="3"/>
  <c r="M449" i="3"/>
  <c r="M847" i="3"/>
  <c r="M451" i="3"/>
  <c r="M452" i="3"/>
  <c r="M453" i="3"/>
  <c r="M454" i="3"/>
  <c r="M455" i="3"/>
  <c r="M456" i="3"/>
  <c r="M460" i="3"/>
  <c r="M461" i="3"/>
  <c r="M462" i="3"/>
  <c r="M463" i="3"/>
  <c r="M464" i="3"/>
  <c r="M465" i="3"/>
  <c r="M466" i="3"/>
  <c r="M467" i="3"/>
  <c r="M468" i="3"/>
  <c r="M469" i="3"/>
  <c r="M417" i="3"/>
  <c r="M459" i="3"/>
  <c r="M471" i="3"/>
  <c r="M472" i="3"/>
  <c r="M484" i="3"/>
  <c r="M696" i="3"/>
  <c r="M474" i="3"/>
  <c r="M475" i="3"/>
  <c r="M476" i="3"/>
  <c r="M477" i="3"/>
  <c r="M478" i="3"/>
  <c r="M479" i="3"/>
  <c r="M480" i="3"/>
  <c r="M481" i="3"/>
  <c r="M482" i="3"/>
  <c r="M483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1" i="3"/>
  <c r="M502" i="3"/>
  <c r="M503" i="3"/>
  <c r="M504" i="3"/>
  <c r="M505" i="3"/>
  <c r="M506" i="3"/>
  <c r="M507" i="3"/>
  <c r="M508" i="3"/>
  <c r="M509" i="3"/>
  <c r="M510" i="3"/>
  <c r="M440" i="3"/>
  <c r="M500" i="3"/>
  <c r="M512" i="3"/>
  <c r="M513" i="3"/>
  <c r="M514" i="3"/>
  <c r="M515" i="3"/>
  <c r="M528" i="3"/>
  <c r="M722" i="3"/>
  <c r="M517" i="3"/>
  <c r="M518" i="3"/>
  <c r="M519" i="3"/>
  <c r="M520" i="3"/>
  <c r="M521" i="3"/>
  <c r="M522" i="3"/>
  <c r="M523" i="3"/>
  <c r="M524" i="3"/>
  <c r="M525" i="3"/>
  <c r="M526" i="3"/>
  <c r="M527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402" i="3"/>
  <c r="M623" i="3"/>
  <c r="M391" i="3"/>
  <c r="M392" i="3"/>
  <c r="M393" i="3"/>
  <c r="M394" i="3"/>
  <c r="M395" i="3"/>
  <c r="M396" i="3"/>
  <c r="M397" i="3"/>
  <c r="M398" i="3"/>
  <c r="M399" i="3"/>
  <c r="M400" i="3"/>
  <c r="M401" i="3"/>
  <c r="M361" i="3"/>
  <c r="M362" i="3"/>
  <c r="M363" i="3"/>
  <c r="M364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29" i="3"/>
  <c r="M648" i="3"/>
  <c r="M418" i="3"/>
  <c r="M419" i="3"/>
  <c r="M420" i="3"/>
  <c r="M421" i="3"/>
  <c r="M422" i="3"/>
  <c r="M423" i="3"/>
  <c r="M424" i="3"/>
  <c r="M425" i="3"/>
  <c r="M426" i="3"/>
  <c r="M427" i="3"/>
  <c r="M428" i="3"/>
  <c r="M352" i="3"/>
  <c r="M353" i="3"/>
  <c r="M354" i="3"/>
  <c r="M355" i="3"/>
  <c r="M356" i="3"/>
  <c r="M357" i="3"/>
  <c r="M560" i="3"/>
  <c r="M561" i="3"/>
  <c r="M562" i="3"/>
  <c r="M563" i="3"/>
  <c r="M564" i="3"/>
  <c r="M565" i="3"/>
  <c r="M566" i="3"/>
  <c r="M253" i="3"/>
  <c r="M254" i="3"/>
  <c r="M255" i="3"/>
  <c r="M256" i="3"/>
  <c r="M257" i="3"/>
  <c r="M258" i="3"/>
  <c r="M259" i="3"/>
  <c r="M547" i="3"/>
  <c r="M548" i="3"/>
  <c r="M549" i="3"/>
  <c r="M550" i="3"/>
  <c r="M541" i="3"/>
  <c r="M542" i="3"/>
  <c r="M543" i="3"/>
  <c r="M544" i="3"/>
  <c r="M545" i="3"/>
  <c r="M546" i="3"/>
  <c r="M551" i="3"/>
  <c r="M552" i="3"/>
  <c r="M553" i="3"/>
  <c r="M554" i="3"/>
  <c r="M555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35" i="3"/>
  <c r="M781" i="3"/>
  <c r="M624" i="3"/>
  <c r="M625" i="3"/>
  <c r="M626" i="3"/>
  <c r="M627" i="3"/>
  <c r="M628" i="3"/>
  <c r="M629" i="3"/>
  <c r="M630" i="3"/>
  <c r="M631" i="3"/>
  <c r="M632" i="3"/>
  <c r="M633" i="3"/>
  <c r="M634" i="3"/>
  <c r="M358" i="3"/>
  <c r="M359" i="3"/>
  <c r="M360" i="3"/>
  <c r="M556" i="3"/>
  <c r="M557" i="3"/>
  <c r="M558" i="3"/>
  <c r="M559" i="3"/>
  <c r="M567" i="3"/>
  <c r="M568" i="3"/>
  <c r="M569" i="3"/>
  <c r="M570" i="3"/>
  <c r="M571" i="3"/>
  <c r="M572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59" i="3"/>
  <c r="M795" i="3"/>
  <c r="M649" i="3"/>
  <c r="M650" i="3"/>
  <c r="M651" i="3"/>
  <c r="M652" i="3"/>
  <c r="M653" i="3"/>
  <c r="M654" i="3"/>
  <c r="M655" i="3"/>
  <c r="M656" i="3"/>
  <c r="M657" i="3"/>
  <c r="M658" i="3"/>
  <c r="M573" i="3"/>
  <c r="M574" i="3"/>
  <c r="M575" i="3"/>
  <c r="M576" i="3"/>
  <c r="M577" i="3"/>
  <c r="M578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84" i="3"/>
  <c r="M796" i="3"/>
  <c r="M674" i="3"/>
  <c r="M675" i="3"/>
  <c r="M676" i="3"/>
  <c r="M677" i="3"/>
  <c r="M678" i="3"/>
  <c r="M679" i="3"/>
  <c r="M680" i="3"/>
  <c r="M681" i="3"/>
  <c r="M682" i="3"/>
  <c r="M683" i="3"/>
  <c r="M685" i="3"/>
  <c r="M686" i="3"/>
  <c r="M687" i="3"/>
  <c r="M688" i="3"/>
  <c r="M689" i="3"/>
  <c r="M690" i="3"/>
  <c r="M691" i="3"/>
  <c r="M692" i="3"/>
  <c r="M693" i="3"/>
  <c r="M694" i="3"/>
  <c r="M695" i="3"/>
  <c r="M707" i="3"/>
  <c r="M797" i="3"/>
  <c r="M697" i="3"/>
  <c r="M698" i="3"/>
  <c r="M699" i="3"/>
  <c r="M700" i="3"/>
  <c r="M701" i="3"/>
  <c r="M702" i="3"/>
  <c r="M703" i="3"/>
  <c r="M704" i="3"/>
  <c r="M705" i="3"/>
  <c r="M706" i="3"/>
  <c r="M579" i="3"/>
  <c r="M580" i="3"/>
  <c r="M581" i="3"/>
  <c r="M768" i="3"/>
  <c r="M769" i="3"/>
  <c r="M770" i="3"/>
  <c r="M771" i="3"/>
  <c r="M772" i="3"/>
  <c r="M773" i="3"/>
  <c r="M774" i="3"/>
  <c r="M767" i="3"/>
  <c r="M812" i="3"/>
  <c r="M775" i="3"/>
  <c r="M776" i="3"/>
  <c r="M777" i="3"/>
  <c r="M778" i="3"/>
  <c r="M779" i="3"/>
  <c r="N446" i="3"/>
  <c r="N447" i="3"/>
  <c r="N448" i="3"/>
  <c r="N458" i="3"/>
  <c r="N449" i="3"/>
  <c r="N847" i="3"/>
  <c r="N451" i="3"/>
  <c r="N452" i="3"/>
  <c r="N453" i="3"/>
  <c r="N454" i="3"/>
  <c r="N455" i="3"/>
  <c r="N456" i="3"/>
  <c r="N460" i="3"/>
  <c r="N461" i="3"/>
  <c r="N462" i="3"/>
  <c r="N463" i="3"/>
  <c r="N464" i="3"/>
  <c r="N465" i="3"/>
  <c r="N466" i="3"/>
  <c r="N467" i="3"/>
  <c r="N468" i="3"/>
  <c r="N469" i="3"/>
  <c r="N417" i="3"/>
  <c r="N459" i="3"/>
  <c r="N471" i="3"/>
  <c r="N472" i="3"/>
  <c r="N484" i="3"/>
  <c r="N696" i="3"/>
  <c r="N474" i="3"/>
  <c r="N475" i="3"/>
  <c r="N476" i="3"/>
  <c r="N477" i="3"/>
  <c r="N478" i="3"/>
  <c r="N479" i="3"/>
  <c r="N480" i="3"/>
  <c r="N481" i="3"/>
  <c r="N482" i="3"/>
  <c r="N483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1" i="3"/>
  <c r="N502" i="3"/>
  <c r="N503" i="3"/>
  <c r="N504" i="3"/>
  <c r="N505" i="3"/>
  <c r="N506" i="3"/>
  <c r="N507" i="3"/>
  <c r="N508" i="3"/>
  <c r="N509" i="3"/>
  <c r="N510" i="3"/>
  <c r="N440" i="3"/>
  <c r="N500" i="3"/>
  <c r="N512" i="3"/>
  <c r="N513" i="3"/>
  <c r="N514" i="3"/>
  <c r="N515" i="3"/>
  <c r="N528" i="3"/>
  <c r="N722" i="3"/>
  <c r="N517" i="3"/>
  <c r="N518" i="3"/>
  <c r="N519" i="3"/>
  <c r="N520" i="3"/>
  <c r="N521" i="3"/>
  <c r="N522" i="3"/>
  <c r="N523" i="3"/>
  <c r="N524" i="3"/>
  <c r="N525" i="3"/>
  <c r="N526" i="3"/>
  <c r="N527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402" i="3"/>
  <c r="N623" i="3"/>
  <c r="N391" i="3"/>
  <c r="N392" i="3"/>
  <c r="N393" i="3"/>
  <c r="N394" i="3"/>
  <c r="N395" i="3"/>
  <c r="N396" i="3"/>
  <c r="N397" i="3"/>
  <c r="N398" i="3"/>
  <c r="N399" i="3"/>
  <c r="N400" i="3"/>
  <c r="N401" i="3"/>
  <c r="N361" i="3"/>
  <c r="N362" i="3"/>
  <c r="N363" i="3"/>
  <c r="N364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29" i="3"/>
  <c r="N648" i="3"/>
  <c r="N418" i="3"/>
  <c r="N419" i="3"/>
  <c r="N420" i="3"/>
  <c r="N421" i="3"/>
  <c r="N422" i="3"/>
  <c r="N423" i="3"/>
  <c r="N424" i="3"/>
  <c r="N425" i="3"/>
  <c r="N426" i="3"/>
  <c r="N427" i="3"/>
  <c r="N428" i="3"/>
  <c r="N352" i="3"/>
  <c r="N353" i="3"/>
  <c r="N354" i="3"/>
  <c r="N355" i="3"/>
  <c r="N356" i="3"/>
  <c r="N357" i="3"/>
  <c r="N560" i="3"/>
  <c r="N561" i="3"/>
  <c r="N562" i="3"/>
  <c r="N563" i="3"/>
  <c r="N564" i="3"/>
  <c r="N565" i="3"/>
  <c r="N566" i="3"/>
  <c r="N253" i="3"/>
  <c r="N254" i="3"/>
  <c r="N255" i="3"/>
  <c r="N256" i="3"/>
  <c r="N257" i="3"/>
  <c r="N258" i="3"/>
  <c r="N259" i="3"/>
  <c r="N547" i="3"/>
  <c r="N548" i="3"/>
  <c r="N549" i="3"/>
  <c r="N550" i="3"/>
  <c r="N541" i="3"/>
  <c r="N542" i="3"/>
  <c r="N543" i="3"/>
  <c r="N544" i="3"/>
  <c r="N545" i="3"/>
  <c r="N546" i="3"/>
  <c r="N551" i="3"/>
  <c r="N552" i="3"/>
  <c r="N553" i="3"/>
  <c r="N554" i="3"/>
  <c r="N555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35" i="3"/>
  <c r="N781" i="3"/>
  <c r="N624" i="3"/>
  <c r="N625" i="3"/>
  <c r="N626" i="3"/>
  <c r="N627" i="3"/>
  <c r="N628" i="3"/>
  <c r="N629" i="3"/>
  <c r="N630" i="3"/>
  <c r="N631" i="3"/>
  <c r="N632" i="3"/>
  <c r="N633" i="3"/>
  <c r="N634" i="3"/>
  <c r="N358" i="3"/>
  <c r="N359" i="3"/>
  <c r="N360" i="3"/>
  <c r="N556" i="3"/>
  <c r="N557" i="3"/>
  <c r="N558" i="3"/>
  <c r="N559" i="3"/>
  <c r="N567" i="3"/>
  <c r="N568" i="3"/>
  <c r="N569" i="3"/>
  <c r="N570" i="3"/>
  <c r="N571" i="3"/>
  <c r="N572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59" i="3"/>
  <c r="N795" i="3"/>
  <c r="N649" i="3"/>
  <c r="N650" i="3"/>
  <c r="N651" i="3"/>
  <c r="N652" i="3"/>
  <c r="N653" i="3"/>
  <c r="N654" i="3"/>
  <c r="N655" i="3"/>
  <c r="N656" i="3"/>
  <c r="N657" i="3"/>
  <c r="N658" i="3"/>
  <c r="N573" i="3"/>
  <c r="N574" i="3"/>
  <c r="N575" i="3"/>
  <c r="N576" i="3"/>
  <c r="N577" i="3"/>
  <c r="N578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84" i="3"/>
  <c r="N796" i="3"/>
  <c r="N674" i="3"/>
  <c r="N675" i="3"/>
  <c r="N676" i="3"/>
  <c r="N677" i="3"/>
  <c r="N678" i="3"/>
  <c r="N679" i="3"/>
  <c r="N680" i="3"/>
  <c r="N681" i="3"/>
  <c r="N682" i="3"/>
  <c r="N683" i="3"/>
  <c r="N685" i="3"/>
  <c r="N686" i="3"/>
  <c r="N687" i="3"/>
  <c r="N688" i="3"/>
  <c r="N689" i="3"/>
  <c r="N690" i="3"/>
  <c r="N691" i="3"/>
  <c r="N692" i="3"/>
  <c r="N693" i="3"/>
  <c r="N694" i="3"/>
  <c r="N695" i="3"/>
  <c r="N707" i="3"/>
  <c r="N797" i="3"/>
  <c r="N697" i="3"/>
  <c r="N698" i="3"/>
  <c r="N699" i="3"/>
  <c r="N700" i="3"/>
  <c r="N701" i="3"/>
  <c r="N702" i="3"/>
  <c r="N703" i="3"/>
  <c r="N704" i="3"/>
  <c r="N705" i="3"/>
  <c r="N706" i="3"/>
  <c r="N579" i="3"/>
  <c r="N580" i="3"/>
  <c r="N581" i="3"/>
  <c r="N768" i="3"/>
  <c r="N769" i="3"/>
  <c r="N770" i="3"/>
  <c r="N771" i="3"/>
  <c r="N772" i="3"/>
  <c r="N773" i="3"/>
  <c r="N774" i="3"/>
  <c r="N767" i="3"/>
  <c r="N812" i="3"/>
  <c r="N775" i="3"/>
  <c r="N776" i="3"/>
  <c r="N777" i="3"/>
  <c r="N778" i="3"/>
  <c r="N779" i="3"/>
  <c r="C441" i="3"/>
  <c r="C442" i="3"/>
  <c r="C443" i="3"/>
  <c r="C457" i="3"/>
  <c r="C673" i="3"/>
  <c r="C445" i="3"/>
  <c r="D441" i="3"/>
  <c r="D442" i="3"/>
  <c r="D443" i="3"/>
  <c r="D457" i="3"/>
  <c r="D673" i="3"/>
  <c r="D445" i="3"/>
  <c r="E441" i="3"/>
  <c r="E442" i="3"/>
  <c r="E443" i="3"/>
  <c r="E457" i="3"/>
  <c r="E673" i="3"/>
  <c r="E445" i="3"/>
  <c r="G441" i="3"/>
  <c r="G442" i="3"/>
  <c r="G443" i="3"/>
  <c r="G457" i="3"/>
  <c r="G673" i="3"/>
  <c r="G445" i="3"/>
  <c r="H441" i="3"/>
  <c r="H442" i="3"/>
  <c r="H443" i="3"/>
  <c r="H457" i="3"/>
  <c r="H673" i="3"/>
  <c r="H445" i="3"/>
  <c r="I441" i="3"/>
  <c r="I442" i="3"/>
  <c r="I443" i="3"/>
  <c r="I457" i="3"/>
  <c r="I673" i="3"/>
  <c r="I445" i="3"/>
  <c r="J441" i="3"/>
  <c r="J442" i="3"/>
  <c r="J443" i="3"/>
  <c r="J457" i="3"/>
  <c r="J673" i="3"/>
  <c r="J445" i="3"/>
  <c r="K441" i="3"/>
  <c r="K442" i="3"/>
  <c r="K443" i="3"/>
  <c r="K457" i="3"/>
  <c r="K673" i="3"/>
  <c r="K445" i="3"/>
  <c r="L441" i="3"/>
  <c r="L442" i="3"/>
  <c r="L443" i="3"/>
  <c r="L457" i="3"/>
  <c r="L673" i="3"/>
  <c r="L445" i="3"/>
  <c r="M441" i="3"/>
  <c r="M442" i="3"/>
  <c r="M443" i="3"/>
  <c r="M457" i="3"/>
  <c r="M673" i="3"/>
  <c r="M445" i="3"/>
  <c r="N441" i="3"/>
  <c r="N442" i="3"/>
  <c r="N443" i="3"/>
  <c r="N457" i="3"/>
  <c r="N673" i="3"/>
  <c r="N445" i="3"/>
  <c r="C390" i="3"/>
  <c r="D390" i="3"/>
  <c r="E390" i="3"/>
  <c r="G390" i="3"/>
  <c r="H390" i="3"/>
  <c r="I390" i="3"/>
  <c r="J390" i="3"/>
  <c r="K390" i="3"/>
  <c r="L390" i="3"/>
  <c r="M390" i="3"/>
  <c r="N390" i="3"/>
  <c r="C438" i="3"/>
  <c r="C439" i="3"/>
  <c r="D438" i="3"/>
  <c r="D439" i="3"/>
  <c r="E438" i="3"/>
  <c r="E439" i="3"/>
  <c r="G438" i="3"/>
  <c r="G439" i="3"/>
  <c r="H438" i="3"/>
  <c r="H439" i="3"/>
  <c r="I438" i="3"/>
  <c r="I439" i="3"/>
  <c r="J438" i="3"/>
  <c r="J439" i="3"/>
  <c r="K438" i="3"/>
  <c r="K439" i="3"/>
  <c r="L438" i="3"/>
  <c r="L439" i="3"/>
  <c r="M438" i="3"/>
  <c r="M439" i="3"/>
  <c r="N438" i="3"/>
  <c r="N439" i="3"/>
  <c r="C435" i="3"/>
  <c r="C436" i="3"/>
  <c r="C437" i="3"/>
  <c r="D435" i="3"/>
  <c r="D436" i="3"/>
  <c r="D437" i="3"/>
  <c r="E435" i="3"/>
  <c r="E436" i="3"/>
  <c r="E437" i="3"/>
  <c r="G435" i="3"/>
  <c r="G436" i="3"/>
  <c r="G437" i="3"/>
  <c r="H435" i="3"/>
  <c r="H436" i="3"/>
  <c r="H437" i="3"/>
  <c r="I435" i="3"/>
  <c r="I436" i="3"/>
  <c r="I437" i="3"/>
  <c r="J435" i="3"/>
  <c r="J436" i="3"/>
  <c r="J437" i="3"/>
  <c r="K435" i="3"/>
  <c r="K436" i="3"/>
  <c r="K437" i="3"/>
  <c r="L435" i="3"/>
  <c r="L436" i="3"/>
  <c r="L437" i="3"/>
  <c r="M435" i="3"/>
  <c r="M436" i="3"/>
  <c r="M437" i="3"/>
  <c r="N435" i="3"/>
  <c r="N436" i="3"/>
  <c r="N437" i="3"/>
  <c r="C538" i="3"/>
  <c r="C539" i="3"/>
  <c r="C540" i="3"/>
  <c r="C430" i="3"/>
  <c r="C431" i="3"/>
  <c r="C432" i="3"/>
  <c r="C433" i="3"/>
  <c r="C434" i="3"/>
  <c r="D538" i="3"/>
  <c r="D539" i="3"/>
  <c r="D540" i="3"/>
  <c r="D430" i="3"/>
  <c r="D431" i="3"/>
  <c r="D432" i="3"/>
  <c r="D433" i="3"/>
  <c r="D434" i="3"/>
  <c r="E538" i="3"/>
  <c r="E539" i="3"/>
  <c r="E540" i="3"/>
  <c r="E430" i="3"/>
  <c r="E431" i="3"/>
  <c r="E432" i="3"/>
  <c r="E433" i="3"/>
  <c r="E434" i="3"/>
  <c r="G538" i="3"/>
  <c r="G539" i="3"/>
  <c r="G540" i="3"/>
  <c r="G430" i="3"/>
  <c r="G431" i="3"/>
  <c r="G432" i="3"/>
  <c r="G433" i="3"/>
  <c r="G434" i="3"/>
  <c r="H538" i="3"/>
  <c r="H539" i="3"/>
  <c r="H540" i="3"/>
  <c r="H430" i="3"/>
  <c r="H431" i="3"/>
  <c r="H432" i="3"/>
  <c r="H433" i="3"/>
  <c r="H434" i="3"/>
  <c r="I538" i="3"/>
  <c r="I539" i="3"/>
  <c r="I540" i="3"/>
  <c r="I430" i="3"/>
  <c r="I431" i="3"/>
  <c r="I432" i="3"/>
  <c r="I433" i="3"/>
  <c r="I434" i="3"/>
  <c r="J538" i="3"/>
  <c r="J539" i="3"/>
  <c r="J540" i="3"/>
  <c r="J430" i="3"/>
  <c r="J431" i="3"/>
  <c r="J432" i="3"/>
  <c r="J433" i="3"/>
  <c r="J434" i="3"/>
  <c r="K538" i="3"/>
  <c r="K539" i="3"/>
  <c r="K540" i="3"/>
  <c r="K430" i="3"/>
  <c r="K431" i="3"/>
  <c r="K432" i="3"/>
  <c r="K433" i="3"/>
  <c r="K434" i="3"/>
  <c r="L538" i="3"/>
  <c r="L539" i="3"/>
  <c r="L540" i="3"/>
  <c r="L430" i="3"/>
  <c r="L431" i="3"/>
  <c r="L432" i="3"/>
  <c r="L433" i="3"/>
  <c r="L434" i="3"/>
  <c r="M538" i="3"/>
  <c r="M539" i="3"/>
  <c r="M540" i="3"/>
  <c r="M430" i="3"/>
  <c r="M431" i="3"/>
  <c r="M432" i="3"/>
  <c r="M433" i="3"/>
  <c r="M434" i="3"/>
  <c r="N538" i="3"/>
  <c r="N539" i="3"/>
  <c r="N540" i="3"/>
  <c r="N430" i="3"/>
  <c r="N431" i="3"/>
  <c r="N432" i="3"/>
  <c r="N433" i="3"/>
  <c r="N434" i="3"/>
  <c r="C537" i="3"/>
  <c r="D537" i="3"/>
  <c r="E537" i="3"/>
  <c r="G537" i="3"/>
  <c r="H537" i="3"/>
  <c r="I537" i="3"/>
  <c r="J537" i="3"/>
  <c r="K537" i="3"/>
  <c r="L537" i="3"/>
  <c r="M537" i="3"/>
  <c r="N537" i="3"/>
  <c r="C536" i="3"/>
  <c r="D536" i="3"/>
  <c r="E536" i="3"/>
  <c r="G536" i="3"/>
  <c r="H536" i="3"/>
  <c r="I536" i="3"/>
  <c r="J536" i="3"/>
  <c r="K536" i="3"/>
  <c r="L536" i="3"/>
  <c r="M536" i="3"/>
  <c r="N536" i="3"/>
  <c r="C531" i="3"/>
  <c r="C532" i="3"/>
  <c r="C533" i="3"/>
  <c r="C534" i="3"/>
  <c r="C535" i="3"/>
  <c r="D531" i="3"/>
  <c r="D532" i="3"/>
  <c r="D533" i="3"/>
  <c r="D534" i="3"/>
  <c r="D535" i="3"/>
  <c r="E531" i="3"/>
  <c r="E532" i="3"/>
  <c r="E533" i="3"/>
  <c r="E534" i="3"/>
  <c r="E535" i="3"/>
  <c r="G531" i="3"/>
  <c r="G532" i="3"/>
  <c r="G533" i="3"/>
  <c r="G534" i="3"/>
  <c r="G535" i="3"/>
  <c r="H531" i="3"/>
  <c r="H532" i="3"/>
  <c r="H533" i="3"/>
  <c r="H534" i="3"/>
  <c r="H535" i="3"/>
  <c r="I531" i="3"/>
  <c r="I532" i="3"/>
  <c r="I533" i="3"/>
  <c r="I534" i="3"/>
  <c r="I535" i="3"/>
  <c r="J531" i="3"/>
  <c r="J532" i="3"/>
  <c r="J533" i="3"/>
  <c r="J534" i="3"/>
  <c r="J535" i="3"/>
  <c r="K531" i="3"/>
  <c r="K532" i="3"/>
  <c r="K533" i="3"/>
  <c r="K534" i="3"/>
  <c r="K535" i="3"/>
  <c r="L531" i="3"/>
  <c r="L532" i="3"/>
  <c r="L533" i="3"/>
  <c r="L534" i="3"/>
  <c r="L535" i="3"/>
  <c r="M531" i="3"/>
  <c r="M532" i="3"/>
  <c r="M533" i="3"/>
  <c r="M534" i="3"/>
  <c r="M535" i="3"/>
  <c r="N531" i="3"/>
  <c r="N532" i="3"/>
  <c r="N533" i="3"/>
  <c r="N534" i="3"/>
  <c r="N535" i="3"/>
  <c r="C530" i="3"/>
  <c r="D530" i="3"/>
  <c r="E530" i="3"/>
  <c r="G530" i="3"/>
  <c r="H530" i="3"/>
  <c r="I530" i="3"/>
  <c r="J530" i="3"/>
  <c r="K530" i="3"/>
  <c r="L530" i="3"/>
  <c r="M530" i="3"/>
  <c r="N530" i="3"/>
  <c r="C350" i="3"/>
  <c r="C351" i="3"/>
  <c r="C529" i="3"/>
  <c r="D350" i="3"/>
  <c r="D351" i="3"/>
  <c r="D529" i="3"/>
  <c r="E350" i="3"/>
  <c r="E351" i="3"/>
  <c r="E529" i="3"/>
  <c r="G350" i="3"/>
  <c r="G351" i="3"/>
  <c r="G529" i="3"/>
  <c r="H350" i="3"/>
  <c r="H351" i="3"/>
  <c r="H529" i="3"/>
  <c r="I350" i="3"/>
  <c r="I351" i="3"/>
  <c r="I529" i="3"/>
  <c r="J350" i="3"/>
  <c r="J351" i="3"/>
  <c r="J529" i="3"/>
  <c r="K350" i="3"/>
  <c r="K351" i="3"/>
  <c r="K529" i="3"/>
  <c r="L350" i="3"/>
  <c r="L351" i="3"/>
  <c r="L529" i="3"/>
  <c r="M350" i="3"/>
  <c r="M351" i="3"/>
  <c r="M529" i="3"/>
  <c r="N350" i="3"/>
  <c r="N351" i="3"/>
  <c r="N529" i="3"/>
  <c r="C368" i="3"/>
  <c r="C369" i="3"/>
  <c r="C370" i="3"/>
  <c r="C346" i="3"/>
  <c r="C347" i="3"/>
  <c r="C348" i="3"/>
  <c r="C349" i="3"/>
  <c r="D368" i="3"/>
  <c r="D369" i="3"/>
  <c r="D370" i="3"/>
  <c r="D346" i="3"/>
  <c r="D347" i="3"/>
  <c r="D348" i="3"/>
  <c r="D349" i="3"/>
  <c r="E368" i="3"/>
  <c r="E369" i="3"/>
  <c r="E370" i="3"/>
  <c r="E346" i="3"/>
  <c r="E347" i="3"/>
  <c r="E348" i="3"/>
  <c r="E349" i="3"/>
  <c r="G368" i="3"/>
  <c r="G369" i="3"/>
  <c r="G370" i="3"/>
  <c r="G346" i="3"/>
  <c r="G347" i="3"/>
  <c r="G348" i="3"/>
  <c r="G349" i="3"/>
  <c r="H368" i="3"/>
  <c r="H369" i="3"/>
  <c r="H370" i="3"/>
  <c r="H346" i="3"/>
  <c r="H347" i="3"/>
  <c r="H348" i="3"/>
  <c r="H349" i="3"/>
  <c r="I368" i="3"/>
  <c r="I369" i="3"/>
  <c r="I370" i="3"/>
  <c r="I346" i="3"/>
  <c r="I347" i="3"/>
  <c r="I348" i="3"/>
  <c r="I349" i="3"/>
  <c r="J368" i="3"/>
  <c r="J369" i="3"/>
  <c r="J370" i="3"/>
  <c r="J346" i="3"/>
  <c r="J347" i="3"/>
  <c r="J348" i="3"/>
  <c r="J349" i="3"/>
  <c r="K368" i="3"/>
  <c r="K369" i="3"/>
  <c r="K370" i="3"/>
  <c r="K346" i="3"/>
  <c r="K347" i="3"/>
  <c r="K348" i="3"/>
  <c r="K349" i="3"/>
  <c r="L368" i="3"/>
  <c r="L369" i="3"/>
  <c r="L370" i="3"/>
  <c r="L346" i="3"/>
  <c r="L347" i="3"/>
  <c r="L348" i="3"/>
  <c r="L349" i="3"/>
  <c r="M368" i="3"/>
  <c r="M369" i="3"/>
  <c r="M370" i="3"/>
  <c r="M346" i="3"/>
  <c r="M347" i="3"/>
  <c r="M348" i="3"/>
  <c r="M349" i="3"/>
  <c r="N368" i="3"/>
  <c r="N369" i="3"/>
  <c r="N370" i="3"/>
  <c r="N346" i="3"/>
  <c r="N347" i="3"/>
  <c r="N348" i="3"/>
  <c r="N349" i="3"/>
  <c r="G16" i="7"/>
  <c r="G21" i="7"/>
  <c r="G6" i="7"/>
  <c r="G12" i="7"/>
  <c r="G11" i="7"/>
  <c r="G14" i="7"/>
  <c r="G13" i="7"/>
  <c r="G5" i="7"/>
  <c r="G19" i="7"/>
  <c r="G17" i="7"/>
  <c r="G8" i="9" l="1"/>
  <c r="F770" i="3"/>
  <c r="F769" i="3"/>
  <c r="H922" i="3"/>
  <c r="H924" i="3"/>
  <c r="H923" i="3"/>
  <c r="H925" i="3"/>
  <c r="H926" i="3"/>
  <c r="H927" i="3"/>
  <c r="H831" i="3"/>
  <c r="H920" i="3"/>
  <c r="H921" i="3"/>
  <c r="G925" i="3"/>
  <c r="G926" i="3"/>
  <c r="G927" i="3"/>
  <c r="G921" i="3"/>
  <c r="G831" i="3"/>
  <c r="G920" i="3"/>
  <c r="G922" i="3"/>
  <c r="G923" i="3"/>
  <c r="G924" i="3"/>
  <c r="F920" i="3"/>
  <c r="F921" i="3"/>
  <c r="F831" i="3"/>
  <c r="F922" i="3"/>
  <c r="F923" i="3"/>
  <c r="F924" i="3"/>
  <c r="F925" i="3"/>
  <c r="F926" i="3"/>
  <c r="F927" i="3"/>
  <c r="J741" i="3"/>
  <c r="J738" i="3"/>
  <c r="J739" i="3"/>
  <c r="J740" i="3"/>
  <c r="J184" i="3"/>
  <c r="J185" i="3"/>
  <c r="J186" i="3"/>
  <c r="J187" i="3"/>
  <c r="J188" i="3"/>
  <c r="J183" i="3"/>
  <c r="J147" i="3"/>
  <c r="J148" i="3"/>
  <c r="J149" i="3"/>
  <c r="J141" i="3"/>
  <c r="J142" i="3"/>
  <c r="J143" i="3"/>
  <c r="J144" i="3"/>
  <c r="J145" i="3"/>
  <c r="J146" i="3"/>
  <c r="J80" i="3"/>
  <c r="J75" i="3"/>
  <c r="J76" i="3"/>
  <c r="J77" i="3"/>
  <c r="J78" i="3"/>
  <c r="J79" i="3"/>
  <c r="F218" i="3"/>
  <c r="F219" i="3"/>
  <c r="F220" i="3"/>
  <c r="F221" i="3"/>
  <c r="F222" i="3"/>
  <c r="F223" i="3"/>
  <c r="F224" i="3"/>
  <c r="F225" i="3"/>
  <c r="J759" i="3"/>
  <c r="J760" i="3"/>
  <c r="J761" i="3"/>
  <c r="J762" i="3"/>
  <c r="J901" i="3"/>
  <c r="J902" i="3"/>
  <c r="J903" i="3"/>
  <c r="J887" i="3"/>
  <c r="J888" i="3"/>
  <c r="J889" i="3"/>
  <c r="J879" i="3"/>
  <c r="J890" i="3"/>
  <c r="J880" i="3"/>
  <c r="J881" i="3"/>
  <c r="J882" i="3"/>
  <c r="J883" i="3"/>
  <c r="J884" i="3"/>
  <c r="J885" i="3"/>
  <c r="J886" i="3"/>
  <c r="J791" i="3"/>
  <c r="J783" i="3"/>
  <c r="J798" i="3"/>
  <c r="J711" i="3"/>
  <c r="F450" i="3"/>
  <c r="F787" i="3"/>
  <c r="F726" i="3"/>
  <c r="F715" i="3"/>
  <c r="J735" i="3"/>
  <c r="J736" i="3"/>
  <c r="J737" i="3"/>
  <c r="J181" i="3"/>
  <c r="J182" i="3"/>
  <c r="J135" i="3"/>
  <c r="J136" i="3"/>
  <c r="J137" i="3"/>
  <c r="J138" i="3"/>
  <c r="J139" i="3"/>
  <c r="J140" i="3"/>
  <c r="J132" i="3"/>
  <c r="J133" i="3"/>
  <c r="J134" i="3"/>
  <c r="J71" i="3"/>
  <c r="J72" i="3"/>
  <c r="J73" i="3"/>
  <c r="J74" i="3"/>
  <c r="F586" i="3"/>
  <c r="F598" i="3"/>
  <c r="F587" i="3"/>
  <c r="F599" i="3"/>
  <c r="F588" i="3"/>
  <c r="F600" i="3"/>
  <c r="F589" i="3"/>
  <c r="F601" i="3"/>
  <c r="F590" i="3"/>
  <c r="F602" i="3"/>
  <c r="F591" i="3"/>
  <c r="F603" i="3"/>
  <c r="F592" i="3"/>
  <c r="F604" i="3"/>
  <c r="F593" i="3"/>
  <c r="F605" i="3"/>
  <c r="F594" i="3"/>
  <c r="F606" i="3"/>
  <c r="F583" i="3"/>
  <c r="F596" i="3"/>
  <c r="F607" i="3"/>
  <c r="F780" i="3"/>
  <c r="F584" i="3"/>
  <c r="F582" i="3"/>
  <c r="F608" i="3"/>
  <c r="F585" i="3"/>
  <c r="F597" i="3"/>
  <c r="F212" i="3"/>
  <c r="F213" i="3"/>
  <c r="F214" i="3"/>
  <c r="F215" i="3"/>
  <c r="F216" i="3"/>
  <c r="F217" i="3"/>
  <c r="F211" i="3"/>
  <c r="F110" i="3"/>
  <c r="F111" i="3"/>
  <c r="F112" i="3"/>
  <c r="F113" i="3"/>
  <c r="F105" i="3"/>
  <c r="F106" i="3"/>
  <c r="F107" i="3"/>
  <c r="F108" i="3"/>
  <c r="F109" i="3"/>
  <c r="F765" i="3"/>
  <c r="F766" i="3"/>
  <c r="F763" i="3"/>
  <c r="F764" i="3"/>
  <c r="F907" i="3"/>
  <c r="F908" i="3"/>
  <c r="F909" i="3"/>
  <c r="F910" i="3"/>
  <c r="F911" i="3"/>
  <c r="F912" i="3"/>
  <c r="F913" i="3"/>
  <c r="F904" i="3"/>
  <c r="F914" i="3"/>
  <c r="F915" i="3"/>
  <c r="F905" i="3"/>
  <c r="F906" i="3"/>
  <c r="F814" i="3"/>
  <c r="F864" i="3"/>
  <c r="F865" i="3"/>
  <c r="F808" i="3"/>
  <c r="F809" i="3"/>
  <c r="F810" i="3"/>
  <c r="F811" i="3"/>
  <c r="F470" i="3"/>
  <c r="F746" i="3"/>
  <c r="F747" i="3"/>
  <c r="F748" i="3"/>
  <c r="J67" i="3"/>
  <c r="J68" i="3"/>
  <c r="J69" i="3"/>
  <c r="J70" i="3"/>
  <c r="F204" i="3"/>
  <c r="F205" i="3"/>
  <c r="F206" i="3"/>
  <c r="F207" i="3"/>
  <c r="F208" i="3"/>
  <c r="F209" i="3"/>
  <c r="F210" i="3"/>
  <c r="F180" i="3"/>
  <c r="F174" i="3"/>
  <c r="F175" i="3"/>
  <c r="F176" i="3"/>
  <c r="F177" i="3"/>
  <c r="F178" i="3"/>
  <c r="F179" i="3"/>
  <c r="F98" i="3"/>
  <c r="F99" i="3"/>
  <c r="F100" i="3"/>
  <c r="F101" i="3"/>
  <c r="F102" i="3"/>
  <c r="F103" i="3"/>
  <c r="F104" i="3"/>
  <c r="F96" i="3"/>
  <c r="F97" i="3"/>
  <c r="J763" i="3"/>
  <c r="J764" i="3"/>
  <c r="J765" i="3"/>
  <c r="J766" i="3"/>
  <c r="J904" i="3"/>
  <c r="J914" i="3"/>
  <c r="J915" i="3"/>
  <c r="J905" i="3"/>
  <c r="J906" i="3"/>
  <c r="J907" i="3"/>
  <c r="J908" i="3"/>
  <c r="J909" i="3"/>
  <c r="J910" i="3"/>
  <c r="J911" i="3"/>
  <c r="J912" i="3"/>
  <c r="J913" i="3"/>
  <c r="I800" i="3"/>
  <c r="J808" i="3"/>
  <c r="J809" i="3"/>
  <c r="J810" i="3"/>
  <c r="J811" i="3"/>
  <c r="J470" i="3"/>
  <c r="J814" i="3"/>
  <c r="J864" i="3"/>
  <c r="J865" i="3"/>
  <c r="J746" i="3"/>
  <c r="J747" i="3"/>
  <c r="J748" i="3"/>
  <c r="J805" i="3"/>
  <c r="J849" i="3"/>
  <c r="J732" i="3"/>
  <c r="J721" i="3"/>
  <c r="J709" i="3"/>
  <c r="F793" i="3"/>
  <c r="F785" i="3"/>
  <c r="F724" i="3"/>
  <c r="F713" i="3"/>
  <c r="J129" i="3"/>
  <c r="J130" i="3"/>
  <c r="J131" i="3"/>
  <c r="J126" i="3"/>
  <c r="J127" i="3"/>
  <c r="J128" i="3"/>
  <c r="J60" i="3"/>
  <c r="J61" i="3"/>
  <c r="J62" i="3"/>
  <c r="J63" i="3"/>
  <c r="J64" i="3"/>
  <c r="J65" i="3"/>
  <c r="J66" i="3"/>
  <c r="F200" i="3"/>
  <c r="F201" i="3"/>
  <c r="F202" i="3"/>
  <c r="F203" i="3"/>
  <c r="F196" i="3"/>
  <c r="F197" i="3"/>
  <c r="F198" i="3"/>
  <c r="F199" i="3"/>
  <c r="F168" i="3"/>
  <c r="F169" i="3"/>
  <c r="F170" i="3"/>
  <c r="F171" i="3"/>
  <c r="F172" i="3"/>
  <c r="F173" i="3"/>
  <c r="F166" i="3"/>
  <c r="F167" i="3"/>
  <c r="F92" i="3"/>
  <c r="F93" i="3"/>
  <c r="F94" i="3"/>
  <c r="F95" i="3"/>
  <c r="F941" i="3"/>
  <c r="F942" i="3"/>
  <c r="F868" i="3"/>
  <c r="F869" i="3"/>
  <c r="F870" i="3"/>
  <c r="F871" i="3"/>
  <c r="F872" i="3"/>
  <c r="F916" i="3"/>
  <c r="F917" i="3"/>
  <c r="F918" i="3"/>
  <c r="F816" i="3"/>
  <c r="F817" i="3"/>
  <c r="F866" i="3"/>
  <c r="F867" i="3"/>
  <c r="F825" i="3"/>
  <c r="F818" i="3"/>
  <c r="F826" i="3"/>
  <c r="F819" i="3"/>
  <c r="F827" i="3"/>
  <c r="F820" i="3"/>
  <c r="F828" i="3"/>
  <c r="F821" i="3"/>
  <c r="F473" i="3"/>
  <c r="F822" i="3"/>
  <c r="F815" i="3"/>
  <c r="F823" i="3"/>
  <c r="F824" i="3"/>
  <c r="F749" i="3"/>
  <c r="F750" i="3"/>
  <c r="F751" i="3"/>
  <c r="F752" i="3"/>
  <c r="J804" i="3"/>
  <c r="J848" i="3"/>
  <c r="J731" i="3"/>
  <c r="J720" i="3"/>
  <c r="J708" i="3"/>
  <c r="F807" i="3"/>
  <c r="F792" i="3"/>
  <c r="F784" i="3"/>
  <c r="F723" i="3"/>
  <c r="F712" i="3"/>
  <c r="J123" i="3"/>
  <c r="J124" i="3"/>
  <c r="J125" i="3"/>
  <c r="J56" i="3"/>
  <c r="J57" i="3"/>
  <c r="J58" i="3"/>
  <c r="J59" i="3"/>
  <c r="F314" i="3"/>
  <c r="F315" i="3"/>
  <c r="F313" i="3"/>
  <c r="F189" i="3"/>
  <c r="F190" i="3"/>
  <c r="F191" i="3"/>
  <c r="F192" i="3"/>
  <c r="F193" i="3"/>
  <c r="F194" i="3"/>
  <c r="F195" i="3"/>
  <c r="F164" i="3"/>
  <c r="F165" i="3"/>
  <c r="F158" i="3"/>
  <c r="F159" i="3"/>
  <c r="F160" i="3"/>
  <c r="F161" i="3"/>
  <c r="F162" i="3"/>
  <c r="F163" i="3"/>
  <c r="F85" i="3"/>
  <c r="F86" i="3"/>
  <c r="F87" i="3"/>
  <c r="F88" i="3"/>
  <c r="F89" i="3"/>
  <c r="F90" i="3"/>
  <c r="F91" i="3"/>
  <c r="J869" i="3"/>
  <c r="J870" i="3"/>
  <c r="J871" i="3"/>
  <c r="J872" i="3"/>
  <c r="J941" i="3"/>
  <c r="J942" i="3"/>
  <c r="J868" i="3"/>
  <c r="J916" i="3"/>
  <c r="J917" i="3"/>
  <c r="J918" i="3"/>
  <c r="J820" i="3"/>
  <c r="J828" i="3"/>
  <c r="J821" i="3"/>
  <c r="J473" i="3"/>
  <c r="J822" i="3"/>
  <c r="J815" i="3"/>
  <c r="J823" i="3"/>
  <c r="J824" i="3"/>
  <c r="J816" i="3"/>
  <c r="J817" i="3"/>
  <c r="J866" i="3"/>
  <c r="J867" i="3"/>
  <c r="J825" i="3"/>
  <c r="J818" i="3"/>
  <c r="J826" i="3"/>
  <c r="J819" i="3"/>
  <c r="J827" i="3"/>
  <c r="J751" i="3"/>
  <c r="J752" i="3"/>
  <c r="J749" i="3"/>
  <c r="J750" i="3"/>
  <c r="J803" i="3"/>
  <c r="J813" i="3"/>
  <c r="J730" i="3"/>
  <c r="J719" i="3"/>
  <c r="J444" i="3"/>
  <c r="F799" i="3"/>
  <c r="F791" i="3"/>
  <c r="F783" i="3"/>
  <c r="F798" i="3"/>
  <c r="F711" i="3"/>
  <c r="J117" i="3"/>
  <c r="J118" i="3"/>
  <c r="J119" i="3"/>
  <c r="J120" i="3"/>
  <c r="J121" i="3"/>
  <c r="J122" i="3"/>
  <c r="J114" i="3"/>
  <c r="J115" i="3"/>
  <c r="J116" i="3"/>
  <c r="F742" i="3"/>
  <c r="F743" i="3"/>
  <c r="F744" i="3"/>
  <c r="F745" i="3"/>
  <c r="F152" i="3"/>
  <c r="F153" i="3"/>
  <c r="F154" i="3"/>
  <c r="F155" i="3"/>
  <c r="F156" i="3"/>
  <c r="F157" i="3"/>
  <c r="F150" i="3"/>
  <c r="F151" i="3"/>
  <c r="F81" i="3"/>
  <c r="F82" i="3"/>
  <c r="F83" i="3"/>
  <c r="F84" i="3"/>
  <c r="F874" i="3"/>
  <c r="F875" i="3"/>
  <c r="F876" i="3"/>
  <c r="F877" i="3"/>
  <c r="F878" i="3"/>
  <c r="F873" i="3"/>
  <c r="F833" i="3"/>
  <c r="F834" i="3"/>
  <c r="F894" i="3"/>
  <c r="F919" i="3"/>
  <c r="F842" i="3"/>
  <c r="F835" i="3"/>
  <c r="F843" i="3"/>
  <c r="F836" i="3"/>
  <c r="F844" i="3"/>
  <c r="F837" i="3"/>
  <c r="F845" i="3"/>
  <c r="F838" i="3"/>
  <c r="F511" i="3"/>
  <c r="F839" i="3"/>
  <c r="F829" i="3"/>
  <c r="F840" i="3"/>
  <c r="F841" i="3"/>
  <c r="F753" i="3"/>
  <c r="F754" i="3"/>
  <c r="F755" i="3"/>
  <c r="F756" i="3"/>
  <c r="F757" i="3"/>
  <c r="F758" i="3"/>
  <c r="J802" i="3"/>
  <c r="J782" i="3"/>
  <c r="J729" i="3"/>
  <c r="J718" i="3"/>
  <c r="F806" i="3"/>
  <c r="F790" i="3"/>
  <c r="F733" i="3"/>
  <c r="F734" i="3"/>
  <c r="F710" i="3"/>
  <c r="J223" i="3"/>
  <c r="J224" i="3"/>
  <c r="J225" i="3"/>
  <c r="J218" i="3"/>
  <c r="J219" i="3"/>
  <c r="J220" i="3"/>
  <c r="J221" i="3"/>
  <c r="J222" i="3"/>
  <c r="F738" i="3"/>
  <c r="F739" i="3"/>
  <c r="F740" i="3"/>
  <c r="F741" i="3"/>
  <c r="F183" i="3"/>
  <c r="F184" i="3"/>
  <c r="F185" i="3"/>
  <c r="F186" i="3"/>
  <c r="F187" i="3"/>
  <c r="F188" i="3"/>
  <c r="F141" i="3"/>
  <c r="F142" i="3"/>
  <c r="F143" i="3"/>
  <c r="F144" i="3"/>
  <c r="F145" i="3"/>
  <c r="F146" i="3"/>
  <c r="F147" i="3"/>
  <c r="F148" i="3"/>
  <c r="F149" i="3"/>
  <c r="F75" i="3"/>
  <c r="F76" i="3"/>
  <c r="F77" i="3"/>
  <c r="F78" i="3"/>
  <c r="F79" i="3"/>
  <c r="F80" i="3"/>
  <c r="J873" i="3"/>
  <c r="J874" i="3"/>
  <c r="J875" i="3"/>
  <c r="J876" i="3"/>
  <c r="J877" i="3"/>
  <c r="J878" i="3"/>
  <c r="J837" i="3"/>
  <c r="J845" i="3"/>
  <c r="J838" i="3"/>
  <c r="J511" i="3"/>
  <c r="J839" i="3"/>
  <c r="J829" i="3"/>
  <c r="J840" i="3"/>
  <c r="J841" i="3"/>
  <c r="J833" i="3"/>
  <c r="J834" i="3"/>
  <c r="J894" i="3"/>
  <c r="J919" i="3"/>
  <c r="J842" i="3"/>
  <c r="J835" i="3"/>
  <c r="J843" i="3"/>
  <c r="J836" i="3"/>
  <c r="J844" i="3"/>
  <c r="J758" i="3"/>
  <c r="J753" i="3"/>
  <c r="J754" i="3"/>
  <c r="J755" i="3"/>
  <c r="J756" i="3"/>
  <c r="J757" i="3"/>
  <c r="J801" i="3"/>
  <c r="J789" i="3"/>
  <c r="J728" i="3"/>
  <c r="J717" i="3"/>
  <c r="F805" i="3"/>
  <c r="F849" i="3"/>
  <c r="F732" i="3"/>
  <c r="F721" i="3"/>
  <c r="F709" i="3"/>
  <c r="J593" i="3"/>
  <c r="J605" i="3"/>
  <c r="J594" i="3"/>
  <c r="J606" i="3"/>
  <c r="J583" i="3"/>
  <c r="J596" i="3"/>
  <c r="J607" i="3"/>
  <c r="J584" i="3"/>
  <c r="J582" i="3"/>
  <c r="J608" i="3"/>
  <c r="J585" i="3"/>
  <c r="J597" i="3"/>
  <c r="J586" i="3"/>
  <c r="J598" i="3"/>
  <c r="J587" i="3"/>
  <c r="J599" i="3"/>
  <c r="J588" i="3"/>
  <c r="J600" i="3"/>
  <c r="J589" i="3"/>
  <c r="J601" i="3"/>
  <c r="J590" i="3"/>
  <c r="J602" i="3"/>
  <c r="J591" i="3"/>
  <c r="J603" i="3"/>
  <c r="J780" i="3"/>
  <c r="J592" i="3"/>
  <c r="J604" i="3"/>
  <c r="J211" i="3"/>
  <c r="J212" i="3"/>
  <c r="J213" i="3"/>
  <c r="J214" i="3"/>
  <c r="J215" i="3"/>
  <c r="J216" i="3"/>
  <c r="J217" i="3"/>
  <c r="J105" i="3"/>
  <c r="J106" i="3"/>
  <c r="J107" i="3"/>
  <c r="J108" i="3"/>
  <c r="J109" i="3"/>
  <c r="J110" i="3"/>
  <c r="J111" i="3"/>
  <c r="J112" i="3"/>
  <c r="J113" i="3"/>
  <c r="F735" i="3"/>
  <c r="F736" i="3"/>
  <c r="F737" i="3"/>
  <c r="F181" i="3"/>
  <c r="F182" i="3"/>
  <c r="F140" i="3"/>
  <c r="F132" i="3"/>
  <c r="F133" i="3"/>
  <c r="F134" i="3"/>
  <c r="F135" i="3"/>
  <c r="F136" i="3"/>
  <c r="F137" i="3"/>
  <c r="F138" i="3"/>
  <c r="F139" i="3"/>
  <c r="F72" i="3"/>
  <c r="F73" i="3"/>
  <c r="F74" i="3"/>
  <c r="F71" i="3"/>
  <c r="F896" i="3"/>
  <c r="F897" i="3"/>
  <c r="F895" i="3"/>
  <c r="F891" i="3"/>
  <c r="F892" i="3"/>
  <c r="F893" i="3"/>
  <c r="F832" i="3"/>
  <c r="F852" i="3"/>
  <c r="F862" i="3"/>
  <c r="F853" i="3"/>
  <c r="F863" i="3"/>
  <c r="F854" i="3"/>
  <c r="F516" i="3"/>
  <c r="F855" i="3"/>
  <c r="F830" i="3"/>
  <c r="F856" i="3"/>
  <c r="F857" i="3"/>
  <c r="F858" i="3"/>
  <c r="F859" i="3"/>
  <c r="F850" i="3"/>
  <c r="F851" i="3"/>
  <c r="F860" i="3"/>
  <c r="F861" i="3"/>
  <c r="J800" i="3"/>
  <c r="J788" i="3"/>
  <c r="J727" i="3"/>
  <c r="J716" i="3"/>
  <c r="F804" i="3"/>
  <c r="F848" i="3"/>
  <c r="F731" i="3"/>
  <c r="F720" i="3"/>
  <c r="F708" i="3"/>
  <c r="J207" i="3"/>
  <c r="J208" i="3"/>
  <c r="J209" i="3"/>
  <c r="J210" i="3"/>
  <c r="J204" i="3"/>
  <c r="J205" i="3"/>
  <c r="J206" i="3"/>
  <c r="J175" i="3"/>
  <c r="J176" i="3"/>
  <c r="J177" i="3"/>
  <c r="J178" i="3"/>
  <c r="J179" i="3"/>
  <c r="J180" i="3"/>
  <c r="J174" i="3"/>
  <c r="J96" i="3"/>
  <c r="J97" i="3"/>
  <c r="J98" i="3"/>
  <c r="J99" i="3"/>
  <c r="J100" i="3"/>
  <c r="J101" i="3"/>
  <c r="J102" i="3"/>
  <c r="J103" i="3"/>
  <c r="J104" i="3"/>
  <c r="F67" i="3"/>
  <c r="F68" i="3"/>
  <c r="F69" i="3"/>
  <c r="F70" i="3"/>
  <c r="J895" i="3"/>
  <c r="J896" i="3"/>
  <c r="J897" i="3"/>
  <c r="J891" i="3"/>
  <c r="J892" i="3"/>
  <c r="J893" i="3"/>
  <c r="J832" i="3"/>
  <c r="J854" i="3"/>
  <c r="J516" i="3"/>
  <c r="J855" i="3"/>
  <c r="J830" i="3"/>
  <c r="J856" i="3"/>
  <c r="J857" i="3"/>
  <c r="J858" i="3"/>
  <c r="J859" i="3"/>
  <c r="J850" i="3"/>
  <c r="J851" i="3"/>
  <c r="J860" i="3"/>
  <c r="J861" i="3"/>
  <c r="J852" i="3"/>
  <c r="J862" i="3"/>
  <c r="J853" i="3"/>
  <c r="J863" i="3"/>
  <c r="J450" i="3"/>
  <c r="J787" i="3"/>
  <c r="J726" i="3"/>
  <c r="J715" i="3"/>
  <c r="F803" i="3"/>
  <c r="F813" i="3"/>
  <c r="F730" i="3"/>
  <c r="F719" i="3"/>
  <c r="F444" i="3"/>
  <c r="J196" i="3"/>
  <c r="J197" i="3"/>
  <c r="J198" i="3"/>
  <c r="J199" i="3"/>
  <c r="J200" i="3"/>
  <c r="J201" i="3"/>
  <c r="J202" i="3"/>
  <c r="J203" i="3"/>
  <c r="J166" i="3"/>
  <c r="J167" i="3"/>
  <c r="J168" i="3"/>
  <c r="J169" i="3"/>
  <c r="J170" i="3"/>
  <c r="J171" i="3"/>
  <c r="J172" i="3"/>
  <c r="J173" i="3"/>
  <c r="J92" i="3"/>
  <c r="J93" i="3"/>
  <c r="J94" i="3"/>
  <c r="J95" i="3"/>
  <c r="F126" i="3"/>
  <c r="F127" i="3"/>
  <c r="F128" i="3"/>
  <c r="F129" i="3"/>
  <c r="F130" i="3"/>
  <c r="F131" i="3"/>
  <c r="F60" i="3"/>
  <c r="F61" i="3"/>
  <c r="F62" i="3"/>
  <c r="F63" i="3"/>
  <c r="F64" i="3"/>
  <c r="F65" i="3"/>
  <c r="F66" i="3"/>
  <c r="F900" i="3"/>
  <c r="F898" i="3"/>
  <c r="F899" i="3"/>
  <c r="J794" i="3"/>
  <c r="J786" i="3"/>
  <c r="J725" i="3"/>
  <c r="J714" i="3"/>
  <c r="F802" i="3"/>
  <c r="F782" i="3"/>
  <c r="F729" i="3"/>
  <c r="F718" i="3"/>
  <c r="J314" i="3"/>
  <c r="J313" i="3"/>
  <c r="J315" i="3"/>
  <c r="J195" i="3"/>
  <c r="J189" i="3"/>
  <c r="J190" i="3"/>
  <c r="J191" i="3"/>
  <c r="J192" i="3"/>
  <c r="J193" i="3"/>
  <c r="J194" i="3"/>
  <c r="J159" i="3"/>
  <c r="J160" i="3"/>
  <c r="J161" i="3"/>
  <c r="J162" i="3"/>
  <c r="J163" i="3"/>
  <c r="J164" i="3"/>
  <c r="J165" i="3"/>
  <c r="J158" i="3"/>
  <c r="J89" i="3"/>
  <c r="J90" i="3"/>
  <c r="J91" i="3"/>
  <c r="J85" i="3"/>
  <c r="J86" i="3"/>
  <c r="J87" i="3"/>
  <c r="J88" i="3"/>
  <c r="F123" i="3"/>
  <c r="F124" i="3"/>
  <c r="F125" i="3"/>
  <c r="F56" i="3"/>
  <c r="F57" i="3"/>
  <c r="F58" i="3"/>
  <c r="F59" i="3"/>
  <c r="J898" i="3"/>
  <c r="J899" i="3"/>
  <c r="J900" i="3"/>
  <c r="J793" i="3"/>
  <c r="J785" i="3"/>
  <c r="J724" i="3"/>
  <c r="J713" i="3"/>
  <c r="F801" i="3"/>
  <c r="F789" i="3"/>
  <c r="F728" i="3"/>
  <c r="F717" i="3"/>
  <c r="J742" i="3"/>
  <c r="J743" i="3"/>
  <c r="J744" i="3"/>
  <c r="J745" i="3"/>
  <c r="J150" i="3"/>
  <c r="J151" i="3"/>
  <c r="J152" i="3"/>
  <c r="J153" i="3"/>
  <c r="J154" i="3"/>
  <c r="J155" i="3"/>
  <c r="J156" i="3"/>
  <c r="J157" i="3"/>
  <c r="J81" i="3"/>
  <c r="J82" i="3"/>
  <c r="J83" i="3"/>
  <c r="J84" i="3"/>
  <c r="F122" i="3"/>
  <c r="F114" i="3"/>
  <c r="F115" i="3"/>
  <c r="F116" i="3"/>
  <c r="F117" i="3"/>
  <c r="F118" i="3"/>
  <c r="F119" i="3"/>
  <c r="F120" i="3"/>
  <c r="F121" i="3"/>
  <c r="F759" i="3"/>
  <c r="F760" i="3"/>
  <c r="F761" i="3"/>
  <c r="F762" i="3"/>
  <c r="F901" i="3"/>
  <c r="F902" i="3"/>
  <c r="F903" i="3"/>
  <c r="F888" i="3"/>
  <c r="F889" i="3"/>
  <c r="F879" i="3"/>
  <c r="F890" i="3"/>
  <c r="F880" i="3"/>
  <c r="F881" i="3"/>
  <c r="F882" i="3"/>
  <c r="F883" i="3"/>
  <c r="F884" i="3"/>
  <c r="F885" i="3"/>
  <c r="F886" i="3"/>
  <c r="F887" i="3"/>
  <c r="J807" i="3"/>
  <c r="J792" i="3"/>
  <c r="J784" i="3"/>
  <c r="J723" i="3"/>
  <c r="J712" i="3"/>
  <c r="F800" i="3"/>
  <c r="F788" i="3"/>
  <c r="F727" i="3"/>
  <c r="F716" i="3"/>
  <c r="I738" i="3"/>
  <c r="I739" i="3"/>
  <c r="I740" i="3"/>
  <c r="I741" i="3"/>
  <c r="I185" i="3"/>
  <c r="I186" i="3"/>
  <c r="I187" i="3"/>
  <c r="I188" i="3"/>
  <c r="I183" i="3"/>
  <c r="I184" i="3"/>
  <c r="I148" i="3"/>
  <c r="I149" i="3"/>
  <c r="I141" i="3"/>
  <c r="I142" i="3"/>
  <c r="I143" i="3"/>
  <c r="I144" i="3"/>
  <c r="I145" i="3"/>
  <c r="I146" i="3"/>
  <c r="I147" i="3"/>
  <c r="I75" i="3"/>
  <c r="I76" i="3"/>
  <c r="I77" i="3"/>
  <c r="I78" i="3"/>
  <c r="I79" i="3"/>
  <c r="I80" i="3"/>
  <c r="E222" i="3"/>
  <c r="E223" i="3"/>
  <c r="E224" i="3"/>
  <c r="E225" i="3"/>
  <c r="E218" i="3"/>
  <c r="E219" i="3"/>
  <c r="E220" i="3"/>
  <c r="E221" i="3"/>
  <c r="I759" i="3"/>
  <c r="I760" i="3"/>
  <c r="I761" i="3"/>
  <c r="I762" i="3"/>
  <c r="I903" i="3"/>
  <c r="I901" i="3"/>
  <c r="I902" i="3"/>
  <c r="I886" i="3"/>
  <c r="I887" i="3"/>
  <c r="I888" i="3"/>
  <c r="I889" i="3"/>
  <c r="I879" i="3"/>
  <c r="I890" i="3"/>
  <c r="I880" i="3"/>
  <c r="I881" i="3"/>
  <c r="I882" i="3"/>
  <c r="I883" i="3"/>
  <c r="I884" i="3"/>
  <c r="I885" i="3"/>
  <c r="I801" i="3"/>
  <c r="I789" i="3"/>
  <c r="I728" i="3"/>
  <c r="I717" i="3"/>
  <c r="E450" i="3"/>
  <c r="E787" i="3"/>
  <c r="E726" i="3"/>
  <c r="E715" i="3"/>
  <c r="I735" i="3"/>
  <c r="I736" i="3"/>
  <c r="I737" i="3"/>
  <c r="I181" i="3"/>
  <c r="I182" i="3"/>
  <c r="I136" i="3"/>
  <c r="I137" i="3"/>
  <c r="I138" i="3"/>
  <c r="I139" i="3"/>
  <c r="I140" i="3"/>
  <c r="I132" i="3"/>
  <c r="I133" i="3"/>
  <c r="I134" i="3"/>
  <c r="I135" i="3"/>
  <c r="I71" i="3"/>
  <c r="I72" i="3"/>
  <c r="I73" i="3"/>
  <c r="I74" i="3"/>
  <c r="E780" i="3"/>
  <c r="E592" i="3"/>
  <c r="E604" i="3"/>
  <c r="E593" i="3"/>
  <c r="E605" i="3"/>
  <c r="E594" i="3"/>
  <c r="E606" i="3"/>
  <c r="E583" i="3"/>
  <c r="E596" i="3"/>
  <c r="E607" i="3"/>
  <c r="E584" i="3"/>
  <c r="E582" i="3"/>
  <c r="E608" i="3"/>
  <c r="E585" i="3"/>
  <c r="E597" i="3"/>
  <c r="E586" i="3"/>
  <c r="E598" i="3"/>
  <c r="E587" i="3"/>
  <c r="E599" i="3"/>
  <c r="E588" i="3"/>
  <c r="E600" i="3"/>
  <c r="E589" i="3"/>
  <c r="E601" i="3"/>
  <c r="E590" i="3"/>
  <c r="E602" i="3"/>
  <c r="E591" i="3"/>
  <c r="E603" i="3"/>
  <c r="E211" i="3"/>
  <c r="E212" i="3"/>
  <c r="E213" i="3"/>
  <c r="E214" i="3"/>
  <c r="E215" i="3"/>
  <c r="E216" i="3"/>
  <c r="E217" i="3"/>
  <c r="E105" i="3"/>
  <c r="E106" i="3"/>
  <c r="E107" i="3"/>
  <c r="E108" i="3"/>
  <c r="E109" i="3"/>
  <c r="E110" i="3"/>
  <c r="E111" i="3"/>
  <c r="E112" i="3"/>
  <c r="E113" i="3"/>
  <c r="E763" i="3"/>
  <c r="E764" i="3"/>
  <c r="E765" i="3"/>
  <c r="E766" i="3"/>
  <c r="E913" i="3"/>
  <c r="E904" i="3"/>
  <c r="E914" i="3"/>
  <c r="E915" i="3"/>
  <c r="E905" i="3"/>
  <c r="E906" i="3"/>
  <c r="E907" i="3"/>
  <c r="E908" i="3"/>
  <c r="E909" i="3"/>
  <c r="E910" i="3"/>
  <c r="E911" i="3"/>
  <c r="E912" i="3"/>
  <c r="D806" i="3"/>
  <c r="E865" i="3"/>
  <c r="E808" i="3"/>
  <c r="E809" i="3"/>
  <c r="E810" i="3"/>
  <c r="E811" i="3"/>
  <c r="E470" i="3"/>
  <c r="E814" i="3"/>
  <c r="E864" i="3"/>
  <c r="E746" i="3"/>
  <c r="E747" i="3"/>
  <c r="E748" i="3"/>
  <c r="I788" i="3"/>
  <c r="I727" i="3"/>
  <c r="I716" i="3"/>
  <c r="E794" i="3"/>
  <c r="E786" i="3"/>
  <c r="E725" i="3"/>
  <c r="E714" i="3"/>
  <c r="I68" i="3"/>
  <c r="I69" i="3"/>
  <c r="I70" i="3"/>
  <c r="I67" i="3"/>
  <c r="E206" i="3"/>
  <c r="E207" i="3"/>
  <c r="E208" i="3"/>
  <c r="E209" i="3"/>
  <c r="E210" i="3"/>
  <c r="E204" i="3"/>
  <c r="E205" i="3"/>
  <c r="E174" i="3"/>
  <c r="E175" i="3"/>
  <c r="E176" i="3"/>
  <c r="E177" i="3"/>
  <c r="E178" i="3"/>
  <c r="E179" i="3"/>
  <c r="E180" i="3"/>
  <c r="E104" i="3"/>
  <c r="E96" i="3"/>
  <c r="E97" i="3"/>
  <c r="E98" i="3"/>
  <c r="E99" i="3"/>
  <c r="E100" i="3"/>
  <c r="E101" i="3"/>
  <c r="E102" i="3"/>
  <c r="E103" i="3"/>
  <c r="I763" i="3"/>
  <c r="I764" i="3"/>
  <c r="I765" i="3"/>
  <c r="I766" i="3"/>
  <c r="I914" i="3"/>
  <c r="I915" i="3"/>
  <c r="I905" i="3"/>
  <c r="I906" i="3"/>
  <c r="I907" i="3"/>
  <c r="I908" i="3"/>
  <c r="I909" i="3"/>
  <c r="I910" i="3"/>
  <c r="I911" i="3"/>
  <c r="I912" i="3"/>
  <c r="I913" i="3"/>
  <c r="I904" i="3"/>
  <c r="H806" i="3"/>
  <c r="I809" i="3"/>
  <c r="I810" i="3"/>
  <c r="I811" i="3"/>
  <c r="I470" i="3"/>
  <c r="I814" i="3"/>
  <c r="I864" i="3"/>
  <c r="I865" i="3"/>
  <c r="I808" i="3"/>
  <c r="I746" i="3"/>
  <c r="I747" i="3"/>
  <c r="I748" i="3"/>
  <c r="I450" i="3"/>
  <c r="I787" i="3"/>
  <c r="I726" i="3"/>
  <c r="I715" i="3"/>
  <c r="E793" i="3"/>
  <c r="E785" i="3"/>
  <c r="E724" i="3"/>
  <c r="E713" i="3"/>
  <c r="I130" i="3"/>
  <c r="I131" i="3"/>
  <c r="I126" i="3"/>
  <c r="I127" i="3"/>
  <c r="I128" i="3"/>
  <c r="I129" i="3"/>
  <c r="I60" i="3"/>
  <c r="I61" i="3"/>
  <c r="I62" i="3"/>
  <c r="I63" i="3"/>
  <c r="I64" i="3"/>
  <c r="I65" i="3"/>
  <c r="I66" i="3"/>
  <c r="E196" i="3"/>
  <c r="E197" i="3"/>
  <c r="E198" i="3"/>
  <c r="E199" i="3"/>
  <c r="E200" i="3"/>
  <c r="E201" i="3"/>
  <c r="E202" i="3"/>
  <c r="E203" i="3"/>
  <c r="E166" i="3"/>
  <c r="E167" i="3"/>
  <c r="E168" i="3"/>
  <c r="E169" i="3"/>
  <c r="E170" i="3"/>
  <c r="E171" i="3"/>
  <c r="E172" i="3"/>
  <c r="E173" i="3"/>
  <c r="E92" i="3"/>
  <c r="E93" i="3"/>
  <c r="E94" i="3"/>
  <c r="E95" i="3"/>
  <c r="E868" i="3"/>
  <c r="E869" i="3"/>
  <c r="E870" i="3"/>
  <c r="E871" i="3"/>
  <c r="E872" i="3"/>
  <c r="E941" i="3"/>
  <c r="E942" i="3"/>
  <c r="E916" i="3"/>
  <c r="E917" i="3"/>
  <c r="E918" i="3"/>
  <c r="E819" i="3"/>
  <c r="E827" i="3"/>
  <c r="E820" i="3"/>
  <c r="E828" i="3"/>
  <c r="E821" i="3"/>
  <c r="E473" i="3"/>
  <c r="E822" i="3"/>
  <c r="E815" i="3"/>
  <c r="E823" i="3"/>
  <c r="E824" i="3"/>
  <c r="E816" i="3"/>
  <c r="E817" i="3"/>
  <c r="E866" i="3"/>
  <c r="E867" i="3"/>
  <c r="E825" i="3"/>
  <c r="E818" i="3"/>
  <c r="E826" i="3"/>
  <c r="E750" i="3"/>
  <c r="E751" i="3"/>
  <c r="E752" i="3"/>
  <c r="E749" i="3"/>
  <c r="I794" i="3"/>
  <c r="I786" i="3"/>
  <c r="I725" i="3"/>
  <c r="I714" i="3"/>
  <c r="E807" i="3"/>
  <c r="E792" i="3"/>
  <c r="E784" i="3"/>
  <c r="E723" i="3"/>
  <c r="E712" i="3"/>
  <c r="I123" i="3"/>
  <c r="I124" i="3"/>
  <c r="I125" i="3"/>
  <c r="I56" i="3"/>
  <c r="I57" i="3"/>
  <c r="I58" i="3"/>
  <c r="I59" i="3"/>
  <c r="E313" i="3"/>
  <c r="E314" i="3"/>
  <c r="E315" i="3"/>
  <c r="E194" i="3"/>
  <c r="E195" i="3"/>
  <c r="E189" i="3"/>
  <c r="E190" i="3"/>
  <c r="E191" i="3"/>
  <c r="E192" i="3"/>
  <c r="E193" i="3"/>
  <c r="E158" i="3"/>
  <c r="E159" i="3"/>
  <c r="E160" i="3"/>
  <c r="E161" i="3"/>
  <c r="E162" i="3"/>
  <c r="E163" i="3"/>
  <c r="E164" i="3"/>
  <c r="E165" i="3"/>
  <c r="E88" i="3"/>
  <c r="E89" i="3"/>
  <c r="E90" i="3"/>
  <c r="E91" i="3"/>
  <c r="E85" i="3"/>
  <c r="E86" i="3"/>
  <c r="E87" i="3"/>
  <c r="I870" i="3"/>
  <c r="I871" i="3"/>
  <c r="I872" i="3"/>
  <c r="I941" i="3"/>
  <c r="I942" i="3"/>
  <c r="I868" i="3"/>
  <c r="I869" i="3"/>
  <c r="I916" i="3"/>
  <c r="I917" i="3"/>
  <c r="I918" i="3"/>
  <c r="I821" i="3"/>
  <c r="I473" i="3"/>
  <c r="I822" i="3"/>
  <c r="I815" i="3"/>
  <c r="I823" i="3"/>
  <c r="I824" i="3"/>
  <c r="I816" i="3"/>
  <c r="I817" i="3"/>
  <c r="I866" i="3"/>
  <c r="I867" i="3"/>
  <c r="I825" i="3"/>
  <c r="I818" i="3"/>
  <c r="I826" i="3"/>
  <c r="I819" i="3"/>
  <c r="I827" i="3"/>
  <c r="I820" i="3"/>
  <c r="I828" i="3"/>
  <c r="I752" i="3"/>
  <c r="I749" i="3"/>
  <c r="I750" i="3"/>
  <c r="I751" i="3"/>
  <c r="I793" i="3"/>
  <c r="I785" i="3"/>
  <c r="I724" i="3"/>
  <c r="I713" i="3"/>
  <c r="E799" i="3"/>
  <c r="E791" i="3"/>
  <c r="E783" i="3"/>
  <c r="E798" i="3"/>
  <c r="E711" i="3"/>
  <c r="I118" i="3"/>
  <c r="I119" i="3"/>
  <c r="I120" i="3"/>
  <c r="I121" i="3"/>
  <c r="I122" i="3"/>
  <c r="I114" i="3"/>
  <c r="I115" i="3"/>
  <c r="I116" i="3"/>
  <c r="I117" i="3"/>
  <c r="E742" i="3"/>
  <c r="E743" i="3"/>
  <c r="E744" i="3"/>
  <c r="E745" i="3"/>
  <c r="E150" i="3"/>
  <c r="E151" i="3"/>
  <c r="E152" i="3"/>
  <c r="E153" i="3"/>
  <c r="E154" i="3"/>
  <c r="E155" i="3"/>
  <c r="E156" i="3"/>
  <c r="E157" i="3"/>
  <c r="E81" i="3"/>
  <c r="E82" i="3"/>
  <c r="E83" i="3"/>
  <c r="E84" i="3"/>
  <c r="E873" i="3"/>
  <c r="E874" i="3"/>
  <c r="E875" i="3"/>
  <c r="E876" i="3"/>
  <c r="E877" i="3"/>
  <c r="E878" i="3"/>
  <c r="E836" i="3"/>
  <c r="E844" i="3"/>
  <c r="E837" i="3"/>
  <c r="E845" i="3"/>
  <c r="E838" i="3"/>
  <c r="E511" i="3"/>
  <c r="E839" i="3"/>
  <c r="E829" i="3"/>
  <c r="E840" i="3"/>
  <c r="E841" i="3"/>
  <c r="E833" i="3"/>
  <c r="E834" i="3"/>
  <c r="E894" i="3"/>
  <c r="E919" i="3"/>
  <c r="E842" i="3"/>
  <c r="E835" i="3"/>
  <c r="E843" i="3"/>
  <c r="E757" i="3"/>
  <c r="E758" i="3"/>
  <c r="E753" i="3"/>
  <c r="E754" i="3"/>
  <c r="E755" i="3"/>
  <c r="E756" i="3"/>
  <c r="I807" i="3"/>
  <c r="I792" i="3"/>
  <c r="I784" i="3"/>
  <c r="I723" i="3"/>
  <c r="I712" i="3"/>
  <c r="E806" i="3"/>
  <c r="E790" i="3"/>
  <c r="E733" i="3"/>
  <c r="E734" i="3"/>
  <c r="E710" i="3"/>
  <c r="I224" i="3"/>
  <c r="I225" i="3"/>
  <c r="I218" i="3"/>
  <c r="I219" i="3"/>
  <c r="I220" i="3"/>
  <c r="I221" i="3"/>
  <c r="I222" i="3"/>
  <c r="I223" i="3"/>
  <c r="E740" i="3"/>
  <c r="E741" i="3"/>
  <c r="E738" i="3"/>
  <c r="E739" i="3"/>
  <c r="E183" i="3"/>
  <c r="E184" i="3"/>
  <c r="E185" i="3"/>
  <c r="E186" i="3"/>
  <c r="E187" i="3"/>
  <c r="E188" i="3"/>
  <c r="E146" i="3"/>
  <c r="E147" i="3"/>
  <c r="E148" i="3"/>
  <c r="E149" i="3"/>
  <c r="E141" i="3"/>
  <c r="E142" i="3"/>
  <c r="E143" i="3"/>
  <c r="E144" i="3"/>
  <c r="E145" i="3"/>
  <c r="E79" i="3"/>
  <c r="E80" i="3"/>
  <c r="E75" i="3"/>
  <c r="E76" i="3"/>
  <c r="E77" i="3"/>
  <c r="E78" i="3"/>
  <c r="I873" i="3"/>
  <c r="I874" i="3"/>
  <c r="I875" i="3"/>
  <c r="I876" i="3"/>
  <c r="I877" i="3"/>
  <c r="I878" i="3"/>
  <c r="I838" i="3"/>
  <c r="I511" i="3"/>
  <c r="I839" i="3"/>
  <c r="I829" i="3"/>
  <c r="I840" i="3"/>
  <c r="I841" i="3"/>
  <c r="I833" i="3"/>
  <c r="I834" i="3"/>
  <c r="I894" i="3"/>
  <c r="I919" i="3"/>
  <c r="I842" i="3"/>
  <c r="I835" i="3"/>
  <c r="I843" i="3"/>
  <c r="I836" i="3"/>
  <c r="I844" i="3"/>
  <c r="I837" i="3"/>
  <c r="I845" i="3"/>
  <c r="I753" i="3"/>
  <c r="I754" i="3"/>
  <c r="I755" i="3"/>
  <c r="I756" i="3"/>
  <c r="I757" i="3"/>
  <c r="I758" i="3"/>
  <c r="I799" i="3"/>
  <c r="I791" i="3"/>
  <c r="I783" i="3"/>
  <c r="I798" i="3"/>
  <c r="I711" i="3"/>
  <c r="E805" i="3"/>
  <c r="E849" i="3"/>
  <c r="E732" i="3"/>
  <c r="E721" i="3"/>
  <c r="E709" i="3"/>
  <c r="I594" i="3"/>
  <c r="I606" i="3"/>
  <c r="I583" i="3"/>
  <c r="I596" i="3"/>
  <c r="I607" i="3"/>
  <c r="I780" i="3"/>
  <c r="I584" i="3"/>
  <c r="I582" i="3"/>
  <c r="I608" i="3"/>
  <c r="I585" i="3"/>
  <c r="I597" i="3"/>
  <c r="I586" i="3"/>
  <c r="I598" i="3"/>
  <c r="I587" i="3"/>
  <c r="I599" i="3"/>
  <c r="I588" i="3"/>
  <c r="I600" i="3"/>
  <c r="I589" i="3"/>
  <c r="I601" i="3"/>
  <c r="I590" i="3"/>
  <c r="I602" i="3"/>
  <c r="I591" i="3"/>
  <c r="I603" i="3"/>
  <c r="I592" i="3"/>
  <c r="I604" i="3"/>
  <c r="I593" i="3"/>
  <c r="I605" i="3"/>
  <c r="I211" i="3"/>
  <c r="I212" i="3"/>
  <c r="I213" i="3"/>
  <c r="I214" i="3"/>
  <c r="I215" i="3"/>
  <c r="I216" i="3"/>
  <c r="I217" i="3"/>
  <c r="I106" i="3"/>
  <c r="I107" i="3"/>
  <c r="I108" i="3"/>
  <c r="I109" i="3"/>
  <c r="I110" i="3"/>
  <c r="I111" i="3"/>
  <c r="I112" i="3"/>
  <c r="I113" i="3"/>
  <c r="I105" i="3"/>
  <c r="E735" i="3"/>
  <c r="E736" i="3"/>
  <c r="E737" i="3"/>
  <c r="E181" i="3"/>
  <c r="E182" i="3"/>
  <c r="E134" i="3"/>
  <c r="E135" i="3"/>
  <c r="E136" i="3"/>
  <c r="E137" i="3"/>
  <c r="E138" i="3"/>
  <c r="E139" i="3"/>
  <c r="E140" i="3"/>
  <c r="E132" i="3"/>
  <c r="E133" i="3"/>
  <c r="E71" i="3"/>
  <c r="E72" i="3"/>
  <c r="E73" i="3"/>
  <c r="E74" i="3"/>
  <c r="E895" i="3"/>
  <c r="E896" i="3"/>
  <c r="E897" i="3"/>
  <c r="E891" i="3"/>
  <c r="E892" i="3"/>
  <c r="E893" i="3"/>
  <c r="E832" i="3"/>
  <c r="E854" i="3"/>
  <c r="E516" i="3"/>
  <c r="E855" i="3"/>
  <c r="E830" i="3"/>
  <c r="E856" i="3"/>
  <c r="E857" i="3"/>
  <c r="E858" i="3"/>
  <c r="E859" i="3"/>
  <c r="E850" i="3"/>
  <c r="E851" i="3"/>
  <c r="E860" i="3"/>
  <c r="E861" i="3"/>
  <c r="E852" i="3"/>
  <c r="E862" i="3"/>
  <c r="E853" i="3"/>
  <c r="E863" i="3"/>
  <c r="I806" i="3"/>
  <c r="I790" i="3"/>
  <c r="I733" i="3"/>
  <c r="I734" i="3"/>
  <c r="I710" i="3"/>
  <c r="E804" i="3"/>
  <c r="E848" i="3"/>
  <c r="E731" i="3"/>
  <c r="E720" i="3"/>
  <c r="E708" i="3"/>
  <c r="I208" i="3"/>
  <c r="I209" i="3"/>
  <c r="I210" i="3"/>
  <c r="I204" i="3"/>
  <c r="I205" i="3"/>
  <c r="I206" i="3"/>
  <c r="I207" i="3"/>
  <c r="I176" i="3"/>
  <c r="I177" i="3"/>
  <c r="I178" i="3"/>
  <c r="I179" i="3"/>
  <c r="I180" i="3"/>
  <c r="I174" i="3"/>
  <c r="I175" i="3"/>
  <c r="I96" i="3"/>
  <c r="I97" i="3"/>
  <c r="I98" i="3"/>
  <c r="I99" i="3"/>
  <c r="I100" i="3"/>
  <c r="I101" i="3"/>
  <c r="I102" i="3"/>
  <c r="I103" i="3"/>
  <c r="I104" i="3"/>
  <c r="E67" i="3"/>
  <c r="E68" i="3"/>
  <c r="E69" i="3"/>
  <c r="E70" i="3"/>
  <c r="I895" i="3"/>
  <c r="I896" i="3"/>
  <c r="I897" i="3"/>
  <c r="I891" i="3"/>
  <c r="I892" i="3"/>
  <c r="I893" i="3"/>
  <c r="I832" i="3"/>
  <c r="I858" i="3"/>
  <c r="I859" i="3"/>
  <c r="I850" i="3"/>
  <c r="I851" i="3"/>
  <c r="I860" i="3"/>
  <c r="I861" i="3"/>
  <c r="I852" i="3"/>
  <c r="I862" i="3"/>
  <c r="I853" i="3"/>
  <c r="I863" i="3"/>
  <c r="I854" i="3"/>
  <c r="I516" i="3"/>
  <c r="I855" i="3"/>
  <c r="I830" i="3"/>
  <c r="I856" i="3"/>
  <c r="I857" i="3"/>
  <c r="I805" i="3"/>
  <c r="I849" i="3"/>
  <c r="I732" i="3"/>
  <c r="I721" i="3"/>
  <c r="I709" i="3"/>
  <c r="E803" i="3"/>
  <c r="E813" i="3"/>
  <c r="E730" i="3"/>
  <c r="E719" i="3"/>
  <c r="E444" i="3"/>
  <c r="I196" i="3"/>
  <c r="I197" i="3"/>
  <c r="I198" i="3"/>
  <c r="I199" i="3"/>
  <c r="I200" i="3"/>
  <c r="I201" i="3"/>
  <c r="I202" i="3"/>
  <c r="I203" i="3"/>
  <c r="I166" i="3"/>
  <c r="I167" i="3"/>
  <c r="I168" i="3"/>
  <c r="I169" i="3"/>
  <c r="I170" i="3"/>
  <c r="I171" i="3"/>
  <c r="I172" i="3"/>
  <c r="I173" i="3"/>
  <c r="I92" i="3"/>
  <c r="I93" i="3"/>
  <c r="I94" i="3"/>
  <c r="I95" i="3"/>
  <c r="E128" i="3"/>
  <c r="E129" i="3"/>
  <c r="E130" i="3"/>
  <c r="E131" i="3"/>
  <c r="E126" i="3"/>
  <c r="E127" i="3"/>
  <c r="E66" i="3"/>
  <c r="E60" i="3"/>
  <c r="E61" i="3"/>
  <c r="E62" i="3"/>
  <c r="E63" i="3"/>
  <c r="E64" i="3"/>
  <c r="E65" i="3"/>
  <c r="E898" i="3"/>
  <c r="E899" i="3"/>
  <c r="E900" i="3"/>
  <c r="I804" i="3"/>
  <c r="I848" i="3"/>
  <c r="I731" i="3"/>
  <c r="I720" i="3"/>
  <c r="I708" i="3"/>
  <c r="E802" i="3"/>
  <c r="E782" i="3"/>
  <c r="E729" i="3"/>
  <c r="E718" i="3"/>
  <c r="I314" i="3"/>
  <c r="I315" i="3"/>
  <c r="I313" i="3"/>
  <c r="I189" i="3"/>
  <c r="I190" i="3"/>
  <c r="I191" i="3"/>
  <c r="I192" i="3"/>
  <c r="I193" i="3"/>
  <c r="I194" i="3"/>
  <c r="I195" i="3"/>
  <c r="I160" i="3"/>
  <c r="I161" i="3"/>
  <c r="I162" i="3"/>
  <c r="I163" i="3"/>
  <c r="I164" i="3"/>
  <c r="I165" i="3"/>
  <c r="I158" i="3"/>
  <c r="I159" i="3"/>
  <c r="I90" i="3"/>
  <c r="I91" i="3"/>
  <c r="I85" i="3"/>
  <c r="I86" i="3"/>
  <c r="I87" i="3"/>
  <c r="I88" i="3"/>
  <c r="I89" i="3"/>
  <c r="E123" i="3"/>
  <c r="E124" i="3"/>
  <c r="E125" i="3"/>
  <c r="E56" i="3"/>
  <c r="E57" i="3"/>
  <c r="E58" i="3"/>
  <c r="E59" i="3"/>
  <c r="I898" i="3"/>
  <c r="I899" i="3"/>
  <c r="I900" i="3"/>
  <c r="I803" i="3"/>
  <c r="I813" i="3"/>
  <c r="I730" i="3"/>
  <c r="I719" i="3"/>
  <c r="I444" i="3"/>
  <c r="E801" i="3"/>
  <c r="E789" i="3"/>
  <c r="E728" i="3"/>
  <c r="E717" i="3"/>
  <c r="I742" i="3"/>
  <c r="I743" i="3"/>
  <c r="I744" i="3"/>
  <c r="I745" i="3"/>
  <c r="I150" i="3"/>
  <c r="I151" i="3"/>
  <c r="I152" i="3"/>
  <c r="I153" i="3"/>
  <c r="I154" i="3"/>
  <c r="I155" i="3"/>
  <c r="I156" i="3"/>
  <c r="I157" i="3"/>
  <c r="I81" i="3"/>
  <c r="I82" i="3"/>
  <c r="I83" i="3"/>
  <c r="I84" i="3"/>
  <c r="E116" i="3"/>
  <c r="E117" i="3"/>
  <c r="E118" i="3"/>
  <c r="E119" i="3"/>
  <c r="E120" i="3"/>
  <c r="E121" i="3"/>
  <c r="E122" i="3"/>
  <c r="E114" i="3"/>
  <c r="E115" i="3"/>
  <c r="E759" i="3"/>
  <c r="E760" i="3"/>
  <c r="E761" i="3"/>
  <c r="E762" i="3"/>
  <c r="E901" i="3"/>
  <c r="E902" i="3"/>
  <c r="E903" i="3"/>
  <c r="E888" i="3"/>
  <c r="E889" i="3"/>
  <c r="E879" i="3"/>
  <c r="E890" i="3"/>
  <c r="E880" i="3"/>
  <c r="E881" i="3"/>
  <c r="E882" i="3"/>
  <c r="E883" i="3"/>
  <c r="E884" i="3"/>
  <c r="E885" i="3"/>
  <c r="E886" i="3"/>
  <c r="E887" i="3"/>
  <c r="I802" i="3"/>
  <c r="I782" i="3"/>
  <c r="I729" i="3"/>
  <c r="I718" i="3"/>
  <c r="E800" i="3"/>
  <c r="E788" i="3"/>
  <c r="E727" i="3"/>
  <c r="E716" i="3"/>
  <c r="H131" i="3"/>
  <c r="H126" i="3"/>
  <c r="H127" i="3"/>
  <c r="H128" i="3"/>
  <c r="H129" i="3"/>
  <c r="H130" i="3"/>
  <c r="H60" i="3"/>
  <c r="H61" i="3"/>
  <c r="H62" i="3"/>
  <c r="H63" i="3"/>
  <c r="H64" i="3"/>
  <c r="H65" i="3"/>
  <c r="H66" i="3"/>
  <c r="D200" i="3"/>
  <c r="D201" i="3"/>
  <c r="D202" i="3"/>
  <c r="D203" i="3"/>
  <c r="D196" i="3"/>
  <c r="D197" i="3"/>
  <c r="D198" i="3"/>
  <c r="D199" i="3"/>
  <c r="D168" i="3"/>
  <c r="D169" i="3"/>
  <c r="D170" i="3"/>
  <c r="D171" i="3"/>
  <c r="D172" i="3"/>
  <c r="D173" i="3"/>
  <c r="D166" i="3"/>
  <c r="D167" i="3"/>
  <c r="D92" i="3"/>
  <c r="D93" i="3"/>
  <c r="D94" i="3"/>
  <c r="D95" i="3"/>
  <c r="D941" i="3"/>
  <c r="D942" i="3"/>
  <c r="D868" i="3"/>
  <c r="D869" i="3"/>
  <c r="D870" i="3"/>
  <c r="D871" i="3"/>
  <c r="D872" i="3"/>
  <c r="D916" i="3"/>
  <c r="D917" i="3"/>
  <c r="D918" i="3"/>
  <c r="D816" i="3"/>
  <c r="D817" i="3"/>
  <c r="D866" i="3"/>
  <c r="D867" i="3"/>
  <c r="D825" i="3"/>
  <c r="D818" i="3"/>
  <c r="D826" i="3"/>
  <c r="D819" i="3"/>
  <c r="D827" i="3"/>
  <c r="D820" i="3"/>
  <c r="D828" i="3"/>
  <c r="D821" i="3"/>
  <c r="D473" i="3"/>
  <c r="D822" i="3"/>
  <c r="D815" i="3"/>
  <c r="D823" i="3"/>
  <c r="D824" i="3"/>
  <c r="D749" i="3"/>
  <c r="D750" i="3"/>
  <c r="D751" i="3"/>
  <c r="D752" i="3"/>
  <c r="H804" i="3"/>
  <c r="H848" i="3"/>
  <c r="H731" i="3"/>
  <c r="H720" i="3"/>
  <c r="H708" i="3"/>
  <c r="D803" i="3"/>
  <c r="D813" i="3"/>
  <c r="D730" i="3"/>
  <c r="D719" i="3"/>
  <c r="D444" i="3"/>
  <c r="H123" i="3"/>
  <c r="H124" i="3"/>
  <c r="H125" i="3"/>
  <c r="H57" i="3"/>
  <c r="H58" i="3"/>
  <c r="H59" i="3"/>
  <c r="H56" i="3"/>
  <c r="D314" i="3"/>
  <c r="D315" i="3"/>
  <c r="D313" i="3"/>
  <c r="D189" i="3"/>
  <c r="D190" i="3"/>
  <c r="D191" i="3"/>
  <c r="D192" i="3"/>
  <c r="D193" i="3"/>
  <c r="D194" i="3"/>
  <c r="D195" i="3"/>
  <c r="D164" i="3"/>
  <c r="D165" i="3"/>
  <c r="D158" i="3"/>
  <c r="D159" i="3"/>
  <c r="D160" i="3"/>
  <c r="D161" i="3"/>
  <c r="D162" i="3"/>
  <c r="D163" i="3"/>
  <c r="D85" i="3"/>
  <c r="D86" i="3"/>
  <c r="D87" i="3"/>
  <c r="D88" i="3"/>
  <c r="D89" i="3"/>
  <c r="D90" i="3"/>
  <c r="D91" i="3"/>
  <c r="H871" i="3"/>
  <c r="H872" i="3"/>
  <c r="H941" i="3"/>
  <c r="H942" i="3"/>
  <c r="H868" i="3"/>
  <c r="H869" i="3"/>
  <c r="H870" i="3"/>
  <c r="H916" i="3"/>
  <c r="H917" i="3"/>
  <c r="H918" i="3"/>
  <c r="H822" i="3"/>
  <c r="H815" i="3"/>
  <c r="H823" i="3"/>
  <c r="H824" i="3"/>
  <c r="H816" i="3"/>
  <c r="H817" i="3"/>
  <c r="H866" i="3"/>
  <c r="H867" i="3"/>
  <c r="H825" i="3"/>
  <c r="H818" i="3"/>
  <c r="H826" i="3"/>
  <c r="H819" i="3"/>
  <c r="H827" i="3"/>
  <c r="H820" i="3"/>
  <c r="H828" i="3"/>
  <c r="H821" i="3"/>
  <c r="H473" i="3"/>
  <c r="H749" i="3"/>
  <c r="H750" i="3"/>
  <c r="H751" i="3"/>
  <c r="H752" i="3"/>
  <c r="H119" i="3"/>
  <c r="H120" i="3"/>
  <c r="H121" i="3"/>
  <c r="H122" i="3"/>
  <c r="H114" i="3"/>
  <c r="H115" i="3"/>
  <c r="H116" i="3"/>
  <c r="H117" i="3"/>
  <c r="H118" i="3"/>
  <c r="D742" i="3"/>
  <c r="D743" i="3"/>
  <c r="D744" i="3"/>
  <c r="D745" i="3"/>
  <c r="D152" i="3"/>
  <c r="D153" i="3"/>
  <c r="D154" i="3"/>
  <c r="D155" i="3"/>
  <c r="D156" i="3"/>
  <c r="D157" i="3"/>
  <c r="D150" i="3"/>
  <c r="D151" i="3"/>
  <c r="D81" i="3"/>
  <c r="D82" i="3"/>
  <c r="D83" i="3"/>
  <c r="D84" i="3"/>
  <c r="D874" i="3"/>
  <c r="D875" i="3"/>
  <c r="D876" i="3"/>
  <c r="D877" i="3"/>
  <c r="D878" i="3"/>
  <c r="D873" i="3"/>
  <c r="D833" i="3"/>
  <c r="D834" i="3"/>
  <c r="D894" i="3"/>
  <c r="D919" i="3"/>
  <c r="D842" i="3"/>
  <c r="D835" i="3"/>
  <c r="D843" i="3"/>
  <c r="D836" i="3"/>
  <c r="D844" i="3"/>
  <c r="D837" i="3"/>
  <c r="D845" i="3"/>
  <c r="D838" i="3"/>
  <c r="D511" i="3"/>
  <c r="D839" i="3"/>
  <c r="D829" i="3"/>
  <c r="D840" i="3"/>
  <c r="D841" i="3"/>
  <c r="D753" i="3"/>
  <c r="D754" i="3"/>
  <c r="D755" i="3"/>
  <c r="D756" i="3"/>
  <c r="D757" i="3"/>
  <c r="D758" i="3"/>
  <c r="H802" i="3"/>
  <c r="H782" i="3"/>
  <c r="H729" i="3"/>
  <c r="H718" i="3"/>
  <c r="D801" i="3"/>
  <c r="D789" i="3"/>
  <c r="D728" i="3"/>
  <c r="D717" i="3"/>
  <c r="H225" i="3"/>
  <c r="H218" i="3"/>
  <c r="H219" i="3"/>
  <c r="H220" i="3"/>
  <c r="H221" i="3"/>
  <c r="H222" i="3"/>
  <c r="H223" i="3"/>
  <c r="H224" i="3"/>
  <c r="D738" i="3"/>
  <c r="D739" i="3"/>
  <c r="D740" i="3"/>
  <c r="D741" i="3"/>
  <c r="D183" i="3"/>
  <c r="D184" i="3"/>
  <c r="D185" i="3"/>
  <c r="D186" i="3"/>
  <c r="D187" i="3"/>
  <c r="D188" i="3"/>
  <c r="D141" i="3"/>
  <c r="D142" i="3"/>
  <c r="D143" i="3"/>
  <c r="D144" i="3"/>
  <c r="D145" i="3"/>
  <c r="D146" i="3"/>
  <c r="D147" i="3"/>
  <c r="D148" i="3"/>
  <c r="D149" i="3"/>
  <c r="D75" i="3"/>
  <c r="D76" i="3"/>
  <c r="D77" i="3"/>
  <c r="D78" i="3"/>
  <c r="D79" i="3"/>
  <c r="D80" i="3"/>
  <c r="H873" i="3"/>
  <c r="H874" i="3"/>
  <c r="H875" i="3"/>
  <c r="H876" i="3"/>
  <c r="H877" i="3"/>
  <c r="H878" i="3"/>
  <c r="H839" i="3"/>
  <c r="H829" i="3"/>
  <c r="H840" i="3"/>
  <c r="H841" i="3"/>
  <c r="H833" i="3"/>
  <c r="H834" i="3"/>
  <c r="H894" i="3"/>
  <c r="H919" i="3"/>
  <c r="H842" i="3"/>
  <c r="H835" i="3"/>
  <c r="H843" i="3"/>
  <c r="H836" i="3"/>
  <c r="H844" i="3"/>
  <c r="H837" i="3"/>
  <c r="H845" i="3"/>
  <c r="H838" i="3"/>
  <c r="H511" i="3"/>
  <c r="H753" i="3"/>
  <c r="H754" i="3"/>
  <c r="H755" i="3"/>
  <c r="H756" i="3"/>
  <c r="H757" i="3"/>
  <c r="H758" i="3"/>
  <c r="H801" i="3"/>
  <c r="H789" i="3"/>
  <c r="H728" i="3"/>
  <c r="H717" i="3"/>
  <c r="D800" i="3"/>
  <c r="D788" i="3"/>
  <c r="D727" i="3"/>
  <c r="D716" i="3"/>
  <c r="H583" i="3"/>
  <c r="H596" i="3"/>
  <c r="H607" i="3"/>
  <c r="H584" i="3"/>
  <c r="H582" i="3"/>
  <c r="H608" i="3"/>
  <c r="H585" i="3"/>
  <c r="H597" i="3"/>
  <c r="H586" i="3"/>
  <c r="H598" i="3"/>
  <c r="H587" i="3"/>
  <c r="H599" i="3"/>
  <c r="H780" i="3"/>
  <c r="H588" i="3"/>
  <c r="H600" i="3"/>
  <c r="H589" i="3"/>
  <c r="H601" i="3"/>
  <c r="H590" i="3"/>
  <c r="H602" i="3"/>
  <c r="H591" i="3"/>
  <c r="H603" i="3"/>
  <c r="H592" i="3"/>
  <c r="H604" i="3"/>
  <c r="H593" i="3"/>
  <c r="H605" i="3"/>
  <c r="H594" i="3"/>
  <c r="H606" i="3"/>
  <c r="H211" i="3"/>
  <c r="H212" i="3"/>
  <c r="H213" i="3"/>
  <c r="H214" i="3"/>
  <c r="H215" i="3"/>
  <c r="H216" i="3"/>
  <c r="H217" i="3"/>
  <c r="H107" i="3"/>
  <c r="H108" i="3"/>
  <c r="H109" i="3"/>
  <c r="H110" i="3"/>
  <c r="H111" i="3"/>
  <c r="H112" i="3"/>
  <c r="H113" i="3"/>
  <c r="H105" i="3"/>
  <c r="H106" i="3"/>
  <c r="D735" i="3"/>
  <c r="D736" i="3"/>
  <c r="D737" i="3"/>
  <c r="D181" i="3"/>
  <c r="D182" i="3"/>
  <c r="D140" i="3"/>
  <c r="D132" i="3"/>
  <c r="D133" i="3"/>
  <c r="D134" i="3"/>
  <c r="D135" i="3"/>
  <c r="D136" i="3"/>
  <c r="D137" i="3"/>
  <c r="D138" i="3"/>
  <c r="D139" i="3"/>
  <c r="D72" i="3"/>
  <c r="D73" i="3"/>
  <c r="D74" i="3"/>
  <c r="D71" i="3"/>
  <c r="D896" i="3"/>
  <c r="D897" i="3"/>
  <c r="D895" i="3"/>
  <c r="D891" i="3"/>
  <c r="D892" i="3"/>
  <c r="D893" i="3"/>
  <c r="D832" i="3"/>
  <c r="D856" i="3"/>
  <c r="D857" i="3"/>
  <c r="D858" i="3"/>
  <c r="D859" i="3"/>
  <c r="D850" i="3"/>
  <c r="D851" i="3"/>
  <c r="D860" i="3"/>
  <c r="D861" i="3"/>
  <c r="D852" i="3"/>
  <c r="D862" i="3"/>
  <c r="D853" i="3"/>
  <c r="D863" i="3"/>
  <c r="D854" i="3"/>
  <c r="D516" i="3"/>
  <c r="D855" i="3"/>
  <c r="D830" i="3"/>
  <c r="H800" i="3"/>
  <c r="H788" i="3"/>
  <c r="H727" i="3"/>
  <c r="H716" i="3"/>
  <c r="D450" i="3"/>
  <c r="D787" i="3"/>
  <c r="D726" i="3"/>
  <c r="D715" i="3"/>
  <c r="H209" i="3"/>
  <c r="H210" i="3"/>
  <c r="H204" i="3"/>
  <c r="H205" i="3"/>
  <c r="H206" i="3"/>
  <c r="H207" i="3"/>
  <c r="H208" i="3"/>
  <c r="H177" i="3"/>
  <c r="H178" i="3"/>
  <c r="H179" i="3"/>
  <c r="H180" i="3"/>
  <c r="H174" i="3"/>
  <c r="H175" i="3"/>
  <c r="H176" i="3"/>
  <c r="H96" i="3"/>
  <c r="H97" i="3"/>
  <c r="H98" i="3"/>
  <c r="H99" i="3"/>
  <c r="H100" i="3"/>
  <c r="H101" i="3"/>
  <c r="H102" i="3"/>
  <c r="H103" i="3"/>
  <c r="H104" i="3"/>
  <c r="D67" i="3"/>
  <c r="D68" i="3"/>
  <c r="D69" i="3"/>
  <c r="D70" i="3"/>
  <c r="H895" i="3"/>
  <c r="H896" i="3"/>
  <c r="H897" i="3"/>
  <c r="H892" i="3"/>
  <c r="H893" i="3"/>
  <c r="H832" i="3"/>
  <c r="H891" i="3"/>
  <c r="H860" i="3"/>
  <c r="H861" i="3"/>
  <c r="H852" i="3"/>
  <c r="H862" i="3"/>
  <c r="H853" i="3"/>
  <c r="H863" i="3"/>
  <c r="H854" i="3"/>
  <c r="H516" i="3"/>
  <c r="H855" i="3"/>
  <c r="H830" i="3"/>
  <c r="H856" i="3"/>
  <c r="H857" i="3"/>
  <c r="H858" i="3"/>
  <c r="H859" i="3"/>
  <c r="H850" i="3"/>
  <c r="H851" i="3"/>
  <c r="H450" i="3"/>
  <c r="H787" i="3"/>
  <c r="H726" i="3"/>
  <c r="H715" i="3"/>
  <c r="D794" i="3"/>
  <c r="D786" i="3"/>
  <c r="D725" i="3"/>
  <c r="D714" i="3"/>
  <c r="H197" i="3"/>
  <c r="H198" i="3"/>
  <c r="H199" i="3"/>
  <c r="H200" i="3"/>
  <c r="H201" i="3"/>
  <c r="H202" i="3"/>
  <c r="H203" i="3"/>
  <c r="H196" i="3"/>
  <c r="H166" i="3"/>
  <c r="H167" i="3"/>
  <c r="H168" i="3"/>
  <c r="H169" i="3"/>
  <c r="H170" i="3"/>
  <c r="H171" i="3"/>
  <c r="H172" i="3"/>
  <c r="H173" i="3"/>
  <c r="H92" i="3"/>
  <c r="H93" i="3"/>
  <c r="H94" i="3"/>
  <c r="H95" i="3"/>
  <c r="D126" i="3"/>
  <c r="D127" i="3"/>
  <c r="D128" i="3"/>
  <c r="D129" i="3"/>
  <c r="D130" i="3"/>
  <c r="D131" i="3"/>
  <c r="D60" i="3"/>
  <c r="D61" i="3"/>
  <c r="D62" i="3"/>
  <c r="D63" i="3"/>
  <c r="D64" i="3"/>
  <c r="D65" i="3"/>
  <c r="D66" i="3"/>
  <c r="D900" i="3"/>
  <c r="D898" i="3"/>
  <c r="D899" i="3"/>
  <c r="H794" i="3"/>
  <c r="H786" i="3"/>
  <c r="H725" i="3"/>
  <c r="H714" i="3"/>
  <c r="D793" i="3"/>
  <c r="D785" i="3"/>
  <c r="D724" i="3"/>
  <c r="D713" i="3"/>
  <c r="H313" i="3"/>
  <c r="H314" i="3"/>
  <c r="H315" i="3"/>
  <c r="H189" i="3"/>
  <c r="H190" i="3"/>
  <c r="H191" i="3"/>
  <c r="H192" i="3"/>
  <c r="H193" i="3"/>
  <c r="H194" i="3"/>
  <c r="H195" i="3"/>
  <c r="H161" i="3"/>
  <c r="H162" i="3"/>
  <c r="H163" i="3"/>
  <c r="H164" i="3"/>
  <c r="H165" i="3"/>
  <c r="H158" i="3"/>
  <c r="H159" i="3"/>
  <c r="H160" i="3"/>
  <c r="H91" i="3"/>
  <c r="H85" i="3"/>
  <c r="H86" i="3"/>
  <c r="H87" i="3"/>
  <c r="H88" i="3"/>
  <c r="H89" i="3"/>
  <c r="H90" i="3"/>
  <c r="D123" i="3"/>
  <c r="D124" i="3"/>
  <c r="D125" i="3"/>
  <c r="D56" i="3"/>
  <c r="D57" i="3"/>
  <c r="D58" i="3"/>
  <c r="D59" i="3"/>
  <c r="H898" i="3"/>
  <c r="H899" i="3"/>
  <c r="H900" i="3"/>
  <c r="H793" i="3"/>
  <c r="H785" i="3"/>
  <c r="H724" i="3"/>
  <c r="H713" i="3"/>
  <c r="D807" i="3"/>
  <c r="D792" i="3"/>
  <c r="D784" i="3"/>
  <c r="D723" i="3"/>
  <c r="D712" i="3"/>
  <c r="H742" i="3"/>
  <c r="H743" i="3"/>
  <c r="H744" i="3"/>
  <c r="H745" i="3"/>
  <c r="H150" i="3"/>
  <c r="H151" i="3"/>
  <c r="H152" i="3"/>
  <c r="H153" i="3"/>
  <c r="H154" i="3"/>
  <c r="H155" i="3"/>
  <c r="H156" i="3"/>
  <c r="H157" i="3"/>
  <c r="H82" i="3"/>
  <c r="H83" i="3"/>
  <c r="H84" i="3"/>
  <c r="H81" i="3"/>
  <c r="D122" i="3"/>
  <c r="D114" i="3"/>
  <c r="D115" i="3"/>
  <c r="D116" i="3"/>
  <c r="D117" i="3"/>
  <c r="D118" i="3"/>
  <c r="D119" i="3"/>
  <c r="D120" i="3"/>
  <c r="D121" i="3"/>
  <c r="D759" i="3"/>
  <c r="D760" i="3"/>
  <c r="D761" i="3"/>
  <c r="D762" i="3"/>
  <c r="D901" i="3"/>
  <c r="D902" i="3"/>
  <c r="D903" i="3"/>
  <c r="D888" i="3"/>
  <c r="D889" i="3"/>
  <c r="D879" i="3"/>
  <c r="D890" i="3"/>
  <c r="D880" i="3"/>
  <c r="D881" i="3"/>
  <c r="D882" i="3"/>
  <c r="D883" i="3"/>
  <c r="D884" i="3"/>
  <c r="D885" i="3"/>
  <c r="D886" i="3"/>
  <c r="D887" i="3"/>
  <c r="H807" i="3"/>
  <c r="H792" i="3"/>
  <c r="H784" i="3"/>
  <c r="H723" i="3"/>
  <c r="H712" i="3"/>
  <c r="D799" i="3"/>
  <c r="D791" i="3"/>
  <c r="D783" i="3"/>
  <c r="D798" i="3"/>
  <c r="D711" i="3"/>
  <c r="H738" i="3"/>
  <c r="H739" i="3"/>
  <c r="H740" i="3"/>
  <c r="H741" i="3"/>
  <c r="H186" i="3"/>
  <c r="H187" i="3"/>
  <c r="H188" i="3"/>
  <c r="H183" i="3"/>
  <c r="H184" i="3"/>
  <c r="H185" i="3"/>
  <c r="H149" i="3"/>
  <c r="H141" i="3"/>
  <c r="H142" i="3"/>
  <c r="H143" i="3"/>
  <c r="H144" i="3"/>
  <c r="H145" i="3"/>
  <c r="H146" i="3"/>
  <c r="H147" i="3"/>
  <c r="H148" i="3"/>
  <c r="H75" i="3"/>
  <c r="H76" i="3"/>
  <c r="H77" i="3"/>
  <c r="H78" i="3"/>
  <c r="H79" i="3"/>
  <c r="H80" i="3"/>
  <c r="D218" i="3"/>
  <c r="D219" i="3"/>
  <c r="D220" i="3"/>
  <c r="D221" i="3"/>
  <c r="D222" i="3"/>
  <c r="D223" i="3"/>
  <c r="D224" i="3"/>
  <c r="D225" i="3"/>
  <c r="H759" i="3"/>
  <c r="H760" i="3"/>
  <c r="H761" i="3"/>
  <c r="H762" i="3"/>
  <c r="H901" i="3"/>
  <c r="H902" i="3"/>
  <c r="H903" i="3"/>
  <c r="H885" i="3"/>
  <c r="H886" i="3"/>
  <c r="H887" i="3"/>
  <c r="H888" i="3"/>
  <c r="H889" i="3"/>
  <c r="H879" i="3"/>
  <c r="H890" i="3"/>
  <c r="H880" i="3"/>
  <c r="H881" i="3"/>
  <c r="H882" i="3"/>
  <c r="H883" i="3"/>
  <c r="H884" i="3"/>
  <c r="H799" i="3"/>
  <c r="H791" i="3"/>
  <c r="H783" i="3"/>
  <c r="H798" i="3"/>
  <c r="H711" i="3"/>
  <c r="D790" i="3"/>
  <c r="D733" i="3"/>
  <c r="D734" i="3"/>
  <c r="D710" i="3"/>
  <c r="H735" i="3"/>
  <c r="H736" i="3"/>
  <c r="H737" i="3"/>
  <c r="H181" i="3"/>
  <c r="H182" i="3"/>
  <c r="H137" i="3"/>
  <c r="H138" i="3"/>
  <c r="H139" i="3"/>
  <c r="H140" i="3"/>
  <c r="H132" i="3"/>
  <c r="H133" i="3"/>
  <c r="H134" i="3"/>
  <c r="H135" i="3"/>
  <c r="H136" i="3"/>
  <c r="H71" i="3"/>
  <c r="H72" i="3"/>
  <c r="H73" i="3"/>
  <c r="H74" i="3"/>
  <c r="D586" i="3"/>
  <c r="D598" i="3"/>
  <c r="D587" i="3"/>
  <c r="D599" i="3"/>
  <c r="D780" i="3"/>
  <c r="D588" i="3"/>
  <c r="D600" i="3"/>
  <c r="D589" i="3"/>
  <c r="D601" i="3"/>
  <c r="D590" i="3"/>
  <c r="D602" i="3"/>
  <c r="D591" i="3"/>
  <c r="D603" i="3"/>
  <c r="D592" i="3"/>
  <c r="D604" i="3"/>
  <c r="D593" i="3"/>
  <c r="D605" i="3"/>
  <c r="D594" i="3"/>
  <c r="D606" i="3"/>
  <c r="D583" i="3"/>
  <c r="D596" i="3"/>
  <c r="D607" i="3"/>
  <c r="D584" i="3"/>
  <c r="D582" i="3"/>
  <c r="D608" i="3"/>
  <c r="D585" i="3"/>
  <c r="D597" i="3"/>
  <c r="D212" i="3"/>
  <c r="D213" i="3"/>
  <c r="D214" i="3"/>
  <c r="D215" i="3"/>
  <c r="D216" i="3"/>
  <c r="D217" i="3"/>
  <c r="D211" i="3"/>
  <c r="D110" i="3"/>
  <c r="D111" i="3"/>
  <c r="D112" i="3"/>
  <c r="D113" i="3"/>
  <c r="D105" i="3"/>
  <c r="D106" i="3"/>
  <c r="D107" i="3"/>
  <c r="D108" i="3"/>
  <c r="D109" i="3"/>
  <c r="D765" i="3"/>
  <c r="D766" i="3"/>
  <c r="D763" i="3"/>
  <c r="D764" i="3"/>
  <c r="D907" i="3"/>
  <c r="D908" i="3"/>
  <c r="D909" i="3"/>
  <c r="D910" i="3"/>
  <c r="D911" i="3"/>
  <c r="D912" i="3"/>
  <c r="D913" i="3"/>
  <c r="D904" i="3"/>
  <c r="D914" i="3"/>
  <c r="D915" i="3"/>
  <c r="D905" i="3"/>
  <c r="D906" i="3"/>
  <c r="C801" i="3"/>
  <c r="D814" i="3"/>
  <c r="D864" i="3"/>
  <c r="D865" i="3"/>
  <c r="D808" i="3"/>
  <c r="D809" i="3"/>
  <c r="D810" i="3"/>
  <c r="D811" i="3"/>
  <c r="D470" i="3"/>
  <c r="D746" i="3"/>
  <c r="D747" i="3"/>
  <c r="D748" i="3"/>
  <c r="H790" i="3"/>
  <c r="H733" i="3"/>
  <c r="H734" i="3"/>
  <c r="H710" i="3"/>
  <c r="D805" i="3"/>
  <c r="D849" i="3"/>
  <c r="D732" i="3"/>
  <c r="D721" i="3"/>
  <c r="D709" i="3"/>
  <c r="H69" i="3"/>
  <c r="H70" i="3"/>
  <c r="H67" i="3"/>
  <c r="H68" i="3"/>
  <c r="D204" i="3"/>
  <c r="D205" i="3"/>
  <c r="D206" i="3"/>
  <c r="D207" i="3"/>
  <c r="D208" i="3"/>
  <c r="D209" i="3"/>
  <c r="D210" i="3"/>
  <c r="D180" i="3"/>
  <c r="D174" i="3"/>
  <c r="D175" i="3"/>
  <c r="D176" i="3"/>
  <c r="D177" i="3"/>
  <c r="D178" i="3"/>
  <c r="D179" i="3"/>
  <c r="D98" i="3"/>
  <c r="D99" i="3"/>
  <c r="D100" i="3"/>
  <c r="D101" i="3"/>
  <c r="D102" i="3"/>
  <c r="D103" i="3"/>
  <c r="D104" i="3"/>
  <c r="D96" i="3"/>
  <c r="D97" i="3"/>
  <c r="H763" i="3"/>
  <c r="H764" i="3"/>
  <c r="H765" i="3"/>
  <c r="H766" i="3"/>
  <c r="H915" i="3"/>
  <c r="H905" i="3"/>
  <c r="H906" i="3"/>
  <c r="H907" i="3"/>
  <c r="H908" i="3"/>
  <c r="H909" i="3"/>
  <c r="H910" i="3"/>
  <c r="H911" i="3"/>
  <c r="H912" i="3"/>
  <c r="H913" i="3"/>
  <c r="H904" i="3"/>
  <c r="H914" i="3"/>
  <c r="G800" i="3"/>
  <c r="H810" i="3"/>
  <c r="H811" i="3"/>
  <c r="H470" i="3"/>
  <c r="H814" i="3"/>
  <c r="H864" i="3"/>
  <c r="H865" i="3"/>
  <c r="H808" i="3"/>
  <c r="H809" i="3"/>
  <c r="H746" i="3"/>
  <c r="H747" i="3"/>
  <c r="H748" i="3"/>
  <c r="H805" i="3"/>
  <c r="H849" i="3"/>
  <c r="H732" i="3"/>
  <c r="H721" i="3"/>
  <c r="H709" i="3"/>
  <c r="D804" i="3"/>
  <c r="D848" i="3"/>
  <c r="D731" i="3"/>
  <c r="D720" i="3"/>
  <c r="D708" i="3"/>
  <c r="G633" i="3"/>
  <c r="G622" i="3"/>
  <c r="G610" i="3"/>
  <c r="G490" i="3"/>
  <c r="G120" i="3"/>
  <c r="G121" i="3"/>
  <c r="G122" i="3"/>
  <c r="G114" i="3"/>
  <c r="G115" i="3"/>
  <c r="G116" i="3"/>
  <c r="G117" i="3"/>
  <c r="G118" i="3"/>
  <c r="G119" i="3"/>
  <c r="C742" i="3"/>
  <c r="C743" i="3"/>
  <c r="C744" i="3"/>
  <c r="C745" i="3"/>
  <c r="C150" i="3"/>
  <c r="C151" i="3"/>
  <c r="C152" i="3"/>
  <c r="C153" i="3"/>
  <c r="C154" i="3"/>
  <c r="C155" i="3"/>
  <c r="C156" i="3"/>
  <c r="C157" i="3"/>
  <c r="C81" i="3"/>
  <c r="C82" i="3"/>
  <c r="C83" i="3"/>
  <c r="C84" i="3"/>
  <c r="C873" i="3"/>
  <c r="C874" i="3"/>
  <c r="C875" i="3"/>
  <c r="C876" i="3"/>
  <c r="C877" i="3"/>
  <c r="C878" i="3"/>
  <c r="C836" i="3"/>
  <c r="C844" i="3"/>
  <c r="C837" i="3"/>
  <c r="C845" i="3"/>
  <c r="C838" i="3"/>
  <c r="C511" i="3"/>
  <c r="C839" i="3"/>
  <c r="C829" i="3"/>
  <c r="C840" i="3"/>
  <c r="C841" i="3"/>
  <c r="C833" i="3"/>
  <c r="C834" i="3"/>
  <c r="C894" i="3"/>
  <c r="C919" i="3"/>
  <c r="C842" i="3"/>
  <c r="C835" i="3"/>
  <c r="C843" i="3"/>
  <c r="C757" i="3"/>
  <c r="C758" i="3"/>
  <c r="C753" i="3"/>
  <c r="C754" i="3"/>
  <c r="C755" i="3"/>
  <c r="C756" i="3"/>
  <c r="G807" i="3"/>
  <c r="G792" i="3"/>
  <c r="G784" i="3"/>
  <c r="G723" i="3"/>
  <c r="G712" i="3"/>
  <c r="C807" i="3"/>
  <c r="C792" i="3"/>
  <c r="C784" i="3"/>
  <c r="C723" i="3"/>
  <c r="C712" i="3"/>
  <c r="G631" i="3"/>
  <c r="G620" i="3"/>
  <c r="G549" i="3"/>
  <c r="G488" i="3"/>
  <c r="G584" i="3"/>
  <c r="G582" i="3"/>
  <c r="G608" i="3"/>
  <c r="G585" i="3"/>
  <c r="G597" i="3"/>
  <c r="G586" i="3"/>
  <c r="G598" i="3"/>
  <c r="G587" i="3"/>
  <c r="G599" i="3"/>
  <c r="G588" i="3"/>
  <c r="G600" i="3"/>
  <c r="G589" i="3"/>
  <c r="G601" i="3"/>
  <c r="G590" i="3"/>
  <c r="G602" i="3"/>
  <c r="G591" i="3"/>
  <c r="G603" i="3"/>
  <c r="G780" i="3"/>
  <c r="G592" i="3"/>
  <c r="G604" i="3"/>
  <c r="G593" i="3"/>
  <c r="G605" i="3"/>
  <c r="G594" i="3"/>
  <c r="G606" i="3"/>
  <c r="G583" i="3"/>
  <c r="G596" i="3"/>
  <c r="G607" i="3"/>
  <c r="G211" i="3"/>
  <c r="G212" i="3"/>
  <c r="G213" i="3"/>
  <c r="G214" i="3"/>
  <c r="G215" i="3"/>
  <c r="G216" i="3"/>
  <c r="G217" i="3"/>
  <c r="G108" i="3"/>
  <c r="G109" i="3"/>
  <c r="G110" i="3"/>
  <c r="G111" i="3"/>
  <c r="G112" i="3"/>
  <c r="G113" i="3"/>
  <c r="G105" i="3"/>
  <c r="G106" i="3"/>
  <c r="G107" i="3"/>
  <c r="C735" i="3"/>
  <c r="C736" i="3"/>
  <c r="C737" i="3"/>
  <c r="C181" i="3"/>
  <c r="C182" i="3"/>
  <c r="C134" i="3"/>
  <c r="C135" i="3"/>
  <c r="C136" i="3"/>
  <c r="C137" i="3"/>
  <c r="C138" i="3"/>
  <c r="C139" i="3"/>
  <c r="C140" i="3"/>
  <c r="C132" i="3"/>
  <c r="C133" i="3"/>
  <c r="C71" i="3"/>
  <c r="C72" i="3"/>
  <c r="C73" i="3"/>
  <c r="C74" i="3"/>
  <c r="C895" i="3"/>
  <c r="C896" i="3"/>
  <c r="C897" i="3"/>
  <c r="C891" i="3"/>
  <c r="C892" i="3"/>
  <c r="C893" i="3"/>
  <c r="C832" i="3"/>
  <c r="C858" i="3"/>
  <c r="C859" i="3"/>
  <c r="C850" i="3"/>
  <c r="C851" i="3"/>
  <c r="C860" i="3"/>
  <c r="C861" i="3"/>
  <c r="C852" i="3"/>
  <c r="C862" i="3"/>
  <c r="C853" i="3"/>
  <c r="C863" i="3"/>
  <c r="C854" i="3"/>
  <c r="C516" i="3"/>
  <c r="C855" i="3"/>
  <c r="C830" i="3"/>
  <c r="C856" i="3"/>
  <c r="C857" i="3"/>
  <c r="G806" i="3"/>
  <c r="G790" i="3"/>
  <c r="G733" i="3"/>
  <c r="G734" i="3"/>
  <c r="G710" i="3"/>
  <c r="C806" i="3"/>
  <c r="C790" i="3"/>
  <c r="C733" i="3"/>
  <c r="C734" i="3"/>
  <c r="C710" i="3"/>
  <c r="G630" i="3"/>
  <c r="G619" i="3"/>
  <c r="G548" i="3"/>
  <c r="G499" i="3"/>
  <c r="G487" i="3"/>
  <c r="G210" i="3"/>
  <c r="G204" i="3"/>
  <c r="G205" i="3"/>
  <c r="G206" i="3"/>
  <c r="G207" i="3"/>
  <c r="G208" i="3"/>
  <c r="G209" i="3"/>
  <c r="G178" i="3"/>
  <c r="G179" i="3"/>
  <c r="G180" i="3"/>
  <c r="G174" i="3"/>
  <c r="G175" i="3"/>
  <c r="G176" i="3"/>
  <c r="G177" i="3"/>
  <c r="G96" i="3"/>
  <c r="G97" i="3"/>
  <c r="G98" i="3"/>
  <c r="G99" i="3"/>
  <c r="G100" i="3"/>
  <c r="G101" i="3"/>
  <c r="G102" i="3"/>
  <c r="G103" i="3"/>
  <c r="G104" i="3"/>
  <c r="C67" i="3"/>
  <c r="C68" i="3"/>
  <c r="C69" i="3"/>
  <c r="C70" i="3"/>
  <c r="G895" i="3"/>
  <c r="G896" i="3"/>
  <c r="G897" i="3"/>
  <c r="G893" i="3"/>
  <c r="G832" i="3"/>
  <c r="G891" i="3"/>
  <c r="G892" i="3"/>
  <c r="G854" i="3"/>
  <c r="G516" i="3"/>
  <c r="G855" i="3"/>
  <c r="G830" i="3"/>
  <c r="G856" i="3"/>
  <c r="G857" i="3"/>
  <c r="G858" i="3"/>
  <c r="G859" i="3"/>
  <c r="G850" i="3"/>
  <c r="G851" i="3"/>
  <c r="G860" i="3"/>
  <c r="G861" i="3"/>
  <c r="G852" i="3"/>
  <c r="G862" i="3"/>
  <c r="G853" i="3"/>
  <c r="G863" i="3"/>
  <c r="G805" i="3"/>
  <c r="G849" i="3"/>
  <c r="G732" i="3"/>
  <c r="G721" i="3"/>
  <c r="G709" i="3"/>
  <c r="C805" i="3"/>
  <c r="C849" i="3"/>
  <c r="C732" i="3"/>
  <c r="C721" i="3"/>
  <c r="C709" i="3"/>
  <c r="G629" i="3"/>
  <c r="G618" i="3"/>
  <c r="G498" i="3"/>
  <c r="G486" i="3"/>
  <c r="C578" i="3"/>
  <c r="C364" i="3"/>
  <c r="G198" i="3"/>
  <c r="G199" i="3"/>
  <c r="G200" i="3"/>
  <c r="G201" i="3"/>
  <c r="G202" i="3"/>
  <c r="G203" i="3"/>
  <c r="G196" i="3"/>
  <c r="G197" i="3"/>
  <c r="G166" i="3"/>
  <c r="G167" i="3"/>
  <c r="G168" i="3"/>
  <c r="G169" i="3"/>
  <c r="G170" i="3"/>
  <c r="G171" i="3"/>
  <c r="G172" i="3"/>
  <c r="G173" i="3"/>
  <c r="G92" i="3"/>
  <c r="G93" i="3"/>
  <c r="G94" i="3"/>
  <c r="G95" i="3"/>
  <c r="C128" i="3"/>
  <c r="C129" i="3"/>
  <c r="C130" i="3"/>
  <c r="C131" i="3"/>
  <c r="C126" i="3"/>
  <c r="C127" i="3"/>
  <c r="C66" i="3"/>
  <c r="C60" i="3"/>
  <c r="C61" i="3"/>
  <c r="C62" i="3"/>
  <c r="C63" i="3"/>
  <c r="C64" i="3"/>
  <c r="C65" i="3"/>
  <c r="C898" i="3"/>
  <c r="C899" i="3"/>
  <c r="C900" i="3"/>
  <c r="G804" i="3"/>
  <c r="G848" i="3"/>
  <c r="G731" i="3"/>
  <c r="G720" i="3"/>
  <c r="G708" i="3"/>
  <c r="C804" i="3"/>
  <c r="C848" i="3"/>
  <c r="C731" i="3"/>
  <c r="C720" i="3"/>
  <c r="C708" i="3"/>
  <c r="G628" i="3"/>
  <c r="G617" i="3"/>
  <c r="G497" i="3"/>
  <c r="G485" i="3"/>
  <c r="C577" i="3"/>
  <c r="C363" i="3"/>
  <c r="G314" i="3"/>
  <c r="G315" i="3"/>
  <c r="G313" i="3"/>
  <c r="G189" i="3"/>
  <c r="G190" i="3"/>
  <c r="G191" i="3"/>
  <c r="G192" i="3"/>
  <c r="G193" i="3"/>
  <c r="G194" i="3"/>
  <c r="G195" i="3"/>
  <c r="G162" i="3"/>
  <c r="G163" i="3"/>
  <c r="G164" i="3"/>
  <c r="G165" i="3"/>
  <c r="G158" i="3"/>
  <c r="G159" i="3"/>
  <c r="G160" i="3"/>
  <c r="G161" i="3"/>
  <c r="G85" i="3"/>
  <c r="G86" i="3"/>
  <c r="G87" i="3"/>
  <c r="G88" i="3"/>
  <c r="G89" i="3"/>
  <c r="G90" i="3"/>
  <c r="G91" i="3"/>
  <c r="C123" i="3"/>
  <c r="C124" i="3"/>
  <c r="C125" i="3"/>
  <c r="C56" i="3"/>
  <c r="C57" i="3"/>
  <c r="C58" i="3"/>
  <c r="C59" i="3"/>
  <c r="G898" i="3"/>
  <c r="G899" i="3"/>
  <c r="G900" i="3"/>
  <c r="G803" i="3"/>
  <c r="G813" i="3"/>
  <c r="G730" i="3"/>
  <c r="G719" i="3"/>
  <c r="C803" i="3"/>
  <c r="C813" i="3"/>
  <c r="C730" i="3"/>
  <c r="C719" i="3"/>
  <c r="G627" i="3"/>
  <c r="G616" i="3"/>
  <c r="G496" i="3"/>
  <c r="C362" i="3"/>
  <c r="G742" i="3"/>
  <c r="G743" i="3"/>
  <c r="G744" i="3"/>
  <c r="G745" i="3"/>
  <c r="G150" i="3"/>
  <c r="G151" i="3"/>
  <c r="G152" i="3"/>
  <c r="G153" i="3"/>
  <c r="G154" i="3"/>
  <c r="G155" i="3"/>
  <c r="G156" i="3"/>
  <c r="G157" i="3"/>
  <c r="G83" i="3"/>
  <c r="G84" i="3"/>
  <c r="G81" i="3"/>
  <c r="G82" i="3"/>
  <c r="C116" i="3"/>
  <c r="C117" i="3"/>
  <c r="C118" i="3"/>
  <c r="C119" i="3"/>
  <c r="C120" i="3"/>
  <c r="C121" i="3"/>
  <c r="C122" i="3"/>
  <c r="C114" i="3"/>
  <c r="C115" i="3"/>
  <c r="C759" i="3"/>
  <c r="C760" i="3"/>
  <c r="C761" i="3"/>
  <c r="C762" i="3"/>
  <c r="C903" i="3"/>
  <c r="C901" i="3"/>
  <c r="C902" i="3"/>
  <c r="C888" i="3"/>
  <c r="C889" i="3"/>
  <c r="C879" i="3"/>
  <c r="C890" i="3"/>
  <c r="C880" i="3"/>
  <c r="C881" i="3"/>
  <c r="C882" i="3"/>
  <c r="C883" i="3"/>
  <c r="C884" i="3"/>
  <c r="C885" i="3"/>
  <c r="C886" i="3"/>
  <c r="C887" i="3"/>
  <c r="G802" i="3"/>
  <c r="G782" i="3"/>
  <c r="G729" i="3"/>
  <c r="G718" i="3"/>
  <c r="C802" i="3"/>
  <c r="C782" i="3"/>
  <c r="C729" i="3"/>
  <c r="C718" i="3"/>
  <c r="G626" i="3"/>
  <c r="G615" i="3"/>
  <c r="G495" i="3"/>
  <c r="G738" i="3"/>
  <c r="G739" i="3"/>
  <c r="G740" i="3"/>
  <c r="G741" i="3"/>
  <c r="G187" i="3"/>
  <c r="G188" i="3"/>
  <c r="G183" i="3"/>
  <c r="G184" i="3"/>
  <c r="G185" i="3"/>
  <c r="G186" i="3"/>
  <c r="G141" i="3"/>
  <c r="G142" i="3"/>
  <c r="G143" i="3"/>
  <c r="G144" i="3"/>
  <c r="G145" i="3"/>
  <c r="G146" i="3"/>
  <c r="G147" i="3"/>
  <c r="G148" i="3"/>
  <c r="G149" i="3"/>
  <c r="G75" i="3"/>
  <c r="G76" i="3"/>
  <c r="G77" i="3"/>
  <c r="G78" i="3"/>
  <c r="G79" i="3"/>
  <c r="G80" i="3"/>
  <c r="C222" i="3"/>
  <c r="C223" i="3"/>
  <c r="C224" i="3"/>
  <c r="C225" i="3"/>
  <c r="C218" i="3"/>
  <c r="C219" i="3"/>
  <c r="C220" i="3"/>
  <c r="C221" i="3"/>
  <c r="G759" i="3"/>
  <c r="G760" i="3"/>
  <c r="G761" i="3"/>
  <c r="G762" i="3"/>
  <c r="G901" i="3"/>
  <c r="G902" i="3"/>
  <c r="G903" i="3"/>
  <c r="G884" i="3"/>
  <c r="G885" i="3"/>
  <c r="G886" i="3"/>
  <c r="G887" i="3"/>
  <c r="G888" i="3"/>
  <c r="G889" i="3"/>
  <c r="G879" i="3"/>
  <c r="G890" i="3"/>
  <c r="G880" i="3"/>
  <c r="G881" i="3"/>
  <c r="G882" i="3"/>
  <c r="G883" i="3"/>
  <c r="G801" i="3"/>
  <c r="G789" i="3"/>
  <c r="G728" i="3"/>
  <c r="G717" i="3"/>
  <c r="C789" i="3"/>
  <c r="C728" i="3"/>
  <c r="C717" i="3"/>
  <c r="G218" i="3"/>
  <c r="G219" i="3"/>
  <c r="G220" i="3"/>
  <c r="G221" i="3"/>
  <c r="G222" i="3"/>
  <c r="G223" i="3"/>
  <c r="G224" i="3"/>
  <c r="G225" i="3"/>
  <c r="C740" i="3"/>
  <c r="C741" i="3"/>
  <c r="C738" i="3"/>
  <c r="C739" i="3"/>
  <c r="C183" i="3"/>
  <c r="C184" i="3"/>
  <c r="C185" i="3"/>
  <c r="C186" i="3"/>
  <c r="C187" i="3"/>
  <c r="C188" i="3"/>
  <c r="C79" i="3"/>
  <c r="C80" i="3"/>
  <c r="C75" i="3"/>
  <c r="C76" i="3"/>
  <c r="C77" i="3"/>
  <c r="C78" i="3"/>
  <c r="G873" i="3"/>
  <c r="G874" i="3"/>
  <c r="G875" i="3"/>
  <c r="G876" i="3"/>
  <c r="G877" i="3"/>
  <c r="G878" i="3"/>
  <c r="G840" i="3"/>
  <c r="G841" i="3"/>
  <c r="G833" i="3"/>
  <c r="G834" i="3"/>
  <c r="G894" i="3"/>
  <c r="G919" i="3"/>
  <c r="G842" i="3"/>
  <c r="G835" i="3"/>
  <c r="G843" i="3"/>
  <c r="G836" i="3"/>
  <c r="G844" i="3"/>
  <c r="G837" i="3"/>
  <c r="G845" i="3"/>
  <c r="G838" i="3"/>
  <c r="G511" i="3"/>
  <c r="G839" i="3"/>
  <c r="G829" i="3"/>
  <c r="G753" i="3"/>
  <c r="G754" i="3"/>
  <c r="G755" i="3"/>
  <c r="G756" i="3"/>
  <c r="G757" i="3"/>
  <c r="G758" i="3"/>
  <c r="G625" i="3"/>
  <c r="G614" i="3"/>
  <c r="G494" i="3"/>
  <c r="C360" i="3"/>
  <c r="G735" i="3"/>
  <c r="G736" i="3"/>
  <c r="G737" i="3"/>
  <c r="G181" i="3"/>
  <c r="G182" i="3"/>
  <c r="G138" i="3"/>
  <c r="G139" i="3"/>
  <c r="G140" i="3"/>
  <c r="G132" i="3"/>
  <c r="G133" i="3"/>
  <c r="G134" i="3"/>
  <c r="G135" i="3"/>
  <c r="G136" i="3"/>
  <c r="G137" i="3"/>
  <c r="G71" i="3"/>
  <c r="G72" i="3"/>
  <c r="G73" i="3"/>
  <c r="G74" i="3"/>
  <c r="C592" i="3"/>
  <c r="C604" i="3"/>
  <c r="C593" i="3"/>
  <c r="C605" i="3"/>
  <c r="C594" i="3"/>
  <c r="C606" i="3"/>
  <c r="C583" i="3"/>
  <c r="C596" i="3"/>
  <c r="C607" i="3"/>
  <c r="C780" i="3"/>
  <c r="C584" i="3"/>
  <c r="C582" i="3"/>
  <c r="C608" i="3"/>
  <c r="C585" i="3"/>
  <c r="C597" i="3"/>
  <c r="C586" i="3"/>
  <c r="C598" i="3"/>
  <c r="C587" i="3"/>
  <c r="C599" i="3"/>
  <c r="C588" i="3"/>
  <c r="C600" i="3"/>
  <c r="C589" i="3"/>
  <c r="C601" i="3"/>
  <c r="C590" i="3"/>
  <c r="C602" i="3"/>
  <c r="C591" i="3"/>
  <c r="C603" i="3"/>
  <c r="C211" i="3"/>
  <c r="C212" i="3"/>
  <c r="C213" i="3"/>
  <c r="C214" i="3"/>
  <c r="C215" i="3"/>
  <c r="C216" i="3"/>
  <c r="C217" i="3"/>
  <c r="C105" i="3"/>
  <c r="C106" i="3"/>
  <c r="C107" i="3"/>
  <c r="C108" i="3"/>
  <c r="C109" i="3"/>
  <c r="C110" i="3"/>
  <c r="C111" i="3"/>
  <c r="C112" i="3"/>
  <c r="C113" i="3"/>
  <c r="C763" i="3"/>
  <c r="C764" i="3"/>
  <c r="C765" i="3"/>
  <c r="C766" i="3"/>
  <c r="C913" i="3"/>
  <c r="C904" i="3"/>
  <c r="C914" i="3"/>
  <c r="C915" i="3"/>
  <c r="C905" i="3"/>
  <c r="C906" i="3"/>
  <c r="C907" i="3"/>
  <c r="C908" i="3"/>
  <c r="C909" i="3"/>
  <c r="C910" i="3"/>
  <c r="C911" i="3"/>
  <c r="C912" i="3"/>
  <c r="C865" i="3"/>
  <c r="C808" i="3"/>
  <c r="C809" i="3"/>
  <c r="C810" i="3"/>
  <c r="C811" i="3"/>
  <c r="C470" i="3"/>
  <c r="C814" i="3"/>
  <c r="C864" i="3"/>
  <c r="C746" i="3"/>
  <c r="C747" i="3"/>
  <c r="C748" i="3"/>
  <c r="G788" i="3"/>
  <c r="G727" i="3"/>
  <c r="G716" i="3"/>
  <c r="C800" i="3"/>
  <c r="C788" i="3"/>
  <c r="C727" i="3"/>
  <c r="C716" i="3"/>
  <c r="C146" i="3"/>
  <c r="C147" i="3"/>
  <c r="C148" i="3"/>
  <c r="C149" i="3"/>
  <c r="C141" i="3"/>
  <c r="C142" i="3"/>
  <c r="C143" i="3"/>
  <c r="C144" i="3"/>
  <c r="C145" i="3"/>
  <c r="G624" i="3"/>
  <c r="G613" i="3"/>
  <c r="G493" i="3"/>
  <c r="C359" i="3"/>
  <c r="G70" i="3"/>
  <c r="G67" i="3"/>
  <c r="G68" i="3"/>
  <c r="G69" i="3"/>
  <c r="C206" i="3"/>
  <c r="C207" i="3"/>
  <c r="C208" i="3"/>
  <c r="C209" i="3"/>
  <c r="C210" i="3"/>
  <c r="C204" i="3"/>
  <c r="C205" i="3"/>
  <c r="C174" i="3"/>
  <c r="C175" i="3"/>
  <c r="C176" i="3"/>
  <c r="C177" i="3"/>
  <c r="C178" i="3"/>
  <c r="C179" i="3"/>
  <c r="C180" i="3"/>
  <c r="C104" i="3"/>
  <c r="C96" i="3"/>
  <c r="C97" i="3"/>
  <c r="C98" i="3"/>
  <c r="C99" i="3"/>
  <c r="C100" i="3"/>
  <c r="C101" i="3"/>
  <c r="C102" i="3"/>
  <c r="C103" i="3"/>
  <c r="G763" i="3"/>
  <c r="G764" i="3"/>
  <c r="G765" i="3"/>
  <c r="G766" i="3"/>
  <c r="G905" i="3"/>
  <c r="G906" i="3"/>
  <c r="G907" i="3"/>
  <c r="G908" i="3"/>
  <c r="G909" i="3"/>
  <c r="G910" i="3"/>
  <c r="G911" i="3"/>
  <c r="G912" i="3"/>
  <c r="G913" i="3"/>
  <c r="G904" i="3"/>
  <c r="G914" i="3"/>
  <c r="G915" i="3"/>
  <c r="G811" i="3"/>
  <c r="G470" i="3"/>
  <c r="G814" i="3"/>
  <c r="G864" i="3"/>
  <c r="G865" i="3"/>
  <c r="G808" i="3"/>
  <c r="G809" i="3"/>
  <c r="G810" i="3"/>
  <c r="G746" i="3"/>
  <c r="G747" i="3"/>
  <c r="G748" i="3"/>
  <c r="G450" i="3"/>
  <c r="G787" i="3"/>
  <c r="G726" i="3"/>
  <c r="G715" i="3"/>
  <c r="C450" i="3"/>
  <c r="C787" i="3"/>
  <c r="C726" i="3"/>
  <c r="C715" i="3"/>
  <c r="G781" i="3"/>
  <c r="G612" i="3"/>
  <c r="G492" i="3"/>
  <c r="G126" i="3"/>
  <c r="G127" i="3"/>
  <c r="G128" i="3"/>
  <c r="G129" i="3"/>
  <c r="G130" i="3"/>
  <c r="G131" i="3"/>
  <c r="G60" i="3"/>
  <c r="G61" i="3"/>
  <c r="G62" i="3"/>
  <c r="G63" i="3"/>
  <c r="G64" i="3"/>
  <c r="G65" i="3"/>
  <c r="G66" i="3"/>
  <c r="C196" i="3"/>
  <c r="C197" i="3"/>
  <c r="C198" i="3"/>
  <c r="C199" i="3"/>
  <c r="C200" i="3"/>
  <c r="C201" i="3"/>
  <c r="C202" i="3"/>
  <c r="C203" i="3"/>
  <c r="C166" i="3"/>
  <c r="C167" i="3"/>
  <c r="C168" i="3"/>
  <c r="C169" i="3"/>
  <c r="C170" i="3"/>
  <c r="C171" i="3"/>
  <c r="C172" i="3"/>
  <c r="C173" i="3"/>
  <c r="C92" i="3"/>
  <c r="C93" i="3"/>
  <c r="C94" i="3"/>
  <c r="C95" i="3"/>
  <c r="C868" i="3"/>
  <c r="C869" i="3"/>
  <c r="C870" i="3"/>
  <c r="C871" i="3"/>
  <c r="C872" i="3"/>
  <c r="C941" i="3"/>
  <c r="C942" i="3"/>
  <c r="C916" i="3"/>
  <c r="C917" i="3"/>
  <c r="C918" i="3"/>
  <c r="C819" i="3"/>
  <c r="C827" i="3"/>
  <c r="C820" i="3"/>
  <c r="C828" i="3"/>
  <c r="C821" i="3"/>
  <c r="C473" i="3"/>
  <c r="C822" i="3"/>
  <c r="C815" i="3"/>
  <c r="C823" i="3"/>
  <c r="C824" i="3"/>
  <c r="C816" i="3"/>
  <c r="C817" i="3"/>
  <c r="C866" i="3"/>
  <c r="C867" i="3"/>
  <c r="C825" i="3"/>
  <c r="C818" i="3"/>
  <c r="C826" i="3"/>
  <c r="C750" i="3"/>
  <c r="C751" i="3"/>
  <c r="C752" i="3"/>
  <c r="C749" i="3"/>
  <c r="G794" i="3"/>
  <c r="G786" i="3"/>
  <c r="G725" i="3"/>
  <c r="G714" i="3"/>
  <c r="C794" i="3"/>
  <c r="C786" i="3"/>
  <c r="C725" i="3"/>
  <c r="C714" i="3"/>
  <c r="G634" i="3"/>
  <c r="G635" i="3"/>
  <c r="G123" i="3"/>
  <c r="G124" i="3"/>
  <c r="G125" i="3"/>
  <c r="G58" i="3"/>
  <c r="G59" i="3"/>
  <c r="G56" i="3"/>
  <c r="G57" i="3"/>
  <c r="C314" i="3"/>
  <c r="C315" i="3"/>
  <c r="C313" i="3"/>
  <c r="C194" i="3"/>
  <c r="C195" i="3"/>
  <c r="C189" i="3"/>
  <c r="C190" i="3"/>
  <c r="C191" i="3"/>
  <c r="C192" i="3"/>
  <c r="C193" i="3"/>
  <c r="C158" i="3"/>
  <c r="C159" i="3"/>
  <c r="C160" i="3"/>
  <c r="C161" i="3"/>
  <c r="C162" i="3"/>
  <c r="C163" i="3"/>
  <c r="C164" i="3"/>
  <c r="C165" i="3"/>
  <c r="C88" i="3"/>
  <c r="C89" i="3"/>
  <c r="C90" i="3"/>
  <c r="C91" i="3"/>
  <c r="C85" i="3"/>
  <c r="C86" i="3"/>
  <c r="C87" i="3"/>
  <c r="G872" i="3"/>
  <c r="G941" i="3"/>
  <c r="G942" i="3"/>
  <c r="G868" i="3"/>
  <c r="G869" i="3"/>
  <c r="G870" i="3"/>
  <c r="G871" i="3"/>
  <c r="G916" i="3"/>
  <c r="G917" i="3"/>
  <c r="G918" i="3"/>
  <c r="G823" i="3"/>
  <c r="G824" i="3"/>
  <c r="G816" i="3"/>
  <c r="G817" i="3"/>
  <c r="G866" i="3"/>
  <c r="G867" i="3"/>
  <c r="G825" i="3"/>
  <c r="G818" i="3"/>
  <c r="G826" i="3"/>
  <c r="G819" i="3"/>
  <c r="G827" i="3"/>
  <c r="G820" i="3"/>
  <c r="G828" i="3"/>
  <c r="G821" i="3"/>
  <c r="G473" i="3"/>
  <c r="G822" i="3"/>
  <c r="G815" i="3"/>
  <c r="G749" i="3"/>
  <c r="G750" i="3"/>
  <c r="G751" i="3"/>
  <c r="G752" i="3"/>
  <c r="G793" i="3"/>
  <c r="G724" i="3"/>
  <c r="C793" i="3"/>
  <c r="C724" i="3"/>
  <c r="G7" i="9"/>
  <c r="G9" i="9"/>
  <c r="G10" i="9"/>
  <c r="G11" i="9"/>
  <c r="G13" i="9"/>
  <c r="G14" i="9"/>
  <c r="G3" i="9"/>
  <c r="G16" i="9"/>
  <c r="G2" i="9"/>
  <c r="G18" i="9"/>
  <c r="B625" i="3"/>
  <c r="B781" i="3"/>
  <c r="B635" i="3"/>
  <c r="B387" i="3"/>
  <c r="B622" i="3"/>
  <c r="B386" i="3"/>
  <c r="B525" i="3"/>
  <c r="B632" i="3"/>
  <c r="B621" i="3"/>
  <c r="B524" i="3"/>
  <c r="B631" i="3"/>
  <c r="B620" i="3"/>
  <c r="B523" i="3"/>
  <c r="B630" i="3"/>
  <c r="B619" i="3"/>
  <c r="B522" i="3"/>
  <c r="B629" i="3"/>
  <c r="B521" i="3"/>
  <c r="B628" i="3"/>
  <c r="B627" i="3"/>
  <c r="C342" i="3"/>
  <c r="C343" i="3"/>
  <c r="C344" i="3"/>
  <c r="C345" i="3"/>
  <c r="C365" i="3"/>
  <c r="C366" i="3"/>
  <c r="C367" i="3"/>
  <c r="D342" i="3"/>
  <c r="D343" i="3"/>
  <c r="D344" i="3"/>
  <c r="D345" i="3"/>
  <c r="D365" i="3"/>
  <c r="D366" i="3"/>
  <c r="D367" i="3"/>
  <c r="E342" i="3"/>
  <c r="E343" i="3"/>
  <c r="E344" i="3"/>
  <c r="E345" i="3"/>
  <c r="E365" i="3"/>
  <c r="E366" i="3"/>
  <c r="E367" i="3"/>
  <c r="G342" i="3"/>
  <c r="G343" i="3"/>
  <c r="G344" i="3"/>
  <c r="G345" i="3"/>
  <c r="G365" i="3"/>
  <c r="G366" i="3"/>
  <c r="G367" i="3"/>
  <c r="H342" i="3"/>
  <c r="H343" i="3"/>
  <c r="H344" i="3"/>
  <c r="H345" i="3"/>
  <c r="H365" i="3"/>
  <c r="H366" i="3"/>
  <c r="H367" i="3"/>
  <c r="I342" i="3"/>
  <c r="I343" i="3"/>
  <c r="I344" i="3"/>
  <c r="I345" i="3"/>
  <c r="I365" i="3"/>
  <c r="I366" i="3"/>
  <c r="I367" i="3"/>
  <c r="J342" i="3"/>
  <c r="J343" i="3"/>
  <c r="J344" i="3"/>
  <c r="J345" i="3"/>
  <c r="J365" i="3"/>
  <c r="J366" i="3"/>
  <c r="J367" i="3"/>
  <c r="K342" i="3"/>
  <c r="K343" i="3"/>
  <c r="K344" i="3"/>
  <c r="K345" i="3"/>
  <c r="K365" i="3"/>
  <c r="K366" i="3"/>
  <c r="K367" i="3"/>
  <c r="L342" i="3"/>
  <c r="L343" i="3"/>
  <c r="L344" i="3"/>
  <c r="L345" i="3"/>
  <c r="L365" i="3"/>
  <c r="L366" i="3"/>
  <c r="L367" i="3"/>
  <c r="M342" i="3"/>
  <c r="M343" i="3"/>
  <c r="M344" i="3"/>
  <c r="M345" i="3"/>
  <c r="M365" i="3"/>
  <c r="M366" i="3"/>
  <c r="M367" i="3"/>
  <c r="N342" i="3"/>
  <c r="N343" i="3"/>
  <c r="N344" i="3"/>
  <c r="N345" i="3"/>
  <c r="N365" i="3"/>
  <c r="N366" i="3"/>
  <c r="N367" i="3"/>
  <c r="K8" i="9" l="1"/>
  <c r="L8" i="9" s="1"/>
  <c r="F8" i="10"/>
  <c r="G8" i="10" s="1"/>
  <c r="H8" i="10" s="1"/>
  <c r="K13" i="9"/>
  <c r="L13" i="9" s="1"/>
  <c r="F13" i="10"/>
  <c r="G13" i="10" s="1"/>
  <c r="H13" i="10" s="1"/>
  <c r="K11" i="9"/>
  <c r="L11" i="9" s="1"/>
  <c r="F11" i="10"/>
  <c r="G11" i="10" s="1"/>
  <c r="H11" i="10" s="1"/>
  <c r="K18" i="9"/>
  <c r="L18" i="9" s="1"/>
  <c r="F18" i="10"/>
  <c r="G18" i="10" s="1"/>
  <c r="H18" i="10" s="1"/>
  <c r="K3" i="9"/>
  <c r="L3" i="9" s="1"/>
  <c r="F3" i="10"/>
  <c r="G3" i="10" s="1"/>
  <c r="H3" i="10" s="1"/>
  <c r="K10" i="9"/>
  <c r="L10" i="9" s="1"/>
  <c r="F10" i="10"/>
  <c r="G10" i="10" s="1"/>
  <c r="H10" i="10" s="1"/>
  <c r="F2" i="10"/>
  <c r="G2" i="10" s="1"/>
  <c r="H2" i="10" s="1"/>
  <c r="K2" i="9"/>
  <c r="L2" i="9" s="1"/>
  <c r="K14" i="9"/>
  <c r="L14" i="9" s="1"/>
  <c r="F14" i="10"/>
  <c r="G14" i="10" s="1"/>
  <c r="H14" i="10" s="1"/>
  <c r="K9" i="9"/>
  <c r="L9" i="9" s="1"/>
  <c r="F9" i="10"/>
  <c r="G9" i="10" s="1"/>
  <c r="H9" i="10" s="1"/>
  <c r="K16" i="9"/>
  <c r="L16" i="9" s="1"/>
  <c r="F16" i="10"/>
  <c r="G16" i="10" s="1"/>
  <c r="H16" i="10" s="1"/>
  <c r="K7" i="9"/>
  <c r="L7" i="9" s="1"/>
  <c r="F7" i="10"/>
  <c r="G7" i="10" s="1"/>
  <c r="H7" i="10" s="1"/>
  <c r="C226" i="3"/>
  <c r="D226" i="3"/>
  <c r="E226" i="3"/>
  <c r="G226" i="3"/>
  <c r="H226" i="3"/>
  <c r="I226" i="3"/>
  <c r="J226" i="3"/>
  <c r="K226" i="3"/>
  <c r="L226" i="3"/>
  <c r="M226" i="3"/>
  <c r="N226" i="3"/>
  <c r="C227" i="3"/>
  <c r="D227" i="3"/>
  <c r="E227" i="3"/>
  <c r="G227" i="3"/>
  <c r="H227" i="3"/>
  <c r="I227" i="3"/>
  <c r="J227" i="3"/>
  <c r="K227" i="3"/>
  <c r="L227" i="3"/>
  <c r="M227" i="3"/>
  <c r="N227" i="3"/>
  <c r="C228" i="3"/>
  <c r="D228" i="3"/>
  <c r="E228" i="3"/>
  <c r="G228" i="3"/>
  <c r="H228" i="3"/>
  <c r="I228" i="3"/>
  <c r="J228" i="3"/>
  <c r="K228" i="3"/>
  <c r="L228" i="3"/>
  <c r="M228" i="3"/>
  <c r="N228" i="3"/>
  <c r="C232" i="3"/>
  <c r="D232" i="3"/>
  <c r="E232" i="3"/>
  <c r="G232" i="3"/>
  <c r="H232" i="3"/>
  <c r="I232" i="3"/>
  <c r="J232" i="3"/>
  <c r="K232" i="3"/>
  <c r="L232" i="3"/>
  <c r="M232" i="3"/>
  <c r="N232" i="3"/>
  <c r="C233" i="3"/>
  <c r="D233" i="3"/>
  <c r="E233" i="3"/>
  <c r="G233" i="3"/>
  <c r="H233" i="3"/>
  <c r="I233" i="3"/>
  <c r="J233" i="3"/>
  <c r="K233" i="3"/>
  <c r="L233" i="3"/>
  <c r="M233" i="3"/>
  <c r="N233" i="3"/>
  <c r="C234" i="3"/>
  <c r="D234" i="3"/>
  <c r="E234" i="3"/>
  <c r="G234" i="3"/>
  <c r="H234" i="3"/>
  <c r="I234" i="3"/>
  <c r="J234" i="3"/>
  <c r="K234" i="3"/>
  <c r="L234" i="3"/>
  <c r="M234" i="3"/>
  <c r="N234" i="3"/>
  <c r="C235" i="3"/>
  <c r="D235" i="3"/>
  <c r="E235" i="3"/>
  <c r="G235" i="3"/>
  <c r="H235" i="3"/>
  <c r="I235" i="3"/>
  <c r="J235" i="3"/>
  <c r="K235" i="3"/>
  <c r="L235" i="3"/>
  <c r="M235" i="3"/>
  <c r="N235" i="3"/>
  <c r="C236" i="3"/>
  <c r="D236" i="3"/>
  <c r="E236" i="3"/>
  <c r="G236" i="3"/>
  <c r="H236" i="3"/>
  <c r="I236" i="3"/>
  <c r="J236" i="3"/>
  <c r="K236" i="3"/>
  <c r="L236" i="3"/>
  <c r="M236" i="3"/>
  <c r="N236" i="3"/>
  <c r="C237" i="3"/>
  <c r="D237" i="3"/>
  <c r="E237" i="3"/>
  <c r="G237" i="3"/>
  <c r="H237" i="3"/>
  <c r="I237" i="3"/>
  <c r="J237" i="3"/>
  <c r="K237" i="3"/>
  <c r="L237" i="3"/>
  <c r="M237" i="3"/>
  <c r="N237" i="3"/>
  <c r="C238" i="3"/>
  <c r="D238" i="3"/>
  <c r="E238" i="3"/>
  <c r="G238" i="3"/>
  <c r="H238" i="3"/>
  <c r="I238" i="3"/>
  <c r="J238" i="3"/>
  <c r="K238" i="3"/>
  <c r="L238" i="3"/>
  <c r="M238" i="3"/>
  <c r="N238" i="3"/>
  <c r="C239" i="3"/>
  <c r="D239" i="3"/>
  <c r="E239" i="3"/>
  <c r="G239" i="3"/>
  <c r="H239" i="3"/>
  <c r="I239" i="3"/>
  <c r="J239" i="3"/>
  <c r="K239" i="3"/>
  <c r="L239" i="3"/>
  <c r="M239" i="3"/>
  <c r="N239" i="3"/>
  <c r="C240" i="3"/>
  <c r="D240" i="3"/>
  <c r="E240" i="3"/>
  <c r="G240" i="3"/>
  <c r="H240" i="3"/>
  <c r="I240" i="3"/>
  <c r="J240" i="3"/>
  <c r="K240" i="3"/>
  <c r="L240" i="3"/>
  <c r="M240" i="3"/>
  <c r="N240" i="3"/>
  <c r="C229" i="3"/>
  <c r="D229" i="3"/>
  <c r="E229" i="3"/>
  <c r="G229" i="3"/>
  <c r="H229" i="3"/>
  <c r="I229" i="3"/>
  <c r="J229" i="3"/>
  <c r="K229" i="3"/>
  <c r="L229" i="3"/>
  <c r="M229" i="3"/>
  <c r="N229" i="3"/>
  <c r="C230" i="3"/>
  <c r="D230" i="3"/>
  <c r="E230" i="3"/>
  <c r="G230" i="3"/>
  <c r="H230" i="3"/>
  <c r="I230" i="3"/>
  <c r="J230" i="3"/>
  <c r="K230" i="3"/>
  <c r="L230" i="3"/>
  <c r="M230" i="3"/>
  <c r="N230" i="3"/>
  <c r="C231" i="3"/>
  <c r="D231" i="3"/>
  <c r="E231" i="3"/>
  <c r="G231" i="3"/>
  <c r="H231" i="3"/>
  <c r="I231" i="3"/>
  <c r="J231" i="3"/>
  <c r="K231" i="3"/>
  <c r="L231" i="3"/>
  <c r="M231" i="3"/>
  <c r="N231" i="3"/>
  <c r="C319" i="3"/>
  <c r="D319" i="3"/>
  <c r="E319" i="3"/>
  <c r="G319" i="3"/>
  <c r="H319" i="3"/>
  <c r="I319" i="3"/>
  <c r="J319" i="3"/>
  <c r="K319" i="3"/>
  <c r="L319" i="3"/>
  <c r="M319" i="3"/>
  <c r="N319" i="3"/>
  <c r="C320" i="3"/>
  <c r="D320" i="3"/>
  <c r="E320" i="3"/>
  <c r="G320" i="3"/>
  <c r="H320" i="3"/>
  <c r="I320" i="3"/>
  <c r="J320" i="3"/>
  <c r="K320" i="3"/>
  <c r="L320" i="3"/>
  <c r="M320" i="3"/>
  <c r="N320" i="3"/>
  <c r="C321" i="3"/>
  <c r="D321" i="3"/>
  <c r="E321" i="3"/>
  <c r="G321" i="3"/>
  <c r="H321" i="3"/>
  <c r="I321" i="3"/>
  <c r="J321" i="3"/>
  <c r="K321" i="3"/>
  <c r="L321" i="3"/>
  <c r="M321" i="3"/>
  <c r="N321" i="3"/>
  <c r="C310" i="3"/>
  <c r="D310" i="3"/>
  <c r="E310" i="3"/>
  <c r="G310" i="3"/>
  <c r="H310" i="3"/>
  <c r="I310" i="3"/>
  <c r="J310" i="3"/>
  <c r="K310" i="3"/>
  <c r="L310" i="3"/>
  <c r="M310" i="3"/>
  <c r="N310" i="3"/>
  <c r="C311" i="3"/>
  <c r="D311" i="3"/>
  <c r="E311" i="3"/>
  <c r="G311" i="3"/>
  <c r="H311" i="3"/>
  <c r="I311" i="3"/>
  <c r="J311" i="3"/>
  <c r="K311" i="3"/>
  <c r="L311" i="3"/>
  <c r="M311" i="3"/>
  <c r="N311" i="3"/>
  <c r="C312" i="3"/>
  <c r="D312" i="3"/>
  <c r="E312" i="3"/>
  <c r="G312" i="3"/>
  <c r="H312" i="3"/>
  <c r="I312" i="3"/>
  <c r="J312" i="3"/>
  <c r="K312" i="3"/>
  <c r="L312" i="3"/>
  <c r="M312" i="3"/>
  <c r="N312" i="3"/>
  <c r="C285" i="3"/>
  <c r="D285" i="3"/>
  <c r="E285" i="3"/>
  <c r="G285" i="3"/>
  <c r="H285" i="3"/>
  <c r="I285" i="3"/>
  <c r="J285" i="3"/>
  <c r="K285" i="3"/>
  <c r="L285" i="3"/>
  <c r="M285" i="3"/>
  <c r="N285" i="3"/>
  <c r="C286" i="3"/>
  <c r="D286" i="3"/>
  <c r="E286" i="3"/>
  <c r="G286" i="3"/>
  <c r="H286" i="3"/>
  <c r="I286" i="3"/>
  <c r="J286" i="3"/>
  <c r="K286" i="3"/>
  <c r="L286" i="3"/>
  <c r="M286" i="3"/>
  <c r="N286" i="3"/>
  <c r="C287" i="3"/>
  <c r="D287" i="3"/>
  <c r="E287" i="3"/>
  <c r="G287" i="3"/>
  <c r="H287" i="3"/>
  <c r="I287" i="3"/>
  <c r="J287" i="3"/>
  <c r="K287" i="3"/>
  <c r="L287" i="3"/>
  <c r="M287" i="3"/>
  <c r="N287" i="3"/>
  <c r="C288" i="3"/>
  <c r="D288" i="3"/>
  <c r="E288" i="3"/>
  <c r="G288" i="3"/>
  <c r="H288" i="3"/>
  <c r="I288" i="3"/>
  <c r="J288" i="3"/>
  <c r="K288" i="3"/>
  <c r="L288" i="3"/>
  <c r="M288" i="3"/>
  <c r="N288" i="3"/>
  <c r="C289" i="3"/>
  <c r="D289" i="3"/>
  <c r="E289" i="3"/>
  <c r="G289" i="3"/>
  <c r="H289" i="3"/>
  <c r="I289" i="3"/>
  <c r="J289" i="3"/>
  <c r="K289" i="3"/>
  <c r="L289" i="3"/>
  <c r="M289" i="3"/>
  <c r="N289" i="3"/>
  <c r="C290" i="3"/>
  <c r="D290" i="3"/>
  <c r="E290" i="3"/>
  <c r="G290" i="3"/>
  <c r="H290" i="3"/>
  <c r="I290" i="3"/>
  <c r="J290" i="3"/>
  <c r="K290" i="3"/>
  <c r="L290" i="3"/>
  <c r="M290" i="3"/>
  <c r="N290" i="3"/>
  <c r="C291" i="3"/>
  <c r="D291" i="3"/>
  <c r="E291" i="3"/>
  <c r="G291" i="3"/>
  <c r="H291" i="3"/>
  <c r="I291" i="3"/>
  <c r="J291" i="3"/>
  <c r="K291" i="3"/>
  <c r="L291" i="3"/>
  <c r="M291" i="3"/>
  <c r="N291" i="3"/>
  <c r="C292" i="3"/>
  <c r="D292" i="3"/>
  <c r="E292" i="3"/>
  <c r="G292" i="3"/>
  <c r="H292" i="3"/>
  <c r="I292" i="3"/>
  <c r="J292" i="3"/>
  <c r="K292" i="3"/>
  <c r="L292" i="3"/>
  <c r="M292" i="3"/>
  <c r="N292" i="3"/>
  <c r="C293" i="3"/>
  <c r="D293" i="3"/>
  <c r="E293" i="3"/>
  <c r="G293" i="3"/>
  <c r="H293" i="3"/>
  <c r="I293" i="3"/>
  <c r="J293" i="3"/>
  <c r="K293" i="3"/>
  <c r="L293" i="3"/>
  <c r="M293" i="3"/>
  <c r="N293" i="3"/>
  <c r="C294" i="3"/>
  <c r="D294" i="3"/>
  <c r="E294" i="3"/>
  <c r="G294" i="3"/>
  <c r="H294" i="3"/>
  <c r="I294" i="3"/>
  <c r="J294" i="3"/>
  <c r="K294" i="3"/>
  <c r="L294" i="3"/>
  <c r="M294" i="3"/>
  <c r="N294" i="3"/>
  <c r="C295" i="3"/>
  <c r="D295" i="3"/>
  <c r="E295" i="3"/>
  <c r="G295" i="3"/>
  <c r="H295" i="3"/>
  <c r="I295" i="3"/>
  <c r="J295" i="3"/>
  <c r="K295" i="3"/>
  <c r="L295" i="3"/>
  <c r="M295" i="3"/>
  <c r="N295" i="3"/>
  <c r="C296" i="3"/>
  <c r="D296" i="3"/>
  <c r="E296" i="3"/>
  <c r="G296" i="3"/>
  <c r="H296" i="3"/>
  <c r="I296" i="3"/>
  <c r="J296" i="3"/>
  <c r="K296" i="3"/>
  <c r="L296" i="3"/>
  <c r="M296" i="3"/>
  <c r="N296" i="3"/>
  <c r="C297" i="3"/>
  <c r="D297" i="3"/>
  <c r="E297" i="3"/>
  <c r="G297" i="3"/>
  <c r="H297" i="3"/>
  <c r="I297" i="3"/>
  <c r="J297" i="3"/>
  <c r="K297" i="3"/>
  <c r="L297" i="3"/>
  <c r="M297" i="3"/>
  <c r="N297" i="3"/>
  <c r="C298" i="3"/>
  <c r="D298" i="3"/>
  <c r="E298" i="3"/>
  <c r="G298" i="3"/>
  <c r="H298" i="3"/>
  <c r="I298" i="3"/>
  <c r="J298" i="3"/>
  <c r="K298" i="3"/>
  <c r="L298" i="3"/>
  <c r="M298" i="3"/>
  <c r="N298" i="3"/>
  <c r="C299" i="3"/>
  <c r="D299" i="3"/>
  <c r="E299" i="3"/>
  <c r="G299" i="3"/>
  <c r="H299" i="3"/>
  <c r="I299" i="3"/>
  <c r="J299" i="3"/>
  <c r="K299" i="3"/>
  <c r="L299" i="3"/>
  <c r="M299" i="3"/>
  <c r="N299" i="3"/>
  <c r="C300" i="3"/>
  <c r="D300" i="3"/>
  <c r="E300" i="3"/>
  <c r="G300" i="3"/>
  <c r="H300" i="3"/>
  <c r="I300" i="3"/>
  <c r="J300" i="3"/>
  <c r="K300" i="3"/>
  <c r="L300" i="3"/>
  <c r="M300" i="3"/>
  <c r="N300" i="3"/>
  <c r="C301" i="3"/>
  <c r="D301" i="3"/>
  <c r="E301" i="3"/>
  <c r="G301" i="3"/>
  <c r="H301" i="3"/>
  <c r="I301" i="3"/>
  <c r="J301" i="3"/>
  <c r="K301" i="3"/>
  <c r="L301" i="3"/>
  <c r="M301" i="3"/>
  <c r="N301" i="3"/>
  <c r="C302" i="3"/>
  <c r="D302" i="3"/>
  <c r="E302" i="3"/>
  <c r="G302" i="3"/>
  <c r="H302" i="3"/>
  <c r="I302" i="3"/>
  <c r="J302" i="3"/>
  <c r="K302" i="3"/>
  <c r="L302" i="3"/>
  <c r="M302" i="3"/>
  <c r="N302" i="3"/>
  <c r="C303" i="3"/>
  <c r="D303" i="3"/>
  <c r="E303" i="3"/>
  <c r="G303" i="3"/>
  <c r="H303" i="3"/>
  <c r="I303" i="3"/>
  <c r="J303" i="3"/>
  <c r="K303" i="3"/>
  <c r="L303" i="3"/>
  <c r="M303" i="3"/>
  <c r="N303" i="3"/>
  <c r="C304" i="3"/>
  <c r="D304" i="3"/>
  <c r="E304" i="3"/>
  <c r="G304" i="3"/>
  <c r="H304" i="3"/>
  <c r="I304" i="3"/>
  <c r="J304" i="3"/>
  <c r="K304" i="3"/>
  <c r="L304" i="3"/>
  <c r="M304" i="3"/>
  <c r="N304" i="3"/>
  <c r="C305" i="3"/>
  <c r="D305" i="3"/>
  <c r="E305" i="3"/>
  <c r="G305" i="3"/>
  <c r="H305" i="3"/>
  <c r="I305" i="3"/>
  <c r="J305" i="3"/>
  <c r="K305" i="3"/>
  <c r="L305" i="3"/>
  <c r="M305" i="3"/>
  <c r="N305" i="3"/>
  <c r="C306" i="3"/>
  <c r="D306" i="3"/>
  <c r="E306" i="3"/>
  <c r="G306" i="3"/>
  <c r="H306" i="3"/>
  <c r="I306" i="3"/>
  <c r="J306" i="3"/>
  <c r="K306" i="3"/>
  <c r="L306" i="3"/>
  <c r="M306" i="3"/>
  <c r="N306" i="3"/>
  <c r="C307" i="3"/>
  <c r="D307" i="3"/>
  <c r="E307" i="3"/>
  <c r="G307" i="3"/>
  <c r="H307" i="3"/>
  <c r="I307" i="3"/>
  <c r="J307" i="3"/>
  <c r="K307" i="3"/>
  <c r="L307" i="3"/>
  <c r="M307" i="3"/>
  <c r="N307" i="3"/>
  <c r="C308" i="3"/>
  <c r="D308" i="3"/>
  <c r="E308" i="3"/>
  <c r="G308" i="3"/>
  <c r="H308" i="3"/>
  <c r="I308" i="3"/>
  <c r="J308" i="3"/>
  <c r="K308" i="3"/>
  <c r="L308" i="3"/>
  <c r="M308" i="3"/>
  <c r="N308" i="3"/>
  <c r="C309" i="3"/>
  <c r="D309" i="3"/>
  <c r="E309" i="3"/>
  <c r="G309" i="3"/>
  <c r="H309" i="3"/>
  <c r="I309" i="3"/>
  <c r="J309" i="3"/>
  <c r="K309" i="3"/>
  <c r="L309" i="3"/>
  <c r="M309" i="3"/>
  <c r="N309" i="3"/>
  <c r="C241" i="3"/>
  <c r="D241" i="3"/>
  <c r="E241" i="3"/>
  <c r="G241" i="3"/>
  <c r="H241" i="3"/>
  <c r="I241" i="3"/>
  <c r="J241" i="3"/>
  <c r="K241" i="3"/>
  <c r="L241" i="3"/>
  <c r="M241" i="3"/>
  <c r="N241" i="3"/>
  <c r="C242" i="3"/>
  <c r="D242" i="3"/>
  <c r="E242" i="3"/>
  <c r="G242" i="3"/>
  <c r="H242" i="3"/>
  <c r="I242" i="3"/>
  <c r="J242" i="3"/>
  <c r="K242" i="3"/>
  <c r="L242" i="3"/>
  <c r="M242" i="3"/>
  <c r="N242" i="3"/>
  <c r="C243" i="3"/>
  <c r="D243" i="3"/>
  <c r="E243" i="3"/>
  <c r="G243" i="3"/>
  <c r="H243" i="3"/>
  <c r="I243" i="3"/>
  <c r="J243" i="3"/>
  <c r="K243" i="3"/>
  <c r="L243" i="3"/>
  <c r="M243" i="3"/>
  <c r="N243" i="3"/>
  <c r="C244" i="3"/>
  <c r="D244" i="3"/>
  <c r="E244" i="3"/>
  <c r="G244" i="3"/>
  <c r="H244" i="3"/>
  <c r="I244" i="3"/>
  <c r="J244" i="3"/>
  <c r="K244" i="3"/>
  <c r="L244" i="3"/>
  <c r="M244" i="3"/>
  <c r="N244" i="3"/>
  <c r="C245" i="3"/>
  <c r="D245" i="3"/>
  <c r="E245" i="3"/>
  <c r="G245" i="3"/>
  <c r="H245" i="3"/>
  <c r="I245" i="3"/>
  <c r="J245" i="3"/>
  <c r="K245" i="3"/>
  <c r="L245" i="3"/>
  <c r="M245" i="3"/>
  <c r="N245" i="3"/>
  <c r="C246" i="3"/>
  <c r="D246" i="3"/>
  <c r="E246" i="3"/>
  <c r="G246" i="3"/>
  <c r="H246" i="3"/>
  <c r="I246" i="3"/>
  <c r="J246" i="3"/>
  <c r="K246" i="3"/>
  <c r="L246" i="3"/>
  <c r="M246" i="3"/>
  <c r="N246" i="3"/>
  <c r="C266" i="3"/>
  <c r="D266" i="3"/>
  <c r="E266" i="3"/>
  <c r="G266" i="3"/>
  <c r="H266" i="3"/>
  <c r="I266" i="3"/>
  <c r="J266" i="3"/>
  <c r="K266" i="3"/>
  <c r="L266" i="3"/>
  <c r="M266" i="3"/>
  <c r="N266" i="3"/>
  <c r="C267" i="3"/>
  <c r="D267" i="3"/>
  <c r="E267" i="3"/>
  <c r="G267" i="3"/>
  <c r="H267" i="3"/>
  <c r="I267" i="3"/>
  <c r="J267" i="3"/>
  <c r="K267" i="3"/>
  <c r="L267" i="3"/>
  <c r="M267" i="3"/>
  <c r="N267" i="3"/>
  <c r="C268" i="3"/>
  <c r="D268" i="3"/>
  <c r="E268" i="3"/>
  <c r="G268" i="3"/>
  <c r="H268" i="3"/>
  <c r="I268" i="3"/>
  <c r="J268" i="3"/>
  <c r="K268" i="3"/>
  <c r="L268" i="3"/>
  <c r="M268" i="3"/>
  <c r="N268" i="3"/>
  <c r="C269" i="3"/>
  <c r="D269" i="3"/>
  <c r="E269" i="3"/>
  <c r="G269" i="3"/>
  <c r="H269" i="3"/>
  <c r="I269" i="3"/>
  <c r="J269" i="3"/>
  <c r="K269" i="3"/>
  <c r="L269" i="3"/>
  <c r="M269" i="3"/>
  <c r="N269" i="3"/>
  <c r="C270" i="3"/>
  <c r="D270" i="3"/>
  <c r="E270" i="3"/>
  <c r="G270" i="3"/>
  <c r="H270" i="3"/>
  <c r="I270" i="3"/>
  <c r="J270" i="3"/>
  <c r="K270" i="3"/>
  <c r="L270" i="3"/>
  <c r="M270" i="3"/>
  <c r="N270" i="3"/>
  <c r="C271" i="3"/>
  <c r="D271" i="3"/>
  <c r="E271" i="3"/>
  <c r="G271" i="3"/>
  <c r="H271" i="3"/>
  <c r="I271" i="3"/>
  <c r="J271" i="3"/>
  <c r="K271" i="3"/>
  <c r="L271" i="3"/>
  <c r="M271" i="3"/>
  <c r="N271" i="3"/>
  <c r="C316" i="3"/>
  <c r="D316" i="3"/>
  <c r="E316" i="3"/>
  <c r="G316" i="3"/>
  <c r="H316" i="3"/>
  <c r="I316" i="3"/>
  <c r="J316" i="3"/>
  <c r="K316" i="3"/>
  <c r="L316" i="3"/>
  <c r="M316" i="3"/>
  <c r="N316" i="3"/>
  <c r="C317" i="3"/>
  <c r="D317" i="3"/>
  <c r="E317" i="3"/>
  <c r="G317" i="3"/>
  <c r="H317" i="3"/>
  <c r="I317" i="3"/>
  <c r="J317" i="3"/>
  <c r="K317" i="3"/>
  <c r="L317" i="3"/>
  <c r="M317" i="3"/>
  <c r="N317" i="3"/>
  <c r="C318" i="3"/>
  <c r="D318" i="3"/>
  <c r="E318" i="3"/>
  <c r="G318" i="3"/>
  <c r="H318" i="3"/>
  <c r="I318" i="3"/>
  <c r="J318" i="3"/>
  <c r="K318" i="3"/>
  <c r="L318" i="3"/>
  <c r="M318" i="3"/>
  <c r="N318" i="3"/>
  <c r="C247" i="3"/>
  <c r="D247" i="3"/>
  <c r="E247" i="3"/>
  <c r="G247" i="3"/>
  <c r="H247" i="3"/>
  <c r="I247" i="3"/>
  <c r="J247" i="3"/>
  <c r="K247" i="3"/>
  <c r="L247" i="3"/>
  <c r="M247" i="3"/>
  <c r="N247" i="3"/>
  <c r="C248" i="3"/>
  <c r="D248" i="3"/>
  <c r="E248" i="3"/>
  <c r="G248" i="3"/>
  <c r="H248" i="3"/>
  <c r="I248" i="3"/>
  <c r="J248" i="3"/>
  <c r="K248" i="3"/>
  <c r="L248" i="3"/>
  <c r="M248" i="3"/>
  <c r="N248" i="3"/>
  <c r="C249" i="3"/>
  <c r="D249" i="3"/>
  <c r="E249" i="3"/>
  <c r="G249" i="3"/>
  <c r="H249" i="3"/>
  <c r="I249" i="3"/>
  <c r="J249" i="3"/>
  <c r="K249" i="3"/>
  <c r="L249" i="3"/>
  <c r="M249" i="3"/>
  <c r="N249" i="3"/>
  <c r="C250" i="3"/>
  <c r="D250" i="3"/>
  <c r="E250" i="3"/>
  <c r="G250" i="3"/>
  <c r="H250" i="3"/>
  <c r="I250" i="3"/>
  <c r="J250" i="3"/>
  <c r="K250" i="3"/>
  <c r="L250" i="3"/>
  <c r="M250" i="3"/>
  <c r="N250" i="3"/>
  <c r="C251" i="3"/>
  <c r="D251" i="3"/>
  <c r="E251" i="3"/>
  <c r="G251" i="3"/>
  <c r="H251" i="3"/>
  <c r="I251" i="3"/>
  <c r="J251" i="3"/>
  <c r="K251" i="3"/>
  <c r="L251" i="3"/>
  <c r="M251" i="3"/>
  <c r="N251" i="3"/>
  <c r="C252" i="3"/>
  <c r="D252" i="3"/>
  <c r="E252" i="3"/>
  <c r="G252" i="3"/>
  <c r="H252" i="3"/>
  <c r="I252" i="3"/>
  <c r="J252" i="3"/>
  <c r="K252" i="3"/>
  <c r="L252" i="3"/>
  <c r="M252" i="3"/>
  <c r="N252" i="3"/>
  <c r="C272" i="3"/>
  <c r="D272" i="3"/>
  <c r="E272" i="3"/>
  <c r="G272" i="3"/>
  <c r="H272" i="3"/>
  <c r="I272" i="3"/>
  <c r="J272" i="3"/>
  <c r="K272" i="3"/>
  <c r="L272" i="3"/>
  <c r="M272" i="3"/>
  <c r="N272" i="3"/>
  <c r="C273" i="3"/>
  <c r="D273" i="3"/>
  <c r="E273" i="3"/>
  <c r="G273" i="3"/>
  <c r="H273" i="3"/>
  <c r="I273" i="3"/>
  <c r="J273" i="3"/>
  <c r="K273" i="3"/>
  <c r="L273" i="3"/>
  <c r="M273" i="3"/>
  <c r="N273" i="3"/>
  <c r="C274" i="3"/>
  <c r="D274" i="3"/>
  <c r="E274" i="3"/>
  <c r="G274" i="3"/>
  <c r="H274" i="3"/>
  <c r="I274" i="3"/>
  <c r="J274" i="3"/>
  <c r="K274" i="3"/>
  <c r="L274" i="3"/>
  <c r="M274" i="3"/>
  <c r="N274" i="3"/>
  <c r="C275" i="3"/>
  <c r="D275" i="3"/>
  <c r="E275" i="3"/>
  <c r="G275" i="3"/>
  <c r="H275" i="3"/>
  <c r="I275" i="3"/>
  <c r="J275" i="3"/>
  <c r="K275" i="3"/>
  <c r="L275" i="3"/>
  <c r="M275" i="3"/>
  <c r="N275" i="3"/>
  <c r="C276" i="3"/>
  <c r="D276" i="3"/>
  <c r="E276" i="3"/>
  <c r="G276" i="3"/>
  <c r="H276" i="3"/>
  <c r="I276" i="3"/>
  <c r="J276" i="3"/>
  <c r="K276" i="3"/>
  <c r="L276" i="3"/>
  <c r="M276" i="3"/>
  <c r="N276" i="3"/>
  <c r="C277" i="3"/>
  <c r="D277" i="3"/>
  <c r="E277" i="3"/>
  <c r="G277" i="3"/>
  <c r="H277" i="3"/>
  <c r="I277" i="3"/>
  <c r="J277" i="3"/>
  <c r="K277" i="3"/>
  <c r="L277" i="3"/>
  <c r="M277" i="3"/>
  <c r="N277" i="3"/>
  <c r="C278" i="3"/>
  <c r="D278" i="3"/>
  <c r="E278" i="3"/>
  <c r="G278" i="3"/>
  <c r="H278" i="3"/>
  <c r="I278" i="3"/>
  <c r="J278" i="3"/>
  <c r="K278" i="3"/>
  <c r="L278" i="3"/>
  <c r="M278" i="3"/>
  <c r="N278" i="3"/>
  <c r="C322" i="3"/>
  <c r="D322" i="3"/>
  <c r="E322" i="3"/>
  <c r="G322" i="3"/>
  <c r="H322" i="3"/>
  <c r="I322" i="3"/>
  <c r="J322" i="3"/>
  <c r="K322" i="3"/>
  <c r="L322" i="3"/>
  <c r="M322" i="3"/>
  <c r="N322" i="3"/>
  <c r="C323" i="3"/>
  <c r="D323" i="3"/>
  <c r="E323" i="3"/>
  <c r="G323" i="3"/>
  <c r="H323" i="3"/>
  <c r="I323" i="3"/>
  <c r="J323" i="3"/>
  <c r="K323" i="3"/>
  <c r="L323" i="3"/>
  <c r="M323" i="3"/>
  <c r="N323" i="3"/>
  <c r="C324" i="3"/>
  <c r="D324" i="3"/>
  <c r="E324" i="3"/>
  <c r="G324" i="3"/>
  <c r="H324" i="3"/>
  <c r="I324" i="3"/>
  <c r="J324" i="3"/>
  <c r="K324" i="3"/>
  <c r="L324" i="3"/>
  <c r="M324" i="3"/>
  <c r="N324" i="3"/>
  <c r="C325" i="3"/>
  <c r="D325" i="3"/>
  <c r="E325" i="3"/>
  <c r="G325" i="3"/>
  <c r="H325" i="3"/>
  <c r="I325" i="3"/>
  <c r="J325" i="3"/>
  <c r="K325" i="3"/>
  <c r="L325" i="3"/>
  <c r="M325" i="3"/>
  <c r="N325" i="3"/>
  <c r="C326" i="3"/>
  <c r="D326" i="3"/>
  <c r="E326" i="3"/>
  <c r="G326" i="3"/>
  <c r="H326" i="3"/>
  <c r="I326" i="3"/>
  <c r="J326" i="3"/>
  <c r="K326" i="3"/>
  <c r="L326" i="3"/>
  <c r="M326" i="3"/>
  <c r="N326" i="3"/>
  <c r="C327" i="3"/>
  <c r="D327" i="3"/>
  <c r="E327" i="3"/>
  <c r="G327" i="3"/>
  <c r="H327" i="3"/>
  <c r="I327" i="3"/>
  <c r="J327" i="3"/>
  <c r="K327" i="3"/>
  <c r="L327" i="3"/>
  <c r="M327" i="3"/>
  <c r="N327" i="3"/>
  <c r="C260" i="3"/>
  <c r="D260" i="3"/>
  <c r="E260" i="3"/>
  <c r="G260" i="3"/>
  <c r="H260" i="3"/>
  <c r="I260" i="3"/>
  <c r="J260" i="3"/>
  <c r="K260" i="3"/>
  <c r="L260" i="3"/>
  <c r="M260" i="3"/>
  <c r="N260" i="3"/>
  <c r="C261" i="3"/>
  <c r="D261" i="3"/>
  <c r="E261" i="3"/>
  <c r="G261" i="3"/>
  <c r="H261" i="3"/>
  <c r="I261" i="3"/>
  <c r="J261" i="3"/>
  <c r="K261" i="3"/>
  <c r="L261" i="3"/>
  <c r="M261" i="3"/>
  <c r="N261" i="3"/>
  <c r="C262" i="3"/>
  <c r="D262" i="3"/>
  <c r="E262" i="3"/>
  <c r="G262" i="3"/>
  <c r="H262" i="3"/>
  <c r="I262" i="3"/>
  <c r="J262" i="3"/>
  <c r="K262" i="3"/>
  <c r="L262" i="3"/>
  <c r="M262" i="3"/>
  <c r="N262" i="3"/>
  <c r="C263" i="3"/>
  <c r="D263" i="3"/>
  <c r="E263" i="3"/>
  <c r="G263" i="3"/>
  <c r="H263" i="3"/>
  <c r="I263" i="3"/>
  <c r="J263" i="3"/>
  <c r="K263" i="3"/>
  <c r="L263" i="3"/>
  <c r="M263" i="3"/>
  <c r="N263" i="3"/>
  <c r="C264" i="3"/>
  <c r="D264" i="3"/>
  <c r="E264" i="3"/>
  <c r="G264" i="3"/>
  <c r="H264" i="3"/>
  <c r="I264" i="3"/>
  <c r="J264" i="3"/>
  <c r="K264" i="3"/>
  <c r="L264" i="3"/>
  <c r="M264" i="3"/>
  <c r="N264" i="3"/>
  <c r="C265" i="3"/>
  <c r="D265" i="3"/>
  <c r="E265" i="3"/>
  <c r="G265" i="3"/>
  <c r="H265" i="3"/>
  <c r="I265" i="3"/>
  <c r="J265" i="3"/>
  <c r="K265" i="3"/>
  <c r="L265" i="3"/>
  <c r="M265" i="3"/>
  <c r="N265" i="3"/>
  <c r="C279" i="3"/>
  <c r="D279" i="3"/>
  <c r="E279" i="3"/>
  <c r="G279" i="3"/>
  <c r="H279" i="3"/>
  <c r="I279" i="3"/>
  <c r="J279" i="3"/>
  <c r="K279" i="3"/>
  <c r="L279" i="3"/>
  <c r="M279" i="3"/>
  <c r="N279" i="3"/>
  <c r="C280" i="3"/>
  <c r="D280" i="3"/>
  <c r="E280" i="3"/>
  <c r="G280" i="3"/>
  <c r="H280" i="3"/>
  <c r="I280" i="3"/>
  <c r="J280" i="3"/>
  <c r="K280" i="3"/>
  <c r="L280" i="3"/>
  <c r="M280" i="3"/>
  <c r="N280" i="3"/>
  <c r="C281" i="3"/>
  <c r="D281" i="3"/>
  <c r="E281" i="3"/>
  <c r="G281" i="3"/>
  <c r="H281" i="3"/>
  <c r="I281" i="3"/>
  <c r="J281" i="3"/>
  <c r="K281" i="3"/>
  <c r="L281" i="3"/>
  <c r="M281" i="3"/>
  <c r="N281" i="3"/>
  <c r="C282" i="3"/>
  <c r="D282" i="3"/>
  <c r="E282" i="3"/>
  <c r="G282" i="3"/>
  <c r="H282" i="3"/>
  <c r="I282" i="3"/>
  <c r="J282" i="3"/>
  <c r="K282" i="3"/>
  <c r="L282" i="3"/>
  <c r="M282" i="3"/>
  <c r="N282" i="3"/>
  <c r="C283" i="3"/>
  <c r="D283" i="3"/>
  <c r="E283" i="3"/>
  <c r="G283" i="3"/>
  <c r="H283" i="3"/>
  <c r="I283" i="3"/>
  <c r="J283" i="3"/>
  <c r="K283" i="3"/>
  <c r="L283" i="3"/>
  <c r="M283" i="3"/>
  <c r="N283" i="3"/>
  <c r="C284" i="3"/>
  <c r="D284" i="3"/>
  <c r="E284" i="3"/>
  <c r="G284" i="3"/>
  <c r="H284" i="3"/>
  <c r="I284" i="3"/>
  <c r="J284" i="3"/>
  <c r="K284" i="3"/>
  <c r="L284" i="3"/>
  <c r="M284" i="3"/>
  <c r="N284" i="3"/>
  <c r="C328" i="3"/>
  <c r="D328" i="3"/>
  <c r="E328" i="3"/>
  <c r="G328" i="3"/>
  <c r="H328" i="3"/>
  <c r="I328" i="3"/>
  <c r="J328" i="3"/>
  <c r="K328" i="3"/>
  <c r="L328" i="3"/>
  <c r="M328" i="3"/>
  <c r="N328" i="3"/>
  <c r="C329" i="3"/>
  <c r="D329" i="3"/>
  <c r="E329" i="3"/>
  <c r="G329" i="3"/>
  <c r="H329" i="3"/>
  <c r="I329" i="3"/>
  <c r="J329" i="3"/>
  <c r="K329" i="3"/>
  <c r="L329" i="3"/>
  <c r="M329" i="3"/>
  <c r="N329" i="3"/>
  <c r="C330" i="3"/>
  <c r="D330" i="3"/>
  <c r="E330" i="3"/>
  <c r="G330" i="3"/>
  <c r="H330" i="3"/>
  <c r="I330" i="3"/>
  <c r="J330" i="3"/>
  <c r="K330" i="3"/>
  <c r="L330" i="3"/>
  <c r="M330" i="3"/>
  <c r="N330" i="3"/>
  <c r="C331" i="3"/>
  <c r="D331" i="3"/>
  <c r="E331" i="3"/>
  <c r="G331" i="3"/>
  <c r="H331" i="3"/>
  <c r="I331" i="3"/>
  <c r="J331" i="3"/>
  <c r="K331" i="3"/>
  <c r="L331" i="3"/>
  <c r="M331" i="3"/>
  <c r="N331" i="3"/>
  <c r="C332" i="3"/>
  <c r="D332" i="3"/>
  <c r="E332" i="3"/>
  <c r="G332" i="3"/>
  <c r="H332" i="3"/>
  <c r="I332" i="3"/>
  <c r="J332" i="3"/>
  <c r="K332" i="3"/>
  <c r="L332" i="3"/>
  <c r="M332" i="3"/>
  <c r="N332" i="3"/>
  <c r="C333" i="3"/>
  <c r="D333" i="3"/>
  <c r="E333" i="3"/>
  <c r="G333" i="3"/>
  <c r="H333" i="3"/>
  <c r="I333" i="3"/>
  <c r="J333" i="3"/>
  <c r="K333" i="3"/>
  <c r="L333" i="3"/>
  <c r="M333" i="3"/>
  <c r="N333" i="3"/>
  <c r="C371" i="3"/>
  <c r="D371" i="3"/>
  <c r="E371" i="3"/>
  <c r="G371" i="3"/>
  <c r="H371" i="3"/>
  <c r="I371" i="3"/>
  <c r="J371" i="3"/>
  <c r="K371" i="3"/>
  <c r="L371" i="3"/>
  <c r="M371" i="3"/>
  <c r="N371" i="3"/>
  <c r="C372" i="3"/>
  <c r="D372" i="3"/>
  <c r="E372" i="3"/>
  <c r="G372" i="3"/>
  <c r="H372" i="3"/>
  <c r="I372" i="3"/>
  <c r="J372" i="3"/>
  <c r="K372" i="3"/>
  <c r="L372" i="3"/>
  <c r="M372" i="3"/>
  <c r="N372" i="3"/>
  <c r="C373" i="3"/>
  <c r="D373" i="3"/>
  <c r="E373" i="3"/>
  <c r="G373" i="3"/>
  <c r="H373" i="3"/>
  <c r="I373" i="3"/>
  <c r="J373" i="3"/>
  <c r="K373" i="3"/>
  <c r="L373" i="3"/>
  <c r="M373" i="3"/>
  <c r="N373" i="3"/>
  <c r="C374" i="3"/>
  <c r="D374" i="3"/>
  <c r="E374" i="3"/>
  <c r="G374" i="3"/>
  <c r="H374" i="3"/>
  <c r="I374" i="3"/>
  <c r="J374" i="3"/>
  <c r="K374" i="3"/>
  <c r="L374" i="3"/>
  <c r="M374" i="3"/>
  <c r="N374" i="3"/>
  <c r="C375" i="3"/>
  <c r="D375" i="3"/>
  <c r="E375" i="3"/>
  <c r="G375" i="3"/>
  <c r="H375" i="3"/>
  <c r="I375" i="3"/>
  <c r="J375" i="3"/>
  <c r="K375" i="3"/>
  <c r="L375" i="3"/>
  <c r="M375" i="3"/>
  <c r="N375" i="3"/>
  <c r="C376" i="3"/>
  <c r="D376" i="3"/>
  <c r="E376" i="3"/>
  <c r="G376" i="3"/>
  <c r="H376" i="3"/>
  <c r="I376" i="3"/>
  <c r="J376" i="3"/>
  <c r="K376" i="3"/>
  <c r="L376" i="3"/>
  <c r="M376" i="3"/>
  <c r="N376" i="3"/>
  <c r="C334" i="3"/>
  <c r="D334" i="3"/>
  <c r="E334" i="3"/>
  <c r="G334" i="3"/>
  <c r="H334" i="3"/>
  <c r="I334" i="3"/>
  <c r="J334" i="3"/>
  <c r="K334" i="3"/>
  <c r="L334" i="3"/>
  <c r="M334" i="3"/>
  <c r="N334" i="3"/>
  <c r="C335" i="3"/>
  <c r="D335" i="3"/>
  <c r="E335" i="3"/>
  <c r="G335" i="3"/>
  <c r="H335" i="3"/>
  <c r="I335" i="3"/>
  <c r="J335" i="3"/>
  <c r="K335" i="3"/>
  <c r="L335" i="3"/>
  <c r="M335" i="3"/>
  <c r="N335" i="3"/>
  <c r="C336" i="3"/>
  <c r="D336" i="3"/>
  <c r="E336" i="3"/>
  <c r="G336" i="3"/>
  <c r="H336" i="3"/>
  <c r="I336" i="3"/>
  <c r="J336" i="3"/>
  <c r="K336" i="3"/>
  <c r="L336" i="3"/>
  <c r="M336" i="3"/>
  <c r="N336" i="3"/>
  <c r="C337" i="3"/>
  <c r="D337" i="3"/>
  <c r="E337" i="3"/>
  <c r="G337" i="3"/>
  <c r="H337" i="3"/>
  <c r="I337" i="3"/>
  <c r="J337" i="3"/>
  <c r="K337" i="3"/>
  <c r="L337" i="3"/>
  <c r="M337" i="3"/>
  <c r="N337" i="3"/>
  <c r="C338" i="3"/>
  <c r="D338" i="3"/>
  <c r="E338" i="3"/>
  <c r="G338" i="3"/>
  <c r="H338" i="3"/>
  <c r="I338" i="3"/>
  <c r="J338" i="3"/>
  <c r="K338" i="3"/>
  <c r="L338" i="3"/>
  <c r="M338" i="3"/>
  <c r="N338" i="3"/>
  <c r="C339" i="3"/>
  <c r="D339" i="3"/>
  <c r="E339" i="3"/>
  <c r="G339" i="3"/>
  <c r="H339" i="3"/>
  <c r="I339" i="3"/>
  <c r="J339" i="3"/>
  <c r="K339" i="3"/>
  <c r="L339" i="3"/>
  <c r="M339" i="3"/>
  <c r="N339" i="3"/>
  <c r="C340" i="3"/>
  <c r="D340" i="3"/>
  <c r="E340" i="3"/>
  <c r="G340" i="3"/>
  <c r="H340" i="3"/>
  <c r="I340" i="3"/>
  <c r="J340" i="3"/>
  <c r="K340" i="3"/>
  <c r="L340" i="3"/>
  <c r="M340" i="3"/>
  <c r="N340" i="3"/>
  <c r="C341" i="3"/>
  <c r="D341" i="3"/>
  <c r="E341" i="3"/>
  <c r="G341" i="3"/>
  <c r="H341" i="3"/>
  <c r="I341" i="3"/>
  <c r="J341" i="3"/>
  <c r="K341" i="3"/>
  <c r="L341" i="3"/>
  <c r="M341" i="3"/>
  <c r="N341" i="3"/>
  <c r="B435" i="3" l="1"/>
  <c r="B436" i="3"/>
  <c r="B437" i="3"/>
  <c r="B390" i="3"/>
  <c r="B438" i="3"/>
  <c r="B439" i="3"/>
  <c r="B441" i="3"/>
  <c r="B442" i="3"/>
  <c r="B443" i="3"/>
  <c r="B538" i="3"/>
  <c r="B539" i="3"/>
  <c r="B540" i="3"/>
  <c r="B430" i="3"/>
  <c r="B431" i="3"/>
  <c r="B432" i="3"/>
  <c r="B433" i="3"/>
  <c r="B434" i="3"/>
  <c r="B457" i="3"/>
  <c r="B673" i="3"/>
  <c r="B445" i="3"/>
  <c r="B533" i="3"/>
  <c r="B532" i="3"/>
  <c r="B534" i="3"/>
  <c r="B530" i="3"/>
  <c r="B531" i="3"/>
  <c r="B535" i="3"/>
  <c r="B369" i="3"/>
  <c r="B347" i="3"/>
  <c r="B349" i="3"/>
  <c r="B368" i="3"/>
  <c r="B346" i="3"/>
  <c r="B348" i="3"/>
  <c r="B370" i="3"/>
  <c r="B342" i="3"/>
  <c r="B344" i="3"/>
  <c r="B345" i="3"/>
  <c r="B366" i="3"/>
  <c r="B343" i="3"/>
  <c r="B365" i="3"/>
  <c r="B367" i="3"/>
  <c r="B372" i="3"/>
  <c r="B375" i="3"/>
  <c r="B376" i="3"/>
  <c r="B333" i="3"/>
  <c r="B373" i="3"/>
  <c r="B371" i="3"/>
  <c r="B374" i="3"/>
  <c r="B336" i="3"/>
  <c r="B339" i="3"/>
  <c r="B340" i="3"/>
  <c r="B335" i="3"/>
  <c r="B337" i="3"/>
  <c r="B338" i="3"/>
  <c r="B334" i="3"/>
  <c r="B341" i="3"/>
  <c r="B529" i="3"/>
  <c r="B350" i="3"/>
  <c r="B351" i="3"/>
  <c r="F441" i="3" l="1"/>
  <c r="F442" i="3"/>
  <c r="F443" i="3"/>
  <c r="B537" i="3"/>
  <c r="B536" i="3"/>
  <c r="F438" i="3"/>
  <c r="F439" i="3"/>
  <c r="F390" i="3"/>
  <c r="F457" i="3"/>
  <c r="F673" i="3"/>
  <c r="F445" i="3"/>
  <c r="F431" i="3"/>
  <c r="F432" i="3"/>
  <c r="F433" i="3"/>
  <c r="F434" i="3"/>
  <c r="F538" i="3"/>
  <c r="F539" i="3"/>
  <c r="F540" i="3"/>
  <c r="F430" i="3"/>
  <c r="F435" i="3"/>
  <c r="F436" i="3"/>
  <c r="F437" i="3"/>
  <c r="F533" i="3"/>
  <c r="F532" i="3"/>
  <c r="F534" i="3"/>
  <c r="F530" i="3"/>
  <c r="F531" i="3"/>
  <c r="F535" i="3"/>
  <c r="F336" i="3"/>
  <c r="F339" i="3"/>
  <c r="F337" i="3"/>
  <c r="F340" i="3"/>
  <c r="F335" i="3"/>
  <c r="F334" i="3"/>
  <c r="F341" i="3"/>
  <c r="F338" i="3"/>
  <c r="F372" i="3"/>
  <c r="F375" i="3"/>
  <c r="F374" i="3"/>
  <c r="F376" i="3"/>
  <c r="F333" i="3"/>
  <c r="F373" i="3"/>
  <c r="F371" i="3"/>
  <c r="F529" i="3"/>
  <c r="F350" i="3"/>
  <c r="F351" i="3"/>
  <c r="F342" i="3"/>
  <c r="F344" i="3"/>
  <c r="F345" i="3"/>
  <c r="F366" i="3"/>
  <c r="F343" i="3"/>
  <c r="F365" i="3"/>
  <c r="F367" i="3"/>
  <c r="F369" i="3"/>
  <c r="F347" i="3"/>
  <c r="F349" i="3"/>
  <c r="F370" i="3"/>
  <c r="F368" i="3"/>
  <c r="F346" i="3"/>
  <c r="F348" i="3"/>
  <c r="F537" i="3" l="1"/>
  <c r="F536" i="3"/>
  <c r="B324" i="3"/>
  <c r="B260" i="3"/>
  <c r="B325" i="3"/>
  <c r="B261" i="3"/>
  <c r="B326" i="3"/>
  <c r="B327" i="3"/>
  <c r="B270" i="3"/>
  <c r="B318" i="3"/>
  <c r="B271" i="3"/>
  <c r="B247" i="3"/>
  <c r="B268" i="3"/>
  <c r="B316" i="3"/>
  <c r="B269" i="3"/>
  <c r="B317" i="3"/>
  <c r="B243" i="3"/>
  <c r="B266" i="3"/>
  <c r="B244" i="3"/>
  <c r="B267" i="3"/>
  <c r="B241" i="3"/>
  <c r="B245" i="3"/>
  <c r="B242" i="3"/>
  <c r="B246" i="3"/>
  <c r="B264" i="3"/>
  <c r="B281" i="3"/>
  <c r="B282" i="3"/>
  <c r="B265" i="3"/>
  <c r="B262" i="3"/>
  <c r="B279" i="3"/>
  <c r="B280" i="3"/>
  <c r="B263" i="3"/>
  <c r="B328" i="3"/>
  <c r="B331" i="3"/>
  <c r="B332" i="3"/>
  <c r="B283" i="3"/>
  <c r="B329" i="3"/>
  <c r="B330" i="3"/>
  <c r="B284" i="3"/>
  <c r="B250" i="3" l="1"/>
  <c r="B251" i="3"/>
  <c r="B248" i="3"/>
  <c r="B252" i="3"/>
  <c r="B249" i="3"/>
  <c r="B272" i="3"/>
  <c r="B292" i="3"/>
  <c r="B296" i="3"/>
  <c r="B293" i="3"/>
  <c r="B297" i="3"/>
  <c r="B290" i="3"/>
  <c r="B294" i="3"/>
  <c r="B298" i="3"/>
  <c r="B291" i="3"/>
  <c r="B295" i="3"/>
  <c r="F264" i="3"/>
  <c r="F281" i="3"/>
  <c r="F265" i="3"/>
  <c r="F282" i="3"/>
  <c r="F262" i="3"/>
  <c r="F279" i="3"/>
  <c r="F263" i="3"/>
  <c r="F280" i="3"/>
  <c r="B273" i="3"/>
  <c r="B274" i="3"/>
  <c r="B275" i="3"/>
  <c r="B276" i="3"/>
  <c r="F270" i="3"/>
  <c r="F318" i="3"/>
  <c r="F271" i="3"/>
  <c r="F247" i="3"/>
  <c r="F268" i="3"/>
  <c r="F316" i="3"/>
  <c r="F317" i="3"/>
  <c r="F269" i="3"/>
  <c r="F328" i="3"/>
  <c r="F331" i="3"/>
  <c r="F332" i="3"/>
  <c r="F283" i="3"/>
  <c r="F329" i="3"/>
  <c r="F284" i="3"/>
  <c r="F330" i="3"/>
  <c r="B312" i="3"/>
  <c r="B288" i="3"/>
  <c r="B285" i="3"/>
  <c r="B289" i="3"/>
  <c r="B286" i="3"/>
  <c r="B311" i="3"/>
  <c r="B287" i="3"/>
  <c r="F324" i="3"/>
  <c r="F260" i="3"/>
  <c r="F325" i="3"/>
  <c r="F261" i="3"/>
  <c r="F326" i="3"/>
  <c r="F327" i="3"/>
  <c r="B300" i="3"/>
  <c r="B304" i="3"/>
  <c r="B301" i="3"/>
  <c r="B305" i="3"/>
  <c r="B302" i="3"/>
  <c r="B306" i="3"/>
  <c r="B299" i="3"/>
  <c r="B303" i="3"/>
  <c r="B307" i="3"/>
  <c r="B320" i="3"/>
  <c r="B321" i="3"/>
  <c r="B310" i="3"/>
  <c r="B319" i="3"/>
  <c r="B277" i="3"/>
  <c r="B278" i="3"/>
  <c r="B322" i="3"/>
  <c r="B323" i="3"/>
  <c r="B308" i="3"/>
  <c r="B309" i="3"/>
  <c r="F243" i="3"/>
  <c r="F266" i="3"/>
  <c r="F244" i="3"/>
  <c r="F267" i="3"/>
  <c r="F241" i="3"/>
  <c r="F245" i="3"/>
  <c r="F242" i="3"/>
  <c r="F246" i="3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B229" i="3" l="1"/>
  <c r="B230" i="3"/>
  <c r="B231" i="3"/>
  <c r="B240" i="3"/>
  <c r="F308" i="3"/>
  <c r="F309" i="3"/>
  <c r="F312" i="3"/>
  <c r="F288" i="3"/>
  <c r="F285" i="3"/>
  <c r="F289" i="3"/>
  <c r="F286" i="3"/>
  <c r="F311" i="3"/>
  <c r="F287" i="3"/>
  <c r="F277" i="3"/>
  <c r="F278" i="3"/>
  <c r="F322" i="3"/>
  <c r="F323" i="3"/>
  <c r="F273" i="3"/>
  <c r="F274" i="3"/>
  <c r="F275" i="3"/>
  <c r="F276" i="3"/>
  <c r="B226" i="3"/>
  <c r="B227" i="3"/>
  <c r="B228" i="3"/>
  <c r="B232" i="3"/>
  <c r="F320" i="3"/>
  <c r="F321" i="3"/>
  <c r="F310" i="3"/>
  <c r="F319" i="3"/>
  <c r="F292" i="3"/>
  <c r="F296" i="3"/>
  <c r="F293" i="3"/>
  <c r="F297" i="3"/>
  <c r="F290" i="3"/>
  <c r="F294" i="3"/>
  <c r="F298" i="3"/>
  <c r="F291" i="3"/>
  <c r="F295" i="3"/>
  <c r="B233" i="3"/>
  <c r="B237" i="3"/>
  <c r="B234" i="3"/>
  <c r="B238" i="3"/>
  <c r="B235" i="3"/>
  <c r="B239" i="3"/>
  <c r="B236" i="3"/>
  <c r="F300" i="3"/>
  <c r="F304" i="3"/>
  <c r="F301" i="3"/>
  <c r="F305" i="3"/>
  <c r="F302" i="3"/>
  <c r="F306" i="3"/>
  <c r="F299" i="3"/>
  <c r="F303" i="3"/>
  <c r="F307" i="3"/>
  <c r="F250" i="3"/>
  <c r="F251" i="3"/>
  <c r="F248" i="3"/>
  <c r="F252" i="3"/>
  <c r="F272" i="3"/>
  <c r="F249" i="3"/>
  <c r="F226" i="3" l="1"/>
  <c r="F227" i="3"/>
  <c r="F228" i="3"/>
  <c r="F232" i="3"/>
  <c r="F229" i="3"/>
  <c r="F230" i="3"/>
  <c r="F231" i="3"/>
  <c r="F240" i="3"/>
  <c r="F233" i="3"/>
  <c r="F237" i="3"/>
  <c r="F234" i="3"/>
  <c r="F238" i="3"/>
  <c r="F235" i="3"/>
  <c r="F239" i="3"/>
  <c r="F236" i="3"/>
</calcChain>
</file>

<file path=xl/sharedStrings.xml><?xml version="1.0" encoding="utf-8"?>
<sst xmlns="http://schemas.openxmlformats.org/spreadsheetml/2006/main" count="16862" uniqueCount="1517">
  <si>
    <t>id</t>
  </si>
  <si>
    <t>fecha</t>
  </si>
  <si>
    <t>dia</t>
  </si>
  <si>
    <t>mes</t>
  </si>
  <si>
    <t>anio</t>
  </si>
  <si>
    <t>semana</t>
  </si>
  <si>
    <t>marco del operativo</t>
  </si>
  <si>
    <t>provincia</t>
  </si>
  <si>
    <t>id operativo</t>
  </si>
  <si>
    <t>municipio departamento comuna</t>
  </si>
  <si>
    <t>localidad barrio</t>
  </si>
  <si>
    <t>lugar</t>
  </si>
  <si>
    <t>direccion</t>
  </si>
  <si>
    <t>link georeferenciacion</t>
  </si>
  <si>
    <t>latitud</t>
  </si>
  <si>
    <t>longitud</t>
  </si>
  <si>
    <t>hisopados casos positivos por criterio medico epidemiologico</t>
  </si>
  <si>
    <t>hisopados realizados</t>
  </si>
  <si>
    <t>hisopados casos positivos</t>
  </si>
  <si>
    <t>participantes de la dappte por areas</t>
  </si>
  <si>
    <t>especialidades aportadas por otras dependencias provinciales</t>
  </si>
  <si>
    <t>especialidades aportadas por otras dependencias municipales</t>
  </si>
  <si>
    <t>otras areas u organismos participantes del operativo</t>
  </si>
  <si>
    <t>vacunacion personas</t>
  </si>
  <si>
    <t>vacunacion calnac dosis</t>
  </si>
  <si>
    <t>vacunacion calendarios completados</t>
  </si>
  <si>
    <t>vacunacion firma libreta</t>
  </si>
  <si>
    <t>vacunacion covid 19 dosis</t>
  </si>
  <si>
    <t>personas vacunadas campania de vacunacion</t>
  </si>
  <si>
    <t>dosis aplicadas campania de vacunacion</t>
  </si>
  <si>
    <t>promocion consejerias</t>
  </si>
  <si>
    <t>promocion talleres realizados</t>
  </si>
  <si>
    <t>promocion participantes</t>
  </si>
  <si>
    <t>promocion cantidad de talleres  salud sexual y metodos anticonceptivos</t>
  </si>
  <si>
    <t>promocion cantidad de talleres sobre salud bucodental</t>
  </si>
  <si>
    <t>promocion cantidad de talleres sobre habitos saludables y actividad física</t>
  </si>
  <si>
    <t>promocion cantidad de talleres sobre otras temáticas</t>
  </si>
  <si>
    <t>salud del adulto personas</t>
  </si>
  <si>
    <t>salud del adulto patologias cronicas</t>
  </si>
  <si>
    <t>salud del adulto patologias agudas</t>
  </si>
  <si>
    <t>salud del adulto control de salud</t>
  </si>
  <si>
    <t>salud del adulto derivaciones</t>
  </si>
  <si>
    <t>salud del ninio personas</t>
  </si>
  <si>
    <t>salud del ninio patologias agudas</t>
  </si>
  <si>
    <t>salud del ninio control de ninio sano</t>
  </si>
  <si>
    <t>salud del ninio libretas anses</t>
  </si>
  <si>
    <t>salud del ninio derivaciones</t>
  </si>
  <si>
    <t>ssyr personas</t>
  </si>
  <si>
    <t>ssyr implantes</t>
  </si>
  <si>
    <t>ssyr otros metodos anticonceptivos</t>
  </si>
  <si>
    <t>ssyr  consejerias en salud sexual</t>
  </si>
  <si>
    <t>ssyr pap</t>
  </si>
  <si>
    <t>ssyr prestaciones</t>
  </si>
  <si>
    <t>ssyr extraccion implantes subdermicos</t>
  </si>
  <si>
    <t>ssyr derivaciones</t>
  </si>
  <si>
    <t>imagenes personas mamografias</t>
  </si>
  <si>
    <t>imagenes placas mamografias</t>
  </si>
  <si>
    <t>imagenes placas personas</t>
  </si>
  <si>
    <t>imagenes placas placas</t>
  </si>
  <si>
    <t>imagenes derivaciones</t>
  </si>
  <si>
    <t>oftalmo personas</t>
  </si>
  <si>
    <t>oftalmo derivaciones</t>
  </si>
  <si>
    <t>oftalmo lentes recetados</t>
  </si>
  <si>
    <t>enfermeria personas</t>
  </si>
  <si>
    <t>enferemeria prestaciones</t>
  </si>
  <si>
    <t>enfermeria libretas auh</t>
  </si>
  <si>
    <t>enfermeria derivaciones</t>
  </si>
  <si>
    <t>odonto personas</t>
  </si>
  <si>
    <t>odonto prestaciones</t>
  </si>
  <si>
    <t>odonto derivaciones</t>
  </si>
  <si>
    <t>salud mental personas</t>
  </si>
  <si>
    <t>salud mental orientaciones</t>
  </si>
  <si>
    <t>salud mental consultorias en padecimientos subjetivos</t>
  </si>
  <si>
    <t>salud mental consultorías en consumo problematico</t>
  </si>
  <si>
    <t>salud mental consultorías en violencias</t>
  </si>
  <si>
    <t>salud mental consultorías en problematicas en el crecimiento y desarrollo</t>
  </si>
  <si>
    <t>salud mental derivaciones al sistema local</t>
  </si>
  <si>
    <t>talleres realizados salud mental</t>
  </si>
  <si>
    <t>personas participantes talleres realizados salud mental</t>
  </si>
  <si>
    <t>observaciones generales del desarrollo del operativo</t>
  </si>
  <si>
    <t>facilitadores y obstaculizadores identificados</t>
  </si>
  <si>
    <t>cuestiones logisticas de traslado y alojamiento</t>
  </si>
  <si>
    <t>sugerencias y propuestas</t>
  </si>
  <si>
    <t>control</t>
  </si>
  <si>
    <t>datos_recibidos</t>
  </si>
  <si>
    <t>DAPPTE</t>
  </si>
  <si>
    <t>CABA</t>
  </si>
  <si>
    <t>COMUNA 1</t>
  </si>
  <si>
    <t>MONSERRAT</t>
  </si>
  <si>
    <t>PLAZOLETA ENFRENTE ENFRENTE DEL MSAL</t>
  </si>
  <si>
    <t>MORENO ENTRE LIMA Y 9 DE JULIO</t>
  </si>
  <si>
    <t>https://goo.gl/maps/v4vzCugZuWYXvAYS7</t>
  </si>
  <si>
    <t>-34.611710363388326, -58.38146838895499</t>
  </si>
  <si>
    <t>Administrativos, Inmunización, Promoción, Supervisión</t>
  </si>
  <si>
    <t>155 + 170 CNV</t>
  </si>
  <si>
    <t>La logística llegó temprano y pudimos tener todo armando a las 9:00 hs.</t>
  </si>
  <si>
    <t>Muy buena predisposición de todo el personal DAPPT. Bajó un 50% la participación de la población objetivo.</t>
  </si>
  <si>
    <t>Nos faltaron armar 2 banderitas que volvieron en la combi.</t>
  </si>
  <si>
    <t>Tal vez podríamos reducir el equipo que participa en el operativo ya que la población objetivo está en baja de un 50% respecto de la semana anterior. Gracias.</t>
  </si>
  <si>
    <t>operativo</t>
  </si>
  <si>
    <t>id_op</t>
  </si>
  <si>
    <t>municipio</t>
  </si>
  <si>
    <t>localidad</t>
  </si>
  <si>
    <t>direc</t>
  </si>
  <si>
    <t>georef</t>
  </si>
  <si>
    <t>especialidad</t>
  </si>
  <si>
    <t>descrip</t>
  </si>
  <si>
    <t>uni_medida</t>
  </si>
  <si>
    <t>cantidad</t>
  </si>
  <si>
    <t>Vacunación</t>
  </si>
  <si>
    <t>Calendario Nacional</t>
  </si>
  <si>
    <t>Personas</t>
  </si>
  <si>
    <t>Dosis de vacunas aplicadas</t>
  </si>
  <si>
    <t>COVID-19</t>
  </si>
  <si>
    <t>Promoción</t>
  </si>
  <si>
    <t>Consejerías</t>
  </si>
  <si>
    <t>Hisopados</t>
  </si>
  <si>
    <t>Casos positivos por criterio clínico epidemiológico</t>
  </si>
  <si>
    <t>hisopados</t>
  </si>
  <si>
    <t>Caso positivos</t>
  </si>
  <si>
    <t>Calendarios completados</t>
  </si>
  <si>
    <t>Libretas AUH</t>
  </si>
  <si>
    <t>Campaña</t>
  </si>
  <si>
    <t>Talleres</t>
  </si>
  <si>
    <t>Talleres realizados</t>
  </si>
  <si>
    <t>Salud sexual y métodos anticonceptivos</t>
  </si>
  <si>
    <t>Salud bucodental</t>
  </si>
  <si>
    <t>Hábitos saludables</t>
  </si>
  <si>
    <t>Otras</t>
  </si>
  <si>
    <t>Atención médica</t>
  </si>
  <si>
    <t>Salud del adulto</t>
  </si>
  <si>
    <t>Patología crónica</t>
  </si>
  <si>
    <t>Patología aguda</t>
  </si>
  <si>
    <t>Control de salud</t>
  </si>
  <si>
    <t>Derivaciones</t>
  </si>
  <si>
    <t>Salud del niñe</t>
  </si>
  <si>
    <t>Control de niño sano</t>
  </si>
  <si>
    <t>SSYR</t>
  </si>
  <si>
    <t>Implantes subdérmicos</t>
  </si>
  <si>
    <t>Otro método anticonceptivo</t>
  </si>
  <si>
    <t>Consejerías en salud sexual</t>
  </si>
  <si>
    <t>PAP</t>
  </si>
  <si>
    <t>Prestaciones</t>
  </si>
  <si>
    <t>Ext. Implantes subdérmicos</t>
  </si>
  <si>
    <t>Imágenes</t>
  </si>
  <si>
    <t>Mamografías</t>
  </si>
  <si>
    <t>Placas RX</t>
  </si>
  <si>
    <t>imagenes personas rx</t>
  </si>
  <si>
    <t>imágenes placas rx</t>
  </si>
  <si>
    <t>Oftalmología</t>
  </si>
  <si>
    <t>Lentes recetados</t>
  </si>
  <si>
    <t>Enfermería</t>
  </si>
  <si>
    <t>Odontología</t>
  </si>
  <si>
    <t>Salud mental</t>
  </si>
  <si>
    <t>Orientaciones</t>
  </si>
  <si>
    <t>Consultorías en padecimientos subjetivos</t>
  </si>
  <si>
    <t>Consultorías en consumo problemático</t>
  </si>
  <si>
    <t>Consultorías en violencias (de género u otras)</t>
  </si>
  <si>
    <t>Consultorías en problemáticas en el crecimiento y desarrollo</t>
  </si>
  <si>
    <t xml:space="preserve"> personas participantes talleres realizados salud mental2</t>
  </si>
  <si>
    <t>EETB</t>
  </si>
  <si>
    <t>COMUNA 8</t>
  </si>
  <si>
    <t>COMUNA 7</t>
  </si>
  <si>
    <t>VILLA SOLDATI</t>
  </si>
  <si>
    <t>BAJO FLORES</t>
  </si>
  <si>
    <t>BUENOS AIRES</t>
  </si>
  <si>
    <t>LUJAN</t>
  </si>
  <si>
    <t>TORRES</t>
  </si>
  <si>
    <t>HOSPITAL NACIONAL DR MANUEL A MOSTES DE OCA</t>
  </si>
  <si>
    <t>PADRE JOSE MARIA CRIADO ALONSO Y EVARISTO CARRIEGO</t>
  </si>
  <si>
    <t>https://goo.gl/maps/UKFMaR44cYm3iTwy8</t>
  </si>
  <si>
    <t>-34.42664394679842, -59.12700574920005</t>
  </si>
  <si>
    <t>Administrativos, Imágenes, Inmunización, Promoción, Supervisión</t>
  </si>
  <si>
    <t>-</t>
  </si>
  <si>
    <t>2023-S01-1-03</t>
  </si>
  <si>
    <t>2023-S01-1-04</t>
  </si>
  <si>
    <t>2023-S01-1-05</t>
  </si>
  <si>
    <t>2023-S02-1-10</t>
  </si>
  <si>
    <t>2023-S02-1-11</t>
  </si>
  <si>
    <t>2023-S02-1-12</t>
  </si>
  <si>
    <t>2023-S02-2-12</t>
  </si>
  <si>
    <t>2023-S02-2-13</t>
  </si>
  <si>
    <t>2023-S02-3-09</t>
  </si>
  <si>
    <t>2023-S02-3-10</t>
  </si>
  <si>
    <t>2023-S02-3-11</t>
  </si>
  <si>
    <t>2023-S02-3-12</t>
  </si>
  <si>
    <t>2023-S02-3-13</t>
  </si>
  <si>
    <t>2023-S03-1-19</t>
  </si>
  <si>
    <t>2023-S03-1-20</t>
  </si>
  <si>
    <t>COMUNA 4</t>
  </si>
  <si>
    <t>COMUNA 12</t>
  </si>
  <si>
    <t>PARQUE SAAVEDRA</t>
  </si>
  <si>
    <t>VILLA 21-24</t>
  </si>
  <si>
    <t>PARQUE DE LA ESTACION</t>
  </si>
  <si>
    <t>DORREGO Y CONDE</t>
  </si>
  <si>
    <t>GARCIA DEL RIO Y ROQUE PEREZ</t>
  </si>
  <si>
    <t>https://goo.gl/maps/5Zk9kc9qirz7eF666</t>
  </si>
  <si>
    <t>ENTRE RIOS</t>
  </si>
  <si>
    <t>-33.01005793994914, -58.51212954712198</t>
  </si>
  <si>
    <t>https://maps.app.goo.gl/gaUej2NFEq7BukAH6</t>
  </si>
  <si>
    <t>DEPARTAMENTO GUALEGUAYCHU</t>
  </si>
  <si>
    <t>GUALEGUAYCHU</t>
  </si>
  <si>
    <t>VACUNATORIO DR. PATICO DANERI</t>
  </si>
  <si>
    <t>SAN MARTIN 685</t>
  </si>
  <si>
    <t>-34.58167066791381, -58.44222789924501</t>
  </si>
  <si>
    <t>-34.55191117208387, -58.4804038619173</t>
  </si>
  <si>
    <t>SAFRO</t>
  </si>
  <si>
    <t>DIRECCION SANIDAD DE FRONTERAS</t>
  </si>
  <si>
    <t>AV. HUERGO Y 20 DE SEPTIEMBRE</t>
  </si>
  <si>
    <t>https://goo.gl/maps/isjz6SDiiQ67deex9</t>
  </si>
  <si>
    <t>-34.62620234020305, -58.35930561764369</t>
  </si>
  <si>
    <t>https://maps.app.goo.gl/7EQPsBbFKdzUVuJ29</t>
  </si>
  <si>
    <t>-34.76195101427358, -58.556009207945216</t>
  </si>
  <si>
    <t>AV. ING. FERNANDEZ GARCIA S/N</t>
  </si>
  <si>
    <t>CENTRO RECREATIVO NACIONAL BOSQUES DE EZEIZA</t>
  </si>
  <si>
    <t>PARTIDO DE EZEIZA</t>
  </si>
  <si>
    <t>EZEIZA</t>
  </si>
  <si>
    <t>estado</t>
  </si>
  <si>
    <t>Recibido</t>
  </si>
  <si>
    <t>Suspendido</t>
  </si>
  <si>
    <t>-34.661115816745045, -58.432616457672026</t>
  </si>
  <si>
    <t>-34.579824003717945, -58.38470135609455</t>
  </si>
  <si>
    <t>https://maps.app.goo.gl/NBV1SeiG3fajdz2o7</t>
  </si>
  <si>
    <t>https://maps.app.goo.gl/ACdGej1dfp3iMjQE7</t>
  </si>
  <si>
    <t>Av. Varela y Av. Rabanal</t>
  </si>
  <si>
    <t>Alpaca 1380</t>
  </si>
  <si>
    <t>Sector Ferroviario</t>
  </si>
  <si>
    <t>2023-S04-1-27</t>
  </si>
  <si>
    <t>2023-S04-1-26</t>
  </si>
  <si>
    <t>2023-S04-2-23</t>
  </si>
  <si>
    <t>2023-S04-2-24</t>
  </si>
  <si>
    <t>2023-S04-2-25</t>
  </si>
  <si>
    <t>2023-S04-2-26</t>
  </si>
  <si>
    <t>2023-S04-2-27</t>
  </si>
  <si>
    <t>2023--S04-3-24</t>
  </si>
  <si>
    <t>2023-S04-3-25</t>
  </si>
  <si>
    <t>2023-S04-3-26</t>
  </si>
  <si>
    <t>GENERAL PUEYRREDON</t>
  </si>
  <si>
    <t xml:space="preserve">MAR DEL PLATA </t>
  </si>
  <si>
    <t>PARQUE DE LAS INFANCIAS- BASE NAVAL</t>
  </si>
  <si>
    <t>BV. MARITIMO PATRICIO PERALTA RAMOS AL 6500</t>
  </si>
  <si>
    <t>-38.03615812380982, -57.53737445291625</t>
  </si>
  <si>
    <t>https://goo.gl/maps/qFkJtHkKPSBGKaJY7</t>
  </si>
  <si>
    <t>SAAVEDRA</t>
  </si>
  <si>
    <t>Av. GARCIA DEL RIO Y ROQUE PEREZ</t>
  </si>
  <si>
    <t>-34.54986465023982, -58.47809898626441</t>
  </si>
  <si>
    <t>https://goo.gl/maps/wok2UTVFkC54WCas8</t>
  </si>
  <si>
    <t>BARRIO JUAN XXIII</t>
  </si>
  <si>
    <t>CAMPITO DEL BARRIO JUAN XXIII</t>
  </si>
  <si>
    <t>-34.645090654925575, -58.43557031955082</t>
  </si>
  <si>
    <t>AV. RIESTRA ENTRE CAMILO TORRES Y AGUSTIN DE VEDIA</t>
  </si>
  <si>
    <t>https://goo.gl/maps/7oScbz5cUKVCyTUr5</t>
  </si>
  <si>
    <t>Cantidad de personas vacunadas</t>
  </si>
  <si>
    <t>Cantidad de dosis aplicadas (Calendario nacional)</t>
  </si>
  <si>
    <t>Firma de libretas AUH</t>
  </si>
  <si>
    <t>Cantidad de dosis aplicadas (Campaña de vacunación)</t>
  </si>
  <si>
    <t>Cantidad de consejerías realizadas</t>
  </si>
  <si>
    <t>Cantidad de talleres realizados (Totales)</t>
  </si>
  <si>
    <t>Cantidad de participantes (Totales)</t>
  </si>
  <si>
    <t>Cantidad de pacientes</t>
  </si>
  <si>
    <t>Cantidad de derivaciones</t>
  </si>
  <si>
    <t>Personas atendidas</t>
  </si>
  <si>
    <t>Libretas de AUH completadas</t>
  </si>
  <si>
    <t>Cantidad de implantes</t>
  </si>
  <si>
    <t>Otros métodos anticonceptivos</t>
  </si>
  <si>
    <t>Cantidad de PAP realizados</t>
  </si>
  <si>
    <t>Cantidad de prestaciones</t>
  </si>
  <si>
    <t>Cantidad de extracciones de implantes</t>
  </si>
  <si>
    <t>Implantes subdérmicos colocados</t>
  </si>
  <si>
    <t>Cantidad de pacientes (mamografías)</t>
  </si>
  <si>
    <t>Cantidad de placas RX realizadas (mamografías)</t>
  </si>
  <si>
    <t>Cantidad de pacientes (para placas RX)</t>
  </si>
  <si>
    <t>Cantidad de placas RX realizadas (para placas RX)</t>
  </si>
  <si>
    <t>Cantidad de lentes recetados</t>
  </si>
  <si>
    <t>Pacientes</t>
  </si>
  <si>
    <t>Consultorías en violencia (de género u otras)</t>
  </si>
  <si>
    <t>Derivaciones al sistema local</t>
  </si>
  <si>
    <t>Talleres realizados (por agentes de salud mental)</t>
  </si>
  <si>
    <t>Cantidad de participantes en los talleres</t>
  </si>
  <si>
    <t>Salud del adulto - Externos</t>
  </si>
  <si>
    <t>Salud del niñe - Externos</t>
  </si>
  <si>
    <t>SSYR - Externos</t>
  </si>
  <si>
    <t>2023-S05-2-3</t>
  </si>
  <si>
    <t>2023-S05-1-3</t>
  </si>
  <si>
    <t>2023-S05-2-4</t>
  </si>
  <si>
    <t>2023-S05-2-5</t>
  </si>
  <si>
    <t>CORDOBA</t>
  </si>
  <si>
    <t>2023-S05-3-3</t>
  </si>
  <si>
    <t>2023-S05-3-4</t>
  </si>
  <si>
    <t>2023-S05-3-5</t>
  </si>
  <si>
    <t>TECNOPOLIS</t>
  </si>
  <si>
    <t>VICENTE LOPEZ</t>
  </si>
  <si>
    <t>VILLA MARTELLI</t>
  </si>
  <si>
    <t>AV. GRAL PAZ Y AV. CONSTITUYENTES</t>
  </si>
  <si>
    <t>https://g.page/tecnopolisoficial?share</t>
  </si>
  <si>
    <t>-34.55933303705954, -58.50783327540196</t>
  </si>
  <si>
    <t>2023-S05-4-2</t>
  </si>
  <si>
    <t>VILLA MARIA</t>
  </si>
  <si>
    <t>MORENO NORTE</t>
  </si>
  <si>
    <t>-34.61168849144329, -58.79891511587933</t>
  </si>
  <si>
    <t>https://maps.app.goo.gl/hwW2HrgAbu81ZYV49</t>
  </si>
  <si>
    <t>ASCASUBI Y ZARATE</t>
  </si>
  <si>
    <t>SALITA LA PERLA</t>
  </si>
  <si>
    <t>MORENO</t>
  </si>
  <si>
    <t>2023-S03-5-18</t>
  </si>
  <si>
    <t>2023-S03-4-20</t>
  </si>
  <si>
    <t>2023-S03-4-19</t>
  </si>
  <si>
    <t>2023-S03-4-18</t>
  </si>
  <si>
    <t>2023-S03-4-17</t>
  </si>
  <si>
    <t>2023-S03-4-16</t>
  </si>
  <si>
    <t>2023-S04-4-24</t>
  </si>
  <si>
    <t>2023-S04-4-25</t>
  </si>
  <si>
    <t>2023-S04-4-26</t>
  </si>
  <si>
    <t>2023-S04-4-27</t>
  </si>
  <si>
    <t>2023-S04-4-28</t>
  </si>
  <si>
    <t>2023-S04-4-29</t>
  </si>
  <si>
    <t>2023-S03-2-16</t>
  </si>
  <si>
    <t>2023-S03-2-17</t>
  </si>
  <si>
    <t>2023-S03-2-18</t>
  </si>
  <si>
    <t>2023-S03-2-19</t>
  </si>
  <si>
    <t>2023-S03-2-20</t>
  </si>
  <si>
    <t>2023-S03-2-21</t>
  </si>
  <si>
    <t>2023-S03-3-19</t>
  </si>
  <si>
    <t>2023-S05-5-31</t>
  </si>
  <si>
    <t>2023-S05-5-1</t>
  </si>
  <si>
    <t>2023-S05-5-2</t>
  </si>
  <si>
    <t>2023-S05-5-3</t>
  </si>
  <si>
    <t>2023-S05-5-4</t>
  </si>
  <si>
    <t>2023-S05-5-5</t>
  </si>
  <si>
    <t>2023-S05-5-6</t>
  </si>
  <si>
    <t>2023-S05-5-7</t>
  </si>
  <si>
    <t>CHACO</t>
  </si>
  <si>
    <t>2023-S05-5-8</t>
  </si>
  <si>
    <t>VILLA RIACHUELO</t>
  </si>
  <si>
    <t>PLAZA SUDAMERICANA</t>
  </si>
  <si>
    <t>AV GRAL F DE LA CRUZ Y AV PIEDRA BUENA</t>
  </si>
  <si>
    <t>https://goo.gl/maps/m2EUhPtKTHnjef5F7</t>
  </si>
  <si>
    <t>-34.68843122980766, -58.4751160286719</t>
  </si>
  <si>
    <t>COMUNA 3</t>
  </si>
  <si>
    <t>TTE GRAL J D PERON 3326</t>
  </si>
  <si>
    <t>https://goo.gl/maps/qhhvBcB5anT1yHv6A</t>
  </si>
  <si>
    <t>-34.60795882911995, -58.41413003196904</t>
  </si>
  <si>
    <t>CONSTITUCION</t>
  </si>
  <si>
    <t>PLAZA DE TREN CONSTITUCION HALL CENTRAL ANDEN 14</t>
  </si>
  <si>
    <t>BRASIL 1128</t>
  </si>
  <si>
    <t>https://goo.gl/maps/uprzs4Mxs4X5b2LX6</t>
  </si>
  <si>
    <t>-34.62807714816297, -58.380469442326486</t>
  </si>
  <si>
    <t>SANTA CRUZ</t>
  </si>
  <si>
    <t>RIO GALLEGOS</t>
  </si>
  <si>
    <t>EL CALAFATE</t>
  </si>
  <si>
    <t>EL CHALTEN</t>
  </si>
  <si>
    <t>-26.864171074726357, -58.54560741097143</t>
  </si>
  <si>
    <t>https://goo.gl/maps/9yntCM1ti2xhpSF37</t>
  </si>
  <si>
    <t>DEPARTAMENTO BERMEJO</t>
  </si>
  <si>
    <t>PUERTO BERMEJO NUEVO</t>
  </si>
  <si>
    <t>Av. Dr. Raúl César y Av. Gral. Benjamin Victoria</t>
  </si>
  <si>
    <t>PARQUE PUERTO BERMEJO</t>
  </si>
  <si>
    <t>CAMPING MUNICIPAL</t>
  </si>
  <si>
    <t>FRANCISCO FARIÑA E INDEPENDENCIA</t>
  </si>
  <si>
    <t>-32.41482029386802, -63.25986214180831</t>
  </si>
  <si>
    <t>https://goo.gl/maps/nuuPhUPPhUf3mP9N9</t>
  </si>
  <si>
    <t>Elpidio González 100/200</t>
  </si>
  <si>
    <t>GENERAL SAN MARTIN</t>
  </si>
  <si>
    <t>COMUNA 10</t>
  </si>
  <si>
    <t>COMUNA 14</t>
  </si>
  <si>
    <t>MONTE CASTRO</t>
  </si>
  <si>
    <t>GUALEGUAYCHÚ Y ELPUDIO GONZALEZ</t>
  </si>
  <si>
    <t>PLAZA MONTECASTRO</t>
  </si>
  <si>
    <t>-34.618488751953535, -58.497370633175734</t>
  </si>
  <si>
    <t>https://goo.gl/maps/orBxUnHtQCjBq3gA9</t>
  </si>
  <si>
    <t>-34.588231819947254, -58.42615145574294</t>
  </si>
  <si>
    <t>https://goo.gl/maps/YF7dDLSY7x6kkXFu6</t>
  </si>
  <si>
    <t>PLAZA ARMENIA</t>
  </si>
  <si>
    <t>PALERMO</t>
  </si>
  <si>
    <t>ARMENIA Y COSTA RICA</t>
  </si>
  <si>
    <t>2023-S06-3-6</t>
  </si>
  <si>
    <t>2023-S06-6-10</t>
  </si>
  <si>
    <t>2023-S06-6-11</t>
  </si>
  <si>
    <t>2023-S06-6-12</t>
  </si>
  <si>
    <t>2023-S06-2-9</t>
  </si>
  <si>
    <t>2023-S06-2-10</t>
  </si>
  <si>
    <t>2023-S06-4-6</t>
  </si>
  <si>
    <t>2023-S06-4-7</t>
  </si>
  <si>
    <t>2023-S06-4-8</t>
  </si>
  <si>
    <t>2023-S06-4-9</t>
  </si>
  <si>
    <t>2023-S06-4-10</t>
  </si>
  <si>
    <t>2023-S06-4-11</t>
  </si>
  <si>
    <t>2023-S06-1-10</t>
  </si>
  <si>
    <t>2023-S06-1-11</t>
  </si>
  <si>
    <t>2023-S06-1-12</t>
  </si>
  <si>
    <t>2023-S07-1-16</t>
  </si>
  <si>
    <t>COMUNA 15</t>
  </si>
  <si>
    <t>CHACARITA</t>
  </si>
  <si>
    <t>VILLA LA CARBONILLA</t>
  </si>
  <si>
    <t>ESPINOSA 2899</t>
  </si>
  <si>
    <t>https://maps.app.goo.gl/QY3uXBMFkxWscGVj6</t>
  </si>
  <si>
    <t>-34.5995039202277, -58.47342515767072</t>
  </si>
  <si>
    <t>2023-S07-1-17</t>
  </si>
  <si>
    <t>COMUNA 13</t>
  </si>
  <si>
    <t>MATADEROS</t>
  </si>
  <si>
    <t>BARRIO LOS PERALES PLAZA ELEODORO MARENCO</t>
  </si>
  <si>
    <t>YRUPE Y COSQUIN</t>
  </si>
  <si>
    <t>https://maps.app.goo.gl/6uCPYoffUiC4LhHT8</t>
  </si>
  <si>
    <t>-34.668054759057995, -58.497136571164646</t>
  </si>
  <si>
    <t>2023-S07-2-17</t>
  </si>
  <si>
    <t>PARANA</t>
  </si>
  <si>
    <t>PUERTO DE LA MEMORIA</t>
  </si>
  <si>
    <t>https://goo.gl/maps/x4XzM8QgVQ87txbD8</t>
  </si>
  <si>
    <t>-31.716062904235994, -60.539532186506065</t>
  </si>
  <si>
    <t>2023-S07-2-18</t>
  </si>
  <si>
    <t>2023-S07-2-19</t>
  </si>
  <si>
    <t>2023-S07-3-13</t>
  </si>
  <si>
    <t>-34.62808597647166, -58.380480171164656</t>
  </si>
  <si>
    <t>2023-S07-3-14</t>
  </si>
  <si>
    <t>2023-S07-3-15</t>
  </si>
  <si>
    <t>2023-S07-4-13</t>
  </si>
  <si>
    <t>HURLINGHAM</t>
  </si>
  <si>
    <t>VILLA TESEI</t>
  </si>
  <si>
    <t>CENTRO DE JUBILADOS 10 DE AGOSTO</t>
  </si>
  <si>
    <t>MARIO BRABO 662</t>
  </si>
  <si>
    <t>https://goo.gl/maps/tPr5F5KW8NgYzT976</t>
  </si>
  <si>
    <t>-34.62084571307766, -58.62169850610388</t>
  </si>
  <si>
    <t>2023-S07-4-15</t>
  </si>
  <si>
    <t>MORON</t>
  </si>
  <si>
    <t>CENTRO DE JUBILADOS RESISTIRE</t>
  </si>
  <si>
    <t xml:space="preserve">POETA RISSO 1500 ESQ DEBUSSY </t>
  </si>
  <si>
    <t>https://goo.gl/maps/8NKTzXA3dtm94RnF9</t>
  </si>
  <si>
    <t>-34.602412875307536, -58.64745474289062</t>
  </si>
  <si>
    <t>2023-S07-5-14</t>
  </si>
  <si>
    <t>2023-S07-5-15</t>
  </si>
  <si>
    <t>2023-S07-5-16</t>
  </si>
  <si>
    <t>2023-S07-5-17</t>
  </si>
  <si>
    <t>2023-S07-5-18</t>
  </si>
  <si>
    <t>2023-S07-5-19</t>
  </si>
  <si>
    <t>CORPEN AIKE</t>
  </si>
  <si>
    <t>PUERTO SANTA CRUZ</t>
  </si>
  <si>
    <t>CAMION</t>
  </si>
  <si>
    <t>AV. AVELLANEDA ENTRE CIC Y ALBERGUE MUNICPAL</t>
  </si>
  <si>
    <t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t>
  </si>
  <si>
    <t>-50.01841370047054, -68.533098544297</t>
  </si>
  <si>
    <t>2023-S07-6-14</t>
  </si>
  <si>
    <t>2023-S07-6-15</t>
  </si>
  <si>
    <t>COMANDANTE LUIS PIEDRA BUENA</t>
  </si>
  <si>
    <t>CIC SALUD PIEDRABUENA</t>
  </si>
  <si>
    <t>CIPRIANO GARCIA SUR 705</t>
  </si>
  <si>
    <t>https://goo.gl/maps/LYn1BVXrFMTesvqCA</t>
  </si>
  <si>
    <t>-49.9738066774251, -68.91391421536066</t>
  </si>
  <si>
    <t>2023-S07-6-16</t>
  </si>
  <si>
    <t>2023-S07-6-17</t>
  </si>
  <si>
    <t>MAGALLANES</t>
  </si>
  <si>
    <t>PUERTO SAN JULIAN</t>
  </si>
  <si>
    <t>FRENTE AL CAMPING MUNICIPAL</t>
  </si>
  <si>
    <t>AV. HERNANDO DE MAGALLANES E/ 600 Y 700</t>
  </si>
  <si>
    <t>https://goo.gl/maps/UY8fKedNAM1aBru37</t>
  </si>
  <si>
    <t>-49.30549621093101, -67.72107510188471</t>
  </si>
  <si>
    <t>2023-S07-6-18</t>
  </si>
  <si>
    <t>2023-S07-7-17</t>
  </si>
  <si>
    <t>2023-S07-7-18</t>
  </si>
  <si>
    <t>2023-S07-7-19</t>
  </si>
  <si>
    <t>SAN BENITO</t>
  </si>
  <si>
    <t>GIMNASIO MUNICIPAL INDIO NICOLAI</t>
  </si>
  <si>
    <t>CALLE 14 ESQUINA 13</t>
  </si>
  <si>
    <t>https://goo.gl/maps/aBJLHd2e8enqYWGG9</t>
  </si>
  <si>
    <t>-51.645113820106175, -69.28143827111725</t>
  </si>
  <si>
    <t>GIMNASIO PALOS GRUESOS</t>
  </si>
  <si>
    <t>LINDA VISTA</t>
  </si>
  <si>
    <t>SALVADOR LARA S/N</t>
  </si>
  <si>
    <t>https://www.google.com/maps/place/Gimnasio+Palos+Gruesos/@-50.349472,-72.2645685,17z/data=!3m1!4b1!4m6!3m5!1s0xbdbb0ced3eb62c2d:0xaca79d4ea2f6e10c!8m2!3d-50.349472!4d-72.2645685!16s%2Fg%2F11dfswk4k6?coh=164777&amp;entry=tt</t>
  </si>
  <si>
    <t>-50.349328231578625, -72.2645041269849</t>
  </si>
  <si>
    <t>PLAZA PARQUE INFANTIL</t>
  </si>
  <si>
    <t>AV GUEMES Y LAS ALDEAS</t>
  </si>
  <si>
    <t>https://www.google.com/maps/place/Plaza+y+parque+infantil/@-49.3325726,-72.8861331,18.75z/data=!4m6!3m5!1s0xbdbd039d4b99647f:0xbe59c921fc55f7d2!8m2!3d-49.3327115!4d-72.8857744!16s%2Fg%2F11q499bg5s?coh=164777&amp;entry=tt</t>
  </si>
  <si>
    <t>-49.332666173826006, -72.88572486413372</t>
  </si>
  <si>
    <t>LAGO ARGENTINO</t>
  </si>
  <si>
    <t>ASTURIAS</t>
  </si>
  <si>
    <t>ANACLETO MEDINA 24 22</t>
  </si>
  <si>
    <t>2023-S08-2-23</t>
  </si>
  <si>
    <t>BARRACAS</t>
  </si>
  <si>
    <t>PARQUE PEREYRA</t>
  </si>
  <si>
    <t>AV IRIARTE Y AV VELEZ SARFIELD</t>
  </si>
  <si>
    <t>https://goo.gl/maps/rVtTK4bwAP6Z2VoB6</t>
  </si>
  <si>
    <t>-34.65073095066523, -58.38783550794859</t>
  </si>
  <si>
    <t>2023-S08-2-24</t>
  </si>
  <si>
    <t>COMUNA 6</t>
  </si>
  <si>
    <t>CABALLITO</t>
  </si>
  <si>
    <t>PARQUE CENTENARIO</t>
  </si>
  <si>
    <t>AV PATRICIAS ARGENTINA 900</t>
  </si>
  <si>
    <t>https://goo.gl/maps/UcLEB58abxrgWbFG6</t>
  </si>
  <si>
    <t>-34.608186229354956, -58.43693195879341</t>
  </si>
  <si>
    <t>2023-S08-4-22</t>
  </si>
  <si>
    <t>-34.62812128969422, -58.380447984658566</t>
  </si>
  <si>
    <t>2023-S08-4-23</t>
  </si>
  <si>
    <t>2023-S08-7-21</t>
  </si>
  <si>
    <t>PREDIO DEL PARQUE DE LAS INFANCIAS EN LA BASE NAVAL</t>
  </si>
  <si>
    <t>AV P PERALTA RAMOS YGUARDAVIDAS G VOLPE</t>
  </si>
  <si>
    <t>https://goo.gl/maps/FBbJZDMHo6NEspSn9</t>
  </si>
  <si>
    <t>-38.032790564302324, -57.53523999999999</t>
  </si>
  <si>
    <t>2023-S08-7-22</t>
  </si>
  <si>
    <t>2023-S08-7-23</t>
  </si>
  <si>
    <t>2023-S08-7-24</t>
  </si>
  <si>
    <t>2023-S08-7-25</t>
  </si>
  <si>
    <t>2023-S08-7-26</t>
  </si>
  <si>
    <t>2023-S08-6-22</t>
  </si>
  <si>
    <t>LA MATANZA</t>
  </si>
  <si>
    <t>VIRREY DEL PINO</t>
  </si>
  <si>
    <t>BARRIO SAN PEDRO</t>
  </si>
  <si>
    <t>MARTIN GARCIA 8425 ENTRE COLASTINE Y CONCORDIA</t>
  </si>
  <si>
    <t>https://maps.app.goo.gl/ZSCiJJUx1DtFGUzH7</t>
  </si>
  <si>
    <t>-34.82490995759192, -58.63104758650608</t>
  </si>
  <si>
    <t>2023-S08-3-20</t>
  </si>
  <si>
    <t>DESEADO</t>
  </si>
  <si>
    <t>PUERTO DESEADO</t>
  </si>
  <si>
    <t>CIIC</t>
  </si>
  <si>
    <t>ING PORTELA Y ALFREDO GALIMENT</t>
  </si>
  <si>
    <t>https://goo.gl/maps/AZwiRWnFxrKW7fGV8</t>
  </si>
  <si>
    <t>-47.74248568741068, -65.90305214742757</t>
  </si>
  <si>
    <t>2023-S08-3-21</t>
  </si>
  <si>
    <t>2023-S08-3-22</t>
  </si>
  <si>
    <t>CALETA OLIVIA</t>
  </si>
  <si>
    <t>COMPLEJO DEPORTIVO MUNICIPAL ING KNUDSEN</t>
  </si>
  <si>
    <t>AV COSTANERA NESTOR KIRCHNER Y CRUCEROS DEL BELGRANO</t>
  </si>
  <si>
    <t>https://goo.gl/maps/Ja5QqfJ1RjAcYHZTA</t>
  </si>
  <si>
    <t>-46.442215727425484, -67.51133799022637</t>
  </si>
  <si>
    <t>2023-S08-3-23</t>
  </si>
  <si>
    <t>2023-S08-3-24</t>
  </si>
  <si>
    <t>PICO TRUNCADO</t>
  </si>
  <si>
    <t>2023-S08-3-25</t>
  </si>
  <si>
    <t>2023-S08-5-24</t>
  </si>
  <si>
    <t>HAY EQUIPO</t>
  </si>
  <si>
    <t>CLUB AL VER VERAS</t>
  </si>
  <si>
    <t>AV VICTORIO TETAMANTI  3324</t>
  </si>
  <si>
    <t>https://goo.gl/maps/CPmDyP9phCBYpXqK6</t>
  </si>
  <si>
    <t>-38.02097484181296, -57.62387911349392</t>
  </si>
  <si>
    <t>2023-S08-1-20</t>
  </si>
  <si>
    <t>2023-S08-1-21</t>
  </si>
  <si>
    <t>2023-S08-1-24</t>
  </si>
  <si>
    <t>2023-S08-1-25</t>
  </si>
  <si>
    <t>2023-S08-1-26</t>
  </si>
  <si>
    <t>2023-S07-6-13</t>
  </si>
  <si>
    <t>(Todas)</t>
  </si>
  <si>
    <t>Suma de cantidad</t>
  </si>
  <si>
    <t>Etiquetas de fila</t>
  </si>
  <si>
    <t>Total general</t>
  </si>
  <si>
    <t>Atención en Móviles Sanitarios - Consulta Médica</t>
  </si>
  <si>
    <t>Paciente Atendido</t>
  </si>
  <si>
    <t>Atención en Móviles Sanitarios - Odontología</t>
  </si>
  <si>
    <t>Asistencia Técnica  en Riesgos Socioambientales</t>
  </si>
  <si>
    <t>Entidad Asistida</t>
  </si>
  <si>
    <t>Supervisión Realizada</t>
  </si>
  <si>
    <t>Desarrrollo del Conocimiento en Riesgos Socioambientales</t>
  </si>
  <si>
    <t>Documento Producido</t>
  </si>
  <si>
    <t>Atención Socio- Sanitaria en Terreno</t>
  </si>
  <si>
    <t>Prestación efectuada</t>
  </si>
  <si>
    <t>Atención  Socio- Sanitaria en Terreno</t>
  </si>
  <si>
    <t>Operativo Realizado</t>
  </si>
  <si>
    <t>Atención Socio-  Sanitaria en Terreno</t>
  </si>
  <si>
    <t>Control de Salud Realizado</t>
  </si>
  <si>
    <t>Dosis de Vacuna Aplicada</t>
  </si>
  <si>
    <t>Capacitación en Promoción de Hábitos Saludables</t>
  </si>
  <si>
    <t>taller</t>
  </si>
  <si>
    <t>Atención en moviles Sanitarios Análisis de Laboratorio</t>
  </si>
  <si>
    <t>Análisis realizado</t>
  </si>
  <si>
    <t>Atención en Móviles  Santarios-Diagnóstico por Imágenes</t>
  </si>
  <si>
    <t>Atención en Móviles Sanitarios-Oftalmologia</t>
  </si>
  <si>
    <t>Paciente atendido</t>
  </si>
  <si>
    <t>Atención en Tren Social y Sanitario- Odontología</t>
  </si>
  <si>
    <t xml:space="preserve">Atención en Móviles Sanitarios-Consulta Ginecología (PPG) </t>
  </si>
  <si>
    <t>Analisis PAP Realizado</t>
  </si>
  <si>
    <t>Atención en Tren Social y Sanitario- Consulta Médica</t>
  </si>
  <si>
    <t>Operativos de Abordaje Sanitario territorial</t>
  </si>
  <si>
    <t>Persona Asistida</t>
  </si>
  <si>
    <t>Trimestre 1</t>
  </si>
  <si>
    <t>(Varios elementos)</t>
  </si>
  <si>
    <t>Cuenta de id operativo</t>
  </si>
  <si>
    <t>Esta parte es para el tren, todavía no hay, no puedo filtrar</t>
  </si>
  <si>
    <t>descripcion_medicion</t>
  </si>
  <si>
    <t>descripcion_unidad_de_medida</t>
  </si>
  <si>
    <t>prog_1_trim</t>
  </si>
  <si>
    <t>prog_2_trim</t>
  </si>
  <si>
    <t>prog_3_trim</t>
  </si>
  <si>
    <t>prog_4_trim</t>
  </si>
  <si>
    <t>ejec_1_trim</t>
  </si>
  <si>
    <t>ejec_2_trim</t>
  </si>
  <si>
    <t>ejec_3_trim</t>
  </si>
  <si>
    <t>ejec_4_trim</t>
  </si>
  <si>
    <t>porc_ejec1</t>
  </si>
  <si>
    <t>porc_ejec2</t>
  </si>
  <si>
    <t>Asistencia Técnica en Riesgos Socioambientales</t>
  </si>
  <si>
    <t>Atención Socio - Sanitaria en Terreno</t>
  </si>
  <si>
    <t>Taller</t>
  </si>
  <si>
    <t>Atención en Móviles Sanitarios - Análisis de Laboratorio</t>
  </si>
  <si>
    <t>Atención en Móviles Santarios - Diagnóstico por Imágenes</t>
  </si>
  <si>
    <t>Atención en Móviles Sanitarios - Oftalmologia</t>
  </si>
  <si>
    <t>Atención en Tren Social y Sanitario - Odontología</t>
  </si>
  <si>
    <t xml:space="preserve">Atención en Móviles Sanitarios - Consulta Ginecología (PPG) </t>
  </si>
  <si>
    <t>Atención en Tren Social y Sanitario - Consulta Médica</t>
  </si>
  <si>
    <t>Operativos de Abordaje Sanitario Territorial</t>
  </si>
  <si>
    <t>porc_ejec3</t>
  </si>
  <si>
    <t>porc_ejec4</t>
  </si>
  <si>
    <t>porc_ejec1_aux</t>
  </si>
  <si>
    <t>porc_ejec2_aux</t>
  </si>
  <si>
    <t>porc_ejec3_aux</t>
  </si>
  <si>
    <t>porc_ejec4_aux</t>
  </si>
  <si>
    <t>a</t>
  </si>
  <si>
    <t>ejecutado_hasta</t>
  </si>
  <si>
    <t>b</t>
  </si>
  <si>
    <t>porc_ejec</t>
  </si>
  <si>
    <t>programado_acumulado_anual</t>
  </si>
  <si>
    <t>2023-S09-1-3</t>
  </si>
  <si>
    <t>2023-S09-1-4</t>
  </si>
  <si>
    <t>2023-S09-1-5</t>
  </si>
  <si>
    <t>2023-S09-2-27</t>
  </si>
  <si>
    <t>2023-S09-2-28</t>
  </si>
  <si>
    <t>2023-S09-2-1</t>
  </si>
  <si>
    <t>2023-S09-2-2</t>
  </si>
  <si>
    <t>2023-S09-3-1</t>
  </si>
  <si>
    <t>GONZALEZ CATAN</t>
  </si>
  <si>
    <t>NS EL COLMENAR</t>
  </si>
  <si>
    <t>MAESTRA VALLE1280 ENTRE LEOPARDI Y PERSEVERANCIA</t>
  </si>
  <si>
    <t>https://maps.app.goo.gl/zqBtVZBokf8Bno1Y7</t>
  </si>
  <si>
    <t>-34.77364512741216, -58.65415728465856</t>
  </si>
  <si>
    <t>2023-S09-3-2</t>
  </si>
  <si>
    <t>SAN NICOLAS</t>
  </si>
  <si>
    <t>MINISTERIO DE TRABAJO</t>
  </si>
  <si>
    <t>ALEM 650</t>
  </si>
  <si>
    <t>-34.59994343007732, -58.370953387297845</t>
  </si>
  <si>
    <t>2023-S09-3-3</t>
  </si>
  <si>
    <t>LAFERRERE</t>
  </si>
  <si>
    <t>BARRIO FECOVIMA</t>
  </si>
  <si>
    <t>ICALMA 4000</t>
  </si>
  <si>
    <t>https://goo.gl/maps/Tvfg7xyi6wiRj1ox8</t>
  </si>
  <si>
    <t>-34.739431028817854, -58.61290534232927</t>
  </si>
  <si>
    <t>2023-S09-4-28</t>
  </si>
  <si>
    <t>BALBANERA</t>
  </si>
  <si>
    <t>PLAZA MISERERE</t>
  </si>
  <si>
    <t>AV RIVADAVIA Y PUEYRREDON</t>
  </si>
  <si>
    <t>-34.60481884944785, -58.40632925393793</t>
  </si>
  <si>
    <t>2023-S09-5-28</t>
  </si>
  <si>
    <t>2023-S09-5-1</t>
  </si>
  <si>
    <t>2023-S09-5-2</t>
  </si>
  <si>
    <t>2023-S09-5-27</t>
  </si>
  <si>
    <t>https://goo.gl/maps/pUEfbvXcCcNyetBT8</t>
  </si>
  <si>
    <t>PLAZA SAN MARTIN</t>
  </si>
  <si>
    <t>9 DE JULIO ENTRE YRIGOYEN  Y ROCA</t>
  </si>
  <si>
    <t>https://goo.gl/maps/5tLjKJPkHwznj9RG8</t>
  </si>
  <si>
    <t>-46.79904934437125, -67.95735782886932</t>
  </si>
  <si>
    <t>LAGO BUENOS AIRES</t>
  </si>
  <si>
    <t>PERITO MORENO</t>
  </si>
  <si>
    <t>CAJA DE PREVISION SOCIAL</t>
  </si>
  <si>
    <t>RIVADAVIA Y DON BOSCO</t>
  </si>
  <si>
    <t>https://goo.gl/maps/BFnH9a1auWk6GJPM8</t>
  </si>
  <si>
    <t>-46.593490960966086, -70.93229598928073</t>
  </si>
  <si>
    <t>LOS ANTIGUOS</t>
  </si>
  <si>
    <t>GIMNASIO MUNICIPAL MARIO LOBOS</t>
  </si>
  <si>
    <t>AV. 11 DE JULIO Y LAGO BUENOS AIRES</t>
  </si>
  <si>
    <t>https://goo.gl/maps/WxZg5pTHrzee123SA</t>
  </si>
  <si>
    <t>-46.54932280517407, -71.62434395961135</t>
  </si>
  <si>
    <t>1</t>
  </si>
  <si>
    <t>2023-S10-1-9</t>
  </si>
  <si>
    <t>VILLA LAS CARBONILLAS</t>
  </si>
  <si>
    <t>https://goo.gl/maps/wnXVnL328NdRr3Ge6</t>
  </si>
  <si>
    <t>-34.59942865096109, -58.47333837301405</t>
  </si>
  <si>
    <t>2023-S10-1-10</t>
  </si>
  <si>
    <t>CORVALAN Y CALLE 5</t>
  </si>
  <si>
    <t>https://goo.gl/maps/mdkZJX5SCqQMiYin6</t>
  </si>
  <si>
    <t>-34.673994896693976, -58.463715028835665</t>
  </si>
  <si>
    <t>2023-S10-1-11</t>
  </si>
  <si>
    <t>CANCHA FACUNDO CORREA</t>
  </si>
  <si>
    <t>ENTRADA POR LUNA Y ZEPITA</t>
  </si>
  <si>
    <t>https://docs.google.com/spreadsheets/d/1r4KX8v2TXpL_RzgmKxZ5MCtMXfbcd2V1dpfbnQVIUuw/edit#gid=243295296&amp;range=H12</t>
  </si>
  <si>
    <t>-34.65750907605088, -58.39608638585459</t>
  </si>
  <si>
    <t>2023-S10-2-6</t>
  </si>
  <si>
    <t>https://docs.google.com/spreadsheets/d/1r4KX8v2TXpL_RzgmKxZ5MCtMXfbcd2V1dpfbnQVIUuw/edit#gid=625766852&amp;range=C12</t>
  </si>
  <si>
    <t>-34.59951129991536, -58.37085310478915</t>
  </si>
  <si>
    <t>2023-S10-2-10</t>
  </si>
  <si>
    <t>ISIDRO CASANOVA</t>
  </si>
  <si>
    <t>JUNTA VECINAL FENIX</t>
  </si>
  <si>
    <t>CARLOS ENCINA 1575</t>
  </si>
  <si>
    <t>https://docs.google.com/spreadsheets/d/1r4KX8v2TXpL_RzgmKxZ5MCtMXfbcd2V1dpfbnQVIUuw/edit#gid=625766852&amp;range=G12</t>
  </si>
  <si>
    <t>-34.73194030897741, -58.57918088280757</t>
  </si>
  <si>
    <t>2023-S10-3-6</t>
  </si>
  <si>
    <t>POMPEYA</t>
  </si>
  <si>
    <t>ESTACION DR SAENZ NUEVA</t>
  </si>
  <si>
    <t>AV SAENZ Y AV PERITO MORENO</t>
  </si>
  <si>
    <t>https://docs.google.com/spreadsheets/d/1r4KX8v2TXpL_RzgmKxZ5MCtMXfbcd2V1dpfbnQVIUuw/edit#gid=1025153663&amp;range=C12:E12</t>
  </si>
  <si>
    <t>-34.648872939173096, -58.418247442328635</t>
  </si>
  <si>
    <t>2023-S10-3-7</t>
  </si>
  <si>
    <t>2023-S10-3-8</t>
  </si>
  <si>
    <t>2023-S10-4-7</t>
  </si>
  <si>
    <t>https://docs.google.com/spreadsheets/d/1r4KX8v2TXpL_RzgmKxZ5MCtMXfbcd2V1dpfbnQVIUuw/edit#gid=1518181298&amp;range=D12:F12</t>
  </si>
  <si>
    <t>-34.421652573985604, -59.14318483349672</t>
  </si>
  <si>
    <t>2023-S10-4-8</t>
  </si>
  <si>
    <t>2023-S10-4-9</t>
  </si>
  <si>
    <t>2023-S10-5-7</t>
  </si>
  <si>
    <t>JUEGOS EVITA</t>
  </si>
  <si>
    <t>PREDIO CHAPLMALAL</t>
  </si>
  <si>
    <t>CALLE 801 Y CALLE 0</t>
  </si>
  <si>
    <t>https://docs.google.com/spreadsheets/d/1r4KX8v2TXpL_RzgmKxZ5MCtMXfbcd2V1dpfbnQVIUuw/edit#gid=559467648&amp;range=C12:I12</t>
  </si>
  <si>
    <t>-38.20416726784123, -57.686305571164326</t>
  </si>
  <si>
    <t>2023-S10-5-8</t>
  </si>
  <si>
    <t>2023-S10-5-9</t>
  </si>
  <si>
    <t>2023-S10-5-10</t>
  </si>
  <si>
    <t>2023-S10-5-11</t>
  </si>
  <si>
    <t>2023-S-10-6-6</t>
  </si>
  <si>
    <t>CARPAS SALUDABLES</t>
  </si>
  <si>
    <t>LA BOCA</t>
  </si>
  <si>
    <t>CANCHA DE BOCA</t>
  </si>
  <si>
    <t>BRANDSEN 805</t>
  </si>
  <si>
    <t>https://goo.gl/maps/aCY4u9SSuTm4pmCJ7</t>
  </si>
  <si>
    <t>-34.63546964021884, -58.364820675127085</t>
  </si>
  <si>
    <t>COMUNA 9</t>
  </si>
  <si>
    <t>https://docs.google.com/spreadsheets/d/1Zgud8Dms6M294hlWPbWkSsyk5svRChe786WK1BlgCzY/edit#gid=243295296&amp;range=E12</t>
  </si>
  <si>
    <t>-34.66794605117052, -58.498008486506045</t>
  </si>
  <si>
    <t>WILLIAN MORRIS</t>
  </si>
  <si>
    <t>GENERAL CONRADO VILLEGAS Y CAÑUELAS SUR</t>
  </si>
  <si>
    <t>https://docs.google.com/spreadsheets/d/1Zgud8Dms6M294hlWPbWkSsyk5svRChe786WK1BlgCzY/edit#gid=243295296&amp;range=E43</t>
  </si>
  <si>
    <t>-34.582443985556964, -58.65853382883535</t>
  </si>
  <si>
    <t>JESUCRISTO NUESTRA ESPERANZA</t>
  </si>
  <si>
    <t>GARNICA 1245 E REMEDIOS DE ESCALADA Y ALFARO</t>
  </si>
  <si>
    <t>https://docs.google.com/spreadsheets/d/1Zgud8Dms6M294hlWPbWkSsyk5svRChe786WK1BlgCzY/edit#gid=1972936903&amp;range=C12</t>
  </si>
  <si>
    <t>-34.599268717778, -58.620938009074095</t>
  </si>
  <si>
    <t>VEREDA BANCO PIANO</t>
  </si>
  <si>
    <t>MARCONI Y RUTA 3</t>
  </si>
  <si>
    <t>https://docs.google.com/spreadsheets/d/1Zgud8Dms6M294hlWPbWkSsyk5svRChe786WK1BlgCzY/edit#gid=1972936903&amp;range=D12</t>
  </si>
  <si>
    <t>-34.71358708721719, -58.5919722</t>
  </si>
  <si>
    <t>FLORENCIO VARELA</t>
  </si>
  <si>
    <t>BARRIO LA CAPILLA</t>
  </si>
  <si>
    <t>FINCA SOL Y TIERRA</t>
  </si>
  <si>
    <t>CALLE 1636 Y CALLE 1661</t>
  </si>
  <si>
    <t>https://docs.google.com/spreadsheets/d/1Zgud8Dms6M294hlWPbWkSsyk5svRChe786WK1BlgCzY/edit#gid=1972936903&amp;range=F45</t>
  </si>
  <si>
    <t>-34.914207539476756, -58.24912988650609</t>
  </si>
  <si>
    <t>SAN VICENTE</t>
  </si>
  <si>
    <t>ALEJANDRO KORN</t>
  </si>
  <si>
    <t>AV INDEPENDENCIA Y MARTIN MIGUEL DE GÜEMES</t>
  </si>
  <si>
    <t>https://docs.google.com/spreadsheets/d/1Zgud8Dms6M294hlWPbWkSsyk5svRChe786WK1BlgCzY/edit#gid=1278745739&amp;range=C12:G12</t>
  </si>
  <si>
    <t>-34.98095573076037, -58.37856407116465</t>
  </si>
  <si>
    <t>https://docs.google.com/spreadsheets/d/1Zgud8Dms6M294hlWPbWkSsyk5svRChe786WK1BlgCzY/edit#gid=861367414&amp;range=C12:E12</t>
  </si>
  <si>
    <t>-34.6489523739907, -58.418268899999994</t>
  </si>
  <si>
    <t>JARDIN LUNA DE CRISTAL</t>
  </si>
  <si>
    <t>JUAN DE ALAGON 457</t>
  </si>
  <si>
    <t>https://docs.google.com/spreadsheets/d/1Zgud8Dms6M294hlWPbWkSsyk5svRChe786WK1BlgCzY/edit#gid=716339897&amp;range=F12</t>
  </si>
  <si>
    <t>-34.70746565272434, -58.59729392883535</t>
  </si>
  <si>
    <t>AVELLANEDA</t>
  </si>
  <si>
    <t>SARANDI</t>
  </si>
  <si>
    <t>CENTRO SAN JORGE</t>
  </si>
  <si>
    <t>BARADERO 4076</t>
  </si>
  <si>
    <t>https://docs.google.com/spreadsheets/d/1Zgud8Dms6M294hlWPbWkSsyk5svRChe786WK1BlgCzY/edit#gid=716339897&amp;range=G12</t>
  </si>
  <si>
    <t>-34.68280763280335, -58.33523910795138</t>
  </si>
  <si>
    <t>2023-S11-1-15</t>
  </si>
  <si>
    <t>2023-S11-2-15</t>
  </si>
  <si>
    <t>2023-S11-3-13</t>
  </si>
  <si>
    <t>2023-S11-3-14</t>
  </si>
  <si>
    <t>2023-S11-4-16</t>
  </si>
  <si>
    <t>2023-S11-3-16</t>
  </si>
  <si>
    <t>2023-S11-7-16</t>
  </si>
  <si>
    <t>2023-S11-5-14</t>
  </si>
  <si>
    <t>2023-S11-5-15</t>
  </si>
  <si>
    <t>2023-S11-5-16</t>
  </si>
  <si>
    <t>2023-S11-5-17</t>
  </si>
  <si>
    <t>2023-S11-6-13</t>
  </si>
  <si>
    <t>2023-S11-6-14</t>
  </si>
  <si>
    <t>2023-S11-6-15</t>
  </si>
  <si>
    <t>2023-S11-7-17</t>
  </si>
  <si>
    <t>ESTAR</t>
  </si>
  <si>
    <t xml:space="preserve">HOSPITALES NACIONALES </t>
  </si>
  <si>
    <t>Sin actividad</t>
  </si>
  <si>
    <t>2023-S12-1-22</t>
  </si>
  <si>
    <t>MIRANDA 4300</t>
  </si>
  <si>
    <t>https://maps.app.goo.gl/5nRxCk3Giq4Y4bD66</t>
  </si>
  <si>
    <t>-34.6179785740471, -58.49750875767109</t>
  </si>
  <si>
    <t>2023-S12-2-23</t>
  </si>
  <si>
    <t>JARDIN GARABATOS DE COLORES</t>
  </si>
  <si>
    <t>ECUADOR 9631</t>
  </si>
  <si>
    <t>https://goo.gl/maps/xQznePhB2nES3Rak7</t>
  </si>
  <si>
    <t>-34.581517175051154, -58.773387728024524</t>
  </si>
  <si>
    <t>2023-S12-3-20</t>
  </si>
  <si>
    <t>BALVANERA</t>
  </si>
  <si>
    <t>ESTACION FERROCARRIL</t>
  </si>
  <si>
    <t>BME MITRE Y AV PUEYRREDON</t>
  </si>
  <si>
    <t>https://goo.gl/maps/ahHan8JtXPwvyRvL9</t>
  </si>
  <si>
    <t>-34.60844248592536, -58.408848542328904</t>
  </si>
  <si>
    <t>2023-S12-3-21</t>
  </si>
  <si>
    <t>2023-S12-3-22</t>
  </si>
  <si>
    <t>2023-S12-5-20</t>
  </si>
  <si>
    <t>VILLA MADERO</t>
  </si>
  <si>
    <t>JUNTA VECINAL CIUDAD CELINA</t>
  </si>
  <si>
    <t>MODENA 116</t>
  </si>
  <si>
    <t>https://goo.gl/maps/s4dZQAgbjvnZ1KB78</t>
  </si>
  <si>
    <t>-34.704611406439156, -58.48736781349336</t>
  </si>
  <si>
    <t>2023-S12-6-20</t>
  </si>
  <si>
    <t>NUÑEZ</t>
  </si>
  <si>
    <t>EX ESMA</t>
  </si>
  <si>
    <t>AV DEL LIBERTADOR 8151</t>
  </si>
  <si>
    <t>https://goo.gl/maps/M4VG4Mvm3ohvf7A27</t>
  </si>
  <si>
    <t>-34.537890609751756, -58.46337953068439</t>
  </si>
  <si>
    <t>2023-S12-6-21</t>
  </si>
  <si>
    <t>2023-S12-6-22</t>
  </si>
  <si>
    <t>2023-S12-7-21</t>
  </si>
  <si>
    <t>PLAZA GARAY</t>
  </si>
  <si>
    <t>AV JUAN DE GARAY 1601</t>
  </si>
  <si>
    <t>https://goo.gl/maps/FmqRZcpbCHMuroTB6</t>
  </si>
  <si>
    <t>-34.62659284508392, -58.38827751349335</t>
  </si>
  <si>
    <t>2023-S12-7-22</t>
  </si>
  <si>
    <t>2023-S12-8-21</t>
  </si>
  <si>
    <t>LA PLATA</t>
  </si>
  <si>
    <t>AV 7 Y C54</t>
  </si>
  <si>
    <t>https://goo.gl/maps/KLaVw2roegaRXfD89</t>
  </si>
  <si>
    <t>-34.91515813652968, -57.9479134559844</t>
  </si>
  <si>
    <t>AV. SAENZ Y AV. PERITO MORENO</t>
  </si>
  <si>
    <t>https://goo.gl/maps/3Sj7z5RuZqVJAUgB7</t>
  </si>
  <si>
    <t>2023-S12-4-20</t>
  </si>
  <si>
    <t>2023-S12-8-23</t>
  </si>
  <si>
    <t>Av. España 2531</t>
  </si>
  <si>
    <t>-34.62369741650577, -58.35100259254797</t>
  </si>
  <si>
    <t>PUERTO MADERO</t>
  </si>
  <si>
    <t>DELEGACIÓN DE JUSTICIA</t>
  </si>
  <si>
    <t>https://goo.gl/maps/a914xVwnYMC2NMXa8</t>
  </si>
  <si>
    <t>2023-S13-1-29</t>
  </si>
  <si>
    <t>PLAZA EL CAMPITO</t>
  </si>
  <si>
    <t>AV RIESTRA Y AGUSTIN DE VEDIA</t>
  </si>
  <si>
    <t>https://maps.app.goo.gl/7wKJepZhfZvE4u6s8</t>
  </si>
  <si>
    <t>-34.645929167967644, -58.43639854232349</t>
  </si>
  <si>
    <t>2023-S13-1-30</t>
  </si>
  <si>
    <t>COMUNA 2</t>
  </si>
  <si>
    <t>RECOLETA</t>
  </si>
  <si>
    <t>PLAZA MONSEÑOR DE ANDREA</t>
  </si>
  <si>
    <t>DR TOMAS ANCHORENA 901</t>
  </si>
  <si>
    <t>https://maps.app.goo.gl/mz61PKmk4PHyT2zS8</t>
  </si>
  <si>
    <t>-34.597207126282136, -58.407143126985055</t>
  </si>
  <si>
    <t>LOMAS DE ZAMORA</t>
  </si>
  <si>
    <t>PARQUE MUNICIPAL EVA PERON</t>
  </si>
  <si>
    <t>C MOLINA ARROTEA 2295</t>
  </si>
  <si>
    <t>https://goo.gl/maps/gjgCUcCZY3BP5kkp7</t>
  </si>
  <si>
    <t>-34.766289043921134, -58.43064161534143</t>
  </si>
  <si>
    <t>2023-S13-2-30</t>
  </si>
  <si>
    <t>MERLO</t>
  </si>
  <si>
    <t>PONTEVEDRA</t>
  </si>
  <si>
    <t>JARDIN CONFITE</t>
  </si>
  <si>
    <t>MURILLO 6345</t>
  </si>
  <si>
    <t>https://goo.gl/maps/BdFZL7NGnxe6hV4M6</t>
  </si>
  <si>
    <t>-34.75855400565842, -58.679119169317126</t>
  </si>
  <si>
    <t>2023-S13-2-31</t>
  </si>
  <si>
    <t>PARQUE SAN MARTIN</t>
  </si>
  <si>
    <t>JARDIN ABRAZAME 1</t>
  </si>
  <si>
    <t>FLEMING 4260</t>
  </si>
  <si>
    <t>https://goo.gl/maps/jifrNMZyJkRgFF7o7</t>
  </si>
  <si>
    <t>-34.69644105631602, -58.73258370865702</t>
  </si>
  <si>
    <t>2023-S13-3-28</t>
  </si>
  <si>
    <t>NUESTRA SEÑORA DEL BUEN VIAJE 968</t>
  </si>
  <si>
    <t>https://goo.gl/maps/6FCnEBPHsGM95jCC9</t>
  </si>
  <si>
    <t>-34.65148676777065, -58.62220007116465</t>
  </si>
  <si>
    <t>2023-S13-3-29</t>
  </si>
  <si>
    <t>2023-S13-3-30</t>
  </si>
  <si>
    <t>2023-S13-3-31</t>
  </si>
  <si>
    <t>2023-S13-4-31</t>
  </si>
  <si>
    <t>BARTOLOME MITRE 2819</t>
  </si>
  <si>
    <t>https://goo.gl/maps/kGz7g3EyRmjqTgpd8</t>
  </si>
  <si>
    <t>-34.609563718984056, -58.408087284658556</t>
  </si>
  <si>
    <t>2023-S13-4-1</t>
  </si>
  <si>
    <t>VILLA FIORITO</t>
  </si>
  <si>
    <t>2023-S13-5-27</t>
  </si>
  <si>
    <t>CALLAO 114 2DO PISO</t>
  </si>
  <si>
    <t>https://maps.app.goo.gl/fwNyYFxpg1CaKF9P6</t>
  </si>
  <si>
    <t>-34.60717282404446, -58.39246317485967</t>
  </si>
  <si>
    <t>2023-S13-6-27</t>
  </si>
  <si>
    <t>BELGRANO</t>
  </si>
  <si>
    <t>ESTACION BELGRANO C LINEA MITRE</t>
  </si>
  <si>
    <t>AV VIRREY VERTIZ 1980 ENTRE SUCRE Y ECHEVERRIA</t>
  </si>
  <si>
    <t>https://goo.gl/maps/CTZudiGqeP9sFstP8</t>
  </si>
  <si>
    <t>-34.5578294266816, -58.449537546024295</t>
  </si>
  <si>
    <t>2023-S13-6-28</t>
  </si>
  <si>
    <t>2023-S13-6-29</t>
  </si>
  <si>
    <t>2023-S13-6-30</t>
  </si>
  <si>
    <t>RETIRO</t>
  </si>
  <si>
    <t>ESTACIONRETIRO LINEA SAN MARTIN</t>
  </si>
  <si>
    <t>AV DR JOSE MARIA RAMOS MEJIA 1302</t>
  </si>
  <si>
    <t>https://goo.gl/maps/BqxjDwQCaiTeAd4m9</t>
  </si>
  <si>
    <t>-34.58918043506913, -58.37309512698784</t>
  </si>
  <si>
    <t>2023-S13-6-31</t>
  </si>
  <si>
    <t>2023-S13-7-30</t>
  </si>
  <si>
    <t>BIBLIOTECA NACIONAL</t>
  </si>
  <si>
    <t>AGÚERO 2502</t>
  </si>
  <si>
    <t>https://goo.gl/maps/pDzf3g9t4rBF1BGj9</t>
  </si>
  <si>
    <t>-34.58418762761692, -58.39801837116464</t>
  </si>
  <si>
    <t>Etiquetas de columna</t>
  </si>
  <si>
    <t>Enero</t>
  </si>
  <si>
    <t>Febrero</t>
  </si>
  <si>
    <t>Marzo</t>
  </si>
  <si>
    <t>Cuenta de marco del operativo</t>
  </si>
  <si>
    <t>FLORES</t>
  </si>
  <si>
    <t>2023-S13-5-2</t>
  </si>
  <si>
    <t>BERISSO</t>
  </si>
  <si>
    <t>VILLA DOLORES</t>
  </si>
  <si>
    <t>Escuela de Arte de Berisso</t>
  </si>
  <si>
    <t>Montevideo y 11 Centro Cívico</t>
  </si>
  <si>
    <t>https://maps.app.goo.gl/xHGCJRb418P8h4Hf9?g_st=iw</t>
  </si>
  <si>
    <t>-34.868782737438295, -57.882643186507735</t>
  </si>
  <si>
    <t>-34.71139142803662, -58.44306110814654</t>
  </si>
  <si>
    <t>https://goo.gl/maps/naZ6M25PxnzVxTzo9</t>
  </si>
  <si>
    <t>2022-S14-1-3</t>
  </si>
  <si>
    <t>COMUNA 5</t>
  </si>
  <si>
    <t>BOEDO</t>
  </si>
  <si>
    <t>CLUB AVEFA</t>
  </si>
  <si>
    <t>AV INDEPENDENCIA 4264</t>
  </si>
  <si>
    <t>https://maps.app.goo.gl/t2J4q9H2cQskv8Ei9</t>
  </si>
  <si>
    <t>-34.62231074949292, -58.4257633</t>
  </si>
  <si>
    <t>2022-S14-1-4</t>
  </si>
  <si>
    <t>AV GARCIA DEL RIO YROQUE PEREZ</t>
  </si>
  <si>
    <t>https://maps.app.goo.gl/n3fg5uei7fQS6HaKA</t>
  </si>
  <si>
    <t>-34.55195093589772, -58.48079010000001</t>
  </si>
  <si>
    <t>2022-S14-1-5</t>
  </si>
  <si>
    <t>BARRIO RICCIAEDELLI</t>
  </si>
  <si>
    <t>VARELA Y OCEANIA</t>
  </si>
  <si>
    <t>https://goo.gl/maps/LNhoCnGj7F7UtEyw9</t>
  </si>
  <si>
    <t>-34.64905144153824, -58.44683430299305</t>
  </si>
  <si>
    <t>2022-S14-2-5</t>
  </si>
  <si>
    <t>LOMAS DEL MIRADOR</t>
  </si>
  <si>
    <t>ATE BROWN ESQ SALCEDO</t>
  </si>
  <si>
    <t>https://goo.gl/maps/7fqTNLowfFgqWr2UA</t>
  </si>
  <si>
    <t>-34.673768343024186, -58.52221539999999</t>
  </si>
  <si>
    <t>2022-S14-3-3</t>
  </si>
  <si>
    <t>-34.421652573985604, -59.14284151060668</t>
  </si>
  <si>
    <t>2022-S14-3-4</t>
  </si>
  <si>
    <t>2022-S14-3-5</t>
  </si>
  <si>
    <t>2022-S14-4-5</t>
  </si>
  <si>
    <t>TELAM</t>
  </si>
  <si>
    <t>AV BELGRANO 347</t>
  </si>
  <si>
    <t>https://goo.gl/maps/7ZqDYfNtgXc978G6A</t>
  </si>
  <si>
    <t>-34.61203096487362, -58.3713178306844</t>
  </si>
  <si>
    <t>2022-S14-5-4</t>
  </si>
  <si>
    <t>COMEDOR COMUNITARIO LA CARBONILLA</t>
  </si>
  <si>
    <t>ENTRADA POR ESPINOSA 2900</t>
  </si>
  <si>
    <t>https://goo.gl/maps/YfZgYEHRPKnkiqcq5</t>
  </si>
  <si>
    <t>-34.59969875799356, -58.473434055822246</t>
  </si>
  <si>
    <t>2022-S14-6-4</t>
  </si>
  <si>
    <t>LAFERRERE BARRIO LA LOMA</t>
  </si>
  <si>
    <t>JARDIN PEQUEÑO ARCOIRIS</t>
  </si>
  <si>
    <t>GUARMENDIA 4117 E RECUERO Y RAULIES</t>
  </si>
  <si>
    <t>https://goo.gl/maps/oXQgLGvhjWq3EgdY7</t>
  </si>
  <si>
    <t>-34.765198578483485, -58.58299747116446</t>
  </si>
  <si>
    <t>2022-S14-6-5</t>
  </si>
  <si>
    <t>JARDIN LOS NIÑOS FELICES</t>
  </si>
  <si>
    <t>SOLDADO SOSA 4995</t>
  </si>
  <si>
    <t>https://goo.gl/maps/u6XF5Atjo3AnSnG19</t>
  </si>
  <si>
    <t>-34.73203211250745, -58.588671826986705</t>
  </si>
  <si>
    <t>2022-S14-7-4</t>
  </si>
  <si>
    <t>VILLA CRESPO</t>
  </si>
  <si>
    <t>MINISTERIO DE AMBIENTE</t>
  </si>
  <si>
    <t>AV SAN MARTIN 451</t>
  </si>
  <si>
    <t>https://goo.gl/maps/WgNee74VeGUy4UjR9</t>
  </si>
  <si>
    <t>-34.59725473578307, -58.37442805643763</t>
  </si>
  <si>
    <t>2022-S15-1-12</t>
  </si>
  <si>
    <t>LIBERTAD</t>
  </si>
  <si>
    <t>AV BELLA VISTA 4600 ESQ SOBERANIA</t>
  </si>
  <si>
    <t>https://goo.gl/maps/bQisn4yVUKqSoMd86</t>
  </si>
  <si>
    <t>-34.70399911594913, -58.6703333</t>
  </si>
  <si>
    <t>2022-S15-1-13</t>
  </si>
  <si>
    <t>MALVINAS ARGENTINAS</t>
  </si>
  <si>
    <t>INGENIERO ADOLFO SOURDEAUX</t>
  </si>
  <si>
    <t>PLAZA GUEMES</t>
  </si>
  <si>
    <t>GENERAL PICO Y SANABRIA</t>
  </si>
  <si>
    <t>https://goo.gl/maps/i2Q94mSQUCWAJCaT9</t>
  </si>
  <si>
    <t>-34.49852620139109, -58.66739792763731</t>
  </si>
  <si>
    <t>2022-S15-1-14</t>
  </si>
  <si>
    <t>VILLA CELINA</t>
  </si>
  <si>
    <t>BARRIO 17 DE NOVIEMBRE</t>
  </si>
  <si>
    <t>CALLE LUJAN MZANA 6 CASA 6</t>
  </si>
  <si>
    <t>https://goo.gl/maps/EW2gAbmKwAAYCjHf8</t>
  </si>
  <si>
    <t>-34.70753509425447, -58.484607084660034</t>
  </si>
  <si>
    <t>2022-S15-2-13</t>
  </si>
  <si>
    <t>ING BUDGE VILLA LA MADRID</t>
  </si>
  <si>
    <t>JARDIN FANTASIA</t>
  </si>
  <si>
    <t>CAFAYATE 620</t>
  </si>
  <si>
    <t>https://goo.gl/maps/PRo1kDbYXE4namX1A</t>
  </si>
  <si>
    <t>-34.73300977473456, -58.46988941534251</t>
  </si>
  <si>
    <t>2022-S15-2-14</t>
  </si>
  <si>
    <t>RAFAEL CASTILLO</t>
  </si>
  <si>
    <t>JARDIN MI ESPERANZA</t>
  </si>
  <si>
    <t>IPIRANGA 2503</t>
  </si>
  <si>
    <t>https://goo.gl/maps/w3wBfDbdapEzwLyr7</t>
  </si>
  <si>
    <t>-34.71640118443328, -58.61293605767127</t>
  </si>
  <si>
    <t>2022-S15-3-10</t>
  </si>
  <si>
    <t>PARQUE PATRICIOS</t>
  </si>
  <si>
    <t>HOSPITAL NACIONAL EN RED LIC LAURA BONAPARTE</t>
  </si>
  <si>
    <t>COMBATE DE LOS POZOS 2133</t>
  </si>
  <si>
    <t>https://goo.gl/maps/5ZEMctZEQ6FD1VdZ7</t>
  </si>
  <si>
    <t>-34.63306552791606, -58.39133675582185</t>
  </si>
  <si>
    <t>2022-S15-3-13</t>
  </si>
  <si>
    <t>SIGEN</t>
  </si>
  <si>
    <t>AV CORRIENTES 389</t>
  </si>
  <si>
    <t>https://goo.gl/maps/3Kfw3YpD1B2ifZvH8</t>
  </si>
  <si>
    <t>-34.60271361808579, -58.37232628465747</t>
  </si>
  <si>
    <t>2022-S15-4-10</t>
  </si>
  <si>
    <t>CIUDAD EVITA</t>
  </si>
  <si>
    <t>AV 17 DE OCTUBRE Y CALLE 600</t>
  </si>
  <si>
    <t>https://goo.gl/maps/PBPKFo7AJCuBLhMA8</t>
  </si>
  <si>
    <t>-34.717298101675574, -58.56035455952067</t>
  </si>
  <si>
    <t>2022-S15-4-11</t>
  </si>
  <si>
    <t>LA QUILA Y AV CROVARA</t>
  </si>
  <si>
    <t>https://goo.gl/maps/YxerX9wT3bUgxESXA</t>
  </si>
  <si>
    <t>-34.702756193095205, -58.544858184657485</t>
  </si>
  <si>
    <t>2022-S15-5-11</t>
  </si>
  <si>
    <t>CAÑUELAS</t>
  </si>
  <si>
    <t>SAN ESTEBAN</t>
  </si>
  <si>
    <t>PLAZA SAN ESTEBAN</t>
  </si>
  <si>
    <t>SANTA MARIA Y QUEBRACHO</t>
  </si>
  <si>
    <t>https://maps.app.goo.gl/8bWNSxMRyVNYT4S26</t>
  </si>
  <si>
    <t>-34.96072558119501, -58.72896171349311</t>
  </si>
  <si>
    <t>2022-S15-5-12</t>
  </si>
  <si>
    <t>2022-S15-5-13</t>
  </si>
  <si>
    <t>2022-S15-5-14</t>
  </si>
  <si>
    <t>2022-S15-6-12</t>
  </si>
  <si>
    <t>ESTEBAN ECHEVERRIA Y CALLE 811</t>
  </si>
  <si>
    <t>https://goo.gl/maps/XsE5yHh1Fmr7kFU96</t>
  </si>
  <si>
    <t>-35.01630398584367, -58.36787719325344</t>
  </si>
  <si>
    <t>2022-S15-6-15</t>
  </si>
  <si>
    <t>BARRACAS ZAVALETA</t>
  </si>
  <si>
    <t>2022-S15-1-11</t>
  </si>
  <si>
    <t>PLAZA MATHEU</t>
  </si>
  <si>
    <t>MAGALLANES E IRALA</t>
  </si>
  <si>
    <t>https://maps.app.goo.gl/DFmDvfaZmxyeHG4C6</t>
  </si>
  <si>
    <t>-34.64009529466383, -58.366839042328735</t>
  </si>
  <si>
    <t>Clínica médica</t>
  </si>
  <si>
    <t>Clínica médica - Externos</t>
  </si>
  <si>
    <t>Pediatría</t>
  </si>
  <si>
    <t>Pediatría - Externos</t>
  </si>
  <si>
    <t>VILLA LUGANO</t>
  </si>
  <si>
    <t xml:space="preserve"> VILLA 20</t>
  </si>
  <si>
    <t>2022-S16-1-17</t>
  </si>
  <si>
    <t>PARQUE AVELLANEDA</t>
  </si>
  <si>
    <t>HOMERO 2122</t>
  </si>
  <si>
    <t>https://maps.app.goo.gl/UsbNZhUUqPEV2KL98</t>
  </si>
  <si>
    <t>-34.65798583493025, -58.47527912699005</t>
  </si>
  <si>
    <t>2022-S16-1-19</t>
  </si>
  <si>
    <t>PLAZOLETA GUEMES</t>
  </si>
  <si>
    <t>CHARCA Y SALGUERO</t>
  </si>
  <si>
    <t>https://goo.gl/maps/zTWHu9agFd5n73HR8</t>
  </si>
  <si>
    <t>-34.58934482161086, -58.41627401101792</t>
  </si>
  <si>
    <t>2022-S16-2-21</t>
  </si>
  <si>
    <t>DEFENSORIA DEL PUEBLO DE LA CIUDAD</t>
  </si>
  <si>
    <t>BOLIVAR 517</t>
  </si>
  <si>
    <t>https://goo.gl/maps/3MBKKhS56EUChdCU9</t>
  </si>
  <si>
    <t>-34.61369937797769, -58.37338972883498</t>
  </si>
  <si>
    <t>2022-S16-3-20</t>
  </si>
  <si>
    <t>BARRIO MUGICA</t>
  </si>
  <si>
    <t>CARLOS PERETTE Y CERRO 7 COLORES</t>
  </si>
  <si>
    <t>https://maps.app.goo.gl/Fg7rqaQ9kUGpGCHZ8</t>
  </si>
  <si>
    <t>-34.57958974663851, -58.38285491349503</t>
  </si>
  <si>
    <t>2022-S16-3-21</t>
  </si>
  <si>
    <t>2022-S16-3-22</t>
  </si>
  <si>
    <t>2022-S16-4-20</t>
  </si>
  <si>
    <t>VILLA LA MADRID</t>
  </si>
  <si>
    <t>JARDIN NUEVOS HORIZONRTES</t>
  </si>
  <si>
    <t>ALBERT EINSTEIN 4272</t>
  </si>
  <si>
    <t>https://goo.gl/maps/r1f4cHr8Bgjhk4Ea8</t>
  </si>
  <si>
    <t>-34.728554565752255, -58.47707769381329</t>
  </si>
  <si>
    <t>2022-S16-4-21</t>
  </si>
  <si>
    <t>JARDIN EL SUEÑO DEL PRINCIPITO</t>
  </si>
  <si>
    <t>CARLOS CASARES 5542</t>
  </si>
  <si>
    <t>https://goo.gl/maps/9iY3E2uERrqU6i787</t>
  </si>
  <si>
    <t>-34.73152164581552, -58.58030727116502</t>
  </si>
  <si>
    <t>2022-S16-5-18</t>
  </si>
  <si>
    <t>https://goo.gl/maps/9axx7t38LgUDZ6uL7</t>
  </si>
  <si>
    <t>-34.6123738135191, -58.38173832152065</t>
  </si>
  <si>
    <t>2022-S16-5-19</t>
  </si>
  <si>
    <t>2022-S16-6-18</t>
  </si>
  <si>
    <t>MINISTERIO DE DEFENSA</t>
  </si>
  <si>
    <t>AV CABILDO 381</t>
  </si>
  <si>
    <t>https://goo.gl/maps/9WsKPEnqvxRvPyeSA</t>
  </si>
  <si>
    <t>-34.571740862794435, -58.44027774233002</t>
  </si>
  <si>
    <t>2022-S16-6-20</t>
  </si>
  <si>
    <t>SENASA</t>
  </si>
  <si>
    <t>PASEO COLON 367</t>
  </si>
  <si>
    <t>https://goo.gl/maps/mT73m5kyy7pNwxXMA</t>
  </si>
  <si>
    <t>-34.61189492456286, -58.36971086932009</t>
  </si>
  <si>
    <t>2022-S16-7-19</t>
  </si>
  <si>
    <t>EL TALADRO</t>
  </si>
  <si>
    <t>ENTRE CAMINO DEL BICENTENARIO Y GUTIERREZ</t>
  </si>
  <si>
    <t>https://goo.gl/maps/RYBcS2Z5BLYjvfxx5</t>
  </si>
  <si>
    <t>-35.07225287115952, -58.86358562883498</t>
  </si>
  <si>
    <t>2022-S16-7-20</t>
  </si>
  <si>
    <t>BERAZATEGUI</t>
  </si>
  <si>
    <t>PEREYRA</t>
  </si>
  <si>
    <t>PARQUE PEREYRA IRAOLA</t>
  </si>
  <si>
    <t>CAMINO PARQUE PEREYRA IRAOLA Y CAMINO EVITA</t>
  </si>
  <si>
    <t>https://goo.gl/maps/t6t9HZWVhooT3By2A</t>
  </si>
  <si>
    <t>-34.85599774737591, -58.17032165825074</t>
  </si>
  <si>
    <t>2022-S16-8-19</t>
  </si>
  <si>
    <t>TRUJUY</t>
  </si>
  <si>
    <t>DISCEPOLO Y PEDRO DE MENDOZA</t>
  </si>
  <si>
    <t>https://goo.gl/maps/mT1vAbbqKiFEpzkPA</t>
  </si>
  <si>
    <t>-34.569073356700784, -58.769274226990056</t>
  </si>
  <si>
    <t>2022-S16-8-20</t>
  </si>
  <si>
    <t>SAN CARLOS</t>
  </si>
  <si>
    <t>CALLE 155 Y AV 44</t>
  </si>
  <si>
    <t>https://goo.gl/maps/5xTfAt4gpgMbZHrA9</t>
  </si>
  <si>
    <t>-34.95622213254698, -58.00458808708302</t>
  </si>
  <si>
    <t>2022-S16-8-21</t>
  </si>
  <si>
    <t>CAPILLA JESUS MISERICORDIOSO</t>
  </si>
  <si>
    <t>CALLE 8 Y COMERCIO</t>
  </si>
  <si>
    <t>https://goo.gl/maps/svq7GNircshavHvG6</t>
  </si>
  <si>
    <t>-34.79586758272931, -58.65598382699007</t>
  </si>
  <si>
    <t>MDS</t>
  </si>
  <si>
    <t>2022-S17-9-24</t>
  </si>
  <si>
    <t>2022-S17-9-28</t>
  </si>
  <si>
    <t>2022-S17-1-26</t>
  </si>
  <si>
    <t>PILAR</t>
  </si>
  <si>
    <t>LOS GRILLOS</t>
  </si>
  <si>
    <t>PLAZA BARRIO LA COMERCIAL</t>
  </si>
  <si>
    <t>LAVALLE Y GONZALEZ BALCARCE</t>
  </si>
  <si>
    <t>https://goo.gl/maps/WvRRTKfFCKLd7vfq7</t>
  </si>
  <si>
    <t>-34.45716505612161, -58.95006277989868</t>
  </si>
  <si>
    <t>2022-S17-1-28</t>
  </si>
  <si>
    <t>CURAS PACO OLIVERA</t>
  </si>
  <si>
    <t>2022-S17-2-26</t>
  </si>
  <si>
    <t>ALMAGRO</t>
  </si>
  <si>
    <t>PLAZA MEDRANO</t>
  </si>
  <si>
    <t>AV MEDRANO 109</t>
  </si>
  <si>
    <t>https://goo.gl/maps/dxyz5H1XPTYLsNU99</t>
  </si>
  <si>
    <t>-34.60947910958324, -58.421028913493934</t>
  </si>
  <si>
    <t>2022-S17-3-27</t>
  </si>
  <si>
    <t>JARDIN SAPITO RENGO</t>
  </si>
  <si>
    <t>CURUMALAL 8110</t>
  </si>
  <si>
    <t>https://goo.gl/maps/MVt8tmTAN4C3gwLV6</t>
  </si>
  <si>
    <t>-34.81753488263823, -58.63060477116464</t>
  </si>
  <si>
    <t>2022-S17-4-24</t>
  </si>
  <si>
    <t>ESTACION ONCE</t>
  </si>
  <si>
    <t>BARTOLOME MITRE Y AV PUEYRREDON</t>
  </si>
  <si>
    <t>-34.6084248251291, -58.408880728835356</t>
  </si>
  <si>
    <t>2022-S17-4-25</t>
  </si>
  <si>
    <t>2022-S17-4-26</t>
  </si>
  <si>
    <t>2022-S17-4-27</t>
  </si>
  <si>
    <t>2022-S17-5-24</t>
  </si>
  <si>
    <t>-34.62807714816367, -58.380512357670725</t>
  </si>
  <si>
    <t>2022-S17-5-25</t>
  </si>
  <si>
    <t>2022-S17-5-26</t>
  </si>
  <si>
    <t>2022-S17-5-27</t>
  </si>
  <si>
    <t>2022-S17-6-25</t>
  </si>
  <si>
    <t>CLUB ATLETICO VIRGEN INMACULADA</t>
  </si>
  <si>
    <t>AV MARIANO ACOSTA Y PASAJE C</t>
  </si>
  <si>
    <t>https://goo.gl/maps/KF4pABctGozN9KW77</t>
  </si>
  <si>
    <t>-34.65494092424219, -58.45656277116465</t>
  </si>
  <si>
    <t>2022-S17-6-26</t>
  </si>
  <si>
    <t>2022-S17-6-27</t>
  </si>
  <si>
    <t>2022-S17-6-28</t>
  </si>
  <si>
    <t>2022-S17-8-28</t>
  </si>
  <si>
    <t>SAN TELMO</t>
  </si>
  <si>
    <t>PLAZOLETA VERA PEÑALOZA</t>
  </si>
  <si>
    <t>SAN JUAN Y PIEDRAS</t>
  </si>
  <si>
    <t>https://goo.gl/maps/WqTn7hVoSEpeLAQ96</t>
  </si>
  <si>
    <t>-34.62190533535863, -58.377218886506064</t>
  </si>
  <si>
    <t>2022-S17-7-25</t>
  </si>
  <si>
    <t>DEPORTES</t>
  </si>
  <si>
    <t>MIGUEL SANCHEZ 1050</t>
  </si>
  <si>
    <t>https://goo.gl/maps/8EKB4b9ncDCSZ6rSA</t>
  </si>
  <si>
    <t>-34.54233772007512, -58.45448441534143</t>
  </si>
  <si>
    <t>2022-S17-7-27</t>
  </si>
  <si>
    <t>AABE</t>
  </si>
  <si>
    <t>AV RAMOS MEJIA 1302</t>
  </si>
  <si>
    <t>https://goo.gl/maps/1Dg1LaB2tuFHj8c1A</t>
  </si>
  <si>
    <t>-34.59207175601372, -58.375385857670715</t>
  </si>
  <si>
    <t>2022-S17-10-29</t>
  </si>
  <si>
    <t>MONOBLOK 3 ESCALERA 3 COMPLAJO 3</t>
  </si>
  <si>
    <t>-34.725426354839655, -58.5267563967808</t>
  </si>
  <si>
    <t>https://goo.gl/maps/S2cugDR2PrFEPPBD9</t>
  </si>
  <si>
    <t>ASENTAMIENTO URBANO</t>
  </si>
  <si>
    <t>-34.69221406064506, -58.74106099972959</t>
  </si>
  <si>
    <t>https://goo.gl/maps/QUQDdKe1is9TQyGz7</t>
  </si>
  <si>
    <t>Manuel Gómez Fretes esquina Caaguazú</t>
  </si>
  <si>
    <t>2022-S18-1-3</t>
  </si>
  <si>
    <t>WILDE</t>
  </si>
  <si>
    <t>LAS FLORES Y PINO</t>
  </si>
  <si>
    <t>https://goo.gl/maps/VqwwkuouMaocEX3j9</t>
  </si>
  <si>
    <t>-34.69149043677446, -58.30357229999999</t>
  </si>
  <si>
    <t>2022-S18-2-5</t>
  </si>
  <si>
    <t>COLEGIALES</t>
  </si>
  <si>
    <t>PLAZA BALCARCE</t>
  </si>
  <si>
    <t>JARAMILLO 2321</t>
  </si>
  <si>
    <t>https://goo.gl/maps/5ZkgX3vAPfsD5VmS9</t>
  </si>
  <si>
    <t>-34.54725078062645, -58.46848602193254</t>
  </si>
  <si>
    <t>2022-S18-7-2</t>
  </si>
  <si>
    <t>MORENO ENTRE LIMA T 9 DE JULIO</t>
  </si>
  <si>
    <t>2022-S18-7-5</t>
  </si>
  <si>
    <t>2022-S18-3-4</t>
  </si>
  <si>
    <t>INGENIERO BUDGE</t>
  </si>
  <si>
    <t>JARDIN MI PRINCIPITO</t>
  </si>
  <si>
    <t>CAPITAN RUBEN H MARTEL 904</t>
  </si>
  <si>
    <t>https://maps.google.com/maps?q=-34.7514863%2C-58.4781709&amp;z=17&amp;hl=es</t>
  </si>
  <si>
    <t>-34.75135846055359, -58.478149444758564</t>
  </si>
  <si>
    <t>2022-S18-3-5</t>
  </si>
  <si>
    <t>JARDIN CAMINITO DE COLORES</t>
  </si>
  <si>
    <t>ESCOBAR 83 ENTRE VIRGILIO Y FALUCHO</t>
  </si>
  <si>
    <t>https://goo.gl/maps/nYu1tf797dxNGPM18</t>
  </si>
  <si>
    <t>-34.73138864459345, -58.46266668711134</t>
  </si>
  <si>
    <t>2022-S18-5-3</t>
  </si>
  <si>
    <t>ITUZAINGO</t>
  </si>
  <si>
    <t>UDAONDO</t>
  </si>
  <si>
    <t>PLAZA DEL LAZO</t>
  </si>
  <si>
    <t>DEL LAZO 4232</t>
  </si>
  <si>
    <t>https://goo.gl/maps/EYkCT78jcWySRhEH9</t>
  </si>
  <si>
    <t>-34.6224156910702, -58.71038999552304</t>
  </si>
  <si>
    <t>2022-S18-5-4</t>
  </si>
  <si>
    <t>2022-S18-5-5</t>
  </si>
  <si>
    <t>2022-S18-4-2</t>
  </si>
  <si>
    <t>-34.61367288845927, -58.37332535582505</t>
  </si>
  <si>
    <t>2022-S18-4-5</t>
  </si>
  <si>
    <t>-34.62811246138999, -58.38040506932009</t>
  </si>
  <si>
    <t>2022-S18-9-2</t>
  </si>
  <si>
    <t>SAN JUSTO</t>
  </si>
  <si>
    <t>CNEL BRANDSEN 3920</t>
  </si>
  <si>
    <t>https://goo.gl/maps/mkmoEpHNnZBMEhSd9</t>
  </si>
  <si>
    <t>-34.676104417411196, -58.54247854233002</t>
  </si>
  <si>
    <t>2022-S18-6-3</t>
  </si>
  <si>
    <t>2022-S18-6-4</t>
  </si>
  <si>
    <t>FABRICACIONES MILITARES</t>
  </si>
  <si>
    <t>Av. Cabildo 65</t>
  </si>
  <si>
    <t>https://goo.gl/maps/TrBXCF8HpwCSm26i7</t>
  </si>
  <si>
    <t>-34.57394799591969, -58.43636823722852</t>
  </si>
  <si>
    <t>2023-S19-1-9</t>
  </si>
  <si>
    <t>PLAZA ROSA LAMORTE DE LOMBARDO</t>
  </si>
  <si>
    <t>FRUCTUOSO RIVERA Y AGUSTIN DE VEDIA</t>
  </si>
  <si>
    <t>https://maps.app.goo.gl/iP2r1XCRXuzVsthg7</t>
  </si>
  <si>
    <t>-34.651067344196086, -58.42765565766998</t>
  </si>
  <si>
    <t>2023-S19-1-10</t>
  </si>
  <si>
    <t>AVENIDA CORONEL ROCA Y AVENIDA VARELA</t>
  </si>
  <si>
    <t>https://maps.app.goo.gl/XX2jEAoWvUNmQhaR6</t>
  </si>
  <si>
    <t>-34.66186781954198, -58.43180237116501</t>
  </si>
  <si>
    <t>2023-S19-1-13</t>
  </si>
  <si>
    <t>AV CASTAÑARES 6800</t>
  </si>
  <si>
    <t>https://goo.gl/maps/7PgP1mmXLjMZkq3H7</t>
  </si>
  <si>
    <t>-34.68225321561073, -58.490177471165005</t>
  </si>
  <si>
    <t>2023-S19-2-10</t>
  </si>
  <si>
    <t>OLIVOS</t>
  </si>
  <si>
    <t>CORONEL FRANCISCO UZAL 3269</t>
  </si>
  <si>
    <t>https://goo.gl/maps/Dzv4KbGDFXS7Pgga9</t>
  </si>
  <si>
    <t>-34.515404061191866, -58.51247387480323</t>
  </si>
  <si>
    <t>2023-S19-2-11</t>
  </si>
  <si>
    <t>BELISARIO ROLDAN Y SHAKESPEARE</t>
  </si>
  <si>
    <t>https://maps.app.goo.gl/NkJkRCqKB31wpcBv8</t>
  </si>
  <si>
    <t>-34.60490713085705, -58.78745924233002</t>
  </si>
  <si>
    <t>2023-S19-2-12</t>
  </si>
  <si>
    <t>LANUS</t>
  </si>
  <si>
    <t>PLAZA GIARDINO</t>
  </si>
  <si>
    <t>MARCO AVELLANEDA Y CORONEL MURGUIONDO</t>
  </si>
  <si>
    <t>https://goo.gl/maps/sHjSAmQ9Gqgw3yvF6</t>
  </si>
  <si>
    <t>-34.683169443785516, -58.43740011659017</t>
  </si>
  <si>
    <t>2023-S19-3-8</t>
  </si>
  <si>
    <t>ZARATE</t>
  </si>
  <si>
    <t>BASE NAVAL ZARATE (ANTIGUO ARSENAL)</t>
  </si>
  <si>
    <t>ESTRADA 350</t>
  </si>
  <si>
    <t>https://goo.gl/maps/mKte5WfST2ebbq8n7</t>
  </si>
  <si>
    <t>-34.08603501675923, -59.02539671533996</t>
  </si>
  <si>
    <t>2023-S19-3-9</t>
  </si>
  <si>
    <t>2023-S19-3-12</t>
  </si>
  <si>
    <t>FACULTAD DE CIENCIAS SOCIALES UBA</t>
  </si>
  <si>
    <t>SANTIAGO DEL ESTERO 1029</t>
  </si>
  <si>
    <t>https://goo.gl/maps/VeUgzgGeAGp4NiuV8</t>
  </si>
  <si>
    <t>-34.61980231985318, -58.384714832175845</t>
  </si>
  <si>
    <t>2023-S19-9-8</t>
  </si>
  <si>
    <t>CORONEL BRANDSEN</t>
  </si>
  <si>
    <t>-34.676033831821485, -58.54248927116502</t>
  </si>
  <si>
    <t>2023-S19-4-9</t>
  </si>
  <si>
    <t>PRESIDENTE PERON</t>
  </si>
  <si>
    <t>GUERNICA</t>
  </si>
  <si>
    <t>PLAZA LA H</t>
  </si>
  <si>
    <t>AV CRISOLOGO LARRALDE Y AV 37</t>
  </si>
  <si>
    <t>https://maps.app.goo.gl/7jKv6UEVRaKwdFAP6</t>
  </si>
  <si>
    <t>-34.91974246988281, -58.37974791533996</t>
  </si>
  <si>
    <t>2023-S19-4-10</t>
  </si>
  <si>
    <t>2023-S19-4-11</t>
  </si>
  <si>
    <t>2023-S19-4-12</t>
  </si>
  <si>
    <t>INGENIERO BUDGE VILLA ALBERTINA</t>
  </si>
  <si>
    <t>JARDIN GUSANITO FELIZ</t>
  </si>
  <si>
    <t>BUSTOS 2952 Y ZUMAYA</t>
  </si>
  <si>
    <t>https://goo.gl/maps/C4G3KrrmKWfvTK8t5</t>
  </si>
  <si>
    <t>-34.73938232873212, -58.46376268466002</t>
  </si>
  <si>
    <t>2023-S19-5-11</t>
  </si>
  <si>
    <t>VILLA CENTENARIO</t>
  </si>
  <si>
    <t>JARDIN SAN NICOLAS</t>
  </si>
  <si>
    <t>BENITO PEREZ GALDOS 1004</t>
  </si>
  <si>
    <t>https://goo.gl/maps/6h7WrQXE7UZKrdxp7</t>
  </si>
  <si>
    <t>-34.722316207436144, -58.437446602322204</t>
  </si>
  <si>
    <t>2023-S19-6-14</t>
  </si>
  <si>
    <t>PLAZA BELGRANO</t>
  </si>
  <si>
    <t>SAN MARTIN 1</t>
  </si>
  <si>
    <t>https://goo.gl/maps/vWpKC2P8Zf3YddM38</t>
  </si>
  <si>
    <t>-34.56350014397065, -59.12108632883499</t>
  </si>
  <si>
    <t>2023-S19-7-14</t>
  </si>
  <si>
    <t>LAGO DE REGATAS</t>
  </si>
  <si>
    <t>AV ERNESTO TORQUIST Y AV VALENTIN ALSINA</t>
  </si>
  <si>
    <t>https://goo.gl/maps/6c4V23SR3UpPVdC99</t>
  </si>
  <si>
    <t>-34.556692972062486, -58.43461270690245</t>
  </si>
  <si>
    <t>2023-S19-8-8</t>
  </si>
  <si>
    <t>TANDIL/ MAR DEL PLATA</t>
  </si>
  <si>
    <t>2023-S19-8-9</t>
  </si>
  <si>
    <t>2023-S19-8-10</t>
  </si>
  <si>
    <t>2023-S19-8-11</t>
  </si>
  <si>
    <t>2023-S19-8-12</t>
  </si>
  <si>
    <t>2023-S19-8-13</t>
  </si>
  <si>
    <t>2023-S19-10-9</t>
  </si>
  <si>
    <t>JEFATURA DE GABINETE</t>
  </si>
  <si>
    <t>AV GRAL J A ROCA 782</t>
  </si>
  <si>
    <t>https://goo.gl/maps/hXJvcQezUXZtSqET6</t>
  </si>
  <si>
    <t>-34.61249843617737, -58.37719197116501</t>
  </si>
  <si>
    <t>2023-S19-10-11</t>
  </si>
  <si>
    <t>VILLA PUEYRREDON</t>
  </si>
  <si>
    <t>INTI</t>
  </si>
  <si>
    <t>AV GRAL PAZ 5445</t>
  </si>
  <si>
    <t>https://goo.gl/maps/ym7prSa4bLBPPyex9</t>
  </si>
  <si>
    <t>-34.57594867240761, -58.51349441349503</t>
  </si>
  <si>
    <t>2023-S20-4-16</t>
  </si>
  <si>
    <t>NAZCA Y EZEIZA</t>
  </si>
  <si>
    <t>https://maps.app.goo.gl/qaWajwzXL3EfnFBc9</t>
  </si>
  <si>
    <t>-34.57660504143245, -58.510916871165016</t>
  </si>
  <si>
    <t>2023-S20-4-17</t>
  </si>
  <si>
    <t>WILLIAM C MORRIS</t>
  </si>
  <si>
    <t>https://goo.gl/maps/aLXJ2zMWmNh9KVWX6</t>
  </si>
  <si>
    <t>-34.58231148803169, -58.6585231</t>
  </si>
  <si>
    <t>2023-S20-4-19</t>
  </si>
  <si>
    <t>DEPORTIVO PARAGUAYO</t>
  </si>
  <si>
    <t>INT FEDERICO P RUSSO Y LAVALLEJA</t>
  </si>
  <si>
    <t>https://goo.gl/maps/C2pKkjCX5oNTY7SE9</t>
  </si>
  <si>
    <t>-34.7385354020834, -58.6343549655786</t>
  </si>
  <si>
    <t>2023-S20-1-16</t>
  </si>
  <si>
    <t>CLUB JORGE NEWBERY</t>
  </si>
  <si>
    <t>NEUQUEN (CALLE 170) Y ALFONSINA STORNI</t>
  </si>
  <si>
    <t>https://goo.gl/maps/uz5V98fNAc24tuiM9</t>
  </si>
  <si>
    <t>-34.79626953577615, -58.25097641349504</t>
  </si>
  <si>
    <t>2023-S20-1-17</t>
  </si>
  <si>
    <t>2023-S20-1-18</t>
  </si>
  <si>
    <t>2023-S20-1-19</t>
  </si>
  <si>
    <t>2023-S20-9-15</t>
  </si>
  <si>
    <t>SAN JOSE</t>
  </si>
  <si>
    <t>AREA DE LA MUJER, GENERO Y DIVERSIDAD</t>
  </si>
  <si>
    <t>CALLE CENTENARIO 2180 Y CALLE PRIMERA JUNTA</t>
  </si>
  <si>
    <t>https://goo.gl/maps/sGx9Ky9ybX2vHxEb8</t>
  </si>
  <si>
    <t>-32.202213927941614, -58.223098681344176</t>
  </si>
  <si>
    <t>2023-S20-9-16</t>
  </si>
  <si>
    <t>2023-S20-9-17</t>
  </si>
  <si>
    <t>2023-S20-9-18</t>
  </si>
  <si>
    <t>2023-S20-9-19</t>
  </si>
  <si>
    <t>2023-S20-9-20</t>
  </si>
  <si>
    <t>2023-S20-2-15</t>
  </si>
  <si>
    <t>-34.08602613116957, -59.025375257669985</t>
  </si>
  <si>
    <t>2023-S20-2-16</t>
  </si>
  <si>
    <t>2023-S20-2-18</t>
  </si>
  <si>
    <t>CANCHA BICHITO DE LUZ, SECTOR YPF</t>
  </si>
  <si>
    <t>CALLE EVITA Y CALLE ALERCE</t>
  </si>
  <si>
    <t>https://maps.app.goo.gl/yiQw7WKbSFZwgCLm7</t>
  </si>
  <si>
    <t>-34.581937486091405, -58.381796971165016</t>
  </si>
  <si>
    <t>2023-S20-3-15</t>
  </si>
  <si>
    <t>RECOLETA, BARRIO SALDIAS</t>
  </si>
  <si>
    <t>CASA BARRIAL SALDIAS</t>
  </si>
  <si>
    <t>PADRE CARLOS MUGICA 21032</t>
  </si>
  <si>
    <t>https://goo.gl/maps/diASU8bmvjBz4EWP7</t>
  </si>
  <si>
    <t>-34.57473021613034, -58.39858191777325</t>
  </si>
  <si>
    <t>2023-S20-5-18</t>
  </si>
  <si>
    <t>QUILMES</t>
  </si>
  <si>
    <t>QUILMES OESTE</t>
  </si>
  <si>
    <t>JARDIN MANUELITAS</t>
  </si>
  <si>
    <t>CALLE 893 N° 1532 ENTRE809 Y 810</t>
  </si>
  <si>
    <t>https://goo.gl/maps/K12SUWzYXEagkN2x9</t>
  </si>
  <si>
    <t>-34.754075915592374, -58.3263733736034</t>
  </si>
  <si>
    <t>2023-S20-5-19</t>
  </si>
  <si>
    <t>JARDIN RAYITO DE LUZ</t>
  </si>
  <si>
    <t>GARZON 6896</t>
  </si>
  <si>
    <t>https://goo.gl/maps/P8BMG8bRDGHM9dn77</t>
  </si>
  <si>
    <t>-34.77868502013768, -58.614490288943344</t>
  </si>
  <si>
    <t>2023-S20-8-15</t>
  </si>
  <si>
    <t>INGENIERO ALLAN</t>
  </si>
  <si>
    <t>CIC INGENIERO ALLAN</t>
  </si>
  <si>
    <t>CALLE 1134 ENTRE 1145 Y 1147</t>
  </si>
  <si>
    <t>https://goo.gl/maps/JtfgCtMk8hKiJrHq7</t>
  </si>
  <si>
    <t>-34.86847984849498, -58.19894002883499</t>
  </si>
  <si>
    <t>2023-S20-10-15</t>
  </si>
  <si>
    <t>https://goo.gl/maps/avpYtwfJVVB3iHJ37</t>
  </si>
  <si>
    <t>-34.612569075873736, -58.37713832699005</t>
  </si>
  <si>
    <t>2023-S20-10-17</t>
  </si>
  <si>
    <t>2023-S20-10-19</t>
  </si>
  <si>
    <t>2023-S20-11-15</t>
  </si>
  <si>
    <t>TV PUBLICA</t>
  </si>
  <si>
    <t>AV FIGUEROA ALCORTA Y TAGLE</t>
  </si>
  <si>
    <t>https://goo.gl/maps/mxtjCTSWXob6ehDS7</t>
  </si>
  <si>
    <t>-34.58080521681271, -58.39709301144353</t>
  </si>
  <si>
    <t>2023-S20-11-17</t>
  </si>
  <si>
    <t>2023-S20-11-19</t>
  </si>
  <si>
    <t>2023-S20-7-16</t>
  </si>
  <si>
    <t>SAN MARTIN</t>
  </si>
  <si>
    <t>VILLA ZAGALA</t>
  </si>
  <si>
    <t>SENNAF</t>
  </si>
  <si>
    <t>JOSE MARIA CAMPOS 844</t>
  </si>
  <si>
    <t>https://goo.gl/maps/S8uW3oFKTDzcX42J9</t>
  </si>
  <si>
    <t>-34.54816878247263, -58.525964682857</t>
  </si>
  <si>
    <t>2023-S20-7-17</t>
  </si>
  <si>
    <t>PAMI</t>
  </si>
  <si>
    <t>AV CORRIENTES 665</t>
  </si>
  <si>
    <t>https://goo.gl/maps/GD13CEUpcvRZ7SjQ7</t>
  </si>
  <si>
    <t>-34.60306279627722, -58.37605238466003</t>
  </si>
  <si>
    <t>2023-S20-6-15</t>
  </si>
  <si>
    <t>2023-S19-5-12</t>
  </si>
  <si>
    <t>2023-S19-8-14</t>
  </si>
  <si>
    <t>Faltante</t>
  </si>
  <si>
    <t>ESTANISLAO SEVERO ZEBALLOS</t>
  </si>
  <si>
    <t>2023-S21-1-22</t>
  </si>
  <si>
    <t xml:space="preserve">COMUNA 4 </t>
  </si>
  <si>
    <t>BARRACAS VILLA 2124</t>
  </si>
  <si>
    <t>AGUSTIN MAGALDI Y CAMINO DE SIRGA</t>
  </si>
  <si>
    <t>https://goo.gl/maps/UbeXEBYMZ1grnzZJA</t>
  </si>
  <si>
    <t>-34.66066077762922, -58.391388969487494</t>
  </si>
  <si>
    <t>2023-S21-1-23</t>
  </si>
  <si>
    <t>2023-S21-1-24</t>
  </si>
  <si>
    <t>2023-S21-2-23</t>
  </si>
  <si>
    <t>LUGANO</t>
  </si>
  <si>
    <t>PLAZA JOSE MARTI</t>
  </si>
  <si>
    <t>ANA DIAZ Y SOLDADO DE LA FRONTERA</t>
  </si>
  <si>
    <t>https://goo.gl/maps/Bj683mw4czQpLYdy5</t>
  </si>
  <si>
    <t>-34.68137358143992, -58.46700113542757</t>
  </si>
  <si>
    <t>2023-S21-3-22</t>
  </si>
  <si>
    <t>-34.421298564596995, -59.14309900198736</t>
  </si>
  <si>
    <t>2023-S21-3-23</t>
  </si>
  <si>
    <t>2023-S21-3-24</t>
  </si>
  <si>
    <t>2023-S21-4-22</t>
  </si>
  <si>
    <t>AEROPARQUE</t>
  </si>
  <si>
    <t>2023-S21-4-24</t>
  </si>
  <si>
    <t>COMUNA  1</t>
  </si>
  <si>
    <t>2023-S21-5-22</t>
  </si>
  <si>
    <t>PRESIDENTE JULIO A ROCA 782</t>
  </si>
  <si>
    <t>-34.612445456365634, -58.37711686932008</t>
  </si>
  <si>
    <t>2023-S21-5-24</t>
  </si>
  <si>
    <t>2023-S21-8-22</t>
  </si>
  <si>
    <t>2023-S21-8-23</t>
  </si>
  <si>
    <t>DEFENSORIA DEL PUEBLO</t>
  </si>
  <si>
    <t>VENEZUELA 538</t>
  </si>
  <si>
    <t>https://goo.gl/maps/R9A8THHzDt1VRW5F7?coh=178572&amp;entry=tt</t>
  </si>
  <si>
    <t>-34.613787188708514, -58.373660528834975</t>
  </si>
  <si>
    <t>2023-S21-8-24</t>
  </si>
  <si>
    <t>2023-S21-6-21</t>
  </si>
  <si>
    <t>2023-S21-6-22</t>
  </si>
  <si>
    <t>2023-S21-6-23</t>
  </si>
  <si>
    <t>2023-S21-6-24</t>
  </si>
  <si>
    <t>2023-S21-6-25</t>
  </si>
  <si>
    <t>2023-S21-6-26</t>
  </si>
  <si>
    <t>2023-S21-7-23</t>
  </si>
  <si>
    <t>TRIBUNAL FISCAL</t>
  </si>
  <si>
    <t>ADOLFO ALSINA 470</t>
  </si>
  <si>
    <t>https://goo.gl/maps/MqU5xaUbxVRkG78w7</t>
  </si>
  <si>
    <t>-34.61008391083756, -58.37291552883498</t>
  </si>
  <si>
    <t>2023-S21-9-24</t>
  </si>
  <si>
    <t>Av. Costanera Rafael Obligado s/n, C1425</t>
  </si>
  <si>
    <t>https://goo.gl/maps/j7UXGGp8Zy14dpF86</t>
  </si>
  <si>
    <t>-34.55887038965431, -58.41481056122268</t>
  </si>
  <si>
    <t>2023-S21-9-23</t>
  </si>
  <si>
    <t>2023-S22-2-30</t>
  </si>
  <si>
    <t>VILLA GOBERNADOR UDAONDO</t>
  </si>
  <si>
    <t>LOS CARDALES ENTRE FILIPINAS Y NICOLAS REPETTO</t>
  </si>
  <si>
    <t>https://goo.gl/maps/tvHsj78asCotm9789</t>
  </si>
  <si>
    <t>-34.62478988287365, -58.66136577485967</t>
  </si>
  <si>
    <t>2023-S22-2-31</t>
  </si>
  <si>
    <t>SOLARES DEL NORTE</t>
  </si>
  <si>
    <t>URUGUAY 5057</t>
  </si>
  <si>
    <t>https://goo.gl/maps/kJaDdTq9kSmsVKbKA</t>
  </si>
  <si>
    <t>-34.40743035624528, -58.78561004907624</t>
  </si>
  <si>
    <t>2023-S22-2-2</t>
  </si>
  <si>
    <t>PLAZA DE LOS INMIGRANTES</t>
  </si>
  <si>
    <t>AV GOBERNADOR VERGARA 1329 - 1399</t>
  </si>
  <si>
    <t>https://goo.gl/maps/Mwpoa8tpVjcmbww8A</t>
  </si>
  <si>
    <t>-34.62715021785209, -58.63097175582321</t>
  </si>
  <si>
    <t>2023-S22-3-30</t>
  </si>
  <si>
    <t>PARQUE CENTENARIO ENTRADA MASTIL</t>
  </si>
  <si>
    <t>PATRICIAS ARGENTINAS 900</t>
  </si>
  <si>
    <t>https://maps.app.goo.gl/GSn81BBpvewfihdJ9</t>
  </si>
  <si>
    <t>-34.608184285280046, -58.436879928835346</t>
  </si>
  <si>
    <t>2023-S22-3-2</t>
  </si>
  <si>
    <t>|36</t>
  </si>
  <si>
    <t>AV DIRECTORIO Y FERNANDEZ</t>
  </si>
  <si>
    <t>https://maps.app.goo.gl/d6uL8D9gZnvvbYJG8</t>
  </si>
  <si>
    <t>-34.64289573234487, -58.482046615342156</t>
  </si>
  <si>
    <t>2023-S22-1-30</t>
  </si>
  <si>
    <t>M. JUAREZ CELMAN Y SENILLOSA</t>
  </si>
  <si>
    <t>https://maps.app.goo.gl/BW1ZfbHtBCVGvfT6A</t>
  </si>
  <si>
    <t>-34.75509312363316, -58.670269228835345</t>
  </si>
  <si>
    <t>2023-S22-1-31</t>
  </si>
  <si>
    <t>2023-S22-1-1</t>
  </si>
  <si>
    <t>2023-S22-1-2</t>
  </si>
  <si>
    <t>2023-S22-4-29</t>
  </si>
  <si>
    <t>-34.61373420971928, -58.37370344417678</t>
  </si>
  <si>
    <t>2023-S22-4-31</t>
  </si>
  <si>
    <t>2023-S22-5-29</t>
  </si>
  <si>
    <t>TEMPERLEY</t>
  </si>
  <si>
    <t>JARDIN EL TREN DE LOS SUEÑOS</t>
  </si>
  <si>
    <t>EL HALCON 206</t>
  </si>
  <si>
    <t>https://goo.gl/maps/rRVNQqFg1zM6TqcB6</t>
  </si>
  <si>
    <t>-34.75647786398751, -58.34654376618345</t>
  </si>
  <si>
    <t>2023-S22-5-1</t>
  </si>
  <si>
    <t>JARDIN MONTESORI</t>
  </si>
  <si>
    <t>INT FELIPE CASTRO 2242</t>
  </si>
  <si>
    <t>https://maps.app.goo.gl/gBXTUt3GofM9T8TN8</t>
  </si>
  <si>
    <t>-34.7492945000656, -58.43806695582321</t>
  </si>
  <si>
    <t>2023-S22-5-2</t>
  </si>
  <si>
    <t>JARDIN CAJITA DE SORPRESA</t>
  </si>
  <si>
    <t>NECOL 1846</t>
  </si>
  <si>
    <t>https://goo.gl/maps/WZ6o7fTskM1Ruq2H6</t>
  </si>
  <si>
    <t>-34.715861208105274, -58.45622306192708</t>
  </si>
  <si>
    <t>2023-S22-6-29</t>
  </si>
  <si>
    <t>AV COSTANERA RAFAEL OBLIGADO S/N</t>
  </si>
  <si>
    <t>-34.55940052784315, -58.41461744232929</t>
  </si>
  <si>
    <t>2023-S22-6-30</t>
  </si>
  <si>
    <t>2023-S22-7-30</t>
  </si>
  <si>
    <t>CENTRO CULTURAL KIRCHNER</t>
  </si>
  <si>
    <t>SARMIENTO 151</t>
  </si>
  <si>
    <t>https://goo.gl/maps/61JEf7v1hQQY4ftUA</t>
  </si>
  <si>
    <t>-34.60330723301482, -58.36965399815248</t>
  </si>
  <si>
    <t>2023-S22-7-1</t>
  </si>
  <si>
    <t>VILLA MAIPU</t>
  </si>
  <si>
    <t>COLECTORA NORTE DE AV GENERAL PAZ 5445</t>
  </si>
  <si>
    <t>https://goo.gl/maps/u9LDMPLxfBC8Vj4W6</t>
  </si>
  <si>
    <t>-34.57594867240761, -58.51349441349393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</si>
</sst>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dd/mm/yyyy"/>
  </numFmts>
  <fonts count="4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0"/>
      <name val="Calibri"/>
      <family val="2"/>
    </font>
    <font>
      <sz val="12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u/>
      <sz val="12"/>
      <color rgb="FF1155CC"/>
      <name val="Calibri"/>
      <family val="2"/>
      <scheme val="minor"/>
    </font>
    <font>
      <b/>
      <u/>
      <sz val="10"/>
      <color rgb="FF1155CC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Arial"/>
      <family val="2"/>
    </font>
    <font>
      <b/>
      <u/>
      <sz val="10"/>
      <color rgb="FF1155CC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u/>
      <sz val="10"/>
      <color rgb="FF1155CC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Arial"/>
      <family val="2"/>
    </font>
    <font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87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E75B5"/>
        <bgColor rgb="FF2E75B5"/>
      </patternFill>
    </fill>
    <fill>
      <patternFill patternType="solid">
        <fgColor rgb="FFFFFF00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134F5C"/>
        <bgColor indexed="64"/>
      </patternFill>
    </fill>
    <fill>
      <patternFill patternType="solid">
        <fgColor rgb="FFFF6D0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74EA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9" fontId="20" fillId="0" borderId="0" applyFont="0" applyFill="0" applyBorder="0" applyAlignment="0" applyProtection="0"/>
    <xf numFmtId="0" fontId="17" fillId="0" borderId="0"/>
  </cellStyleXfs>
  <cellXfs count="18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8" fillId="0" borderId="0" xfId="0" applyFont="1"/>
    <xf numFmtId="49" fontId="1" fillId="14" borderId="3" xfId="0" applyNumberFormat="1" applyFont="1" applyFill="1" applyBorder="1" applyAlignment="1">
      <alignment horizontal="left" vertical="center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49" fontId="1" fillId="14" borderId="2" xfId="0" applyNumberFormat="1" applyFont="1" applyFill="1" applyBorder="1" applyAlignment="1">
      <alignment horizontal="left" vertical="center"/>
    </xf>
    <xf numFmtId="0" fontId="10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49" fontId="10" fillId="0" borderId="0" xfId="0" applyNumberFormat="1" applyFont="1"/>
    <xf numFmtId="0" fontId="11" fillId="0" borderId="0" xfId="0" applyFont="1" applyAlignment="1">
      <alignment horizontal="center"/>
    </xf>
    <xf numFmtId="49" fontId="0" fillId="0" borderId="0" xfId="0" applyNumberFormat="1"/>
    <xf numFmtId="0" fontId="13" fillId="15" borderId="5" xfId="0" applyFont="1" applyFill="1" applyBorder="1" applyAlignment="1">
      <alignment horizontal="center" vertical="center" wrapText="1"/>
    </xf>
    <xf numFmtId="14" fontId="14" fillId="15" borderId="5" xfId="0" applyNumberFormat="1" applyFont="1" applyFill="1" applyBorder="1" applyAlignment="1">
      <alignment horizontal="center" vertical="center" wrapText="1"/>
    </xf>
    <xf numFmtId="0" fontId="14" fillId="15" borderId="5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14" fontId="1" fillId="0" borderId="0" xfId="0" applyNumberFormat="1" applyFont="1"/>
    <xf numFmtId="0" fontId="0" fillId="6" borderId="0" xfId="0" applyFill="1"/>
    <xf numFmtId="0" fontId="12" fillId="6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12" borderId="4" xfId="0" applyFont="1" applyFill="1" applyBorder="1" applyAlignment="1">
      <alignment horizontal="center" vertical="center" wrapText="1"/>
    </xf>
    <xf numFmtId="0" fontId="12" fillId="1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49" fontId="6" fillId="14" borderId="0" xfId="0" applyNumberFormat="1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1" applyFill="1" applyBorder="1" applyAlignment="1">
      <alignment horizontal="left" vertical="center"/>
    </xf>
    <xf numFmtId="14" fontId="6" fillId="0" borderId="0" xfId="0" applyNumberFormat="1" applyFont="1"/>
    <xf numFmtId="0" fontId="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0" borderId="0" xfId="0" applyFont="1"/>
    <xf numFmtId="49" fontId="1" fillId="14" borderId="0" xfId="0" applyNumberFormat="1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14" fontId="0" fillId="0" borderId="0" xfId="0" applyNumberFormat="1"/>
    <xf numFmtId="0" fontId="22" fillId="0" borderId="0" xfId="0" applyFont="1"/>
    <xf numFmtId="14" fontId="23" fillId="0" borderId="0" xfId="0" applyNumberFormat="1" applyFont="1"/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16" borderId="0" xfId="0" applyFill="1"/>
    <xf numFmtId="14" fontId="26" fillId="0" borderId="0" xfId="0" applyNumberFormat="1" applyFont="1"/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3" fillId="17" borderId="3" xfId="0" applyFont="1" applyFill="1" applyBorder="1" applyAlignment="1">
      <alignment wrapText="1"/>
    </xf>
    <xf numFmtId="0" fontId="13" fillId="18" borderId="3" xfId="0" applyFont="1" applyFill="1" applyBorder="1" applyAlignment="1">
      <alignment wrapText="1"/>
    </xf>
    <xf numFmtId="0" fontId="13" fillId="19" borderId="3" xfId="0" applyFont="1" applyFill="1" applyBorder="1" applyAlignment="1">
      <alignment wrapText="1"/>
    </xf>
    <xf numFmtId="0" fontId="1" fillId="16" borderId="3" xfId="0" applyFont="1" applyFill="1" applyBorder="1" applyAlignment="1">
      <alignment wrapText="1"/>
    </xf>
    <xf numFmtId="0" fontId="1" fillId="20" borderId="3" xfId="0" applyFont="1" applyFill="1" applyBorder="1" applyAlignment="1">
      <alignment wrapText="1"/>
    </xf>
    <xf numFmtId="0" fontId="13" fillId="21" borderId="3" xfId="0" applyFont="1" applyFill="1" applyBorder="1" applyAlignment="1">
      <alignment wrapText="1"/>
    </xf>
    <xf numFmtId="0" fontId="13" fillId="22" borderId="3" xfId="0" applyFont="1" applyFill="1" applyBorder="1" applyAlignment="1">
      <alignment wrapText="1"/>
    </xf>
    <xf numFmtId="0" fontId="13" fillId="23" borderId="3" xfId="0" applyFont="1" applyFill="1" applyBorder="1" applyAlignment="1">
      <alignment wrapText="1"/>
    </xf>
    <xf numFmtId="0" fontId="13" fillId="24" borderId="3" xfId="0" applyFont="1" applyFill="1" applyBorder="1" applyAlignment="1">
      <alignment wrapText="1"/>
    </xf>
    <xf numFmtId="0" fontId="1" fillId="25" borderId="3" xfId="0" applyFont="1" applyFill="1" applyBorder="1" applyAlignment="1">
      <alignment wrapText="1"/>
    </xf>
    <xf numFmtId="0" fontId="13" fillId="26" borderId="3" xfId="0" applyFont="1" applyFill="1" applyBorder="1" applyAlignment="1">
      <alignment wrapText="1"/>
    </xf>
    <xf numFmtId="0" fontId="18" fillId="0" borderId="0" xfId="1"/>
    <xf numFmtId="0" fontId="1" fillId="0" borderId="3" xfId="0" applyFont="1" applyBorder="1" applyAlignment="1">
      <alignment horizontal="left" vertical="center"/>
    </xf>
    <xf numFmtId="14" fontId="1" fillId="0" borderId="7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0" fontId="18" fillId="0" borderId="0" xfId="1" applyFill="1" applyAlignment="1">
      <alignment horizontal="left" vertical="center"/>
    </xf>
    <xf numFmtId="0" fontId="9" fillId="0" borderId="0" xfId="1" applyFont="1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8" fillId="0" borderId="8" xfId="0" applyFont="1" applyBorder="1" applyAlignment="1">
      <alignment wrapText="1"/>
    </xf>
    <xf numFmtId="0" fontId="28" fillId="0" borderId="8" xfId="0" applyFont="1" applyBorder="1"/>
    <xf numFmtId="0" fontId="28" fillId="0" borderId="9" xfId="0" applyFont="1" applyBorder="1" applyAlignment="1">
      <alignment wrapText="1"/>
    </xf>
    <xf numFmtId="0" fontId="28" fillId="0" borderId="9" xfId="0" applyFont="1" applyBorder="1"/>
    <xf numFmtId="0" fontId="29" fillId="6" borderId="10" xfId="0" applyFont="1" applyFill="1" applyBorder="1" applyAlignment="1">
      <alignment horizontal="center" vertical="center" textRotation="90" wrapText="1"/>
    </xf>
    <xf numFmtId="0" fontId="29" fillId="28" borderId="10" xfId="0" applyFont="1" applyFill="1" applyBorder="1" applyAlignment="1">
      <alignment horizontal="center" vertical="center" wrapText="1"/>
    </xf>
    <xf numFmtId="0" fontId="29" fillId="27" borderId="10" xfId="0" applyFont="1" applyFill="1" applyBorder="1" applyAlignment="1">
      <alignment horizontal="center" vertical="center" wrapText="1"/>
    </xf>
    <xf numFmtId="0" fontId="29" fillId="27" borderId="11" xfId="0" applyFont="1" applyFill="1" applyBorder="1" applyAlignment="1">
      <alignment horizontal="center" vertical="center" wrapText="1"/>
    </xf>
    <xf numFmtId="0" fontId="29" fillId="14" borderId="11" xfId="0" applyFont="1" applyFill="1" applyBorder="1" applyAlignment="1">
      <alignment horizontal="center" vertical="center" wrapText="1"/>
    </xf>
    <xf numFmtId="0" fontId="29" fillId="14" borderId="10" xfId="0" applyFont="1" applyFill="1" applyBorder="1" applyAlignment="1">
      <alignment horizontal="center" vertical="center" wrapText="1"/>
    </xf>
    <xf numFmtId="0" fontId="29" fillId="29" borderId="10" xfId="0" applyFont="1" applyFill="1" applyBorder="1" applyAlignment="1">
      <alignment horizontal="center" vertical="center" wrapText="1"/>
    </xf>
    <xf numFmtId="3" fontId="28" fillId="0" borderId="8" xfId="0" applyNumberFormat="1" applyFont="1" applyBorder="1"/>
    <xf numFmtId="0" fontId="30" fillId="0" borderId="8" xfId="0" applyFont="1" applyBorder="1"/>
    <xf numFmtId="3" fontId="28" fillId="0" borderId="9" xfId="0" applyNumberFormat="1" applyFont="1" applyBorder="1"/>
    <xf numFmtId="0" fontId="29" fillId="28" borderId="10" xfId="3" applyFont="1" applyFill="1" applyBorder="1" applyAlignment="1">
      <alignment horizontal="center" vertical="center" wrapText="1"/>
    </xf>
    <xf numFmtId="0" fontId="29" fillId="28" borderId="0" xfId="3" applyFont="1" applyFill="1" applyAlignment="1">
      <alignment horizontal="center" vertical="center" wrapText="1"/>
    </xf>
    <xf numFmtId="0" fontId="29" fillId="28" borderId="12" xfId="3" applyFont="1" applyFill="1" applyBorder="1" applyAlignment="1">
      <alignment horizontal="center" vertical="center" wrapText="1"/>
    </xf>
    <xf numFmtId="0" fontId="29" fillId="28" borderId="13" xfId="3" applyFont="1" applyFill="1" applyBorder="1" applyAlignment="1">
      <alignment horizontal="center" vertical="center" wrapText="1"/>
    </xf>
    <xf numFmtId="165" fontId="29" fillId="28" borderId="12" xfId="2" applyNumberFormat="1" applyFont="1" applyFill="1" applyBorder="1" applyAlignment="1">
      <alignment horizontal="center" vertical="center" wrapText="1"/>
    </xf>
    <xf numFmtId="3" fontId="29" fillId="0" borderId="8" xfId="0" applyNumberFormat="1" applyFont="1" applyBorder="1"/>
    <xf numFmtId="0" fontId="0" fillId="0" borderId="9" xfId="0" applyBorder="1"/>
    <xf numFmtId="165" fontId="0" fillId="0" borderId="9" xfId="2" applyNumberFormat="1" applyFont="1" applyBorder="1"/>
    <xf numFmtId="3" fontId="29" fillId="0" borderId="9" xfId="0" applyNumberFormat="1" applyFont="1" applyBorder="1"/>
    <xf numFmtId="3" fontId="0" fillId="0" borderId="9" xfId="0" applyNumberFormat="1" applyBorder="1"/>
    <xf numFmtId="0" fontId="1" fillId="0" borderId="0" xfId="0" applyFont="1" applyAlignment="1">
      <alignment horizontal="left" vertical="center" wrapText="1"/>
    </xf>
    <xf numFmtId="0" fontId="0" fillId="0" borderId="3" xfId="0" applyBorder="1"/>
    <xf numFmtId="14" fontId="1" fillId="16" borderId="0" xfId="0" applyNumberFormat="1" applyFont="1" applyFill="1"/>
    <xf numFmtId="0" fontId="1" fillId="16" borderId="0" xfId="0" applyFont="1" applyFill="1" applyAlignment="1">
      <alignment horizontal="center" vertical="center"/>
    </xf>
    <xf numFmtId="0" fontId="15" fillId="16" borderId="0" xfId="0" applyFont="1" applyFill="1" applyAlignment="1">
      <alignment horizontal="center" vertical="center"/>
    </xf>
    <xf numFmtId="0" fontId="1" fillId="16" borderId="0" xfId="0" applyFont="1" applyFill="1"/>
    <xf numFmtId="164" fontId="1" fillId="16" borderId="0" xfId="0" applyNumberFormat="1" applyFont="1" applyFill="1"/>
    <xf numFmtId="14" fontId="1" fillId="16" borderId="7" xfId="0" applyNumberFormat="1" applyFont="1" applyFill="1" applyBorder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9" fillId="16" borderId="0" xfId="0" applyFont="1" applyFill="1" applyAlignment="1">
      <alignment horizontal="left" vertical="center"/>
    </xf>
    <xf numFmtId="49" fontId="1" fillId="16" borderId="0" xfId="0" applyNumberFormat="1" applyFont="1" applyFill="1" applyAlignment="1">
      <alignment horizontal="left" vertical="center"/>
    </xf>
    <xf numFmtId="0" fontId="17" fillId="16" borderId="0" xfId="0" applyFont="1" applyFill="1" applyAlignment="1">
      <alignment horizontal="left" vertical="center"/>
    </xf>
    <xf numFmtId="14" fontId="31" fillId="0" borderId="0" xfId="0" applyNumberFormat="1" applyFont="1"/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30" borderId="14" xfId="0" applyFont="1" applyFill="1" applyBorder="1"/>
    <xf numFmtId="0" fontId="1" fillId="16" borderId="3" xfId="0" applyFont="1" applyFill="1" applyBorder="1" applyAlignment="1">
      <alignment horizontal="left" vertical="center" wrapText="1"/>
    </xf>
    <xf numFmtId="0" fontId="18" fillId="0" borderId="0" xfId="1" applyAlignment="1">
      <alignment horizontal="left" vertical="center"/>
    </xf>
    <xf numFmtId="0" fontId="34" fillId="0" borderId="0" xfId="0" applyFont="1"/>
    <xf numFmtId="164" fontId="34" fillId="0" borderId="0" xfId="0" applyNumberFormat="1" applyFont="1"/>
    <xf numFmtId="0" fontId="34" fillId="0" borderId="3" xfId="0" applyFont="1" applyBorder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5" fillId="0" borderId="3" xfId="0" applyFont="1" applyBorder="1" applyAlignment="1">
      <alignment horizontal="left" vertical="center" wrapText="1"/>
    </xf>
    <xf numFmtId="0" fontId="34" fillId="0" borderId="3" xfId="0" applyFont="1" applyBorder="1" applyAlignment="1">
      <alignment horizontal="left" vertical="center" wrapText="1"/>
    </xf>
    <xf numFmtId="0" fontId="36" fillId="0" borderId="0" xfId="0" applyFont="1" applyAlignment="1">
      <alignment horizontal="left" vertical="center"/>
    </xf>
    <xf numFmtId="49" fontId="34" fillId="14" borderId="0" xfId="0" applyNumberFormat="1" applyFont="1" applyFill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4" fillId="0" borderId="2" xfId="0" applyFont="1" applyBorder="1" applyAlignment="1">
      <alignment horizontal="left" vertical="center"/>
    </xf>
    <xf numFmtId="0" fontId="34" fillId="0" borderId="2" xfId="0" applyFont="1" applyBorder="1" applyAlignment="1">
      <alignment horizontal="left" vertical="center" wrapText="1"/>
    </xf>
    <xf numFmtId="14" fontId="38" fillId="0" borderId="0" xfId="0" applyNumberFormat="1" applyFont="1"/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0" xfId="0" applyFont="1"/>
    <xf numFmtId="0" fontId="38" fillId="0" borderId="0" xfId="0" applyFont="1"/>
    <xf numFmtId="14" fontId="1" fillId="0" borderId="0" xfId="0" applyNumberFormat="1" applyFont="1" applyAlignment="1">
      <alignment horizontal="left" vertical="center"/>
    </xf>
    <xf numFmtId="14" fontId="6" fillId="0" borderId="7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1" fillId="16" borderId="3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2" fillId="16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7" fillId="0" borderId="3" xfId="0" applyFont="1" applyBorder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14" fontId="1" fillId="0" borderId="0" xfId="0" applyNumberFormat="1" applyFont="1" applyAlignment="1">
      <alignment horizontal="right" wrapText="1"/>
    </xf>
    <xf numFmtId="166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0" fontId="0" fillId="0" borderId="0" xfId="0" applyFont="1" applyFill="1"/>
    <xf numFmtId="0" fontId="1" fillId="0" borderId="0" xfId="0" applyNumberFormat="1" applyFont="1" applyFill="1" applyAlignment="1"/>
  </cellXfs>
  <cellStyles count="4">
    <cellStyle name="Hipervínculo" xfId="1" builtinId="8"/>
    <cellStyle name="Normal" xfId="0" builtinId="0"/>
    <cellStyle name="Normal_Hoja1" xfId="3" xr:uid="{00000000-0005-0000-0000-000002000000}"/>
    <cellStyle name="Porcentaje" xfId="2" builtinId="5"/>
  </cellStyles>
  <dxfs count="171"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/yyyy"/>
    </dxf>
    <dxf>
      <fill>
        <patternFill patternType="solid">
          <fgColor rgb="FFFFFF00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rgb="FF2E75B5"/>
          <bgColor rgb="FF2E75B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rgb="FF1155CC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>
        <right style="medium">
          <color rgb="FFCC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38-41F3-8D2E-8269E6D2BDB3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A38-41F3-8D2E-8269E6D2BDB3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A38-41F3-8D2E-8269E6D2BDB3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38-41F3-8D2E-8269E6D2BDB3}"/>
              </c:ext>
            </c:extLst>
          </c:dPt>
          <c:dPt>
            <c:idx val="4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38-41F3-8D2E-8269E6D2BDB3}"/>
              </c:ext>
            </c:extLst>
          </c:dPt>
          <c:dPt>
            <c:idx val="5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38-41F3-8D2E-8269E6D2BDB3}"/>
              </c:ext>
            </c:extLst>
          </c:dPt>
          <c:dPt>
            <c:idx val="6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A38-41F3-8D2E-8269E6D2BDB3}"/>
              </c:ext>
            </c:extLst>
          </c:dPt>
          <c:dPt>
            <c:idx val="7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A38-41F3-8D2E-8269E6D2BDB3}"/>
              </c:ext>
            </c:extLst>
          </c:dPt>
          <c:dLbls>
            <c:dLbl>
              <c:idx val="1"/>
              <c:layout>
                <c:manualLayout>
                  <c:x val="-2.1916119860017499E-2"/>
                  <c:y val="-3.655220180810732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38-41F3-8D2E-8269E6D2BD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Hoja3!$G$5:$G$11</c:f>
              <c:strCache>
                <c:ptCount val="7"/>
                <c:pt idx="0">
                  <c:v>Atención médica</c:v>
                </c:pt>
                <c:pt idx="1">
                  <c:v>Enfermería</c:v>
                </c:pt>
                <c:pt idx="2">
                  <c:v>Promoción</c:v>
                </c:pt>
                <c:pt idx="3">
                  <c:v>Vacunación</c:v>
                </c:pt>
                <c:pt idx="4">
                  <c:v>Imágenes</c:v>
                </c:pt>
                <c:pt idx="5">
                  <c:v>Odontología</c:v>
                </c:pt>
                <c:pt idx="6">
                  <c:v>Salud mental</c:v>
                </c:pt>
              </c:strCache>
            </c:strRef>
          </c:cat>
          <c:val>
            <c:numRef>
              <c:f>Hoja3!$H$5:$H$11</c:f>
              <c:numCache>
                <c:formatCode>General</c:formatCode>
                <c:ptCount val="7"/>
                <c:pt idx="0">
                  <c:v>1806</c:v>
                </c:pt>
                <c:pt idx="1">
                  <c:v>1889</c:v>
                </c:pt>
                <c:pt idx="2">
                  <c:v>13687</c:v>
                </c:pt>
                <c:pt idx="3">
                  <c:v>5245</c:v>
                </c:pt>
                <c:pt idx="4">
                  <c:v>774</c:v>
                </c:pt>
                <c:pt idx="5">
                  <c:v>593</c:v>
                </c:pt>
                <c:pt idx="6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8-41F3-8D2E-8269E6D2BD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91776027996496E-2"/>
          <c:y val="6.4814814814814811E-2"/>
          <c:w val="0.8966526684164479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Hoja3!$G$19:$I$19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Hoja3!$G$20:$I$20</c:f>
              <c:numCache>
                <c:formatCode>General</c:formatCode>
                <c:ptCount val="3"/>
                <c:pt idx="0">
                  <c:v>5434</c:v>
                </c:pt>
                <c:pt idx="1">
                  <c:v>14447</c:v>
                </c:pt>
                <c:pt idx="2">
                  <c:v>4171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2-46C2-887E-B96DA0D99E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-27"/>
        <c:axId val="215383120"/>
        <c:axId val="2010042144"/>
      </c:barChart>
      <c:catAx>
        <c:axId val="2153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0042144"/>
        <c:crosses val="autoZero"/>
        <c:auto val="1"/>
        <c:lblAlgn val="ctr"/>
        <c:lblOffset val="100"/>
        <c:noMultiLvlLbl val="0"/>
      </c:catAx>
      <c:valAx>
        <c:axId val="20100421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Personas atendidas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crossAx val="21538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68066491688539E-2"/>
          <c:y val="5.0925925925925923E-2"/>
          <c:w val="0.8966526684164479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Hoja3!$F$36:$H$36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Hoja3!$F$37:$H$37</c:f>
              <c:numCache>
                <c:formatCode>General</c:formatCode>
                <c:ptCount val="3"/>
                <c:pt idx="0">
                  <c:v>33</c:v>
                </c:pt>
                <c:pt idx="1">
                  <c:v>77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3-4E7D-BEC9-77B9AC0A36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-27"/>
        <c:axId val="215383120"/>
        <c:axId val="2010042144"/>
      </c:barChart>
      <c:catAx>
        <c:axId val="2153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0042144"/>
        <c:crosses val="autoZero"/>
        <c:auto val="1"/>
        <c:lblAlgn val="ctr"/>
        <c:lblOffset val="100"/>
        <c:noMultiLvlLbl val="0"/>
      </c:catAx>
      <c:valAx>
        <c:axId val="20100421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Operativos realizados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crossAx val="21538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013998250218729E-2"/>
          <c:y val="7.407407407407407E-2"/>
          <c:w val="0.89665266841644797"/>
          <c:h val="0.8416746864975212"/>
        </c:manualLayout>
      </c:layout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-27"/>
        <c:axId val="215383120"/>
        <c:axId val="2010042144"/>
      </c:barChart>
      <c:catAx>
        <c:axId val="2153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0042144"/>
        <c:crosses val="autoZero"/>
        <c:auto val="1"/>
        <c:lblAlgn val="ctr"/>
        <c:lblOffset val="100"/>
        <c:noMultiLvlLbl val="0"/>
      </c:catAx>
      <c:valAx>
        <c:axId val="2010042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53831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</xdr:row>
      <xdr:rowOff>185737</xdr:rowOff>
    </xdr:from>
    <xdr:to>
      <xdr:col>11</xdr:col>
      <xdr:colOff>209550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616B2F-565A-5E8A-D731-E9B799875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147637</xdr:rowOff>
    </xdr:from>
    <xdr:to>
      <xdr:col>4</xdr:col>
      <xdr:colOff>771525</xdr:colOff>
      <xdr:row>32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1C5BF4-EAE9-7C0D-5006-7ECAF069E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123825</xdr:colOff>
      <xdr:row>40</xdr:row>
      <xdr:rowOff>9525</xdr:rowOff>
    </xdr:from>
    <xdr:to>
      <xdr:col>9</xdr:col>
      <xdr:colOff>409575</xdr:colOff>
      <xdr:row>54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0E5E6A-A3E4-46E7-A03A-B0C070DB6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11</xdr:col>
      <xdr:colOff>0</xdr:colOff>
      <xdr:row>49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CE03E1-62E3-4A20-8628-5F7C25E68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ás Alzueta" refreshedDate="45001.528264583336" createdVersion="8" refreshedVersion="8" minRefreshableVersion="3" recordCount="1222" xr:uid="{00000000-000A-0000-FFFF-FFFF0B000000}">
  <cacheSource type="worksheet">
    <worksheetSource name="Tabla14"/>
  </cacheSource>
  <cacheFields count="18">
    <cacheField name="id" numFmtId="0">
      <sharedItems/>
    </cacheField>
    <cacheField name="fecha" numFmtId="14">
      <sharedItems containsSemiMixedTypes="0" containsNonDate="0" containsDate="1" containsString="0" minDate="2023-01-01T00:00:00" maxDate="2023-03-17T00:00:00"/>
    </cacheField>
    <cacheField name="dia" numFmtId="0">
      <sharedItems containsSemiMixedTypes="0" containsString="0" containsNumber="1" containsInteger="1" minValue="1" maxValue="31"/>
    </cacheField>
    <cacheField name="mes" numFmtId="0">
      <sharedItems containsSemiMixedTypes="0" containsString="0" containsNumber="1" containsInteger="1" minValue="1" maxValue="3" count="3">
        <n v="1"/>
        <n v="2"/>
        <n v="3"/>
      </sharedItems>
    </cacheField>
    <cacheField name="anio" numFmtId="0">
      <sharedItems containsSemiMixedTypes="0" containsString="0" containsNumber="1" containsInteger="1" minValue="2023" maxValue="2023"/>
    </cacheField>
    <cacheField name="semana" numFmtId="0">
      <sharedItems containsSemiMixedTypes="0" containsString="0" containsNumber="1" containsInteger="1" minValue="1" maxValue="12"/>
    </cacheField>
    <cacheField name="operativo" numFmtId="0">
      <sharedItems count="9">
        <s v="DAPPTE"/>
        <s v="EETB"/>
        <s v="TECNOPOLIS"/>
        <s v="HAY EQUIPO"/>
        <s v="a"/>
        <s v="HOSPITALES NACIONALES "/>
        <s v="JUEGOS EVITA"/>
        <s v="ESTAR"/>
        <e v="#N/A" u="1"/>
      </sharedItems>
    </cacheField>
    <cacheField name="provincia" numFmtId="0">
      <sharedItems/>
    </cacheField>
    <cacheField name="id_op" numFmtId="0">
      <sharedItems containsSemiMixedTypes="0" containsString="0" containsNumber="1" containsInteger="1" minValue="1" maxValue="10000000000"/>
    </cacheField>
    <cacheField name="municipio" numFmtId="0">
      <sharedItems/>
    </cacheField>
    <cacheField name="localidad" numFmtId="0">
      <sharedItems containsMixedTypes="1" containsNumber="1" containsInteger="1" minValue="0" maxValue="0"/>
    </cacheField>
    <cacheField name="lugar" numFmtId="0">
      <sharedItems containsMixedTypes="1" containsNumber="1" containsInteger="1" minValue="0" maxValue="0"/>
    </cacheField>
    <cacheField name="direc" numFmtId="0">
      <sharedItems/>
    </cacheField>
    <cacheField name="georef" numFmtId="0">
      <sharedItems longText="1"/>
    </cacheField>
    <cacheField name="especialidad" numFmtId="0">
      <sharedItems count="8">
        <s v="Vacunación"/>
        <s v="Promoción"/>
        <s v="Imágenes"/>
        <s v="Atención médica"/>
        <s v="Enfermería"/>
        <s v="Salud mental"/>
        <s v="Odontología"/>
        <s v="Oftalmología"/>
      </sharedItems>
    </cacheField>
    <cacheField name="descrip" numFmtId="0">
      <sharedItems count="22">
        <s v="Calendario Nacional"/>
        <s v="COVID-19"/>
        <s v="Consejerías"/>
        <s v="Campaña"/>
        <s v="Talleres"/>
        <s v="Mamografías"/>
        <s v="SSYR"/>
        <s v="Enfermería"/>
        <s v="Salud del adulto"/>
        <s v="Salud del niñe"/>
        <s v="Salud mental"/>
        <s v="Salud del adulto - Externos"/>
        <s v="Odontología"/>
        <s v="Salud del niñe - Externos"/>
        <s v="SSYR - Externos"/>
        <s v="Placas RX"/>
        <s v="Imágenes"/>
        <s v="Oftalmología"/>
        <s v="Salud del niñe " u="1"/>
        <s v="SSYR -  Externos" u="1"/>
        <s v="Salud del adulto " u="1"/>
        <s v="SSYR " u="1"/>
      </sharedItems>
    </cacheField>
    <cacheField name="uni_medida" numFmtId="0">
      <sharedItems count="28">
        <s v="Personas"/>
        <s v="Dosis de vacunas aplicadas"/>
        <s v="Talleres realizados"/>
        <s v="Otras"/>
        <s v="Placas RX"/>
        <s v="Ext. Implantes subdérmicos"/>
        <s v="Derivaciones"/>
        <s v="Salud sexual y métodos anticonceptivos"/>
        <s v="Hábitos saludables"/>
        <s v="Prestaciones"/>
        <s v="Calendarios completados"/>
        <s v="Libretas AUH"/>
        <s v="Control de niño sano"/>
        <s v="Implantes subdérmicos"/>
        <s v="Otro método anticonceptivo"/>
        <s v="Orientaciones"/>
        <s v="Consultorías en padecimientos subjetivos"/>
        <s v="Consultorías en consumo problemático"/>
        <s v="Consultorías en problemáticas en el crecimiento y desarrollo"/>
        <s v="Patología aguda"/>
        <s v="Control de salud"/>
        <s v="Consejerías en salud sexual"/>
        <s v="Patología crónica"/>
        <s v="PAP"/>
        <s v="Lentes recetados"/>
        <s v="Consultorías en violencias (de género u otras)"/>
        <s v="Externos" u="1"/>
        <s v=" Externos" u="1"/>
      </sharedItems>
    </cacheField>
    <cacheField name="cantidad" numFmtId="0">
      <sharedItems containsString="0" containsBlank="1" containsNumber="1" containsInteger="1" minValue="0" maxValue="4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ás Alzueta" refreshedDate="45012.823475115743" createdVersion="8" refreshedVersion="8" minRefreshableVersion="3" recordCount="205" xr:uid="{00000000-000A-0000-FFFF-FFFF0C000000}">
  <cacheSource type="worksheet">
    <worksheetSource name="Tabla2"/>
  </cacheSource>
  <cacheFields count="86">
    <cacheField name="id" numFmtId="0">
      <sharedItems/>
    </cacheField>
    <cacheField name="estado" numFmtId="0">
      <sharedItems containsBlank="1" count="4">
        <s v="Recibido"/>
        <s v="Suspendido"/>
        <s v="Sin actividad"/>
        <m/>
      </sharedItems>
    </cacheField>
    <cacheField name="fecha" numFmtId="14">
      <sharedItems containsSemiMixedTypes="0" containsNonDate="0" containsDate="1" containsString="0" minDate="2023-01-01T00:00:00" maxDate="2023-04-02T00:00:00"/>
    </cacheField>
    <cacheField name="dia" numFmtId="0">
      <sharedItems containsSemiMixedTypes="0" containsString="0" containsNumber="1" containsInteger="1" minValue="1" maxValue="31"/>
    </cacheField>
    <cacheField name="mes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nio" numFmtId="0">
      <sharedItems containsSemiMixedTypes="0" containsString="0" containsNumber="1" containsInteger="1" minValue="2023" maxValue="2023"/>
    </cacheField>
    <cacheField name="semana" numFmtId="0">
      <sharedItems containsSemiMixedTypes="0" containsString="0" containsNumber="1" containsInteger="1" minValue="1" maxValue="14"/>
    </cacheField>
    <cacheField name="marco del operativo" numFmtId="0">
      <sharedItems/>
    </cacheField>
    <cacheField name="provincia" numFmtId="0">
      <sharedItems/>
    </cacheField>
    <cacheField name="id operativo" numFmtId="0">
      <sharedItems containsSemiMixedTypes="0" containsString="0" containsNumber="1" containsInteger="1" minValue="1" maxValue="10000000000"/>
    </cacheField>
    <cacheField name="municipio departamento comuna" numFmtId="0">
      <sharedItems/>
    </cacheField>
    <cacheField name="localidad barrio" numFmtId="0">
      <sharedItems containsBlank="1"/>
    </cacheField>
    <cacheField name="lugar" numFmtId="0">
      <sharedItems containsBlank="1"/>
    </cacheField>
    <cacheField name="direccion" numFmtId="0">
      <sharedItems containsBlank="1"/>
    </cacheField>
    <cacheField name="link georeferenciacion" numFmtId="0">
      <sharedItems containsBlank="1" longText="1"/>
    </cacheField>
    <cacheField name="latitud" numFmtId="49">
      <sharedItems containsBlank="1"/>
    </cacheField>
    <cacheField name="longitud" numFmtId="0">
      <sharedItems containsNonDate="0" containsString="0" containsBlank="1"/>
    </cacheField>
    <cacheField name="hisopados casos positivos por criterio medico epidemiologico" numFmtId="0">
      <sharedItems containsNonDate="0" containsString="0" containsBlank="1"/>
    </cacheField>
    <cacheField name="hisopados realizados" numFmtId="0">
      <sharedItems containsNonDate="0" containsString="0" containsBlank="1"/>
    </cacheField>
    <cacheField name="hisopados casos positivos" numFmtId="0">
      <sharedItems containsNonDate="0" containsString="0" containsBlank="1"/>
    </cacheField>
    <cacheField name="participantes de la dappte por areas" numFmtId="0">
      <sharedItems containsBlank="1"/>
    </cacheField>
    <cacheField name="especialidades aportadas por otras dependencias provinciales" numFmtId="0">
      <sharedItems containsBlank="1"/>
    </cacheField>
    <cacheField name="especialidades aportadas por otras dependencias municipales" numFmtId="0">
      <sharedItems containsBlank="1"/>
    </cacheField>
    <cacheField name="otras areas u organismos participantes del operativo" numFmtId="0">
      <sharedItems containsNonDate="0" containsString="0" containsBlank="1"/>
    </cacheField>
    <cacheField name="vacunacion personas" numFmtId="0">
      <sharedItems containsString="0" containsBlank="1" containsNumber="1" containsInteger="1" minValue="5" maxValue="251"/>
    </cacheField>
    <cacheField name="vacunacion calnac dosis" numFmtId="0">
      <sharedItems containsString="0" containsBlank="1" containsNumber="1" containsInteger="1" minValue="7" maxValue="325"/>
    </cacheField>
    <cacheField name="vacunacion calendarios completados" numFmtId="0">
      <sharedItems containsBlank="1" containsMixedTypes="1" containsNumber="1" containsInteger="1" minValue="0" maxValue="0"/>
    </cacheField>
    <cacheField name="vacunacion firma libreta" numFmtId="0">
      <sharedItems containsString="0" containsBlank="1" containsNumber="1" containsInteger="1" minValue="0" maxValue="0"/>
    </cacheField>
    <cacheField name="vacunacion covid 19 dosis" numFmtId="0">
      <sharedItems containsBlank="1" containsMixedTypes="1" containsNumber="1" containsInteger="1" minValue="5" maxValue="221"/>
    </cacheField>
    <cacheField name="personas vacunadas campania de vacunacion" numFmtId="0">
      <sharedItems containsBlank="1" containsMixedTypes="1" containsNumber="1" containsInteger="1" minValue="0" maxValue="1"/>
    </cacheField>
    <cacheField name="dosis aplicadas campania de vacunacion" numFmtId="0">
      <sharedItems containsBlank="1"/>
    </cacheField>
    <cacheField name="promocion consejerias" numFmtId="0">
      <sharedItems containsString="0" containsBlank="1" containsNumber="1" containsInteger="1" minValue="4" maxValue="280"/>
    </cacheField>
    <cacheField name="promocion talleres realizados" numFmtId="0">
      <sharedItems containsString="0" containsBlank="1" containsNumber="1" containsInteger="1" minValue="0" maxValue="11"/>
    </cacheField>
    <cacheField name="promocion participantes" numFmtId="0">
      <sharedItems containsString="0" containsBlank="1" containsNumber="1" containsInteger="1" minValue="13" maxValue="77"/>
    </cacheField>
    <cacheField name="promocion cantidad de talleres  salud sexual y metodos anticonceptivos" numFmtId="0">
      <sharedItems containsNonDate="0" containsString="0" containsBlank="1"/>
    </cacheField>
    <cacheField name="promocion cantidad de talleres sobre salud bucodental" numFmtId="0">
      <sharedItems containsNonDate="0" containsString="0" containsBlank="1"/>
    </cacheField>
    <cacheField name="promocion cantidad de talleres sobre habitos saludables y actividad física" numFmtId="0">
      <sharedItems containsNonDate="0" containsString="0" containsBlank="1"/>
    </cacheField>
    <cacheField name="promocion cantidad de talleres sobre otras temáticas" numFmtId="0">
      <sharedItems containsString="0" containsBlank="1" containsNumber="1" containsInteger="1" minValue="2" maxValue="3"/>
    </cacheField>
    <cacheField name="salud del adulto personas" numFmtId="0">
      <sharedItems containsNonDate="0" containsString="0" containsBlank="1"/>
    </cacheField>
    <cacheField name="salud del adulto patologias cronicas" numFmtId="0">
      <sharedItems containsNonDate="0" containsString="0" containsBlank="1"/>
    </cacheField>
    <cacheField name="salud del adulto patologias agudas" numFmtId="0">
      <sharedItems containsNonDate="0" containsString="0" containsBlank="1"/>
    </cacheField>
    <cacheField name="salud del adulto control de salud" numFmtId="0">
      <sharedItems containsNonDate="0" containsString="0" containsBlank="1"/>
    </cacheField>
    <cacheField name="salud del adulto derivaciones" numFmtId="0">
      <sharedItems containsNonDate="0" containsString="0" containsBlank="1"/>
    </cacheField>
    <cacheField name="salud del ninio personas" numFmtId="0">
      <sharedItems containsNonDate="0" containsString="0" containsBlank="1"/>
    </cacheField>
    <cacheField name="salud del ninio patologias agudas" numFmtId="0">
      <sharedItems containsNonDate="0" containsString="0" containsBlank="1"/>
    </cacheField>
    <cacheField name="salud del ninio control de ninio sano" numFmtId="0">
      <sharedItems containsNonDate="0" containsString="0" containsBlank="1"/>
    </cacheField>
    <cacheField name="salud del ninio libretas anses" numFmtId="0">
      <sharedItems containsNonDate="0" containsString="0" containsBlank="1"/>
    </cacheField>
    <cacheField name="salud del ninio derivaciones" numFmtId="0">
      <sharedItems containsNonDate="0" containsString="0" containsBlank="1"/>
    </cacheField>
    <cacheField name="ssyr personas" numFmtId="0">
      <sharedItems containsNonDate="0" containsString="0" containsBlank="1"/>
    </cacheField>
    <cacheField name="ssyr implantes" numFmtId="0">
      <sharedItems containsNonDate="0" containsString="0" containsBlank="1"/>
    </cacheField>
    <cacheField name="ssyr otros metodos anticonceptivos" numFmtId="0">
      <sharedItems containsNonDate="0" containsString="0" containsBlank="1"/>
    </cacheField>
    <cacheField name="ssyr  consejerias en salud sexual" numFmtId="0">
      <sharedItems containsNonDate="0" containsString="0" containsBlank="1"/>
    </cacheField>
    <cacheField name="ssyr pap" numFmtId="0">
      <sharedItems containsNonDate="0" containsString="0" containsBlank="1"/>
    </cacheField>
    <cacheField name="ssyr prestaciones" numFmtId="0">
      <sharedItems containsNonDate="0" containsString="0" containsBlank="1"/>
    </cacheField>
    <cacheField name="ssyr extraccion implantes subdermicos" numFmtId="0">
      <sharedItems containsNonDate="0" containsString="0" containsBlank="1"/>
    </cacheField>
    <cacheField name="ssyr derivaciones" numFmtId="0">
      <sharedItems containsNonDate="0" containsString="0" containsBlank="1"/>
    </cacheField>
    <cacheField name="imagenes personas mamografias" numFmtId="0">
      <sharedItems containsString="0" containsBlank="1" containsNumber="1" containsInteger="1" minValue="15" maxValue="22"/>
    </cacheField>
    <cacheField name="imagenes placas mamografias" numFmtId="0">
      <sharedItems containsString="0" containsBlank="1" containsNumber="1" containsInteger="1" minValue="57" maxValue="88"/>
    </cacheField>
    <cacheField name="imagenes placas personas" numFmtId="0">
      <sharedItems containsNonDate="0" containsString="0" containsBlank="1"/>
    </cacheField>
    <cacheField name="imagenes placas placas" numFmtId="0">
      <sharedItems containsNonDate="0" containsString="0" containsBlank="1"/>
    </cacheField>
    <cacheField name="imagenes derivaciones" numFmtId="0">
      <sharedItems containsNonDate="0" containsString="0" containsBlank="1"/>
    </cacheField>
    <cacheField name="oftalmo personas" numFmtId="0">
      <sharedItems containsNonDate="0" containsString="0" containsBlank="1"/>
    </cacheField>
    <cacheField name="oftalmo derivaciones" numFmtId="0">
      <sharedItems containsNonDate="0" containsString="0" containsBlank="1"/>
    </cacheField>
    <cacheField name="oftalmo lentes recetados" numFmtId="0">
      <sharedItems containsNonDate="0" containsString="0" containsBlank="1"/>
    </cacheField>
    <cacheField name="enfermeria personas" numFmtId="0">
      <sharedItems containsNonDate="0" containsString="0" containsBlank="1"/>
    </cacheField>
    <cacheField name="enferemeria prestaciones" numFmtId="0">
      <sharedItems containsNonDate="0" containsString="0" containsBlank="1"/>
    </cacheField>
    <cacheField name="enfermeria libretas auh" numFmtId="0">
      <sharedItems containsNonDate="0" containsString="0" containsBlank="1"/>
    </cacheField>
    <cacheField name="enfermeria derivaciones" numFmtId="0">
      <sharedItems containsNonDate="0" containsString="0" containsBlank="1"/>
    </cacheField>
    <cacheField name="odonto personas" numFmtId="0">
      <sharedItems containsNonDate="0" containsString="0" containsBlank="1"/>
    </cacheField>
    <cacheField name="odonto prestaciones" numFmtId="0">
      <sharedItems containsNonDate="0" containsString="0" containsBlank="1"/>
    </cacheField>
    <cacheField name="odonto derivaciones" numFmtId="0">
      <sharedItems containsNonDate="0" containsString="0" containsBlank="1"/>
    </cacheField>
    <cacheField name="salud mental personas" numFmtId="0">
      <sharedItems containsNonDate="0" containsString="0" containsBlank="1"/>
    </cacheField>
    <cacheField name="salud mental orientaciones" numFmtId="0">
      <sharedItems containsNonDate="0" containsString="0" containsBlank="1"/>
    </cacheField>
    <cacheField name="salud mental consultorias en padecimientos subjetivos" numFmtId="0">
      <sharedItems containsNonDate="0" containsString="0" containsBlank="1"/>
    </cacheField>
    <cacheField name="salud mental consultorías en consumo problematico" numFmtId="0">
      <sharedItems containsNonDate="0" containsString="0" containsBlank="1"/>
    </cacheField>
    <cacheField name="salud mental consultorías en violencias" numFmtId="0">
      <sharedItems containsNonDate="0" containsString="0" containsBlank="1"/>
    </cacheField>
    <cacheField name="salud mental consultorías en problematicas en el crecimiento y desarrollo" numFmtId="0">
      <sharedItems containsNonDate="0" containsString="0" containsBlank="1"/>
    </cacheField>
    <cacheField name="salud mental derivaciones al sistema local" numFmtId="0">
      <sharedItems containsNonDate="0" containsString="0" containsBlank="1"/>
    </cacheField>
    <cacheField name="talleres realizados salud mental" numFmtId="0">
      <sharedItems containsNonDate="0" containsString="0" containsBlank="1"/>
    </cacheField>
    <cacheField name="personas participantes talleres realizados salud mental" numFmtId="0">
      <sharedItems containsNonDate="0" containsString="0" containsBlank="1"/>
    </cacheField>
    <cacheField name="observaciones generales del desarrollo del operativo" numFmtId="0">
      <sharedItems containsBlank="1"/>
    </cacheField>
    <cacheField name="facilitadores y obstaculizadores identificados" numFmtId="0">
      <sharedItems containsBlank="1"/>
    </cacheField>
    <cacheField name="cuestiones logisticas de traslado y alojamiento" numFmtId="0">
      <sharedItems containsBlank="1"/>
    </cacheField>
    <cacheField name="sugerencias y propuestas" numFmtId="0">
      <sharedItems containsBlank="1"/>
    </cacheField>
    <cacheField name="control" numFmtId="0">
      <sharedItems containsNonDate="0" containsDate="1" containsString="0" containsBlank="1" minDate="2023-01-03T00:00:00" maxDate="2023-01-06T00:00:00"/>
    </cacheField>
    <cacheField name="datos_recibido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2">
  <r>
    <s v="2023-S01-1-03"/>
    <d v="2023-01-03T00:00:00"/>
    <n v="3"/>
    <x v="0"/>
    <n v="2023"/>
    <n v="2"/>
    <x v="0"/>
    <s v="CABA"/>
    <n v="1"/>
    <s v="COMUNA 1"/>
    <s v="MONSERRAT"/>
    <s v="PLAZOLETA ENFRENTE ENFRENTE DEL MSAL"/>
    <s v="MORENO ENTRE LIMA Y 9 DE JULIO"/>
    <s v="https://goo.gl/maps/v4vzCugZuWYXvAYS7"/>
    <x v="0"/>
    <x v="0"/>
    <x v="0"/>
    <n v="175"/>
  </r>
  <r>
    <s v="2023-S01-1-03"/>
    <d v="2023-01-03T00:00:00"/>
    <n v="3"/>
    <x v="0"/>
    <n v="2023"/>
    <n v="2"/>
    <x v="0"/>
    <s v="CABA"/>
    <n v="1"/>
    <s v="COMUNA 1"/>
    <s v="MONSERRAT"/>
    <s v="PLAZOLETA ENFRENTE ENFRENTE DEL MSAL"/>
    <s v="MORENO ENTRE LIMA Y 9 DE JULIO"/>
    <s v="https://goo.gl/maps/v4vzCugZuWYXvAYS7"/>
    <x v="0"/>
    <x v="0"/>
    <x v="1"/>
    <n v="170"/>
  </r>
  <r>
    <s v="2023-S01-1-03"/>
    <d v="2023-01-03T00:00:00"/>
    <n v="3"/>
    <x v="0"/>
    <n v="2023"/>
    <n v="2"/>
    <x v="0"/>
    <s v="CABA"/>
    <n v="1"/>
    <s v="COMUNA 1"/>
    <s v="MONSERRAT"/>
    <s v="PLAZOLETA ENFRENTE ENFRENTE DEL MSAL"/>
    <s v="MORENO ENTRE LIMA Y 9 DE JULIO"/>
    <s v="https://goo.gl/maps/v4vzCugZuWYXvAYS7"/>
    <x v="0"/>
    <x v="1"/>
    <x v="1"/>
    <n v="155"/>
  </r>
  <r>
    <s v="2023-S01-1-03"/>
    <d v="2023-01-03T00:00:00"/>
    <n v="3"/>
    <x v="0"/>
    <n v="2023"/>
    <n v="2"/>
    <x v="0"/>
    <s v="CABA"/>
    <n v="1"/>
    <s v="COMUNA 1"/>
    <s v="MONSERRAT"/>
    <s v="PLAZOLETA ENFRENTE ENFRENTE DEL MSAL"/>
    <s v="MORENO ENTRE LIMA Y 9 DE JULIO"/>
    <s v="https://goo.gl/maps/v4vzCugZuWYXvAYS7"/>
    <x v="1"/>
    <x v="2"/>
    <x v="0"/>
    <n v="51"/>
  </r>
  <r>
    <s v="2023-S01-1-04"/>
    <d v="2023-01-04T00:00:00"/>
    <n v="4"/>
    <x v="0"/>
    <n v="2023"/>
    <n v="2"/>
    <x v="0"/>
    <s v="CABA"/>
    <n v="1"/>
    <s v="COMUNA 1"/>
    <s v="MONSERRAT"/>
    <s v="PLAZOLETA ENFRENTE ENFRENTE DEL MSAL"/>
    <s v="MORENO ENTRE LIMA Y 9 DE JULIO"/>
    <s v="https://goo.gl/maps/v4vzCugZuWYXvAYS7"/>
    <x v="0"/>
    <x v="0"/>
    <x v="0"/>
    <n v="251"/>
  </r>
  <r>
    <s v="2023-S01-1-04"/>
    <d v="2023-01-04T00:00:00"/>
    <n v="4"/>
    <x v="0"/>
    <n v="2023"/>
    <n v="2"/>
    <x v="0"/>
    <s v="CABA"/>
    <n v="1"/>
    <s v="COMUNA 1"/>
    <s v="MONSERRAT"/>
    <s v="PLAZOLETA ENFRENTE ENFRENTE DEL MSAL"/>
    <s v="MORENO ENTRE LIMA Y 9 DE JULIO"/>
    <s v="https://goo.gl/maps/v4vzCugZuWYXvAYS7"/>
    <x v="0"/>
    <x v="0"/>
    <x v="1"/>
    <n v="247"/>
  </r>
  <r>
    <s v="2023-S01-1-04"/>
    <d v="2023-01-04T00:00:00"/>
    <n v="4"/>
    <x v="0"/>
    <n v="2023"/>
    <n v="2"/>
    <x v="0"/>
    <s v="CABA"/>
    <n v="1"/>
    <s v="COMUNA 1"/>
    <s v="MONSERRAT"/>
    <s v="PLAZOLETA ENFRENTE ENFRENTE DEL MSAL"/>
    <s v="MORENO ENTRE LIMA Y 9 DE JULIO"/>
    <s v="https://goo.gl/maps/v4vzCugZuWYXvAYS7"/>
    <x v="0"/>
    <x v="1"/>
    <x v="1"/>
    <n v="221"/>
  </r>
  <r>
    <s v="2023-S01-1-04"/>
    <d v="2023-01-04T00:00:00"/>
    <n v="4"/>
    <x v="0"/>
    <n v="2023"/>
    <n v="2"/>
    <x v="0"/>
    <s v="CABA"/>
    <n v="1"/>
    <s v="COMUNA 1"/>
    <s v="MONSERRAT"/>
    <s v="PLAZOLETA ENFRENTE ENFRENTE DEL MSAL"/>
    <s v="MORENO ENTRE LIMA Y 9 DE JULIO"/>
    <s v="https://goo.gl/maps/v4vzCugZuWYXvAYS7"/>
    <x v="0"/>
    <x v="3"/>
    <x v="0"/>
    <n v="1"/>
  </r>
  <r>
    <s v="2023-S01-1-04"/>
    <d v="2023-01-04T00:00:00"/>
    <n v="4"/>
    <x v="0"/>
    <n v="2023"/>
    <n v="2"/>
    <x v="0"/>
    <s v="CABA"/>
    <n v="1"/>
    <s v="COMUNA 1"/>
    <s v="MONSERRAT"/>
    <s v="PLAZOLETA ENFRENTE ENFRENTE DEL MSAL"/>
    <s v="MORENO ENTRE LIMA Y 9 DE JULIO"/>
    <s v="https://goo.gl/maps/v4vzCugZuWYXvAYS7"/>
    <x v="1"/>
    <x v="2"/>
    <x v="0"/>
    <n v="280"/>
  </r>
  <r>
    <s v="2023-S01-1-04"/>
    <d v="2023-01-04T00:00:00"/>
    <n v="4"/>
    <x v="0"/>
    <n v="2023"/>
    <n v="2"/>
    <x v="0"/>
    <s v="CABA"/>
    <n v="1"/>
    <s v="COMUNA 1"/>
    <s v="MONSERRAT"/>
    <s v="PLAZOLETA ENFRENTE ENFRENTE DEL MSAL"/>
    <s v="MORENO ENTRE LIMA Y 9 DE JULIO"/>
    <s v="https://goo.gl/maps/v4vzCugZuWYXvAYS7"/>
    <x v="1"/>
    <x v="4"/>
    <x v="2"/>
    <n v="11"/>
  </r>
  <r>
    <s v="2023-S01-1-04"/>
    <d v="2023-01-04T00:00:00"/>
    <n v="4"/>
    <x v="0"/>
    <n v="2023"/>
    <n v="2"/>
    <x v="0"/>
    <s v="CABA"/>
    <n v="1"/>
    <s v="COMUNA 1"/>
    <s v="MONSERRAT"/>
    <s v="PLAZOLETA ENFRENTE ENFRENTE DEL MSAL"/>
    <s v="MORENO ENTRE LIMA Y 9 DE JULIO"/>
    <s v="https://goo.gl/maps/v4vzCugZuWYXvAYS7"/>
    <x v="1"/>
    <x v="4"/>
    <x v="0"/>
    <n v="77"/>
  </r>
  <r>
    <s v="2023-S01-1-05"/>
    <d v="2023-01-05T00:00:00"/>
    <n v="5"/>
    <x v="0"/>
    <n v="2023"/>
    <n v="2"/>
    <x v="0"/>
    <s v="CABA"/>
    <n v="1"/>
    <s v="COMUNA 1"/>
    <s v="MONSERRAT"/>
    <s v="PLAZOLETA ENFRENTE ENFRENTE DEL MSAL"/>
    <s v="MORENO ENTRE LIMA Y 9 DE JULIO"/>
    <s v="https://goo.gl/maps/v4vzCugZuWYXvAYS7"/>
    <x v="0"/>
    <x v="0"/>
    <x v="0"/>
    <n v="241"/>
  </r>
  <r>
    <s v="2023-S01-1-05"/>
    <d v="2023-01-05T00:00:00"/>
    <n v="5"/>
    <x v="0"/>
    <n v="2023"/>
    <n v="2"/>
    <x v="0"/>
    <s v="CABA"/>
    <n v="1"/>
    <s v="COMUNA 1"/>
    <s v="MONSERRAT"/>
    <s v="PLAZOLETA ENFRENTE ENFRENTE DEL MSAL"/>
    <s v="MORENO ENTRE LIMA Y 9 DE JULIO"/>
    <s v="https://goo.gl/maps/v4vzCugZuWYXvAYS7"/>
    <x v="0"/>
    <x v="0"/>
    <x v="1"/>
    <n v="234"/>
  </r>
  <r>
    <s v="2023-S01-1-05"/>
    <d v="2023-01-05T00:00:00"/>
    <n v="5"/>
    <x v="0"/>
    <n v="2023"/>
    <n v="2"/>
    <x v="0"/>
    <s v="CABA"/>
    <n v="1"/>
    <s v="COMUNA 1"/>
    <s v="MONSERRAT"/>
    <s v="PLAZOLETA ENFRENTE ENFRENTE DEL MSAL"/>
    <s v="MORENO ENTRE LIMA Y 9 DE JULIO"/>
    <s v="https://goo.gl/maps/v4vzCugZuWYXvAYS7"/>
    <x v="0"/>
    <x v="1"/>
    <x v="1"/>
    <n v="202"/>
  </r>
  <r>
    <s v="2023-S01-1-05"/>
    <d v="2023-01-05T00:00:00"/>
    <n v="5"/>
    <x v="0"/>
    <n v="2023"/>
    <n v="2"/>
    <x v="0"/>
    <s v="CABA"/>
    <n v="1"/>
    <s v="COMUNA 1"/>
    <s v="MONSERRAT"/>
    <s v="PLAZOLETA ENFRENTE ENFRENTE DEL MSAL"/>
    <s v="MORENO ENTRE LIMA Y 9 DE JULIO"/>
    <s v="https://goo.gl/maps/v4vzCugZuWYXvAYS7"/>
    <x v="1"/>
    <x v="2"/>
    <x v="0"/>
    <n v="200"/>
  </r>
  <r>
    <s v="2023-S02-1-10"/>
    <d v="2023-01-10T00:00:00"/>
    <n v="10"/>
    <x v="0"/>
    <n v="2023"/>
    <n v="3"/>
    <x v="0"/>
    <s v="CABA"/>
    <n v="2"/>
    <s v="COMUNA 1"/>
    <s v="MONSERRAT"/>
    <s v="PLAZOLETA ENFRENTE ENFRENTE DEL MSAL"/>
    <s v="MORENO ENTRE LIMA Y 9 DE JULIO"/>
    <s v="https://goo.gl/maps/v4vzCugZuWYXvAYS7"/>
    <x v="0"/>
    <x v="0"/>
    <x v="0"/>
    <n v="92"/>
  </r>
  <r>
    <s v="2023-S02-1-10"/>
    <d v="2023-01-10T00:00:00"/>
    <n v="10"/>
    <x v="0"/>
    <n v="2023"/>
    <n v="3"/>
    <x v="0"/>
    <s v="CABA"/>
    <n v="2"/>
    <s v="COMUNA 1"/>
    <s v="MONSERRAT"/>
    <s v="PLAZOLETA ENFRENTE ENFRENTE DEL MSAL"/>
    <s v="MORENO ENTRE LIMA Y 9 DE JULIO"/>
    <s v="https://goo.gl/maps/v4vzCugZuWYXvAYS7"/>
    <x v="0"/>
    <x v="0"/>
    <x v="1"/>
    <n v="90"/>
  </r>
  <r>
    <s v="2023-S02-1-10"/>
    <d v="2023-01-10T00:00:00"/>
    <n v="10"/>
    <x v="0"/>
    <n v="2023"/>
    <n v="3"/>
    <x v="0"/>
    <s v="CABA"/>
    <n v="2"/>
    <s v="COMUNA 1"/>
    <s v="MONSERRAT"/>
    <s v="PLAZOLETA ENFRENTE ENFRENTE DEL MSAL"/>
    <s v="MORENO ENTRE LIMA Y 9 DE JULIO"/>
    <s v="https://goo.gl/maps/v4vzCugZuWYXvAYS7"/>
    <x v="0"/>
    <x v="1"/>
    <x v="1"/>
    <n v="76"/>
  </r>
  <r>
    <s v="2023-S02-1-10"/>
    <d v="2023-01-10T00:00:00"/>
    <n v="10"/>
    <x v="0"/>
    <n v="2023"/>
    <n v="3"/>
    <x v="0"/>
    <s v="CABA"/>
    <n v="2"/>
    <s v="COMUNA 1"/>
    <s v="MONSERRAT"/>
    <s v="PLAZOLETA ENFRENTE ENFRENTE DEL MSAL"/>
    <s v="MORENO ENTRE LIMA Y 9 DE JULIO"/>
    <s v="https://goo.gl/maps/v4vzCugZuWYXvAYS7"/>
    <x v="1"/>
    <x v="2"/>
    <x v="0"/>
    <n v="66"/>
  </r>
  <r>
    <s v="2023-S02-1-11"/>
    <d v="2023-01-11T00:00:00"/>
    <n v="11"/>
    <x v="0"/>
    <n v="2023"/>
    <n v="3"/>
    <x v="0"/>
    <s v="CABA"/>
    <n v="2"/>
    <s v="COMUNA 1"/>
    <s v="MONSERRAT"/>
    <s v="PLAZOLETA ENFRENTE ENFRENTE DEL MSAL"/>
    <s v="MORENO ENTRE LIMA Y 9 DE JULIO"/>
    <s v="https://goo.gl/maps/v4vzCugZuWYXvAYS7"/>
    <x v="0"/>
    <x v="0"/>
    <x v="0"/>
    <n v="92"/>
  </r>
  <r>
    <s v="2023-S02-1-11"/>
    <d v="2023-01-11T00:00:00"/>
    <n v="11"/>
    <x v="0"/>
    <n v="2023"/>
    <n v="3"/>
    <x v="0"/>
    <s v="CABA"/>
    <n v="2"/>
    <s v="COMUNA 1"/>
    <s v="MONSERRAT"/>
    <s v="PLAZOLETA ENFRENTE ENFRENTE DEL MSAL"/>
    <s v="MORENO ENTRE LIMA Y 9 DE JULIO"/>
    <s v="https://goo.gl/maps/v4vzCugZuWYXvAYS7"/>
    <x v="0"/>
    <x v="0"/>
    <x v="1"/>
    <n v="123"/>
  </r>
  <r>
    <s v="2023-S02-1-11"/>
    <d v="2023-01-11T00:00:00"/>
    <n v="11"/>
    <x v="0"/>
    <n v="2023"/>
    <n v="3"/>
    <x v="0"/>
    <s v="CABA"/>
    <n v="2"/>
    <s v="COMUNA 1"/>
    <s v="MONSERRAT"/>
    <s v="PLAZOLETA ENFRENTE ENFRENTE DEL MSAL"/>
    <s v="MORENO ENTRE LIMA Y 9 DE JULIO"/>
    <s v="https://goo.gl/maps/v4vzCugZuWYXvAYS7"/>
    <x v="0"/>
    <x v="1"/>
    <x v="1"/>
    <n v="77"/>
  </r>
  <r>
    <s v="2023-S02-1-11"/>
    <d v="2023-01-11T00:00:00"/>
    <n v="11"/>
    <x v="0"/>
    <n v="2023"/>
    <n v="3"/>
    <x v="0"/>
    <s v="CABA"/>
    <n v="2"/>
    <s v="COMUNA 1"/>
    <s v="MONSERRAT"/>
    <s v="PLAZOLETA ENFRENTE ENFRENTE DEL MSAL"/>
    <s v="MORENO ENTRE LIMA Y 9 DE JULIO"/>
    <s v="https://goo.gl/maps/v4vzCugZuWYXvAYS7"/>
    <x v="1"/>
    <x v="2"/>
    <x v="0"/>
    <n v="65"/>
  </r>
  <r>
    <s v="2023-S02-1-11"/>
    <d v="2023-01-11T00:00:00"/>
    <n v="11"/>
    <x v="0"/>
    <n v="2023"/>
    <n v="3"/>
    <x v="0"/>
    <s v="CABA"/>
    <n v="2"/>
    <s v="COMUNA 1"/>
    <s v="MONSERRAT"/>
    <s v="PLAZOLETA ENFRENTE ENFRENTE DEL MSAL"/>
    <s v="MORENO ENTRE LIMA Y 9 DE JULIO"/>
    <s v="https://goo.gl/maps/v4vzCugZuWYXvAYS7"/>
    <x v="1"/>
    <x v="4"/>
    <x v="2"/>
    <n v="9"/>
  </r>
  <r>
    <s v="2023-S02-1-11"/>
    <d v="2023-01-11T00:00:00"/>
    <n v="11"/>
    <x v="0"/>
    <n v="2023"/>
    <n v="3"/>
    <x v="0"/>
    <s v="CABA"/>
    <n v="2"/>
    <s v="COMUNA 1"/>
    <s v="MONSERRAT"/>
    <s v="PLAZOLETA ENFRENTE ENFRENTE DEL MSAL"/>
    <s v="MORENO ENTRE LIMA Y 9 DE JULIO"/>
    <s v="https://goo.gl/maps/v4vzCugZuWYXvAYS7"/>
    <x v="1"/>
    <x v="4"/>
    <x v="0"/>
    <n v="122"/>
  </r>
  <r>
    <s v="2023-S02-1-12"/>
    <d v="2023-01-12T00:00:00"/>
    <n v="12"/>
    <x v="0"/>
    <n v="2023"/>
    <n v="3"/>
    <x v="0"/>
    <s v="CABA"/>
    <n v="2"/>
    <s v="COMUNA 1"/>
    <s v="MONSERRAT"/>
    <s v="PLAZOLETA ENFRENTE ENFRENTE DEL MSAL"/>
    <s v="MORENO ENTRE LIMA Y 9 DE JULIO"/>
    <s v="https://goo.gl/maps/v4vzCugZuWYXvAYS7"/>
    <x v="0"/>
    <x v="0"/>
    <x v="0"/>
    <n v="124"/>
  </r>
  <r>
    <s v="2023-S02-1-12"/>
    <d v="2023-01-12T00:00:00"/>
    <n v="12"/>
    <x v="0"/>
    <n v="2023"/>
    <n v="3"/>
    <x v="0"/>
    <s v="CABA"/>
    <n v="2"/>
    <s v="COMUNA 1"/>
    <s v="MONSERRAT"/>
    <s v="PLAZOLETA ENFRENTE ENFRENTE DEL MSAL"/>
    <s v="MORENO ENTRE LIMA Y 9 DE JULIO"/>
    <s v="https://goo.gl/maps/v4vzCugZuWYXvAYS7"/>
    <x v="0"/>
    <x v="0"/>
    <x v="1"/>
    <n v="133"/>
  </r>
  <r>
    <s v="2023-S02-1-12"/>
    <d v="2023-01-12T00:00:00"/>
    <n v="12"/>
    <x v="0"/>
    <n v="2023"/>
    <n v="3"/>
    <x v="0"/>
    <s v="CABA"/>
    <n v="2"/>
    <s v="COMUNA 1"/>
    <s v="MONSERRAT"/>
    <s v="PLAZOLETA ENFRENTE ENFRENTE DEL MSAL"/>
    <s v="MORENO ENTRE LIMA Y 9 DE JULIO"/>
    <s v="https://goo.gl/maps/v4vzCugZuWYXvAYS7"/>
    <x v="0"/>
    <x v="1"/>
    <x v="1"/>
    <n v="95"/>
  </r>
  <r>
    <s v="2023-S02-1-12"/>
    <d v="2023-01-12T00:00:00"/>
    <n v="12"/>
    <x v="0"/>
    <n v="2023"/>
    <n v="3"/>
    <x v="0"/>
    <s v="CABA"/>
    <n v="2"/>
    <s v="COMUNA 1"/>
    <s v="MONSERRAT"/>
    <s v="PLAZOLETA ENFRENTE ENFRENTE DEL MSAL"/>
    <s v="MORENO ENTRE LIMA Y 9 DE JULIO"/>
    <s v="https://goo.gl/maps/v4vzCugZuWYXvAYS7"/>
    <x v="1"/>
    <x v="2"/>
    <x v="0"/>
    <n v="73"/>
  </r>
  <r>
    <s v="2023-S02-2-12"/>
    <d v="2023-01-12T00:00:00"/>
    <n v="12"/>
    <x v="0"/>
    <n v="2023"/>
    <n v="3"/>
    <x v="1"/>
    <s v="CABA"/>
    <n v="3"/>
    <s v="COMUNA 8"/>
    <s v="VILLA SOLDATI"/>
    <s v="-"/>
    <s v="Av. Varela y Av. Rabanal"/>
    <s v="https://maps.app.goo.gl/ACdGej1dfp3iMjQE7"/>
    <x v="0"/>
    <x v="0"/>
    <x v="0"/>
    <n v="43"/>
  </r>
  <r>
    <s v="2023-S02-2-12"/>
    <d v="2023-01-12T00:00:00"/>
    <n v="12"/>
    <x v="0"/>
    <n v="2023"/>
    <n v="3"/>
    <x v="1"/>
    <s v="CABA"/>
    <n v="3"/>
    <s v="COMUNA 8"/>
    <s v="VILLA SOLDATI"/>
    <s v="-"/>
    <s v="Av. Varela y Av. Rabanal"/>
    <s v="https://maps.app.goo.gl/ACdGej1dfp3iMjQE7"/>
    <x v="0"/>
    <x v="0"/>
    <x v="1"/>
    <n v="74"/>
  </r>
  <r>
    <s v="2023-S02-2-12"/>
    <d v="2023-01-12T00:00:00"/>
    <n v="12"/>
    <x v="0"/>
    <n v="2023"/>
    <n v="3"/>
    <x v="1"/>
    <s v="CABA"/>
    <n v="3"/>
    <s v="COMUNA 8"/>
    <s v="VILLA SOLDATI"/>
    <s v="-"/>
    <s v="Av. Varela y Av. Rabanal"/>
    <s v="https://maps.app.goo.gl/ACdGej1dfp3iMjQE7"/>
    <x v="0"/>
    <x v="1"/>
    <x v="1"/>
    <n v="37"/>
  </r>
  <r>
    <s v="2023-S02-2-12"/>
    <d v="2023-01-12T00:00:00"/>
    <n v="12"/>
    <x v="0"/>
    <n v="2023"/>
    <n v="3"/>
    <x v="1"/>
    <s v="CABA"/>
    <n v="3"/>
    <s v="COMUNA 8"/>
    <s v="VILLA SOLDATI"/>
    <s v="-"/>
    <s v="Av. Varela y Av. Rabanal"/>
    <s v="https://maps.app.goo.gl/ACdGej1dfp3iMjQE7"/>
    <x v="0"/>
    <x v="3"/>
    <x v="1"/>
    <n v="37"/>
  </r>
  <r>
    <s v="2023-S02-2-12"/>
    <d v="2023-01-12T00:00:00"/>
    <n v="12"/>
    <x v="0"/>
    <n v="2023"/>
    <n v="3"/>
    <x v="1"/>
    <s v="CABA"/>
    <n v="3"/>
    <s v="COMUNA 8"/>
    <s v="VILLA SOLDATI"/>
    <s v="-"/>
    <s v="Av. Varela y Av. Rabanal"/>
    <s v="https://maps.app.goo.gl/ACdGej1dfp3iMjQE7"/>
    <x v="1"/>
    <x v="2"/>
    <x v="0"/>
    <n v="45"/>
  </r>
  <r>
    <s v="2023-S02-2-12"/>
    <d v="2023-01-12T00:00:00"/>
    <n v="12"/>
    <x v="0"/>
    <n v="2023"/>
    <n v="3"/>
    <x v="1"/>
    <s v="CABA"/>
    <n v="3"/>
    <s v="COMUNA 8"/>
    <s v="VILLA SOLDATI"/>
    <s v="-"/>
    <s v="Av. Varela y Av. Rabanal"/>
    <s v="https://maps.app.goo.gl/ACdGej1dfp3iMjQE7"/>
    <x v="1"/>
    <x v="4"/>
    <x v="2"/>
    <n v="4"/>
  </r>
  <r>
    <s v="2023-S02-2-12"/>
    <d v="2023-01-12T00:00:00"/>
    <n v="12"/>
    <x v="0"/>
    <n v="2023"/>
    <n v="3"/>
    <x v="1"/>
    <s v="CABA"/>
    <n v="3"/>
    <s v="COMUNA 8"/>
    <s v="VILLA SOLDATI"/>
    <s v="-"/>
    <s v="Av. Varela y Av. Rabanal"/>
    <s v="https://maps.app.goo.gl/ACdGej1dfp3iMjQE7"/>
    <x v="1"/>
    <x v="4"/>
    <x v="0"/>
    <n v="23"/>
  </r>
  <r>
    <s v="2023-S02-2-13"/>
    <d v="2023-01-13T00:00:00"/>
    <n v="13"/>
    <x v="0"/>
    <n v="2023"/>
    <n v="3"/>
    <x v="1"/>
    <s v="CABA"/>
    <n v="3"/>
    <s v="COMUNA 7"/>
    <s v="BAJO FLORES"/>
    <s v="Sector Ferroviario"/>
    <s v="Alpaca 1380"/>
    <s v="https://maps.app.goo.gl/NBV1SeiG3fajdz2o7"/>
    <x v="0"/>
    <x v="0"/>
    <x v="0"/>
    <n v="18"/>
  </r>
  <r>
    <s v="2023-S02-2-13"/>
    <d v="2023-01-13T00:00:00"/>
    <n v="13"/>
    <x v="0"/>
    <n v="2023"/>
    <n v="3"/>
    <x v="1"/>
    <s v="CABA"/>
    <n v="3"/>
    <s v="COMUNA 7"/>
    <s v="BAJO FLORES"/>
    <s v="Sector Ferroviario"/>
    <s v="Alpaca 1380"/>
    <s v="https://maps.app.goo.gl/NBV1SeiG3fajdz2o7"/>
    <x v="0"/>
    <x v="0"/>
    <x v="1"/>
    <n v="18"/>
  </r>
  <r>
    <s v="2023-S02-2-13"/>
    <d v="2023-01-13T00:00:00"/>
    <n v="13"/>
    <x v="0"/>
    <n v="2023"/>
    <n v="3"/>
    <x v="1"/>
    <s v="CABA"/>
    <n v="3"/>
    <s v="COMUNA 7"/>
    <s v="BAJO FLORES"/>
    <s v="Sector Ferroviario"/>
    <s v="Alpaca 1380"/>
    <s v="https://maps.app.goo.gl/NBV1SeiG3fajdz2o7"/>
    <x v="0"/>
    <x v="1"/>
    <x v="1"/>
    <n v="15"/>
  </r>
  <r>
    <s v="2023-S02-2-13"/>
    <d v="2023-01-13T00:00:00"/>
    <n v="13"/>
    <x v="0"/>
    <n v="2023"/>
    <n v="3"/>
    <x v="1"/>
    <s v="CABA"/>
    <n v="3"/>
    <s v="COMUNA 7"/>
    <s v="BAJO FLORES"/>
    <s v="Sector Ferroviario"/>
    <s v="Alpaca 1380"/>
    <s v="https://maps.app.goo.gl/NBV1SeiG3fajdz2o7"/>
    <x v="1"/>
    <x v="2"/>
    <x v="0"/>
    <n v="30"/>
  </r>
  <r>
    <s v="2023-S02-3-09"/>
    <d v="2023-01-09T00:00:00"/>
    <n v="9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0"/>
    <x v="0"/>
    <x v="0"/>
    <n v="15"/>
  </r>
  <r>
    <s v="2023-S02-3-09"/>
    <d v="2023-01-09T00:00:00"/>
    <n v="9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0"/>
    <x v="0"/>
    <x v="1"/>
    <n v="18"/>
  </r>
  <r>
    <s v="2023-S02-3-09"/>
    <d v="2023-01-09T00:00:00"/>
    <n v="9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0"/>
    <x v="1"/>
    <x v="1"/>
    <n v="11"/>
  </r>
  <r>
    <s v="2023-S02-3-09"/>
    <d v="2023-01-09T00:00:00"/>
    <n v="9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1"/>
    <x v="2"/>
    <x v="0"/>
    <n v="4"/>
  </r>
  <r>
    <s v="2023-S02-3-09"/>
    <d v="2023-01-09T00:00:00"/>
    <n v="9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1"/>
    <x v="4"/>
    <x v="2"/>
    <n v="3"/>
  </r>
  <r>
    <s v="2023-S02-3-09"/>
    <d v="2023-01-09T00:00:00"/>
    <n v="9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1"/>
    <x v="4"/>
    <x v="0"/>
    <n v="34"/>
  </r>
  <r>
    <s v="2023-S02-3-09"/>
    <d v="2023-01-09T00:00:00"/>
    <n v="9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1"/>
    <x v="4"/>
    <x v="3"/>
    <n v="3"/>
  </r>
  <r>
    <s v="2023-S02-3-09"/>
    <d v="2023-01-09T00:00:00"/>
    <n v="9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2"/>
    <x v="5"/>
    <x v="0"/>
    <n v="22"/>
  </r>
  <r>
    <s v="2023-S02-3-09"/>
    <d v="2023-01-09T00:00:00"/>
    <n v="9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2"/>
    <x v="5"/>
    <x v="4"/>
    <n v="88"/>
  </r>
  <r>
    <s v="2023-S02-3-10"/>
    <d v="2023-01-10T00:00:00"/>
    <n v="10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0"/>
    <x v="0"/>
    <x v="0"/>
    <n v="5"/>
  </r>
  <r>
    <s v="2023-S02-3-10"/>
    <d v="2023-01-10T00:00:00"/>
    <n v="10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0"/>
    <x v="0"/>
    <x v="1"/>
    <n v="7"/>
  </r>
  <r>
    <s v="2023-S02-3-10"/>
    <d v="2023-01-10T00:00:00"/>
    <n v="10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0"/>
    <x v="1"/>
    <x v="1"/>
    <n v="5"/>
  </r>
  <r>
    <s v="2023-S02-3-10"/>
    <d v="2023-01-10T00:00:00"/>
    <n v="10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1"/>
    <x v="2"/>
    <x v="0"/>
    <n v="10"/>
  </r>
  <r>
    <s v="2023-S02-3-10"/>
    <d v="2023-01-10T00:00:00"/>
    <n v="10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1"/>
    <x v="4"/>
    <x v="2"/>
    <n v="2"/>
  </r>
  <r>
    <s v="2023-S02-3-10"/>
    <d v="2023-01-10T00:00:00"/>
    <n v="10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1"/>
    <x v="4"/>
    <x v="0"/>
    <n v="13"/>
  </r>
  <r>
    <s v="2023-S02-3-10"/>
    <d v="2023-01-10T00:00:00"/>
    <n v="10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1"/>
    <x v="4"/>
    <x v="3"/>
    <n v="2"/>
  </r>
  <r>
    <s v="2023-S02-3-10"/>
    <d v="2023-01-10T00:00:00"/>
    <n v="10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2"/>
    <x v="5"/>
    <x v="0"/>
    <n v="15"/>
  </r>
  <r>
    <s v="2023-S02-3-10"/>
    <d v="2023-01-10T00:00:00"/>
    <n v="10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2"/>
    <x v="5"/>
    <x v="4"/>
    <n v="57"/>
  </r>
  <r>
    <s v="2023-S02-3-12"/>
    <d v="2023-01-12T00:00:00"/>
    <n v="12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0"/>
    <x v="0"/>
    <x v="0"/>
    <n v="18"/>
  </r>
  <r>
    <s v="2023-S02-3-12"/>
    <d v="2023-01-12T00:00:00"/>
    <n v="12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0"/>
    <x v="0"/>
    <x v="1"/>
    <n v="30"/>
  </r>
  <r>
    <s v="2023-S02-3-12"/>
    <d v="2023-01-12T00:00:00"/>
    <n v="12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0"/>
    <x v="1"/>
    <x v="1"/>
    <n v="14"/>
  </r>
  <r>
    <s v="2023-S02-3-12"/>
    <d v="2023-01-12T00:00:00"/>
    <n v="12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1"/>
    <x v="2"/>
    <x v="0"/>
    <n v="28"/>
  </r>
  <r>
    <s v="2023-S02-3-12"/>
    <d v="2023-01-12T00:00:00"/>
    <n v="12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1"/>
    <x v="4"/>
    <x v="2"/>
    <n v="5"/>
  </r>
  <r>
    <s v="2023-S02-3-12"/>
    <d v="2023-01-12T00:00:00"/>
    <n v="12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1"/>
    <x v="4"/>
    <x v="0"/>
    <n v="66"/>
  </r>
  <r>
    <s v="2023-S02-3-12"/>
    <d v="2023-01-12T00:00:00"/>
    <n v="12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1"/>
    <x v="4"/>
    <x v="3"/>
    <n v="5"/>
  </r>
  <r>
    <s v="2023-S02-3-12"/>
    <d v="2023-01-12T00:00:00"/>
    <n v="12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2"/>
    <x v="5"/>
    <x v="0"/>
    <n v="31"/>
  </r>
  <r>
    <s v="2023-S02-3-12"/>
    <d v="2023-01-12T00:00:00"/>
    <n v="12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2"/>
    <x v="5"/>
    <x v="4"/>
    <n v="128"/>
  </r>
  <r>
    <s v="2023-S02-3-13"/>
    <d v="2023-01-13T00:00:00"/>
    <n v="13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0"/>
    <x v="3"/>
    <x v="0"/>
    <n v="33"/>
  </r>
  <r>
    <s v="2023-S02-3-13"/>
    <d v="2023-01-13T00:00:00"/>
    <n v="13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3"/>
    <x v="6"/>
    <x v="5"/>
    <n v="25"/>
  </r>
  <r>
    <s v="2023-S02-3-13"/>
    <d v="2023-01-13T00:00:00"/>
    <n v="13"/>
    <x v="0"/>
    <n v="2023"/>
    <n v="3"/>
    <x v="0"/>
    <s v="BUENOS AIRES"/>
    <n v="4"/>
    <s v="LUJAN"/>
    <s v="TORRES"/>
    <s v="HOSPITAL NACIONAL DR MANUEL A MOSTES DE OCA"/>
    <s v="PADRE JOSE MARIA CRIADO ALONSO Y EVARISTO CARRIEGO"/>
    <s v="https://goo.gl/maps/UKFMaR44cYm3iTwy8"/>
    <x v="3"/>
    <x v="6"/>
    <x v="6"/>
    <n v="102"/>
  </r>
  <r>
    <s v="2023-S03-1-19"/>
    <d v="2023-01-19T00:00:00"/>
    <n v="19"/>
    <x v="0"/>
    <n v="2023"/>
    <n v="4"/>
    <x v="1"/>
    <s v="CABA"/>
    <n v="5"/>
    <s v="COMUNA 4"/>
    <s v="VILLA 21-24"/>
    <s v="PLAZA CLEMENTE"/>
    <s v="DORREGO Y CONDE"/>
    <s v="https://goo.gl/maps/5Zk9kc9qirz7eF666"/>
    <x v="0"/>
    <x v="0"/>
    <x v="0"/>
    <n v="10"/>
  </r>
  <r>
    <s v="2023-S03-1-19"/>
    <d v="2023-01-19T00:00:00"/>
    <n v="19"/>
    <x v="0"/>
    <n v="2023"/>
    <n v="4"/>
    <x v="1"/>
    <s v="CABA"/>
    <n v="5"/>
    <s v="COMUNA 4"/>
    <s v="VILLA 21-24"/>
    <s v="PLAZA CLEMENTE"/>
    <s v="DORREGO Y CONDE"/>
    <s v="https://goo.gl/maps/5Zk9kc9qirz7eF666"/>
    <x v="0"/>
    <x v="0"/>
    <x v="1"/>
    <n v="8"/>
  </r>
  <r>
    <s v="2023-S03-1-19"/>
    <d v="2023-01-19T00:00:00"/>
    <n v="19"/>
    <x v="0"/>
    <n v="2023"/>
    <n v="4"/>
    <x v="1"/>
    <s v="CABA"/>
    <n v="5"/>
    <s v="COMUNA 4"/>
    <s v="VILLA 21-24"/>
    <s v="PLAZA CLEMENTE"/>
    <s v="DORREGO Y CONDE"/>
    <s v="https://goo.gl/maps/5Zk9kc9qirz7eF666"/>
    <x v="0"/>
    <x v="1"/>
    <x v="1"/>
    <n v="10"/>
  </r>
  <r>
    <s v="2023-S03-1-19"/>
    <d v="2023-01-19T00:00:00"/>
    <n v="19"/>
    <x v="0"/>
    <n v="2023"/>
    <n v="4"/>
    <x v="1"/>
    <s v="CABA"/>
    <n v="5"/>
    <s v="COMUNA 4"/>
    <s v="VILLA 21-24"/>
    <s v="PLAZA CLEMENTE"/>
    <s v="DORREGO Y CONDE"/>
    <s v="https://goo.gl/maps/5Zk9kc9qirz7eF666"/>
    <x v="1"/>
    <x v="2"/>
    <x v="0"/>
    <n v="1"/>
  </r>
  <r>
    <s v="2023-S03-1-19"/>
    <d v="2023-01-19T00:00:00"/>
    <n v="19"/>
    <x v="0"/>
    <n v="2023"/>
    <n v="4"/>
    <x v="1"/>
    <s v="CABA"/>
    <n v="5"/>
    <s v="COMUNA 4"/>
    <s v="VILLA 21-24"/>
    <s v="PLAZA CLEMENTE"/>
    <s v="DORREGO Y CONDE"/>
    <s v="https://goo.gl/maps/5Zk9kc9qirz7eF666"/>
    <x v="1"/>
    <x v="4"/>
    <x v="2"/>
    <n v="1"/>
  </r>
  <r>
    <s v="2023-S03-1-19"/>
    <d v="2023-01-19T00:00:00"/>
    <n v="19"/>
    <x v="0"/>
    <n v="2023"/>
    <n v="4"/>
    <x v="1"/>
    <s v="CABA"/>
    <n v="5"/>
    <s v="COMUNA 4"/>
    <s v="VILLA 21-24"/>
    <s v="PLAZA CLEMENTE"/>
    <s v="DORREGO Y CONDE"/>
    <s v="https://goo.gl/maps/5Zk9kc9qirz7eF666"/>
    <x v="1"/>
    <x v="4"/>
    <x v="0"/>
    <n v="8"/>
  </r>
  <r>
    <s v="2023-S03-2-16"/>
    <d v="2023-01-16T00:00:00"/>
    <n v="16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2"/>
    <x v="0"/>
    <n v="12"/>
  </r>
  <r>
    <s v="2023-S03-2-16"/>
    <d v="2023-01-16T00:00:00"/>
    <n v="16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4"/>
    <x v="2"/>
    <n v="7"/>
  </r>
  <r>
    <s v="2023-S03-2-16"/>
    <d v="2023-01-16T00:00:00"/>
    <n v="16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4"/>
    <x v="0"/>
    <n v="50"/>
  </r>
  <r>
    <s v="2023-S03-2-16"/>
    <d v="2023-01-16T00:00:00"/>
    <n v="16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4"/>
    <x v="7"/>
    <n v="7"/>
  </r>
  <r>
    <s v="2023-S03-2-16"/>
    <d v="2023-01-16T00:00:00"/>
    <n v="16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4"/>
    <x v="8"/>
    <n v="7"/>
  </r>
  <r>
    <s v="2023-S03-2-16"/>
    <d v="2023-01-16T00:00:00"/>
    <n v="16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2"/>
    <x v="5"/>
    <x v="0"/>
    <n v="28"/>
  </r>
  <r>
    <s v="2023-S03-2-16"/>
    <d v="2023-01-16T00:00:00"/>
    <n v="16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2"/>
    <x v="5"/>
    <x v="4"/>
    <n v="112"/>
  </r>
  <r>
    <s v="2023-S03-2-16"/>
    <d v="2023-01-16T00:00:00"/>
    <n v="16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4"/>
    <x v="7"/>
    <x v="0"/>
    <n v="29"/>
  </r>
  <r>
    <s v="2023-S03-2-16"/>
    <d v="2023-01-16T00:00:00"/>
    <n v="16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4"/>
    <x v="7"/>
    <x v="9"/>
    <n v="75"/>
  </r>
  <r>
    <s v="2023-S03-2-17"/>
    <d v="2023-01-17T00:00:00"/>
    <n v="17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2"/>
    <x v="0"/>
    <n v="4"/>
  </r>
  <r>
    <s v="2023-S03-2-17"/>
    <d v="2023-01-17T00:00:00"/>
    <n v="17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4"/>
    <x v="2"/>
    <n v="16"/>
  </r>
  <r>
    <s v="2023-S03-2-17"/>
    <d v="2023-01-17T00:00:00"/>
    <n v="17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4"/>
    <x v="0"/>
    <n v="36"/>
  </r>
  <r>
    <s v="2023-S03-2-17"/>
    <d v="2023-01-17T00:00:00"/>
    <n v="17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4"/>
    <x v="8"/>
    <n v="8"/>
  </r>
  <r>
    <s v="2023-S03-2-17"/>
    <d v="2023-01-17T00:00:00"/>
    <n v="17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4"/>
    <x v="3"/>
    <n v="8"/>
  </r>
  <r>
    <s v="2023-S03-2-17"/>
    <d v="2023-01-17T00:00:00"/>
    <n v="17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2"/>
    <x v="5"/>
    <x v="0"/>
    <n v="28"/>
  </r>
  <r>
    <s v="2023-S03-2-17"/>
    <d v="2023-01-17T00:00:00"/>
    <n v="17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2"/>
    <x v="5"/>
    <x v="4"/>
    <n v="112"/>
  </r>
  <r>
    <s v="2023-S03-2-17"/>
    <d v="2023-01-17T00:00:00"/>
    <n v="17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4"/>
    <x v="7"/>
    <x v="0"/>
    <n v="32"/>
  </r>
  <r>
    <s v="2023-S03-2-17"/>
    <d v="2023-01-17T00:00:00"/>
    <n v="17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4"/>
    <x v="7"/>
    <x v="9"/>
    <n v="81"/>
  </r>
  <r>
    <s v="2023-S03-2-18"/>
    <d v="2023-01-18T00:00:00"/>
    <n v="18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2"/>
    <x v="0"/>
    <n v="2"/>
  </r>
  <r>
    <s v="2023-S03-2-18"/>
    <d v="2023-01-18T00:00:00"/>
    <n v="18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4"/>
    <x v="2"/>
    <n v="18"/>
  </r>
  <r>
    <s v="2023-S03-2-18"/>
    <d v="2023-01-18T00:00:00"/>
    <n v="18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4"/>
    <x v="0"/>
    <n v="35"/>
  </r>
  <r>
    <s v="2023-S03-2-18"/>
    <d v="2023-01-18T00:00:00"/>
    <n v="18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4"/>
    <x v="8"/>
    <n v="8"/>
  </r>
  <r>
    <s v="2023-S03-2-18"/>
    <d v="2023-01-18T00:00:00"/>
    <n v="18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2"/>
    <x v="5"/>
    <x v="0"/>
    <n v="27"/>
  </r>
  <r>
    <s v="2023-S03-2-18"/>
    <d v="2023-01-18T00:00:00"/>
    <n v="18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2"/>
    <x v="5"/>
    <x v="4"/>
    <n v="108"/>
  </r>
  <r>
    <s v="2023-S03-2-18"/>
    <d v="2023-01-18T00:00:00"/>
    <n v="18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4"/>
    <x v="7"/>
    <x v="0"/>
    <n v="32"/>
  </r>
  <r>
    <s v="2023-S03-2-18"/>
    <d v="2023-01-18T00:00:00"/>
    <n v="18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4"/>
    <x v="7"/>
    <x v="9"/>
    <n v="84"/>
  </r>
  <r>
    <s v="2023-S03-2-19"/>
    <d v="2023-01-19T00:00:00"/>
    <n v="19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2"/>
    <x v="0"/>
    <n v="3"/>
  </r>
  <r>
    <s v="2023-S03-2-19"/>
    <d v="2023-01-19T00:00:00"/>
    <n v="19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4"/>
    <x v="2"/>
    <n v="18"/>
  </r>
  <r>
    <s v="2023-S03-2-19"/>
    <d v="2023-01-19T00:00:00"/>
    <n v="19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4"/>
    <x v="0"/>
    <n v="33"/>
  </r>
  <r>
    <s v="2023-S03-2-19"/>
    <d v="2023-01-19T00:00:00"/>
    <n v="19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4"/>
    <x v="8"/>
    <n v="9"/>
  </r>
  <r>
    <s v="2023-S03-2-19"/>
    <d v="2023-01-19T00:00:00"/>
    <n v="19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2"/>
    <x v="5"/>
    <x v="0"/>
    <n v="30"/>
  </r>
  <r>
    <s v="2023-S03-2-19"/>
    <d v="2023-01-19T00:00:00"/>
    <n v="19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2"/>
    <x v="5"/>
    <x v="4"/>
    <n v="120"/>
  </r>
  <r>
    <s v="2023-S03-2-19"/>
    <d v="2023-01-19T00:00:00"/>
    <n v="19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4"/>
    <x v="7"/>
    <x v="0"/>
    <n v="33"/>
  </r>
  <r>
    <s v="2023-S03-2-19"/>
    <d v="2023-01-19T00:00:00"/>
    <n v="19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4"/>
    <x v="7"/>
    <x v="9"/>
    <n v="76"/>
  </r>
  <r>
    <s v="2023-S03-2-20"/>
    <d v="2023-01-20T00:00:00"/>
    <n v="20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2"/>
    <x v="0"/>
    <n v="1"/>
  </r>
  <r>
    <s v="2023-S03-2-20"/>
    <d v="2023-01-20T00:00:00"/>
    <n v="20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4"/>
    <x v="2"/>
    <n v="18"/>
  </r>
  <r>
    <s v="2023-S03-2-20"/>
    <d v="2023-01-20T00:00:00"/>
    <n v="20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4"/>
    <x v="0"/>
    <n v="37"/>
  </r>
  <r>
    <s v="2023-S03-2-20"/>
    <d v="2023-01-20T00:00:00"/>
    <n v="20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4"/>
    <x v="8"/>
    <n v="9"/>
  </r>
  <r>
    <s v="2023-S03-2-20"/>
    <d v="2023-01-20T00:00:00"/>
    <n v="20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2"/>
    <x v="5"/>
    <x v="0"/>
    <n v="30"/>
  </r>
  <r>
    <s v="2023-S03-2-20"/>
    <d v="2023-01-20T00:00:00"/>
    <n v="20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2"/>
    <x v="5"/>
    <x v="4"/>
    <n v="120"/>
  </r>
  <r>
    <s v="2023-S03-2-20"/>
    <d v="2023-01-20T00:00:00"/>
    <n v="20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4"/>
    <x v="7"/>
    <x v="0"/>
    <n v="33"/>
  </r>
  <r>
    <s v="2023-S03-2-20"/>
    <d v="2023-01-20T00:00:00"/>
    <n v="20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4"/>
    <x v="7"/>
    <x v="9"/>
    <n v="88"/>
  </r>
  <r>
    <s v="2023-S03-2-21"/>
    <d v="2023-01-21T00:00:00"/>
    <n v="21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4"/>
    <x v="2"/>
    <n v="16"/>
  </r>
  <r>
    <s v="2023-S03-2-21"/>
    <d v="2023-01-21T00:00:00"/>
    <n v="21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4"/>
    <x v="0"/>
    <n v="30"/>
  </r>
  <r>
    <s v="2023-S03-2-21"/>
    <d v="2023-01-21T00:00:00"/>
    <n v="21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1"/>
    <x v="4"/>
    <x v="8"/>
    <n v="8"/>
  </r>
  <r>
    <s v="2023-S03-2-21"/>
    <d v="2023-01-21T00:00:00"/>
    <n v="21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2"/>
    <x v="5"/>
    <x v="0"/>
    <n v="30"/>
  </r>
  <r>
    <s v="2023-S03-2-21"/>
    <d v="2023-01-21T00:00:00"/>
    <n v="21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2"/>
    <x v="5"/>
    <x v="4"/>
    <n v="120"/>
  </r>
  <r>
    <s v="2023-S03-2-21"/>
    <d v="2023-01-21T00:00:00"/>
    <n v="21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4"/>
    <x v="7"/>
    <x v="0"/>
    <n v="30"/>
  </r>
  <r>
    <s v="2023-S03-2-21"/>
    <d v="2023-01-21T00:00:00"/>
    <n v="21"/>
    <x v="0"/>
    <n v="2023"/>
    <n v="4"/>
    <x v="0"/>
    <s v="ENTRE RIOS"/>
    <n v="6"/>
    <s v="DEPARTAMENTO GUALEGUAYCHU"/>
    <s v="GUALEGUAYCHU"/>
    <s v="VACUNATORIO DR. PATICO DANERI"/>
    <s v="SAN MARTIN 685"/>
    <s v="https://maps.app.goo.gl/gaUej2NFEq7BukAH6"/>
    <x v="4"/>
    <x v="7"/>
    <x v="9"/>
    <n v="78"/>
  </r>
  <r>
    <s v="2023-S03-5-18"/>
    <d v="2023-01-18T00:00:00"/>
    <n v="18"/>
    <x v="0"/>
    <n v="2023"/>
    <n v="4"/>
    <x v="0"/>
    <s v="BUENOS AIRES"/>
    <n v="9"/>
    <s v="PARTIDO DE EZEIZA"/>
    <s v="EZEIZA"/>
    <s v="CENTRO RECREATIVO NACIONAL BOSQUES DE EZEIZA"/>
    <s v="AV. ING. FERNANDEZ GARCIA S/N"/>
    <s v="https://maps.app.goo.gl/7EQPsBbFKdzUVuJ29"/>
    <x v="1"/>
    <x v="4"/>
    <x v="2"/>
    <n v="11"/>
  </r>
  <r>
    <s v="2023-S03-5-18"/>
    <d v="2023-01-18T00:00:00"/>
    <n v="18"/>
    <x v="0"/>
    <n v="2023"/>
    <n v="4"/>
    <x v="0"/>
    <s v="BUENOS AIRES"/>
    <n v="9"/>
    <s v="PARTIDO DE EZEIZA"/>
    <s v="EZEIZA"/>
    <s v="CENTRO RECREATIVO NACIONAL BOSQUES DE EZEIZA"/>
    <s v="AV. ING. FERNANDEZ GARCIA S/N"/>
    <s v="https://maps.app.goo.gl/7EQPsBbFKdzUVuJ29"/>
    <x v="1"/>
    <x v="4"/>
    <x v="0"/>
    <n v="170"/>
  </r>
  <r>
    <s v="2023-S04-1-26"/>
    <d v="2023-01-26T00:00:00"/>
    <n v="26"/>
    <x v="0"/>
    <n v="2023"/>
    <n v="5"/>
    <x v="1"/>
    <s v="CABA"/>
    <n v="10"/>
    <s v="COMUNA 12"/>
    <s v="SAAVEDRA"/>
    <s v="PARQUE SAAVEDRA"/>
    <s v="Av. GARCIA DEL RIO Y ROQUE PEREZ"/>
    <s v="https://goo.gl/maps/wok2UTVFkC54WCas8"/>
    <x v="0"/>
    <x v="0"/>
    <x v="0"/>
    <n v="11"/>
  </r>
  <r>
    <s v="2023-S04-1-26"/>
    <d v="2023-01-26T00:00:00"/>
    <n v="26"/>
    <x v="0"/>
    <n v="2023"/>
    <n v="5"/>
    <x v="1"/>
    <s v="CABA"/>
    <n v="10"/>
    <s v="COMUNA 12"/>
    <s v="SAAVEDRA"/>
    <s v="PARQUE SAAVEDRA"/>
    <s v="Av. GARCIA DEL RIO Y ROQUE PEREZ"/>
    <s v="https://goo.gl/maps/wok2UTVFkC54WCas8"/>
    <x v="0"/>
    <x v="0"/>
    <x v="1"/>
    <n v="9"/>
  </r>
  <r>
    <s v="2023-S04-1-26"/>
    <d v="2023-01-26T00:00:00"/>
    <n v="26"/>
    <x v="0"/>
    <n v="2023"/>
    <n v="5"/>
    <x v="1"/>
    <s v="CABA"/>
    <n v="10"/>
    <s v="COMUNA 12"/>
    <s v="SAAVEDRA"/>
    <s v="PARQUE SAAVEDRA"/>
    <s v="Av. GARCIA DEL RIO Y ROQUE PEREZ"/>
    <s v="https://goo.gl/maps/wok2UTVFkC54WCas8"/>
    <x v="0"/>
    <x v="1"/>
    <x v="1"/>
    <n v="5"/>
  </r>
  <r>
    <s v="2023-S04-1-26"/>
    <d v="2023-01-26T00:00:00"/>
    <n v="26"/>
    <x v="0"/>
    <n v="2023"/>
    <n v="5"/>
    <x v="1"/>
    <s v="CABA"/>
    <n v="10"/>
    <s v="COMUNA 12"/>
    <s v="SAAVEDRA"/>
    <s v="PARQUE SAAVEDRA"/>
    <s v="Av. GARCIA DEL RIO Y ROQUE PEREZ"/>
    <s v="https://goo.gl/maps/wok2UTVFkC54WCas8"/>
    <x v="1"/>
    <x v="2"/>
    <x v="0"/>
    <n v="14"/>
  </r>
  <r>
    <s v="2023-S04-1-26"/>
    <d v="2023-01-26T00:00:00"/>
    <n v="26"/>
    <x v="0"/>
    <n v="2023"/>
    <n v="5"/>
    <x v="1"/>
    <s v="CABA"/>
    <n v="10"/>
    <s v="COMUNA 12"/>
    <s v="SAAVEDRA"/>
    <s v="PARQUE SAAVEDRA"/>
    <s v="Av. GARCIA DEL RIO Y ROQUE PEREZ"/>
    <s v="https://goo.gl/maps/wok2UTVFkC54WCas8"/>
    <x v="1"/>
    <x v="4"/>
    <x v="2"/>
    <n v="1"/>
  </r>
  <r>
    <s v="2023-S04-1-26"/>
    <d v="2023-01-26T00:00:00"/>
    <n v="26"/>
    <x v="0"/>
    <n v="2023"/>
    <n v="5"/>
    <x v="1"/>
    <s v="CABA"/>
    <n v="10"/>
    <s v="COMUNA 12"/>
    <s v="SAAVEDRA"/>
    <s v="PARQUE SAAVEDRA"/>
    <s v="Av. GARCIA DEL RIO Y ROQUE PEREZ"/>
    <s v="https://goo.gl/maps/wok2UTVFkC54WCas8"/>
    <x v="1"/>
    <x v="4"/>
    <x v="0"/>
    <n v="14"/>
  </r>
  <r>
    <s v="2023-S04-2-23"/>
    <d v="2023-01-23T00:00:00"/>
    <n v="23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1"/>
    <x v="4"/>
    <x v="2"/>
    <n v="16"/>
  </r>
  <r>
    <s v="2023-S04-2-23"/>
    <d v="2023-01-23T00:00:00"/>
    <n v="23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1"/>
    <x v="4"/>
    <x v="0"/>
    <n v="32"/>
  </r>
  <r>
    <s v="2023-S04-2-23"/>
    <d v="2023-01-23T00:00:00"/>
    <n v="23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1"/>
    <x v="4"/>
    <x v="8"/>
    <n v="8"/>
  </r>
  <r>
    <s v="2023-S04-2-23"/>
    <d v="2023-01-23T00:00:00"/>
    <n v="23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2"/>
    <x v="5"/>
    <x v="0"/>
    <n v="30"/>
  </r>
  <r>
    <s v="2023-S04-2-23"/>
    <d v="2023-01-23T00:00:00"/>
    <n v="23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2"/>
    <x v="5"/>
    <x v="4"/>
    <n v="117"/>
  </r>
  <r>
    <s v="2023-S04-2-23"/>
    <d v="2023-01-23T00:00:00"/>
    <n v="23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4"/>
    <x v="7"/>
    <x v="0"/>
    <n v="34"/>
  </r>
  <r>
    <s v="2023-S04-2-23"/>
    <d v="2023-01-23T00:00:00"/>
    <n v="23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4"/>
    <x v="7"/>
    <x v="9"/>
    <n v="95"/>
  </r>
  <r>
    <s v="2023-S04-2-24"/>
    <d v="2023-01-24T00:00:00"/>
    <n v="24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1"/>
    <x v="4"/>
    <x v="2"/>
    <n v="14"/>
  </r>
  <r>
    <s v="2023-S04-2-24"/>
    <d v="2023-01-24T00:00:00"/>
    <n v="24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1"/>
    <x v="4"/>
    <x v="0"/>
    <n v="26"/>
  </r>
  <r>
    <s v="2023-S04-2-24"/>
    <d v="2023-01-24T00:00:00"/>
    <n v="24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1"/>
    <x v="4"/>
    <x v="7"/>
    <n v="2"/>
  </r>
  <r>
    <s v="2023-S04-2-24"/>
    <d v="2023-01-24T00:00:00"/>
    <n v="24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1"/>
    <x v="4"/>
    <x v="8"/>
    <n v="6"/>
  </r>
  <r>
    <s v="2023-S04-2-24"/>
    <d v="2023-01-24T00:00:00"/>
    <n v="24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2"/>
    <x v="5"/>
    <x v="0"/>
    <n v="24"/>
  </r>
  <r>
    <s v="2023-S04-2-24"/>
    <d v="2023-01-24T00:00:00"/>
    <n v="24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2"/>
    <x v="5"/>
    <x v="4"/>
    <n v="96"/>
  </r>
  <r>
    <s v="2023-S04-2-24"/>
    <d v="2023-01-24T00:00:00"/>
    <n v="24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4"/>
    <x v="7"/>
    <x v="0"/>
    <n v="25"/>
  </r>
  <r>
    <s v="2023-S04-2-24"/>
    <d v="2023-01-24T00:00:00"/>
    <n v="24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4"/>
    <x v="7"/>
    <x v="9"/>
    <n v="66"/>
  </r>
  <r>
    <s v="2023-S04-2-25"/>
    <d v="2023-01-25T00:00:00"/>
    <n v="25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1"/>
    <x v="4"/>
    <x v="2"/>
    <n v="16"/>
  </r>
  <r>
    <s v="2023-S04-2-25"/>
    <d v="2023-01-25T00:00:00"/>
    <n v="25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1"/>
    <x v="4"/>
    <x v="0"/>
    <n v="34"/>
  </r>
  <r>
    <s v="2023-S04-2-25"/>
    <d v="2023-01-25T00:00:00"/>
    <n v="25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1"/>
    <x v="4"/>
    <x v="8"/>
    <n v="8"/>
  </r>
  <r>
    <s v="2023-S04-2-25"/>
    <d v="2023-01-25T00:00:00"/>
    <n v="25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2"/>
    <x v="5"/>
    <x v="0"/>
    <n v="30"/>
  </r>
  <r>
    <s v="2023-S04-2-25"/>
    <d v="2023-01-25T00:00:00"/>
    <n v="25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2"/>
    <x v="5"/>
    <x v="4"/>
    <n v="120"/>
  </r>
  <r>
    <s v="2023-S04-2-25"/>
    <d v="2023-01-25T00:00:00"/>
    <n v="25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4"/>
    <x v="7"/>
    <x v="0"/>
    <n v="31"/>
  </r>
  <r>
    <s v="2023-S04-2-25"/>
    <d v="2023-01-25T00:00:00"/>
    <n v="25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4"/>
    <x v="7"/>
    <x v="9"/>
    <n v="75"/>
  </r>
  <r>
    <s v="2023-S04-2-26"/>
    <d v="2023-01-26T00:00:00"/>
    <n v="26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1"/>
    <x v="4"/>
    <x v="2"/>
    <n v="14"/>
  </r>
  <r>
    <s v="2023-S04-2-26"/>
    <d v="2023-01-26T00:00:00"/>
    <n v="26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1"/>
    <x v="4"/>
    <x v="0"/>
    <n v="29"/>
  </r>
  <r>
    <s v="2023-S04-2-26"/>
    <d v="2023-01-26T00:00:00"/>
    <n v="26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1"/>
    <x v="4"/>
    <x v="8"/>
    <n v="7"/>
  </r>
  <r>
    <s v="2023-S04-2-26"/>
    <d v="2023-01-26T00:00:00"/>
    <n v="26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2"/>
    <x v="5"/>
    <x v="0"/>
    <n v="30"/>
  </r>
  <r>
    <s v="2023-S04-2-26"/>
    <d v="2023-01-26T00:00:00"/>
    <n v="26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2"/>
    <x v="5"/>
    <x v="4"/>
    <n v="122"/>
  </r>
  <r>
    <s v="2023-S04-2-26"/>
    <d v="2023-01-26T00:00:00"/>
    <n v="26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4"/>
    <x v="7"/>
    <x v="0"/>
    <n v="33"/>
  </r>
  <r>
    <s v="2023-S04-2-26"/>
    <d v="2023-01-26T00:00:00"/>
    <n v="26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4"/>
    <x v="7"/>
    <x v="9"/>
    <n v="77"/>
  </r>
  <r>
    <s v="2023-S04-2-27"/>
    <d v="2023-01-27T00:00:00"/>
    <n v="27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1"/>
    <x v="4"/>
    <x v="2"/>
    <n v="13"/>
  </r>
  <r>
    <s v="2023-S04-2-27"/>
    <d v="2023-01-27T00:00:00"/>
    <n v="27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1"/>
    <x v="4"/>
    <x v="0"/>
    <n v="46"/>
  </r>
  <r>
    <s v="2023-S04-2-27"/>
    <d v="2023-01-27T00:00:00"/>
    <n v="27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1"/>
    <x v="4"/>
    <x v="8"/>
    <n v="6"/>
  </r>
  <r>
    <s v="2023-S04-2-27"/>
    <d v="2023-01-27T00:00:00"/>
    <n v="27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1"/>
    <x v="4"/>
    <x v="3"/>
    <n v="7"/>
  </r>
  <r>
    <s v="2023-S04-2-27"/>
    <d v="2023-01-27T00:00:00"/>
    <n v="27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2"/>
    <x v="5"/>
    <x v="0"/>
    <n v="30"/>
  </r>
  <r>
    <s v="2023-S04-2-27"/>
    <d v="2023-01-27T00:00:00"/>
    <n v="27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2"/>
    <x v="5"/>
    <x v="4"/>
    <n v="122"/>
  </r>
  <r>
    <s v="2023-S04-2-27"/>
    <d v="2023-01-27T00:00:00"/>
    <n v="27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4"/>
    <x v="7"/>
    <x v="0"/>
    <n v="34"/>
  </r>
  <r>
    <s v="2023-S04-2-27"/>
    <d v="2023-01-27T00:00:00"/>
    <n v="27"/>
    <x v="0"/>
    <n v="2023"/>
    <n v="5"/>
    <x v="0"/>
    <s v="ENTRE RIOS"/>
    <n v="11"/>
    <s v="DEPARTAMENTO GUALEGUAYCHU"/>
    <s v="GUALEGUAYCHU"/>
    <s v="VACUNATORIO DR. PATICO DANERI"/>
    <s v="SAN MARTIN 685"/>
    <s v="https://maps.app.goo.gl/gaUej2NFEq7BukAH6"/>
    <x v="4"/>
    <x v="7"/>
    <x v="9"/>
    <n v="86"/>
  </r>
  <r>
    <s v="2023-S04-4-25"/>
    <d v="2023-01-25T00:00:00"/>
    <n v="25"/>
    <x v="0"/>
    <n v="2023"/>
    <n v="5"/>
    <x v="0"/>
    <s v="BUENOS AIRES"/>
    <n v="12"/>
    <s v="GENERAL PUEYRREDON"/>
    <s v="MAR DEL PLATA "/>
    <s v="PARQUE DE LAS INFANCIAS- BASE NAVAL"/>
    <s v="BV. MARITIMO PATRICIO PERALTA RAMOS AL 6500"/>
    <s v="https://goo.gl/maps/qFkJtHkKPSBGKaJY7"/>
    <x v="1"/>
    <x v="2"/>
    <x v="0"/>
    <n v="12"/>
  </r>
  <r>
    <s v="2023-S04-4-25"/>
    <d v="2023-01-25T00:00:00"/>
    <n v="25"/>
    <x v="0"/>
    <n v="2023"/>
    <n v="5"/>
    <x v="0"/>
    <s v="BUENOS AIRES"/>
    <n v="12"/>
    <s v="GENERAL PUEYRREDON"/>
    <s v="MAR DEL PLATA "/>
    <s v="PARQUE DE LAS INFANCIAS- BASE NAVAL"/>
    <s v="BV. MARITIMO PATRICIO PERALTA RAMOS AL 6500"/>
    <s v="https://goo.gl/maps/qFkJtHkKPSBGKaJY7"/>
    <x v="1"/>
    <x v="4"/>
    <x v="2"/>
    <n v="22"/>
  </r>
  <r>
    <s v="2023-S04-4-25"/>
    <d v="2023-01-25T00:00:00"/>
    <n v="25"/>
    <x v="0"/>
    <n v="2023"/>
    <n v="5"/>
    <x v="0"/>
    <s v="BUENOS AIRES"/>
    <n v="12"/>
    <s v="GENERAL PUEYRREDON"/>
    <s v="MAR DEL PLATA "/>
    <s v="PARQUE DE LAS INFANCIAS- BASE NAVAL"/>
    <s v="BV. MARITIMO PATRICIO PERALTA RAMOS AL 6500"/>
    <s v="https://goo.gl/maps/qFkJtHkKPSBGKaJY7"/>
    <x v="1"/>
    <x v="4"/>
    <x v="0"/>
    <n v="192"/>
  </r>
  <r>
    <s v="2023-S04-4-26"/>
    <d v="2023-01-26T00:00:00"/>
    <n v="26"/>
    <x v="0"/>
    <n v="2023"/>
    <n v="5"/>
    <x v="0"/>
    <s v="BUENOS AIRES"/>
    <n v="12"/>
    <s v="GENERAL PUEYRREDON"/>
    <s v="MAR DEL PLATA "/>
    <s v="PARQUE DE LAS INFANCIAS- BASE NAVAL"/>
    <s v="BV. MARITIMO PATRICIO PERALTA RAMOS AL 6500"/>
    <s v="https://goo.gl/maps/qFkJtHkKPSBGKaJY7"/>
    <x v="1"/>
    <x v="2"/>
    <x v="0"/>
    <n v="8"/>
  </r>
  <r>
    <s v="2023-S04-4-26"/>
    <d v="2023-01-26T00:00:00"/>
    <n v="26"/>
    <x v="0"/>
    <n v="2023"/>
    <n v="5"/>
    <x v="0"/>
    <s v="BUENOS AIRES"/>
    <n v="12"/>
    <s v="GENERAL PUEYRREDON"/>
    <s v="MAR DEL PLATA "/>
    <s v="PARQUE DE LAS INFANCIAS- BASE NAVAL"/>
    <s v="BV. MARITIMO PATRICIO PERALTA RAMOS AL 6500"/>
    <s v="https://goo.gl/maps/qFkJtHkKPSBGKaJY7"/>
    <x v="1"/>
    <x v="4"/>
    <x v="2"/>
    <n v="21"/>
  </r>
  <r>
    <s v="2023-S04-4-26"/>
    <d v="2023-01-26T00:00:00"/>
    <n v="26"/>
    <x v="0"/>
    <n v="2023"/>
    <n v="5"/>
    <x v="0"/>
    <s v="BUENOS AIRES"/>
    <n v="12"/>
    <s v="GENERAL PUEYRREDON"/>
    <s v="MAR DEL PLATA "/>
    <s v="PARQUE DE LAS INFANCIAS- BASE NAVAL"/>
    <s v="BV. MARITIMO PATRICIO PERALTA RAMOS AL 6500"/>
    <s v="https://goo.gl/maps/qFkJtHkKPSBGKaJY7"/>
    <x v="1"/>
    <x v="4"/>
    <x v="0"/>
    <n v="256"/>
  </r>
  <r>
    <s v="2023-S04-4-27"/>
    <d v="2023-01-27T00:00:00"/>
    <n v="27"/>
    <x v="0"/>
    <n v="2023"/>
    <n v="5"/>
    <x v="0"/>
    <s v="BUENOS AIRES"/>
    <n v="12"/>
    <s v="GENERAL PUEYRREDON"/>
    <s v="MAR DEL PLATA "/>
    <s v="PARQUE DE LAS INFANCIAS- BASE NAVAL"/>
    <s v="BV. MARITIMO PATRICIO PERALTA RAMOS AL 6500"/>
    <s v="https://goo.gl/maps/qFkJtHkKPSBGKaJY7"/>
    <x v="1"/>
    <x v="2"/>
    <x v="0"/>
    <n v="5"/>
  </r>
  <r>
    <s v="2023-S04-4-27"/>
    <d v="2023-01-27T00:00:00"/>
    <n v="27"/>
    <x v="0"/>
    <n v="2023"/>
    <n v="5"/>
    <x v="0"/>
    <s v="BUENOS AIRES"/>
    <n v="12"/>
    <s v="GENERAL PUEYRREDON"/>
    <s v="MAR DEL PLATA "/>
    <s v="PARQUE DE LAS INFANCIAS- BASE NAVAL"/>
    <s v="BV. MARITIMO PATRICIO PERALTA RAMOS AL 6500"/>
    <s v="https://goo.gl/maps/qFkJtHkKPSBGKaJY7"/>
    <x v="1"/>
    <x v="4"/>
    <x v="2"/>
    <n v="27"/>
  </r>
  <r>
    <s v="2023-S04-4-27"/>
    <d v="2023-01-27T00:00:00"/>
    <n v="27"/>
    <x v="0"/>
    <n v="2023"/>
    <n v="5"/>
    <x v="0"/>
    <s v="BUENOS AIRES"/>
    <n v="12"/>
    <s v="GENERAL PUEYRREDON"/>
    <s v="MAR DEL PLATA "/>
    <s v="PARQUE DE LAS INFANCIAS- BASE NAVAL"/>
    <s v="BV. MARITIMO PATRICIO PERALTA RAMOS AL 6500"/>
    <s v="https://goo.gl/maps/qFkJtHkKPSBGKaJY7"/>
    <x v="1"/>
    <x v="4"/>
    <x v="0"/>
    <n v="252"/>
  </r>
  <r>
    <s v="2023-S04-4-28"/>
    <d v="2023-01-28T00:00:00"/>
    <n v="28"/>
    <x v="0"/>
    <n v="2023"/>
    <n v="5"/>
    <x v="0"/>
    <s v="BUENOS AIRES"/>
    <n v="12"/>
    <s v="GENERAL PUEYRREDON"/>
    <s v="MAR DEL PLATA "/>
    <s v="PARQUE DE LAS INFANCIAS- BASE NAVAL"/>
    <s v="BV. MARITIMO PATRICIO PERALTA RAMOS AL 6500"/>
    <s v="https://goo.gl/maps/qFkJtHkKPSBGKaJY7"/>
    <x v="1"/>
    <x v="2"/>
    <x v="0"/>
    <n v="18"/>
  </r>
  <r>
    <s v="2023-S04-4-28"/>
    <d v="2023-01-28T00:00:00"/>
    <n v="28"/>
    <x v="0"/>
    <n v="2023"/>
    <n v="5"/>
    <x v="0"/>
    <s v="BUENOS AIRES"/>
    <n v="12"/>
    <s v="GENERAL PUEYRREDON"/>
    <s v="MAR DEL PLATA "/>
    <s v="PARQUE DE LAS INFANCIAS- BASE NAVAL"/>
    <s v="BV. MARITIMO PATRICIO PERALTA RAMOS AL 6500"/>
    <s v="https://goo.gl/maps/qFkJtHkKPSBGKaJY7"/>
    <x v="1"/>
    <x v="4"/>
    <x v="2"/>
    <n v="27"/>
  </r>
  <r>
    <s v="2023-S04-4-28"/>
    <d v="2023-01-28T00:00:00"/>
    <n v="28"/>
    <x v="0"/>
    <n v="2023"/>
    <n v="5"/>
    <x v="0"/>
    <s v="BUENOS AIRES"/>
    <n v="12"/>
    <s v="GENERAL PUEYRREDON"/>
    <s v="MAR DEL PLATA "/>
    <s v="PARQUE DE LAS INFANCIAS- BASE NAVAL"/>
    <s v="BV. MARITIMO PATRICIO PERALTA RAMOS AL 6500"/>
    <s v="https://goo.gl/maps/qFkJtHkKPSBGKaJY7"/>
    <x v="1"/>
    <x v="4"/>
    <x v="0"/>
    <n v="273"/>
  </r>
  <r>
    <s v="2023-S04-4-29"/>
    <d v="2023-01-29T00:00:00"/>
    <n v="29"/>
    <x v="0"/>
    <n v="2023"/>
    <n v="5"/>
    <x v="0"/>
    <s v="BUENOS AIRES"/>
    <n v="12"/>
    <s v="GENERAL PUEYRREDON"/>
    <s v="MAR DEL PLATA "/>
    <s v="PARQUE DE LAS INFANCIAS- BASE NAVAL"/>
    <s v="BV. MARITIMO PATRICIO PERALTA RAMOS AL 6500"/>
    <s v="https://goo.gl/maps/qFkJtHkKPSBGKaJY7"/>
    <x v="1"/>
    <x v="2"/>
    <x v="0"/>
    <n v="12"/>
  </r>
  <r>
    <s v="2023-S04-4-29"/>
    <d v="2023-01-29T00:00:00"/>
    <n v="29"/>
    <x v="0"/>
    <n v="2023"/>
    <n v="5"/>
    <x v="0"/>
    <s v="BUENOS AIRES"/>
    <n v="12"/>
    <s v="GENERAL PUEYRREDON"/>
    <s v="MAR DEL PLATA "/>
    <s v="PARQUE DE LAS INFANCIAS- BASE NAVAL"/>
    <s v="BV. MARITIMO PATRICIO PERALTA RAMOS AL 6500"/>
    <s v="https://goo.gl/maps/qFkJtHkKPSBGKaJY7"/>
    <x v="1"/>
    <x v="4"/>
    <x v="2"/>
    <n v="22"/>
  </r>
  <r>
    <s v="2023-S04-4-29"/>
    <d v="2023-01-29T00:00:00"/>
    <n v="29"/>
    <x v="0"/>
    <n v="2023"/>
    <n v="5"/>
    <x v="0"/>
    <s v="BUENOS AIRES"/>
    <n v="12"/>
    <s v="GENERAL PUEYRREDON"/>
    <s v="MAR DEL PLATA "/>
    <s v="PARQUE DE LAS INFANCIAS- BASE NAVAL"/>
    <s v="BV. MARITIMO PATRICIO PERALTA RAMOS AL 6500"/>
    <s v="https://goo.gl/maps/qFkJtHkKPSBGKaJY7"/>
    <x v="1"/>
    <x v="4"/>
    <x v="0"/>
    <n v="281"/>
  </r>
  <r>
    <s v="2023-S05-1-3"/>
    <d v="2023-02-03T00:00:00"/>
    <n v="3"/>
    <x v="1"/>
    <n v="2023"/>
    <n v="6"/>
    <x v="1"/>
    <s v="CABA"/>
    <n v="13"/>
    <s v="COMUNA 14"/>
    <s v="PALERMO"/>
    <s v="PLAZA ARMENIA"/>
    <s v="ARMENIA Y COSTA RICA"/>
    <s v="https://goo.gl/maps/YF7dDLSY7x6kkXFu6"/>
    <x v="0"/>
    <x v="0"/>
    <x v="0"/>
    <n v="31"/>
  </r>
  <r>
    <s v="2023-S05-1-3"/>
    <d v="2023-02-03T00:00:00"/>
    <n v="3"/>
    <x v="1"/>
    <n v="2023"/>
    <n v="6"/>
    <x v="1"/>
    <s v="CABA"/>
    <n v="13"/>
    <s v="COMUNA 14"/>
    <s v="PALERMO"/>
    <s v="PLAZA ARMENIA"/>
    <s v="ARMENIA Y COSTA RICA"/>
    <s v="https://goo.gl/maps/YF7dDLSY7x6kkXFu6"/>
    <x v="0"/>
    <x v="0"/>
    <x v="1"/>
    <n v="10"/>
  </r>
  <r>
    <s v="2023-S05-1-3"/>
    <d v="2023-02-03T00:00:00"/>
    <n v="3"/>
    <x v="1"/>
    <n v="2023"/>
    <n v="6"/>
    <x v="1"/>
    <s v="CABA"/>
    <n v="13"/>
    <s v="COMUNA 14"/>
    <s v="PALERMO"/>
    <s v="PLAZA ARMENIA"/>
    <s v="ARMENIA Y COSTA RICA"/>
    <s v="https://goo.gl/maps/YF7dDLSY7x6kkXFu6"/>
    <x v="0"/>
    <x v="1"/>
    <x v="1"/>
    <n v="29"/>
  </r>
  <r>
    <s v="2023-S05-1-3"/>
    <d v="2023-02-03T00:00:00"/>
    <n v="3"/>
    <x v="1"/>
    <n v="2023"/>
    <n v="6"/>
    <x v="1"/>
    <s v="CABA"/>
    <n v="13"/>
    <s v="COMUNA 14"/>
    <s v="PALERMO"/>
    <s v="PLAZA ARMENIA"/>
    <s v="ARMENIA Y COSTA RICA"/>
    <s v="https://goo.gl/maps/YF7dDLSY7x6kkXFu6"/>
    <x v="1"/>
    <x v="2"/>
    <x v="0"/>
    <n v="26"/>
  </r>
  <r>
    <s v="2023-S05-1-3"/>
    <d v="2023-02-03T00:00:00"/>
    <n v="3"/>
    <x v="1"/>
    <n v="2023"/>
    <n v="6"/>
    <x v="1"/>
    <s v="CABA"/>
    <n v="13"/>
    <s v="COMUNA 14"/>
    <s v="PALERMO"/>
    <s v="PLAZA ARMENIA"/>
    <s v="ARMENIA Y COSTA RICA"/>
    <s v="https://goo.gl/maps/YF7dDLSY7x6kkXFu6"/>
    <x v="1"/>
    <x v="4"/>
    <x v="2"/>
    <n v="1"/>
  </r>
  <r>
    <s v="2023-S05-1-3"/>
    <d v="2023-02-03T00:00:00"/>
    <n v="3"/>
    <x v="1"/>
    <n v="2023"/>
    <n v="6"/>
    <x v="1"/>
    <s v="CABA"/>
    <n v="13"/>
    <s v="COMUNA 14"/>
    <s v="PALERMO"/>
    <s v="PLAZA ARMENIA"/>
    <s v="ARMENIA Y COSTA RICA"/>
    <s v="https://goo.gl/maps/YF7dDLSY7x6kkXFu6"/>
    <x v="1"/>
    <x v="4"/>
    <x v="0"/>
    <n v="4"/>
  </r>
  <r>
    <s v="2023-S05-2-3"/>
    <d v="2023-02-03T00:00:00"/>
    <n v="3"/>
    <x v="1"/>
    <n v="2023"/>
    <n v="6"/>
    <x v="1"/>
    <s v="CORDOBA"/>
    <n v="14"/>
    <s v="GENERAL SAN MARTIN"/>
    <s v="VILLA MARIA"/>
    <s v="-"/>
    <s v="Elpidio González 100/200"/>
    <s v="https://goo.gl/maps/nuuPhUPPhUf3mP9N9"/>
    <x v="0"/>
    <x v="0"/>
    <x v="0"/>
    <n v="2"/>
  </r>
  <r>
    <s v="2023-S05-2-3"/>
    <d v="2023-02-03T00:00:00"/>
    <n v="3"/>
    <x v="1"/>
    <n v="2023"/>
    <n v="6"/>
    <x v="1"/>
    <s v="CORDOBA"/>
    <n v="14"/>
    <s v="GENERAL SAN MARTIN"/>
    <s v="VILLA MARIA"/>
    <s v="-"/>
    <s v="Elpidio González 100/200"/>
    <s v="https://goo.gl/maps/nuuPhUPPhUf3mP9N9"/>
    <x v="0"/>
    <x v="0"/>
    <x v="1"/>
    <n v="6"/>
  </r>
  <r>
    <s v="2023-S05-2-3"/>
    <d v="2023-02-03T00:00:00"/>
    <n v="3"/>
    <x v="1"/>
    <n v="2023"/>
    <n v="6"/>
    <x v="1"/>
    <s v="CORDOBA"/>
    <n v="14"/>
    <s v="GENERAL SAN MARTIN"/>
    <s v="VILLA MARIA"/>
    <s v="-"/>
    <s v="Elpidio González 100/200"/>
    <s v="https://goo.gl/maps/nuuPhUPPhUf3mP9N9"/>
    <x v="0"/>
    <x v="1"/>
    <x v="1"/>
    <n v="2"/>
  </r>
  <r>
    <s v="2023-S05-2-3"/>
    <d v="2023-02-03T00:00:00"/>
    <n v="3"/>
    <x v="1"/>
    <n v="2023"/>
    <n v="6"/>
    <x v="1"/>
    <s v="CORDOBA"/>
    <n v="14"/>
    <s v="GENERAL SAN MARTIN"/>
    <s v="VILLA MARIA"/>
    <s v="-"/>
    <s v="Elpidio González 100/200"/>
    <s v="https://goo.gl/maps/nuuPhUPPhUf3mP9N9"/>
    <x v="1"/>
    <x v="2"/>
    <x v="0"/>
    <n v="30"/>
  </r>
  <r>
    <s v="2023-S05-2-3"/>
    <d v="2023-02-03T00:00:00"/>
    <n v="3"/>
    <x v="1"/>
    <n v="2023"/>
    <n v="6"/>
    <x v="1"/>
    <s v="CORDOBA"/>
    <n v="14"/>
    <s v="GENERAL SAN MARTIN"/>
    <s v="VILLA MARIA"/>
    <s v="-"/>
    <s v="Elpidio González 100/200"/>
    <s v="https://goo.gl/maps/nuuPhUPPhUf3mP9N9"/>
    <x v="1"/>
    <x v="4"/>
    <x v="2"/>
    <n v="3"/>
  </r>
  <r>
    <s v="2023-S05-2-3"/>
    <d v="2023-02-03T00:00:00"/>
    <n v="3"/>
    <x v="1"/>
    <n v="2023"/>
    <n v="6"/>
    <x v="1"/>
    <s v="CORDOBA"/>
    <n v="14"/>
    <s v="GENERAL SAN MARTIN"/>
    <s v="VILLA MARIA"/>
    <s v="-"/>
    <s v="Elpidio González 100/200"/>
    <s v="https://goo.gl/maps/nuuPhUPPhUf3mP9N9"/>
    <x v="1"/>
    <x v="4"/>
    <x v="0"/>
    <n v="25"/>
  </r>
  <r>
    <s v="2023-S05-2-4"/>
    <d v="2023-02-04T00:00:00"/>
    <n v="4"/>
    <x v="1"/>
    <n v="2023"/>
    <n v="6"/>
    <x v="1"/>
    <s v="CORDOBA"/>
    <n v="14"/>
    <s v="GENERAL SAN MARTIN"/>
    <s v="VILLA MARIA"/>
    <s v="-"/>
    <s v="Elpidio González 100/200"/>
    <s v="https://goo.gl/maps/nuuPhUPPhUf3mP9N9"/>
    <x v="0"/>
    <x v="0"/>
    <x v="0"/>
    <n v="12"/>
  </r>
  <r>
    <s v="2023-S05-2-4"/>
    <d v="2023-02-04T00:00:00"/>
    <n v="4"/>
    <x v="1"/>
    <n v="2023"/>
    <n v="6"/>
    <x v="1"/>
    <s v="CORDOBA"/>
    <n v="14"/>
    <s v="GENERAL SAN MARTIN"/>
    <s v="VILLA MARIA"/>
    <s v="-"/>
    <s v="Elpidio González 100/200"/>
    <s v="https://goo.gl/maps/nuuPhUPPhUf3mP9N9"/>
    <x v="0"/>
    <x v="0"/>
    <x v="1"/>
    <n v="10"/>
  </r>
  <r>
    <s v="2023-S05-2-4"/>
    <d v="2023-02-04T00:00:00"/>
    <n v="4"/>
    <x v="1"/>
    <n v="2023"/>
    <n v="6"/>
    <x v="1"/>
    <s v="CORDOBA"/>
    <n v="14"/>
    <s v="GENERAL SAN MARTIN"/>
    <s v="VILLA MARIA"/>
    <s v="-"/>
    <s v="Elpidio González 100/200"/>
    <s v="https://goo.gl/maps/nuuPhUPPhUf3mP9N9"/>
    <x v="0"/>
    <x v="0"/>
    <x v="10"/>
    <n v="3"/>
  </r>
  <r>
    <s v="2023-S05-2-4"/>
    <d v="2023-02-04T00:00:00"/>
    <n v="4"/>
    <x v="1"/>
    <n v="2023"/>
    <n v="6"/>
    <x v="1"/>
    <s v="CORDOBA"/>
    <n v="14"/>
    <s v="GENERAL SAN MARTIN"/>
    <s v="VILLA MARIA"/>
    <s v="-"/>
    <s v="Elpidio González 100/200"/>
    <s v="https://goo.gl/maps/nuuPhUPPhUf3mP9N9"/>
    <x v="0"/>
    <x v="1"/>
    <x v="1"/>
    <n v="22"/>
  </r>
  <r>
    <s v="2023-S05-2-4"/>
    <d v="2023-02-04T00:00:00"/>
    <n v="4"/>
    <x v="1"/>
    <n v="2023"/>
    <n v="6"/>
    <x v="1"/>
    <s v="CORDOBA"/>
    <n v="14"/>
    <s v="GENERAL SAN MARTIN"/>
    <s v="VILLA MARIA"/>
    <s v="-"/>
    <s v="Elpidio González 100/200"/>
    <s v="https://goo.gl/maps/nuuPhUPPhUf3mP9N9"/>
    <x v="1"/>
    <x v="2"/>
    <x v="0"/>
    <n v="46"/>
  </r>
  <r>
    <s v="2023-S05-2-4"/>
    <d v="2023-02-04T00:00:00"/>
    <n v="4"/>
    <x v="1"/>
    <n v="2023"/>
    <n v="6"/>
    <x v="1"/>
    <s v="CORDOBA"/>
    <n v="14"/>
    <s v="GENERAL SAN MARTIN"/>
    <s v="VILLA MARIA"/>
    <s v="-"/>
    <s v="Elpidio González 100/200"/>
    <s v="https://goo.gl/maps/nuuPhUPPhUf3mP9N9"/>
    <x v="1"/>
    <x v="4"/>
    <x v="2"/>
    <n v="2"/>
  </r>
  <r>
    <s v="2023-S05-2-4"/>
    <d v="2023-02-04T00:00:00"/>
    <n v="4"/>
    <x v="1"/>
    <n v="2023"/>
    <n v="6"/>
    <x v="1"/>
    <s v="CORDOBA"/>
    <n v="14"/>
    <s v="GENERAL SAN MARTIN"/>
    <s v="VILLA MARIA"/>
    <s v="-"/>
    <s v="Elpidio González 100/200"/>
    <s v="https://goo.gl/maps/nuuPhUPPhUf3mP9N9"/>
    <x v="1"/>
    <x v="4"/>
    <x v="0"/>
    <n v="70"/>
  </r>
  <r>
    <s v="2023-S05-2-5"/>
    <d v="2023-02-05T00:00:00"/>
    <n v="5"/>
    <x v="1"/>
    <n v="2023"/>
    <n v="6"/>
    <x v="1"/>
    <s v="CORDOBA"/>
    <n v="14"/>
    <s v="GENERAL SAN MARTIN"/>
    <s v="VILLA MARIA"/>
    <s v="-"/>
    <s v="Elpidio González 100/200"/>
    <s v="https://goo.gl/maps/nuuPhUPPhUf3mP9N9"/>
    <x v="0"/>
    <x v="0"/>
    <x v="0"/>
    <n v="39"/>
  </r>
  <r>
    <s v="2023-S05-2-5"/>
    <d v="2023-02-05T00:00:00"/>
    <n v="5"/>
    <x v="1"/>
    <n v="2023"/>
    <n v="6"/>
    <x v="1"/>
    <s v="CORDOBA"/>
    <n v="14"/>
    <s v="GENERAL SAN MARTIN"/>
    <s v="VILLA MARIA"/>
    <s v="-"/>
    <s v="Elpidio González 100/200"/>
    <s v="https://goo.gl/maps/nuuPhUPPhUf3mP9N9"/>
    <x v="0"/>
    <x v="0"/>
    <x v="1"/>
    <n v="59"/>
  </r>
  <r>
    <s v="2023-S05-2-5"/>
    <d v="2023-02-05T00:00:00"/>
    <n v="5"/>
    <x v="1"/>
    <n v="2023"/>
    <n v="6"/>
    <x v="1"/>
    <s v="CORDOBA"/>
    <n v="14"/>
    <s v="GENERAL SAN MARTIN"/>
    <s v="VILLA MARIA"/>
    <s v="-"/>
    <s v="Elpidio González 100/200"/>
    <s v="https://goo.gl/maps/nuuPhUPPhUf3mP9N9"/>
    <x v="0"/>
    <x v="1"/>
    <x v="1"/>
    <n v="39"/>
  </r>
  <r>
    <s v="2023-S05-2-5"/>
    <d v="2023-02-05T00:00:00"/>
    <n v="5"/>
    <x v="1"/>
    <n v="2023"/>
    <n v="6"/>
    <x v="1"/>
    <s v="CORDOBA"/>
    <n v="14"/>
    <s v="GENERAL SAN MARTIN"/>
    <s v="VILLA MARIA"/>
    <s v="-"/>
    <s v="Elpidio González 100/200"/>
    <s v="https://goo.gl/maps/nuuPhUPPhUf3mP9N9"/>
    <x v="1"/>
    <x v="2"/>
    <x v="0"/>
    <n v="60"/>
  </r>
  <r>
    <s v="2023-S05-2-5"/>
    <d v="2023-02-05T00:00:00"/>
    <n v="5"/>
    <x v="1"/>
    <n v="2023"/>
    <n v="6"/>
    <x v="1"/>
    <s v="CORDOBA"/>
    <n v="14"/>
    <s v="GENERAL SAN MARTIN"/>
    <s v="VILLA MARIA"/>
    <s v="-"/>
    <s v="Elpidio González 100/200"/>
    <s v="https://goo.gl/maps/nuuPhUPPhUf3mP9N9"/>
    <x v="1"/>
    <x v="4"/>
    <x v="2"/>
    <n v="2"/>
  </r>
  <r>
    <s v="2023-S05-2-5"/>
    <d v="2023-02-05T00:00:00"/>
    <n v="5"/>
    <x v="1"/>
    <n v="2023"/>
    <n v="6"/>
    <x v="1"/>
    <s v="CORDOBA"/>
    <n v="14"/>
    <s v="GENERAL SAN MARTIN"/>
    <s v="VILLA MARIA"/>
    <s v="-"/>
    <s v="Elpidio González 100/200"/>
    <s v="https://goo.gl/maps/nuuPhUPPhUf3mP9N9"/>
    <x v="1"/>
    <x v="4"/>
    <x v="0"/>
    <n v="80"/>
  </r>
  <r>
    <s v="2023-S05-3-3"/>
    <d v="2023-02-03T00:00:00"/>
    <n v="3"/>
    <x v="1"/>
    <n v="2023"/>
    <n v="6"/>
    <x v="2"/>
    <s v="BUENOS AIRES"/>
    <n v="15"/>
    <s v="VICENTE LOPEZ"/>
    <s v="VILLA MARTELLI"/>
    <s v="TECNOPOLIS"/>
    <s v="AV. GRAL PAZ Y AV. CONSTITUYENTES"/>
    <s v="https://g.page/tecnopolisoficial?share"/>
    <x v="0"/>
    <x v="0"/>
    <x v="0"/>
    <n v="20"/>
  </r>
  <r>
    <s v="2023-S05-3-3"/>
    <d v="2023-02-03T00:00:00"/>
    <n v="3"/>
    <x v="1"/>
    <n v="2023"/>
    <n v="6"/>
    <x v="2"/>
    <s v="BUENOS AIRES"/>
    <n v="15"/>
    <s v="VICENTE LOPEZ"/>
    <s v="VILLA MARTELLI"/>
    <s v="TECNOPOLIS"/>
    <s v="AV. GRAL PAZ Y AV. CONSTITUYENTES"/>
    <s v="https://g.page/tecnopolisoficial?share"/>
    <x v="0"/>
    <x v="0"/>
    <x v="1"/>
    <n v="22"/>
  </r>
  <r>
    <s v="2023-S05-3-3"/>
    <d v="2023-02-03T00:00:00"/>
    <n v="3"/>
    <x v="1"/>
    <n v="2023"/>
    <n v="6"/>
    <x v="2"/>
    <s v="BUENOS AIRES"/>
    <n v="15"/>
    <s v="VICENTE LOPEZ"/>
    <s v="VILLA MARTELLI"/>
    <s v="TECNOPOLIS"/>
    <s v="AV. GRAL PAZ Y AV. CONSTITUYENTES"/>
    <s v="https://g.page/tecnopolisoficial?share"/>
    <x v="0"/>
    <x v="1"/>
    <x v="1"/>
    <n v="13"/>
  </r>
  <r>
    <s v="2023-S05-3-3"/>
    <d v="2023-02-03T00:00:00"/>
    <n v="3"/>
    <x v="1"/>
    <n v="2023"/>
    <n v="6"/>
    <x v="2"/>
    <s v="BUENOS AIRES"/>
    <n v="15"/>
    <s v="VICENTE LOPEZ"/>
    <s v="VILLA MARTELLI"/>
    <s v="TECNOPOLIS"/>
    <s v="AV. GRAL PAZ Y AV. CONSTITUYENTES"/>
    <s v="https://g.page/tecnopolisoficial?share"/>
    <x v="1"/>
    <x v="2"/>
    <x v="0"/>
    <n v="28"/>
  </r>
  <r>
    <s v="2023-S05-3-3"/>
    <d v="2023-02-03T00:00:00"/>
    <n v="3"/>
    <x v="1"/>
    <n v="2023"/>
    <n v="6"/>
    <x v="2"/>
    <s v="BUENOS AIRES"/>
    <n v="15"/>
    <s v="VICENTE LOPEZ"/>
    <s v="VILLA MARTELLI"/>
    <s v="TECNOPOLIS"/>
    <s v="AV. GRAL PAZ Y AV. CONSTITUYENTES"/>
    <s v="https://g.page/tecnopolisoficial?share"/>
    <x v="1"/>
    <x v="4"/>
    <x v="2"/>
    <n v="4"/>
  </r>
  <r>
    <s v="2023-S05-3-3"/>
    <d v="2023-02-03T00:00:00"/>
    <n v="3"/>
    <x v="1"/>
    <n v="2023"/>
    <n v="6"/>
    <x v="2"/>
    <s v="BUENOS AIRES"/>
    <n v="15"/>
    <s v="VICENTE LOPEZ"/>
    <s v="VILLA MARTELLI"/>
    <s v="TECNOPOLIS"/>
    <s v="AV. GRAL PAZ Y AV. CONSTITUYENTES"/>
    <s v="https://g.page/tecnopolisoficial?share"/>
    <x v="1"/>
    <x v="4"/>
    <x v="0"/>
    <n v="46"/>
  </r>
  <r>
    <s v="2023-S05-3-4"/>
    <d v="2023-02-04T00:00:00"/>
    <n v="4"/>
    <x v="1"/>
    <n v="2023"/>
    <n v="6"/>
    <x v="2"/>
    <s v="BUENOS AIRES"/>
    <n v="15"/>
    <s v="VICENTE LOPEZ"/>
    <s v="VILLA MARTELI"/>
    <s v="TECNOPOLIS"/>
    <s v="AV. GRAL PAZ Y AV. CONSTITUYENTES"/>
    <s v="https://g.page/tecnopolisoficial?share"/>
    <x v="0"/>
    <x v="0"/>
    <x v="0"/>
    <n v="41"/>
  </r>
  <r>
    <s v="2023-S05-3-4"/>
    <d v="2023-02-04T00:00:00"/>
    <n v="4"/>
    <x v="1"/>
    <n v="2023"/>
    <n v="6"/>
    <x v="2"/>
    <s v="BUENOS AIRES"/>
    <n v="15"/>
    <s v="VICENTE LOPEZ"/>
    <s v="VILLA MARTELI"/>
    <s v="TECNOPOLIS"/>
    <s v="AV. GRAL PAZ Y AV. CONSTITUYENTES"/>
    <s v="https://g.page/tecnopolisoficial?share"/>
    <x v="0"/>
    <x v="0"/>
    <x v="1"/>
    <n v="16"/>
  </r>
  <r>
    <s v="2023-S05-3-4"/>
    <d v="2023-02-04T00:00:00"/>
    <n v="4"/>
    <x v="1"/>
    <n v="2023"/>
    <n v="6"/>
    <x v="2"/>
    <s v="BUENOS AIRES"/>
    <n v="15"/>
    <s v="VICENTE LOPEZ"/>
    <s v="VILLA MARTELI"/>
    <s v="TECNOPOLIS"/>
    <s v="AV. GRAL PAZ Y AV. CONSTITUYENTES"/>
    <s v="https://g.page/tecnopolisoficial?share"/>
    <x v="0"/>
    <x v="0"/>
    <x v="10"/>
    <n v="1"/>
  </r>
  <r>
    <s v="2023-S05-3-4"/>
    <d v="2023-02-04T00:00:00"/>
    <n v="4"/>
    <x v="1"/>
    <n v="2023"/>
    <n v="6"/>
    <x v="2"/>
    <s v="BUENOS AIRES"/>
    <n v="15"/>
    <s v="VICENTE LOPEZ"/>
    <s v="VILLA MARTELI"/>
    <s v="TECNOPOLIS"/>
    <s v="AV. GRAL PAZ Y AV. CONSTITUYENTES"/>
    <s v="https://g.page/tecnopolisoficial?share"/>
    <x v="0"/>
    <x v="1"/>
    <x v="1"/>
    <n v="34"/>
  </r>
  <r>
    <s v="2023-S05-3-4"/>
    <d v="2023-02-04T00:00:00"/>
    <n v="4"/>
    <x v="1"/>
    <n v="2023"/>
    <n v="6"/>
    <x v="2"/>
    <s v="BUENOS AIRES"/>
    <n v="15"/>
    <s v="VICENTE LOPEZ"/>
    <s v="VILLA MARTELI"/>
    <s v="TECNOPOLIS"/>
    <s v="AV. GRAL PAZ Y AV. CONSTITUYENTES"/>
    <s v="https://g.page/tecnopolisoficial?share"/>
    <x v="1"/>
    <x v="2"/>
    <x v="0"/>
    <n v="30"/>
  </r>
  <r>
    <s v="2023-S05-3-4"/>
    <d v="2023-02-04T00:00:00"/>
    <n v="4"/>
    <x v="1"/>
    <n v="2023"/>
    <n v="6"/>
    <x v="2"/>
    <s v="BUENOS AIRES"/>
    <n v="15"/>
    <s v="VICENTE LOPEZ"/>
    <s v="VILLA MARTELI"/>
    <s v="TECNOPOLIS"/>
    <s v="AV. GRAL PAZ Y AV. CONSTITUYENTES"/>
    <s v="https://g.page/tecnopolisoficial?share"/>
    <x v="1"/>
    <x v="4"/>
    <x v="2"/>
    <n v="1"/>
  </r>
  <r>
    <s v="2023-S05-3-4"/>
    <d v="2023-02-04T00:00:00"/>
    <n v="4"/>
    <x v="1"/>
    <n v="2023"/>
    <n v="6"/>
    <x v="2"/>
    <s v="BUENOS AIRES"/>
    <n v="15"/>
    <s v="VICENTE LOPEZ"/>
    <s v="VILLA MARTELI"/>
    <s v="TECNOPOLIS"/>
    <s v="AV. GRAL PAZ Y AV. CONSTITUYENTES"/>
    <s v="https://g.page/tecnopolisoficial?share"/>
    <x v="1"/>
    <x v="4"/>
    <x v="0"/>
    <n v="43"/>
  </r>
  <r>
    <s v="2023-S05-3-5"/>
    <d v="2023-02-05T00:00:00"/>
    <n v="5"/>
    <x v="1"/>
    <n v="2023"/>
    <n v="6"/>
    <x v="2"/>
    <s v="BUENOS AIRES"/>
    <n v="15"/>
    <s v="VICENTE LOPEZ"/>
    <s v="VILLA MARTELLI"/>
    <s v="TECNOPOLIS"/>
    <s v="AV. GRAL PAZ Y AV. CONSTITUYENTES"/>
    <s v="https://g.page/tecnopolisoficial?share"/>
    <x v="0"/>
    <x v="0"/>
    <x v="0"/>
    <n v="21"/>
  </r>
  <r>
    <s v="2023-S05-3-5"/>
    <d v="2023-02-05T00:00:00"/>
    <n v="5"/>
    <x v="1"/>
    <n v="2023"/>
    <n v="6"/>
    <x v="2"/>
    <s v="BUENOS AIRES"/>
    <n v="15"/>
    <s v="VICENTE LOPEZ"/>
    <s v="VILLA MARTELLI"/>
    <s v="TECNOPOLIS"/>
    <s v="AV. GRAL PAZ Y AV. CONSTITUYENTES"/>
    <s v="https://g.page/tecnopolisoficial?share"/>
    <x v="0"/>
    <x v="0"/>
    <x v="1"/>
    <n v="20"/>
  </r>
  <r>
    <s v="2023-S05-3-5"/>
    <d v="2023-02-05T00:00:00"/>
    <n v="5"/>
    <x v="1"/>
    <n v="2023"/>
    <n v="6"/>
    <x v="2"/>
    <s v="BUENOS AIRES"/>
    <n v="15"/>
    <s v="VICENTE LOPEZ"/>
    <s v="VILLA MARTELLI"/>
    <s v="TECNOPOLIS"/>
    <s v="AV. GRAL PAZ Y AV. CONSTITUYENTES"/>
    <s v="https://g.page/tecnopolisoficial?share"/>
    <x v="0"/>
    <x v="1"/>
    <x v="1"/>
    <n v="20"/>
  </r>
  <r>
    <s v="2023-S05-3-5"/>
    <d v="2023-02-05T00:00:00"/>
    <n v="5"/>
    <x v="1"/>
    <n v="2023"/>
    <n v="6"/>
    <x v="2"/>
    <s v="BUENOS AIRES"/>
    <n v="15"/>
    <s v="VICENTE LOPEZ"/>
    <s v="VILLA MARTELLI"/>
    <s v="TECNOPOLIS"/>
    <s v="AV. GRAL PAZ Y AV. CONSTITUYENTES"/>
    <s v="https://g.page/tecnopolisoficial?share"/>
    <x v="1"/>
    <x v="2"/>
    <x v="0"/>
    <n v="53"/>
  </r>
  <r>
    <s v="2023-S05-3-5"/>
    <d v="2023-02-05T00:00:00"/>
    <n v="5"/>
    <x v="1"/>
    <n v="2023"/>
    <n v="6"/>
    <x v="2"/>
    <s v="BUENOS AIRES"/>
    <n v="15"/>
    <s v="VICENTE LOPEZ"/>
    <s v="VILLA MARTELLI"/>
    <s v="TECNOPOLIS"/>
    <s v="AV. GRAL PAZ Y AV. CONSTITUYENTES"/>
    <s v="https://g.page/tecnopolisoficial?share"/>
    <x v="1"/>
    <x v="4"/>
    <x v="2"/>
    <n v="2"/>
  </r>
  <r>
    <s v="2023-S05-3-5"/>
    <d v="2023-02-05T00:00:00"/>
    <n v="5"/>
    <x v="1"/>
    <n v="2023"/>
    <n v="6"/>
    <x v="2"/>
    <s v="BUENOS AIRES"/>
    <n v="15"/>
    <s v="VICENTE LOPEZ"/>
    <s v="VILLA MARTELLI"/>
    <s v="TECNOPOLIS"/>
    <s v="AV. GRAL PAZ Y AV. CONSTITUYENTES"/>
    <s v="https://g.page/tecnopolisoficial?share"/>
    <x v="1"/>
    <x v="4"/>
    <x v="0"/>
    <n v="76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0"/>
    <x v="0"/>
    <x v="0"/>
    <n v="88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0"/>
    <x v="0"/>
    <x v="1"/>
    <n v="34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0"/>
    <x v="0"/>
    <x v="10"/>
    <n v="7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0"/>
    <x v="0"/>
    <x v="11"/>
    <n v="2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0"/>
    <x v="1"/>
    <x v="1"/>
    <n v="86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1"/>
    <x v="2"/>
    <x v="0"/>
    <n v="7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1"/>
    <x v="4"/>
    <x v="2"/>
    <n v="2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1"/>
    <x v="4"/>
    <x v="0"/>
    <n v="29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3"/>
    <x v="8"/>
    <x v="0"/>
    <n v="13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3"/>
    <x v="8"/>
    <x v="6"/>
    <n v="1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3"/>
    <x v="9"/>
    <x v="0"/>
    <n v="1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3"/>
    <x v="9"/>
    <x v="12"/>
    <n v="1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3"/>
    <x v="9"/>
    <x v="11"/>
    <n v="1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3"/>
    <x v="6"/>
    <x v="0"/>
    <n v="18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3"/>
    <x v="6"/>
    <x v="13"/>
    <n v="14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3"/>
    <x v="6"/>
    <x v="14"/>
    <n v="4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4"/>
    <x v="7"/>
    <x v="0"/>
    <n v="14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4"/>
    <x v="7"/>
    <x v="9"/>
    <n v="27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4"/>
    <x v="7"/>
    <x v="11"/>
    <n v="1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5"/>
    <x v="10"/>
    <x v="0"/>
    <n v="10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5"/>
    <x v="10"/>
    <x v="15"/>
    <n v="24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5"/>
    <x v="10"/>
    <x v="16"/>
    <n v="24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5"/>
    <x v="10"/>
    <x v="17"/>
    <n v="2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5"/>
    <x v="10"/>
    <x v="18"/>
    <n v="3"/>
  </r>
  <r>
    <s v="2023-S05-4-2"/>
    <d v="2023-02-02T00:00:00"/>
    <n v="2"/>
    <x v="1"/>
    <n v="2023"/>
    <n v="6"/>
    <x v="1"/>
    <s v="CABA"/>
    <n v="13"/>
    <s v="COMUNA 10"/>
    <s v="MONTE CASTRO"/>
    <s v="PLAZA MONTECASTRO"/>
    <s v="GUALEGUAYCHÚ Y ELPUDIO GONZALEZ"/>
    <s v="https://goo.gl/maps/orBxUnHtQCjBq3gA9"/>
    <x v="5"/>
    <x v="10"/>
    <x v="6"/>
    <n v="6"/>
  </r>
  <r>
    <s v="2023-S05-5-1"/>
    <d v="2023-02-01T00:00:00"/>
    <n v="1"/>
    <x v="1"/>
    <n v="2023"/>
    <n v="6"/>
    <x v="0"/>
    <s v="BUENOS AIRES"/>
    <n v="17"/>
    <s v="GENERAL PUEYRREDON"/>
    <s v="MAR DEL PLATA "/>
    <s v="PARQUE DE LAS INFANCIAS- BASE NAVAL"/>
    <s v="BV. MARITIMO PATRICIO PERALTA RAMOS AL 6500"/>
    <s v="https://goo.gl/maps/qFkJtHkKPSBGKaJY7"/>
    <x v="1"/>
    <x v="2"/>
    <x v="0"/>
    <n v="6"/>
  </r>
  <r>
    <s v="2023-S05-5-1"/>
    <d v="2023-02-01T00:00:00"/>
    <n v="1"/>
    <x v="1"/>
    <n v="2023"/>
    <n v="6"/>
    <x v="0"/>
    <s v="BUENOS AIRES"/>
    <n v="17"/>
    <s v="GENERAL PUEYRREDON"/>
    <s v="MAR DEL PLATA "/>
    <s v="PARQUE DE LAS INFANCIAS- BASE NAVAL"/>
    <s v="BV. MARITIMO PATRICIO PERALTA RAMOS AL 6500"/>
    <s v="https://goo.gl/maps/qFkJtHkKPSBGKaJY7"/>
    <x v="1"/>
    <x v="4"/>
    <x v="2"/>
    <n v="31"/>
  </r>
  <r>
    <s v="2023-S05-5-1"/>
    <d v="2023-02-01T00:00:00"/>
    <n v="1"/>
    <x v="1"/>
    <n v="2023"/>
    <n v="6"/>
    <x v="0"/>
    <s v="BUENOS AIRES"/>
    <n v="17"/>
    <s v="GENERAL PUEYRREDON"/>
    <s v="MAR DEL PLATA "/>
    <s v="PARQUE DE LAS INFANCIAS- BASE NAVAL"/>
    <s v="BV. MARITIMO PATRICIO PERALTA RAMOS AL 6500"/>
    <s v="https://goo.gl/maps/qFkJtHkKPSBGKaJY7"/>
    <x v="1"/>
    <x v="4"/>
    <x v="0"/>
    <n v="402"/>
  </r>
  <r>
    <s v="2023-S05-5-2"/>
    <d v="2023-02-02T00:00:00"/>
    <n v="2"/>
    <x v="1"/>
    <n v="2023"/>
    <n v="6"/>
    <x v="0"/>
    <s v="BUENOS AIRES"/>
    <n v="17"/>
    <s v="GENERAL PUEYRREDON"/>
    <s v="MAR DEL PLATA "/>
    <s v="PARQUE DE LAS INFANCIAS- BASE NAVAL"/>
    <s v="BV. MARITIMO PATRICIO PERALTA RAMOS AL 6500"/>
    <s v="https://goo.gl/maps/qFkJtHkKPSBGKaJY7"/>
    <x v="1"/>
    <x v="2"/>
    <x v="0"/>
    <n v="3"/>
  </r>
  <r>
    <s v="2023-S05-5-2"/>
    <d v="2023-02-02T00:00:00"/>
    <n v="2"/>
    <x v="1"/>
    <n v="2023"/>
    <n v="6"/>
    <x v="0"/>
    <s v="BUENOS AIRES"/>
    <n v="17"/>
    <s v="GENERAL PUEYRREDON"/>
    <s v="MAR DEL PLATA "/>
    <s v="PARQUE DE LAS INFANCIAS- BASE NAVAL"/>
    <s v="BV. MARITIMO PATRICIO PERALTA RAMOS AL 6500"/>
    <s v="https://goo.gl/maps/qFkJtHkKPSBGKaJY7"/>
    <x v="1"/>
    <x v="4"/>
    <x v="2"/>
    <n v="26"/>
  </r>
  <r>
    <s v="2023-S05-5-2"/>
    <d v="2023-02-02T00:00:00"/>
    <n v="2"/>
    <x v="1"/>
    <n v="2023"/>
    <n v="6"/>
    <x v="0"/>
    <s v="BUENOS AIRES"/>
    <n v="17"/>
    <s v="GENERAL PUEYRREDON"/>
    <s v="MAR DEL PLATA "/>
    <s v="PARQUE DE LAS INFANCIAS- BASE NAVAL"/>
    <s v="BV. MARITIMO PATRICIO PERALTA RAMOS AL 6500"/>
    <s v="https://goo.gl/maps/qFkJtHkKPSBGKaJY7"/>
    <x v="1"/>
    <x v="4"/>
    <x v="0"/>
    <n v="288"/>
  </r>
  <r>
    <s v="2023-S05-5-3"/>
    <d v="2023-02-03T00:00:00"/>
    <n v="3"/>
    <x v="1"/>
    <n v="2023"/>
    <n v="6"/>
    <x v="0"/>
    <s v="BUENOS AIRES"/>
    <n v="17"/>
    <s v="GENERAL PUEYRREDON"/>
    <s v="MAR DEL PLATA "/>
    <s v="PARQUE DE LAS INFANCIAS- BASE NAVAL"/>
    <s v="BV. MARITIMO PATRICIO PERALTA RAMOS AL 6500"/>
    <s v="https://goo.gl/maps/qFkJtHkKPSBGKaJY7"/>
    <x v="1"/>
    <x v="2"/>
    <x v="0"/>
    <n v="11"/>
  </r>
  <r>
    <s v="2023-S05-5-3"/>
    <d v="2023-02-03T00:00:00"/>
    <n v="3"/>
    <x v="1"/>
    <n v="2023"/>
    <n v="6"/>
    <x v="0"/>
    <s v="BUENOS AIRES"/>
    <n v="17"/>
    <s v="GENERAL PUEYRREDON"/>
    <s v="MAR DEL PLATA "/>
    <s v="PARQUE DE LAS INFANCIAS- BASE NAVAL"/>
    <s v="BV. MARITIMO PATRICIO PERALTA RAMOS AL 6500"/>
    <s v="https://goo.gl/maps/qFkJtHkKPSBGKaJY7"/>
    <x v="1"/>
    <x v="4"/>
    <x v="2"/>
    <n v="23"/>
  </r>
  <r>
    <s v="2023-S05-5-3"/>
    <d v="2023-02-03T00:00:00"/>
    <n v="3"/>
    <x v="1"/>
    <n v="2023"/>
    <n v="6"/>
    <x v="0"/>
    <s v="BUENOS AIRES"/>
    <n v="17"/>
    <s v="GENERAL PUEYRREDON"/>
    <s v="MAR DEL PLATA "/>
    <s v="PARQUE DE LAS INFANCIAS- BASE NAVAL"/>
    <s v="BV. MARITIMO PATRICIO PERALTA RAMOS AL 6500"/>
    <s v="https://goo.gl/maps/qFkJtHkKPSBGKaJY7"/>
    <x v="1"/>
    <x v="4"/>
    <x v="0"/>
    <n v="146"/>
  </r>
  <r>
    <s v="2023-S05-5-31"/>
    <d v="2023-01-31T00:00:00"/>
    <n v="31"/>
    <x v="0"/>
    <n v="2023"/>
    <n v="6"/>
    <x v="0"/>
    <s v="BUENOS AIRES"/>
    <n v="17"/>
    <s v="GENERAL PUEYRREDON"/>
    <s v="MAR DEL PLATA "/>
    <s v="PARQUE DE LAS INFANCIAS- BASE NAVAL"/>
    <s v="BV. MARITIMO PATRICIO PERALTA RAMOS AL 6500"/>
    <s v="https://goo.gl/maps/qFkJtHkKPSBGKaJY7"/>
    <x v="1"/>
    <x v="2"/>
    <x v="0"/>
    <n v="12"/>
  </r>
  <r>
    <s v="2023-S05-5-31"/>
    <d v="2023-01-31T00:00:00"/>
    <n v="31"/>
    <x v="0"/>
    <n v="2023"/>
    <n v="6"/>
    <x v="0"/>
    <s v="BUENOS AIRES"/>
    <n v="17"/>
    <s v="GENERAL PUEYRREDON"/>
    <s v="MAR DEL PLATA "/>
    <s v="PARQUE DE LAS INFANCIAS- BASE NAVAL"/>
    <s v="BV. MARITIMO PATRICIO PERALTA RAMOS AL 6500"/>
    <s v="https://goo.gl/maps/qFkJtHkKPSBGKaJY7"/>
    <x v="1"/>
    <x v="4"/>
    <x v="2"/>
    <n v="35"/>
  </r>
  <r>
    <s v="2023-S05-5-31"/>
    <d v="2023-01-31T00:00:00"/>
    <n v="31"/>
    <x v="0"/>
    <n v="2023"/>
    <n v="6"/>
    <x v="0"/>
    <s v="BUENOS AIRES"/>
    <n v="17"/>
    <s v="GENERAL PUEYRREDON"/>
    <s v="MAR DEL PLATA "/>
    <s v="PARQUE DE LAS INFANCIAS- BASE NAVAL"/>
    <s v="BV. MARITIMO PATRICIO PERALTA RAMOS AL 6500"/>
    <s v="https://goo.gl/maps/qFkJtHkKPSBGKaJY7"/>
    <x v="1"/>
    <x v="4"/>
    <x v="0"/>
    <n v="449"/>
  </r>
  <r>
    <s v="2023-S05-5-4"/>
    <d v="2023-02-04T00:00:00"/>
    <n v="4"/>
    <x v="1"/>
    <n v="2023"/>
    <n v="6"/>
    <x v="0"/>
    <s v="BUENOS AIRES"/>
    <n v="17"/>
    <s v="GENERAL PUEYRREDON"/>
    <s v="MAR DEL PLATA "/>
    <s v="PARQUE DE LAS INFANCIAS- BASE NAVAL"/>
    <s v="BV. MARITIMO PATRICIO PERALTA RAMOS AL 6500"/>
    <s v="https://goo.gl/maps/qFkJtHkKPSBGKaJY7"/>
    <x v="1"/>
    <x v="2"/>
    <x v="0"/>
    <n v="9"/>
  </r>
  <r>
    <s v="2023-S05-5-4"/>
    <d v="2023-02-04T00:00:00"/>
    <n v="4"/>
    <x v="1"/>
    <n v="2023"/>
    <n v="6"/>
    <x v="0"/>
    <s v="BUENOS AIRES"/>
    <n v="17"/>
    <s v="GENERAL PUEYRREDON"/>
    <s v="MAR DEL PLATA "/>
    <s v="PARQUE DE LAS INFANCIAS- BASE NAVAL"/>
    <s v="BV. MARITIMO PATRICIO PERALTA RAMOS AL 6500"/>
    <s v="https://goo.gl/maps/qFkJtHkKPSBGKaJY7"/>
    <x v="1"/>
    <x v="4"/>
    <x v="2"/>
    <n v="20"/>
  </r>
  <r>
    <s v="2023-S05-5-4"/>
    <d v="2023-02-04T00:00:00"/>
    <n v="4"/>
    <x v="1"/>
    <n v="2023"/>
    <n v="6"/>
    <x v="0"/>
    <s v="BUENOS AIRES"/>
    <n v="17"/>
    <s v="GENERAL PUEYRREDON"/>
    <s v="MAR DEL PLATA "/>
    <s v="PARQUE DE LAS INFANCIAS- BASE NAVAL"/>
    <s v="BV. MARITIMO PATRICIO PERALTA RAMOS AL 6500"/>
    <s v="https://goo.gl/maps/qFkJtHkKPSBGKaJY7"/>
    <x v="1"/>
    <x v="4"/>
    <x v="0"/>
    <n v="180"/>
  </r>
  <r>
    <s v="2023-S05-5-5"/>
    <d v="2023-02-05T00:00:00"/>
    <n v="5"/>
    <x v="1"/>
    <n v="2023"/>
    <n v="6"/>
    <x v="0"/>
    <s v="BUENOS AIRES"/>
    <n v="17"/>
    <s v="GENERAL PUEYRREDON"/>
    <s v="MAR DEL PLATA "/>
    <s v="PARQUE DE LAS INFANCIAS- BASE NAVAL"/>
    <s v="BV. MARITIMO PATRICIO PERALTA RAMOS AL 6500"/>
    <s v="https://goo.gl/maps/qFkJtHkKPSBGKaJY7"/>
    <x v="1"/>
    <x v="2"/>
    <x v="0"/>
    <n v="14"/>
  </r>
  <r>
    <s v="2023-S05-5-5"/>
    <d v="2023-02-05T00:00:00"/>
    <n v="5"/>
    <x v="1"/>
    <n v="2023"/>
    <n v="6"/>
    <x v="0"/>
    <s v="BUENOS AIRES"/>
    <n v="17"/>
    <s v="GENERAL PUEYRREDON"/>
    <s v="MAR DEL PLATA "/>
    <s v="PARQUE DE LAS INFANCIAS- BASE NAVAL"/>
    <s v="BV. MARITIMO PATRICIO PERALTA RAMOS AL 6500"/>
    <s v="https://goo.gl/maps/qFkJtHkKPSBGKaJY7"/>
    <x v="1"/>
    <x v="4"/>
    <x v="2"/>
    <n v="15"/>
  </r>
  <r>
    <s v="2023-S05-5-5"/>
    <d v="2023-02-05T00:00:00"/>
    <n v="5"/>
    <x v="1"/>
    <n v="2023"/>
    <n v="6"/>
    <x v="0"/>
    <s v="BUENOS AIRES"/>
    <n v="17"/>
    <s v="GENERAL PUEYRREDON"/>
    <s v="MAR DEL PLATA "/>
    <s v="PARQUE DE LAS INFANCIAS- BASE NAVAL"/>
    <s v="BV. MARITIMO PATRICIO PERALTA RAMOS AL 6500"/>
    <s v="https://goo.gl/maps/qFkJtHkKPSBGKaJY7"/>
    <x v="1"/>
    <x v="4"/>
    <x v="0"/>
    <n v="162"/>
  </r>
  <r>
    <s v="2023-S05-5-6"/>
    <d v="2023-02-06T00:00:00"/>
    <n v="6"/>
    <x v="1"/>
    <n v="2023"/>
    <n v="7"/>
    <x v="0"/>
    <s v="CABA"/>
    <n v="22"/>
    <s v="COMUNA 1"/>
    <s v="CONSTITUCION"/>
    <s v="PLAZA DE TREN CONSTITUCION HALL CENTRAL ANDEN 14"/>
    <s v="BRASIL 1128"/>
    <s v="https://goo.gl/maps/uprzs4Mxs4X5b2LX6"/>
    <x v="0"/>
    <x v="0"/>
    <x v="0"/>
    <n v="101"/>
  </r>
  <r>
    <s v="2023-S05-5-6"/>
    <d v="2023-02-06T00:00:00"/>
    <n v="6"/>
    <x v="1"/>
    <n v="2023"/>
    <n v="7"/>
    <x v="0"/>
    <s v="CABA"/>
    <n v="22"/>
    <s v="COMUNA 1"/>
    <s v="CONSTITUCION"/>
    <s v="PLAZA DE TREN CONSTITUCION HALL CENTRAL ANDEN 14"/>
    <s v="BRASIL 1128"/>
    <s v="https://goo.gl/maps/uprzs4Mxs4X5b2LX6"/>
    <x v="0"/>
    <x v="0"/>
    <x v="1"/>
    <n v="121"/>
  </r>
  <r>
    <s v="2023-S05-5-6"/>
    <d v="2023-02-06T00:00:00"/>
    <n v="6"/>
    <x v="1"/>
    <n v="2023"/>
    <n v="7"/>
    <x v="0"/>
    <s v="CABA"/>
    <n v="22"/>
    <s v="COMUNA 1"/>
    <s v="CONSTITUCION"/>
    <s v="PLAZA DE TREN CONSTITUCION HALL CENTRAL ANDEN 14"/>
    <s v="BRASIL 1128"/>
    <s v="https://goo.gl/maps/uprzs4Mxs4X5b2LX6"/>
    <x v="0"/>
    <x v="1"/>
    <x v="1"/>
    <n v="94"/>
  </r>
  <r>
    <s v="2023-S05-5-6"/>
    <d v="2023-02-06T00:00:00"/>
    <n v="6"/>
    <x v="1"/>
    <n v="2023"/>
    <n v="7"/>
    <x v="0"/>
    <s v="CABA"/>
    <n v="22"/>
    <s v="COMUNA 1"/>
    <s v="CONSTITUCION"/>
    <s v="PLAZA DE TREN CONSTITUCION HALL CENTRAL ANDEN 14"/>
    <s v="BRASIL 1128"/>
    <s v="https://goo.gl/maps/uprzs4Mxs4X5b2LX6"/>
    <x v="1"/>
    <x v="2"/>
    <x v="0"/>
    <n v="76"/>
  </r>
  <r>
    <s v="2023-S05-5-6"/>
    <d v="2023-02-06T00:00:00"/>
    <n v="6"/>
    <x v="1"/>
    <n v="2023"/>
    <n v="7"/>
    <x v="0"/>
    <s v="CABA"/>
    <n v="22"/>
    <s v="COMUNA 1"/>
    <s v="CONSTITUCION"/>
    <s v="PLAZA DE TREN CONSTITUCION HALL CENTRAL ANDEN 14"/>
    <s v="BRASIL 1128"/>
    <s v="https://goo.gl/maps/uprzs4Mxs4X5b2LX6"/>
    <x v="1"/>
    <x v="4"/>
    <x v="2"/>
    <n v="2"/>
  </r>
  <r>
    <s v="2023-S05-5-6"/>
    <d v="2023-02-06T00:00:00"/>
    <n v="6"/>
    <x v="1"/>
    <n v="2023"/>
    <n v="7"/>
    <x v="0"/>
    <s v="CABA"/>
    <n v="22"/>
    <s v="COMUNA 1"/>
    <s v="CONSTITUCION"/>
    <s v="PLAZA DE TREN CONSTITUCION HALL CENTRAL ANDEN 14"/>
    <s v="BRASIL 1128"/>
    <s v="https://goo.gl/maps/uprzs4Mxs4X5b2LX6"/>
    <x v="1"/>
    <x v="4"/>
    <x v="0"/>
    <n v="92"/>
  </r>
  <r>
    <s v="2023-S05-5-7"/>
    <d v="2023-02-07T00:00:00"/>
    <n v="7"/>
    <x v="1"/>
    <n v="2023"/>
    <n v="7"/>
    <x v="0"/>
    <s v="CABA"/>
    <n v="22"/>
    <s v="COMUNA 1"/>
    <s v="CONSTITUCION"/>
    <s v="PLAZA DE TREN CONSTITUCION HALL CENTRAL ANDEN 14"/>
    <s v="BRASIL 1128"/>
    <s v="https://goo.gl/maps/uprzs4Mxs4X5b2LX6"/>
    <x v="0"/>
    <x v="0"/>
    <x v="0"/>
    <n v="127"/>
  </r>
  <r>
    <s v="2023-S05-5-7"/>
    <d v="2023-02-07T00:00:00"/>
    <n v="7"/>
    <x v="1"/>
    <n v="2023"/>
    <n v="7"/>
    <x v="0"/>
    <s v="CABA"/>
    <n v="22"/>
    <s v="COMUNA 1"/>
    <s v="CONSTITUCION"/>
    <s v="PLAZA DE TREN CONSTITUCION HALL CENTRAL ANDEN 14"/>
    <s v="BRASIL 1128"/>
    <s v="https://goo.gl/maps/uprzs4Mxs4X5b2LX6"/>
    <x v="0"/>
    <x v="0"/>
    <x v="1"/>
    <n v="158"/>
  </r>
  <r>
    <s v="2023-S05-5-7"/>
    <d v="2023-02-07T00:00:00"/>
    <n v="7"/>
    <x v="1"/>
    <n v="2023"/>
    <n v="7"/>
    <x v="0"/>
    <s v="CABA"/>
    <n v="22"/>
    <s v="COMUNA 1"/>
    <s v="CONSTITUCION"/>
    <s v="PLAZA DE TREN CONSTITUCION HALL CENTRAL ANDEN 14"/>
    <s v="BRASIL 1128"/>
    <s v="https://goo.gl/maps/uprzs4Mxs4X5b2LX6"/>
    <x v="0"/>
    <x v="1"/>
    <x v="1"/>
    <n v="112"/>
  </r>
  <r>
    <s v="2023-S05-5-7"/>
    <d v="2023-02-07T00:00:00"/>
    <n v="7"/>
    <x v="1"/>
    <n v="2023"/>
    <n v="7"/>
    <x v="0"/>
    <s v="CABA"/>
    <n v="22"/>
    <s v="COMUNA 1"/>
    <s v="CONSTITUCION"/>
    <s v="PLAZA DE TREN CONSTITUCION HALL CENTRAL ANDEN 14"/>
    <s v="BRASIL 1128"/>
    <s v="https://goo.gl/maps/uprzs4Mxs4X5b2LX6"/>
    <x v="1"/>
    <x v="2"/>
    <x v="0"/>
    <n v="77"/>
  </r>
  <r>
    <s v="2023-S05-5-7"/>
    <d v="2023-02-07T00:00:00"/>
    <n v="7"/>
    <x v="1"/>
    <n v="2023"/>
    <n v="7"/>
    <x v="0"/>
    <s v="CABA"/>
    <n v="22"/>
    <s v="COMUNA 1"/>
    <s v="CONSTITUCION"/>
    <s v="PLAZA DE TREN CONSTITUCION HALL CENTRAL ANDEN 14"/>
    <s v="BRASIL 1128"/>
    <s v="https://goo.gl/maps/uprzs4Mxs4X5b2LX6"/>
    <x v="1"/>
    <x v="4"/>
    <x v="2"/>
    <n v="1"/>
  </r>
  <r>
    <s v="2023-S05-5-7"/>
    <d v="2023-02-07T00:00:00"/>
    <n v="7"/>
    <x v="1"/>
    <n v="2023"/>
    <n v="7"/>
    <x v="0"/>
    <s v="CABA"/>
    <n v="22"/>
    <s v="COMUNA 1"/>
    <s v="CONSTITUCION"/>
    <s v="PLAZA DE TREN CONSTITUCION HALL CENTRAL ANDEN 14"/>
    <s v="BRASIL 1128"/>
    <s v="https://goo.gl/maps/uprzs4Mxs4X5b2LX6"/>
    <x v="1"/>
    <x v="4"/>
    <x v="0"/>
    <n v="7"/>
  </r>
  <r>
    <s v="2023-S05-5-8"/>
    <d v="2023-02-08T00:00:00"/>
    <n v="8"/>
    <x v="1"/>
    <n v="2023"/>
    <n v="7"/>
    <x v="0"/>
    <s v="CABA"/>
    <n v="22"/>
    <s v="COMUNA 1"/>
    <s v="CONSTITUCION"/>
    <s v="PLAZA DE TREN CONSTITUCION HALL CENTRAL ANDEN 14"/>
    <s v="BRASIL 1128"/>
    <s v="https://goo.gl/maps/uprzs4Mxs4X5b2LX6"/>
    <x v="0"/>
    <x v="0"/>
    <x v="0"/>
    <n v="133"/>
  </r>
  <r>
    <s v="2023-S05-5-8"/>
    <d v="2023-02-08T00:00:00"/>
    <n v="8"/>
    <x v="1"/>
    <n v="2023"/>
    <n v="7"/>
    <x v="0"/>
    <s v="CABA"/>
    <n v="22"/>
    <s v="COMUNA 1"/>
    <s v="CONSTITUCION"/>
    <s v="PLAZA DE TREN CONSTITUCION HALL CENTRAL ANDEN 14"/>
    <s v="BRASIL 1128"/>
    <s v="https://goo.gl/maps/uprzs4Mxs4X5b2LX6"/>
    <x v="0"/>
    <x v="0"/>
    <x v="1"/>
    <n v="142"/>
  </r>
  <r>
    <s v="2023-S05-5-8"/>
    <d v="2023-02-08T00:00:00"/>
    <n v="8"/>
    <x v="1"/>
    <n v="2023"/>
    <n v="7"/>
    <x v="0"/>
    <s v="CABA"/>
    <n v="22"/>
    <s v="COMUNA 1"/>
    <s v="CONSTITUCION"/>
    <s v="PLAZA DE TREN CONSTITUCION HALL CENTRAL ANDEN 14"/>
    <s v="BRASIL 1128"/>
    <s v="https://goo.gl/maps/uprzs4Mxs4X5b2LX6"/>
    <x v="0"/>
    <x v="1"/>
    <x v="1"/>
    <n v="118"/>
  </r>
  <r>
    <s v="2023-S05-5-8"/>
    <d v="2023-02-08T00:00:00"/>
    <n v="8"/>
    <x v="1"/>
    <n v="2023"/>
    <n v="7"/>
    <x v="0"/>
    <s v="CABA"/>
    <n v="22"/>
    <s v="COMUNA 1"/>
    <s v="CONSTITUCION"/>
    <s v="PLAZA DE TREN CONSTITUCION HALL CENTRAL ANDEN 14"/>
    <s v="BRASIL 1128"/>
    <s v="https://goo.gl/maps/uprzs4Mxs4X5b2LX6"/>
    <x v="1"/>
    <x v="2"/>
    <x v="0"/>
    <n v="102"/>
  </r>
  <r>
    <s v="2023-S05-5-8"/>
    <d v="2023-02-08T00:00:00"/>
    <n v="8"/>
    <x v="1"/>
    <n v="2023"/>
    <n v="7"/>
    <x v="0"/>
    <s v="CABA"/>
    <n v="22"/>
    <s v="COMUNA 1"/>
    <s v="CONSTITUCION"/>
    <s v="PLAZA DE TREN CONSTITUCION HALL CENTRAL ANDEN 14"/>
    <s v="BRASIL 1128"/>
    <s v="https://goo.gl/maps/uprzs4Mxs4X5b2LX6"/>
    <x v="1"/>
    <x v="4"/>
    <x v="2"/>
    <n v="1"/>
  </r>
  <r>
    <s v="2023-S05-5-8"/>
    <d v="2023-02-08T00:00:00"/>
    <n v="8"/>
    <x v="1"/>
    <n v="2023"/>
    <n v="7"/>
    <x v="0"/>
    <s v="CABA"/>
    <n v="22"/>
    <s v="COMUNA 1"/>
    <s v="CONSTITUCION"/>
    <s v="PLAZA DE TREN CONSTITUCION HALL CENTRAL ANDEN 14"/>
    <s v="BRASIL 1128"/>
    <s v="https://goo.gl/maps/uprzs4Mxs4X5b2LX6"/>
    <x v="1"/>
    <x v="4"/>
    <x v="0"/>
    <n v="110"/>
  </r>
  <r>
    <s v="2023-S06-1-10"/>
    <d v="2023-02-10T00:00:00"/>
    <n v="10"/>
    <x v="1"/>
    <n v="2023"/>
    <n v="7"/>
    <x v="2"/>
    <s v="BUENOS AIRES"/>
    <n v="24"/>
    <s v="VICENTE LOPEZ"/>
    <s v="VILLA MARTELLI"/>
    <s v="TECNOPOLIS"/>
    <s v="AV. GRAL PAZ Y AV. CONSTITUYENTES"/>
    <s v="https://g.page/tecnopolisoficial?share"/>
    <x v="0"/>
    <x v="0"/>
    <x v="0"/>
    <n v="13"/>
  </r>
  <r>
    <s v="2023-S06-1-10"/>
    <d v="2023-02-10T00:00:00"/>
    <n v="10"/>
    <x v="1"/>
    <n v="2023"/>
    <n v="7"/>
    <x v="2"/>
    <s v="BUENOS AIRES"/>
    <n v="24"/>
    <s v="VICENTE LOPEZ"/>
    <s v="VILLA MARTELLI"/>
    <s v="TECNOPOLIS"/>
    <s v="AV. GRAL PAZ Y AV. CONSTITUYENTES"/>
    <s v="https://g.page/tecnopolisoficial?share"/>
    <x v="0"/>
    <x v="0"/>
    <x v="1"/>
    <n v="16"/>
  </r>
  <r>
    <s v="2023-S06-1-10"/>
    <d v="2023-02-10T00:00:00"/>
    <n v="10"/>
    <x v="1"/>
    <n v="2023"/>
    <n v="7"/>
    <x v="2"/>
    <s v="BUENOS AIRES"/>
    <n v="24"/>
    <s v="VICENTE LOPEZ"/>
    <s v="VILLA MARTELLI"/>
    <s v="TECNOPOLIS"/>
    <s v="AV. GRAL PAZ Y AV. CONSTITUYENTES"/>
    <s v="https://g.page/tecnopolisoficial?share"/>
    <x v="0"/>
    <x v="1"/>
    <x v="1"/>
    <n v="6"/>
  </r>
  <r>
    <s v="2023-S06-1-10"/>
    <d v="2023-02-10T00:00:00"/>
    <n v="10"/>
    <x v="1"/>
    <n v="2023"/>
    <n v="7"/>
    <x v="2"/>
    <s v="BUENOS AIRES"/>
    <n v="24"/>
    <s v="VICENTE LOPEZ"/>
    <s v="VILLA MARTELLI"/>
    <s v="TECNOPOLIS"/>
    <s v="AV. GRAL PAZ Y AV. CONSTITUYENTES"/>
    <s v="https://g.page/tecnopolisoficial?share"/>
    <x v="1"/>
    <x v="2"/>
    <x v="0"/>
    <n v="30"/>
  </r>
  <r>
    <s v="2023-S06-1-10"/>
    <d v="2023-02-10T00:00:00"/>
    <n v="10"/>
    <x v="1"/>
    <n v="2023"/>
    <n v="7"/>
    <x v="2"/>
    <s v="BUENOS AIRES"/>
    <n v="24"/>
    <s v="VICENTE LOPEZ"/>
    <s v="VILLA MARTELLI"/>
    <s v="TECNOPOLIS"/>
    <s v="AV. GRAL PAZ Y AV. CONSTITUYENTES"/>
    <s v="https://g.page/tecnopolisoficial?share"/>
    <x v="1"/>
    <x v="4"/>
    <x v="2"/>
    <n v="2"/>
  </r>
  <r>
    <s v="2023-S06-1-10"/>
    <d v="2023-02-10T00:00:00"/>
    <n v="10"/>
    <x v="1"/>
    <n v="2023"/>
    <n v="7"/>
    <x v="2"/>
    <s v="BUENOS AIRES"/>
    <n v="24"/>
    <s v="VICENTE LOPEZ"/>
    <s v="VILLA MARTELLI"/>
    <s v="TECNOPOLIS"/>
    <s v="AV. GRAL PAZ Y AV. CONSTITUYENTES"/>
    <s v="https://g.page/tecnopolisoficial?share"/>
    <x v="1"/>
    <x v="4"/>
    <x v="0"/>
    <n v="60"/>
  </r>
  <r>
    <s v="2023-S06-1-11"/>
    <d v="2023-02-11T00:00:00"/>
    <n v="11"/>
    <x v="1"/>
    <n v="2023"/>
    <n v="7"/>
    <x v="2"/>
    <s v="BUENOS AIRES"/>
    <n v="24"/>
    <s v="VICENTE LOPEZ"/>
    <s v="VILLA MARTELLI"/>
    <s v="TECNOPOLIS"/>
    <s v="AV. GRAL PAZ Y AV. CONSTITUYENTES"/>
    <s v="https://g.page/tecnopolisoficial?share"/>
    <x v="0"/>
    <x v="0"/>
    <x v="0"/>
    <n v="12"/>
  </r>
  <r>
    <s v="2023-S06-1-11"/>
    <d v="2023-02-11T00:00:00"/>
    <n v="11"/>
    <x v="1"/>
    <n v="2023"/>
    <n v="7"/>
    <x v="2"/>
    <s v="BUENOS AIRES"/>
    <n v="24"/>
    <s v="VICENTE LOPEZ"/>
    <s v="VILLA MARTELLI"/>
    <s v="TECNOPOLIS"/>
    <s v="AV. GRAL PAZ Y AV. CONSTITUYENTES"/>
    <s v="https://g.page/tecnopolisoficial?share"/>
    <x v="0"/>
    <x v="0"/>
    <x v="1"/>
    <n v="21"/>
  </r>
  <r>
    <s v="2023-S06-1-11"/>
    <d v="2023-02-11T00:00:00"/>
    <n v="11"/>
    <x v="1"/>
    <n v="2023"/>
    <n v="7"/>
    <x v="2"/>
    <s v="BUENOS AIRES"/>
    <n v="24"/>
    <s v="VICENTE LOPEZ"/>
    <s v="VILLA MARTELLI"/>
    <s v="TECNOPOLIS"/>
    <s v="AV. GRAL PAZ Y AV. CONSTITUYENTES"/>
    <s v="https://g.page/tecnopolisoficial?share"/>
    <x v="0"/>
    <x v="1"/>
    <x v="1"/>
    <n v="8"/>
  </r>
  <r>
    <s v="2023-S06-1-11"/>
    <d v="2023-02-11T00:00:00"/>
    <n v="11"/>
    <x v="1"/>
    <n v="2023"/>
    <n v="7"/>
    <x v="2"/>
    <s v="BUENOS AIRES"/>
    <n v="24"/>
    <s v="VICENTE LOPEZ"/>
    <s v="VILLA MARTELLI"/>
    <s v="TECNOPOLIS"/>
    <s v="AV. GRAL PAZ Y AV. CONSTITUYENTES"/>
    <s v="https://g.page/tecnopolisoficial?share"/>
    <x v="1"/>
    <x v="2"/>
    <x v="0"/>
    <n v="45"/>
  </r>
  <r>
    <s v="2023-S06-1-11"/>
    <d v="2023-02-11T00:00:00"/>
    <n v="11"/>
    <x v="1"/>
    <n v="2023"/>
    <n v="7"/>
    <x v="2"/>
    <s v="BUENOS AIRES"/>
    <n v="24"/>
    <s v="VICENTE LOPEZ"/>
    <s v="VILLA MARTELLI"/>
    <s v="TECNOPOLIS"/>
    <s v="AV. GRAL PAZ Y AV. CONSTITUYENTES"/>
    <s v="https://g.page/tecnopolisoficial?share"/>
    <x v="1"/>
    <x v="4"/>
    <x v="2"/>
    <n v="3"/>
  </r>
  <r>
    <s v="2023-S06-1-11"/>
    <d v="2023-02-11T00:00:00"/>
    <n v="11"/>
    <x v="1"/>
    <n v="2023"/>
    <n v="7"/>
    <x v="2"/>
    <s v="BUENOS AIRES"/>
    <n v="24"/>
    <s v="VICENTE LOPEZ"/>
    <s v="VILLA MARTELLI"/>
    <s v="TECNOPOLIS"/>
    <s v="AV. GRAL PAZ Y AV. CONSTITUYENTES"/>
    <s v="https://g.page/tecnopolisoficial?share"/>
    <x v="1"/>
    <x v="4"/>
    <x v="0"/>
    <n v="75"/>
  </r>
  <r>
    <s v="2023-S06-1-12"/>
    <d v="2023-02-12T00:00:00"/>
    <n v="12"/>
    <x v="1"/>
    <n v="2023"/>
    <n v="7"/>
    <x v="2"/>
    <s v="BUENOS AIRES"/>
    <n v="24"/>
    <s v="VICENTE LOPEZ"/>
    <s v="VILLA MARTELLI"/>
    <s v="TECNOPOLIS"/>
    <s v="AV. GRAL PAZ Y AV. CONSTITUYENTES"/>
    <s v="https://g.page/tecnopolisoficial?share"/>
    <x v="0"/>
    <x v="0"/>
    <x v="0"/>
    <n v="21"/>
  </r>
  <r>
    <s v="2023-S06-1-12"/>
    <d v="2023-02-12T00:00:00"/>
    <n v="12"/>
    <x v="1"/>
    <n v="2023"/>
    <n v="7"/>
    <x v="2"/>
    <s v="BUENOS AIRES"/>
    <n v="24"/>
    <s v="VICENTE LOPEZ"/>
    <s v="VILLA MARTELLI"/>
    <s v="TECNOPOLIS"/>
    <s v="AV. GRAL PAZ Y AV. CONSTITUYENTES"/>
    <s v="https://g.page/tecnopolisoficial?share"/>
    <x v="0"/>
    <x v="0"/>
    <x v="1"/>
    <n v="25"/>
  </r>
  <r>
    <s v="2023-S06-1-12"/>
    <d v="2023-02-12T00:00:00"/>
    <n v="12"/>
    <x v="1"/>
    <n v="2023"/>
    <n v="7"/>
    <x v="2"/>
    <s v="BUENOS AIRES"/>
    <n v="24"/>
    <s v="VICENTE LOPEZ"/>
    <s v="VILLA MARTELLI"/>
    <s v="TECNOPOLIS"/>
    <s v="AV. GRAL PAZ Y AV. CONSTITUYENTES"/>
    <s v="https://g.page/tecnopolisoficial?share"/>
    <x v="0"/>
    <x v="1"/>
    <x v="1"/>
    <n v="14"/>
  </r>
  <r>
    <s v="2023-S06-2-10"/>
    <d v="2023-02-10T00:00:00"/>
    <n v="10"/>
    <x v="1"/>
    <n v="2023"/>
    <n v="7"/>
    <x v="1"/>
    <s v="CABA"/>
    <n v="20"/>
    <s v="COMUNA 3"/>
    <n v="0"/>
    <s v="PARQUE DE LA ESTACION"/>
    <s v="TTE GRAL J D PERON 3326"/>
    <s v="https://goo.gl/maps/qhhvBcB5anT1yHv6A"/>
    <x v="0"/>
    <x v="0"/>
    <x v="0"/>
    <n v="25"/>
  </r>
  <r>
    <s v="2023-S06-2-10"/>
    <d v="2023-02-10T00:00:00"/>
    <n v="10"/>
    <x v="1"/>
    <n v="2023"/>
    <n v="7"/>
    <x v="1"/>
    <s v="CABA"/>
    <n v="20"/>
    <s v="COMUNA 3"/>
    <n v="0"/>
    <s v="PARQUE DE LA ESTACION"/>
    <s v="TTE GRAL J D PERON 3326"/>
    <s v="https://goo.gl/maps/qhhvBcB5anT1yHv6A"/>
    <x v="0"/>
    <x v="0"/>
    <x v="1"/>
    <n v="41"/>
  </r>
  <r>
    <s v="2023-S06-2-10"/>
    <d v="2023-02-10T00:00:00"/>
    <n v="10"/>
    <x v="1"/>
    <n v="2023"/>
    <n v="7"/>
    <x v="1"/>
    <s v="CABA"/>
    <n v="20"/>
    <s v="COMUNA 3"/>
    <n v="0"/>
    <s v="PARQUE DE LA ESTACION"/>
    <s v="TTE GRAL J D PERON 3326"/>
    <s v="https://goo.gl/maps/qhhvBcB5anT1yHv6A"/>
    <x v="0"/>
    <x v="1"/>
    <x v="1"/>
    <n v="21"/>
  </r>
  <r>
    <s v="2023-S06-2-10"/>
    <d v="2023-02-10T00:00:00"/>
    <n v="10"/>
    <x v="1"/>
    <n v="2023"/>
    <n v="7"/>
    <x v="1"/>
    <s v="CABA"/>
    <n v="20"/>
    <s v="COMUNA 3"/>
    <n v="0"/>
    <s v="PARQUE DE LA ESTACION"/>
    <s v="TTE GRAL J D PERON 3326"/>
    <s v="https://goo.gl/maps/qhhvBcB5anT1yHv6A"/>
    <x v="1"/>
    <x v="2"/>
    <x v="0"/>
    <n v="20"/>
  </r>
  <r>
    <s v="2023-S06-2-9"/>
    <d v="2023-02-09T00:00:00"/>
    <n v="9"/>
    <x v="1"/>
    <n v="2023"/>
    <n v="7"/>
    <x v="1"/>
    <s v="CABA"/>
    <n v="20"/>
    <s v="COMUNA 8"/>
    <s v="VILLA RIACHUELO"/>
    <s v="PLAZA SUDAMERICANA"/>
    <s v="AV GRAL F DE LA CRUZ Y AV PIEDRA BUENA"/>
    <s v="https://goo.gl/maps/m2EUhPtKTHnjef5F7"/>
    <x v="0"/>
    <x v="0"/>
    <x v="0"/>
    <n v="32"/>
  </r>
  <r>
    <s v="2023-S06-2-9"/>
    <d v="2023-02-09T00:00:00"/>
    <n v="9"/>
    <x v="1"/>
    <n v="2023"/>
    <n v="7"/>
    <x v="1"/>
    <s v="CABA"/>
    <n v="20"/>
    <s v="COMUNA 8"/>
    <s v="VILLA RIACHUELO"/>
    <s v="PLAZA SUDAMERICANA"/>
    <s v="AV GRAL F DE LA CRUZ Y AV PIEDRA BUENA"/>
    <s v="https://goo.gl/maps/m2EUhPtKTHnjef5F7"/>
    <x v="0"/>
    <x v="0"/>
    <x v="1"/>
    <n v="19"/>
  </r>
  <r>
    <s v="2023-S06-2-9"/>
    <d v="2023-02-09T00:00:00"/>
    <n v="9"/>
    <x v="1"/>
    <n v="2023"/>
    <n v="7"/>
    <x v="1"/>
    <s v="CABA"/>
    <n v="20"/>
    <s v="COMUNA 8"/>
    <s v="VILLA RIACHUELO"/>
    <s v="PLAZA SUDAMERICANA"/>
    <s v="AV GRAL F DE LA CRUZ Y AV PIEDRA BUENA"/>
    <s v="https://goo.gl/maps/m2EUhPtKTHnjef5F7"/>
    <x v="0"/>
    <x v="1"/>
    <x v="1"/>
    <n v="27"/>
  </r>
  <r>
    <s v="2023-S06-2-9"/>
    <d v="2023-02-09T00:00:00"/>
    <n v="9"/>
    <x v="1"/>
    <n v="2023"/>
    <n v="7"/>
    <x v="1"/>
    <s v="CABA"/>
    <n v="20"/>
    <s v="COMUNA 8"/>
    <s v="VILLA RIACHUELO"/>
    <s v="PLAZA SUDAMERICANA"/>
    <s v="AV GRAL F DE LA CRUZ Y AV PIEDRA BUENA"/>
    <s v="https://goo.gl/maps/m2EUhPtKTHnjef5F7"/>
    <x v="1"/>
    <x v="2"/>
    <x v="0"/>
    <n v="58"/>
  </r>
  <r>
    <s v="2023-S06-2-9"/>
    <d v="2023-02-09T00:00:00"/>
    <n v="9"/>
    <x v="1"/>
    <n v="2023"/>
    <n v="7"/>
    <x v="1"/>
    <s v="CABA"/>
    <n v="20"/>
    <s v="COMUNA 8"/>
    <s v="VILLA RIACHUELO"/>
    <s v="PLAZA SUDAMERICANA"/>
    <s v="AV GRAL F DE LA CRUZ Y AV PIEDRA BUENA"/>
    <s v="https://goo.gl/maps/m2EUhPtKTHnjef5F7"/>
    <x v="1"/>
    <x v="4"/>
    <x v="2"/>
    <n v="1"/>
  </r>
  <r>
    <s v="2023-S06-2-9"/>
    <d v="2023-02-09T00:00:00"/>
    <n v="9"/>
    <x v="1"/>
    <n v="2023"/>
    <n v="7"/>
    <x v="1"/>
    <s v="CABA"/>
    <n v="20"/>
    <s v="COMUNA 8"/>
    <s v="VILLA RIACHUELO"/>
    <s v="PLAZA SUDAMERICANA"/>
    <s v="AV GRAL F DE LA CRUZ Y AV PIEDRA BUENA"/>
    <s v="https://goo.gl/maps/m2EUhPtKTHnjef5F7"/>
    <x v="1"/>
    <x v="4"/>
    <x v="0"/>
    <n v="10"/>
  </r>
  <r>
    <s v="2023-S06-3-6"/>
    <d v="2023-02-06T00:00:00"/>
    <n v="6"/>
    <x v="1"/>
    <n v="2023"/>
    <n v="7"/>
    <x v="1"/>
    <s v="CORDOBA"/>
    <n v="18"/>
    <s v="GENERAL SAN MARTIN"/>
    <s v="VILLA MARIA"/>
    <s v="-"/>
    <s v="Elpidio González 100/200"/>
    <s v="https://goo.gl/maps/nuuPhUPPhUf3mP9N9"/>
    <x v="0"/>
    <x v="0"/>
    <x v="0"/>
    <n v="21"/>
  </r>
  <r>
    <s v="2023-S06-3-6"/>
    <d v="2023-02-06T00:00:00"/>
    <n v="6"/>
    <x v="1"/>
    <n v="2023"/>
    <n v="7"/>
    <x v="1"/>
    <s v="CORDOBA"/>
    <n v="18"/>
    <s v="GENERAL SAN MARTIN"/>
    <s v="VILLA MARIA"/>
    <s v="-"/>
    <s v="Elpidio González 100/200"/>
    <s v="https://goo.gl/maps/nuuPhUPPhUf3mP9N9"/>
    <x v="0"/>
    <x v="0"/>
    <x v="1"/>
    <n v="37"/>
  </r>
  <r>
    <s v="2023-S06-3-6"/>
    <d v="2023-02-06T00:00:00"/>
    <n v="6"/>
    <x v="1"/>
    <n v="2023"/>
    <n v="7"/>
    <x v="1"/>
    <s v="CORDOBA"/>
    <n v="18"/>
    <s v="GENERAL SAN MARTIN"/>
    <s v="VILLA MARIA"/>
    <s v="-"/>
    <s v="Elpidio González 100/200"/>
    <s v="https://goo.gl/maps/nuuPhUPPhUf3mP9N9"/>
    <x v="0"/>
    <x v="0"/>
    <x v="10"/>
    <n v="2"/>
  </r>
  <r>
    <s v="2023-S06-3-6"/>
    <d v="2023-02-06T00:00:00"/>
    <n v="6"/>
    <x v="1"/>
    <n v="2023"/>
    <n v="7"/>
    <x v="1"/>
    <s v="CORDOBA"/>
    <n v="18"/>
    <s v="GENERAL SAN MARTIN"/>
    <s v="VILLA MARIA"/>
    <s v="-"/>
    <s v="Elpidio González 100/200"/>
    <s v="https://goo.gl/maps/nuuPhUPPhUf3mP9N9"/>
    <x v="0"/>
    <x v="1"/>
    <x v="1"/>
    <n v="16"/>
  </r>
  <r>
    <s v="2023-S06-3-6"/>
    <d v="2023-02-06T00:00:00"/>
    <n v="6"/>
    <x v="1"/>
    <n v="2023"/>
    <n v="7"/>
    <x v="1"/>
    <s v="CORDOBA"/>
    <n v="18"/>
    <s v="GENERAL SAN MARTIN"/>
    <s v="VILLA MARIA"/>
    <s v="-"/>
    <s v="Elpidio González 100/200"/>
    <s v="https://goo.gl/maps/nuuPhUPPhUf3mP9N9"/>
    <x v="1"/>
    <x v="2"/>
    <x v="0"/>
    <n v="50"/>
  </r>
  <r>
    <s v="2023-S06-3-6"/>
    <d v="2023-02-06T00:00:00"/>
    <n v="6"/>
    <x v="1"/>
    <n v="2023"/>
    <n v="7"/>
    <x v="1"/>
    <s v="CORDOBA"/>
    <n v="18"/>
    <s v="GENERAL SAN MARTIN"/>
    <s v="VILLA MARIA"/>
    <s v="-"/>
    <s v="Elpidio González 100/200"/>
    <s v="https://goo.gl/maps/nuuPhUPPhUf3mP9N9"/>
    <x v="1"/>
    <x v="4"/>
    <x v="0"/>
    <n v="50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0"/>
    <x v="0"/>
    <x v="0"/>
    <n v="17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0"/>
    <x v="0"/>
    <x v="1"/>
    <n v="44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0"/>
    <x v="0"/>
    <x v="10"/>
    <n v="6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0"/>
    <x v="1"/>
    <x v="1"/>
    <n v="5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1"/>
    <x v="2"/>
    <x v="0"/>
    <n v="15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1"/>
    <x v="4"/>
    <x v="2"/>
    <n v="6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1"/>
    <x v="4"/>
    <x v="0"/>
    <n v="49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8"/>
    <x v="0"/>
    <n v="5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8"/>
    <x v="19"/>
    <n v="4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8"/>
    <x v="20"/>
    <n v="5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8"/>
    <x v="6"/>
    <n v="1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9"/>
    <x v="0"/>
    <n v="3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9"/>
    <x v="12"/>
    <n v="3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3"/>
    <x v="11"/>
    <x v="0"/>
    <n v="7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6"/>
    <x v="0"/>
    <n v="10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6"/>
    <x v="13"/>
    <n v="4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6"/>
    <x v="21"/>
    <n v="10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6"/>
    <x v="9"/>
    <n v="35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6"/>
    <x v="6"/>
    <n v="5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2"/>
    <x v="5"/>
    <x v="0"/>
    <n v="20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2"/>
    <x v="5"/>
    <x v="4"/>
    <n v="80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4"/>
    <x v="7"/>
    <x v="0"/>
    <n v="21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4"/>
    <x v="7"/>
    <x v="9"/>
    <n v="28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6"/>
    <x v="12"/>
    <x v="0"/>
    <n v="17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6"/>
    <x v="12"/>
    <x v="9"/>
    <n v="21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6"/>
    <x v="12"/>
    <x v="6"/>
    <n v="3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0"/>
    <x v="0"/>
    <x v="0"/>
    <n v="39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0"/>
    <x v="0"/>
    <x v="1"/>
    <n v="72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0"/>
    <x v="0"/>
    <x v="10"/>
    <n v="9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0"/>
    <x v="1"/>
    <x v="1"/>
    <n v="9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1"/>
    <x v="2"/>
    <x v="0"/>
    <n v="52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1"/>
    <x v="4"/>
    <x v="2"/>
    <n v="8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1"/>
    <x v="4"/>
    <x v="0"/>
    <n v="96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8"/>
    <x v="0"/>
    <n v="14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8"/>
    <x v="22"/>
    <n v="2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8"/>
    <x v="19"/>
    <n v="8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8"/>
    <x v="20"/>
    <n v="4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8"/>
    <x v="6"/>
    <n v="5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9"/>
    <x v="0"/>
    <n v="11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9"/>
    <x v="12"/>
    <n v="11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3"/>
    <x v="11"/>
    <x v="0"/>
    <n v="10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6"/>
    <x v="0"/>
    <n v="11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6"/>
    <x v="13"/>
    <n v="6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6"/>
    <x v="21"/>
    <n v="11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6"/>
    <x v="9"/>
    <n v="35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6"/>
    <x v="6"/>
    <n v="3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2"/>
    <x v="5"/>
    <x v="0"/>
    <n v="18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2"/>
    <x v="5"/>
    <x v="4"/>
    <n v="73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4"/>
    <x v="7"/>
    <x v="0"/>
    <n v="41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4"/>
    <x v="7"/>
    <x v="9"/>
    <n v="53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6"/>
    <x v="12"/>
    <x v="0"/>
    <n v="31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6"/>
    <x v="12"/>
    <x v="9"/>
    <n v="38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6"/>
    <x v="12"/>
    <x v="6"/>
    <n v="1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0"/>
    <x v="0"/>
    <x v="0"/>
    <n v="31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0"/>
    <x v="0"/>
    <x v="1"/>
    <n v="36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0"/>
    <x v="0"/>
    <x v="10"/>
    <n v="12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0"/>
    <x v="0"/>
    <x v="11"/>
    <n v="6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0"/>
    <x v="1"/>
    <x v="1"/>
    <n v="15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1"/>
    <x v="2"/>
    <x v="0"/>
    <n v="22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1"/>
    <x v="4"/>
    <x v="2"/>
    <n v="11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1"/>
    <x v="4"/>
    <x v="0"/>
    <n v="67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3"/>
    <x v="8"/>
    <x v="0"/>
    <n v="8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3"/>
    <x v="8"/>
    <x v="6"/>
    <n v="3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3"/>
    <x v="11"/>
    <x v="0"/>
    <n v="16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3"/>
    <x v="9"/>
    <x v="0"/>
    <n v="25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3"/>
    <x v="9"/>
    <x v="11"/>
    <n v="6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3"/>
    <x v="9"/>
    <x v="6"/>
    <n v="5"/>
  </r>
  <r>
    <s v="2023-S08-3-20"/>
    <d v="2023-02-20T00:00:00"/>
    <n v="20"/>
    <x v="1"/>
    <n v="2023"/>
    <n v="9"/>
    <x v="0"/>
    <s v="SANTA CRUZ"/>
    <n v="36"/>
    <s v="DESEADO"/>
    <s v="PUERTO DESEADO"/>
    <s v="CIIC"/>
    <s v="ING PORTELA Y ALFREDO GALIMENT"/>
    <s v="https://goo.gl/maps/AZwiRWnFxrKW7fGV8"/>
    <x v="3"/>
    <x v="11"/>
    <x v="0"/>
    <n v="16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3"/>
    <x v="6"/>
    <x v="0"/>
    <n v="14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3"/>
    <x v="6"/>
    <x v="13"/>
    <n v="3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3"/>
    <x v="6"/>
    <x v="21"/>
    <n v="14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3"/>
    <x v="6"/>
    <x v="9"/>
    <n v="35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3"/>
    <x v="6"/>
    <x v="6"/>
    <n v="7"/>
  </r>
  <r>
    <s v="2023-S08-3-21"/>
    <d v="2023-02-21T00:00:00"/>
    <n v="21"/>
    <x v="1"/>
    <n v="2023"/>
    <n v="9"/>
    <x v="0"/>
    <s v="SANTA CRUZ"/>
    <n v="36"/>
    <s v="DESEADO"/>
    <s v="PUERTO DESEADO"/>
    <s v="CIIC"/>
    <s v="ING PORTELA Y ALFREDO GALIMENT"/>
    <s v="https://goo.gl/maps/AZwiRWnFxrKW7fGV8"/>
    <x v="3"/>
    <x v="11"/>
    <x v="0"/>
    <n v="6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2"/>
    <x v="5"/>
    <x v="0"/>
    <n v="3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2"/>
    <x v="5"/>
    <x v="4"/>
    <n v="12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4"/>
    <x v="7"/>
    <x v="0"/>
    <n v="40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4"/>
    <x v="7"/>
    <x v="9"/>
    <n v="58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4"/>
    <x v="7"/>
    <x v="11"/>
    <n v="6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6"/>
    <x v="12"/>
    <x v="0"/>
    <n v="28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6"/>
    <x v="12"/>
    <x v="9"/>
    <n v="23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6"/>
    <x v="12"/>
    <x v="6"/>
    <n v="5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0"/>
    <x v="0"/>
    <x v="0"/>
    <n v="40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0"/>
    <x v="0"/>
    <x v="1"/>
    <n v="44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0"/>
    <x v="0"/>
    <x v="10"/>
    <n v="7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0"/>
    <x v="0"/>
    <x v="11"/>
    <n v="1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0"/>
    <x v="1"/>
    <x v="1"/>
    <n v="24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1"/>
    <x v="2"/>
    <x v="0"/>
    <n v="21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1"/>
    <x v="4"/>
    <x v="2"/>
    <n v="10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1"/>
    <x v="4"/>
    <x v="0"/>
    <n v="156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3"/>
    <x v="8"/>
    <x v="0"/>
    <n v="17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3"/>
    <x v="8"/>
    <x v="20"/>
    <n v="27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3"/>
    <x v="8"/>
    <x v="6"/>
    <n v="5"/>
  </r>
  <r>
    <s v="2023-S08-3-22"/>
    <d v="2023-02-22T00:00:00"/>
    <n v="22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3"/>
    <x v="11"/>
    <x v="0"/>
    <n v="23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3"/>
    <x v="9"/>
    <x v="12"/>
    <n v="28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3"/>
    <x v="9"/>
    <x v="6"/>
    <n v="6"/>
  </r>
  <r>
    <s v="2023-S08-3-23"/>
    <d v="2023-02-23T00:00:00"/>
    <n v="23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3"/>
    <x v="11"/>
    <x v="0"/>
    <n v="30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3"/>
    <x v="6"/>
    <x v="0"/>
    <n v="13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3"/>
    <x v="6"/>
    <x v="13"/>
    <n v="2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3"/>
    <x v="6"/>
    <x v="9"/>
    <n v="30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3"/>
    <x v="6"/>
    <x v="6"/>
    <n v="5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2"/>
    <x v="5"/>
    <x v="0"/>
    <n v="4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2"/>
    <x v="5"/>
    <x v="4"/>
    <n v="16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4"/>
    <x v="7"/>
    <x v="0"/>
    <n v="55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4"/>
    <x v="7"/>
    <x v="9"/>
    <n v="72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6"/>
    <x v="12"/>
    <x v="0"/>
    <n v="35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6"/>
    <x v="12"/>
    <x v="9"/>
    <n v="45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6"/>
    <x v="12"/>
    <x v="6"/>
    <n v="7"/>
  </r>
  <r>
    <s v="2023-S06-4-8"/>
    <d v="2023-02-08T00:00:00"/>
    <n v="8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0"/>
    <x v="0"/>
    <x v="0"/>
    <n v="68"/>
  </r>
  <r>
    <s v="2023-S06-4-8"/>
    <d v="2023-02-08T00:00:00"/>
    <n v="8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0"/>
    <x v="0"/>
    <x v="1"/>
    <n v="94"/>
  </r>
  <r>
    <s v="2023-S06-4-8"/>
    <d v="2023-02-08T00:00:00"/>
    <n v="8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0"/>
    <x v="0"/>
    <x v="10"/>
    <n v="24"/>
  </r>
  <r>
    <s v="2023-S06-4-8"/>
    <d v="2023-02-08T00:00:00"/>
    <n v="8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0"/>
    <x v="0"/>
    <x v="11"/>
    <n v="3"/>
  </r>
  <r>
    <s v="2023-S06-4-8"/>
    <d v="2023-02-08T00:00:00"/>
    <n v="8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0"/>
    <x v="1"/>
    <x v="1"/>
    <n v="34"/>
  </r>
  <r>
    <s v="2023-S06-4-8"/>
    <d v="2023-02-08T00:00:00"/>
    <n v="8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1"/>
    <x v="2"/>
    <x v="0"/>
    <n v="22"/>
  </r>
  <r>
    <s v="2023-S06-4-8"/>
    <d v="2023-02-08T00:00:00"/>
    <n v="8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1"/>
    <x v="4"/>
    <x v="2"/>
    <n v="14"/>
  </r>
  <r>
    <s v="2023-S06-4-8"/>
    <d v="2023-02-08T00:00:00"/>
    <n v="8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1"/>
    <x v="4"/>
    <x v="0"/>
    <n v="158"/>
  </r>
  <r>
    <s v="2023-S06-4-8"/>
    <d v="2023-02-08T00:00:00"/>
    <n v="8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3"/>
    <x v="8"/>
    <x v="0"/>
    <n v="6"/>
  </r>
  <r>
    <s v="2023-S06-4-8"/>
    <d v="2023-02-08T00:00:00"/>
    <n v="8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3"/>
    <x v="9"/>
    <x v="11"/>
    <n v="3"/>
  </r>
  <r>
    <s v="2023-S06-4-8"/>
    <d v="2023-02-08T00:00:00"/>
    <n v="8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4"/>
    <x v="7"/>
    <x v="0"/>
    <n v="94"/>
  </r>
  <r>
    <s v="2023-S06-4-8"/>
    <d v="2023-02-08T00:00:00"/>
    <n v="8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4"/>
    <x v="7"/>
    <x v="9"/>
    <n v="123"/>
  </r>
  <r>
    <s v="2023-S06-4-8"/>
    <d v="2023-02-08T00:00:00"/>
    <n v="8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6"/>
    <x v="12"/>
    <x v="0"/>
    <n v="44"/>
  </r>
  <r>
    <s v="2023-S06-4-8"/>
    <d v="2023-02-08T00:00:00"/>
    <n v="8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6"/>
    <x v="12"/>
    <x v="9"/>
    <n v="48"/>
  </r>
  <r>
    <s v="2023-S06-4-8"/>
    <d v="2023-02-08T00:00:00"/>
    <n v="8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6"/>
    <x v="12"/>
    <x v="6"/>
    <n v="18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0"/>
    <x v="0"/>
    <x v="0"/>
    <n v="90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0"/>
    <x v="0"/>
    <x v="1"/>
    <n v="173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0"/>
    <x v="0"/>
    <x v="10"/>
    <n v="63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0"/>
    <x v="0"/>
    <x v="11"/>
    <n v="22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0"/>
    <x v="1"/>
    <x v="1"/>
    <n v="24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1"/>
    <x v="2"/>
    <x v="0"/>
    <n v="4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1"/>
    <x v="4"/>
    <x v="2"/>
    <n v="22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1"/>
    <x v="4"/>
    <x v="0"/>
    <n v="223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3"/>
    <x v="8"/>
    <x v="0"/>
    <n v="7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3"/>
    <x v="8"/>
    <x v="20"/>
    <n v="7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3"/>
    <x v="8"/>
    <x v="6"/>
    <n v="1"/>
  </r>
  <r>
    <s v="2023-S08-3-24"/>
    <d v="2023-02-24T00:00:00"/>
    <n v="24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3"/>
    <x v="11"/>
    <x v="0"/>
    <n v="11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3"/>
    <x v="9"/>
    <x v="0"/>
    <n v="19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3"/>
    <x v="9"/>
    <x v="12"/>
    <n v="19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3"/>
    <x v="9"/>
    <x v="11"/>
    <n v="22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3"/>
    <x v="9"/>
    <x v="6"/>
    <n v="1"/>
  </r>
  <r>
    <s v="2023-S08-3-25"/>
    <d v="2023-02-25T00:00:00"/>
    <n v="25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3"/>
    <x v="11"/>
    <x v="0"/>
    <n v="20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3"/>
    <x v="6"/>
    <x v="0"/>
    <n v="11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3"/>
    <x v="6"/>
    <x v="13"/>
    <n v="4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3"/>
    <x v="6"/>
    <x v="21"/>
    <n v="9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3"/>
    <x v="6"/>
    <x v="9"/>
    <n v="25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3"/>
    <x v="6"/>
    <x v="6"/>
    <n v="2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2"/>
    <x v="5"/>
    <x v="0"/>
    <n v="12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2"/>
    <x v="5"/>
    <x v="4"/>
    <n v="48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4"/>
    <x v="7"/>
    <x v="0"/>
    <n v="222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4"/>
    <x v="7"/>
    <x v="9"/>
    <n v="239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6"/>
    <x v="12"/>
    <x v="0"/>
    <n v="43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6"/>
    <x v="12"/>
    <x v="9"/>
    <n v="50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6"/>
    <x v="12"/>
    <x v="6"/>
    <n v="7"/>
  </r>
  <r>
    <s v="2023-S06-6-10"/>
    <d v="2023-02-10T00:00:00"/>
    <n v="10"/>
    <x v="1"/>
    <n v="2023"/>
    <n v="7"/>
    <x v="1"/>
    <s v="CHACO"/>
    <n v="19"/>
    <s v="DEPARTAMENTO BERMEJO"/>
    <s v="PUERTO BERMEJO NUEVO"/>
    <s v="PARQUE PUERTO BERMEJO"/>
    <s v="Av. Dr. Raúl César y Av. Gral. Benjamin Victoria"/>
    <s v="https://goo.gl/maps/9yntCM1ti2xhpSF37"/>
    <x v="0"/>
    <x v="0"/>
    <x v="0"/>
    <n v="6"/>
  </r>
  <r>
    <s v="2023-S06-6-10"/>
    <d v="2023-02-10T00:00:00"/>
    <n v="10"/>
    <x v="1"/>
    <n v="2023"/>
    <n v="7"/>
    <x v="1"/>
    <s v="CHACO"/>
    <n v="19"/>
    <s v="DEPARTAMENTO BERMEJO"/>
    <s v="PUERTO BERMEJO NUEVO"/>
    <s v="PARQUE PUERTO BERMEJO"/>
    <s v="Av. Dr. Raúl César y Av. Gral. Benjamin Victoria"/>
    <s v="https://goo.gl/maps/9yntCM1ti2xhpSF37"/>
    <x v="0"/>
    <x v="0"/>
    <x v="1"/>
    <n v="1"/>
  </r>
  <r>
    <s v="2023-S06-6-10"/>
    <d v="2023-02-10T00:00:00"/>
    <n v="10"/>
    <x v="1"/>
    <n v="2023"/>
    <n v="7"/>
    <x v="1"/>
    <s v="CHACO"/>
    <n v="19"/>
    <s v="DEPARTAMENTO BERMEJO"/>
    <s v="PUERTO BERMEJO NUEVO"/>
    <s v="PARQUE PUERTO BERMEJO"/>
    <s v="Av. Dr. Raúl César y Av. Gral. Benjamin Victoria"/>
    <s v="https://goo.gl/maps/9yntCM1ti2xhpSF37"/>
    <x v="0"/>
    <x v="1"/>
    <x v="1"/>
    <n v="5"/>
  </r>
  <r>
    <s v="2023-S06-6-10"/>
    <d v="2023-02-10T00:00:00"/>
    <n v="10"/>
    <x v="1"/>
    <n v="2023"/>
    <n v="7"/>
    <x v="1"/>
    <s v="CHACO"/>
    <n v="19"/>
    <s v="DEPARTAMENTO BERMEJO"/>
    <s v="PUERTO BERMEJO NUEVO"/>
    <s v="PARQUE PUERTO BERMEJO"/>
    <s v="Av. Dr. Raúl César y Av. Gral. Benjamin Victoria"/>
    <s v="https://goo.gl/maps/9yntCM1ti2xhpSF37"/>
    <x v="1"/>
    <x v="2"/>
    <x v="0"/>
    <n v="18"/>
  </r>
  <r>
    <s v="2023-S06-6-10"/>
    <d v="2023-02-10T00:00:00"/>
    <n v="10"/>
    <x v="1"/>
    <n v="2023"/>
    <n v="7"/>
    <x v="1"/>
    <s v="CHACO"/>
    <n v="19"/>
    <s v="DEPARTAMENTO BERMEJO"/>
    <s v="PUERTO BERMEJO NUEVO"/>
    <s v="PARQUE PUERTO BERMEJO"/>
    <s v="Av. Dr. Raúl César y Av. Gral. Benjamin Victoria"/>
    <s v="https://goo.gl/maps/9yntCM1ti2xhpSF37"/>
    <x v="1"/>
    <x v="4"/>
    <x v="2"/>
    <n v="2"/>
  </r>
  <r>
    <s v="2023-S06-6-10"/>
    <d v="2023-02-10T00:00:00"/>
    <n v="10"/>
    <x v="1"/>
    <n v="2023"/>
    <n v="7"/>
    <x v="1"/>
    <s v="CHACO"/>
    <n v="19"/>
    <s v="DEPARTAMENTO BERMEJO"/>
    <s v="PUERTO BERMEJO NUEVO"/>
    <s v="PARQUE PUERTO BERMEJO"/>
    <s v="Av. Dr. Raúl César y Av. Gral. Benjamin Victoria"/>
    <s v="https://goo.gl/maps/9yntCM1ti2xhpSF37"/>
    <x v="1"/>
    <x v="4"/>
    <x v="0"/>
    <n v="25"/>
  </r>
  <r>
    <s v="2023-S06-6-11"/>
    <d v="2023-02-11T00:00:00"/>
    <n v="11"/>
    <x v="1"/>
    <n v="2023"/>
    <n v="7"/>
    <x v="1"/>
    <s v="CHACO"/>
    <n v="19"/>
    <s v="DEPARTAMENTO BERMEJO"/>
    <s v="PUERTO BERMEJO NUEVO"/>
    <s v="PARQUE PUERTO BERMEJO"/>
    <s v="Av. Dr. Raúl César y Av. Gral. Benjamin Victoria"/>
    <s v="https://goo.gl/maps/9yntCM1ti2xhpSF37"/>
    <x v="0"/>
    <x v="0"/>
    <x v="0"/>
    <n v="7"/>
  </r>
  <r>
    <s v="2023-S06-6-11"/>
    <d v="2023-02-11T00:00:00"/>
    <n v="11"/>
    <x v="1"/>
    <n v="2023"/>
    <n v="7"/>
    <x v="1"/>
    <s v="CHACO"/>
    <n v="19"/>
    <s v="DEPARTAMENTO BERMEJO"/>
    <s v="PUERTO BERMEJO NUEVO"/>
    <s v="PARQUE PUERTO BERMEJO"/>
    <s v="Av. Dr. Raúl César y Av. Gral. Benjamin Victoria"/>
    <s v="https://goo.gl/maps/9yntCM1ti2xhpSF37"/>
    <x v="0"/>
    <x v="0"/>
    <x v="1"/>
    <n v="12"/>
  </r>
  <r>
    <s v="2023-S06-6-11"/>
    <d v="2023-02-11T00:00:00"/>
    <n v="11"/>
    <x v="1"/>
    <n v="2023"/>
    <n v="7"/>
    <x v="1"/>
    <s v="CHACO"/>
    <n v="19"/>
    <s v="DEPARTAMENTO BERMEJO"/>
    <s v="PUERTO BERMEJO NUEVO"/>
    <s v="PARQUE PUERTO BERMEJO"/>
    <s v="Av. Dr. Raúl César y Av. Gral. Benjamin Victoria"/>
    <s v="https://goo.gl/maps/9yntCM1ti2xhpSF37"/>
    <x v="0"/>
    <x v="1"/>
    <x v="1"/>
    <n v="6"/>
  </r>
  <r>
    <s v="2023-S06-6-11"/>
    <d v="2023-02-11T00:00:00"/>
    <n v="11"/>
    <x v="1"/>
    <n v="2023"/>
    <n v="7"/>
    <x v="1"/>
    <s v="CHACO"/>
    <n v="19"/>
    <s v="DEPARTAMENTO BERMEJO"/>
    <s v="PUERTO BERMEJO NUEVO"/>
    <s v="PARQUE PUERTO BERMEJO"/>
    <s v="Av. Dr. Raúl César y Av. Gral. Benjamin Victoria"/>
    <s v="https://goo.gl/maps/9yntCM1ti2xhpSF37"/>
    <x v="1"/>
    <x v="2"/>
    <x v="0"/>
    <n v="27"/>
  </r>
  <r>
    <s v="2023-S06-6-11"/>
    <d v="2023-02-11T00:00:00"/>
    <n v="11"/>
    <x v="1"/>
    <n v="2023"/>
    <n v="7"/>
    <x v="1"/>
    <s v="CHACO"/>
    <n v="19"/>
    <s v="DEPARTAMENTO BERMEJO"/>
    <s v="PUERTO BERMEJO NUEVO"/>
    <s v="PARQUE PUERTO BERMEJO"/>
    <s v="Av. Dr. Raúl César y Av. Gral. Benjamin Victoria"/>
    <s v="https://goo.gl/maps/9yntCM1ti2xhpSF37"/>
    <x v="1"/>
    <x v="4"/>
    <x v="2"/>
    <n v="4"/>
  </r>
  <r>
    <s v="2023-S06-6-11"/>
    <d v="2023-02-11T00:00:00"/>
    <n v="11"/>
    <x v="1"/>
    <n v="2023"/>
    <n v="7"/>
    <x v="1"/>
    <s v="CHACO"/>
    <n v="19"/>
    <s v="DEPARTAMENTO BERMEJO"/>
    <s v="PUERTO BERMEJO NUEVO"/>
    <s v="PARQUE PUERTO BERMEJO"/>
    <s v="Av. Dr. Raúl César y Av. Gral. Benjamin Victoria"/>
    <s v="https://goo.gl/maps/9yntCM1ti2xhpSF37"/>
    <x v="1"/>
    <x v="4"/>
    <x v="0"/>
    <n v="48"/>
  </r>
  <r>
    <s v="2023-S06-6-12"/>
    <d v="2023-02-12T00:00:00"/>
    <n v="12"/>
    <x v="1"/>
    <n v="2023"/>
    <n v="7"/>
    <x v="1"/>
    <s v="CHACO"/>
    <n v="19"/>
    <s v="DEPARTAMENTO BERMEJO"/>
    <s v="PUERTO BERMEJO NUEVO"/>
    <s v="CAMPING MUNICIPAL"/>
    <s v="FRANCISCO FARIÑA E INDEPENDENCIA"/>
    <s v="https://goo.gl/maps/9yntCM1ti2xhpSF37"/>
    <x v="0"/>
    <x v="0"/>
    <x v="0"/>
    <n v="13"/>
  </r>
  <r>
    <s v="2023-S06-6-12"/>
    <d v="2023-02-12T00:00:00"/>
    <n v="12"/>
    <x v="1"/>
    <n v="2023"/>
    <n v="7"/>
    <x v="1"/>
    <s v="CHACO"/>
    <n v="19"/>
    <s v="DEPARTAMENTO BERMEJO"/>
    <s v="PUERTO BERMEJO NUEVO"/>
    <s v="CAMPING MUNICIPAL"/>
    <s v="FRANCISCO FARIÑA E INDEPENDENCIA"/>
    <s v="https://goo.gl/maps/9yntCM1ti2xhpSF37"/>
    <x v="0"/>
    <x v="0"/>
    <x v="1"/>
    <n v="24"/>
  </r>
  <r>
    <s v="2023-S06-6-12"/>
    <d v="2023-02-12T00:00:00"/>
    <n v="12"/>
    <x v="1"/>
    <n v="2023"/>
    <n v="7"/>
    <x v="1"/>
    <s v="CHACO"/>
    <n v="19"/>
    <s v="DEPARTAMENTO BERMEJO"/>
    <s v="PUERTO BERMEJO NUEVO"/>
    <s v="CAMPING MUNICIPAL"/>
    <s v="FRANCISCO FARIÑA E INDEPENDENCIA"/>
    <s v="https://goo.gl/maps/9yntCM1ti2xhpSF37"/>
    <x v="0"/>
    <x v="1"/>
    <x v="1"/>
    <n v="10"/>
  </r>
  <r>
    <s v="2023-S06-6-12"/>
    <d v="2023-02-12T00:00:00"/>
    <n v="12"/>
    <x v="1"/>
    <n v="2023"/>
    <n v="7"/>
    <x v="1"/>
    <s v="CHACO"/>
    <n v="19"/>
    <s v="DEPARTAMENTO BERMEJO"/>
    <s v="PUERTO BERMEJO NUEVO"/>
    <s v="CAMPING MUNICIPAL"/>
    <s v="FRANCISCO FARIÑA E INDEPENDENCIA"/>
    <s v="https://goo.gl/maps/9yntCM1ti2xhpSF37"/>
    <x v="1"/>
    <x v="2"/>
    <x v="0"/>
    <n v="22"/>
  </r>
  <r>
    <s v="2023-S06-6-12"/>
    <d v="2023-02-12T00:00:00"/>
    <n v="12"/>
    <x v="1"/>
    <n v="2023"/>
    <n v="7"/>
    <x v="1"/>
    <s v="CHACO"/>
    <n v="19"/>
    <s v="DEPARTAMENTO BERMEJO"/>
    <s v="PUERTO BERMEJO NUEVO"/>
    <s v="CAMPING MUNICIPAL"/>
    <s v="FRANCISCO FARIÑA E INDEPENDENCIA"/>
    <s v="https://goo.gl/maps/9yntCM1ti2xhpSF37"/>
    <x v="1"/>
    <x v="4"/>
    <x v="2"/>
    <n v="16"/>
  </r>
  <r>
    <s v="2023-S06-6-12"/>
    <d v="2023-02-12T00:00:00"/>
    <n v="12"/>
    <x v="1"/>
    <n v="2023"/>
    <n v="7"/>
    <x v="1"/>
    <s v="CHACO"/>
    <n v="19"/>
    <s v="DEPARTAMENTO BERMEJO"/>
    <s v="PUERTO BERMEJO NUEVO"/>
    <s v="CAMPING MUNICIPAL"/>
    <s v="FRANCISCO FARIÑA E INDEPENDENCIA"/>
    <s v="https://goo.gl/maps/9yntCM1ti2xhpSF37"/>
    <x v="1"/>
    <x v="4"/>
    <x v="0"/>
    <n v="73"/>
  </r>
  <r>
    <s v="2023-S07-3-13"/>
    <d v="2023-02-13T00:00:00"/>
    <n v="13"/>
    <x v="1"/>
    <n v="2023"/>
    <n v="8"/>
    <x v="0"/>
    <s v="CABA"/>
    <n v="27"/>
    <s v="COMUNA 1"/>
    <s v="CONSTITUCION"/>
    <s v="PLAZA DE TREN CONSTITUCION HALL CENTRAL ANDEN 14"/>
    <s v="BRASIL 1128"/>
    <s v="https://goo.gl/maps/uprzs4Mxs4X5b2LX6"/>
    <x v="0"/>
    <x v="0"/>
    <x v="0"/>
    <n v="115"/>
  </r>
  <r>
    <s v="2023-S07-3-13"/>
    <d v="2023-02-13T00:00:00"/>
    <n v="13"/>
    <x v="1"/>
    <n v="2023"/>
    <n v="8"/>
    <x v="0"/>
    <s v="CABA"/>
    <n v="27"/>
    <s v="COMUNA 1"/>
    <s v="CONSTITUCION"/>
    <s v="PLAZA DE TREN CONSTITUCION HALL CENTRAL ANDEN 14"/>
    <s v="BRASIL 1128"/>
    <s v="https://goo.gl/maps/uprzs4Mxs4X5b2LX6"/>
    <x v="0"/>
    <x v="0"/>
    <x v="1"/>
    <n v="139"/>
  </r>
  <r>
    <s v="2023-S07-3-13"/>
    <d v="2023-02-13T00:00:00"/>
    <n v="13"/>
    <x v="1"/>
    <n v="2023"/>
    <n v="8"/>
    <x v="0"/>
    <s v="CABA"/>
    <n v="27"/>
    <s v="COMUNA 1"/>
    <s v="CONSTITUCION"/>
    <s v="PLAZA DE TREN CONSTITUCION HALL CENTRAL ANDEN 14"/>
    <s v="BRASIL 1128"/>
    <s v="https://goo.gl/maps/uprzs4Mxs4X5b2LX6"/>
    <x v="0"/>
    <x v="1"/>
    <x v="1"/>
    <n v="104"/>
  </r>
  <r>
    <s v="2023-S07-3-13"/>
    <d v="2023-02-13T00:00:00"/>
    <n v="13"/>
    <x v="1"/>
    <n v="2023"/>
    <n v="8"/>
    <x v="0"/>
    <s v="CABA"/>
    <n v="27"/>
    <s v="COMUNA 1"/>
    <s v="CONSTITUCION"/>
    <s v="PLAZA DE TREN CONSTITUCION HALL CENTRAL ANDEN 14"/>
    <s v="BRASIL 1128"/>
    <s v="https://goo.gl/maps/uprzs4Mxs4X5b2LX6"/>
    <x v="1"/>
    <x v="2"/>
    <x v="0"/>
    <n v="125"/>
  </r>
  <r>
    <s v="2023-S07-3-14"/>
    <d v="2023-02-14T00:00:00"/>
    <n v="14"/>
    <x v="1"/>
    <n v="2023"/>
    <n v="8"/>
    <x v="0"/>
    <s v="CABA"/>
    <n v="27"/>
    <s v="COMUNA 1"/>
    <s v="CONSTITUCION"/>
    <s v="PLAZA DE TREN CONSTITUCION HALL CENTRAL ANDEN 14"/>
    <s v="BRASIL 1128"/>
    <s v="https://goo.gl/maps/uprzs4Mxs4X5b2LX6"/>
    <x v="0"/>
    <x v="0"/>
    <x v="0"/>
    <n v="110"/>
  </r>
  <r>
    <s v="2023-S07-3-14"/>
    <d v="2023-02-14T00:00:00"/>
    <n v="14"/>
    <x v="1"/>
    <n v="2023"/>
    <n v="8"/>
    <x v="0"/>
    <s v="CABA"/>
    <n v="27"/>
    <s v="COMUNA 1"/>
    <s v="CONSTITUCION"/>
    <s v="PLAZA DE TREN CONSTITUCION HALL CENTRAL ANDEN 14"/>
    <s v="BRASIL 1128"/>
    <s v="https://goo.gl/maps/uprzs4Mxs4X5b2LX6"/>
    <x v="0"/>
    <x v="0"/>
    <x v="1"/>
    <n v="136"/>
  </r>
  <r>
    <s v="2023-S07-3-14"/>
    <d v="2023-02-14T00:00:00"/>
    <n v="14"/>
    <x v="1"/>
    <n v="2023"/>
    <n v="8"/>
    <x v="0"/>
    <s v="CABA"/>
    <n v="27"/>
    <s v="COMUNA 1"/>
    <s v="CONSTITUCION"/>
    <s v="PLAZA DE TREN CONSTITUCION HALL CENTRAL ANDEN 14"/>
    <s v="BRASIL 1128"/>
    <s v="https://goo.gl/maps/uprzs4Mxs4X5b2LX6"/>
    <x v="0"/>
    <x v="1"/>
    <x v="1"/>
    <n v="91"/>
  </r>
  <r>
    <s v="2023-S07-3-14"/>
    <d v="2023-02-14T00:00:00"/>
    <n v="14"/>
    <x v="1"/>
    <n v="2023"/>
    <n v="8"/>
    <x v="0"/>
    <s v="CABA"/>
    <n v="27"/>
    <s v="COMUNA 1"/>
    <s v="CONSTITUCION"/>
    <s v="PLAZA DE TREN CONSTITUCION HALL CENTRAL ANDEN 14"/>
    <s v="BRASIL 1128"/>
    <s v="https://goo.gl/maps/uprzs4Mxs4X5b2LX6"/>
    <x v="1"/>
    <x v="2"/>
    <x v="0"/>
    <n v="150"/>
  </r>
  <r>
    <s v="2023-S07-3-14"/>
    <d v="2023-02-14T00:00:00"/>
    <n v="14"/>
    <x v="1"/>
    <n v="2023"/>
    <n v="8"/>
    <x v="0"/>
    <s v="CABA"/>
    <n v="27"/>
    <s v="COMUNA 1"/>
    <s v="CONSTITUCION"/>
    <s v="PLAZA DE TREN CONSTITUCION HALL CENTRAL ANDEN 14"/>
    <s v="BRASIL 1128"/>
    <s v="https://goo.gl/maps/uprzs4Mxs4X5b2LX6"/>
    <x v="1"/>
    <x v="4"/>
    <x v="0"/>
    <n v="150"/>
  </r>
  <r>
    <s v="2023-S07-3-15"/>
    <d v="2023-02-15T00:00:00"/>
    <n v="15"/>
    <x v="1"/>
    <n v="2023"/>
    <n v="8"/>
    <x v="0"/>
    <s v="CABA"/>
    <n v="27"/>
    <s v="COMUNA 1"/>
    <s v="CONSTITUCION"/>
    <s v="PLAZA DE TREN CONSTITUCION HALL CENTRAL ANDEN 14"/>
    <s v="BRASIL 1128"/>
    <s v="https://goo.gl/maps/uprzs4Mxs4X5b2LX6"/>
    <x v="0"/>
    <x v="0"/>
    <x v="0"/>
    <n v="97"/>
  </r>
  <r>
    <s v="2023-S07-3-15"/>
    <d v="2023-02-15T00:00:00"/>
    <n v="15"/>
    <x v="1"/>
    <n v="2023"/>
    <n v="8"/>
    <x v="0"/>
    <s v="CABA"/>
    <n v="27"/>
    <s v="COMUNA 1"/>
    <s v="CONSTITUCION"/>
    <s v="PLAZA DE TREN CONSTITUCION HALL CENTRAL ANDEN 14"/>
    <s v="BRASIL 1128"/>
    <s v="https://goo.gl/maps/uprzs4Mxs4X5b2LX6"/>
    <x v="0"/>
    <x v="0"/>
    <x v="1"/>
    <n v="101"/>
  </r>
  <r>
    <s v="2023-S07-3-15"/>
    <d v="2023-02-15T00:00:00"/>
    <n v="15"/>
    <x v="1"/>
    <n v="2023"/>
    <n v="8"/>
    <x v="0"/>
    <s v="CABA"/>
    <n v="27"/>
    <s v="COMUNA 1"/>
    <s v="CONSTITUCION"/>
    <s v="PLAZA DE TREN CONSTITUCION HALL CENTRAL ANDEN 14"/>
    <s v="BRASIL 1128"/>
    <s v="https://goo.gl/maps/uprzs4Mxs4X5b2LX6"/>
    <x v="0"/>
    <x v="1"/>
    <x v="1"/>
    <n v="85"/>
  </r>
  <r>
    <s v="2023-S07-3-15"/>
    <d v="2023-02-15T00:00:00"/>
    <n v="15"/>
    <x v="1"/>
    <n v="2023"/>
    <n v="8"/>
    <x v="0"/>
    <s v="CABA"/>
    <n v="27"/>
    <s v="COMUNA 1"/>
    <s v="CONSTITUCION"/>
    <s v="PLAZA DE TREN CONSTITUCION HALL CENTRAL ANDEN 14"/>
    <s v="BRASIL 1128"/>
    <s v="https://goo.gl/maps/uprzs4Mxs4X5b2LX6"/>
    <x v="1"/>
    <x v="2"/>
    <x v="0"/>
    <n v="176"/>
  </r>
  <r>
    <s v="2023-S07-4-13"/>
    <d v="2023-02-13T00:00:00"/>
    <n v="13"/>
    <x v="1"/>
    <n v="2023"/>
    <n v="8"/>
    <x v="0"/>
    <s v="BUENOS AIRES"/>
    <n v="28"/>
    <s v="HURLINGHAM"/>
    <s v="VILLA TESEI"/>
    <s v="CENTRO DE JUBILADOS 10 DE AGOSTO"/>
    <s v="MARIO BRABO 662"/>
    <s v="https://goo.gl/maps/tPr5F5KW8NgYzT976"/>
    <x v="0"/>
    <x v="0"/>
    <x v="0"/>
    <n v="35"/>
  </r>
  <r>
    <s v="2023-S07-4-13"/>
    <d v="2023-02-13T00:00:00"/>
    <n v="13"/>
    <x v="1"/>
    <n v="2023"/>
    <n v="8"/>
    <x v="0"/>
    <s v="BUENOS AIRES"/>
    <n v="28"/>
    <s v="HURLINGHAM"/>
    <s v="VILLA TESEI"/>
    <s v="CENTRO DE JUBILADOS 10 DE AGOSTO"/>
    <s v="MARIO BRABO 662"/>
    <s v="https://goo.gl/maps/tPr5F5KW8NgYzT976"/>
    <x v="0"/>
    <x v="0"/>
    <x v="1"/>
    <n v="32"/>
  </r>
  <r>
    <s v="2023-S07-4-13"/>
    <d v="2023-02-13T00:00:00"/>
    <n v="13"/>
    <x v="1"/>
    <n v="2023"/>
    <n v="8"/>
    <x v="0"/>
    <s v="BUENOS AIRES"/>
    <n v="28"/>
    <s v="HURLINGHAM"/>
    <s v="VILLA TESEI"/>
    <s v="CENTRO DE JUBILADOS 10 DE AGOSTO"/>
    <s v="MARIO BRABO 662"/>
    <s v="https://goo.gl/maps/tPr5F5KW8NgYzT976"/>
    <x v="0"/>
    <x v="0"/>
    <x v="10"/>
    <n v="3"/>
  </r>
  <r>
    <s v="2023-S07-4-13"/>
    <d v="2023-02-13T00:00:00"/>
    <n v="13"/>
    <x v="1"/>
    <n v="2023"/>
    <n v="8"/>
    <x v="0"/>
    <s v="BUENOS AIRES"/>
    <n v="28"/>
    <s v="HURLINGHAM"/>
    <s v="VILLA TESEI"/>
    <s v="CENTRO DE JUBILADOS 10 DE AGOSTO"/>
    <s v="MARIO BRABO 662"/>
    <s v="https://goo.gl/maps/tPr5F5KW8NgYzT976"/>
    <x v="0"/>
    <x v="1"/>
    <x v="1"/>
    <n v="31"/>
  </r>
  <r>
    <s v="2023-S07-4-13"/>
    <d v="2023-02-13T00:00:00"/>
    <n v="13"/>
    <x v="1"/>
    <n v="2023"/>
    <n v="8"/>
    <x v="0"/>
    <s v="BUENOS AIRES"/>
    <n v="28"/>
    <s v="HURLINGHAM"/>
    <s v="VILLA TESEI"/>
    <s v="CENTRO DE JUBILADOS 10 DE AGOSTO"/>
    <s v="MARIO BRABO 662"/>
    <s v="https://goo.gl/maps/tPr5F5KW8NgYzT976"/>
    <x v="1"/>
    <x v="2"/>
    <x v="0"/>
    <n v="7"/>
  </r>
  <r>
    <s v="2023-S07-4-13"/>
    <d v="2023-02-13T00:00:00"/>
    <n v="13"/>
    <x v="1"/>
    <n v="2023"/>
    <n v="8"/>
    <x v="0"/>
    <s v="BUENOS AIRES"/>
    <n v="28"/>
    <s v="HURLINGHAM"/>
    <s v="VILLA TESEI"/>
    <s v="CENTRO DE JUBILADOS 10 DE AGOSTO"/>
    <s v="MARIO BRABO 662"/>
    <s v="https://goo.gl/maps/tPr5F5KW8NgYzT976"/>
    <x v="1"/>
    <x v="4"/>
    <x v="2"/>
    <n v="2"/>
  </r>
  <r>
    <s v="2023-S07-4-13"/>
    <d v="2023-02-13T00:00:00"/>
    <n v="13"/>
    <x v="1"/>
    <n v="2023"/>
    <n v="8"/>
    <x v="0"/>
    <s v="BUENOS AIRES"/>
    <n v="28"/>
    <s v="HURLINGHAM"/>
    <s v="VILLA TESEI"/>
    <s v="CENTRO DE JUBILADOS 10 DE AGOSTO"/>
    <s v="MARIO BRABO 662"/>
    <s v="https://goo.gl/maps/tPr5F5KW8NgYzT976"/>
    <x v="1"/>
    <x v="4"/>
    <x v="0"/>
    <n v="32"/>
  </r>
  <r>
    <s v="2023-S07-4-15"/>
    <d v="2023-02-15T00:00:00"/>
    <n v="15"/>
    <x v="1"/>
    <n v="2023"/>
    <n v="8"/>
    <x v="0"/>
    <s v="BUENOS AIRES"/>
    <n v="28"/>
    <s v="HURLINGHAM"/>
    <s v="MORON"/>
    <s v="CENTRO DE JUBILADOS RESISTIRE"/>
    <s v="POETA RISSO 1500 ESQ DEBUSSY "/>
    <s v="https://goo.gl/maps/8NKTzXA3dtm94RnF9"/>
    <x v="0"/>
    <x v="0"/>
    <x v="0"/>
    <n v="22"/>
  </r>
  <r>
    <s v="2023-S07-4-15"/>
    <d v="2023-02-15T00:00:00"/>
    <n v="15"/>
    <x v="1"/>
    <n v="2023"/>
    <n v="8"/>
    <x v="0"/>
    <s v="BUENOS AIRES"/>
    <n v="28"/>
    <s v="HURLINGHAM"/>
    <s v="MORON"/>
    <s v="CENTRO DE JUBILADOS RESISTIRE"/>
    <s v="POETA RISSO 1500 ESQ DEBUSSY "/>
    <s v="https://goo.gl/maps/8NKTzXA3dtm94RnF9"/>
    <x v="0"/>
    <x v="0"/>
    <x v="1"/>
    <n v="24"/>
  </r>
  <r>
    <s v="2023-S07-4-15"/>
    <d v="2023-02-15T00:00:00"/>
    <n v="15"/>
    <x v="1"/>
    <n v="2023"/>
    <n v="8"/>
    <x v="0"/>
    <s v="BUENOS AIRES"/>
    <n v="28"/>
    <s v="HURLINGHAM"/>
    <s v="MORON"/>
    <s v="CENTRO DE JUBILADOS RESISTIRE"/>
    <s v="POETA RISSO 1500 ESQ DEBUSSY "/>
    <s v="https://goo.gl/maps/8NKTzXA3dtm94RnF9"/>
    <x v="0"/>
    <x v="1"/>
    <x v="1"/>
    <m/>
  </r>
  <r>
    <s v="2023-S07-4-15"/>
    <d v="2023-02-15T00:00:00"/>
    <n v="15"/>
    <x v="1"/>
    <n v="2023"/>
    <n v="8"/>
    <x v="0"/>
    <s v="BUENOS AIRES"/>
    <n v="28"/>
    <s v="HURLINGHAM"/>
    <s v="MORON"/>
    <s v="CENTRO DE JUBILADOS RESISTIRE"/>
    <s v="POETA RISSO 1500 ESQ DEBUSSY "/>
    <s v="https://goo.gl/maps/8NKTzXA3dtm94RnF9"/>
    <x v="1"/>
    <x v="2"/>
    <x v="0"/>
    <n v="4"/>
  </r>
  <r>
    <s v="2023-S07-4-15"/>
    <d v="2023-02-15T00:00:00"/>
    <n v="15"/>
    <x v="1"/>
    <n v="2023"/>
    <n v="8"/>
    <x v="0"/>
    <s v="BUENOS AIRES"/>
    <n v="28"/>
    <s v="HURLINGHAM"/>
    <s v="MORON"/>
    <s v="CENTRO DE JUBILADOS RESISTIRE"/>
    <s v="POETA RISSO 1500 ESQ DEBUSSY "/>
    <s v="https://goo.gl/maps/8NKTzXA3dtm94RnF9"/>
    <x v="1"/>
    <x v="4"/>
    <x v="2"/>
    <n v="1"/>
  </r>
  <r>
    <s v="2023-S07-4-15"/>
    <d v="2023-02-15T00:00:00"/>
    <n v="15"/>
    <x v="1"/>
    <n v="2023"/>
    <n v="8"/>
    <x v="0"/>
    <s v="BUENOS AIRES"/>
    <n v="28"/>
    <s v="HURLINGHAM"/>
    <s v="MORON"/>
    <s v="CENTRO DE JUBILADOS RESISTIRE"/>
    <s v="POETA RISSO 1500 ESQ DEBUSSY "/>
    <s v="https://goo.gl/maps/8NKTzXA3dtm94RnF9"/>
    <x v="1"/>
    <x v="4"/>
    <x v="0"/>
    <n v="16"/>
  </r>
  <r>
    <s v="2023-S07-5-14"/>
    <d v="2023-02-14T00:00:00"/>
    <n v="14"/>
    <x v="1"/>
    <n v="2023"/>
    <n v="8"/>
    <x v="0"/>
    <s v="BUENOS AIRES"/>
    <n v="29"/>
    <s v="GENERAL PUEYRREDON"/>
    <s v="MAR DEL PLATA "/>
    <s v="PARQUE DE LAS INFANCIAS- BASE NAVAL"/>
    <s v="BV. MARITIMO PATRICIO PERALTA RAMOS AL 6500"/>
    <s v="https://goo.gl/maps/qFkJtHkKPSBGKaJY7"/>
    <x v="1"/>
    <x v="2"/>
    <x v="0"/>
    <n v="16"/>
  </r>
  <r>
    <s v="2023-S07-5-14"/>
    <d v="2023-02-14T00:00:00"/>
    <n v="14"/>
    <x v="1"/>
    <n v="2023"/>
    <n v="8"/>
    <x v="0"/>
    <s v="BUENOS AIRES"/>
    <n v="29"/>
    <s v="GENERAL PUEYRREDON"/>
    <s v="MAR DEL PLATA "/>
    <s v="PARQUE DE LAS INFANCIAS- BASE NAVAL"/>
    <s v="BV. MARITIMO PATRICIO PERALTA RAMOS AL 6500"/>
    <s v="https://goo.gl/maps/qFkJtHkKPSBGKaJY7"/>
    <x v="1"/>
    <x v="4"/>
    <x v="2"/>
    <n v="7"/>
  </r>
  <r>
    <s v="2023-S07-5-14"/>
    <d v="2023-02-14T00:00:00"/>
    <n v="14"/>
    <x v="1"/>
    <n v="2023"/>
    <n v="8"/>
    <x v="0"/>
    <s v="BUENOS AIRES"/>
    <n v="29"/>
    <s v="GENERAL PUEYRREDON"/>
    <s v="MAR DEL PLATA "/>
    <s v="PARQUE DE LAS INFANCIAS- BASE NAVAL"/>
    <s v="BV. MARITIMO PATRICIO PERALTA RAMOS AL 6500"/>
    <s v="https://goo.gl/maps/qFkJtHkKPSBGKaJY7"/>
    <x v="1"/>
    <x v="4"/>
    <x v="0"/>
    <n v="75"/>
  </r>
  <r>
    <s v="2023-S07-5-15"/>
    <d v="2023-02-15T00:00:00"/>
    <n v="15"/>
    <x v="1"/>
    <n v="2023"/>
    <n v="8"/>
    <x v="0"/>
    <s v="BUENOS AIRES"/>
    <n v="29"/>
    <s v="GENERAL PUEYRREDON"/>
    <s v="MAR DEL PLATA "/>
    <s v="PARQUE DE LAS INFANCIAS- BASE NAVAL"/>
    <s v="BV. MARITIMO PATRICIO PERALTA RAMOS AL 6500"/>
    <s v="https://goo.gl/maps/qFkJtHkKPSBGKaJY7"/>
    <x v="1"/>
    <x v="2"/>
    <x v="0"/>
    <n v="14"/>
  </r>
  <r>
    <s v="2023-S07-5-15"/>
    <d v="2023-02-15T00:00:00"/>
    <n v="15"/>
    <x v="1"/>
    <n v="2023"/>
    <n v="8"/>
    <x v="0"/>
    <s v="BUENOS AIRES"/>
    <n v="29"/>
    <s v="GENERAL PUEYRREDON"/>
    <s v="MAR DEL PLATA "/>
    <s v="PARQUE DE LAS INFANCIAS- BASE NAVAL"/>
    <s v="BV. MARITIMO PATRICIO PERALTA RAMOS AL 6500"/>
    <s v="https://goo.gl/maps/qFkJtHkKPSBGKaJY7"/>
    <x v="1"/>
    <x v="4"/>
    <x v="2"/>
    <n v="7"/>
  </r>
  <r>
    <s v="2023-S07-5-15"/>
    <d v="2023-02-15T00:00:00"/>
    <n v="15"/>
    <x v="1"/>
    <n v="2023"/>
    <n v="8"/>
    <x v="0"/>
    <s v="BUENOS AIRES"/>
    <n v="29"/>
    <s v="GENERAL PUEYRREDON"/>
    <s v="MAR DEL PLATA "/>
    <s v="PARQUE DE LAS INFANCIAS- BASE NAVAL"/>
    <s v="BV. MARITIMO PATRICIO PERALTA RAMOS AL 6500"/>
    <s v="https://goo.gl/maps/qFkJtHkKPSBGKaJY7"/>
    <x v="1"/>
    <x v="4"/>
    <x v="0"/>
    <n v="74"/>
  </r>
  <r>
    <s v="2023-S07-5-19"/>
    <d v="2023-02-19T00:00:00"/>
    <n v="19"/>
    <x v="1"/>
    <n v="2023"/>
    <n v="8"/>
    <x v="0"/>
    <s v="BUENOS AIRES"/>
    <n v="29"/>
    <s v="GENERAL PUEYRREDON"/>
    <s v="MAR DEL PLATA "/>
    <s v="PARQUE DE LAS INFANCIAS- BASE NAVAL"/>
    <s v="BV. MARITIMO PATRICIO PERALTA RAMOS AL 6500"/>
    <s v="https://goo.gl/maps/qFkJtHkKPSBGKaJY7"/>
    <x v="1"/>
    <x v="2"/>
    <x v="0"/>
    <n v="23"/>
  </r>
  <r>
    <s v="2023-S07-5-19"/>
    <d v="2023-02-19T00:00:00"/>
    <n v="19"/>
    <x v="1"/>
    <n v="2023"/>
    <n v="8"/>
    <x v="0"/>
    <s v="BUENOS AIRES"/>
    <n v="29"/>
    <s v="GENERAL PUEYRREDON"/>
    <s v="MAR DEL PLATA "/>
    <s v="PARQUE DE LAS INFANCIAS- BASE NAVAL"/>
    <s v="BV. MARITIMO PATRICIO PERALTA RAMOS AL 6500"/>
    <s v="https://goo.gl/maps/qFkJtHkKPSBGKaJY7"/>
    <x v="1"/>
    <x v="4"/>
    <x v="2"/>
    <n v="10"/>
  </r>
  <r>
    <s v="2023-S07-5-19"/>
    <d v="2023-02-19T00:00:00"/>
    <n v="19"/>
    <x v="1"/>
    <n v="2023"/>
    <n v="8"/>
    <x v="0"/>
    <s v="BUENOS AIRES"/>
    <n v="29"/>
    <s v="GENERAL PUEYRREDON"/>
    <s v="MAR DEL PLATA "/>
    <s v="PARQUE DE LAS INFANCIAS- BASE NAVAL"/>
    <s v="BV. MARITIMO PATRICIO PERALTA RAMOS AL 6500"/>
    <s v="https://goo.gl/maps/qFkJtHkKPSBGKaJY7"/>
    <x v="1"/>
    <x v="4"/>
    <x v="0"/>
    <n v="78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0"/>
    <x v="0"/>
    <x v="0"/>
    <n v="26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0"/>
    <x v="0"/>
    <x v="1"/>
    <n v="43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0"/>
    <x v="0"/>
    <x v="10"/>
    <n v="2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0"/>
    <x v="1"/>
    <x v="1"/>
    <n v="23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1"/>
    <x v="2"/>
    <x v="0"/>
    <n v="10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1"/>
    <x v="4"/>
    <x v="2"/>
    <n v="6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1"/>
    <x v="4"/>
    <x v="0"/>
    <n v="47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8"/>
    <x v="0"/>
    <n v="10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8"/>
    <x v="20"/>
    <n v="10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8"/>
    <x v="6"/>
    <n v="1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9"/>
    <x v="19"/>
    <n v="3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9"/>
    <x v="12"/>
    <n v="18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9"/>
    <x v="6"/>
    <n v="2"/>
  </r>
  <r>
    <s v="2023-S06-4-10"/>
    <d v="2023-02-10T00:00:00"/>
    <n v="10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13"/>
    <x v="0"/>
    <n v="13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6"/>
    <x v="0"/>
    <n v="9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6"/>
    <x v="13"/>
    <n v="4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6"/>
    <x v="14"/>
    <n v="5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6"/>
    <x v="21"/>
    <n v="9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6"/>
    <x v="9"/>
    <n v="25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6"/>
    <x v="6"/>
    <n v="2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2"/>
    <x v="5"/>
    <x v="0"/>
    <n v="16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2"/>
    <x v="5"/>
    <x v="4"/>
    <n v="66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4"/>
    <x v="7"/>
    <x v="0"/>
    <n v="31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4"/>
    <x v="7"/>
    <x v="9"/>
    <n v="47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6"/>
    <x v="12"/>
    <x v="0"/>
    <n v="10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6"/>
    <x v="12"/>
    <x v="9"/>
    <n v="16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9"/>
    <x v="0"/>
    <n v="18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0"/>
    <x v="0"/>
    <x v="0"/>
    <n v="24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0"/>
    <x v="0"/>
    <x v="1"/>
    <n v="54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0"/>
    <x v="0"/>
    <x v="10"/>
    <n v="32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0"/>
    <x v="1"/>
    <x v="1"/>
    <n v="22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1"/>
    <x v="2"/>
    <x v="0"/>
    <n v="19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1"/>
    <x v="4"/>
    <x v="2"/>
    <n v="6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1"/>
    <x v="4"/>
    <x v="0"/>
    <n v="52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8"/>
    <x v="0"/>
    <n v="6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8"/>
    <x v="22"/>
    <n v="1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8"/>
    <x v="19"/>
    <n v="1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8"/>
    <x v="20"/>
    <n v="2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9"/>
    <x v="19"/>
    <n v="3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9"/>
    <x v="12"/>
    <n v="14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9"/>
    <x v="6"/>
    <n v="2"/>
  </r>
  <r>
    <s v="2023-S06-4-11"/>
    <d v="2023-02-11T00:00:00"/>
    <n v="11"/>
    <x v="1"/>
    <n v="2023"/>
    <n v="7"/>
    <x v="0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x v="3"/>
    <x v="13"/>
    <x v="0"/>
    <n v="16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6"/>
    <x v="0"/>
    <n v="9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6"/>
    <x v="13"/>
    <n v="3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6"/>
    <x v="21"/>
    <n v="9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6"/>
    <x v="9"/>
    <n v="32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6"/>
    <x v="6"/>
    <n v="1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2"/>
    <x v="5"/>
    <x v="0"/>
    <n v="17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2"/>
    <x v="5"/>
    <x v="4"/>
    <n v="68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4"/>
    <x v="7"/>
    <x v="0"/>
    <n v="25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4"/>
    <x v="7"/>
    <x v="9"/>
    <n v="31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6"/>
    <x v="12"/>
    <x v="0"/>
    <n v="14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6"/>
    <x v="12"/>
    <x v="9"/>
    <n v="14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6"/>
    <x v="12"/>
    <x v="6"/>
    <n v="13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0"/>
    <x v="0"/>
    <x v="0"/>
    <n v="27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0"/>
    <x v="0"/>
    <x v="1"/>
    <n v="52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0"/>
    <x v="0"/>
    <x v="10"/>
    <n v="9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0"/>
    <x v="1"/>
    <x v="1"/>
    <n v="21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1"/>
    <x v="2"/>
    <x v="0"/>
    <n v="15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1"/>
    <x v="4"/>
    <x v="2"/>
    <n v="7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1"/>
    <x v="4"/>
    <x v="0"/>
    <n v="74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3"/>
    <x v="8"/>
    <x v="0"/>
    <n v="10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3"/>
    <x v="8"/>
    <x v="19"/>
    <n v="2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3"/>
    <x v="8"/>
    <x v="20"/>
    <n v="6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3"/>
    <x v="8"/>
    <x v="6"/>
    <n v="2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3"/>
    <x v="9"/>
    <x v="12"/>
    <n v="19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3"/>
    <x v="13"/>
    <x v="0"/>
    <n v="25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3"/>
    <x v="6"/>
    <x v="0"/>
    <n v="10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3"/>
    <x v="6"/>
    <x v="13"/>
    <n v="6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3"/>
    <x v="6"/>
    <x v="21"/>
    <n v="10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3"/>
    <x v="6"/>
    <x v="9"/>
    <n v="25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3"/>
    <x v="6"/>
    <x v="6"/>
    <n v="2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2"/>
    <x v="5"/>
    <x v="0"/>
    <n v="11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2"/>
    <x v="5"/>
    <x v="4"/>
    <n v="44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4"/>
    <x v="7"/>
    <x v="0"/>
    <n v="29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4"/>
    <x v="7"/>
    <x v="9"/>
    <n v="37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6"/>
    <x v="12"/>
    <x v="0"/>
    <n v="23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6"/>
    <x v="12"/>
    <x v="9"/>
    <n v="30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0"/>
    <x v="0"/>
    <x v="0"/>
    <n v="23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0"/>
    <x v="0"/>
    <x v="1"/>
    <n v="50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0"/>
    <x v="0"/>
    <x v="10"/>
    <n v="1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0"/>
    <x v="1"/>
    <x v="1"/>
    <n v="16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1"/>
    <x v="2"/>
    <x v="0"/>
    <n v="23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1"/>
    <x v="4"/>
    <x v="2"/>
    <n v="6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1"/>
    <x v="4"/>
    <x v="0"/>
    <n v="75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3"/>
    <x v="8"/>
    <x v="0"/>
    <n v="10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3"/>
    <x v="8"/>
    <x v="19"/>
    <n v="1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3"/>
    <x v="8"/>
    <x v="20"/>
    <n v="7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3"/>
    <x v="8"/>
    <x v="6"/>
    <n v="4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3"/>
    <x v="9"/>
    <x v="19"/>
    <n v="1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3"/>
    <x v="9"/>
    <x v="12"/>
    <n v="35"/>
  </r>
  <r>
    <s v="2023-S06-4-7"/>
    <d v="2023-02-07T00:00:00"/>
    <n v="7"/>
    <x v="1"/>
    <n v="2023"/>
    <n v="7"/>
    <x v="0"/>
    <s v="SANTA CRUZ"/>
    <n v="23"/>
    <s v="RIO GALLEGOS"/>
    <s v="SAN BENITO"/>
    <s v="GIMNASIO PALOS GRUESOS"/>
    <s v="CALLE 14 ESQUINA 13"/>
    <s v="https://goo.gl/maps/aBJLHd2e8enqYWGG9"/>
    <x v="3"/>
    <x v="13"/>
    <x v="0"/>
    <n v="28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3"/>
    <x v="6"/>
    <x v="0"/>
    <n v="19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3"/>
    <x v="6"/>
    <x v="13"/>
    <n v="13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3"/>
    <x v="6"/>
    <x v="21"/>
    <n v="19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3"/>
    <x v="6"/>
    <x v="9"/>
    <n v="42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2"/>
    <x v="5"/>
    <x v="0"/>
    <n v="8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2"/>
    <x v="5"/>
    <x v="4"/>
    <n v="32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4"/>
    <x v="7"/>
    <x v="0"/>
    <n v="46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4"/>
    <x v="7"/>
    <x v="9"/>
    <n v="57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6"/>
    <x v="12"/>
    <x v="0"/>
    <n v="23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6"/>
    <x v="12"/>
    <x v="9"/>
    <n v="43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6"/>
    <x v="12"/>
    <x v="6"/>
    <n v="8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0"/>
    <x v="0"/>
    <x v="0"/>
    <n v="21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0"/>
    <x v="0"/>
    <x v="1"/>
    <n v="36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0"/>
    <x v="0"/>
    <x v="10"/>
    <n v="7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0"/>
    <x v="1"/>
    <x v="1"/>
    <n v="14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1"/>
    <x v="2"/>
    <x v="0"/>
    <n v="5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1"/>
    <x v="4"/>
    <x v="2"/>
    <n v="5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1"/>
    <x v="4"/>
    <x v="0"/>
    <n v="46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3"/>
    <x v="8"/>
    <x v="0"/>
    <n v="8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3"/>
    <x v="8"/>
    <x v="19"/>
    <n v="4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3"/>
    <x v="8"/>
    <x v="20"/>
    <n v="4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3"/>
    <x v="9"/>
    <x v="12"/>
    <n v="18"/>
  </r>
  <r>
    <s v="2023-S06-4-9"/>
    <d v="2023-02-09T00:00:00"/>
    <n v="9"/>
    <x v="1"/>
    <n v="2023"/>
    <n v="7"/>
    <x v="0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x v="3"/>
    <x v="13"/>
    <x v="0"/>
    <n v="161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3"/>
    <x v="6"/>
    <x v="0"/>
    <n v="4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3"/>
    <x v="6"/>
    <x v="21"/>
    <n v="4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3"/>
    <x v="6"/>
    <x v="9"/>
    <n v="10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3"/>
    <x v="6"/>
    <x v="6"/>
    <n v="1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2"/>
    <x v="5"/>
    <x v="0"/>
    <n v="4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2"/>
    <x v="5"/>
    <x v="4"/>
    <n v="16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4"/>
    <x v="7"/>
    <x v="0"/>
    <n v="26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4"/>
    <x v="7"/>
    <x v="9"/>
    <n v="49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6"/>
    <x v="12"/>
    <x v="0"/>
    <n v="16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6"/>
    <x v="12"/>
    <x v="9"/>
    <n v="17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6"/>
    <x v="12"/>
    <x v="6"/>
    <n v="1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0"/>
    <x v="0"/>
    <x v="0"/>
    <n v="73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0"/>
    <x v="0"/>
    <x v="1"/>
    <n v="109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0"/>
    <x v="0"/>
    <x v="10"/>
    <n v="26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0"/>
    <x v="1"/>
    <x v="1"/>
    <n v="44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1"/>
    <x v="2"/>
    <x v="0"/>
    <n v="41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1"/>
    <x v="4"/>
    <x v="2"/>
    <n v="9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1"/>
    <x v="4"/>
    <x v="0"/>
    <n v="93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3"/>
    <x v="8"/>
    <x v="0"/>
    <n v="18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3"/>
    <x v="8"/>
    <x v="19"/>
    <n v="2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3"/>
    <x v="8"/>
    <x v="20"/>
    <n v="16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3"/>
    <x v="8"/>
    <x v="6"/>
    <n v="3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3"/>
    <x v="9"/>
    <x v="19"/>
    <n v="1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3"/>
    <x v="9"/>
    <x v="12"/>
    <n v="44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3"/>
    <x v="9"/>
    <x v="6"/>
    <n v="3"/>
  </r>
  <r>
    <s v="2023-S07-6-13"/>
    <d v="2023-02-13T00:00:00"/>
    <n v="13"/>
    <x v="1"/>
    <n v="2023"/>
    <n v="8"/>
    <x v="0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13"/>
    <x v="0"/>
    <n v="21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3"/>
    <x v="6"/>
    <x v="0"/>
    <n v="14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3"/>
    <x v="6"/>
    <x v="13"/>
    <n v="3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3"/>
    <x v="6"/>
    <x v="21"/>
    <n v="14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3"/>
    <x v="6"/>
    <x v="9"/>
    <n v="35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3"/>
    <x v="6"/>
    <x v="6"/>
    <n v="6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2"/>
    <x v="5"/>
    <x v="0"/>
    <n v="14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2"/>
    <x v="5"/>
    <x v="4"/>
    <n v="58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4"/>
    <x v="7"/>
    <x v="0"/>
    <n v="37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4"/>
    <x v="7"/>
    <x v="9"/>
    <n v="56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6"/>
    <x v="12"/>
    <x v="0"/>
    <n v="22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6"/>
    <x v="12"/>
    <x v="9"/>
    <n v="32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6"/>
    <x v="12"/>
    <x v="6"/>
    <n v="2"/>
  </r>
  <r>
    <s v="2023-S07-7-17"/>
    <d v="2023-02-17T00:00:00"/>
    <n v="17"/>
    <x v="1"/>
    <n v="2023"/>
    <n v="8"/>
    <x v="2"/>
    <s v="BUENOS AIRES"/>
    <n v="31"/>
    <s v="VICENTE LOPEZ"/>
    <s v="VILLA MARTELLI"/>
    <s v="TECNOPOLIS"/>
    <s v="AV. GRAL PAZ Y AV. CONSTITUYENTES"/>
    <s v="https://g.page/tecnopolisoficial?share"/>
    <x v="0"/>
    <x v="0"/>
    <x v="0"/>
    <n v="12"/>
  </r>
  <r>
    <s v="2023-S07-7-17"/>
    <d v="2023-02-17T00:00:00"/>
    <n v="17"/>
    <x v="1"/>
    <n v="2023"/>
    <n v="8"/>
    <x v="2"/>
    <s v="BUENOS AIRES"/>
    <n v="31"/>
    <s v="VICENTE LOPEZ"/>
    <s v="VILLA MARTELLI"/>
    <s v="TECNOPOLIS"/>
    <s v="AV. GRAL PAZ Y AV. CONSTITUYENTES"/>
    <s v="https://g.page/tecnopolisoficial?share"/>
    <x v="0"/>
    <x v="0"/>
    <x v="1"/>
    <n v="24"/>
  </r>
  <r>
    <s v="2023-S07-7-17"/>
    <d v="2023-02-17T00:00:00"/>
    <n v="17"/>
    <x v="1"/>
    <n v="2023"/>
    <n v="8"/>
    <x v="2"/>
    <s v="BUENOS AIRES"/>
    <n v="31"/>
    <s v="VICENTE LOPEZ"/>
    <s v="VILLA MARTELLI"/>
    <s v="TECNOPOLIS"/>
    <s v="AV. GRAL PAZ Y AV. CONSTITUYENTES"/>
    <s v="https://g.page/tecnopolisoficial?share"/>
    <x v="0"/>
    <x v="1"/>
    <x v="1"/>
    <n v="7"/>
  </r>
  <r>
    <s v="2023-S07-7-18"/>
    <d v="2023-02-18T00:00:00"/>
    <n v="18"/>
    <x v="1"/>
    <n v="2023"/>
    <n v="8"/>
    <x v="2"/>
    <s v="BUENOS AIRES"/>
    <n v="31"/>
    <s v="VICENTE LOPEZ"/>
    <s v="VILLA MARTELLI"/>
    <s v="TECNOPOLIS"/>
    <s v="AV. GRAL PAZ Y AV. CONSTITUYENTES"/>
    <s v="https://g.page/tecnopolisoficial?share"/>
    <x v="0"/>
    <x v="0"/>
    <x v="0"/>
    <n v="15"/>
  </r>
  <r>
    <s v="2023-S07-7-18"/>
    <d v="2023-02-18T00:00:00"/>
    <n v="18"/>
    <x v="1"/>
    <n v="2023"/>
    <n v="8"/>
    <x v="2"/>
    <s v="BUENOS AIRES"/>
    <n v="31"/>
    <s v="VICENTE LOPEZ"/>
    <s v="VILLA MARTELLI"/>
    <s v="TECNOPOLIS"/>
    <s v="AV. GRAL PAZ Y AV. CONSTITUYENTES"/>
    <s v="https://g.page/tecnopolisoficial?share"/>
    <x v="0"/>
    <x v="0"/>
    <x v="1"/>
    <n v="13"/>
  </r>
  <r>
    <s v="2023-S07-7-18"/>
    <d v="2023-02-18T00:00:00"/>
    <n v="18"/>
    <x v="1"/>
    <n v="2023"/>
    <n v="8"/>
    <x v="2"/>
    <s v="BUENOS AIRES"/>
    <n v="31"/>
    <s v="VICENTE LOPEZ"/>
    <s v="VILLA MARTELLI"/>
    <s v="TECNOPOLIS"/>
    <s v="AV. GRAL PAZ Y AV. CONSTITUYENTES"/>
    <s v="https://g.page/tecnopolisoficial?share"/>
    <x v="0"/>
    <x v="0"/>
    <x v="10"/>
    <n v="4"/>
  </r>
  <r>
    <s v="2023-S07-7-18"/>
    <d v="2023-02-18T00:00:00"/>
    <n v="18"/>
    <x v="1"/>
    <n v="2023"/>
    <n v="8"/>
    <x v="2"/>
    <s v="BUENOS AIRES"/>
    <n v="31"/>
    <s v="VICENTE LOPEZ"/>
    <s v="VILLA MARTELLI"/>
    <s v="TECNOPOLIS"/>
    <s v="AV. GRAL PAZ Y AV. CONSTITUYENTES"/>
    <s v="https://g.page/tecnopolisoficial?share"/>
    <x v="0"/>
    <x v="1"/>
    <x v="1"/>
    <n v="12"/>
  </r>
  <r>
    <s v="2023-S07-7-19"/>
    <d v="2023-02-19T00:00:00"/>
    <n v="19"/>
    <x v="1"/>
    <n v="2023"/>
    <n v="8"/>
    <x v="2"/>
    <s v="BUENOS AIRES"/>
    <n v="31"/>
    <s v="VICENTE LOPEZ"/>
    <s v="VILLA MARTELLI"/>
    <s v="TECNOPOLIS"/>
    <s v="AV. GRAL PAZ Y AV. CONSTITUYENTES"/>
    <s v="https://g.page/tecnopolisoficial?share"/>
    <x v="0"/>
    <x v="0"/>
    <x v="0"/>
    <n v="35"/>
  </r>
  <r>
    <s v="2023-S07-7-19"/>
    <d v="2023-02-19T00:00:00"/>
    <n v="19"/>
    <x v="1"/>
    <n v="2023"/>
    <n v="8"/>
    <x v="2"/>
    <s v="BUENOS AIRES"/>
    <n v="31"/>
    <s v="VICENTE LOPEZ"/>
    <s v="VILLA MARTELLI"/>
    <s v="TECNOPOLIS"/>
    <s v="AV. GRAL PAZ Y AV. CONSTITUYENTES"/>
    <s v="https://g.page/tecnopolisoficial?share"/>
    <x v="0"/>
    <x v="0"/>
    <x v="1"/>
    <n v="37"/>
  </r>
  <r>
    <s v="2023-S07-7-19"/>
    <d v="2023-02-19T00:00:00"/>
    <n v="19"/>
    <x v="1"/>
    <n v="2023"/>
    <n v="8"/>
    <x v="2"/>
    <s v="BUENOS AIRES"/>
    <n v="31"/>
    <s v="VICENTE LOPEZ"/>
    <s v="VILLA MARTELLI"/>
    <s v="TECNOPOLIS"/>
    <s v="AV. GRAL PAZ Y AV. CONSTITUYENTES"/>
    <s v="https://g.page/tecnopolisoficial?share"/>
    <x v="0"/>
    <x v="0"/>
    <x v="10"/>
    <n v="2"/>
  </r>
  <r>
    <s v="2023-S07-7-19"/>
    <d v="2023-02-19T00:00:00"/>
    <n v="19"/>
    <x v="1"/>
    <n v="2023"/>
    <n v="8"/>
    <x v="2"/>
    <s v="BUENOS AIRES"/>
    <n v="31"/>
    <s v="VICENTE LOPEZ"/>
    <s v="VILLA MARTELLI"/>
    <s v="TECNOPOLIS"/>
    <s v="AV. GRAL PAZ Y AV. CONSTITUYENTES"/>
    <s v="https://g.page/tecnopolisoficial?share"/>
    <x v="0"/>
    <x v="1"/>
    <x v="1"/>
    <n v="30"/>
  </r>
  <r>
    <s v="2023-S08-1-20"/>
    <d v="2023-02-20T00:00:00"/>
    <n v="20"/>
    <x v="1"/>
    <n v="2023"/>
    <n v="9"/>
    <x v="2"/>
    <s v="BUENOS AIRES"/>
    <n v="38"/>
    <s v="VICENTE LOPEZ"/>
    <s v="VILLA MARTELLI"/>
    <s v="TECNOPOLIS"/>
    <s v="AV. GRAL PAZ Y AV. CONSTITUYENTES"/>
    <s v="https://g.page/tecnopolisoficial?share"/>
    <x v="0"/>
    <x v="0"/>
    <x v="0"/>
    <n v="34"/>
  </r>
  <r>
    <s v="2023-S08-1-20"/>
    <d v="2023-02-20T00:00:00"/>
    <n v="20"/>
    <x v="1"/>
    <n v="2023"/>
    <n v="9"/>
    <x v="2"/>
    <s v="BUENOS AIRES"/>
    <n v="38"/>
    <s v="VICENTE LOPEZ"/>
    <s v="VILLA MARTELLI"/>
    <s v="TECNOPOLIS"/>
    <s v="AV. GRAL PAZ Y AV. CONSTITUYENTES"/>
    <s v="https://g.page/tecnopolisoficial?share"/>
    <x v="0"/>
    <x v="0"/>
    <x v="1"/>
    <n v="34"/>
  </r>
  <r>
    <s v="2023-S08-1-20"/>
    <d v="2023-02-20T00:00:00"/>
    <n v="20"/>
    <x v="1"/>
    <n v="2023"/>
    <n v="9"/>
    <x v="2"/>
    <s v="BUENOS AIRES"/>
    <n v="38"/>
    <s v="VICENTE LOPEZ"/>
    <s v="VILLA MARTELLI"/>
    <s v="TECNOPOLIS"/>
    <s v="AV. GRAL PAZ Y AV. CONSTITUYENTES"/>
    <s v="https://g.page/tecnopolisoficial?share"/>
    <x v="0"/>
    <x v="1"/>
    <x v="1"/>
    <n v="26"/>
  </r>
  <r>
    <s v="2023-S08-1-21"/>
    <d v="2023-02-21T00:00:00"/>
    <n v="21"/>
    <x v="1"/>
    <n v="2023"/>
    <n v="9"/>
    <x v="2"/>
    <s v="BUENOS AIRES"/>
    <n v="38"/>
    <s v="VICENTE LOPEZ"/>
    <s v="VILLA MARTELLI"/>
    <s v="TECNOPOLIS"/>
    <s v="AV. GRAL PAZ Y AV. CONSTITUYENTES"/>
    <s v="https://g.page/tecnopolisoficial?share"/>
    <x v="0"/>
    <x v="0"/>
    <x v="0"/>
    <n v="34"/>
  </r>
  <r>
    <s v="2023-S08-1-21"/>
    <d v="2023-02-21T00:00:00"/>
    <n v="21"/>
    <x v="1"/>
    <n v="2023"/>
    <n v="9"/>
    <x v="2"/>
    <s v="BUENOS AIRES"/>
    <n v="38"/>
    <s v="VICENTE LOPEZ"/>
    <s v="VILLA MARTELLI"/>
    <s v="TECNOPOLIS"/>
    <s v="AV. GRAL PAZ Y AV. CONSTITUYENTES"/>
    <s v="https://g.page/tecnopolisoficial?share"/>
    <x v="0"/>
    <x v="0"/>
    <x v="1"/>
    <n v="53"/>
  </r>
  <r>
    <s v="2023-S08-1-21"/>
    <d v="2023-02-21T00:00:00"/>
    <n v="21"/>
    <x v="1"/>
    <n v="2023"/>
    <n v="9"/>
    <x v="2"/>
    <s v="BUENOS AIRES"/>
    <n v="38"/>
    <s v="VICENTE LOPEZ"/>
    <s v="VILLA MARTELLI"/>
    <s v="TECNOPOLIS"/>
    <s v="AV. GRAL PAZ Y AV. CONSTITUYENTES"/>
    <s v="https://g.page/tecnopolisoficial?share"/>
    <x v="0"/>
    <x v="0"/>
    <x v="10"/>
    <n v="2"/>
  </r>
  <r>
    <s v="2023-S08-1-21"/>
    <d v="2023-02-21T00:00:00"/>
    <n v="21"/>
    <x v="1"/>
    <n v="2023"/>
    <n v="9"/>
    <x v="2"/>
    <s v="BUENOS AIRES"/>
    <n v="38"/>
    <s v="VICENTE LOPEZ"/>
    <s v="VILLA MARTELLI"/>
    <s v="TECNOPOLIS"/>
    <s v="AV. GRAL PAZ Y AV. CONSTITUYENTES"/>
    <s v="https://g.page/tecnopolisoficial?share"/>
    <x v="0"/>
    <x v="1"/>
    <x v="1"/>
    <n v="33"/>
  </r>
  <r>
    <s v="2023-S08-1-24"/>
    <d v="2023-02-24T00:00:00"/>
    <n v="24"/>
    <x v="1"/>
    <n v="2023"/>
    <n v="9"/>
    <x v="2"/>
    <s v="BUENOS AIRES"/>
    <n v="38"/>
    <s v="VICENTE LOPEZ"/>
    <s v="VILLA MARTELLI"/>
    <s v="TECNOPOLIS"/>
    <s v="AV. GRAL PAZ Y AV. CONSTITUYENTES"/>
    <s v="https://g.page/tecnopolisoficial?share"/>
    <x v="0"/>
    <x v="0"/>
    <x v="0"/>
    <n v="13"/>
  </r>
  <r>
    <s v="2023-S08-1-24"/>
    <d v="2023-02-24T00:00:00"/>
    <n v="24"/>
    <x v="1"/>
    <n v="2023"/>
    <n v="9"/>
    <x v="2"/>
    <s v="BUENOS AIRES"/>
    <n v="38"/>
    <s v="VICENTE LOPEZ"/>
    <s v="VILLA MARTELLI"/>
    <s v="TECNOPOLIS"/>
    <s v="AV. GRAL PAZ Y AV. CONSTITUYENTES"/>
    <s v="https://g.page/tecnopolisoficial?share"/>
    <x v="0"/>
    <x v="0"/>
    <x v="1"/>
    <n v="21"/>
  </r>
  <r>
    <s v="2023-S08-1-24"/>
    <d v="2023-02-24T00:00:00"/>
    <n v="24"/>
    <x v="1"/>
    <n v="2023"/>
    <n v="9"/>
    <x v="2"/>
    <s v="BUENOS AIRES"/>
    <n v="38"/>
    <s v="VICENTE LOPEZ"/>
    <s v="VILLA MARTELLI"/>
    <s v="TECNOPOLIS"/>
    <s v="AV. GRAL PAZ Y AV. CONSTITUYENTES"/>
    <s v="https://g.page/tecnopolisoficial?share"/>
    <x v="0"/>
    <x v="1"/>
    <x v="1"/>
    <n v="8"/>
  </r>
  <r>
    <s v="2023-S08-1-24"/>
    <d v="2023-02-24T00:00:00"/>
    <n v="24"/>
    <x v="1"/>
    <n v="2023"/>
    <n v="9"/>
    <x v="2"/>
    <s v="BUENOS AIRES"/>
    <n v="38"/>
    <s v="VICENTE LOPEZ"/>
    <s v="VILLA MARTELLI"/>
    <s v="TECNOPOLIS"/>
    <s v="AV. GRAL PAZ Y AV. CONSTITUYENTES"/>
    <s v="https://g.page/tecnopolisoficial?share"/>
    <x v="1"/>
    <x v="2"/>
    <x v="0"/>
    <n v="45"/>
  </r>
  <r>
    <s v="2023-S08-1-24"/>
    <d v="2023-02-24T00:00:00"/>
    <n v="24"/>
    <x v="1"/>
    <n v="2023"/>
    <n v="9"/>
    <x v="2"/>
    <s v="BUENOS AIRES"/>
    <n v="38"/>
    <s v="VICENTE LOPEZ"/>
    <s v="VILLA MARTELLI"/>
    <s v="TECNOPOLIS"/>
    <s v="AV. GRAL PAZ Y AV. CONSTITUYENTES"/>
    <s v="https://g.page/tecnopolisoficial?share"/>
    <x v="1"/>
    <x v="4"/>
    <x v="2"/>
    <n v="4"/>
  </r>
  <r>
    <s v="2023-S08-1-24"/>
    <d v="2023-02-24T00:00:00"/>
    <n v="24"/>
    <x v="1"/>
    <n v="2023"/>
    <n v="9"/>
    <x v="2"/>
    <s v="BUENOS AIRES"/>
    <n v="38"/>
    <s v="VICENTE LOPEZ"/>
    <s v="VILLA MARTELLI"/>
    <s v="TECNOPOLIS"/>
    <s v="AV. GRAL PAZ Y AV. CONSTITUYENTES"/>
    <s v="https://g.page/tecnopolisoficial?share"/>
    <x v="1"/>
    <x v="4"/>
    <x v="0"/>
    <n v="35"/>
  </r>
  <r>
    <s v="2023-S08-1-25"/>
    <d v="2023-02-25T00:00:00"/>
    <n v="25"/>
    <x v="1"/>
    <n v="2023"/>
    <n v="9"/>
    <x v="2"/>
    <s v="BUENOS AIRES"/>
    <n v="38"/>
    <s v="VICENTE LOPEZ"/>
    <s v="VILLA MARTELLI"/>
    <s v="TECNOPOLIS"/>
    <s v="AV. GRAL PAZ Y AV. CONSTITUYENTES"/>
    <s v="https://g.page/tecnopolisoficial?share"/>
    <x v="0"/>
    <x v="0"/>
    <x v="0"/>
    <n v="19"/>
  </r>
  <r>
    <s v="2023-S08-1-25"/>
    <d v="2023-02-25T00:00:00"/>
    <n v="25"/>
    <x v="1"/>
    <n v="2023"/>
    <n v="9"/>
    <x v="2"/>
    <s v="BUENOS AIRES"/>
    <n v="38"/>
    <s v="VICENTE LOPEZ"/>
    <s v="VILLA MARTELLI"/>
    <s v="TECNOPOLIS"/>
    <s v="AV. GRAL PAZ Y AV. CONSTITUYENTES"/>
    <s v="https://g.page/tecnopolisoficial?share"/>
    <x v="0"/>
    <x v="0"/>
    <x v="1"/>
    <n v="14"/>
  </r>
  <r>
    <s v="2023-S08-1-25"/>
    <d v="2023-02-25T00:00:00"/>
    <n v="25"/>
    <x v="1"/>
    <n v="2023"/>
    <n v="9"/>
    <x v="2"/>
    <s v="BUENOS AIRES"/>
    <n v="38"/>
    <s v="VICENTE LOPEZ"/>
    <s v="VILLA MARTELLI"/>
    <s v="TECNOPOLIS"/>
    <s v="AV. GRAL PAZ Y AV. CONSTITUYENTES"/>
    <s v="https://g.page/tecnopolisoficial?share"/>
    <x v="0"/>
    <x v="1"/>
    <x v="1"/>
    <n v="14"/>
  </r>
  <r>
    <s v="2023-S08-1-26"/>
    <d v="2023-02-26T00:00:00"/>
    <n v="26"/>
    <x v="1"/>
    <n v="2023"/>
    <n v="9"/>
    <x v="2"/>
    <s v="BUENOS AIRES"/>
    <n v="38"/>
    <s v="VICENTE LOPEZ"/>
    <s v="VILLA MARTELLI"/>
    <s v="TECNOPOLIS"/>
    <s v="AV. GRAL PAZ Y AV. CONSTITUYENTES"/>
    <s v="https://g.page/tecnopolisoficial?share"/>
    <x v="0"/>
    <x v="0"/>
    <x v="0"/>
    <n v="29"/>
  </r>
  <r>
    <s v="2023-S08-1-26"/>
    <d v="2023-02-26T00:00:00"/>
    <n v="26"/>
    <x v="1"/>
    <n v="2023"/>
    <n v="9"/>
    <x v="2"/>
    <s v="BUENOS AIRES"/>
    <n v="38"/>
    <s v="VICENTE LOPEZ"/>
    <s v="VILLA MARTELLI"/>
    <s v="TECNOPOLIS"/>
    <s v="AV. GRAL PAZ Y AV. CONSTITUYENTES"/>
    <s v="https://g.page/tecnopolisoficial?share"/>
    <x v="0"/>
    <x v="0"/>
    <x v="1"/>
    <n v="16"/>
  </r>
  <r>
    <s v="2023-S08-1-26"/>
    <d v="2023-02-26T00:00:00"/>
    <n v="26"/>
    <x v="1"/>
    <n v="2023"/>
    <n v="9"/>
    <x v="2"/>
    <s v="BUENOS AIRES"/>
    <n v="38"/>
    <s v="VICENTE LOPEZ"/>
    <s v="VILLA MARTELLI"/>
    <s v="TECNOPOLIS"/>
    <s v="AV. GRAL PAZ Y AV. CONSTITUYENTES"/>
    <s v="https://g.page/tecnopolisoficial?share"/>
    <x v="0"/>
    <x v="1"/>
    <x v="1"/>
    <n v="24"/>
  </r>
  <r>
    <s v="2023-S08-2-23"/>
    <d v="2023-02-23T00:00:00"/>
    <n v="23"/>
    <x v="1"/>
    <n v="2023"/>
    <n v="9"/>
    <x v="1"/>
    <s v="CABA"/>
    <n v="32"/>
    <s v="COMUNA 4"/>
    <s v="BARRACAS"/>
    <s v="PARQUE PEREYRA"/>
    <s v="AV IRIARTE Y AV VELEZ SARFIELD"/>
    <s v="https://goo.gl/maps/rVtTK4bwAP6Z2VoB6"/>
    <x v="0"/>
    <x v="0"/>
    <x v="0"/>
    <n v="27"/>
  </r>
  <r>
    <s v="2023-S08-2-23"/>
    <d v="2023-02-23T00:00:00"/>
    <n v="23"/>
    <x v="1"/>
    <n v="2023"/>
    <n v="9"/>
    <x v="1"/>
    <s v="CABA"/>
    <n v="32"/>
    <s v="COMUNA 4"/>
    <s v="BARRACAS"/>
    <s v="PARQUE PEREYRA"/>
    <s v="AV IRIARTE Y AV VELEZ SARFIELD"/>
    <s v="https://goo.gl/maps/rVtTK4bwAP6Z2VoB6"/>
    <x v="0"/>
    <x v="0"/>
    <x v="1"/>
    <n v="19"/>
  </r>
  <r>
    <s v="2023-S08-2-23"/>
    <d v="2023-02-23T00:00:00"/>
    <n v="23"/>
    <x v="1"/>
    <n v="2023"/>
    <n v="9"/>
    <x v="1"/>
    <s v="CABA"/>
    <n v="32"/>
    <s v="COMUNA 4"/>
    <s v="BARRACAS"/>
    <s v="PARQUE PEREYRA"/>
    <s v="AV IRIARTE Y AV VELEZ SARFIELD"/>
    <s v="https://goo.gl/maps/rVtTK4bwAP6Z2VoB6"/>
    <x v="0"/>
    <x v="0"/>
    <x v="10"/>
    <n v="4"/>
  </r>
  <r>
    <s v="2023-S08-2-23"/>
    <d v="2023-02-23T00:00:00"/>
    <n v="23"/>
    <x v="1"/>
    <n v="2023"/>
    <n v="9"/>
    <x v="1"/>
    <s v="CABA"/>
    <n v="32"/>
    <s v="COMUNA 4"/>
    <s v="BARRACAS"/>
    <s v="PARQUE PEREYRA"/>
    <s v="AV IRIARTE Y AV VELEZ SARFIELD"/>
    <s v="https://goo.gl/maps/rVtTK4bwAP6Z2VoB6"/>
    <x v="0"/>
    <x v="1"/>
    <x v="1"/>
    <n v="25"/>
  </r>
  <r>
    <s v="2023-S08-2-24"/>
    <d v="2023-02-24T00:00:00"/>
    <n v="24"/>
    <x v="1"/>
    <n v="2023"/>
    <n v="9"/>
    <x v="1"/>
    <s v="CABA"/>
    <n v="32"/>
    <s v="COMUNA 6"/>
    <s v="CABALLITO"/>
    <s v="PARQUE CENTENARIO"/>
    <s v="AV PATRICIAS ARGENTINA 900"/>
    <s v="https://goo.gl/maps/UcLEB58abxrgWbFG6"/>
    <x v="0"/>
    <x v="0"/>
    <x v="0"/>
    <n v="8"/>
  </r>
  <r>
    <s v="2023-S08-2-24"/>
    <d v="2023-02-24T00:00:00"/>
    <n v="24"/>
    <x v="1"/>
    <n v="2023"/>
    <n v="9"/>
    <x v="1"/>
    <s v="CABA"/>
    <n v="32"/>
    <s v="COMUNA 6"/>
    <s v="CABALLITO"/>
    <s v="PARQUE CENTENARIO"/>
    <s v="AV PATRICIAS ARGENTINA 900"/>
    <s v="https://goo.gl/maps/UcLEB58abxrgWbFG6"/>
    <x v="0"/>
    <x v="0"/>
    <x v="1"/>
    <n v="1"/>
  </r>
  <r>
    <s v="2023-S08-2-24"/>
    <d v="2023-02-24T00:00:00"/>
    <n v="24"/>
    <x v="1"/>
    <n v="2023"/>
    <n v="9"/>
    <x v="1"/>
    <s v="CABA"/>
    <n v="32"/>
    <s v="COMUNA 6"/>
    <s v="CABALLITO"/>
    <s v="PARQUE CENTENARIO"/>
    <s v="AV PATRICIAS ARGENTINA 900"/>
    <s v="https://goo.gl/maps/UcLEB58abxrgWbFG6"/>
    <x v="0"/>
    <x v="0"/>
    <x v="10"/>
    <n v="1"/>
  </r>
  <r>
    <s v="2023-S08-2-24"/>
    <d v="2023-02-24T00:00:00"/>
    <n v="24"/>
    <x v="1"/>
    <n v="2023"/>
    <n v="9"/>
    <x v="1"/>
    <s v="CABA"/>
    <n v="32"/>
    <s v="COMUNA 6"/>
    <s v="CABALLITO"/>
    <s v="PARQUE CENTENARIO"/>
    <s v="AV PATRICIAS ARGENTINA 900"/>
    <s v="https://goo.gl/maps/UcLEB58abxrgWbFG6"/>
    <x v="0"/>
    <x v="1"/>
    <x v="1"/>
    <n v="7"/>
  </r>
  <r>
    <s v="2023-S08-3-20"/>
    <d v="2023-02-20T00:00:00"/>
    <n v="20"/>
    <x v="1"/>
    <n v="2023"/>
    <n v="9"/>
    <x v="0"/>
    <s v="SANTA CRUZ"/>
    <n v="36"/>
    <s v="DESEADO"/>
    <s v="PUERTO DESEADO"/>
    <s v="CIIC"/>
    <s v="ING PORTELA Y ALFREDO GALIMENT"/>
    <s v="https://goo.gl/maps/AZwiRWnFxrKW7fGV8"/>
    <x v="0"/>
    <x v="0"/>
    <x v="0"/>
    <n v="40"/>
  </r>
  <r>
    <s v="2023-S08-3-20"/>
    <d v="2023-02-20T00:00:00"/>
    <n v="20"/>
    <x v="1"/>
    <n v="2023"/>
    <n v="9"/>
    <x v="0"/>
    <s v="SANTA CRUZ"/>
    <n v="36"/>
    <s v="DESEADO"/>
    <s v="PUERTO DESEADO"/>
    <s v="CIIC"/>
    <s v="ING PORTELA Y ALFREDO GALIMENT"/>
    <s v="https://goo.gl/maps/AZwiRWnFxrKW7fGV8"/>
    <x v="0"/>
    <x v="0"/>
    <x v="1"/>
    <n v="77"/>
  </r>
  <r>
    <s v="2023-S08-3-20"/>
    <d v="2023-02-20T00:00:00"/>
    <n v="20"/>
    <x v="1"/>
    <n v="2023"/>
    <n v="9"/>
    <x v="0"/>
    <s v="SANTA CRUZ"/>
    <n v="36"/>
    <s v="DESEADO"/>
    <s v="PUERTO DESEADO"/>
    <s v="CIIC"/>
    <s v="ING PORTELA Y ALFREDO GALIMENT"/>
    <s v="https://goo.gl/maps/AZwiRWnFxrKW7fGV8"/>
    <x v="0"/>
    <x v="0"/>
    <x v="10"/>
    <n v="11"/>
  </r>
  <r>
    <s v="2023-S08-3-20"/>
    <d v="2023-02-20T00:00:00"/>
    <n v="20"/>
    <x v="1"/>
    <n v="2023"/>
    <n v="9"/>
    <x v="0"/>
    <s v="SANTA CRUZ"/>
    <n v="36"/>
    <s v="DESEADO"/>
    <s v="PUERTO DESEADO"/>
    <s v="CIIC"/>
    <s v="ING PORTELA Y ALFREDO GALIMENT"/>
    <s v="https://goo.gl/maps/AZwiRWnFxrKW7fGV8"/>
    <x v="0"/>
    <x v="1"/>
    <x v="1"/>
    <n v="21"/>
  </r>
  <r>
    <s v="2023-S08-3-20"/>
    <d v="2023-02-20T00:00:00"/>
    <n v="20"/>
    <x v="1"/>
    <n v="2023"/>
    <n v="9"/>
    <x v="0"/>
    <s v="SANTA CRUZ"/>
    <n v="36"/>
    <s v="DESEADO"/>
    <s v="PUERTO DESEADO"/>
    <s v="CIIC"/>
    <s v="ING PORTELA Y ALFREDO GALIMENT"/>
    <s v="https://goo.gl/maps/AZwiRWnFxrKW7fGV8"/>
    <x v="1"/>
    <x v="2"/>
    <x v="0"/>
    <n v="11"/>
  </r>
  <r>
    <s v="2023-S08-3-20"/>
    <d v="2023-02-20T00:00:00"/>
    <n v="20"/>
    <x v="1"/>
    <n v="2023"/>
    <n v="9"/>
    <x v="0"/>
    <s v="SANTA CRUZ"/>
    <n v="36"/>
    <s v="DESEADO"/>
    <s v="PUERTO DESEADO"/>
    <s v="CIIC"/>
    <s v="ING PORTELA Y ALFREDO GALIMENT"/>
    <s v="https://goo.gl/maps/AZwiRWnFxrKW7fGV8"/>
    <x v="1"/>
    <x v="4"/>
    <x v="2"/>
    <n v="5"/>
  </r>
  <r>
    <s v="2023-S08-3-20"/>
    <d v="2023-02-20T00:00:00"/>
    <n v="20"/>
    <x v="1"/>
    <n v="2023"/>
    <n v="9"/>
    <x v="0"/>
    <s v="SANTA CRUZ"/>
    <n v="36"/>
    <s v="DESEADO"/>
    <s v="PUERTO DESEADO"/>
    <s v="CIIC"/>
    <s v="ING PORTELA Y ALFREDO GALIMENT"/>
    <s v="https://goo.gl/maps/AZwiRWnFxrKW7fGV8"/>
    <x v="1"/>
    <x v="4"/>
    <x v="0"/>
    <n v="68"/>
  </r>
  <r>
    <s v="2023-S07-6-14"/>
    <d v="2023-02-14T00:00:00"/>
    <n v="14"/>
    <x v="1"/>
    <n v="2023"/>
    <n v="8"/>
    <x v="0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x v="3"/>
    <x v="13"/>
    <x v="0"/>
    <n v="17"/>
  </r>
  <r>
    <s v="2023-S07-6-15"/>
    <d v="2023-02-15T00:00:00"/>
    <n v="15"/>
    <x v="1"/>
    <n v="2023"/>
    <n v="8"/>
    <x v="0"/>
    <s v="SANTA CRUZ"/>
    <n v="30"/>
    <s v="CORPEN AIKE"/>
    <s v="COMANDANTE LUIS PIEDRA BUENA"/>
    <s v="CIC SALUD PIEDRABUENA"/>
    <s v="CIPRIANO GARCIA SUR 705"/>
    <s v="https://goo.gl/maps/LYn1BVXrFMTesvqCA"/>
    <x v="3"/>
    <x v="13"/>
    <x v="0"/>
    <n v="19"/>
  </r>
  <r>
    <s v="2023-S08-3-20"/>
    <d v="2023-02-20T00:00:00"/>
    <n v="20"/>
    <x v="1"/>
    <n v="2023"/>
    <n v="9"/>
    <x v="0"/>
    <s v="SANTA CRUZ"/>
    <n v="36"/>
    <s v="DESEADO"/>
    <s v="PUERTO DESEADO"/>
    <s v="CIIC"/>
    <s v="ING PORTELA Y ALFREDO GALIMENT"/>
    <s v="https://goo.gl/maps/AZwiRWnFxrKW7fGV8"/>
    <x v="2"/>
    <x v="5"/>
    <x v="0"/>
    <n v="13"/>
  </r>
  <r>
    <s v="2023-S08-3-20"/>
    <d v="2023-02-20T00:00:00"/>
    <n v="20"/>
    <x v="1"/>
    <n v="2023"/>
    <n v="9"/>
    <x v="0"/>
    <s v="SANTA CRUZ"/>
    <n v="36"/>
    <s v="DESEADO"/>
    <s v="PUERTO DESEADO"/>
    <s v="CIIC"/>
    <s v="ING PORTELA Y ALFREDO GALIMENT"/>
    <s v="https://goo.gl/maps/AZwiRWnFxrKW7fGV8"/>
    <x v="2"/>
    <x v="5"/>
    <x v="4"/>
    <n v="52"/>
  </r>
  <r>
    <s v="2023-S08-3-20"/>
    <d v="2023-02-20T00:00:00"/>
    <n v="20"/>
    <x v="1"/>
    <n v="2023"/>
    <n v="9"/>
    <x v="0"/>
    <s v="SANTA CRUZ"/>
    <n v="36"/>
    <s v="DESEADO"/>
    <s v="PUERTO DESEADO"/>
    <s v="CIIC"/>
    <s v="ING PORTELA Y ALFREDO GALIMENT"/>
    <s v="https://goo.gl/maps/AZwiRWnFxrKW7fGV8"/>
    <x v="4"/>
    <x v="7"/>
    <x v="0"/>
    <n v="28"/>
  </r>
  <r>
    <s v="2023-S08-3-20"/>
    <d v="2023-02-20T00:00:00"/>
    <n v="20"/>
    <x v="1"/>
    <n v="2023"/>
    <n v="9"/>
    <x v="0"/>
    <s v="SANTA CRUZ"/>
    <n v="36"/>
    <s v="DESEADO"/>
    <s v="PUERTO DESEADO"/>
    <s v="CIIC"/>
    <s v="ING PORTELA Y ALFREDO GALIMENT"/>
    <s v="https://goo.gl/maps/AZwiRWnFxrKW7fGV8"/>
    <x v="4"/>
    <x v="7"/>
    <x v="9"/>
    <n v="71"/>
  </r>
  <r>
    <s v="2023-S08-3-20"/>
    <d v="2023-02-20T00:00:00"/>
    <n v="20"/>
    <x v="1"/>
    <n v="2023"/>
    <n v="9"/>
    <x v="0"/>
    <s v="SANTA CRUZ"/>
    <n v="36"/>
    <s v="DESEADO"/>
    <s v="PUERTO DESEADO"/>
    <s v="CIIC"/>
    <s v="ING PORTELA Y ALFREDO GALIMENT"/>
    <s v="https://goo.gl/maps/AZwiRWnFxrKW7fGV8"/>
    <x v="6"/>
    <x v="12"/>
    <x v="0"/>
    <n v="9"/>
  </r>
  <r>
    <s v="2023-S08-3-20"/>
    <d v="2023-02-20T00:00:00"/>
    <n v="20"/>
    <x v="1"/>
    <n v="2023"/>
    <n v="9"/>
    <x v="0"/>
    <s v="SANTA CRUZ"/>
    <n v="36"/>
    <s v="DESEADO"/>
    <s v="PUERTO DESEADO"/>
    <s v="CIIC"/>
    <s v="ING PORTELA Y ALFREDO GALIMENT"/>
    <s v="https://goo.gl/maps/AZwiRWnFxrKW7fGV8"/>
    <x v="6"/>
    <x v="12"/>
    <x v="9"/>
    <n v="31"/>
  </r>
  <r>
    <s v="2023-S08-3-21"/>
    <d v="2023-02-21T00:00:00"/>
    <n v="21"/>
    <x v="1"/>
    <n v="2023"/>
    <n v="9"/>
    <x v="0"/>
    <s v="SANTA CRUZ"/>
    <n v="36"/>
    <s v="DESEADO"/>
    <s v="PUERTO DESEADO"/>
    <s v="CIIC"/>
    <s v="ING PORTELA Y ALFREDO GALIMENT"/>
    <s v="https://goo.gl/maps/AZwiRWnFxrKW7fGV8"/>
    <x v="0"/>
    <x v="0"/>
    <x v="0"/>
    <n v="26"/>
  </r>
  <r>
    <s v="2023-S08-3-21"/>
    <d v="2023-02-21T00:00:00"/>
    <n v="21"/>
    <x v="1"/>
    <n v="2023"/>
    <n v="9"/>
    <x v="0"/>
    <s v="SANTA CRUZ"/>
    <n v="36"/>
    <s v="DESEADO"/>
    <s v="PUERTO DESEADO"/>
    <s v="CIIC"/>
    <s v="ING PORTELA Y ALFREDO GALIMENT"/>
    <s v="https://goo.gl/maps/AZwiRWnFxrKW7fGV8"/>
    <x v="0"/>
    <x v="0"/>
    <x v="1"/>
    <n v="32"/>
  </r>
  <r>
    <s v="2023-S08-3-21"/>
    <d v="2023-02-21T00:00:00"/>
    <n v="21"/>
    <x v="1"/>
    <n v="2023"/>
    <n v="9"/>
    <x v="0"/>
    <s v="SANTA CRUZ"/>
    <n v="36"/>
    <s v="DESEADO"/>
    <s v="PUERTO DESEADO"/>
    <s v="CIIC"/>
    <s v="ING PORTELA Y ALFREDO GALIMENT"/>
    <s v="https://goo.gl/maps/AZwiRWnFxrKW7fGV8"/>
    <x v="0"/>
    <x v="0"/>
    <x v="10"/>
    <n v="10"/>
  </r>
  <r>
    <s v="2023-S08-3-21"/>
    <d v="2023-02-21T00:00:00"/>
    <n v="21"/>
    <x v="1"/>
    <n v="2023"/>
    <n v="9"/>
    <x v="0"/>
    <s v="SANTA CRUZ"/>
    <n v="36"/>
    <s v="DESEADO"/>
    <s v="PUERTO DESEADO"/>
    <s v="CIIC"/>
    <s v="ING PORTELA Y ALFREDO GALIMENT"/>
    <s v="https://goo.gl/maps/AZwiRWnFxrKW7fGV8"/>
    <x v="0"/>
    <x v="1"/>
    <x v="1"/>
    <n v="20"/>
  </r>
  <r>
    <s v="2023-S08-3-21"/>
    <d v="2023-02-21T00:00:00"/>
    <n v="21"/>
    <x v="1"/>
    <n v="2023"/>
    <n v="9"/>
    <x v="0"/>
    <s v="SANTA CRUZ"/>
    <n v="36"/>
    <s v="DESEADO"/>
    <s v="PUERTO DESEADO"/>
    <s v="CIIC"/>
    <s v="ING PORTELA Y ALFREDO GALIMENT"/>
    <s v="https://goo.gl/maps/AZwiRWnFxrKW7fGV8"/>
    <x v="1"/>
    <x v="2"/>
    <x v="0"/>
    <n v="7"/>
  </r>
  <r>
    <s v="2023-S08-3-21"/>
    <d v="2023-02-21T00:00:00"/>
    <n v="21"/>
    <x v="1"/>
    <n v="2023"/>
    <n v="9"/>
    <x v="0"/>
    <s v="SANTA CRUZ"/>
    <n v="36"/>
    <s v="DESEADO"/>
    <s v="PUERTO DESEADO"/>
    <s v="CIIC"/>
    <s v="ING PORTELA Y ALFREDO GALIMENT"/>
    <s v="https://goo.gl/maps/AZwiRWnFxrKW7fGV8"/>
    <x v="1"/>
    <x v="4"/>
    <x v="2"/>
    <n v="6"/>
  </r>
  <r>
    <s v="2023-S08-3-21"/>
    <d v="2023-02-21T00:00:00"/>
    <n v="21"/>
    <x v="1"/>
    <n v="2023"/>
    <n v="9"/>
    <x v="0"/>
    <s v="SANTA CRUZ"/>
    <n v="36"/>
    <s v="DESEADO"/>
    <s v="PUERTO DESEADO"/>
    <s v="CIIC"/>
    <s v="ING PORTELA Y ALFREDO GALIMENT"/>
    <s v="https://goo.gl/maps/AZwiRWnFxrKW7fGV8"/>
    <x v="1"/>
    <x v="4"/>
    <x v="0"/>
    <n v="69"/>
  </r>
  <r>
    <s v="2023-S07-6-16"/>
    <d v="2023-02-16T00:00:00"/>
    <n v="16"/>
    <x v="1"/>
    <n v="2023"/>
    <n v="8"/>
    <x v="0"/>
    <s v="SANTA CRUZ"/>
    <n v="30"/>
    <s v="COMANDANTE LUIS PIEDRA BUENA"/>
    <s v="COMANDANTE LUIS PIEDRA BUENA"/>
    <s v="CIC SALUD PIEDRABUENA"/>
    <s v="CIPRIANO GARCIA SUR 705"/>
    <s v="https://goo.gl/maps/LYn1BVXrFMTesvqCA"/>
    <x v="3"/>
    <x v="13"/>
    <x v="0"/>
    <n v="36"/>
  </r>
  <r>
    <s v="2023-S07-6-17"/>
    <d v="2023-02-17T00:00:00"/>
    <n v="17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3"/>
    <x v="13"/>
    <x v="0"/>
    <n v="18"/>
  </r>
  <r>
    <s v="2023-S07-6-18"/>
    <d v="2023-02-18T00:00:00"/>
    <n v="18"/>
    <x v="1"/>
    <n v="2023"/>
    <n v="8"/>
    <x v="0"/>
    <s v="SANTA CRUZ"/>
    <n v="30"/>
    <s v="MAGALLANES"/>
    <s v="PUERTO SAN JULIAN"/>
    <s v="FRENTE AL CAMPING MUNICIPAL"/>
    <s v="AV. HERNANDO DE MAGALLANES E/ 600 Y 700"/>
    <s v="https://goo.gl/maps/UY8fKedNAM1aBru37"/>
    <x v="3"/>
    <x v="13"/>
    <x v="0"/>
    <n v="45"/>
  </r>
  <r>
    <s v="2023-S08-3-20"/>
    <d v="2023-02-20T00:00:00"/>
    <n v="20"/>
    <x v="1"/>
    <n v="2023"/>
    <n v="9"/>
    <x v="0"/>
    <s v="SANTA CRUZ"/>
    <n v="36"/>
    <s v="DESEADO"/>
    <s v="PUERTO DESEADO"/>
    <s v="CIIC"/>
    <s v="ING PORTELA Y ALFREDO GALIMENT"/>
    <s v="https://goo.gl/maps/AZwiRWnFxrKW7fGV8"/>
    <x v="3"/>
    <x v="13"/>
    <x v="0"/>
    <n v="13"/>
  </r>
  <r>
    <s v="2023-S08-3-21"/>
    <d v="2023-02-21T00:00:00"/>
    <n v="21"/>
    <x v="1"/>
    <n v="2023"/>
    <n v="9"/>
    <x v="0"/>
    <s v="SANTA CRUZ"/>
    <n v="36"/>
    <s v="DESEADO"/>
    <s v="PUERTO DESEADO"/>
    <s v="CIIC"/>
    <s v="ING PORTELA Y ALFREDO GALIMENT"/>
    <s v="https://goo.gl/maps/AZwiRWnFxrKW7fGV8"/>
    <x v="2"/>
    <x v="5"/>
    <x v="0"/>
    <n v="9"/>
  </r>
  <r>
    <s v="2023-S08-3-21"/>
    <d v="2023-02-21T00:00:00"/>
    <n v="21"/>
    <x v="1"/>
    <n v="2023"/>
    <n v="9"/>
    <x v="0"/>
    <s v="SANTA CRUZ"/>
    <n v="36"/>
    <s v="DESEADO"/>
    <s v="PUERTO DESEADO"/>
    <s v="CIIC"/>
    <s v="ING PORTELA Y ALFREDO GALIMENT"/>
    <s v="https://goo.gl/maps/AZwiRWnFxrKW7fGV8"/>
    <x v="2"/>
    <x v="5"/>
    <x v="4"/>
    <n v="36"/>
  </r>
  <r>
    <s v="2023-S08-3-21"/>
    <d v="2023-02-21T00:00:00"/>
    <n v="21"/>
    <x v="1"/>
    <n v="2023"/>
    <n v="9"/>
    <x v="0"/>
    <s v="SANTA CRUZ"/>
    <n v="36"/>
    <s v="DESEADO"/>
    <s v="PUERTO DESEADO"/>
    <s v="CIIC"/>
    <s v="ING PORTELA Y ALFREDO GALIMENT"/>
    <s v="https://goo.gl/maps/AZwiRWnFxrKW7fGV8"/>
    <x v="4"/>
    <x v="7"/>
    <x v="0"/>
    <n v="30"/>
  </r>
  <r>
    <s v="2023-S08-3-21"/>
    <d v="2023-02-21T00:00:00"/>
    <n v="21"/>
    <x v="1"/>
    <n v="2023"/>
    <n v="9"/>
    <x v="0"/>
    <s v="SANTA CRUZ"/>
    <n v="36"/>
    <s v="DESEADO"/>
    <s v="PUERTO DESEADO"/>
    <s v="CIIC"/>
    <s v="ING PORTELA Y ALFREDO GALIMENT"/>
    <s v="https://goo.gl/maps/AZwiRWnFxrKW7fGV8"/>
    <x v="4"/>
    <x v="7"/>
    <x v="9"/>
    <n v="41"/>
  </r>
  <r>
    <s v="2023-S08-3-21"/>
    <d v="2023-02-21T00:00:00"/>
    <n v="21"/>
    <x v="1"/>
    <n v="2023"/>
    <n v="9"/>
    <x v="0"/>
    <s v="SANTA CRUZ"/>
    <n v="36"/>
    <s v="DESEADO"/>
    <s v="PUERTO DESEADO"/>
    <s v="CIIC"/>
    <s v="ING PORTELA Y ALFREDO GALIMENT"/>
    <s v="https://goo.gl/maps/AZwiRWnFxrKW7fGV8"/>
    <x v="6"/>
    <x v="12"/>
    <x v="0"/>
    <n v="10"/>
  </r>
  <r>
    <s v="2023-S08-3-21"/>
    <d v="2023-02-21T00:00:00"/>
    <n v="21"/>
    <x v="1"/>
    <n v="2023"/>
    <n v="9"/>
    <x v="0"/>
    <s v="SANTA CRUZ"/>
    <n v="36"/>
    <s v="DESEADO"/>
    <s v="PUERTO DESEADO"/>
    <s v="CIIC"/>
    <s v="ING PORTELA Y ALFREDO GALIMENT"/>
    <s v="https://goo.gl/maps/AZwiRWnFxrKW7fGV8"/>
    <x v="6"/>
    <x v="12"/>
    <x v="9"/>
    <n v="21"/>
  </r>
  <r>
    <s v="2023-S08-3-22"/>
    <d v="2023-02-22T00:00:00"/>
    <n v="22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0"/>
    <x v="0"/>
    <x v="0"/>
    <n v="87"/>
  </r>
  <r>
    <s v="2023-S08-3-22"/>
    <d v="2023-02-22T00:00:00"/>
    <n v="22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0"/>
    <x v="0"/>
    <x v="1"/>
    <n v="110"/>
  </r>
  <r>
    <s v="2023-S08-3-22"/>
    <d v="2023-02-22T00:00:00"/>
    <n v="22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0"/>
    <x v="0"/>
    <x v="10"/>
    <n v="17"/>
  </r>
  <r>
    <s v="2023-S08-3-22"/>
    <d v="2023-02-22T00:00:00"/>
    <n v="22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0"/>
    <x v="1"/>
    <x v="1"/>
    <n v="52"/>
  </r>
  <r>
    <s v="2023-S08-3-22"/>
    <d v="2023-02-22T00:00:00"/>
    <n v="22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1"/>
    <x v="2"/>
    <x v="0"/>
    <n v="22"/>
  </r>
  <r>
    <s v="2023-S08-3-22"/>
    <d v="2023-02-22T00:00:00"/>
    <n v="22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1"/>
    <x v="4"/>
    <x v="2"/>
    <n v="11"/>
  </r>
  <r>
    <s v="2023-S08-3-22"/>
    <d v="2023-02-22T00:00:00"/>
    <n v="22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1"/>
    <x v="4"/>
    <x v="0"/>
    <n v="210"/>
  </r>
  <r>
    <s v="2023-S08-3-21"/>
    <d v="2023-02-21T00:00:00"/>
    <n v="21"/>
    <x v="1"/>
    <n v="2023"/>
    <n v="9"/>
    <x v="0"/>
    <s v="SANTA CRUZ"/>
    <n v="36"/>
    <s v="DESEADO"/>
    <s v="PUERTO DESEADO"/>
    <s v="CIIC"/>
    <s v="ING PORTELA Y ALFREDO GALIMENT"/>
    <s v="https://goo.gl/maps/AZwiRWnFxrKW7fGV8"/>
    <x v="3"/>
    <x v="13"/>
    <x v="0"/>
    <n v="7"/>
  </r>
  <r>
    <s v="2023-S08-3-22"/>
    <d v="2023-02-22T00:00:00"/>
    <n v="22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3"/>
    <x v="13"/>
    <x v="0"/>
    <n v="57"/>
  </r>
  <r>
    <s v="2023-S08-3-23"/>
    <d v="2023-02-23T00:00:00"/>
    <n v="23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3"/>
    <x v="13"/>
    <x v="0"/>
    <n v="38"/>
  </r>
  <r>
    <s v="2023-S08-3-24"/>
    <d v="2023-02-24T00:00:00"/>
    <n v="24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3"/>
    <x v="13"/>
    <x v="0"/>
    <n v="25"/>
  </r>
  <r>
    <s v="2023-S08-3-22"/>
    <d v="2023-02-22T00:00:00"/>
    <n v="22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2"/>
    <x v="5"/>
    <x v="0"/>
    <n v="22"/>
  </r>
  <r>
    <s v="2023-S08-3-22"/>
    <d v="2023-02-22T00:00:00"/>
    <n v="22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2"/>
    <x v="5"/>
    <x v="4"/>
    <n v="86"/>
  </r>
  <r>
    <s v="2023-S08-3-22"/>
    <d v="2023-02-22T00:00:00"/>
    <n v="22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4"/>
    <x v="7"/>
    <x v="0"/>
    <n v="79"/>
  </r>
  <r>
    <s v="2023-S08-3-22"/>
    <d v="2023-02-22T00:00:00"/>
    <n v="22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4"/>
    <x v="7"/>
    <x v="9"/>
    <n v="229"/>
  </r>
  <r>
    <s v="2023-S08-3-22"/>
    <d v="2023-02-22T00:00:00"/>
    <n v="22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6"/>
    <x v="12"/>
    <x v="0"/>
    <n v="16"/>
  </r>
  <r>
    <s v="2023-S08-3-22"/>
    <d v="2023-02-22T00:00:00"/>
    <n v="22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6"/>
    <x v="12"/>
    <x v="9"/>
    <n v="22"/>
  </r>
  <r>
    <s v="2023-S08-3-23"/>
    <d v="2023-02-23T00:00:00"/>
    <n v="23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0"/>
    <x v="0"/>
    <x v="0"/>
    <n v="101"/>
  </r>
  <r>
    <s v="2023-S08-3-23"/>
    <d v="2023-02-23T00:00:00"/>
    <n v="23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0"/>
    <x v="0"/>
    <x v="1"/>
    <n v="150"/>
  </r>
  <r>
    <s v="2023-S08-3-23"/>
    <d v="2023-02-23T00:00:00"/>
    <n v="23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0"/>
    <x v="0"/>
    <x v="10"/>
    <n v="13"/>
  </r>
  <r>
    <s v="2023-S08-3-23"/>
    <d v="2023-02-23T00:00:00"/>
    <n v="23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0"/>
    <x v="1"/>
    <x v="1"/>
    <n v="62"/>
  </r>
  <r>
    <s v="2023-S08-3-23"/>
    <d v="2023-02-23T00:00:00"/>
    <n v="23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1"/>
    <x v="2"/>
    <x v="0"/>
    <n v="66"/>
  </r>
  <r>
    <s v="2023-S08-3-23"/>
    <d v="2023-02-23T00:00:00"/>
    <n v="23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1"/>
    <x v="4"/>
    <x v="2"/>
    <n v="17"/>
  </r>
  <r>
    <s v="2023-S08-3-23"/>
    <d v="2023-02-23T00:00:00"/>
    <n v="23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1"/>
    <x v="4"/>
    <x v="0"/>
    <n v="281"/>
  </r>
  <r>
    <s v="2023-S08-3-25"/>
    <d v="2023-02-25T00:00:00"/>
    <n v="25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3"/>
    <x v="13"/>
    <x v="0"/>
    <n v="51"/>
  </r>
  <r>
    <s v="2023-S08-7-24"/>
    <d v="2023-02-24T00:00:00"/>
    <n v="24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3"/>
    <x v="13"/>
    <x v="0"/>
    <n v="77"/>
  </r>
  <r>
    <s v="2023-S06-4-6"/>
    <d v="2023-02-06T00:00:00"/>
    <n v="6"/>
    <x v="1"/>
    <n v="2023"/>
    <n v="7"/>
    <x v="0"/>
    <s v="SANTA CRUZ"/>
    <n v="23"/>
    <s v="RIO GALLEGOS"/>
    <s v="SAN BENITO"/>
    <s v="GIMNASIO MUNICIPAL INDIO NICOLAI"/>
    <s v="CALLE 14 ESQUINA 13"/>
    <s v="https://goo.gl/maps/aBJLHd2e8enqYWGG9"/>
    <x v="3"/>
    <x v="14"/>
    <x v="0"/>
    <n v="3"/>
  </r>
  <r>
    <s v="2023-S08-3-21"/>
    <d v="2023-02-21T00:00:00"/>
    <n v="21"/>
    <x v="1"/>
    <n v="2023"/>
    <n v="9"/>
    <x v="0"/>
    <s v="SANTA CRUZ"/>
    <n v="36"/>
    <s v="DESEADO"/>
    <s v="PUERTO DESEADO"/>
    <s v="CIIC"/>
    <s v="ING PORTELA Y ALFREDO GALIMENT"/>
    <s v="https://goo.gl/maps/AZwiRWnFxrKW7fGV8"/>
    <x v="3"/>
    <x v="14"/>
    <x v="0"/>
    <n v="17"/>
  </r>
  <r>
    <s v="2023-S08-3-23"/>
    <d v="2023-02-23T00:00:00"/>
    <n v="23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2"/>
    <x v="5"/>
    <x v="0"/>
    <n v="25"/>
  </r>
  <r>
    <s v="2023-S08-3-23"/>
    <d v="2023-02-23T00:00:00"/>
    <n v="23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2"/>
    <x v="5"/>
    <x v="4"/>
    <n v="100"/>
  </r>
  <r>
    <s v="2023-S08-3-23"/>
    <d v="2023-02-23T00:00:00"/>
    <n v="23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4"/>
    <x v="7"/>
    <x v="0"/>
    <n v="75"/>
  </r>
  <r>
    <s v="2023-S08-3-23"/>
    <d v="2023-02-23T00:00:00"/>
    <n v="23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4"/>
    <x v="7"/>
    <x v="9"/>
    <n v="229"/>
  </r>
  <r>
    <s v="2023-S08-3-23"/>
    <d v="2023-02-23T00:00:00"/>
    <n v="23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6"/>
    <x v="12"/>
    <x v="0"/>
    <n v="20"/>
  </r>
  <r>
    <s v="2023-S08-3-23"/>
    <d v="2023-02-23T00:00:00"/>
    <n v="23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6"/>
    <x v="12"/>
    <x v="9"/>
    <n v="39"/>
  </r>
  <r>
    <s v="2023-S08-3-24"/>
    <d v="2023-02-24T00:00:00"/>
    <n v="24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0"/>
    <x v="0"/>
    <x v="0"/>
    <n v="63"/>
  </r>
  <r>
    <s v="2023-S08-3-24"/>
    <d v="2023-02-24T00:00:00"/>
    <n v="24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0"/>
    <x v="0"/>
    <x v="1"/>
    <n v="35"/>
  </r>
  <r>
    <s v="2023-S08-3-24"/>
    <d v="2023-02-24T00:00:00"/>
    <n v="24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0"/>
    <x v="0"/>
    <x v="10"/>
    <n v="18"/>
  </r>
  <r>
    <s v="2023-S08-3-24"/>
    <d v="2023-02-24T00:00:00"/>
    <n v="24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0"/>
    <x v="1"/>
    <x v="1"/>
    <n v="26"/>
  </r>
  <r>
    <s v="2023-S08-3-24"/>
    <d v="2023-02-24T00:00:00"/>
    <n v="24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1"/>
    <x v="2"/>
    <x v="0"/>
    <n v="38"/>
  </r>
  <r>
    <s v="2023-S08-3-24"/>
    <d v="2023-02-24T00:00:00"/>
    <n v="24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1"/>
    <x v="4"/>
    <x v="2"/>
    <n v="10"/>
  </r>
  <r>
    <s v="2023-S08-3-24"/>
    <d v="2023-02-24T00:00:00"/>
    <n v="24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1"/>
    <x v="4"/>
    <x v="0"/>
    <n v="150"/>
  </r>
  <r>
    <s v="2023-S08-3-21"/>
    <d v="2023-02-21T00:00:00"/>
    <n v="21"/>
    <x v="1"/>
    <n v="2023"/>
    <n v="9"/>
    <x v="0"/>
    <s v="SANTA CRUZ"/>
    <n v="36"/>
    <s v="DESEADO"/>
    <s v="PUERTO DESEADO"/>
    <s v="CIIC"/>
    <s v="ING PORTELA Y ALFREDO GALIMENT"/>
    <s v="https://goo.gl/maps/AZwiRWnFxrKW7fGV8"/>
    <x v="3"/>
    <x v="14"/>
    <x v="0"/>
    <n v="10"/>
  </r>
  <r>
    <s v="2023-S08-3-22"/>
    <d v="2023-02-22T00:00:00"/>
    <n v="22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3"/>
    <x v="14"/>
    <x v="0"/>
    <n v="23"/>
  </r>
  <r>
    <s v="2023-S08-3-22"/>
    <d v="2023-02-22T00:00:00"/>
    <n v="22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3"/>
    <x v="14"/>
    <x v="0"/>
    <n v="3"/>
  </r>
  <r>
    <s v="2023-S08-3-23"/>
    <d v="2023-02-23T00:00:00"/>
    <n v="23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3"/>
    <x v="14"/>
    <x v="0"/>
    <n v="29"/>
  </r>
  <r>
    <s v="2023-S08-3-24"/>
    <d v="2023-02-24T00:00:00"/>
    <n v="24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2"/>
    <x v="5"/>
    <x v="0"/>
    <n v="25"/>
  </r>
  <r>
    <s v="2023-S08-3-24"/>
    <d v="2023-02-24T00:00:00"/>
    <n v="24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2"/>
    <x v="5"/>
    <x v="4"/>
    <n v="100"/>
  </r>
  <r>
    <s v="2023-S08-3-24"/>
    <d v="2023-02-24T00:00:00"/>
    <n v="24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4"/>
    <x v="7"/>
    <x v="0"/>
    <n v="43"/>
  </r>
  <r>
    <s v="2023-S08-3-24"/>
    <d v="2023-02-24T00:00:00"/>
    <n v="24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4"/>
    <x v="7"/>
    <x v="9"/>
    <n v="89"/>
  </r>
  <r>
    <s v="2023-S08-3-24"/>
    <d v="2023-02-24T00:00:00"/>
    <n v="24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6"/>
    <x v="12"/>
    <x v="0"/>
    <n v="57"/>
  </r>
  <r>
    <s v="2023-S08-3-24"/>
    <d v="2023-02-24T00:00:00"/>
    <n v="24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6"/>
    <x v="12"/>
    <x v="9"/>
    <n v="69"/>
  </r>
  <r>
    <s v="2023-S08-3-25"/>
    <d v="2023-02-25T00:00:00"/>
    <n v="25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0"/>
    <x v="0"/>
    <x v="0"/>
    <n v="112"/>
  </r>
  <r>
    <s v="2023-S08-3-25"/>
    <d v="2023-02-25T00:00:00"/>
    <n v="25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0"/>
    <x v="0"/>
    <x v="1"/>
    <n v="67"/>
  </r>
  <r>
    <s v="2023-S08-3-25"/>
    <d v="2023-02-25T00:00:00"/>
    <n v="25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0"/>
    <x v="0"/>
    <x v="10"/>
    <n v="36"/>
  </r>
  <r>
    <s v="2023-S08-3-25"/>
    <d v="2023-02-25T00:00:00"/>
    <n v="25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0"/>
    <x v="0"/>
    <x v="11"/>
    <n v="35"/>
  </r>
  <r>
    <s v="2023-S08-3-25"/>
    <d v="2023-02-25T00:00:00"/>
    <n v="25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0"/>
    <x v="1"/>
    <x v="1"/>
    <n v="28"/>
  </r>
  <r>
    <s v="2023-S08-3-25"/>
    <d v="2023-02-25T00:00:00"/>
    <n v="25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1"/>
    <x v="2"/>
    <x v="0"/>
    <n v="42"/>
  </r>
  <r>
    <s v="2023-S08-3-25"/>
    <d v="2023-02-25T00:00:00"/>
    <n v="25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1"/>
    <x v="4"/>
    <x v="2"/>
    <n v="16"/>
  </r>
  <r>
    <s v="2023-S08-3-25"/>
    <d v="2023-02-25T00:00:00"/>
    <n v="25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1"/>
    <x v="4"/>
    <x v="0"/>
    <n v="319"/>
  </r>
  <r>
    <s v="2023-S08-3-23"/>
    <d v="2023-02-23T00:00:00"/>
    <n v="23"/>
    <x v="1"/>
    <n v="2023"/>
    <n v="9"/>
    <x v="0"/>
    <s v="SANTA CRUZ"/>
    <n v="36"/>
    <s v="DESEADO"/>
    <s v="CALETA OLIVIA"/>
    <s v="COMPLEJO DEPORTIVO MUNICIPAL ING KNUDSEN"/>
    <s v="AV COSTANERA NESTOR KIRCHNER Y CRUCEROS DEL BELGRANO"/>
    <s v="https://goo.gl/maps/Ja5QqfJ1RjAcYHZTA"/>
    <x v="3"/>
    <x v="14"/>
    <x v="0"/>
    <n v="3"/>
  </r>
  <r>
    <s v="2023-S08-3-24"/>
    <d v="2023-02-24T00:00:00"/>
    <n v="24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3"/>
    <x v="14"/>
    <x v="0"/>
    <n v="16"/>
  </r>
  <r>
    <s v="2023-S08-3-24"/>
    <d v="2023-02-24T00:00:00"/>
    <n v="24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3"/>
    <x v="14"/>
    <x v="0"/>
    <n v="3"/>
  </r>
  <r>
    <s v="2023-S08-3-25"/>
    <d v="2023-02-25T00:00:00"/>
    <n v="25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3"/>
    <x v="14"/>
    <x v="0"/>
    <n v="24"/>
  </r>
  <r>
    <s v="2023-S08-3-25"/>
    <d v="2023-02-25T00:00:00"/>
    <n v="25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4"/>
    <x v="7"/>
    <x v="0"/>
    <n v="70"/>
  </r>
  <r>
    <s v="2023-S08-3-25"/>
    <d v="2023-02-25T00:00:00"/>
    <n v="25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4"/>
    <x v="7"/>
    <x v="9"/>
    <n v="210"/>
  </r>
  <r>
    <s v="2023-S08-3-25"/>
    <d v="2023-02-25T00:00:00"/>
    <n v="25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6"/>
    <x v="12"/>
    <x v="0"/>
    <n v="78"/>
  </r>
  <r>
    <s v="2023-S08-3-25"/>
    <d v="2023-02-25T00:00:00"/>
    <n v="25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6"/>
    <x v="12"/>
    <x v="9"/>
    <n v="78"/>
  </r>
  <r>
    <s v="2023-S08-4-22"/>
    <d v="2023-02-22T00:00:00"/>
    <n v="22"/>
    <x v="1"/>
    <n v="2023"/>
    <n v="9"/>
    <x v="0"/>
    <s v="CABA"/>
    <n v="33"/>
    <s v="COMUNA 1"/>
    <s v="CONSTITUCION"/>
    <s v="PLAZA DE TREN CONSTITUCION HALL CENTRAL ANDEN 14"/>
    <s v="BRASIL 1128"/>
    <s v="https://goo.gl/maps/uprzs4Mxs4X5b2LX6"/>
    <x v="0"/>
    <x v="0"/>
    <x v="0"/>
    <n v="85"/>
  </r>
  <r>
    <s v="2023-S08-4-22"/>
    <d v="2023-02-22T00:00:00"/>
    <n v="22"/>
    <x v="1"/>
    <n v="2023"/>
    <n v="9"/>
    <x v="0"/>
    <s v="CABA"/>
    <n v="33"/>
    <s v="COMUNA 1"/>
    <s v="CONSTITUCION"/>
    <s v="PLAZA DE TREN CONSTITUCION HALL CENTRAL ANDEN 14"/>
    <s v="BRASIL 1128"/>
    <s v="https://goo.gl/maps/uprzs4Mxs4X5b2LX6"/>
    <x v="0"/>
    <x v="0"/>
    <x v="1"/>
    <n v="96"/>
  </r>
  <r>
    <s v="2023-S08-4-22"/>
    <d v="2023-02-22T00:00:00"/>
    <n v="22"/>
    <x v="1"/>
    <n v="2023"/>
    <n v="9"/>
    <x v="0"/>
    <s v="CABA"/>
    <n v="33"/>
    <s v="COMUNA 1"/>
    <s v="CONSTITUCION"/>
    <s v="PLAZA DE TREN CONSTITUCION HALL CENTRAL ANDEN 14"/>
    <s v="BRASIL 1128"/>
    <s v="https://goo.gl/maps/uprzs4Mxs4X5b2LX6"/>
    <x v="0"/>
    <x v="0"/>
    <x v="10"/>
    <n v="7"/>
  </r>
  <r>
    <s v="2023-S08-4-22"/>
    <d v="2023-02-22T00:00:00"/>
    <n v="22"/>
    <x v="1"/>
    <n v="2023"/>
    <n v="9"/>
    <x v="0"/>
    <s v="CABA"/>
    <n v="33"/>
    <s v="COMUNA 1"/>
    <s v="CONSTITUCION"/>
    <s v="PLAZA DE TREN CONSTITUCION HALL CENTRAL ANDEN 14"/>
    <s v="BRASIL 1128"/>
    <s v="https://goo.gl/maps/uprzs4Mxs4X5b2LX6"/>
    <x v="0"/>
    <x v="1"/>
    <x v="1"/>
    <n v="68"/>
  </r>
  <r>
    <s v="2023-S08-4-22"/>
    <d v="2023-02-22T00:00:00"/>
    <n v="22"/>
    <x v="1"/>
    <n v="2023"/>
    <n v="9"/>
    <x v="0"/>
    <s v="CABA"/>
    <n v="33"/>
    <s v="COMUNA 1"/>
    <s v="CONSTITUCION"/>
    <s v="PLAZA DE TREN CONSTITUCION HALL CENTRAL ANDEN 14"/>
    <s v="BRASIL 1128"/>
    <s v="https://goo.gl/maps/uprzs4Mxs4X5b2LX6"/>
    <x v="1"/>
    <x v="2"/>
    <x v="0"/>
    <n v="65"/>
  </r>
  <r>
    <s v="2023-S08-4-22"/>
    <d v="2023-02-22T00:00:00"/>
    <n v="22"/>
    <x v="1"/>
    <n v="2023"/>
    <n v="9"/>
    <x v="0"/>
    <s v="CABA"/>
    <n v="33"/>
    <s v="COMUNA 1"/>
    <s v="CONSTITUCION"/>
    <s v="PLAZA DE TREN CONSTITUCION HALL CENTRAL ANDEN 14"/>
    <s v="BRASIL 1128"/>
    <s v="https://goo.gl/maps/uprzs4Mxs4X5b2LX6"/>
    <x v="1"/>
    <x v="4"/>
    <x v="2"/>
    <n v="4"/>
  </r>
  <r>
    <s v="2023-S08-4-22"/>
    <d v="2023-02-22T00:00:00"/>
    <n v="22"/>
    <x v="1"/>
    <n v="2023"/>
    <n v="9"/>
    <x v="0"/>
    <s v="CABA"/>
    <n v="33"/>
    <s v="COMUNA 1"/>
    <s v="CONSTITUCION"/>
    <s v="PLAZA DE TREN CONSTITUCION HALL CENTRAL ANDEN 14"/>
    <s v="BRASIL 1128"/>
    <s v="https://goo.gl/maps/uprzs4Mxs4X5b2LX6"/>
    <x v="1"/>
    <x v="4"/>
    <x v="0"/>
    <n v="27"/>
  </r>
  <r>
    <s v="2023-S08-4-23"/>
    <d v="2023-02-23T00:00:00"/>
    <n v="23"/>
    <x v="1"/>
    <n v="2023"/>
    <n v="9"/>
    <x v="0"/>
    <s v="CABA"/>
    <n v="33"/>
    <s v="COMUNA 1"/>
    <s v="CONSTITUCION"/>
    <s v="PLAZA DE TREN CONSTITUCION HALL CENTRAL ANDEN 14"/>
    <s v="BRASIL 1128"/>
    <s v="https://goo.gl/maps/uprzs4Mxs4X5b2LX6"/>
    <x v="0"/>
    <x v="0"/>
    <x v="0"/>
    <n v="76"/>
  </r>
  <r>
    <s v="2023-S08-4-23"/>
    <d v="2023-02-23T00:00:00"/>
    <n v="23"/>
    <x v="1"/>
    <n v="2023"/>
    <n v="9"/>
    <x v="0"/>
    <s v="CABA"/>
    <n v="33"/>
    <s v="COMUNA 1"/>
    <s v="CONSTITUCION"/>
    <s v="PLAZA DE TREN CONSTITUCION HALL CENTRAL ANDEN 14"/>
    <s v="BRASIL 1128"/>
    <s v="https://goo.gl/maps/uprzs4Mxs4X5b2LX6"/>
    <x v="0"/>
    <x v="0"/>
    <x v="1"/>
    <n v="111"/>
  </r>
  <r>
    <s v="2023-S08-4-23"/>
    <d v="2023-02-23T00:00:00"/>
    <n v="23"/>
    <x v="1"/>
    <n v="2023"/>
    <n v="9"/>
    <x v="0"/>
    <s v="CABA"/>
    <n v="33"/>
    <s v="COMUNA 1"/>
    <s v="CONSTITUCION"/>
    <s v="PLAZA DE TREN CONSTITUCION HALL CENTRAL ANDEN 14"/>
    <s v="BRASIL 1128"/>
    <s v="https://goo.gl/maps/uprzs4Mxs4X5b2LX6"/>
    <x v="0"/>
    <x v="1"/>
    <x v="1"/>
    <m/>
  </r>
  <r>
    <s v="2023-S08-4-23"/>
    <d v="2023-02-23T00:00:00"/>
    <n v="23"/>
    <x v="1"/>
    <n v="2023"/>
    <n v="9"/>
    <x v="0"/>
    <s v="CABA"/>
    <n v="33"/>
    <s v="COMUNA 1"/>
    <s v="CONSTITUCION"/>
    <s v="PLAZA DE TREN CONSTITUCION HALL CENTRAL ANDEN 14"/>
    <s v="BRASIL 1128"/>
    <s v="https://goo.gl/maps/uprzs4Mxs4X5b2LX6"/>
    <x v="1"/>
    <x v="2"/>
    <x v="0"/>
    <n v="55"/>
  </r>
  <r>
    <s v="2023-S08-4-23"/>
    <d v="2023-02-23T00:00:00"/>
    <n v="23"/>
    <x v="1"/>
    <n v="2023"/>
    <n v="9"/>
    <x v="0"/>
    <s v="CABA"/>
    <n v="33"/>
    <s v="COMUNA 1"/>
    <s v="CONSTITUCION"/>
    <s v="PLAZA DE TREN CONSTITUCION HALL CENTRAL ANDEN 14"/>
    <s v="BRASIL 1128"/>
    <s v="https://goo.gl/maps/uprzs4Mxs4X5b2LX6"/>
    <x v="1"/>
    <x v="4"/>
    <x v="2"/>
    <n v="3"/>
  </r>
  <r>
    <s v="2023-S08-4-23"/>
    <d v="2023-02-23T00:00:00"/>
    <n v="23"/>
    <x v="1"/>
    <n v="2023"/>
    <n v="9"/>
    <x v="0"/>
    <s v="CABA"/>
    <n v="33"/>
    <s v="COMUNA 1"/>
    <s v="CONSTITUCION"/>
    <s v="PLAZA DE TREN CONSTITUCION HALL CENTRAL ANDEN 14"/>
    <s v="BRASIL 1128"/>
    <s v="https://goo.gl/maps/uprzs4Mxs4X5b2LX6"/>
    <x v="1"/>
    <x v="4"/>
    <x v="0"/>
    <n v="85"/>
  </r>
  <r>
    <s v="2023-S08-5-24"/>
    <d v="2023-02-24T00:00:00"/>
    <n v="24"/>
    <x v="1"/>
    <n v="2023"/>
    <n v="9"/>
    <x v="3"/>
    <s v="BUENOS AIRES"/>
    <n v="37"/>
    <s v="GENERAL PUEYRREDON"/>
    <s v="MAR DEL PLATA "/>
    <s v="CLUB AL VER VERAS"/>
    <s v="AV VICTORIO TETAMANTI  3324"/>
    <s v="https://goo.gl/maps/CPmDyP9phCBYpXqK6"/>
    <x v="0"/>
    <x v="0"/>
    <x v="0"/>
    <n v="75"/>
  </r>
  <r>
    <s v="2023-S08-5-24"/>
    <d v="2023-02-24T00:00:00"/>
    <n v="24"/>
    <x v="1"/>
    <n v="2023"/>
    <n v="9"/>
    <x v="3"/>
    <s v="BUENOS AIRES"/>
    <n v="37"/>
    <s v="GENERAL PUEYRREDON"/>
    <s v="MAR DEL PLATA "/>
    <s v="CLUB AL VER VERAS"/>
    <s v="AV VICTORIO TETAMANTI  3324"/>
    <s v="https://goo.gl/maps/CPmDyP9phCBYpXqK6"/>
    <x v="0"/>
    <x v="0"/>
    <x v="1"/>
    <n v="84"/>
  </r>
  <r>
    <s v="2023-S08-5-24"/>
    <d v="2023-02-24T00:00:00"/>
    <n v="24"/>
    <x v="1"/>
    <n v="2023"/>
    <n v="9"/>
    <x v="3"/>
    <s v="BUENOS AIRES"/>
    <n v="37"/>
    <s v="GENERAL PUEYRREDON"/>
    <s v="MAR DEL PLATA "/>
    <s v="CLUB AL VER VERAS"/>
    <s v="AV VICTORIO TETAMANTI  3324"/>
    <s v="https://goo.gl/maps/CPmDyP9phCBYpXqK6"/>
    <x v="0"/>
    <x v="0"/>
    <x v="10"/>
    <n v="17"/>
  </r>
  <r>
    <s v="2023-S08-5-24"/>
    <d v="2023-02-24T00:00:00"/>
    <n v="24"/>
    <x v="1"/>
    <n v="2023"/>
    <n v="9"/>
    <x v="3"/>
    <s v="BUENOS AIRES"/>
    <n v="37"/>
    <s v="GENERAL PUEYRREDON"/>
    <s v="MAR DEL PLATA "/>
    <s v="CLUB AL VER VERAS"/>
    <s v="AV VICTORIO TETAMANTI  3324"/>
    <s v="https://goo.gl/maps/CPmDyP9phCBYpXqK6"/>
    <x v="0"/>
    <x v="1"/>
    <x v="1"/>
    <n v="39"/>
  </r>
  <r>
    <s v="2023-S08-5-24"/>
    <d v="2023-02-24T00:00:00"/>
    <n v="24"/>
    <x v="1"/>
    <n v="2023"/>
    <n v="9"/>
    <x v="3"/>
    <s v="BUENOS AIRES"/>
    <n v="37"/>
    <s v="GENERAL PUEYRREDON"/>
    <s v="MAR DEL PLATA "/>
    <s v="CLUB AL VER VERAS"/>
    <s v="AV VICTORIO TETAMANTI  3324"/>
    <s v="https://goo.gl/maps/CPmDyP9phCBYpXqK6"/>
    <x v="1"/>
    <x v="4"/>
    <x v="2"/>
    <n v="12"/>
  </r>
  <r>
    <s v="2023-S08-5-24"/>
    <d v="2023-02-24T00:00:00"/>
    <n v="24"/>
    <x v="1"/>
    <n v="2023"/>
    <n v="9"/>
    <x v="3"/>
    <s v="BUENOS AIRES"/>
    <n v="37"/>
    <s v="GENERAL PUEYRREDON"/>
    <s v="MAR DEL PLATA "/>
    <s v="CLUB AL VER VERAS"/>
    <s v="AV VICTORIO TETAMANTI  3324"/>
    <s v="https://goo.gl/maps/CPmDyP9phCBYpXqK6"/>
    <x v="1"/>
    <x v="4"/>
    <x v="0"/>
    <n v="140"/>
  </r>
  <r>
    <s v="2023-S08-5-24"/>
    <d v="2023-02-24T00:00:00"/>
    <n v="24"/>
    <x v="1"/>
    <n v="2023"/>
    <n v="9"/>
    <x v="3"/>
    <s v="BUENOS AIRES"/>
    <n v="37"/>
    <s v="GENERAL PUEYRREDON"/>
    <s v="MAR DEL PLATA "/>
    <s v="CLUB AL VER VERAS"/>
    <s v="AV VICTORIO TETAMANTI  3324"/>
    <s v="https://goo.gl/maps/CPmDyP9phCBYpXqK6"/>
    <x v="3"/>
    <x v="9"/>
    <x v="0"/>
    <n v="48"/>
  </r>
  <r>
    <s v="2023-S08-5-24"/>
    <d v="2023-02-24T00:00:00"/>
    <n v="24"/>
    <x v="1"/>
    <n v="2023"/>
    <n v="9"/>
    <x v="3"/>
    <s v="BUENOS AIRES"/>
    <n v="37"/>
    <s v="GENERAL PUEYRREDON"/>
    <s v="MAR DEL PLATA "/>
    <s v="CLUB AL VER VERAS"/>
    <s v="AV VICTORIO TETAMANTI  3324"/>
    <s v="https://goo.gl/maps/CPmDyP9phCBYpXqK6"/>
    <x v="3"/>
    <x v="9"/>
    <x v="12"/>
    <n v="48"/>
  </r>
  <r>
    <s v="2023-S08-5-24"/>
    <d v="2023-02-24T00:00:00"/>
    <n v="24"/>
    <x v="1"/>
    <n v="2023"/>
    <n v="9"/>
    <x v="3"/>
    <s v="BUENOS AIRES"/>
    <n v="37"/>
    <s v="GENERAL PUEYRREDON"/>
    <s v="MAR DEL PLATA "/>
    <s v="CLUB AL VER VERAS"/>
    <s v="AV VICTORIO TETAMANTI  3324"/>
    <s v="https://goo.gl/maps/CPmDyP9phCBYpXqK6"/>
    <x v="3"/>
    <x v="9"/>
    <x v="11"/>
    <n v="12"/>
  </r>
  <r>
    <s v="2023-S08-5-24"/>
    <d v="2023-02-24T00:00:00"/>
    <n v="24"/>
    <x v="1"/>
    <n v="2023"/>
    <n v="9"/>
    <x v="3"/>
    <s v="BUENOS AIRES"/>
    <n v="37"/>
    <s v="GENERAL PUEYRREDON"/>
    <s v="MAR DEL PLATA "/>
    <s v="CLUB AL VER VERAS"/>
    <s v="AV VICTORIO TETAMANTI  3324"/>
    <s v="https://goo.gl/maps/CPmDyP9phCBYpXqK6"/>
    <x v="3"/>
    <x v="13"/>
    <x v="0"/>
    <n v="77"/>
  </r>
  <r>
    <s v="2023-S08-5-24"/>
    <d v="2023-02-24T00:00:00"/>
    <n v="24"/>
    <x v="1"/>
    <n v="2023"/>
    <n v="9"/>
    <x v="3"/>
    <s v="BUENOS AIRES"/>
    <n v="37"/>
    <s v="GENERAL PUEYRREDON"/>
    <s v="MAR DEL PLATA "/>
    <s v="CLUB AL VER VERAS"/>
    <s v="AV VICTORIO TETAMANTI  3324"/>
    <s v="https://goo.gl/maps/CPmDyP9phCBYpXqK6"/>
    <x v="4"/>
    <x v="7"/>
    <x v="0"/>
    <n v="125"/>
  </r>
  <r>
    <s v="2023-S08-5-24"/>
    <d v="2023-02-24T00:00:00"/>
    <n v="24"/>
    <x v="1"/>
    <n v="2023"/>
    <n v="9"/>
    <x v="3"/>
    <s v="BUENOS AIRES"/>
    <n v="37"/>
    <s v="GENERAL PUEYRREDON"/>
    <s v="MAR DEL PLATA "/>
    <s v="CLUB AL VER VERAS"/>
    <s v="AV VICTORIO TETAMANTI  3324"/>
    <s v="https://goo.gl/maps/CPmDyP9phCBYpXqK6"/>
    <x v="4"/>
    <x v="7"/>
    <x v="9"/>
    <n v="162"/>
  </r>
  <r>
    <s v="2023-S08-6-22"/>
    <d v="2023-02-22T00:00:00"/>
    <n v="22"/>
    <x v="1"/>
    <n v="2023"/>
    <n v="9"/>
    <x v="0"/>
    <s v="BUENOS AIRES"/>
    <n v="35"/>
    <s v="LA MATANZA"/>
    <s v="VIRREY DEL PINO"/>
    <s v="BARRIO SAN PEDRO"/>
    <s v="MARTIN GARCIA 8425 ENTRE COLASTINE Y CONCORDIA"/>
    <s v="https://maps.app.goo.gl/ZSCiJJUx1DtFGUzH7"/>
    <x v="0"/>
    <x v="0"/>
    <x v="0"/>
    <n v="27"/>
  </r>
  <r>
    <s v="2023-S08-6-22"/>
    <d v="2023-02-22T00:00:00"/>
    <n v="22"/>
    <x v="1"/>
    <n v="2023"/>
    <n v="9"/>
    <x v="0"/>
    <s v="BUENOS AIRES"/>
    <n v="35"/>
    <s v="LA MATANZA"/>
    <s v="VIRREY DEL PINO"/>
    <s v="BARRIO SAN PEDRO"/>
    <s v="MARTIN GARCIA 8425 ENTRE COLASTINE Y CONCORDIA"/>
    <s v="https://maps.app.goo.gl/ZSCiJJUx1DtFGUzH7"/>
    <x v="0"/>
    <x v="0"/>
    <x v="1"/>
    <n v="33"/>
  </r>
  <r>
    <s v="2023-S08-6-22"/>
    <d v="2023-02-22T00:00:00"/>
    <n v="22"/>
    <x v="1"/>
    <n v="2023"/>
    <n v="9"/>
    <x v="0"/>
    <s v="BUENOS AIRES"/>
    <n v="35"/>
    <s v="LA MATANZA"/>
    <s v="VIRREY DEL PINO"/>
    <s v="BARRIO SAN PEDRO"/>
    <s v="MARTIN GARCIA 8425 ENTRE COLASTINE Y CONCORDIA"/>
    <s v="https://maps.app.goo.gl/ZSCiJJUx1DtFGUzH7"/>
    <x v="0"/>
    <x v="0"/>
    <x v="10"/>
    <n v="1"/>
  </r>
  <r>
    <s v="2023-S08-6-22"/>
    <d v="2023-02-22T00:00:00"/>
    <n v="22"/>
    <x v="1"/>
    <n v="2023"/>
    <n v="9"/>
    <x v="0"/>
    <s v="BUENOS AIRES"/>
    <n v="35"/>
    <s v="LA MATANZA"/>
    <s v="VIRREY DEL PINO"/>
    <s v="BARRIO SAN PEDRO"/>
    <s v="MARTIN GARCIA 8425 ENTRE COLASTINE Y CONCORDIA"/>
    <s v="https://maps.app.goo.gl/ZSCiJJUx1DtFGUzH7"/>
    <x v="0"/>
    <x v="1"/>
    <x v="1"/>
    <n v="72"/>
  </r>
  <r>
    <s v="2023-S08-7-21"/>
    <d v="2023-02-21T00:00:00"/>
    <n v="21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1"/>
    <x v="2"/>
    <x v="0"/>
    <n v="5"/>
  </r>
  <r>
    <s v="2023-S08-7-21"/>
    <d v="2023-02-21T00:00:00"/>
    <n v="21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1"/>
    <x v="4"/>
    <x v="2"/>
    <n v="9"/>
  </r>
  <r>
    <s v="2023-S08-7-21"/>
    <d v="2023-02-21T00:00:00"/>
    <n v="21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1"/>
    <x v="4"/>
    <x v="0"/>
    <n v="86"/>
  </r>
  <r>
    <s v="2023-S08-7-22"/>
    <d v="2023-02-22T00:00:00"/>
    <n v="22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1"/>
    <x v="2"/>
    <x v="0"/>
    <n v="1"/>
  </r>
  <r>
    <s v="2023-S08-7-22"/>
    <d v="2023-02-22T00:00:00"/>
    <n v="22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1"/>
    <x v="4"/>
    <x v="2"/>
    <n v="5"/>
  </r>
  <r>
    <s v="2023-S08-7-22"/>
    <d v="2023-02-22T00:00:00"/>
    <n v="22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1"/>
    <x v="4"/>
    <x v="0"/>
    <n v="30"/>
  </r>
  <r>
    <s v="2023-S08-7-23"/>
    <d v="2023-02-23T00:00:00"/>
    <n v="23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1"/>
    <x v="2"/>
    <x v="0"/>
    <n v="2"/>
  </r>
  <r>
    <s v="2023-S08-7-23"/>
    <d v="2023-02-23T00:00:00"/>
    <n v="23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1"/>
    <x v="4"/>
    <x v="2"/>
    <n v="5"/>
  </r>
  <r>
    <s v="2023-S08-7-23"/>
    <d v="2023-02-23T00:00:00"/>
    <n v="23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1"/>
    <x v="4"/>
    <x v="0"/>
    <n v="45"/>
  </r>
  <r>
    <s v="2023-S08-7-24"/>
    <d v="2023-02-24T00:00:00"/>
    <n v="24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0"/>
    <x v="0"/>
    <x v="0"/>
    <n v="75"/>
  </r>
  <r>
    <s v="2023-S08-7-24"/>
    <d v="2023-02-24T00:00:00"/>
    <n v="24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0"/>
    <x v="0"/>
    <x v="1"/>
    <n v="84"/>
  </r>
  <r>
    <s v="2023-S08-7-24"/>
    <d v="2023-02-24T00:00:00"/>
    <n v="24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0"/>
    <x v="0"/>
    <x v="10"/>
    <n v="17"/>
  </r>
  <r>
    <s v="2023-S08-7-24"/>
    <d v="2023-02-24T00:00:00"/>
    <n v="24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0"/>
    <x v="1"/>
    <x v="1"/>
    <n v="39"/>
  </r>
  <r>
    <s v="2023-S08-7-24"/>
    <d v="2023-02-24T00:00:00"/>
    <n v="24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1"/>
    <x v="4"/>
    <x v="2"/>
    <n v="12"/>
  </r>
  <r>
    <s v="2023-S08-7-24"/>
    <d v="2023-02-24T00:00:00"/>
    <n v="24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1"/>
    <x v="4"/>
    <x v="0"/>
    <n v="140"/>
  </r>
  <r>
    <s v="2023-S08-7-24"/>
    <d v="2023-02-24T00:00:00"/>
    <n v="24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3"/>
    <x v="9"/>
    <x v="0"/>
    <n v="48"/>
  </r>
  <r>
    <s v="2023-S08-7-24"/>
    <d v="2023-02-24T00:00:00"/>
    <n v="24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3"/>
    <x v="9"/>
    <x v="12"/>
    <n v="48"/>
  </r>
  <r>
    <s v="2023-S08-7-24"/>
    <d v="2023-02-24T00:00:00"/>
    <n v="24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3"/>
    <x v="9"/>
    <x v="11"/>
    <n v="12"/>
  </r>
  <r>
    <s v="2023-S08-3-25"/>
    <d v="2023-02-25T00:00:00"/>
    <n v="25"/>
    <x v="1"/>
    <n v="2023"/>
    <n v="9"/>
    <x v="0"/>
    <s v="SANTA CRUZ"/>
    <n v="36"/>
    <s v="DESEADO"/>
    <s v="PICO TRUNCADO"/>
    <s v="PLAZA SAN MARTIN"/>
    <s v="9 DE JULIO ENTRE YRIGOYEN  Y ROCA"/>
    <s v="https://goo.gl/maps/5tLjKJPkHwznj9RG8"/>
    <x v="3"/>
    <x v="14"/>
    <x v="0"/>
    <n v="7"/>
  </r>
  <r>
    <s v="2023-S08-7-24"/>
    <d v="2023-02-24T00:00:00"/>
    <n v="24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4"/>
    <x v="7"/>
    <x v="0"/>
    <n v="125"/>
  </r>
  <r>
    <s v="2023-S08-7-24"/>
    <d v="2023-02-24T00:00:00"/>
    <n v="24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4"/>
    <x v="7"/>
    <x v="9"/>
    <n v="162"/>
  </r>
  <r>
    <s v="2023-S08-7-25"/>
    <d v="2023-02-25T00:00:00"/>
    <n v="25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1"/>
    <x v="2"/>
    <x v="0"/>
    <n v="5"/>
  </r>
  <r>
    <s v="2023-S08-7-25"/>
    <d v="2023-02-25T00:00:00"/>
    <n v="25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1"/>
    <x v="4"/>
    <x v="2"/>
    <n v="6"/>
  </r>
  <r>
    <s v="2023-S08-7-25"/>
    <d v="2023-02-25T00:00:00"/>
    <n v="25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1"/>
    <x v="4"/>
    <x v="0"/>
    <n v="45"/>
  </r>
  <r>
    <s v="2023-S08-7-26"/>
    <d v="2023-02-26T00:00:00"/>
    <n v="26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1"/>
    <x v="2"/>
    <x v="0"/>
    <n v="7"/>
  </r>
  <r>
    <s v="2023-S08-7-26"/>
    <d v="2023-02-26T00:00:00"/>
    <n v="26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1"/>
    <x v="4"/>
    <x v="2"/>
    <n v="11"/>
  </r>
  <r>
    <s v="2023-S08-7-26"/>
    <d v="2023-02-26T00:00:00"/>
    <n v="26"/>
    <x v="1"/>
    <n v="2023"/>
    <n v="9"/>
    <x v="0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x v="1"/>
    <x v="4"/>
    <x v="0"/>
    <n v="80"/>
  </r>
  <r>
    <s v="2023-S09-2-27"/>
    <d v="2023-02-27T00:00:00"/>
    <n v="27"/>
    <x v="1"/>
    <n v="2023"/>
    <n v="10"/>
    <x v="0"/>
    <s v="CABA"/>
    <n v="40"/>
    <s v="COMUNA 1"/>
    <s v="CONSTITUCION"/>
    <s v="PLAZA DE TREN CONSTITUCION HALL CENTRAL ANDEN 14"/>
    <s v="BRASIL 1128"/>
    <s v="https://goo.gl/maps/uprzs4Mxs4X5b2LX6"/>
    <x v="0"/>
    <x v="0"/>
    <x v="0"/>
    <n v="89"/>
  </r>
  <r>
    <s v="2023-S09-2-27"/>
    <d v="2023-02-27T00:00:00"/>
    <n v="27"/>
    <x v="1"/>
    <n v="2023"/>
    <n v="10"/>
    <x v="0"/>
    <s v="CABA"/>
    <n v="40"/>
    <s v="COMUNA 1"/>
    <s v="CONSTITUCION"/>
    <s v="PLAZA DE TREN CONSTITUCION HALL CENTRAL ANDEN 14"/>
    <s v="BRASIL 1128"/>
    <s v="https://goo.gl/maps/uprzs4Mxs4X5b2LX6"/>
    <x v="0"/>
    <x v="0"/>
    <x v="1"/>
    <n v="104"/>
  </r>
  <r>
    <s v="2023-S09-2-27"/>
    <d v="2023-02-27T00:00:00"/>
    <n v="27"/>
    <x v="1"/>
    <n v="2023"/>
    <n v="10"/>
    <x v="0"/>
    <s v="CABA"/>
    <n v="40"/>
    <s v="COMUNA 1"/>
    <s v="CONSTITUCION"/>
    <s v="PLAZA DE TREN CONSTITUCION HALL CENTRAL ANDEN 14"/>
    <s v="BRASIL 1128"/>
    <s v="https://goo.gl/maps/uprzs4Mxs4X5b2LX6"/>
    <x v="0"/>
    <x v="1"/>
    <x v="1"/>
    <n v="72"/>
  </r>
  <r>
    <s v="2023-S09-2-27"/>
    <d v="2023-02-27T00:00:00"/>
    <n v="27"/>
    <x v="1"/>
    <n v="2023"/>
    <n v="10"/>
    <x v="0"/>
    <s v="CABA"/>
    <n v="40"/>
    <s v="COMUNA 1"/>
    <s v="CONSTITUCION"/>
    <s v="PLAZA DE TREN CONSTITUCION HALL CENTRAL ANDEN 14"/>
    <s v="BRASIL 1128"/>
    <s v="https://goo.gl/maps/uprzs4Mxs4X5b2LX6"/>
    <x v="1"/>
    <x v="2"/>
    <x v="0"/>
    <n v="102"/>
  </r>
  <r>
    <s v="2023-S09-2-27"/>
    <d v="2023-02-27T00:00:00"/>
    <n v="27"/>
    <x v="1"/>
    <n v="2023"/>
    <n v="10"/>
    <x v="0"/>
    <s v="CABA"/>
    <n v="40"/>
    <s v="COMUNA 1"/>
    <s v="CONSTITUCION"/>
    <s v="PLAZA DE TREN CONSTITUCION HALL CENTRAL ANDEN 14"/>
    <s v="BRASIL 1128"/>
    <s v="https://goo.gl/maps/uprzs4Mxs4X5b2LX6"/>
    <x v="1"/>
    <x v="4"/>
    <x v="2"/>
    <n v="1"/>
  </r>
  <r>
    <s v="2023-S09-2-27"/>
    <d v="2023-02-27T00:00:00"/>
    <n v="27"/>
    <x v="1"/>
    <n v="2023"/>
    <n v="10"/>
    <x v="0"/>
    <s v="CABA"/>
    <n v="40"/>
    <s v="COMUNA 1"/>
    <s v="CONSTITUCION"/>
    <s v="PLAZA DE TREN CONSTITUCION HALL CENTRAL ANDEN 14"/>
    <s v="BRASIL 1128"/>
    <s v="https://goo.gl/maps/uprzs4Mxs4X5b2LX6"/>
    <x v="1"/>
    <x v="4"/>
    <x v="0"/>
    <n v="108"/>
  </r>
  <r>
    <s v="2023-S09-5-27"/>
    <d v="2023-02-27T00:00:00"/>
    <n v="27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0"/>
    <x v="0"/>
    <x v="0"/>
    <n v="7"/>
  </r>
  <r>
    <s v="2023-S09-5-27"/>
    <d v="2023-02-27T00:00:00"/>
    <n v="27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0"/>
    <x v="0"/>
    <x v="1"/>
    <n v="2"/>
  </r>
  <r>
    <s v="2023-S09-5-27"/>
    <d v="2023-02-27T00:00:00"/>
    <n v="27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0"/>
    <x v="0"/>
    <x v="10"/>
    <n v="4"/>
  </r>
  <r>
    <s v="2023-S09-5-27"/>
    <d v="2023-02-27T00:00:00"/>
    <n v="27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0"/>
    <x v="1"/>
    <x v="1"/>
    <n v="2"/>
  </r>
  <r>
    <s v="2023-S09-5-27"/>
    <d v="2023-02-27T00:00:00"/>
    <n v="27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1"/>
    <x v="2"/>
    <x v="0"/>
    <n v="12"/>
  </r>
  <r>
    <s v="2023-S09-5-27"/>
    <d v="2023-02-27T00:00:00"/>
    <n v="27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1"/>
    <x v="4"/>
    <x v="2"/>
    <n v="7"/>
  </r>
  <r>
    <s v="2023-S09-5-27"/>
    <d v="2023-02-27T00:00:00"/>
    <n v="27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1"/>
    <x v="4"/>
    <x v="0"/>
    <n v="61"/>
  </r>
  <r>
    <s v="2023-S09-5-27"/>
    <d v="2023-02-27T00:00:00"/>
    <n v="27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3"/>
    <x v="11"/>
    <x v="0"/>
    <n v="3"/>
  </r>
  <r>
    <s v="2023-S09-5-27"/>
    <d v="2023-02-27T00:00:00"/>
    <n v="27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3"/>
    <x v="13"/>
    <x v="0"/>
    <n v="13"/>
  </r>
  <r>
    <s v="2023-S09-5-27"/>
    <d v="2023-02-27T00:00:00"/>
    <n v="27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3"/>
    <x v="14"/>
    <x v="0"/>
    <n v="1"/>
  </r>
  <r>
    <s v="2023-S09-5-27"/>
    <d v="2023-02-27T00:00:00"/>
    <n v="27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2"/>
    <x v="5"/>
    <x v="0"/>
    <n v="27"/>
  </r>
  <r>
    <s v="2023-S09-5-27"/>
    <d v="2023-02-27T00:00:00"/>
    <n v="27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2"/>
    <x v="5"/>
    <x v="4"/>
    <n v="108"/>
  </r>
  <r>
    <s v="2023-S09-5-27"/>
    <d v="2023-02-27T00:00:00"/>
    <n v="27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4"/>
    <x v="7"/>
    <x v="0"/>
    <n v="16"/>
  </r>
  <r>
    <s v="2023-S09-5-27"/>
    <d v="2023-02-27T00:00:00"/>
    <n v="27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4"/>
    <x v="7"/>
    <x v="9"/>
    <n v="49"/>
  </r>
  <r>
    <s v="2023-S09-5-27"/>
    <d v="2023-02-27T00:00:00"/>
    <n v="27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6"/>
    <x v="12"/>
    <x v="0"/>
    <n v="12"/>
  </r>
  <r>
    <s v="2023-S09-5-27"/>
    <d v="2023-02-27T00:00:00"/>
    <n v="27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6"/>
    <x v="12"/>
    <x v="9"/>
    <n v="31"/>
  </r>
  <r>
    <s v="2023-S09-2-28"/>
    <d v="2023-02-28T00:00:00"/>
    <n v="28"/>
    <x v="1"/>
    <n v="2023"/>
    <n v="10"/>
    <x v="0"/>
    <s v="CABA"/>
    <n v="40"/>
    <s v="COMUNA 1"/>
    <s v="CONSTITUCION"/>
    <s v="PLAZA DE TREN CONSTITUCION HALL CENTRAL ANDEN 14"/>
    <s v="BRASIL 1128"/>
    <s v="https://goo.gl/maps/uprzs4Mxs4X5b2LX6"/>
    <x v="0"/>
    <x v="0"/>
    <x v="0"/>
    <n v="96"/>
  </r>
  <r>
    <s v="2023-S09-2-28"/>
    <d v="2023-02-28T00:00:00"/>
    <n v="28"/>
    <x v="1"/>
    <n v="2023"/>
    <n v="10"/>
    <x v="0"/>
    <s v="CABA"/>
    <n v="40"/>
    <s v="COMUNA 1"/>
    <s v="CONSTITUCION"/>
    <s v="PLAZA DE TREN CONSTITUCION HALL CENTRAL ANDEN 14"/>
    <s v="BRASIL 1128"/>
    <s v="https://goo.gl/maps/uprzs4Mxs4X5b2LX6"/>
    <x v="0"/>
    <x v="0"/>
    <x v="1"/>
    <n v="107"/>
  </r>
  <r>
    <s v="2023-S09-2-28"/>
    <d v="2023-02-28T00:00:00"/>
    <n v="28"/>
    <x v="1"/>
    <n v="2023"/>
    <n v="10"/>
    <x v="0"/>
    <s v="CABA"/>
    <n v="40"/>
    <s v="COMUNA 1"/>
    <s v="CONSTITUCION"/>
    <s v="PLAZA DE TREN CONSTITUCION HALL CENTRAL ANDEN 14"/>
    <s v="BRASIL 1128"/>
    <s v="https://goo.gl/maps/uprzs4Mxs4X5b2LX6"/>
    <x v="0"/>
    <x v="1"/>
    <x v="1"/>
    <n v="86"/>
  </r>
  <r>
    <s v="2023-S09-2-28"/>
    <d v="2023-02-28T00:00:00"/>
    <n v="28"/>
    <x v="1"/>
    <n v="2023"/>
    <n v="10"/>
    <x v="0"/>
    <s v="CABA"/>
    <n v="40"/>
    <s v="COMUNA 1"/>
    <s v="CONSTITUCION"/>
    <s v="PLAZA DE TREN CONSTITUCION HALL CENTRAL ANDEN 14"/>
    <s v="BRASIL 1128"/>
    <s v="https://goo.gl/maps/uprzs4Mxs4X5b2LX6"/>
    <x v="1"/>
    <x v="2"/>
    <x v="0"/>
    <n v="90"/>
  </r>
  <r>
    <s v="2023-S09-2-28"/>
    <d v="2023-02-28T00:00:00"/>
    <n v="28"/>
    <x v="1"/>
    <n v="2023"/>
    <n v="10"/>
    <x v="0"/>
    <s v="CABA"/>
    <n v="40"/>
    <s v="COMUNA 1"/>
    <s v="CONSTITUCION"/>
    <s v="PLAZA DE TREN CONSTITUCION HALL CENTRAL ANDEN 14"/>
    <s v="BRASIL 1128"/>
    <s v="https://goo.gl/maps/uprzs4Mxs4X5b2LX6"/>
    <x v="1"/>
    <x v="4"/>
    <x v="2"/>
    <n v="1"/>
  </r>
  <r>
    <s v="2023-S09-2-28"/>
    <d v="2023-02-28T00:00:00"/>
    <n v="28"/>
    <x v="1"/>
    <n v="2023"/>
    <n v="10"/>
    <x v="0"/>
    <s v="CABA"/>
    <n v="40"/>
    <s v="COMUNA 1"/>
    <s v="CONSTITUCION"/>
    <s v="PLAZA DE TREN CONSTITUCION HALL CENTRAL ANDEN 14"/>
    <s v="BRASIL 1128"/>
    <s v="https://goo.gl/maps/uprzs4Mxs4X5b2LX6"/>
    <x v="1"/>
    <x v="4"/>
    <x v="0"/>
    <n v="96"/>
  </r>
  <r>
    <s v="2023-S09-5-28"/>
    <d v="2023-02-28T00:00:00"/>
    <n v="28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0"/>
    <x v="0"/>
    <x v="0"/>
    <n v="7"/>
  </r>
  <r>
    <s v="2023-S09-5-28"/>
    <d v="2023-02-28T00:00:00"/>
    <n v="28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0"/>
    <x v="0"/>
    <x v="1"/>
    <n v="11"/>
  </r>
  <r>
    <s v="2023-S09-5-28"/>
    <d v="2023-02-28T00:00:00"/>
    <n v="28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0"/>
    <x v="1"/>
    <x v="1"/>
    <n v="3"/>
  </r>
  <r>
    <s v="2023-S09-5-28"/>
    <d v="2023-02-28T00:00:00"/>
    <n v="28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1"/>
    <x v="2"/>
    <x v="0"/>
    <n v="4"/>
  </r>
  <r>
    <s v="2023-S09-5-28"/>
    <d v="2023-02-28T00:00:00"/>
    <n v="28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1"/>
    <x v="4"/>
    <x v="2"/>
    <n v="3"/>
  </r>
  <r>
    <s v="2023-S09-5-28"/>
    <d v="2023-02-28T00:00:00"/>
    <n v="28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1"/>
    <x v="4"/>
    <x v="0"/>
    <n v="35"/>
  </r>
  <r>
    <s v="2023-S09-5-28"/>
    <d v="2023-02-28T00:00:00"/>
    <n v="28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3"/>
    <x v="11"/>
    <x v="0"/>
    <n v="1"/>
  </r>
  <r>
    <s v="2023-S09-5-28"/>
    <d v="2023-02-28T00:00:00"/>
    <n v="28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3"/>
    <x v="13"/>
    <x v="0"/>
    <n v="10"/>
  </r>
  <r>
    <s v="2023-S09-5-28"/>
    <d v="2023-02-28T00:00:00"/>
    <n v="28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3"/>
    <x v="14"/>
    <x v="0"/>
    <n v="2"/>
  </r>
  <r>
    <s v="2023-S09-5-28"/>
    <d v="2023-02-28T00:00:00"/>
    <n v="28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2"/>
    <x v="5"/>
    <x v="0"/>
    <n v="30"/>
  </r>
  <r>
    <s v="2023-S09-5-28"/>
    <d v="2023-02-28T00:00:00"/>
    <n v="28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2"/>
    <x v="5"/>
    <x v="4"/>
    <n v="125"/>
  </r>
  <r>
    <s v="2023-S09-5-28"/>
    <d v="2023-02-28T00:00:00"/>
    <n v="28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4"/>
    <x v="7"/>
    <x v="0"/>
    <n v="11"/>
  </r>
  <r>
    <s v="2023-S09-5-28"/>
    <d v="2023-02-28T00:00:00"/>
    <n v="28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4"/>
    <x v="7"/>
    <x v="9"/>
    <n v="33"/>
  </r>
  <r>
    <s v="2023-S09-5-28"/>
    <d v="2023-02-28T00:00:00"/>
    <n v="28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6"/>
    <x v="12"/>
    <x v="0"/>
    <n v="13"/>
  </r>
  <r>
    <s v="2023-S09-5-28"/>
    <d v="2023-02-28T00:00:00"/>
    <n v="28"/>
    <x v="1"/>
    <n v="2023"/>
    <n v="10"/>
    <x v="0"/>
    <s v="SANTA CRUZ"/>
    <n v="43"/>
    <s v="LAGO BUENOS AIRES"/>
    <s v="LOS ANTIGUOS"/>
    <s v="GIMNASIO MUNICIPAL MARIO LOBOS"/>
    <s v="AV. 11 DE JULIO Y LAGO BUENOS AIRES"/>
    <s v="https://goo.gl/maps/WxZg5pTHrzee123SA"/>
    <x v="6"/>
    <x v="12"/>
    <x v="9"/>
    <n v="27"/>
  </r>
  <r>
    <s v="2023-S09-4-28"/>
    <d v="2023-02-28T00:00:00"/>
    <n v="28"/>
    <x v="1"/>
    <n v="2023"/>
    <n v="10"/>
    <x v="1"/>
    <s v="CABA"/>
    <n v="42"/>
    <s v="COMUNA 3"/>
    <s v="BALBANERA"/>
    <s v="PLAZA MISERERE"/>
    <s v="AV RIVADAVIA Y PUEYRREDON"/>
    <s v="https://goo.gl/maps/Tvfg7xyi6wiRj1ox8"/>
    <x v="0"/>
    <x v="0"/>
    <x v="0"/>
    <n v="79"/>
  </r>
  <r>
    <s v="2023-S09-4-28"/>
    <d v="2023-02-28T00:00:00"/>
    <n v="28"/>
    <x v="1"/>
    <n v="2023"/>
    <n v="10"/>
    <x v="1"/>
    <s v="CABA"/>
    <n v="42"/>
    <s v="COMUNA 3"/>
    <s v="BALBANERA"/>
    <s v="PLAZA MISERERE"/>
    <s v="AV RIVADAVIA Y PUEYRREDON"/>
    <s v="https://goo.gl/maps/Tvfg7xyi6wiRj1ox8"/>
    <x v="0"/>
    <x v="0"/>
    <x v="1"/>
    <n v="112"/>
  </r>
  <r>
    <s v="2023-S09-4-28"/>
    <d v="2023-02-28T00:00:00"/>
    <n v="28"/>
    <x v="1"/>
    <n v="2023"/>
    <n v="10"/>
    <x v="1"/>
    <s v="CABA"/>
    <n v="42"/>
    <s v="COMUNA 3"/>
    <s v="BALBANERA"/>
    <s v="PLAZA MISERERE"/>
    <s v="AV RIVADAVIA Y PUEYRREDON"/>
    <s v="https://goo.gl/maps/Tvfg7xyi6wiRj1ox8"/>
    <x v="0"/>
    <x v="1"/>
    <x v="1"/>
    <n v="63"/>
  </r>
  <r>
    <s v="2023-S09-5-1"/>
    <d v="2023-03-01T00:00:00"/>
    <n v="1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0"/>
    <x v="0"/>
    <x v="0"/>
    <n v="28"/>
  </r>
  <r>
    <s v="2023-S09-5-1"/>
    <d v="2023-03-01T00:00:00"/>
    <n v="1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0"/>
    <x v="0"/>
    <x v="1"/>
    <n v="47"/>
  </r>
  <r>
    <s v="2023-S09-5-1"/>
    <d v="2023-03-01T00:00:00"/>
    <n v="1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0"/>
    <x v="0"/>
    <x v="10"/>
    <n v="4"/>
  </r>
  <r>
    <s v="2023-S09-5-1"/>
    <d v="2023-03-01T00:00:00"/>
    <n v="1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0"/>
    <x v="1"/>
    <x v="1"/>
    <n v="11"/>
  </r>
  <r>
    <s v="2023-S09-5-1"/>
    <d v="2023-03-01T00:00:00"/>
    <n v="1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1"/>
    <x v="2"/>
    <x v="0"/>
    <n v="24"/>
  </r>
  <r>
    <s v="2023-S09-5-1"/>
    <d v="2023-03-01T00:00:00"/>
    <n v="1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1"/>
    <x v="4"/>
    <x v="2"/>
    <n v="4"/>
  </r>
  <r>
    <s v="2023-S09-5-1"/>
    <d v="2023-03-01T00:00:00"/>
    <n v="1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1"/>
    <x v="4"/>
    <x v="0"/>
    <n v="55"/>
  </r>
  <r>
    <s v="2023-S09-5-1"/>
    <d v="2023-03-01T00:00:00"/>
    <n v="1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3"/>
    <x v="11"/>
    <x v="0"/>
    <n v="5"/>
  </r>
  <r>
    <s v="2023-S09-5-1"/>
    <d v="2023-03-01T00:00:00"/>
    <n v="1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3"/>
    <x v="13"/>
    <x v="0"/>
    <n v="17"/>
  </r>
  <r>
    <s v="2023-S09-5-1"/>
    <d v="2023-03-01T00:00:00"/>
    <n v="1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3"/>
    <x v="14"/>
    <x v="0"/>
    <n v="11"/>
  </r>
  <r>
    <s v="2023-S09-5-1"/>
    <d v="2023-03-01T00:00:00"/>
    <n v="1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3"/>
    <x v="14"/>
    <x v="13"/>
    <n v="1"/>
  </r>
  <r>
    <s v="2023-S09-5-1"/>
    <d v="2023-03-01T00:00:00"/>
    <n v="1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2"/>
    <x v="5"/>
    <x v="0"/>
    <n v="17"/>
  </r>
  <r>
    <s v="2023-S09-5-1"/>
    <d v="2023-03-01T00:00:00"/>
    <n v="1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2"/>
    <x v="5"/>
    <x v="4"/>
    <n v="68"/>
  </r>
  <r>
    <s v="2023-S09-5-1"/>
    <d v="2023-03-01T00:00:00"/>
    <n v="1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4"/>
    <x v="7"/>
    <x v="0"/>
    <n v="22"/>
  </r>
  <r>
    <s v="2023-S09-5-1"/>
    <d v="2023-03-01T00:00:00"/>
    <n v="1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4"/>
    <x v="7"/>
    <x v="9"/>
    <n v="66"/>
  </r>
  <r>
    <s v="2023-S09-5-1"/>
    <d v="2023-03-01T00:00:00"/>
    <n v="1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6"/>
    <x v="12"/>
    <x v="0"/>
    <n v="27"/>
  </r>
  <r>
    <s v="2023-S09-5-1"/>
    <d v="2023-03-01T00:00:00"/>
    <n v="1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6"/>
    <x v="12"/>
    <x v="9"/>
    <n v="55"/>
  </r>
  <r>
    <s v="2023-S09-2-1"/>
    <d v="2023-03-01T00:00:00"/>
    <n v="1"/>
    <x v="2"/>
    <n v="2023"/>
    <n v="10"/>
    <x v="0"/>
    <s v="CABA"/>
    <n v="40"/>
    <s v="COMUNA 1"/>
    <s v="CONSTITUCION"/>
    <s v="PLAZA DE TREN CONSTITUCION HALL CENTRAL ANDEN 14"/>
    <s v="BRASIL 1128"/>
    <s v="https://goo.gl/maps/uprzs4Mxs4X5b2LX6"/>
    <x v="0"/>
    <x v="0"/>
    <x v="0"/>
    <n v="76"/>
  </r>
  <r>
    <s v="2023-S09-2-1"/>
    <d v="2023-03-01T00:00:00"/>
    <n v="1"/>
    <x v="2"/>
    <n v="2023"/>
    <n v="10"/>
    <x v="0"/>
    <s v="CABA"/>
    <n v="40"/>
    <s v="COMUNA 1"/>
    <s v="CONSTITUCION"/>
    <s v="PLAZA DE TREN CONSTITUCION HALL CENTRAL ANDEN 14"/>
    <s v="BRASIL 1128"/>
    <s v="https://goo.gl/maps/uprzs4Mxs4X5b2LX6"/>
    <x v="0"/>
    <x v="0"/>
    <x v="1"/>
    <n v="64"/>
  </r>
  <r>
    <s v="2023-S09-2-1"/>
    <d v="2023-03-01T00:00:00"/>
    <n v="1"/>
    <x v="2"/>
    <n v="2023"/>
    <n v="10"/>
    <x v="0"/>
    <s v="CABA"/>
    <n v="40"/>
    <s v="COMUNA 1"/>
    <s v="CONSTITUCION"/>
    <s v="PLAZA DE TREN CONSTITUCION HALL CENTRAL ANDEN 14"/>
    <s v="BRASIL 1128"/>
    <s v="https://goo.gl/maps/uprzs4Mxs4X5b2LX6"/>
    <x v="0"/>
    <x v="1"/>
    <x v="1"/>
    <n v="80"/>
  </r>
  <r>
    <s v="2023-S09-2-1"/>
    <d v="2023-03-01T00:00:00"/>
    <n v="1"/>
    <x v="2"/>
    <n v="2023"/>
    <n v="10"/>
    <x v="0"/>
    <s v="CABA"/>
    <n v="40"/>
    <s v="COMUNA 1"/>
    <s v="CONSTITUCION"/>
    <s v="PLAZA DE TREN CONSTITUCION HALL CENTRAL ANDEN 14"/>
    <s v="BRASIL 1128"/>
    <s v="https://goo.gl/maps/uprzs4Mxs4X5b2LX6"/>
    <x v="1"/>
    <x v="2"/>
    <x v="0"/>
    <n v="54"/>
  </r>
  <r>
    <s v="2023-S09-3-1"/>
    <d v="2023-03-01T00:00:00"/>
    <n v="1"/>
    <x v="2"/>
    <n v="2023"/>
    <n v="10"/>
    <x v="0"/>
    <s v="BUENOS AIRES"/>
    <n v="41"/>
    <s v="LA MATANZA"/>
    <s v="GONZALEZ CATAN"/>
    <s v="NS EL COLMENAR"/>
    <s v="MAESTRA VALLE1280 ENTRE LEOPARDI Y PERSEVERANCIA"/>
    <s v="https://maps.app.goo.gl/zqBtVZBokf8Bno1Y7"/>
    <x v="0"/>
    <x v="0"/>
    <x v="0"/>
    <n v="68"/>
  </r>
  <r>
    <s v="2023-S09-3-1"/>
    <d v="2023-03-01T00:00:00"/>
    <n v="1"/>
    <x v="2"/>
    <n v="2023"/>
    <n v="10"/>
    <x v="0"/>
    <s v="BUENOS AIRES"/>
    <n v="41"/>
    <s v="LA MATANZA"/>
    <s v="GONZALEZ CATAN"/>
    <s v="NS EL COLMENAR"/>
    <s v="MAESTRA VALLE1280 ENTRE LEOPARDI Y PERSEVERANCIA"/>
    <s v="https://maps.app.goo.gl/zqBtVZBokf8Bno1Y7"/>
    <x v="0"/>
    <x v="0"/>
    <x v="1"/>
    <n v="77"/>
  </r>
  <r>
    <s v="2023-S09-3-1"/>
    <d v="2023-03-01T00:00:00"/>
    <n v="1"/>
    <x v="2"/>
    <n v="2023"/>
    <n v="10"/>
    <x v="0"/>
    <s v="BUENOS AIRES"/>
    <n v="41"/>
    <s v="LA MATANZA"/>
    <s v="GONZALEZ CATAN"/>
    <s v="NS EL COLMENAR"/>
    <s v="MAESTRA VALLE1280 ENTRE LEOPARDI Y PERSEVERANCIA"/>
    <s v="https://maps.app.goo.gl/zqBtVZBokf8Bno1Y7"/>
    <x v="0"/>
    <x v="0"/>
    <x v="10"/>
    <n v="12"/>
  </r>
  <r>
    <s v="2023-S09-3-1"/>
    <d v="2023-03-01T00:00:00"/>
    <n v="1"/>
    <x v="2"/>
    <n v="2023"/>
    <n v="10"/>
    <x v="0"/>
    <s v="BUENOS AIRES"/>
    <n v="41"/>
    <s v="LA MATANZA"/>
    <s v="GONZALEZ CATAN"/>
    <s v="NS EL COLMENAR"/>
    <s v="MAESTRA VALLE1280 ENTRE LEOPARDI Y PERSEVERANCIA"/>
    <s v="https://maps.app.goo.gl/zqBtVZBokf8Bno1Y7"/>
    <x v="0"/>
    <x v="1"/>
    <x v="1"/>
    <n v="68"/>
  </r>
  <r>
    <s v="2023-S09-3-1"/>
    <d v="2023-03-01T00:00:00"/>
    <n v="1"/>
    <x v="2"/>
    <n v="2023"/>
    <n v="10"/>
    <x v="0"/>
    <s v="BUENOS AIRES"/>
    <n v="41"/>
    <s v="LA MATANZA"/>
    <s v="GONZALEZ CATAN"/>
    <s v="NS EL COLMENAR"/>
    <s v="MAESTRA VALLE1280 ENTRE LEOPARDI Y PERSEVERANCIA"/>
    <s v="https://maps.app.goo.gl/zqBtVZBokf8Bno1Y7"/>
    <x v="1"/>
    <x v="2"/>
    <x v="0"/>
    <n v="19"/>
  </r>
  <r>
    <s v="2023-S09-3-1"/>
    <d v="2023-03-01T00:00:00"/>
    <n v="1"/>
    <x v="2"/>
    <n v="2023"/>
    <n v="10"/>
    <x v="0"/>
    <s v="BUENOS AIRES"/>
    <n v="41"/>
    <s v="LA MATANZA"/>
    <s v="GONZALEZ CATAN"/>
    <s v="NS EL COLMENAR"/>
    <s v="MAESTRA VALLE1280 ENTRE LEOPARDI Y PERSEVERANCIA"/>
    <s v="https://maps.app.goo.gl/zqBtVZBokf8Bno1Y7"/>
    <x v="1"/>
    <x v="4"/>
    <x v="2"/>
    <n v="3"/>
  </r>
  <r>
    <s v="2023-S09-3-1"/>
    <d v="2023-03-01T00:00:00"/>
    <n v="1"/>
    <x v="2"/>
    <n v="2023"/>
    <n v="10"/>
    <x v="0"/>
    <s v="BUENOS AIRES"/>
    <n v="41"/>
    <s v="LA MATANZA"/>
    <s v="GONZALEZ CATAN"/>
    <s v="NS EL COLMENAR"/>
    <s v="MAESTRA VALLE1280 ENTRE LEOPARDI Y PERSEVERANCIA"/>
    <s v="https://maps.app.goo.gl/zqBtVZBokf8Bno1Y7"/>
    <x v="1"/>
    <x v="4"/>
    <x v="0"/>
    <n v="54"/>
  </r>
  <r>
    <s v="2023-S09-5-2"/>
    <d v="2023-03-02T00:00:00"/>
    <n v="2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0"/>
    <x v="0"/>
    <x v="0"/>
    <n v="68"/>
  </r>
  <r>
    <s v="2023-S09-5-2"/>
    <d v="2023-03-02T00:00:00"/>
    <n v="2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0"/>
    <x v="0"/>
    <x v="1"/>
    <n v="84"/>
  </r>
  <r>
    <s v="2023-S09-5-2"/>
    <d v="2023-03-02T00:00:00"/>
    <n v="2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0"/>
    <x v="0"/>
    <x v="10"/>
    <n v="17"/>
  </r>
  <r>
    <s v="2023-S09-5-2"/>
    <d v="2023-03-02T00:00:00"/>
    <n v="2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0"/>
    <x v="1"/>
    <x v="1"/>
    <n v="28"/>
  </r>
  <r>
    <s v="2023-S09-5-2"/>
    <d v="2023-03-02T00:00:00"/>
    <n v="2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1"/>
    <x v="2"/>
    <x v="0"/>
    <n v="31"/>
  </r>
  <r>
    <s v="2023-S09-5-2"/>
    <d v="2023-03-02T00:00:00"/>
    <n v="2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1"/>
    <x v="4"/>
    <x v="2"/>
    <n v="9"/>
  </r>
  <r>
    <s v="2023-S09-5-2"/>
    <d v="2023-03-02T00:00:00"/>
    <n v="2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1"/>
    <x v="4"/>
    <x v="0"/>
    <n v="86"/>
  </r>
  <r>
    <s v="2023-S09-5-2"/>
    <d v="2023-03-02T00:00:00"/>
    <n v="2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3"/>
    <x v="11"/>
    <x v="0"/>
    <n v="14"/>
  </r>
  <r>
    <s v="2023-S09-5-2"/>
    <d v="2023-03-02T00:00:00"/>
    <n v="2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3"/>
    <x v="13"/>
    <x v="0"/>
    <n v="43"/>
  </r>
  <r>
    <s v="2023-S09-5-2"/>
    <d v="2023-03-02T00:00:00"/>
    <n v="2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3"/>
    <x v="14"/>
    <x v="0"/>
    <n v="14"/>
  </r>
  <r>
    <s v="2023-S09-5-2"/>
    <d v="2023-03-02T00:00:00"/>
    <n v="2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3"/>
    <x v="14"/>
    <x v="13"/>
    <n v="3"/>
  </r>
  <r>
    <s v="2023-S09-5-2"/>
    <d v="2023-03-02T00:00:00"/>
    <n v="2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2"/>
    <x v="5"/>
    <x v="0"/>
    <n v="20"/>
  </r>
  <r>
    <s v="2023-S09-5-2"/>
    <d v="2023-03-02T00:00:00"/>
    <n v="2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2"/>
    <x v="5"/>
    <x v="4"/>
    <n v="80"/>
  </r>
  <r>
    <s v="2023-S09-5-2"/>
    <d v="2023-03-02T00:00:00"/>
    <n v="2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4"/>
    <x v="7"/>
    <x v="0"/>
    <n v="57"/>
  </r>
  <r>
    <s v="2023-S09-5-2"/>
    <d v="2023-03-02T00:00:00"/>
    <n v="2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4"/>
    <x v="7"/>
    <x v="9"/>
    <n v="171"/>
  </r>
  <r>
    <s v="2023-S09-5-2"/>
    <d v="2023-03-02T00:00:00"/>
    <n v="2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6"/>
    <x v="12"/>
    <x v="0"/>
    <n v="45"/>
  </r>
  <r>
    <s v="2023-S09-5-2"/>
    <d v="2023-03-02T00:00:00"/>
    <n v="2"/>
    <x v="2"/>
    <n v="2023"/>
    <n v="10"/>
    <x v="0"/>
    <s v="SANTA CRUZ"/>
    <n v="43"/>
    <s v="LAGO BUENOS AIRES"/>
    <s v="PERITO MORENO"/>
    <s v="CAJA DE PREVISION SOCIAL"/>
    <s v="RIVADAVIA Y DON BOSCO"/>
    <s v="https://goo.gl/maps/BFnH9a1auWk6GJPM8"/>
    <x v="6"/>
    <x v="12"/>
    <x v="9"/>
    <n v="62"/>
  </r>
  <r>
    <s v="2023-S09-2-2"/>
    <d v="2023-03-02T00:00:00"/>
    <n v="2"/>
    <x v="2"/>
    <n v="2023"/>
    <n v="10"/>
    <x v="0"/>
    <s v="CABA"/>
    <n v="40"/>
    <s v="COMUNA 1"/>
    <s v="CONSTITUCION"/>
    <s v="PLAZA DE TREN CONSTITUCION HALL CENTRAL ANDEN 14"/>
    <s v="BRASIL 1128"/>
    <s v="https://goo.gl/maps/uprzs4Mxs4X5b2LX6"/>
    <x v="0"/>
    <x v="0"/>
    <x v="0"/>
    <n v="99"/>
  </r>
  <r>
    <s v="2023-S09-2-2"/>
    <d v="2023-03-02T00:00:00"/>
    <n v="2"/>
    <x v="2"/>
    <n v="2023"/>
    <n v="10"/>
    <x v="0"/>
    <s v="CABA"/>
    <n v="40"/>
    <s v="COMUNA 1"/>
    <s v="CONSTITUCION"/>
    <s v="PLAZA DE TREN CONSTITUCION HALL CENTRAL ANDEN 14"/>
    <s v="BRASIL 1128"/>
    <s v="https://goo.gl/maps/uprzs4Mxs4X5b2LX6"/>
    <x v="0"/>
    <x v="0"/>
    <x v="1"/>
    <n v="97"/>
  </r>
  <r>
    <s v="2023-S09-2-2"/>
    <d v="2023-03-02T00:00:00"/>
    <n v="2"/>
    <x v="2"/>
    <n v="2023"/>
    <n v="10"/>
    <x v="0"/>
    <s v="CABA"/>
    <n v="40"/>
    <s v="COMUNA 1"/>
    <s v="CONSTITUCION"/>
    <s v="PLAZA DE TREN CONSTITUCION HALL CENTRAL ANDEN 14"/>
    <s v="BRASIL 1128"/>
    <s v="https://goo.gl/maps/uprzs4Mxs4X5b2LX6"/>
    <x v="0"/>
    <x v="0"/>
    <x v="10"/>
    <n v="2"/>
  </r>
  <r>
    <s v="2023-S09-2-2"/>
    <d v="2023-03-02T00:00:00"/>
    <n v="2"/>
    <x v="2"/>
    <n v="2023"/>
    <n v="10"/>
    <x v="0"/>
    <s v="CABA"/>
    <n v="40"/>
    <s v="COMUNA 1"/>
    <s v="CONSTITUCION"/>
    <s v="PLAZA DE TREN CONSTITUCION HALL CENTRAL ANDEN 14"/>
    <s v="BRASIL 1128"/>
    <s v="https://goo.gl/maps/uprzs4Mxs4X5b2LX6"/>
    <x v="0"/>
    <x v="1"/>
    <x v="1"/>
    <n v="88"/>
  </r>
  <r>
    <s v="2023-S09-2-2"/>
    <d v="2023-03-02T00:00:00"/>
    <n v="2"/>
    <x v="2"/>
    <n v="2023"/>
    <n v="10"/>
    <x v="0"/>
    <s v="CABA"/>
    <n v="40"/>
    <s v="COMUNA 1"/>
    <s v="CONSTITUCION"/>
    <s v="PLAZA DE TREN CONSTITUCION HALL CENTRAL ANDEN 14"/>
    <s v="BRASIL 1128"/>
    <s v="https://goo.gl/maps/uprzs4Mxs4X5b2LX6"/>
    <x v="1"/>
    <x v="2"/>
    <x v="0"/>
    <n v="64"/>
  </r>
  <r>
    <s v="2023-S09-3-2"/>
    <d v="2023-03-02T00:00:00"/>
    <n v="2"/>
    <x v="2"/>
    <n v="2023"/>
    <n v="10"/>
    <x v="0"/>
    <s v="CABA"/>
    <n v="41"/>
    <s v="COMUNA 1"/>
    <s v="SAN NICOLAS"/>
    <s v="MINISTERIO DE TRABAJO"/>
    <s v="ALEM 650"/>
    <s v="https://goo.gl/maps/pUEfbvXcCcNyetBT8"/>
    <x v="0"/>
    <x v="0"/>
    <x v="0"/>
    <n v="93"/>
  </r>
  <r>
    <s v="2023-S09-3-2"/>
    <d v="2023-03-02T00:00:00"/>
    <n v="2"/>
    <x v="2"/>
    <n v="2023"/>
    <n v="10"/>
    <x v="0"/>
    <s v="CABA"/>
    <n v="41"/>
    <s v="COMUNA 1"/>
    <s v="SAN NICOLAS"/>
    <s v="MINISTERIO DE TRABAJO"/>
    <s v="ALEM 650"/>
    <s v="https://goo.gl/maps/pUEfbvXcCcNyetBT8"/>
    <x v="0"/>
    <x v="0"/>
    <x v="1"/>
    <n v="140"/>
  </r>
  <r>
    <s v="2023-S09-3-2"/>
    <d v="2023-03-02T00:00:00"/>
    <n v="2"/>
    <x v="2"/>
    <n v="2023"/>
    <n v="10"/>
    <x v="0"/>
    <s v="CABA"/>
    <n v="41"/>
    <s v="COMUNA 1"/>
    <s v="SAN NICOLAS"/>
    <s v="MINISTERIO DE TRABAJO"/>
    <s v="ALEM 650"/>
    <s v="https://goo.gl/maps/pUEfbvXcCcNyetBT8"/>
    <x v="0"/>
    <x v="1"/>
    <x v="1"/>
    <n v="62"/>
  </r>
  <r>
    <s v="2023-S09-3-2"/>
    <d v="2023-03-02T00:00:00"/>
    <n v="2"/>
    <x v="2"/>
    <n v="2023"/>
    <n v="10"/>
    <x v="0"/>
    <s v="CABA"/>
    <n v="41"/>
    <s v="COMUNA 1"/>
    <s v="SAN NICOLAS"/>
    <s v="MINISTERIO DE TRABAJO"/>
    <s v="ALEM 650"/>
    <s v="https://goo.gl/maps/pUEfbvXcCcNyetBT8"/>
    <x v="1"/>
    <x v="2"/>
    <x v="0"/>
    <n v="31"/>
  </r>
  <r>
    <s v="2023-S09-3-2"/>
    <d v="2023-03-02T00:00:00"/>
    <n v="2"/>
    <x v="2"/>
    <n v="2023"/>
    <n v="10"/>
    <x v="0"/>
    <s v="CABA"/>
    <n v="41"/>
    <s v="COMUNA 1"/>
    <s v="SAN NICOLAS"/>
    <s v="MINISTERIO DE TRABAJO"/>
    <s v="ALEM 650"/>
    <s v="https://goo.gl/maps/pUEfbvXcCcNyetBT8"/>
    <x v="1"/>
    <x v="4"/>
    <x v="2"/>
    <n v="6"/>
  </r>
  <r>
    <s v="2023-S09-3-2"/>
    <d v="2023-03-02T00:00:00"/>
    <n v="2"/>
    <x v="2"/>
    <n v="2023"/>
    <n v="10"/>
    <x v="0"/>
    <s v="CABA"/>
    <n v="41"/>
    <s v="COMUNA 1"/>
    <s v="SAN NICOLAS"/>
    <s v="MINISTERIO DE TRABAJO"/>
    <s v="ALEM 650"/>
    <s v="https://goo.gl/maps/pUEfbvXcCcNyetBT8"/>
    <x v="1"/>
    <x v="4"/>
    <x v="0"/>
    <n v="95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0"/>
    <x v="0"/>
    <x v="0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0"/>
    <x v="0"/>
    <x v="1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0"/>
    <x v="0"/>
    <x v="10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0"/>
    <x v="0"/>
    <x v="11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0"/>
    <x v="1"/>
    <x v="1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1"/>
    <x v="2"/>
    <x v="0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1"/>
    <x v="4"/>
    <x v="2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1"/>
    <x v="4"/>
    <x v="0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3"/>
    <x v="8"/>
    <x v="0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3"/>
    <x v="8"/>
    <x v="22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3"/>
    <x v="8"/>
    <x v="19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3"/>
    <x v="8"/>
    <x v="20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3"/>
    <x v="8"/>
    <x v="6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3"/>
    <x v="11"/>
    <x v="0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3"/>
    <x v="9"/>
    <x v="0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3"/>
    <x v="9"/>
    <x v="19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3"/>
    <x v="9"/>
    <x v="12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3"/>
    <x v="9"/>
    <x v="11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3"/>
    <x v="9"/>
    <x v="6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3"/>
    <x v="13"/>
    <x v="0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3"/>
    <x v="6"/>
    <x v="0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3"/>
    <x v="6"/>
    <x v="13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3"/>
    <x v="6"/>
    <x v="14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3"/>
    <x v="6"/>
    <x v="21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3"/>
    <x v="6"/>
    <x v="23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3"/>
    <x v="6"/>
    <x v="9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3"/>
    <x v="6"/>
    <x v="5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3"/>
    <x v="6"/>
    <x v="6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3"/>
    <x v="14"/>
    <x v="0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3"/>
    <x v="14"/>
    <x v="13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2"/>
    <x v="5"/>
    <x v="0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2"/>
    <x v="5"/>
    <x v="4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2"/>
    <x v="15"/>
    <x v="0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2"/>
    <x v="15"/>
    <x v="4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2"/>
    <x v="16"/>
    <x v="6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7"/>
    <x v="17"/>
    <x v="0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7"/>
    <x v="17"/>
    <x v="6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7"/>
    <x v="17"/>
    <x v="24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4"/>
    <x v="7"/>
    <x v="0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4"/>
    <x v="7"/>
    <x v="9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4"/>
    <x v="7"/>
    <x v="11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4"/>
    <x v="7"/>
    <x v="6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6"/>
    <x v="12"/>
    <x v="0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6"/>
    <x v="12"/>
    <x v="9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6"/>
    <x v="12"/>
    <x v="6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5"/>
    <x v="10"/>
    <x v="0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5"/>
    <x v="10"/>
    <x v="15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5"/>
    <x v="10"/>
    <x v="16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5"/>
    <x v="10"/>
    <x v="17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5"/>
    <x v="10"/>
    <x v="25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5"/>
    <x v="10"/>
    <x v="18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5"/>
    <x v="10"/>
    <x v="6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5"/>
    <x v="4"/>
    <x v="2"/>
    <n v="0"/>
  </r>
  <r>
    <s v="ope_metas"/>
    <d v="2023-01-01T00:00:00"/>
    <n v="1"/>
    <x v="0"/>
    <n v="2023"/>
    <n v="1"/>
    <x v="4"/>
    <s v="a"/>
    <n v="10000000000"/>
    <s v="a"/>
    <s v="ASTURIAS"/>
    <s v="a"/>
    <s v="a"/>
    <s v="a"/>
    <x v="5"/>
    <x v="4"/>
    <x v="0"/>
    <n v="0"/>
  </r>
  <r>
    <s v="2023-S09-3-3"/>
    <d v="2023-03-03T00:00:00"/>
    <n v="3"/>
    <x v="2"/>
    <n v="2023"/>
    <n v="10"/>
    <x v="0"/>
    <s v="BUENOS AIRES"/>
    <n v="41"/>
    <s v="LA MATANZA"/>
    <s v="LAFERRERE"/>
    <s v="BARRIO FECOVIMA"/>
    <s v="ICALMA 4000"/>
    <s v="https://goo.gl/maps/Tvfg7xyi6wiRj1ox8"/>
    <x v="0"/>
    <x v="0"/>
    <x v="0"/>
    <n v="47"/>
  </r>
  <r>
    <s v="2023-S09-3-3"/>
    <d v="2023-03-03T00:00:00"/>
    <n v="3"/>
    <x v="2"/>
    <n v="2023"/>
    <n v="10"/>
    <x v="0"/>
    <s v="BUENOS AIRES"/>
    <n v="41"/>
    <s v="LA MATANZA"/>
    <s v="LAFERRERE"/>
    <s v="BARRIO FECOVIMA"/>
    <s v="ICALMA 4000"/>
    <s v="https://goo.gl/maps/Tvfg7xyi6wiRj1ox8"/>
    <x v="0"/>
    <x v="0"/>
    <x v="1"/>
    <n v="50"/>
  </r>
  <r>
    <s v="2023-S09-3-3"/>
    <d v="2023-03-03T00:00:00"/>
    <n v="3"/>
    <x v="2"/>
    <n v="2023"/>
    <n v="10"/>
    <x v="0"/>
    <s v="BUENOS AIRES"/>
    <n v="41"/>
    <s v="LA MATANZA"/>
    <s v="LAFERRERE"/>
    <s v="BARRIO FECOVIMA"/>
    <s v="ICALMA 4000"/>
    <s v="https://goo.gl/maps/Tvfg7xyi6wiRj1ox8"/>
    <x v="0"/>
    <x v="0"/>
    <x v="10"/>
    <n v="1"/>
  </r>
  <r>
    <s v="2023-S09-3-3"/>
    <d v="2023-03-03T00:00:00"/>
    <n v="3"/>
    <x v="2"/>
    <n v="2023"/>
    <n v="10"/>
    <x v="0"/>
    <s v="BUENOS AIRES"/>
    <n v="41"/>
    <s v="LA MATANZA"/>
    <s v="LAFERRERE"/>
    <s v="BARRIO FECOVIMA"/>
    <s v="ICALMA 4000"/>
    <s v="https://goo.gl/maps/Tvfg7xyi6wiRj1ox8"/>
    <x v="0"/>
    <x v="1"/>
    <x v="1"/>
    <n v="40"/>
  </r>
  <r>
    <s v="2023-S09-3-3"/>
    <d v="2023-03-03T00:00:00"/>
    <n v="3"/>
    <x v="2"/>
    <n v="2023"/>
    <n v="10"/>
    <x v="0"/>
    <s v="BUENOS AIRES"/>
    <n v="41"/>
    <s v="LA MATANZA"/>
    <s v="LAFERRERE"/>
    <s v="BARRIO FECOVIMA"/>
    <s v="ICALMA 4000"/>
    <s v="https://goo.gl/maps/Tvfg7xyi6wiRj1ox8"/>
    <x v="1"/>
    <x v="2"/>
    <x v="0"/>
    <n v="47"/>
  </r>
  <r>
    <s v="2023-S09-3-3"/>
    <d v="2023-03-03T00:00:00"/>
    <n v="3"/>
    <x v="2"/>
    <n v="2023"/>
    <n v="10"/>
    <x v="0"/>
    <s v="BUENOS AIRES"/>
    <n v="41"/>
    <s v="LA MATANZA"/>
    <s v="LAFERRERE"/>
    <s v="BARRIO FECOVIMA"/>
    <s v="ICALMA 4000"/>
    <s v="https://goo.gl/maps/Tvfg7xyi6wiRj1ox8"/>
    <x v="1"/>
    <x v="4"/>
    <x v="2"/>
    <n v="1"/>
  </r>
  <r>
    <s v="2023-S09-3-3"/>
    <d v="2023-03-03T00:00:00"/>
    <n v="3"/>
    <x v="2"/>
    <n v="2023"/>
    <n v="10"/>
    <x v="0"/>
    <s v="BUENOS AIRES"/>
    <n v="41"/>
    <s v="LA MATANZA"/>
    <s v="LAFERRERE"/>
    <s v="BARRIO FECOVIMA"/>
    <s v="ICALMA 4000"/>
    <s v="https://goo.gl/maps/Tvfg7xyi6wiRj1ox8"/>
    <x v="1"/>
    <x v="4"/>
    <x v="0"/>
    <n v="54"/>
  </r>
  <r>
    <s v="2023-S09-1-3"/>
    <d v="2023-03-03T00:00:00"/>
    <n v="3"/>
    <x v="2"/>
    <n v="2023"/>
    <n v="10"/>
    <x v="2"/>
    <s v="BUENOS AIRES"/>
    <n v="39"/>
    <s v="VICENTE LOPEZ"/>
    <s v="VILLA MARTELLI"/>
    <s v="TECNOPOLIS"/>
    <s v="AV. GRAL PAZ Y AV. CONSTITUYENTES"/>
    <s v="https://g.page/tecnopolisoficial?share"/>
    <x v="0"/>
    <x v="0"/>
    <x v="0"/>
    <n v="6"/>
  </r>
  <r>
    <s v="2023-S09-1-3"/>
    <d v="2023-03-03T00:00:00"/>
    <n v="3"/>
    <x v="2"/>
    <n v="2023"/>
    <n v="10"/>
    <x v="2"/>
    <s v="BUENOS AIRES"/>
    <n v="39"/>
    <s v="VICENTE LOPEZ"/>
    <s v="VILLA MARTELLI"/>
    <s v="TECNOPOLIS"/>
    <s v="AV. GRAL PAZ Y AV. CONSTITUYENTES"/>
    <s v="https://g.page/tecnopolisoficial?share"/>
    <x v="0"/>
    <x v="0"/>
    <x v="1"/>
    <n v="7"/>
  </r>
  <r>
    <s v="2023-S09-1-3"/>
    <d v="2023-03-03T00:00:00"/>
    <n v="3"/>
    <x v="2"/>
    <n v="2023"/>
    <n v="10"/>
    <x v="2"/>
    <s v="BUENOS AIRES"/>
    <n v="39"/>
    <s v="VICENTE LOPEZ"/>
    <s v="VILLA MARTELLI"/>
    <s v="TECNOPOLIS"/>
    <s v="AV. GRAL PAZ Y AV. CONSTITUYENTES"/>
    <s v="https://g.page/tecnopolisoficial?share"/>
    <x v="0"/>
    <x v="1"/>
    <x v="1"/>
    <n v="3"/>
  </r>
  <r>
    <s v="2023-S09-1-4"/>
    <d v="2023-03-04T00:00:00"/>
    <n v="4"/>
    <x v="2"/>
    <n v="2023"/>
    <n v="10"/>
    <x v="2"/>
    <s v="BUENOS AIRES"/>
    <n v="39"/>
    <s v="VICENTE LOPEZ"/>
    <s v="VILLA MARTELLI"/>
    <s v="TECNOPOLIS"/>
    <s v="AV. GRAL PAZ Y AV. CONSTITUYENTES"/>
    <s v="https://g.page/tecnopolisoficial?share"/>
    <x v="0"/>
    <x v="0"/>
    <x v="0"/>
    <n v="17"/>
  </r>
  <r>
    <s v="2023-S09-1-4"/>
    <d v="2023-03-04T00:00:00"/>
    <n v="4"/>
    <x v="2"/>
    <n v="2023"/>
    <n v="10"/>
    <x v="2"/>
    <s v="BUENOS AIRES"/>
    <n v="39"/>
    <s v="VICENTE LOPEZ"/>
    <s v="VILLA MARTELLI"/>
    <s v="TECNOPOLIS"/>
    <s v="AV. GRAL PAZ Y AV. CONSTITUYENTES"/>
    <s v="https://g.page/tecnopolisoficial?share"/>
    <x v="0"/>
    <x v="0"/>
    <x v="1"/>
    <n v="21"/>
  </r>
  <r>
    <s v="2023-S09-1-4"/>
    <d v="2023-03-04T00:00:00"/>
    <n v="4"/>
    <x v="2"/>
    <n v="2023"/>
    <n v="10"/>
    <x v="2"/>
    <s v="BUENOS AIRES"/>
    <n v="39"/>
    <s v="VICENTE LOPEZ"/>
    <s v="VILLA MARTELLI"/>
    <s v="TECNOPOLIS"/>
    <s v="AV. GRAL PAZ Y AV. CONSTITUYENTES"/>
    <s v="https://g.page/tecnopolisoficial?share"/>
    <x v="0"/>
    <x v="1"/>
    <x v="1"/>
    <n v="6"/>
  </r>
  <r>
    <s v="2023-S09-1-5"/>
    <d v="2023-03-05T00:00:00"/>
    <n v="5"/>
    <x v="2"/>
    <n v="2023"/>
    <n v="10"/>
    <x v="2"/>
    <s v="BUENOS AIRES"/>
    <n v="39"/>
    <s v="VICENTE LOPEZ"/>
    <s v="VILLA MARTELLI"/>
    <s v="TECNOPOLIS"/>
    <s v="AV. GRAL PAZ Y AV. CONSTITUYENTES"/>
    <s v="https://g.page/tecnopolisoficial?share"/>
    <x v="0"/>
    <x v="0"/>
    <x v="0"/>
    <n v="45"/>
  </r>
  <r>
    <s v="2023-S09-1-5"/>
    <d v="2023-03-05T00:00:00"/>
    <n v="5"/>
    <x v="2"/>
    <n v="2023"/>
    <n v="10"/>
    <x v="2"/>
    <s v="BUENOS AIRES"/>
    <n v="39"/>
    <s v="VICENTE LOPEZ"/>
    <s v="VILLA MARTELLI"/>
    <s v="TECNOPOLIS"/>
    <s v="AV. GRAL PAZ Y AV. CONSTITUYENTES"/>
    <s v="https://g.page/tecnopolisoficial?share"/>
    <x v="0"/>
    <x v="0"/>
    <x v="1"/>
    <n v="54"/>
  </r>
  <r>
    <s v="2023-S09-1-5"/>
    <d v="2023-03-05T00:00:00"/>
    <n v="5"/>
    <x v="2"/>
    <n v="2023"/>
    <n v="10"/>
    <x v="2"/>
    <s v="BUENOS AIRES"/>
    <n v="39"/>
    <s v="VICENTE LOPEZ"/>
    <s v="VILLA MARTELLI"/>
    <s v="TECNOPOLIS"/>
    <s v="AV. GRAL PAZ Y AV. CONSTITUYENTES"/>
    <s v="https://g.page/tecnopolisoficial?share"/>
    <x v="0"/>
    <x v="1"/>
    <x v="1"/>
    <n v="35"/>
  </r>
  <r>
    <s v="2023-S10-2-6"/>
    <d v="2023-03-06T00:00:00"/>
    <n v="6"/>
    <x v="2"/>
    <n v="2023"/>
    <n v="11"/>
    <x v="0"/>
    <s v="CABA"/>
    <n v="45"/>
    <s v="COMUNA 1"/>
    <s v="SAN NICOLAS"/>
    <s v="MINISTERIO DE TRABAJO"/>
    <s v="ALEM 650"/>
    <s v="https://docs.google.com/spreadsheets/d/1r4KX8v2TXpL_RzgmKxZ5MCtMXfbcd2V1dpfbnQVIUuw/edit#gid=625766852&amp;range=C12"/>
    <x v="0"/>
    <x v="0"/>
    <x v="0"/>
    <n v="120"/>
  </r>
  <r>
    <s v="2023-S10-2-6"/>
    <d v="2023-03-06T00:00:00"/>
    <n v="6"/>
    <x v="2"/>
    <n v="2023"/>
    <n v="11"/>
    <x v="0"/>
    <s v="CABA"/>
    <n v="45"/>
    <s v="COMUNA 1"/>
    <s v="SAN NICOLAS"/>
    <s v="MINISTERIO DE TRABAJO"/>
    <s v="ALEM 650"/>
    <s v="https://docs.google.com/spreadsheets/d/1r4KX8v2TXpL_RzgmKxZ5MCtMXfbcd2V1dpfbnQVIUuw/edit#gid=625766852&amp;range=C12"/>
    <x v="0"/>
    <x v="0"/>
    <x v="1"/>
    <n v="203"/>
  </r>
  <r>
    <s v="2023-S10-2-6"/>
    <d v="2023-03-06T00:00:00"/>
    <n v="6"/>
    <x v="2"/>
    <n v="2023"/>
    <n v="11"/>
    <x v="0"/>
    <s v="CABA"/>
    <n v="45"/>
    <s v="COMUNA 1"/>
    <s v="SAN NICOLAS"/>
    <s v="MINISTERIO DE TRABAJO"/>
    <s v="ALEM 650"/>
    <s v="https://docs.google.com/spreadsheets/d/1r4KX8v2TXpL_RzgmKxZ5MCtMXfbcd2V1dpfbnQVIUuw/edit#gid=625766852&amp;range=C12"/>
    <x v="0"/>
    <x v="0"/>
    <x v="10"/>
    <n v="2"/>
  </r>
  <r>
    <s v="2023-S10-2-6"/>
    <d v="2023-03-06T00:00:00"/>
    <n v="6"/>
    <x v="2"/>
    <n v="2023"/>
    <n v="11"/>
    <x v="0"/>
    <s v="CABA"/>
    <n v="45"/>
    <s v="COMUNA 1"/>
    <s v="SAN NICOLAS"/>
    <s v="MINISTERIO DE TRABAJO"/>
    <s v="ALEM 650"/>
    <s v="https://docs.google.com/spreadsheets/d/1r4KX8v2TXpL_RzgmKxZ5MCtMXfbcd2V1dpfbnQVIUuw/edit#gid=625766852&amp;range=C12"/>
    <x v="0"/>
    <x v="1"/>
    <x v="1"/>
    <n v="260"/>
  </r>
  <r>
    <s v="2023-S10-2-6"/>
    <d v="2023-03-06T00:00:00"/>
    <n v="6"/>
    <x v="2"/>
    <n v="2023"/>
    <n v="11"/>
    <x v="0"/>
    <s v="CABA"/>
    <n v="45"/>
    <s v="COMUNA 1"/>
    <s v="SAN NICOLAS"/>
    <s v="MINISTERIO DE TRABAJO"/>
    <s v="ALEM 650"/>
    <s v="https://docs.google.com/spreadsheets/d/1r4KX8v2TXpL_RzgmKxZ5MCtMXfbcd2V1dpfbnQVIUuw/edit#gid=625766852&amp;range=C12"/>
    <x v="1"/>
    <x v="2"/>
    <x v="0"/>
    <n v="120"/>
  </r>
  <r>
    <s v="2023-S10-2-6"/>
    <d v="2023-03-06T00:00:00"/>
    <n v="6"/>
    <x v="2"/>
    <n v="2023"/>
    <n v="11"/>
    <x v="0"/>
    <s v="CABA"/>
    <n v="45"/>
    <s v="COMUNA 1"/>
    <s v="SAN NICOLAS"/>
    <s v="MINISTERIO DE TRABAJO"/>
    <s v="ALEM 650"/>
    <s v="https://docs.google.com/spreadsheets/d/1r4KX8v2TXpL_RzgmKxZ5MCtMXfbcd2V1dpfbnQVIUuw/edit#gid=625766852&amp;range=C12"/>
    <x v="1"/>
    <x v="4"/>
    <x v="0"/>
    <n v="145"/>
  </r>
  <r>
    <s v="2023-S10-3-6"/>
    <d v="2023-03-06T00:00:00"/>
    <n v="6"/>
    <x v="2"/>
    <n v="2023"/>
    <n v="11"/>
    <x v="0"/>
    <s v="CABA"/>
    <n v="46"/>
    <s v="COMUNA 4"/>
    <s v="POMPEYA"/>
    <s v="ESTACION DR SAENZ NUEVA"/>
    <s v="AV SAENZ Y AV PERITO MORENO"/>
    <s v="https://docs.google.com/spreadsheets/d/1r4KX8v2TXpL_RzgmKxZ5MCtMXfbcd2V1dpfbnQVIUuw/edit#gid=1025153663&amp;range=C12:E12"/>
    <x v="0"/>
    <x v="0"/>
    <x v="0"/>
    <n v="58"/>
  </r>
  <r>
    <s v="2023-S10-3-6"/>
    <d v="2023-03-06T00:00:00"/>
    <n v="6"/>
    <x v="2"/>
    <n v="2023"/>
    <n v="11"/>
    <x v="0"/>
    <s v="CABA"/>
    <n v="46"/>
    <s v="COMUNA 4"/>
    <s v="POMPEYA"/>
    <s v="ESTACION DR SAENZ NUEVA"/>
    <s v="AV SAENZ Y AV PERITO MORENO"/>
    <s v="https://docs.google.com/spreadsheets/d/1r4KX8v2TXpL_RzgmKxZ5MCtMXfbcd2V1dpfbnQVIUuw/edit#gid=1025153663&amp;range=C12:E12"/>
    <x v="0"/>
    <x v="0"/>
    <x v="1"/>
    <n v="92"/>
  </r>
  <r>
    <s v="2023-S10-3-6"/>
    <d v="2023-03-06T00:00:00"/>
    <n v="6"/>
    <x v="2"/>
    <n v="2023"/>
    <n v="11"/>
    <x v="0"/>
    <s v="CABA"/>
    <n v="46"/>
    <s v="COMUNA 4"/>
    <s v="POMPEYA"/>
    <s v="ESTACION DR SAENZ NUEVA"/>
    <s v="AV SAENZ Y AV PERITO MORENO"/>
    <s v="https://docs.google.com/spreadsheets/d/1r4KX8v2TXpL_RzgmKxZ5MCtMXfbcd2V1dpfbnQVIUuw/edit#gid=1025153663&amp;range=C12:E12"/>
    <x v="0"/>
    <x v="0"/>
    <x v="10"/>
    <n v="1"/>
  </r>
  <r>
    <s v="2023-S10-3-6"/>
    <d v="2023-03-06T00:00:00"/>
    <n v="6"/>
    <x v="2"/>
    <n v="2023"/>
    <n v="11"/>
    <x v="0"/>
    <s v="CABA"/>
    <n v="46"/>
    <s v="COMUNA 4"/>
    <s v="POMPEYA"/>
    <s v="ESTACION DR SAENZ NUEVA"/>
    <s v="AV SAENZ Y AV PERITO MORENO"/>
    <s v="https://docs.google.com/spreadsheets/d/1r4KX8v2TXpL_RzgmKxZ5MCtMXfbcd2V1dpfbnQVIUuw/edit#gid=1025153663&amp;range=C12:E12"/>
    <x v="0"/>
    <x v="1"/>
    <x v="1"/>
    <m/>
  </r>
  <r>
    <s v="2023-S10-3-6"/>
    <d v="2023-03-06T00:00:00"/>
    <n v="6"/>
    <x v="2"/>
    <n v="2023"/>
    <n v="11"/>
    <x v="0"/>
    <s v="CABA"/>
    <n v="46"/>
    <s v="COMUNA 4"/>
    <s v="POMPEYA"/>
    <s v="ESTACION DR SAENZ NUEVA"/>
    <s v="AV SAENZ Y AV PERITO MORENO"/>
    <s v="https://docs.google.com/spreadsheets/d/1r4KX8v2TXpL_RzgmKxZ5MCtMXfbcd2V1dpfbnQVIUuw/edit#gid=1025153663&amp;range=C12:E12"/>
    <x v="1"/>
    <x v="2"/>
    <x v="0"/>
    <n v="66"/>
  </r>
  <r>
    <s v="2023-S10-3-6"/>
    <d v="2023-03-06T00:00:00"/>
    <n v="6"/>
    <x v="2"/>
    <n v="2023"/>
    <n v="11"/>
    <x v="0"/>
    <s v="CABA"/>
    <n v="46"/>
    <s v="COMUNA 4"/>
    <s v="POMPEYA"/>
    <s v="ESTACION DR SAENZ NUEVA"/>
    <s v="AV SAENZ Y AV PERITO MORENO"/>
    <s v="https://docs.google.com/spreadsheets/d/1r4KX8v2TXpL_RzgmKxZ5MCtMXfbcd2V1dpfbnQVIUuw/edit#gid=1025153663&amp;range=C12:E12"/>
    <x v="1"/>
    <x v="4"/>
    <x v="2"/>
    <n v="2"/>
  </r>
  <r>
    <s v="2023-S10-3-6"/>
    <d v="2023-03-06T00:00:00"/>
    <n v="6"/>
    <x v="2"/>
    <n v="2023"/>
    <n v="11"/>
    <x v="0"/>
    <s v="CABA"/>
    <n v="46"/>
    <s v="COMUNA 4"/>
    <s v="POMPEYA"/>
    <s v="ESTACION DR SAENZ NUEVA"/>
    <s v="AV SAENZ Y AV PERITO MORENO"/>
    <s v="https://docs.google.com/spreadsheets/d/1r4KX8v2TXpL_RzgmKxZ5MCtMXfbcd2V1dpfbnQVIUuw/edit#gid=1025153663&amp;range=C12:E12"/>
    <x v="1"/>
    <x v="4"/>
    <x v="0"/>
    <n v="75"/>
  </r>
  <r>
    <s v="2023-S10-4-7"/>
    <d v="2023-03-07T00:00:00"/>
    <n v="7"/>
    <x v="2"/>
    <n v="2023"/>
    <n v="11"/>
    <x v="5"/>
    <s v="BUENOS AIRES"/>
    <n v="47"/>
    <s v="LUJAN"/>
    <s v="TORRES"/>
    <s v="HOSPITAL NACIONAL DR MANUEL A MOSTES DE OCA"/>
    <s v="PADRE JOSE MARIA CRIADO ALONSO Y EVARISTO CARRIEGO"/>
    <s v="https://docs.google.com/spreadsheets/d/1r4KX8v2TXpL_RzgmKxZ5MCtMXfbcd2V1dpfbnQVIUuw/edit#gid=1518181298&amp;range=D12:F12"/>
    <x v="0"/>
    <x v="0"/>
    <x v="0"/>
    <n v="1"/>
  </r>
  <r>
    <s v="2023-S10-4-7"/>
    <d v="2023-03-07T00:00:00"/>
    <n v="7"/>
    <x v="2"/>
    <n v="2023"/>
    <n v="11"/>
    <x v="5"/>
    <s v="BUENOS AIRES"/>
    <n v="47"/>
    <s v="LUJAN"/>
    <s v="TORRES"/>
    <s v="HOSPITAL NACIONAL DR MANUEL A MOSTES DE OCA"/>
    <s v="PADRE JOSE MARIA CRIADO ALONSO Y EVARISTO CARRIEGO"/>
    <s v="https://docs.google.com/spreadsheets/d/1r4KX8v2TXpL_RzgmKxZ5MCtMXfbcd2V1dpfbnQVIUuw/edit#gid=1518181298&amp;range=D12:F12"/>
    <x v="0"/>
    <x v="0"/>
    <x v="1"/>
    <n v="1"/>
  </r>
  <r>
    <s v="2023-S10-3-7"/>
    <d v="2023-03-07T00:00:00"/>
    <n v="7"/>
    <x v="2"/>
    <n v="2023"/>
    <n v="11"/>
    <x v="0"/>
    <s v="CABA"/>
    <n v="46"/>
    <s v="COMUNA 4"/>
    <s v="POMPEYA"/>
    <s v="ESTACION DR SAENZ NUEVA"/>
    <s v="AV SAENZ Y AV PERITO MORENO"/>
    <s v="https://docs.google.com/spreadsheets/d/1r4KX8v2TXpL_RzgmKxZ5MCtMXfbcd2V1dpfbnQVIUuw/edit#gid=1025153663&amp;range=C12:E12"/>
    <x v="0"/>
    <x v="0"/>
    <x v="0"/>
    <n v="54"/>
  </r>
  <r>
    <s v="2023-S10-3-7"/>
    <d v="2023-03-07T00:00:00"/>
    <n v="7"/>
    <x v="2"/>
    <n v="2023"/>
    <n v="11"/>
    <x v="0"/>
    <s v="CABA"/>
    <n v="46"/>
    <s v="COMUNA 4"/>
    <s v="POMPEYA"/>
    <s v="ESTACION DR SAENZ NUEVA"/>
    <s v="AV SAENZ Y AV PERITO MORENO"/>
    <s v="https://docs.google.com/spreadsheets/d/1r4KX8v2TXpL_RzgmKxZ5MCtMXfbcd2V1dpfbnQVIUuw/edit#gid=1025153663&amp;range=C12:E12"/>
    <x v="0"/>
    <x v="0"/>
    <x v="1"/>
    <n v="71"/>
  </r>
  <r>
    <s v="2023-S10-3-7"/>
    <d v="2023-03-07T00:00:00"/>
    <n v="7"/>
    <x v="2"/>
    <n v="2023"/>
    <n v="11"/>
    <x v="0"/>
    <s v="CABA"/>
    <n v="46"/>
    <s v="COMUNA 4"/>
    <s v="POMPEYA"/>
    <s v="ESTACION DR SAENZ NUEVA"/>
    <s v="AV SAENZ Y AV PERITO MORENO"/>
    <s v="https://docs.google.com/spreadsheets/d/1r4KX8v2TXpL_RzgmKxZ5MCtMXfbcd2V1dpfbnQVIUuw/edit#gid=1025153663&amp;range=C12:E12"/>
    <x v="0"/>
    <x v="0"/>
    <x v="10"/>
    <n v="4"/>
  </r>
  <r>
    <s v="2023-S10-3-7"/>
    <d v="2023-03-07T00:00:00"/>
    <n v="7"/>
    <x v="2"/>
    <n v="2023"/>
    <n v="11"/>
    <x v="0"/>
    <s v="CABA"/>
    <n v="46"/>
    <s v="COMUNA 4"/>
    <s v="POMPEYA"/>
    <s v="ESTACION DR SAENZ NUEVA"/>
    <s v="AV SAENZ Y AV PERITO MORENO"/>
    <s v="https://docs.google.com/spreadsheets/d/1r4KX8v2TXpL_RzgmKxZ5MCtMXfbcd2V1dpfbnQVIUuw/edit#gid=1025153663&amp;range=C12:E12"/>
    <x v="0"/>
    <x v="1"/>
    <x v="1"/>
    <n v="50"/>
  </r>
  <r>
    <s v="2023-S10-3-7"/>
    <d v="2023-03-07T00:00:00"/>
    <n v="7"/>
    <x v="2"/>
    <n v="2023"/>
    <n v="11"/>
    <x v="0"/>
    <s v="CABA"/>
    <n v="46"/>
    <s v="COMUNA 4"/>
    <s v="POMPEYA"/>
    <s v="ESTACION DR SAENZ NUEVA"/>
    <s v="AV SAENZ Y AV PERITO MORENO"/>
    <s v="https://docs.google.com/spreadsheets/d/1r4KX8v2TXpL_RzgmKxZ5MCtMXfbcd2V1dpfbnQVIUuw/edit#gid=1025153663&amp;range=C12:E12"/>
    <x v="1"/>
    <x v="2"/>
    <x v="0"/>
    <n v="64"/>
  </r>
  <r>
    <s v="2023-S10-3-7"/>
    <d v="2023-03-07T00:00:00"/>
    <n v="7"/>
    <x v="2"/>
    <n v="2023"/>
    <n v="11"/>
    <x v="0"/>
    <s v="CABA"/>
    <n v="46"/>
    <s v="COMUNA 4"/>
    <s v="POMPEYA"/>
    <s v="ESTACION DR SAENZ NUEVA"/>
    <s v="AV SAENZ Y AV PERITO MORENO"/>
    <s v="https://docs.google.com/spreadsheets/d/1r4KX8v2TXpL_RzgmKxZ5MCtMXfbcd2V1dpfbnQVIUuw/edit#gid=1025153663&amp;range=C12:E12"/>
    <x v="1"/>
    <x v="4"/>
    <x v="2"/>
    <n v="3"/>
  </r>
  <r>
    <s v="2023-S10-3-7"/>
    <d v="2023-03-07T00:00:00"/>
    <n v="7"/>
    <x v="2"/>
    <n v="2023"/>
    <n v="11"/>
    <x v="0"/>
    <s v="CABA"/>
    <n v="46"/>
    <s v="COMUNA 4"/>
    <s v="POMPEYA"/>
    <s v="ESTACION DR SAENZ NUEVA"/>
    <s v="AV SAENZ Y AV PERITO MORENO"/>
    <s v="https://docs.google.com/spreadsheets/d/1r4KX8v2TXpL_RzgmKxZ5MCtMXfbcd2V1dpfbnQVIUuw/edit#gid=1025153663&amp;range=C12:E12"/>
    <x v="1"/>
    <x v="4"/>
    <x v="0"/>
    <n v="81"/>
  </r>
  <r>
    <s v="2023-S10-4-8"/>
    <d v="2023-03-08T00:00:00"/>
    <n v="8"/>
    <x v="2"/>
    <n v="2023"/>
    <n v="11"/>
    <x v="5"/>
    <s v="BUENOS AIRES"/>
    <n v="47"/>
    <s v="LUJAN"/>
    <s v="TORRES"/>
    <s v="HOSPITAL NACIONAL DR MANUEL A MOSTES DE OCA"/>
    <s v="PADRE JOSE MARIA CRIADO ALONSO Y EVARISTO CARRIEGO"/>
    <s v="https://docs.google.com/spreadsheets/d/1r4KX8v2TXpL_RzgmKxZ5MCtMXfbcd2V1dpfbnQVIUuw/edit#gid=1518181298&amp;range=D12:F12"/>
    <x v="0"/>
    <x v="0"/>
    <x v="0"/>
    <n v="8"/>
  </r>
  <r>
    <s v="2023-S10-4-8"/>
    <d v="2023-03-08T00:00:00"/>
    <n v="8"/>
    <x v="2"/>
    <n v="2023"/>
    <n v="11"/>
    <x v="5"/>
    <s v="BUENOS AIRES"/>
    <n v="47"/>
    <s v="LUJAN"/>
    <s v="TORRES"/>
    <s v="HOSPITAL NACIONAL DR MANUEL A MOSTES DE OCA"/>
    <s v="PADRE JOSE MARIA CRIADO ALONSO Y EVARISTO CARRIEGO"/>
    <s v="https://docs.google.com/spreadsheets/d/1r4KX8v2TXpL_RzgmKxZ5MCtMXfbcd2V1dpfbnQVIUuw/edit#gid=1518181298&amp;range=D12:F12"/>
    <x v="0"/>
    <x v="0"/>
    <x v="1"/>
    <n v="17"/>
  </r>
  <r>
    <s v="2023-S10-4-8"/>
    <d v="2023-03-08T00:00:00"/>
    <n v="8"/>
    <x v="2"/>
    <n v="2023"/>
    <n v="11"/>
    <x v="5"/>
    <s v="BUENOS AIRES"/>
    <n v="47"/>
    <s v="LUJAN"/>
    <s v="TORRES"/>
    <s v="HOSPITAL NACIONAL DR MANUEL A MOSTES DE OCA"/>
    <s v="PADRE JOSE MARIA CRIADO ALONSO Y EVARISTO CARRIEGO"/>
    <s v="https://docs.google.com/spreadsheets/d/1r4KX8v2TXpL_RzgmKxZ5MCtMXfbcd2V1dpfbnQVIUuw/edit#gid=1518181298&amp;range=D12:F12"/>
    <x v="0"/>
    <x v="0"/>
    <x v="10"/>
    <n v="2"/>
  </r>
  <r>
    <s v="2023-S10-3-8"/>
    <d v="2023-03-08T00:00:00"/>
    <n v="8"/>
    <x v="2"/>
    <n v="2023"/>
    <n v="11"/>
    <x v="0"/>
    <s v="CABA"/>
    <n v="46"/>
    <s v="COMUNA 4"/>
    <s v="POMPEYA"/>
    <s v="ESTACION DR SAENZ NUEVA"/>
    <s v="AV SAENZ Y AV PERITO MORENO"/>
    <s v="https://docs.google.com/spreadsheets/d/1r4KX8v2TXpL_RzgmKxZ5MCtMXfbcd2V1dpfbnQVIUuw/edit#gid=1025153663&amp;range=C12:E12"/>
    <x v="0"/>
    <x v="0"/>
    <x v="0"/>
    <n v="45"/>
  </r>
  <r>
    <s v="2023-S10-3-8"/>
    <d v="2023-03-08T00:00:00"/>
    <n v="8"/>
    <x v="2"/>
    <n v="2023"/>
    <n v="11"/>
    <x v="0"/>
    <s v="CABA"/>
    <n v="46"/>
    <s v="COMUNA 4"/>
    <s v="POMPEYA"/>
    <s v="ESTACION DR SAENZ NUEVA"/>
    <s v="AV SAENZ Y AV PERITO MORENO"/>
    <s v="https://docs.google.com/spreadsheets/d/1r4KX8v2TXpL_RzgmKxZ5MCtMXfbcd2V1dpfbnQVIUuw/edit#gid=1025153663&amp;range=C12:E12"/>
    <x v="0"/>
    <x v="0"/>
    <x v="1"/>
    <n v="2"/>
  </r>
  <r>
    <s v="2023-S10-3-8"/>
    <d v="2023-03-08T00:00:00"/>
    <n v="8"/>
    <x v="2"/>
    <n v="2023"/>
    <n v="11"/>
    <x v="0"/>
    <s v="CABA"/>
    <n v="46"/>
    <s v="COMUNA 4"/>
    <s v="POMPEYA"/>
    <s v="ESTACION DR SAENZ NUEVA"/>
    <s v="AV SAENZ Y AV PERITO MORENO"/>
    <s v="https://docs.google.com/spreadsheets/d/1r4KX8v2TXpL_RzgmKxZ5MCtMXfbcd2V1dpfbnQVIUuw/edit#gid=1025153663&amp;range=C12:E12"/>
    <x v="0"/>
    <x v="1"/>
    <x v="1"/>
    <n v="45"/>
  </r>
  <r>
    <s v="2023-S10-1-9"/>
    <d v="2023-03-09T00:00:00"/>
    <n v="9"/>
    <x v="2"/>
    <n v="2023"/>
    <n v="11"/>
    <x v="1"/>
    <s v="CABA"/>
    <n v="44"/>
    <s v="COMUNA 15"/>
    <s v="CHACARITA"/>
    <s v="VILLA LAS CARBONILLAS"/>
    <s v="ESPINOSA 2899"/>
    <s v="https://goo.gl/maps/wnXVnL328NdRr3Ge6"/>
    <x v="0"/>
    <x v="0"/>
    <x v="0"/>
    <n v="8"/>
  </r>
  <r>
    <s v="2023-S10-1-9"/>
    <d v="2023-03-09T00:00:00"/>
    <n v="9"/>
    <x v="2"/>
    <n v="2023"/>
    <n v="11"/>
    <x v="1"/>
    <s v="CABA"/>
    <n v="44"/>
    <s v="COMUNA 15"/>
    <s v="CHACARITA"/>
    <s v="VILLA LAS CARBONILLAS"/>
    <s v="ESPINOSA 2899"/>
    <s v="https://goo.gl/maps/wnXVnL328NdRr3Ge6"/>
    <x v="0"/>
    <x v="0"/>
    <x v="1"/>
    <n v="18"/>
  </r>
  <r>
    <s v="2023-S10-1-9"/>
    <d v="2023-03-09T00:00:00"/>
    <n v="9"/>
    <x v="2"/>
    <n v="2023"/>
    <n v="11"/>
    <x v="1"/>
    <s v="CABA"/>
    <n v="44"/>
    <s v="COMUNA 15"/>
    <s v="CHACARITA"/>
    <s v="VILLA LAS CARBONILLAS"/>
    <s v="ESPINOSA 2899"/>
    <s v="https://goo.gl/maps/wnXVnL328NdRr3Ge6"/>
    <x v="1"/>
    <x v="2"/>
    <x v="0"/>
    <n v="4"/>
  </r>
  <r>
    <s v="2023-S10-1-9"/>
    <d v="2023-03-09T00:00:00"/>
    <n v="9"/>
    <x v="2"/>
    <n v="2023"/>
    <n v="11"/>
    <x v="1"/>
    <s v="CABA"/>
    <n v="44"/>
    <s v="COMUNA 15"/>
    <s v="CHACARITA"/>
    <s v="VILLA LAS CARBONILLAS"/>
    <s v="ESPINOSA 2899"/>
    <s v="https://goo.gl/maps/wnXVnL328NdRr3Ge6"/>
    <x v="1"/>
    <x v="4"/>
    <x v="2"/>
    <n v="2"/>
  </r>
  <r>
    <s v="2023-S10-1-9"/>
    <d v="2023-03-09T00:00:00"/>
    <n v="9"/>
    <x v="2"/>
    <n v="2023"/>
    <n v="11"/>
    <x v="1"/>
    <s v="CABA"/>
    <n v="44"/>
    <s v="COMUNA 15"/>
    <s v="CHACARITA"/>
    <s v="VILLA LAS CARBONILLAS"/>
    <s v="ESPINOSA 2899"/>
    <s v="https://goo.gl/maps/wnXVnL328NdRr3Ge6"/>
    <x v="1"/>
    <x v="4"/>
    <x v="0"/>
    <n v="18"/>
  </r>
  <r>
    <s v="2023-S10-5-9"/>
    <d v="2023-03-09T00:00:00"/>
    <n v="9"/>
    <x v="2"/>
    <n v="2023"/>
    <n v="11"/>
    <x v="6"/>
    <s v="BUENOS AIRES"/>
    <n v="48"/>
    <s v="GENERAL PUEYRREDON"/>
    <s v="MAR DEL PLATA "/>
    <s v="PREDIO CHAPLMALAL"/>
    <s v="CALLE 801 Y CALLE 0"/>
    <s v="https://docs.google.com/spreadsheets/d/1r4KX8v2TXpL_RzgmKxZ5MCtMXfbcd2V1dpfbnQVIUuw/edit#gid=559467648&amp;range=C12:I12"/>
    <x v="0"/>
    <x v="0"/>
    <x v="0"/>
    <n v="4"/>
  </r>
  <r>
    <s v="2023-S10-5-9"/>
    <d v="2023-03-09T00:00:00"/>
    <n v="9"/>
    <x v="2"/>
    <n v="2023"/>
    <n v="11"/>
    <x v="6"/>
    <s v="BUENOS AIRES"/>
    <n v="48"/>
    <s v="GENERAL PUEYRREDON"/>
    <s v="MAR DEL PLATA "/>
    <s v="PREDIO CHAPLMALAL"/>
    <s v="CALLE 801 Y CALLE 0"/>
    <s v="https://docs.google.com/spreadsheets/d/1r4KX8v2TXpL_RzgmKxZ5MCtMXfbcd2V1dpfbnQVIUuw/edit#gid=559467648&amp;range=C12:I12"/>
    <x v="0"/>
    <x v="0"/>
    <x v="1"/>
    <n v="7"/>
  </r>
  <r>
    <s v="2023-S10-5-9"/>
    <d v="2023-03-09T00:00:00"/>
    <n v="9"/>
    <x v="2"/>
    <n v="2023"/>
    <n v="11"/>
    <x v="6"/>
    <s v="BUENOS AIRES"/>
    <n v="48"/>
    <s v="GENERAL PUEYRREDON"/>
    <s v="MAR DEL PLATA "/>
    <s v="PREDIO CHAPLMALAL"/>
    <s v="CALLE 801 Y CALLE 0"/>
    <s v="https://docs.google.com/spreadsheets/d/1r4KX8v2TXpL_RzgmKxZ5MCtMXfbcd2V1dpfbnQVIUuw/edit#gid=559467648&amp;range=C12:I12"/>
    <x v="1"/>
    <x v="2"/>
    <x v="0"/>
    <n v="46"/>
  </r>
  <r>
    <s v="2023-S10-5-9"/>
    <d v="2023-03-09T00:00:00"/>
    <n v="9"/>
    <x v="2"/>
    <n v="2023"/>
    <n v="11"/>
    <x v="6"/>
    <s v="BUENOS AIRES"/>
    <n v="48"/>
    <s v="GENERAL PUEYRREDON"/>
    <s v="MAR DEL PLATA "/>
    <s v="PREDIO CHAPLMALAL"/>
    <s v="CALLE 801 Y CALLE 0"/>
    <s v="https://docs.google.com/spreadsheets/d/1r4KX8v2TXpL_RzgmKxZ5MCtMXfbcd2V1dpfbnQVIUuw/edit#gid=559467648&amp;range=C12:I12"/>
    <x v="1"/>
    <x v="4"/>
    <x v="2"/>
    <n v="3"/>
  </r>
  <r>
    <s v="2023-S10-5-9"/>
    <d v="2023-03-09T00:00:00"/>
    <n v="9"/>
    <x v="2"/>
    <n v="2023"/>
    <n v="11"/>
    <x v="6"/>
    <s v="BUENOS AIRES"/>
    <n v="48"/>
    <s v="GENERAL PUEYRREDON"/>
    <s v="MAR DEL PLATA "/>
    <s v="PREDIO CHAPLMALAL"/>
    <s v="CALLE 801 Y CALLE 0"/>
    <s v="https://docs.google.com/spreadsheets/d/1r4KX8v2TXpL_RzgmKxZ5MCtMXfbcd2V1dpfbnQVIUuw/edit#gid=559467648&amp;range=C12:I12"/>
    <x v="1"/>
    <x v="4"/>
    <x v="0"/>
    <n v="64"/>
  </r>
  <r>
    <s v="2023-S10-4-9"/>
    <d v="2023-03-09T00:00:00"/>
    <n v="9"/>
    <x v="2"/>
    <n v="2023"/>
    <n v="11"/>
    <x v="5"/>
    <s v="BUENOS AIRES"/>
    <n v="47"/>
    <s v="LUJAN"/>
    <s v="TORRES"/>
    <s v="HOSPITAL NACIONAL DR MANUEL A MOSTES DE OCA"/>
    <s v="PADRE JOSE MARIA CRIADO ALONSO Y EVARISTO CARRIEGO"/>
    <s v="https://docs.google.com/spreadsheets/d/1r4KX8v2TXpL_RzgmKxZ5MCtMXfbcd2V1dpfbnQVIUuw/edit#gid=1518181298&amp;range=D12:F12"/>
    <x v="0"/>
    <x v="0"/>
    <x v="0"/>
    <n v="29"/>
  </r>
  <r>
    <s v="2023-S10-4-9"/>
    <d v="2023-03-09T00:00:00"/>
    <n v="9"/>
    <x v="2"/>
    <n v="2023"/>
    <n v="11"/>
    <x v="5"/>
    <s v="BUENOS AIRES"/>
    <n v="47"/>
    <s v="LUJAN"/>
    <s v="TORRES"/>
    <s v="HOSPITAL NACIONAL DR MANUEL A MOSTES DE OCA"/>
    <s v="PADRE JOSE MARIA CRIADO ALONSO Y EVARISTO CARRIEGO"/>
    <s v="https://docs.google.com/spreadsheets/d/1r4KX8v2TXpL_RzgmKxZ5MCtMXfbcd2V1dpfbnQVIUuw/edit#gid=1518181298&amp;range=D12:F12"/>
    <x v="0"/>
    <x v="0"/>
    <x v="1"/>
    <n v="53"/>
  </r>
  <r>
    <s v="2023-S10-2-10"/>
    <d v="2023-03-10T00:00:00"/>
    <n v="10"/>
    <x v="2"/>
    <n v="2023"/>
    <n v="11"/>
    <x v="0"/>
    <s v="BUENOS AIRES"/>
    <n v="45"/>
    <s v="LA MATANZA"/>
    <s v="ISIDRO CASANOVA"/>
    <s v="JUNTA VECINAL FENIX"/>
    <s v="CARLOS ENCINA 1575"/>
    <s v="https://docs.google.com/spreadsheets/d/1r4KX8v2TXpL_RzgmKxZ5MCtMXfbcd2V1dpfbnQVIUuw/edit#gid=625766852&amp;range=G12"/>
    <x v="0"/>
    <x v="0"/>
    <x v="0"/>
    <n v="11"/>
  </r>
  <r>
    <s v="2023-S10-2-10"/>
    <d v="2023-03-10T00:00:00"/>
    <n v="10"/>
    <x v="2"/>
    <n v="2023"/>
    <n v="11"/>
    <x v="0"/>
    <s v="BUENOS AIRES"/>
    <n v="45"/>
    <s v="LA MATANZA"/>
    <s v="ISIDRO CASANOVA"/>
    <s v="JUNTA VECINAL FENIX"/>
    <s v="CARLOS ENCINA 1575"/>
    <s v="https://docs.google.com/spreadsheets/d/1r4KX8v2TXpL_RzgmKxZ5MCtMXfbcd2V1dpfbnQVIUuw/edit#gid=625766852&amp;range=G12"/>
    <x v="0"/>
    <x v="0"/>
    <x v="1"/>
    <n v="35"/>
  </r>
  <r>
    <s v="2023-S10-2-10"/>
    <d v="2023-03-10T00:00:00"/>
    <n v="10"/>
    <x v="2"/>
    <n v="2023"/>
    <n v="11"/>
    <x v="0"/>
    <s v="BUENOS AIRES"/>
    <n v="45"/>
    <s v="LA MATANZA"/>
    <s v="ISIDRO CASANOVA"/>
    <s v="JUNTA VECINAL FENIX"/>
    <s v="CARLOS ENCINA 1575"/>
    <s v="https://docs.google.com/spreadsheets/d/1r4KX8v2TXpL_RzgmKxZ5MCtMXfbcd2V1dpfbnQVIUuw/edit#gid=625766852&amp;range=G12"/>
    <x v="0"/>
    <x v="1"/>
    <x v="1"/>
    <n v="11"/>
  </r>
  <r>
    <s v="2023-S10-2-10"/>
    <d v="2023-03-10T00:00:00"/>
    <n v="10"/>
    <x v="2"/>
    <n v="2023"/>
    <n v="11"/>
    <x v="0"/>
    <s v="BUENOS AIRES"/>
    <n v="45"/>
    <s v="LA MATANZA"/>
    <s v="ISIDRO CASANOVA"/>
    <s v="JUNTA VECINAL FENIX"/>
    <s v="CARLOS ENCINA 1575"/>
    <s v="https://docs.google.com/spreadsheets/d/1r4KX8v2TXpL_RzgmKxZ5MCtMXfbcd2V1dpfbnQVIUuw/edit#gid=625766852&amp;range=G12"/>
    <x v="1"/>
    <x v="2"/>
    <x v="0"/>
    <n v="8"/>
  </r>
  <r>
    <s v="2023-S10-2-10"/>
    <d v="2023-03-10T00:00:00"/>
    <n v="10"/>
    <x v="2"/>
    <n v="2023"/>
    <n v="11"/>
    <x v="0"/>
    <s v="BUENOS AIRES"/>
    <n v="45"/>
    <s v="LA MATANZA"/>
    <s v="ISIDRO CASANOVA"/>
    <s v="JUNTA VECINAL FENIX"/>
    <s v="CARLOS ENCINA 1575"/>
    <s v="https://docs.google.com/spreadsheets/d/1r4KX8v2TXpL_RzgmKxZ5MCtMXfbcd2V1dpfbnQVIUuw/edit#gid=625766852&amp;range=G12"/>
    <x v="1"/>
    <x v="4"/>
    <x v="2"/>
    <n v="2"/>
  </r>
  <r>
    <s v="2023-S10-2-10"/>
    <d v="2023-03-10T00:00:00"/>
    <n v="10"/>
    <x v="2"/>
    <n v="2023"/>
    <n v="11"/>
    <x v="0"/>
    <s v="BUENOS AIRES"/>
    <n v="45"/>
    <s v="LA MATANZA"/>
    <s v="ISIDRO CASANOVA"/>
    <s v="JUNTA VECINAL FENIX"/>
    <s v="CARLOS ENCINA 1575"/>
    <s v="https://docs.google.com/spreadsheets/d/1r4KX8v2TXpL_RzgmKxZ5MCtMXfbcd2V1dpfbnQVIUuw/edit#gid=625766852&amp;range=G12"/>
    <x v="1"/>
    <x v="4"/>
    <x v="0"/>
    <n v="18"/>
  </r>
  <r>
    <s v="2023-S10-5-10"/>
    <d v="2023-03-10T00:00:00"/>
    <n v="10"/>
    <x v="2"/>
    <n v="2023"/>
    <n v="11"/>
    <x v="6"/>
    <s v="BUENOS AIRES"/>
    <n v="48"/>
    <s v="GENERAL PUEYRREDON"/>
    <s v="MAR DEL PLATA "/>
    <s v="PREDIO CHAPLMALAL"/>
    <s v="CALLE 801 Y CALLE 0"/>
    <s v="https://docs.google.com/spreadsheets/d/1r4KX8v2TXpL_RzgmKxZ5MCtMXfbcd2V1dpfbnQVIUuw/edit#gid=559467648&amp;range=C12:I12"/>
    <x v="0"/>
    <x v="0"/>
    <x v="0"/>
    <n v="6"/>
  </r>
  <r>
    <s v="2023-S10-5-10"/>
    <d v="2023-03-10T00:00:00"/>
    <n v="10"/>
    <x v="2"/>
    <n v="2023"/>
    <n v="11"/>
    <x v="6"/>
    <s v="BUENOS AIRES"/>
    <n v="48"/>
    <s v="GENERAL PUEYRREDON"/>
    <s v="MAR DEL PLATA "/>
    <s v="PREDIO CHAPLMALAL"/>
    <s v="CALLE 801 Y CALLE 0"/>
    <s v="https://docs.google.com/spreadsheets/d/1r4KX8v2TXpL_RzgmKxZ5MCtMXfbcd2V1dpfbnQVIUuw/edit#gid=559467648&amp;range=C12:I12"/>
    <x v="0"/>
    <x v="0"/>
    <x v="1"/>
    <n v="10"/>
  </r>
  <r>
    <s v="2023-S10-5-10"/>
    <d v="2023-03-10T00:00:00"/>
    <n v="10"/>
    <x v="2"/>
    <n v="2023"/>
    <n v="11"/>
    <x v="6"/>
    <s v="BUENOS AIRES"/>
    <n v="48"/>
    <s v="GENERAL PUEYRREDON"/>
    <s v="MAR DEL PLATA "/>
    <s v="PREDIO CHAPLMALAL"/>
    <s v="CALLE 801 Y CALLE 0"/>
    <s v="https://docs.google.com/spreadsheets/d/1r4KX8v2TXpL_RzgmKxZ5MCtMXfbcd2V1dpfbnQVIUuw/edit#gid=559467648&amp;range=C12:I12"/>
    <x v="1"/>
    <x v="2"/>
    <x v="0"/>
    <n v="25"/>
  </r>
  <r>
    <s v="2023-S10-5-10"/>
    <d v="2023-03-10T00:00:00"/>
    <n v="10"/>
    <x v="2"/>
    <n v="2023"/>
    <n v="11"/>
    <x v="6"/>
    <s v="BUENOS AIRES"/>
    <n v="48"/>
    <s v="GENERAL PUEYRREDON"/>
    <s v="MAR DEL PLATA "/>
    <s v="PREDIO CHAPLMALAL"/>
    <s v="CALLE 801 Y CALLE 0"/>
    <s v="https://docs.google.com/spreadsheets/d/1r4KX8v2TXpL_RzgmKxZ5MCtMXfbcd2V1dpfbnQVIUuw/edit#gid=559467648&amp;range=C12:I12"/>
    <x v="1"/>
    <x v="4"/>
    <x v="2"/>
    <n v="1"/>
  </r>
  <r>
    <s v="2023-S10-5-10"/>
    <d v="2023-03-10T00:00:00"/>
    <n v="10"/>
    <x v="2"/>
    <n v="2023"/>
    <n v="11"/>
    <x v="6"/>
    <s v="BUENOS AIRES"/>
    <n v="48"/>
    <s v="GENERAL PUEYRREDON"/>
    <s v="MAR DEL PLATA "/>
    <s v="PREDIO CHAPLMALAL"/>
    <s v="CALLE 801 Y CALLE 0"/>
    <s v="https://docs.google.com/spreadsheets/d/1r4KX8v2TXpL_RzgmKxZ5MCtMXfbcd2V1dpfbnQVIUuw/edit#gid=559467648&amp;range=C12:I12"/>
    <x v="1"/>
    <x v="4"/>
    <x v="0"/>
    <n v="6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0"/>
    <x v="0"/>
    <x v="0"/>
    <n v="8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0"/>
    <x v="0"/>
    <x v="1"/>
    <n v="16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0"/>
    <x v="0"/>
    <x v="10"/>
    <n v="5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1"/>
    <x v="2"/>
    <x v="0"/>
    <n v="13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1"/>
    <x v="4"/>
    <x v="2"/>
    <n v="2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1"/>
    <x v="4"/>
    <x v="0"/>
    <n v="27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3"/>
    <x v="8"/>
    <x v="0"/>
    <n v="14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3"/>
    <x v="8"/>
    <x v="19"/>
    <n v="12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3"/>
    <x v="8"/>
    <x v="20"/>
    <n v="2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3"/>
    <x v="8"/>
    <x v="6"/>
    <n v="1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3"/>
    <x v="6"/>
    <x v="0"/>
    <n v="27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3"/>
    <x v="6"/>
    <x v="13"/>
    <n v="4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3"/>
    <x v="6"/>
    <x v="14"/>
    <n v="6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3"/>
    <x v="6"/>
    <x v="9"/>
    <n v="27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3"/>
    <x v="6"/>
    <x v="6"/>
    <n v="5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2"/>
    <x v="5"/>
    <x v="0"/>
    <n v="19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2"/>
    <x v="5"/>
    <x v="4"/>
    <n v="76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4"/>
    <x v="7"/>
    <x v="0"/>
    <n v="20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4"/>
    <x v="7"/>
    <x v="9"/>
    <n v="41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5"/>
    <x v="10"/>
    <x v="0"/>
    <n v="23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5"/>
    <x v="10"/>
    <x v="15"/>
    <n v="23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5"/>
    <x v="10"/>
    <x v="16"/>
    <n v="3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5"/>
    <x v="10"/>
    <x v="25"/>
    <n v="1"/>
  </r>
  <r>
    <s v="2023-S10-1-10"/>
    <d v="2023-03-10T00:00:00"/>
    <n v="10"/>
    <x v="2"/>
    <n v="2023"/>
    <n v="11"/>
    <x v="1"/>
    <s v="CABA"/>
    <n v="44"/>
    <s v="COMUNA 8"/>
    <s v="VILLA LUGANO VILLA 20"/>
    <s v="BARRIO PAPA FRANCISCO"/>
    <s v="CORVALAN Y CALLE 5"/>
    <s v="https://goo.gl/maps/mdkZJX5SCqQMiYin6"/>
    <x v="5"/>
    <x v="10"/>
    <x v="6"/>
    <n v="2"/>
  </r>
  <r>
    <s v="2023-S10-5-11"/>
    <d v="2023-03-11T00:00:00"/>
    <n v="11"/>
    <x v="2"/>
    <n v="2023"/>
    <n v="11"/>
    <x v="6"/>
    <s v="BUENOS AIRES"/>
    <n v="48"/>
    <s v="GENERAL PUEYRREDON"/>
    <s v="MAR DEL PLATA "/>
    <s v="PREDIO CHAPLMALAL"/>
    <s v="CALLE 801 Y CALLE 0"/>
    <s v="https://docs.google.com/spreadsheets/d/1r4KX8v2TXpL_RzgmKxZ5MCtMXfbcd2V1dpfbnQVIUuw/edit#gid=559467648&amp;range=C12:I12"/>
    <x v="0"/>
    <x v="0"/>
    <x v="0"/>
    <n v="2"/>
  </r>
  <r>
    <s v="2023-S10-5-11"/>
    <d v="2023-03-11T00:00:00"/>
    <n v="11"/>
    <x v="2"/>
    <n v="2023"/>
    <n v="11"/>
    <x v="6"/>
    <s v="BUENOS AIRES"/>
    <n v="48"/>
    <s v="GENERAL PUEYRREDON"/>
    <s v="MAR DEL PLATA "/>
    <s v="PREDIO CHAPLMALAL"/>
    <s v="CALLE 801 Y CALLE 0"/>
    <s v="https://docs.google.com/spreadsheets/d/1r4KX8v2TXpL_RzgmKxZ5MCtMXfbcd2V1dpfbnQVIUuw/edit#gid=559467648&amp;range=C12:I12"/>
    <x v="0"/>
    <x v="0"/>
    <x v="1"/>
    <n v="2"/>
  </r>
  <r>
    <s v="2023-S10-5-11"/>
    <d v="2023-03-11T00:00:00"/>
    <n v="11"/>
    <x v="2"/>
    <n v="2023"/>
    <n v="11"/>
    <x v="6"/>
    <s v="BUENOS AIRES"/>
    <n v="48"/>
    <s v="GENERAL PUEYRREDON"/>
    <s v="MAR DEL PLATA "/>
    <s v="PREDIO CHAPLMALAL"/>
    <s v="CALLE 801 Y CALLE 0"/>
    <s v="https://docs.google.com/spreadsheets/d/1r4KX8v2TXpL_RzgmKxZ5MCtMXfbcd2V1dpfbnQVIUuw/edit#gid=559467648&amp;range=C12:I12"/>
    <x v="1"/>
    <x v="2"/>
    <x v="0"/>
    <n v="16"/>
  </r>
  <r>
    <s v="2023-S10-5-11"/>
    <d v="2023-03-11T00:00:00"/>
    <n v="11"/>
    <x v="2"/>
    <n v="2023"/>
    <n v="11"/>
    <x v="6"/>
    <s v="BUENOS AIRES"/>
    <n v="48"/>
    <s v="GENERAL PUEYRREDON"/>
    <s v="MAR DEL PLATA "/>
    <s v="PREDIO CHAPLMALAL"/>
    <s v="CALLE 801 Y CALLE 0"/>
    <s v="https://docs.google.com/spreadsheets/d/1r4KX8v2TXpL_RzgmKxZ5MCtMXfbcd2V1dpfbnQVIUuw/edit#gid=559467648&amp;range=C12:I12"/>
    <x v="1"/>
    <x v="4"/>
    <x v="0"/>
    <n v="16"/>
  </r>
  <r>
    <s v="2023-S10-5-11"/>
    <d v="2023-03-11T00:00:00"/>
    <n v="11"/>
    <x v="2"/>
    <n v="2023"/>
    <n v="11"/>
    <x v="6"/>
    <s v="BUENOS AIRES"/>
    <n v="48"/>
    <s v="GENERAL PUEYRREDON"/>
    <s v="MAR DEL PLATA "/>
    <s v="PREDIO CHAPLMALAL"/>
    <s v="CALLE 801 Y CALLE 0"/>
    <s v="https://docs.google.com/spreadsheets/d/1r4KX8v2TXpL_RzgmKxZ5MCtMXfbcd2V1dpfbnQVIUuw/edit#gid=559467648&amp;range=C12:I12"/>
    <x v="4"/>
    <x v="7"/>
    <x v="0"/>
    <n v="1"/>
  </r>
  <r>
    <s v="2023-S10-5-11"/>
    <d v="2023-03-11T00:00:00"/>
    <n v="11"/>
    <x v="2"/>
    <n v="2023"/>
    <n v="11"/>
    <x v="6"/>
    <s v="BUENOS AIRES"/>
    <n v="48"/>
    <s v="GENERAL PUEYRREDON"/>
    <s v="MAR DEL PLATA "/>
    <s v="PREDIO CHAPLMALAL"/>
    <s v="CALLE 801 Y CALLE 0"/>
    <s v="https://docs.google.com/spreadsheets/d/1r4KX8v2TXpL_RzgmKxZ5MCtMXfbcd2V1dpfbnQVIUuw/edit#gid=559467648&amp;range=C12:I12"/>
    <x v="4"/>
    <x v="7"/>
    <x v="9"/>
    <n v="1"/>
  </r>
  <r>
    <s v="2023-S10-1-11"/>
    <d v="2023-03-11T00:00:00"/>
    <n v="11"/>
    <x v="2"/>
    <n v="2023"/>
    <n v="11"/>
    <x v="1"/>
    <s v="CABA"/>
    <n v="44"/>
    <s v="COMUNA 4"/>
    <s v="BARRACAS"/>
    <s v="CANCHA FACUNDO CORREA"/>
    <s v="ENTRADA POR LUNA Y ZEPITA"/>
    <s v="https://docs.google.com/spreadsheets/d/1r4KX8v2TXpL_RzgmKxZ5MCtMXfbcd2V1dpfbnQVIUuw/edit#gid=243295296&amp;range=H12"/>
    <x v="0"/>
    <x v="0"/>
    <x v="0"/>
    <n v="3"/>
  </r>
  <r>
    <s v="2023-S10-1-11"/>
    <d v="2023-03-11T00:00:00"/>
    <n v="11"/>
    <x v="2"/>
    <n v="2023"/>
    <n v="11"/>
    <x v="1"/>
    <s v="CABA"/>
    <n v="44"/>
    <s v="COMUNA 4"/>
    <s v="BARRACAS"/>
    <s v="CANCHA FACUNDO CORREA"/>
    <s v="ENTRADA POR LUNA Y ZEPITA"/>
    <s v="https://docs.google.com/spreadsheets/d/1r4KX8v2TXpL_RzgmKxZ5MCtMXfbcd2V1dpfbnQVIUuw/edit#gid=243295296&amp;range=H12"/>
    <x v="0"/>
    <x v="0"/>
    <x v="1"/>
    <n v="9"/>
  </r>
  <r>
    <s v="2023-S10-1-11"/>
    <d v="2023-03-11T00:00:00"/>
    <n v="11"/>
    <x v="2"/>
    <n v="2023"/>
    <n v="11"/>
    <x v="1"/>
    <s v="CABA"/>
    <n v="44"/>
    <s v="COMUNA 4"/>
    <s v="BARRACAS"/>
    <s v="CANCHA FACUNDO CORREA"/>
    <s v="ENTRADA POR LUNA Y ZEPITA"/>
    <s v="https://docs.google.com/spreadsheets/d/1r4KX8v2TXpL_RzgmKxZ5MCtMXfbcd2V1dpfbnQVIUuw/edit#gid=243295296&amp;range=H12"/>
    <x v="1"/>
    <x v="2"/>
    <x v="0"/>
    <n v="15"/>
  </r>
  <r>
    <s v="2023-S10-1-11"/>
    <d v="2023-03-11T00:00:00"/>
    <n v="11"/>
    <x v="2"/>
    <n v="2023"/>
    <n v="11"/>
    <x v="1"/>
    <s v="CABA"/>
    <n v="44"/>
    <s v="COMUNA 4"/>
    <s v="BARRACAS"/>
    <s v="CANCHA FACUNDO CORREA"/>
    <s v="ENTRADA POR LUNA Y ZEPITA"/>
    <s v="https://docs.google.com/spreadsheets/d/1r4KX8v2TXpL_RzgmKxZ5MCtMXfbcd2V1dpfbnQVIUuw/edit#gid=243295296&amp;range=H12"/>
    <x v="1"/>
    <x v="4"/>
    <x v="0"/>
    <n v="21"/>
  </r>
  <r>
    <s v="2023-S11-3-13"/>
    <d v="2023-03-13T00:00:00"/>
    <n v="13"/>
    <x v="2"/>
    <n v="2023"/>
    <n v="12"/>
    <x v="0"/>
    <s v="BUENOS AIRES"/>
    <n v="51"/>
    <s v="HURLINGHAM"/>
    <s v="HURLINGHAM"/>
    <s v="JESUCRISTO NUESTRA ESPERANZA"/>
    <s v="GARNICA 1245 E REMEDIOS DE ESCALADA Y ALFARO"/>
    <s v="https://docs.google.com/spreadsheets/d/1Zgud8Dms6M294hlWPbWkSsyk5svRChe786WK1BlgCzY/edit#gid=1972936903&amp;range=C12"/>
    <x v="0"/>
    <x v="0"/>
    <x v="0"/>
    <n v="14"/>
  </r>
  <r>
    <s v="2023-S11-3-13"/>
    <d v="2023-03-13T00:00:00"/>
    <n v="13"/>
    <x v="2"/>
    <n v="2023"/>
    <n v="12"/>
    <x v="0"/>
    <s v="BUENOS AIRES"/>
    <n v="51"/>
    <s v="HURLINGHAM"/>
    <s v="HURLINGHAM"/>
    <s v="JESUCRISTO NUESTRA ESPERANZA"/>
    <s v="GARNICA 1245 E REMEDIOS DE ESCALADA Y ALFARO"/>
    <s v="https://docs.google.com/spreadsheets/d/1Zgud8Dms6M294hlWPbWkSsyk5svRChe786WK1BlgCzY/edit#gid=1972936903&amp;range=C12"/>
    <x v="0"/>
    <x v="0"/>
    <x v="1"/>
    <n v="33"/>
  </r>
  <r>
    <s v="2023-S11-3-13"/>
    <d v="2023-03-13T00:00:00"/>
    <n v="13"/>
    <x v="2"/>
    <n v="2023"/>
    <n v="12"/>
    <x v="0"/>
    <s v="BUENOS AIRES"/>
    <n v="51"/>
    <s v="HURLINGHAM"/>
    <s v="HURLINGHAM"/>
    <s v="JESUCRISTO NUESTRA ESPERANZA"/>
    <s v="GARNICA 1245 E REMEDIOS DE ESCALADA Y ALFARO"/>
    <s v="https://docs.google.com/spreadsheets/d/1Zgud8Dms6M294hlWPbWkSsyk5svRChe786WK1BlgCzY/edit#gid=1972936903&amp;range=C12"/>
    <x v="1"/>
    <x v="2"/>
    <x v="0"/>
    <n v="10"/>
  </r>
  <r>
    <s v="2023-S11-3-14"/>
    <d v="2023-03-14T00:00:00"/>
    <n v="14"/>
    <x v="2"/>
    <n v="2023"/>
    <n v="12"/>
    <x v="0"/>
    <s v="BUENOS AIRES"/>
    <n v="51"/>
    <s v="LA MATANZA"/>
    <s v="ISIDRO CASANOVA"/>
    <s v="VEREDA BANCO PIANO"/>
    <s v="MARCONI Y RUTA 3"/>
    <s v="https://docs.google.com/spreadsheets/d/1Zgud8Dms6M294hlWPbWkSsyk5svRChe786WK1BlgCzY/edit#gid=1972936903&amp;range=D12"/>
    <x v="0"/>
    <x v="0"/>
    <x v="0"/>
    <n v="96"/>
  </r>
  <r>
    <s v="2023-S11-3-14"/>
    <d v="2023-03-14T00:00:00"/>
    <n v="14"/>
    <x v="2"/>
    <n v="2023"/>
    <n v="12"/>
    <x v="0"/>
    <s v="BUENOS AIRES"/>
    <n v="51"/>
    <s v="LA MATANZA"/>
    <s v="ISIDRO CASANOVA"/>
    <s v="VEREDA BANCO PIANO"/>
    <s v="MARCONI Y RUTA 3"/>
    <s v="https://docs.google.com/spreadsheets/d/1Zgud8Dms6M294hlWPbWkSsyk5svRChe786WK1BlgCzY/edit#gid=1972936903&amp;range=D12"/>
    <x v="0"/>
    <x v="0"/>
    <x v="1"/>
    <n v="60"/>
  </r>
  <r>
    <s v="2023-S11-3-14"/>
    <d v="2023-03-14T00:00:00"/>
    <n v="14"/>
    <x v="2"/>
    <n v="2023"/>
    <n v="12"/>
    <x v="0"/>
    <s v="BUENOS AIRES"/>
    <n v="51"/>
    <s v="LA MATANZA"/>
    <s v="ISIDRO CASANOVA"/>
    <s v="VEREDA BANCO PIANO"/>
    <s v="MARCONI Y RUTA 3"/>
    <s v="https://docs.google.com/spreadsheets/d/1Zgud8Dms6M294hlWPbWkSsyk5svRChe786WK1BlgCzY/edit#gid=1972936903&amp;range=D12"/>
    <x v="0"/>
    <x v="1"/>
    <x v="1"/>
    <n v="36"/>
  </r>
  <r>
    <s v="2023-S11-3-14"/>
    <d v="2023-03-14T00:00:00"/>
    <n v="14"/>
    <x v="2"/>
    <n v="2023"/>
    <n v="12"/>
    <x v="0"/>
    <s v="BUENOS AIRES"/>
    <n v="51"/>
    <s v="LA MATANZA"/>
    <s v="ISIDRO CASANOVA"/>
    <s v="VEREDA BANCO PIANO"/>
    <s v="MARCONI Y RUTA 3"/>
    <s v="https://docs.google.com/spreadsheets/d/1Zgud8Dms6M294hlWPbWkSsyk5svRChe786WK1BlgCzY/edit#gid=1972936903&amp;range=D12"/>
    <x v="1"/>
    <x v="2"/>
    <x v="0"/>
    <n v="46"/>
  </r>
  <r>
    <s v="2023-S11-3-14"/>
    <d v="2023-03-14T00:00:00"/>
    <n v="14"/>
    <x v="2"/>
    <n v="2023"/>
    <n v="12"/>
    <x v="0"/>
    <s v="BUENOS AIRES"/>
    <n v="51"/>
    <s v="LA MATANZA"/>
    <s v="ISIDRO CASANOVA"/>
    <s v="VEREDA BANCO PIANO"/>
    <s v="MARCONI Y RUTA 3"/>
    <s v="https://docs.google.com/spreadsheets/d/1Zgud8Dms6M294hlWPbWkSsyk5svRChe786WK1BlgCzY/edit#gid=1972936903&amp;range=D12"/>
    <x v="1"/>
    <x v="4"/>
    <x v="2"/>
    <n v="2"/>
  </r>
  <r>
    <s v="2023-S11-3-14"/>
    <d v="2023-03-14T00:00:00"/>
    <n v="14"/>
    <x v="2"/>
    <n v="2023"/>
    <n v="12"/>
    <x v="0"/>
    <s v="BUENOS AIRES"/>
    <n v="51"/>
    <s v="LA MATANZA"/>
    <s v="ISIDRO CASANOVA"/>
    <s v="VEREDA BANCO PIANO"/>
    <s v="MARCONI Y RUTA 3"/>
    <s v="https://docs.google.com/spreadsheets/d/1Zgud8Dms6M294hlWPbWkSsyk5svRChe786WK1BlgCzY/edit#gid=1972936903&amp;range=D12"/>
    <x v="1"/>
    <x v="4"/>
    <x v="0"/>
    <n v="56"/>
  </r>
  <r>
    <s v="2023-S11-5-14"/>
    <d v="2023-03-14T00:00:00"/>
    <n v="14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0"/>
    <x v="0"/>
    <x v="0"/>
    <n v="35"/>
  </r>
  <r>
    <s v="2023-S11-5-14"/>
    <d v="2023-03-14T00:00:00"/>
    <n v="14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0"/>
    <x v="0"/>
    <x v="1"/>
    <n v="80"/>
  </r>
  <r>
    <s v="2023-S11-5-14"/>
    <d v="2023-03-14T00:00:00"/>
    <n v="14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0"/>
    <x v="0"/>
    <x v="10"/>
    <n v="58"/>
  </r>
  <r>
    <s v="2023-S11-5-14"/>
    <d v="2023-03-14T00:00:00"/>
    <n v="14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0"/>
    <x v="0"/>
    <x v="11"/>
    <n v="4"/>
  </r>
  <r>
    <s v="2023-S11-5-14"/>
    <d v="2023-03-14T00:00:00"/>
    <n v="14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1"/>
    <x v="2"/>
    <x v="0"/>
    <n v="6"/>
  </r>
  <r>
    <s v="2023-S11-5-14"/>
    <d v="2023-03-14T00:00:00"/>
    <n v="14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1"/>
    <x v="4"/>
    <x v="2"/>
    <n v="3"/>
  </r>
  <r>
    <s v="2023-S11-5-14"/>
    <d v="2023-03-14T00:00:00"/>
    <n v="14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1"/>
    <x v="4"/>
    <x v="0"/>
    <n v="32"/>
  </r>
  <r>
    <s v="2023-S11-5-14"/>
    <d v="2023-03-14T00:00:00"/>
    <n v="14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3"/>
    <x v="8"/>
    <x v="0"/>
    <n v="20"/>
  </r>
  <r>
    <s v="2023-S11-5-14"/>
    <d v="2023-03-14T00:00:00"/>
    <n v="14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3"/>
    <x v="8"/>
    <x v="20"/>
    <n v="20"/>
  </r>
  <r>
    <s v="2023-S11-5-14"/>
    <d v="2023-03-14T00:00:00"/>
    <n v="14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3"/>
    <x v="8"/>
    <x v="6"/>
    <n v="1"/>
  </r>
  <r>
    <s v="2023-S11-5-14"/>
    <d v="2023-03-14T00:00:00"/>
    <n v="14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3"/>
    <x v="9"/>
    <x v="0"/>
    <n v="47"/>
  </r>
  <r>
    <s v="2023-S11-5-14"/>
    <d v="2023-03-14T00:00:00"/>
    <n v="14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3"/>
    <x v="9"/>
    <x v="11"/>
    <n v="5"/>
  </r>
  <r>
    <s v="2023-S11-5-14"/>
    <d v="2023-03-14T00:00:00"/>
    <n v="14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2"/>
    <x v="5"/>
    <x v="0"/>
    <n v="30"/>
  </r>
  <r>
    <s v="2023-S11-5-14"/>
    <d v="2023-03-14T00:00:00"/>
    <n v="14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2"/>
    <x v="5"/>
    <x v="4"/>
    <n v="120"/>
  </r>
  <r>
    <s v="2023-S11-5-14"/>
    <d v="2023-03-14T00:00:00"/>
    <n v="14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4"/>
    <x v="7"/>
    <x v="0"/>
    <n v="64"/>
  </r>
  <r>
    <s v="2023-S11-5-14"/>
    <d v="2023-03-14T00:00:00"/>
    <n v="14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4"/>
    <x v="7"/>
    <x v="9"/>
    <n v="84"/>
  </r>
  <r>
    <s v="2023-S11-5-14"/>
    <d v="2023-03-14T00:00:00"/>
    <n v="14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5"/>
    <x v="10"/>
    <x v="0"/>
    <n v="13"/>
  </r>
  <r>
    <s v="2023-S11-5-14"/>
    <d v="2023-03-14T00:00:00"/>
    <n v="14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5"/>
    <x v="10"/>
    <x v="15"/>
    <n v="1"/>
  </r>
  <r>
    <s v="2023-S11-5-14"/>
    <d v="2023-03-14T00:00:00"/>
    <n v="14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5"/>
    <x v="10"/>
    <x v="16"/>
    <n v="7"/>
  </r>
  <r>
    <s v="2023-S11-5-14"/>
    <d v="2023-03-14T00:00:00"/>
    <n v="14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5"/>
    <x v="10"/>
    <x v="25"/>
    <n v="1"/>
  </r>
  <r>
    <s v="2023-S11-5-14"/>
    <d v="2023-03-14T00:00:00"/>
    <n v="14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5"/>
    <x v="10"/>
    <x v="18"/>
    <n v="1"/>
  </r>
  <r>
    <s v="2023-S11-5-14"/>
    <d v="2023-03-14T00:00:00"/>
    <n v="14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5"/>
    <x v="10"/>
    <x v="6"/>
    <n v="3"/>
  </r>
  <r>
    <s v="2023-S11-6-15"/>
    <d v="2023-03-15T00:00:00"/>
    <n v="15"/>
    <x v="2"/>
    <n v="2023"/>
    <n v="12"/>
    <x v="0"/>
    <s v="CABA"/>
    <n v="53"/>
    <s v="COMUNA 4"/>
    <s v="POMPEYA"/>
    <s v="ESTACION DR SAENZ NUEVA"/>
    <s v="AV SAENZ Y AV PERITO MORENO"/>
    <s v="https://docs.google.com/spreadsheets/d/1Zgud8Dms6M294hlWPbWkSsyk5svRChe786WK1BlgCzY/edit#gid=861367414&amp;range=C12:E12"/>
    <x v="0"/>
    <x v="0"/>
    <x v="0"/>
    <n v="27"/>
  </r>
  <r>
    <s v="2023-S11-6-15"/>
    <d v="2023-03-15T00:00:00"/>
    <n v="15"/>
    <x v="2"/>
    <n v="2023"/>
    <n v="12"/>
    <x v="0"/>
    <s v="CABA"/>
    <n v="53"/>
    <s v="COMUNA 4"/>
    <s v="POMPEYA"/>
    <s v="ESTACION DR SAENZ NUEVA"/>
    <s v="AV SAENZ Y AV PERITO MORENO"/>
    <s v="https://docs.google.com/spreadsheets/d/1Zgud8Dms6M294hlWPbWkSsyk5svRChe786WK1BlgCzY/edit#gid=861367414&amp;range=C12:E12"/>
    <x v="0"/>
    <x v="0"/>
    <x v="1"/>
    <n v="52"/>
  </r>
  <r>
    <s v="2023-S11-6-15"/>
    <d v="2023-03-15T00:00:00"/>
    <n v="15"/>
    <x v="2"/>
    <n v="2023"/>
    <n v="12"/>
    <x v="0"/>
    <s v="CABA"/>
    <n v="53"/>
    <s v="COMUNA 4"/>
    <s v="POMPEYA"/>
    <s v="ESTACION DR SAENZ NUEVA"/>
    <s v="AV SAENZ Y AV PERITO MORENO"/>
    <s v="https://docs.google.com/spreadsheets/d/1Zgud8Dms6M294hlWPbWkSsyk5svRChe786WK1BlgCzY/edit#gid=861367414&amp;range=C12:E12"/>
    <x v="0"/>
    <x v="0"/>
    <x v="10"/>
    <n v="4"/>
  </r>
  <r>
    <s v="2023-S11-6-15"/>
    <d v="2023-03-15T00:00:00"/>
    <n v="15"/>
    <x v="2"/>
    <n v="2023"/>
    <n v="12"/>
    <x v="0"/>
    <s v="CABA"/>
    <n v="53"/>
    <s v="COMUNA 4"/>
    <s v="POMPEYA"/>
    <s v="ESTACION DR SAENZ NUEVA"/>
    <s v="AV SAENZ Y AV PERITO MORENO"/>
    <s v="https://docs.google.com/spreadsheets/d/1Zgud8Dms6M294hlWPbWkSsyk5svRChe786WK1BlgCzY/edit#gid=861367414&amp;range=C12:E12"/>
    <x v="1"/>
    <x v="2"/>
    <x v="0"/>
    <n v="27"/>
  </r>
  <r>
    <s v="2023-S11-6-15"/>
    <d v="2023-03-15T00:00:00"/>
    <n v="15"/>
    <x v="2"/>
    <n v="2023"/>
    <n v="12"/>
    <x v="0"/>
    <s v="CABA"/>
    <n v="53"/>
    <s v="COMUNA 4"/>
    <s v="POMPEYA"/>
    <s v="ESTACION DR SAENZ NUEVA"/>
    <s v="AV SAENZ Y AV PERITO MORENO"/>
    <s v="https://docs.google.com/spreadsheets/d/1Zgud8Dms6M294hlWPbWkSsyk5svRChe786WK1BlgCzY/edit#gid=861367414&amp;range=C12:E12"/>
    <x v="1"/>
    <x v="4"/>
    <x v="0"/>
    <n v="54"/>
  </r>
  <r>
    <s v="2023-S11-1-15"/>
    <d v="2023-03-15T00:00:00"/>
    <n v="15"/>
    <x v="2"/>
    <n v="2023"/>
    <n v="12"/>
    <x v="1"/>
    <s v="CABA"/>
    <n v="50"/>
    <s v="COMUNA 9"/>
    <s v="MATADEROS"/>
    <n v="0"/>
    <s v="YRUPE Y COSQUIN"/>
    <s v="https://docs.google.com/spreadsheets/d/1Zgud8Dms6M294hlWPbWkSsyk5svRChe786WK1BlgCzY/edit#gid=243295296&amp;range=E12"/>
    <x v="0"/>
    <x v="0"/>
    <x v="0"/>
    <n v="27"/>
  </r>
  <r>
    <s v="2023-S11-1-15"/>
    <d v="2023-03-15T00:00:00"/>
    <n v="15"/>
    <x v="2"/>
    <n v="2023"/>
    <n v="12"/>
    <x v="1"/>
    <s v="CABA"/>
    <n v="50"/>
    <s v="COMUNA 9"/>
    <s v="MATADEROS"/>
    <n v="0"/>
    <s v="YRUPE Y COSQUIN"/>
    <s v="https://docs.google.com/spreadsheets/d/1Zgud8Dms6M294hlWPbWkSsyk5svRChe786WK1BlgCzY/edit#gid=243295296&amp;range=E12"/>
    <x v="0"/>
    <x v="0"/>
    <x v="1"/>
    <n v="58"/>
  </r>
  <r>
    <s v="2023-S11-1-15"/>
    <d v="2023-03-15T00:00:00"/>
    <n v="15"/>
    <x v="2"/>
    <n v="2023"/>
    <n v="12"/>
    <x v="1"/>
    <s v="CABA"/>
    <n v="50"/>
    <s v="COMUNA 9"/>
    <s v="MATADEROS"/>
    <n v="0"/>
    <s v="YRUPE Y COSQUIN"/>
    <s v="https://docs.google.com/spreadsheets/d/1Zgud8Dms6M294hlWPbWkSsyk5svRChe786WK1BlgCzY/edit#gid=243295296&amp;range=E12"/>
    <x v="0"/>
    <x v="0"/>
    <x v="10"/>
    <n v="1"/>
  </r>
  <r>
    <s v="2023-S11-1-15"/>
    <d v="2023-03-15T00:00:00"/>
    <n v="15"/>
    <x v="2"/>
    <n v="2023"/>
    <n v="12"/>
    <x v="1"/>
    <s v="CABA"/>
    <n v="50"/>
    <s v="COMUNA 9"/>
    <s v="MATADEROS"/>
    <n v="0"/>
    <s v="YRUPE Y COSQUIN"/>
    <s v="https://docs.google.com/spreadsheets/d/1Zgud8Dms6M294hlWPbWkSsyk5svRChe786WK1BlgCzY/edit#gid=243295296&amp;range=E12"/>
    <x v="1"/>
    <x v="2"/>
    <x v="0"/>
    <n v="13"/>
  </r>
  <r>
    <s v="2023-S11-1-15"/>
    <d v="2023-03-15T00:00:00"/>
    <n v="15"/>
    <x v="2"/>
    <n v="2023"/>
    <n v="12"/>
    <x v="1"/>
    <s v="CABA"/>
    <n v="50"/>
    <s v="COMUNA 9"/>
    <s v="MATADEROS"/>
    <n v="0"/>
    <s v="YRUPE Y COSQUIN"/>
    <s v="https://docs.google.com/spreadsheets/d/1Zgud8Dms6M294hlWPbWkSsyk5svRChe786WK1BlgCzY/edit#gid=243295296&amp;range=E12"/>
    <x v="1"/>
    <x v="4"/>
    <x v="2"/>
    <n v="1"/>
  </r>
  <r>
    <s v="2023-S11-1-15"/>
    <d v="2023-03-15T00:00:00"/>
    <n v="15"/>
    <x v="2"/>
    <n v="2023"/>
    <n v="12"/>
    <x v="1"/>
    <s v="CABA"/>
    <n v="50"/>
    <s v="COMUNA 9"/>
    <s v="MATADEROS"/>
    <n v="0"/>
    <s v="YRUPE Y COSQUIN"/>
    <s v="https://docs.google.com/spreadsheets/d/1Zgud8Dms6M294hlWPbWkSsyk5svRChe786WK1BlgCzY/edit#gid=243295296&amp;range=E12"/>
    <x v="1"/>
    <x v="4"/>
    <x v="0"/>
    <n v="25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0"/>
    <x v="0"/>
    <x v="0"/>
    <n v="64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0"/>
    <x v="0"/>
    <x v="1"/>
    <n v="111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0"/>
    <x v="0"/>
    <x v="10"/>
    <n v="17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0"/>
    <x v="0"/>
    <x v="11"/>
    <n v="10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1"/>
    <x v="2"/>
    <x v="0"/>
    <n v="63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1"/>
    <x v="4"/>
    <x v="2"/>
    <n v="6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1"/>
    <x v="4"/>
    <x v="0"/>
    <n v="231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3"/>
    <x v="8"/>
    <x v="0"/>
    <n v="15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3"/>
    <x v="9"/>
    <x v="0"/>
    <n v="51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3"/>
    <x v="9"/>
    <x v="11"/>
    <n v="23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3"/>
    <x v="9"/>
    <x v="6"/>
    <n v="1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3"/>
    <x v="6"/>
    <x v="0"/>
    <n v="18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3"/>
    <x v="6"/>
    <x v="13"/>
    <n v="18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3"/>
    <x v="6"/>
    <x v="9"/>
    <n v="18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2"/>
    <x v="5"/>
    <x v="0"/>
    <n v="25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2"/>
    <x v="5"/>
    <x v="4"/>
    <n v="100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4"/>
    <x v="7"/>
    <x v="0"/>
    <n v="83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4"/>
    <x v="7"/>
    <x v="9"/>
    <n v="103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4"/>
    <x v="7"/>
    <x v="11"/>
    <n v="23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5"/>
    <x v="10"/>
    <x v="0"/>
    <n v="8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5"/>
    <x v="10"/>
    <x v="15"/>
    <n v="8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5"/>
    <x v="10"/>
    <x v="16"/>
    <n v="6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5"/>
    <x v="10"/>
    <x v="25"/>
    <n v="1"/>
  </r>
  <r>
    <s v="2023-S11-5-15"/>
    <d v="2023-03-15T00:00:00"/>
    <n v="15"/>
    <x v="2"/>
    <n v="2023"/>
    <n v="12"/>
    <x v="7"/>
    <s v="BUENOS AIRES"/>
    <n v="52"/>
    <s v="SAN VICENTE"/>
    <s v="ALEJANDRO KORN"/>
    <n v="0"/>
    <s v="AV INDEPENDENCIA Y MARTIN MIGUEL DE GÜEMES"/>
    <s v="https://docs.google.com/spreadsheets/d/1Zgud8Dms6M294hlWPbWkSsyk5svRChe786WK1BlgCzY/edit#gid=1278745739&amp;range=C12:G12"/>
    <x v="5"/>
    <x v="10"/>
    <x v="6"/>
    <n v="7"/>
  </r>
  <r>
    <s v="2023-S11-2-15"/>
    <d v="2023-03-15T00:00:00"/>
    <n v="15"/>
    <x v="2"/>
    <n v="2023"/>
    <n v="12"/>
    <x v="1"/>
    <s v="BUENOS AIRES"/>
    <n v="50"/>
    <s v="HURLINGHAM"/>
    <s v="WILLIAN MORRIS"/>
    <n v="0"/>
    <s v="GENERAL CONRADO VILLEGAS Y CAÑUELAS SUR"/>
    <s v="https://docs.google.com/spreadsheets/d/1Zgud8Dms6M294hlWPbWkSsyk5svRChe786WK1BlgCzY/edit#gid=243295296&amp;range=E43"/>
    <x v="0"/>
    <x v="0"/>
    <x v="0"/>
    <n v="9"/>
  </r>
  <r>
    <s v="2023-S11-2-15"/>
    <d v="2023-03-15T00:00:00"/>
    <n v="15"/>
    <x v="2"/>
    <n v="2023"/>
    <n v="12"/>
    <x v="1"/>
    <s v="BUENOS AIRES"/>
    <n v="50"/>
    <s v="HURLINGHAM"/>
    <s v="WILLIAN MORRIS"/>
    <n v="0"/>
    <s v="GENERAL CONRADO VILLEGAS Y CAÑUELAS SUR"/>
    <s v="https://docs.google.com/spreadsheets/d/1Zgud8Dms6M294hlWPbWkSsyk5svRChe786WK1BlgCzY/edit#gid=243295296&amp;range=E43"/>
    <x v="0"/>
    <x v="0"/>
    <x v="1"/>
    <n v="13"/>
  </r>
  <r>
    <s v="2023-S11-2-15"/>
    <d v="2023-03-15T00:00:00"/>
    <n v="15"/>
    <x v="2"/>
    <n v="2023"/>
    <n v="12"/>
    <x v="1"/>
    <s v="BUENOS AIRES"/>
    <n v="50"/>
    <s v="HURLINGHAM"/>
    <s v="WILLIAN MORRIS"/>
    <n v="0"/>
    <s v="GENERAL CONRADO VILLEGAS Y CAÑUELAS SUR"/>
    <s v="https://docs.google.com/spreadsheets/d/1Zgud8Dms6M294hlWPbWkSsyk5svRChe786WK1BlgCzY/edit#gid=243295296&amp;range=E43"/>
    <x v="0"/>
    <x v="0"/>
    <x v="10"/>
    <n v="4"/>
  </r>
  <r>
    <s v="2023-S11-2-15"/>
    <d v="2023-03-15T00:00:00"/>
    <n v="15"/>
    <x v="2"/>
    <n v="2023"/>
    <n v="12"/>
    <x v="1"/>
    <s v="BUENOS AIRES"/>
    <n v="50"/>
    <s v="HURLINGHAM"/>
    <s v="WILLIAN MORRIS"/>
    <n v="0"/>
    <s v="GENERAL CONRADO VILLEGAS Y CAÑUELAS SUR"/>
    <s v="https://docs.google.com/spreadsheets/d/1Zgud8Dms6M294hlWPbWkSsyk5svRChe786WK1BlgCzY/edit#gid=243295296&amp;range=E43"/>
    <x v="0"/>
    <x v="0"/>
    <x v="11"/>
    <n v="3"/>
  </r>
  <r>
    <s v="2023-S11-2-15"/>
    <d v="2023-03-15T00:00:00"/>
    <n v="15"/>
    <x v="2"/>
    <n v="2023"/>
    <n v="12"/>
    <x v="1"/>
    <s v="BUENOS AIRES"/>
    <n v="50"/>
    <s v="HURLINGHAM"/>
    <s v="WILLIAN MORRIS"/>
    <n v="0"/>
    <s v="GENERAL CONRADO VILLEGAS Y CAÑUELAS SUR"/>
    <s v="https://docs.google.com/spreadsheets/d/1Zgud8Dms6M294hlWPbWkSsyk5svRChe786WK1BlgCzY/edit#gid=243295296&amp;range=E43"/>
    <x v="0"/>
    <x v="1"/>
    <x v="1"/>
    <n v="2"/>
  </r>
  <r>
    <s v="2023-S11-2-15"/>
    <d v="2023-03-15T00:00:00"/>
    <n v="15"/>
    <x v="2"/>
    <n v="2023"/>
    <n v="12"/>
    <x v="1"/>
    <s v="BUENOS AIRES"/>
    <n v="50"/>
    <s v="HURLINGHAM"/>
    <s v="WILLIAN MORRIS"/>
    <n v="0"/>
    <s v="GENERAL CONRADO VILLEGAS Y CAÑUELAS SUR"/>
    <s v="https://docs.google.com/spreadsheets/d/1Zgud8Dms6M294hlWPbWkSsyk5svRChe786WK1BlgCzY/edit#gid=243295296&amp;range=E43"/>
    <x v="1"/>
    <x v="2"/>
    <x v="0"/>
    <n v="31"/>
  </r>
  <r>
    <s v="2023-S11-2-15"/>
    <d v="2023-03-15T00:00:00"/>
    <n v="15"/>
    <x v="2"/>
    <n v="2023"/>
    <n v="12"/>
    <x v="1"/>
    <s v="BUENOS AIRES"/>
    <n v="50"/>
    <s v="HURLINGHAM"/>
    <s v="WILLIAN MORRIS"/>
    <n v="0"/>
    <s v="GENERAL CONRADO VILLEGAS Y CAÑUELAS SUR"/>
    <s v="https://docs.google.com/spreadsheets/d/1Zgud8Dms6M294hlWPbWkSsyk5svRChe786WK1BlgCzY/edit#gid=243295296&amp;range=E43"/>
    <x v="1"/>
    <x v="4"/>
    <x v="2"/>
    <n v="2"/>
  </r>
  <r>
    <s v="2023-S11-2-15"/>
    <d v="2023-03-15T00:00:00"/>
    <n v="15"/>
    <x v="2"/>
    <n v="2023"/>
    <n v="12"/>
    <x v="1"/>
    <s v="BUENOS AIRES"/>
    <n v="50"/>
    <s v="HURLINGHAM"/>
    <s v="WILLIAN MORRIS"/>
    <n v="0"/>
    <s v="GENERAL CONRADO VILLEGAS Y CAÑUELAS SUR"/>
    <s v="https://docs.google.com/spreadsheets/d/1Zgud8Dms6M294hlWPbWkSsyk5svRChe786WK1BlgCzY/edit#gid=243295296&amp;range=E43"/>
    <x v="1"/>
    <x v="4"/>
    <x v="0"/>
    <n v="34"/>
  </r>
  <r>
    <s v="2023-S11-2-15"/>
    <d v="2023-03-15T00:00:00"/>
    <n v="15"/>
    <x v="2"/>
    <n v="2023"/>
    <n v="12"/>
    <x v="1"/>
    <s v="BUENOS AIRES"/>
    <n v="50"/>
    <s v="HURLINGHAM"/>
    <s v="WILLIAN MORRIS"/>
    <n v="0"/>
    <s v="GENERAL CONRADO VILLEGAS Y CAÑUELAS SUR"/>
    <s v="https://docs.google.com/spreadsheets/d/1Zgud8Dms6M294hlWPbWkSsyk5svRChe786WK1BlgCzY/edit#gid=243295296&amp;range=E43"/>
    <x v="3"/>
    <x v="11"/>
    <x v="0"/>
    <n v="3"/>
  </r>
  <r>
    <s v="2023-S11-2-15"/>
    <d v="2023-03-15T00:00:00"/>
    <n v="15"/>
    <x v="2"/>
    <n v="2023"/>
    <n v="12"/>
    <x v="1"/>
    <s v="BUENOS AIRES"/>
    <n v="50"/>
    <s v="HURLINGHAM"/>
    <s v="WILLIAN MORRIS"/>
    <n v="0"/>
    <s v="GENERAL CONRADO VILLEGAS Y CAÑUELAS SUR"/>
    <s v="https://docs.google.com/spreadsheets/d/1Zgud8Dms6M294hlWPbWkSsyk5svRChe786WK1BlgCzY/edit#gid=243295296&amp;range=E43"/>
    <x v="3"/>
    <x v="13"/>
    <x v="0"/>
    <n v="6"/>
  </r>
  <r>
    <s v="2023-S11-2-15"/>
    <d v="2023-03-15T00:00:00"/>
    <n v="15"/>
    <x v="2"/>
    <n v="2023"/>
    <n v="12"/>
    <x v="1"/>
    <s v="BUENOS AIRES"/>
    <n v="50"/>
    <s v="HURLINGHAM"/>
    <s v="WILLIAN MORRIS"/>
    <n v="0"/>
    <s v="GENERAL CONRADO VILLEGAS Y CAÑUELAS SUR"/>
    <s v="https://docs.google.com/spreadsheets/d/1Zgud8Dms6M294hlWPbWkSsyk5svRChe786WK1BlgCzY/edit#gid=243295296&amp;range=E43"/>
    <x v="3"/>
    <x v="6"/>
    <x v="0"/>
    <n v="3"/>
  </r>
  <r>
    <s v="2023-S11-2-15"/>
    <d v="2023-03-15T00:00:00"/>
    <n v="15"/>
    <x v="2"/>
    <n v="2023"/>
    <n v="12"/>
    <x v="1"/>
    <s v="BUENOS AIRES"/>
    <n v="50"/>
    <s v="HURLINGHAM"/>
    <s v="WILLIAN MORRIS"/>
    <n v="0"/>
    <s v="GENERAL CONRADO VILLEGAS Y CAÑUELAS SUR"/>
    <s v="https://docs.google.com/spreadsheets/d/1Zgud8Dms6M294hlWPbWkSsyk5svRChe786WK1BlgCzY/edit#gid=243295296&amp;range=E43"/>
    <x v="3"/>
    <x v="6"/>
    <x v="21"/>
    <n v="3"/>
  </r>
  <r>
    <s v="2023-S11-2-15"/>
    <d v="2023-03-15T00:00:00"/>
    <n v="15"/>
    <x v="2"/>
    <n v="2023"/>
    <n v="12"/>
    <x v="1"/>
    <s v="BUENOS AIRES"/>
    <n v="50"/>
    <s v="HURLINGHAM"/>
    <s v="WILLIAN MORRIS"/>
    <n v="0"/>
    <s v="GENERAL CONRADO VILLEGAS Y CAÑUELAS SUR"/>
    <s v="https://docs.google.com/spreadsheets/d/1Zgud8Dms6M294hlWPbWkSsyk5svRChe786WK1BlgCzY/edit#gid=243295296&amp;range=E43"/>
    <x v="3"/>
    <x v="6"/>
    <x v="9"/>
    <n v="7"/>
  </r>
  <r>
    <s v="2023-S11-2-15"/>
    <d v="2023-03-15T00:00:00"/>
    <n v="15"/>
    <x v="2"/>
    <n v="2023"/>
    <n v="12"/>
    <x v="1"/>
    <s v="BUENOS AIRES"/>
    <n v="50"/>
    <s v="HURLINGHAM"/>
    <s v="WILLIAN MORRIS"/>
    <n v="0"/>
    <s v="GENERAL CONRADO VILLEGAS Y CAÑUELAS SUR"/>
    <s v="https://docs.google.com/spreadsheets/d/1Zgud8Dms6M294hlWPbWkSsyk5svRChe786WK1BlgCzY/edit#gid=243295296&amp;range=E43"/>
    <x v="3"/>
    <x v="6"/>
    <x v="6"/>
    <n v="1"/>
  </r>
  <r>
    <s v="2023-S11-2-15"/>
    <d v="2023-03-15T00:00:00"/>
    <n v="15"/>
    <x v="2"/>
    <n v="2023"/>
    <n v="12"/>
    <x v="1"/>
    <s v="BUENOS AIRES"/>
    <n v="50"/>
    <s v="HURLINGHAM"/>
    <s v="WILLIAN MORRIS"/>
    <n v="0"/>
    <s v="GENERAL CONRADO VILLEGAS Y CAÑUELAS SUR"/>
    <s v="https://docs.google.com/spreadsheets/d/1Zgud8Dms6M294hlWPbWkSsyk5svRChe786WK1BlgCzY/edit#gid=243295296&amp;range=E43"/>
    <x v="4"/>
    <x v="7"/>
    <x v="0"/>
    <n v="13"/>
  </r>
  <r>
    <s v="2023-S11-2-15"/>
    <d v="2023-03-15T00:00:00"/>
    <n v="15"/>
    <x v="2"/>
    <n v="2023"/>
    <n v="12"/>
    <x v="1"/>
    <s v="BUENOS AIRES"/>
    <n v="50"/>
    <s v="HURLINGHAM"/>
    <s v="WILLIAN MORRIS"/>
    <n v="0"/>
    <s v="GENERAL CONRADO VILLEGAS Y CAÑUELAS SUR"/>
    <s v="https://docs.google.com/spreadsheets/d/1Zgud8Dms6M294hlWPbWkSsyk5svRChe786WK1BlgCzY/edit#gid=243295296&amp;range=E43"/>
    <x v="4"/>
    <x v="7"/>
    <x v="9"/>
    <n v="26"/>
  </r>
  <r>
    <s v="2023-S11-2-15"/>
    <d v="2023-03-15T00:00:00"/>
    <n v="15"/>
    <x v="2"/>
    <n v="2023"/>
    <n v="12"/>
    <x v="1"/>
    <s v="BUENOS AIRES"/>
    <n v="50"/>
    <s v="HURLINGHAM"/>
    <s v="WILLIAN MORRIS"/>
    <n v="0"/>
    <s v="GENERAL CONRADO VILLEGAS Y CAÑUELAS SUR"/>
    <s v="https://docs.google.com/spreadsheets/d/1Zgud8Dms6M294hlWPbWkSsyk5svRChe786WK1BlgCzY/edit#gid=243295296&amp;range=E43"/>
    <x v="5"/>
    <x v="10"/>
    <x v="0"/>
    <n v="4"/>
  </r>
  <r>
    <s v="2023-S11-2-15"/>
    <d v="2023-03-15T00:00:00"/>
    <n v="15"/>
    <x v="2"/>
    <n v="2023"/>
    <n v="12"/>
    <x v="1"/>
    <s v="BUENOS AIRES"/>
    <n v="50"/>
    <s v="HURLINGHAM"/>
    <s v="WILLIAN MORRIS"/>
    <n v="0"/>
    <s v="GENERAL CONRADO VILLEGAS Y CAÑUELAS SUR"/>
    <s v="https://docs.google.com/spreadsheets/d/1Zgud8Dms6M294hlWPbWkSsyk5svRChe786WK1BlgCzY/edit#gid=243295296&amp;range=E43"/>
    <x v="5"/>
    <x v="10"/>
    <x v="15"/>
    <n v="6"/>
  </r>
  <r>
    <s v="2023-S11-2-15"/>
    <d v="2023-03-15T00:00:00"/>
    <n v="15"/>
    <x v="2"/>
    <n v="2023"/>
    <n v="12"/>
    <x v="1"/>
    <s v="BUENOS AIRES"/>
    <n v="50"/>
    <s v="HURLINGHAM"/>
    <s v="WILLIAN MORRIS"/>
    <n v="0"/>
    <s v="GENERAL CONRADO VILLEGAS Y CAÑUELAS SUR"/>
    <s v="https://docs.google.com/spreadsheets/d/1Zgud8Dms6M294hlWPbWkSsyk5svRChe786WK1BlgCzY/edit#gid=243295296&amp;range=E43"/>
    <x v="5"/>
    <x v="10"/>
    <x v="16"/>
    <n v="4"/>
  </r>
  <r>
    <s v="2023-S11-2-15"/>
    <d v="2023-03-15T00:00:00"/>
    <n v="15"/>
    <x v="2"/>
    <n v="2023"/>
    <n v="12"/>
    <x v="1"/>
    <s v="BUENOS AIRES"/>
    <n v="50"/>
    <s v="HURLINGHAM"/>
    <s v="WILLIAN MORRIS"/>
    <n v="0"/>
    <s v="GENERAL CONRADO VILLEGAS Y CAÑUELAS SUR"/>
    <s v="https://docs.google.com/spreadsheets/d/1Zgud8Dms6M294hlWPbWkSsyk5svRChe786WK1BlgCzY/edit#gid=243295296&amp;range=E43"/>
    <x v="5"/>
    <x v="10"/>
    <x v="6"/>
    <n v="2"/>
  </r>
  <r>
    <s v="2023-S11-3-16"/>
    <d v="2023-03-16T00:00:00"/>
    <n v="16"/>
    <x v="2"/>
    <n v="2023"/>
    <n v="12"/>
    <x v="0"/>
    <s v="BUENOS AIRES"/>
    <n v="51"/>
    <s v="LA MATANZA"/>
    <s v="ISIDRO CASANOVA"/>
    <s v="VEREDA BANCO PIANO"/>
    <s v="MARCONI Y RUTA 3"/>
    <s v="https://docs.google.com/spreadsheets/d/1Zgud8Dms6M294hlWPbWkSsyk5svRChe786WK1BlgCzY/edit#gid=1972936903&amp;range=D12"/>
    <x v="0"/>
    <x v="0"/>
    <x v="0"/>
    <n v="46"/>
  </r>
  <r>
    <s v="2023-S11-3-16"/>
    <d v="2023-03-16T00:00:00"/>
    <n v="16"/>
    <x v="2"/>
    <n v="2023"/>
    <n v="12"/>
    <x v="0"/>
    <s v="BUENOS AIRES"/>
    <n v="51"/>
    <s v="LA MATANZA"/>
    <s v="ISIDRO CASANOVA"/>
    <s v="VEREDA BANCO PIANO"/>
    <s v="MARCONI Y RUTA 3"/>
    <s v="https://docs.google.com/spreadsheets/d/1Zgud8Dms6M294hlWPbWkSsyk5svRChe786WK1BlgCzY/edit#gid=1972936903&amp;range=D12"/>
    <x v="0"/>
    <x v="0"/>
    <x v="1"/>
    <n v="64"/>
  </r>
  <r>
    <s v="2023-S11-3-16"/>
    <d v="2023-03-16T00:00:00"/>
    <n v="16"/>
    <x v="2"/>
    <n v="2023"/>
    <n v="12"/>
    <x v="0"/>
    <s v="BUENOS AIRES"/>
    <n v="51"/>
    <s v="LA MATANZA"/>
    <s v="ISIDRO CASANOVA"/>
    <s v="VEREDA BANCO PIANO"/>
    <s v="MARCONI Y RUTA 3"/>
    <s v="https://docs.google.com/spreadsheets/d/1Zgud8Dms6M294hlWPbWkSsyk5svRChe786WK1BlgCzY/edit#gid=1972936903&amp;range=D12"/>
    <x v="0"/>
    <x v="0"/>
    <x v="10"/>
    <n v="2"/>
  </r>
  <r>
    <s v="2023-S11-3-16"/>
    <d v="2023-03-16T00:00:00"/>
    <n v="16"/>
    <x v="2"/>
    <n v="2023"/>
    <n v="12"/>
    <x v="0"/>
    <s v="BUENOS AIRES"/>
    <n v="51"/>
    <s v="LA MATANZA"/>
    <s v="ISIDRO CASANOVA"/>
    <s v="VEREDA BANCO PIANO"/>
    <s v="MARCONI Y RUTA 3"/>
    <s v="https://docs.google.com/spreadsheets/d/1Zgud8Dms6M294hlWPbWkSsyk5svRChe786WK1BlgCzY/edit#gid=1972936903&amp;range=D12"/>
    <x v="0"/>
    <x v="1"/>
    <x v="1"/>
    <n v="39"/>
  </r>
  <r>
    <s v="2023-S11-3-16"/>
    <d v="2023-03-16T00:00:00"/>
    <n v="16"/>
    <x v="2"/>
    <n v="2023"/>
    <n v="12"/>
    <x v="0"/>
    <s v="BUENOS AIRES"/>
    <n v="51"/>
    <s v="LA MATANZA"/>
    <s v="ISIDRO CASANOVA"/>
    <s v="VEREDA BANCO PIANO"/>
    <s v="MARCONI Y RUTA 3"/>
    <s v="https://docs.google.com/spreadsheets/d/1Zgud8Dms6M294hlWPbWkSsyk5svRChe786WK1BlgCzY/edit#gid=1972936903&amp;range=D12"/>
    <x v="1"/>
    <x v="2"/>
    <x v="0"/>
    <n v="52"/>
  </r>
  <r>
    <s v="2023-S11-3-16"/>
    <d v="2023-03-16T00:00:00"/>
    <n v="16"/>
    <x v="2"/>
    <n v="2023"/>
    <n v="12"/>
    <x v="0"/>
    <s v="BUENOS AIRES"/>
    <n v="51"/>
    <s v="LA MATANZA"/>
    <s v="ISIDRO CASANOVA"/>
    <s v="VEREDA BANCO PIANO"/>
    <s v="MARCONI Y RUTA 3"/>
    <s v="https://docs.google.com/spreadsheets/d/1Zgud8Dms6M294hlWPbWkSsyk5svRChe786WK1BlgCzY/edit#gid=1972936903&amp;range=D12"/>
    <x v="1"/>
    <x v="4"/>
    <x v="2"/>
    <n v="2"/>
  </r>
  <r>
    <s v="2023-S11-3-16"/>
    <d v="2023-03-16T00:00:00"/>
    <n v="16"/>
    <x v="2"/>
    <n v="2023"/>
    <n v="12"/>
    <x v="0"/>
    <s v="BUENOS AIRES"/>
    <n v="51"/>
    <s v="LA MATANZA"/>
    <s v="ISIDRO CASANOVA"/>
    <s v="VEREDA BANCO PIANO"/>
    <s v="MARCONI Y RUTA 3"/>
    <s v="https://docs.google.com/spreadsheets/d/1Zgud8Dms6M294hlWPbWkSsyk5svRChe786WK1BlgCzY/edit#gid=1972936903&amp;range=D12"/>
    <x v="1"/>
    <x v="4"/>
    <x v="0"/>
    <n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s v="2023-S01-1-03"/>
    <x v="0"/>
    <d v="2023-01-03T00:00:00"/>
    <n v="3"/>
    <x v="0"/>
    <n v="2023"/>
    <n v="2"/>
    <s v="DAPPTE"/>
    <s v="CABA"/>
    <n v="1"/>
    <s v="COMUNA 1"/>
    <s v="MONSERRAT"/>
    <s v="PLAZOLETA ENFRENTE ENFRENTE DEL MSAL"/>
    <s v="MORENO ENTRE LIMA Y 9 DE JULIO"/>
    <s v="https://goo.gl/maps/v4vzCugZuWYXvAYS7"/>
    <s v="-34.611710363388326, -58.38146838895499"/>
    <m/>
    <m/>
    <m/>
    <m/>
    <s v="Administrativos, Inmunización, Promoción, Supervisión"/>
    <m/>
    <m/>
    <m/>
    <n v="175"/>
    <n v="325"/>
    <n v="0"/>
    <n v="0"/>
    <s v="155 + 170 CNV"/>
    <m/>
    <m/>
    <n v="5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 logística llegó temprano y pudimos tener todo armando a las 9:00 hs."/>
    <s v="Muy buena predisposición de todo el personal DAPPT. Bajó un 50% la participación de la población objetivo."/>
    <s v="Nos faltaron armar 2 banderitas que volvieron en la combi."/>
    <s v="Tal vez podríamos reducir el equipo que participa en el operativo ya que la población objetivo está en baja de un 50% respecto de la semana anterior. Gracias."/>
    <d v="2023-01-03T00:00:00"/>
    <m/>
  </r>
  <r>
    <s v="2023-S01-1-04"/>
    <x v="0"/>
    <d v="2023-01-04T00:00:00"/>
    <n v="4"/>
    <x v="0"/>
    <n v="2023"/>
    <n v="2"/>
    <s v="DAPPTE"/>
    <s v="CABA"/>
    <n v="1"/>
    <s v="COMUNA 1"/>
    <s v="MONSERRAT"/>
    <s v="PLAZOLETA ENFRENTE ENFRENTE DEL MSAL"/>
    <s v="MORENO ENTRE LIMA Y 9 DE JULIO"/>
    <s v="https://goo.gl/maps/v4vzCugZuWYXvAYS7"/>
    <s v="-34.611710363388326, -58.38146838895499"/>
    <m/>
    <m/>
    <m/>
    <m/>
    <s v="Administrativos, Inmunización, Promoción, Supervisión"/>
    <m/>
    <m/>
    <m/>
    <n v="251"/>
    <n v="247"/>
    <n v="0"/>
    <n v="0"/>
    <n v="221"/>
    <n v="1"/>
    <m/>
    <n v="280"/>
    <n v="11"/>
    <n v="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23-01-04T00:00:00"/>
    <m/>
  </r>
  <r>
    <s v="2023-S01-1-05"/>
    <x v="0"/>
    <d v="2023-01-05T00:00:00"/>
    <n v="5"/>
    <x v="0"/>
    <n v="2023"/>
    <n v="2"/>
    <s v="DAPPTE"/>
    <s v="CABA"/>
    <n v="1"/>
    <s v="COMUNA 1"/>
    <s v="MONSERRAT"/>
    <s v="PLAZOLETA ENFRENTE ENFRENTE DEL MSAL"/>
    <s v="MORENO ENTRE LIMA Y 9 DE JULIO"/>
    <s v="https://goo.gl/maps/v4vzCugZuWYXvAYS7"/>
    <s v="-34.611710363388326, -58.38146838895499"/>
    <m/>
    <m/>
    <m/>
    <m/>
    <s v="Administrativos, Inmunización, Promoción, Supervisión"/>
    <m/>
    <m/>
    <m/>
    <n v="241"/>
    <n v="234"/>
    <m/>
    <m/>
    <n v="202"/>
    <m/>
    <m/>
    <n v="2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23-01-05T00:00:00"/>
    <m/>
  </r>
  <r>
    <s v="2023-S02-1-10"/>
    <x v="0"/>
    <d v="2023-01-10T00:00:00"/>
    <n v="10"/>
    <x v="0"/>
    <n v="2023"/>
    <n v="3"/>
    <s v="DAPPTE"/>
    <s v="CABA"/>
    <n v="2"/>
    <s v="COMUNA 1"/>
    <s v="MONSERRAT"/>
    <s v="PLAZOLETA ENFRENTE ENFRENTE DEL MSAL"/>
    <s v="MORENO ENTRE LIMA Y 9 DE JULIO"/>
    <s v="https://goo.gl/maps/v4vzCugZuWYXvAYS7"/>
    <s v="-34.611710363388326, -58.38146838895499"/>
    <m/>
    <m/>
    <m/>
    <m/>
    <s v="Administrativos, Inmunización, Promoción, Supervisión"/>
    <m/>
    <m/>
    <m/>
    <n v="92"/>
    <n v="90"/>
    <m/>
    <m/>
    <n v="76"/>
    <m/>
    <m/>
    <n v="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2-1-11"/>
    <x v="0"/>
    <d v="2023-01-11T00:00:00"/>
    <n v="11"/>
    <x v="0"/>
    <n v="2023"/>
    <n v="3"/>
    <s v="DAPPTE"/>
    <s v="CABA"/>
    <n v="2"/>
    <s v="COMUNA 1"/>
    <s v="MONSERRAT"/>
    <s v="PLAZOLETA ENFRENTE ENFRENTE DEL MSAL"/>
    <s v="MORENO ENTRE LIMA Y 9 DE JULIO"/>
    <s v="https://goo.gl/maps/v4vzCugZuWYXvAYS7"/>
    <s v="-34.611710363388326, -58.38146838895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2-1-12"/>
    <x v="0"/>
    <d v="2023-01-12T00:00:00"/>
    <n v="12"/>
    <x v="0"/>
    <n v="2023"/>
    <n v="3"/>
    <s v="DAPPTE"/>
    <s v="CABA"/>
    <n v="2"/>
    <s v="COMUNA 1"/>
    <s v="MONSERRAT"/>
    <s v="PLAZOLETA ENFRENTE ENFRENTE DEL MSAL"/>
    <s v="MORENO ENTRE LIMA Y 9 DE JULIO"/>
    <s v="https://goo.gl/maps/v4vzCugZuWYXvAYS7"/>
    <s v="-34.611710363388326, -58.38146838895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2-2-12"/>
    <x v="0"/>
    <d v="2023-01-12T00:00:00"/>
    <n v="12"/>
    <x v="0"/>
    <n v="2023"/>
    <n v="3"/>
    <s v="EETB"/>
    <s v="CABA"/>
    <n v="3"/>
    <s v="COMUNA 8"/>
    <s v="VILLA SOLDATI"/>
    <s v="-"/>
    <s v="Av. Varela y Av. Rabanal"/>
    <s v="https://maps.app.goo.gl/ACdGej1dfp3iMjQE7"/>
    <s v="-34.661115816745045, -58.4326164576720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2-2-13"/>
    <x v="0"/>
    <d v="2023-01-13T00:00:00"/>
    <n v="13"/>
    <x v="0"/>
    <n v="2023"/>
    <n v="3"/>
    <s v="EETB"/>
    <s v="CABA"/>
    <n v="3"/>
    <s v="COMUNA 7"/>
    <s v="BAJO FLORES"/>
    <s v="Sector Ferroviario"/>
    <s v="Alpaca 1380"/>
    <s v="https://maps.app.goo.gl/NBV1SeiG3fajdz2o7"/>
    <s v="-34.579824003717945, -58.384701356094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2-3-09"/>
    <x v="0"/>
    <d v="2023-01-09T00:00:00"/>
    <n v="9"/>
    <x v="0"/>
    <n v="2023"/>
    <n v="3"/>
    <s v="DAPPTE"/>
    <s v="BUENOS AIRES"/>
    <n v="4"/>
    <s v="LUJAN"/>
    <s v="TORRES"/>
    <s v="HOSPITAL NACIONAL DR MANUEL A MOSTES DE OCA"/>
    <s v="PADRE JOSE MARIA CRIADO ALONSO Y EVARISTO CARRIEGO"/>
    <s v="https://goo.gl/maps/UKFMaR44cYm3iTwy8"/>
    <s v="-34.42664394679842, -59.12700574920005"/>
    <m/>
    <m/>
    <m/>
    <m/>
    <s v="Administrativos, Imágenes, Inmunización, Promoción, Supervisión"/>
    <s v="-"/>
    <s v="-"/>
    <m/>
    <n v="15"/>
    <n v="18"/>
    <s v="-"/>
    <m/>
    <n v="11"/>
    <s v="-"/>
    <s v="-"/>
    <n v="4"/>
    <n v="3"/>
    <n v="34"/>
    <m/>
    <m/>
    <m/>
    <n v="3"/>
    <m/>
    <m/>
    <m/>
    <m/>
    <m/>
    <m/>
    <m/>
    <m/>
    <m/>
    <m/>
    <m/>
    <m/>
    <m/>
    <m/>
    <m/>
    <m/>
    <m/>
    <m/>
    <n v="22"/>
    <n v="88"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2-3-10"/>
    <x v="0"/>
    <d v="2023-01-10T00:00:00"/>
    <n v="10"/>
    <x v="0"/>
    <n v="2023"/>
    <n v="3"/>
    <s v="DAPPTE"/>
    <s v="BUENOS AIRES"/>
    <n v="4"/>
    <s v="LUJAN"/>
    <s v="TORRES"/>
    <s v="HOSPITAL NACIONAL DR MANUEL A MOSTES DE OCA"/>
    <s v="PADRE JOSE MARIA CRIADO ALONSO Y EVARISTO CARRIEGO"/>
    <s v="https://goo.gl/maps/UKFMaR44cYm3iTwy8"/>
    <s v="-34.42664394679842, -59.12700574920005"/>
    <m/>
    <m/>
    <m/>
    <m/>
    <s v="Administrativos, Imágenes, Inmunización, Promoción, Supervisión"/>
    <m/>
    <m/>
    <m/>
    <n v="5"/>
    <n v="7"/>
    <n v="0"/>
    <m/>
    <n v="5"/>
    <n v="0"/>
    <m/>
    <n v="10"/>
    <n v="2"/>
    <n v="13"/>
    <m/>
    <m/>
    <m/>
    <n v="2"/>
    <m/>
    <m/>
    <m/>
    <m/>
    <m/>
    <m/>
    <m/>
    <m/>
    <m/>
    <m/>
    <m/>
    <m/>
    <m/>
    <m/>
    <m/>
    <m/>
    <m/>
    <m/>
    <n v="15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2-3-11"/>
    <x v="1"/>
    <d v="2023-01-11T00:00:00"/>
    <n v="11"/>
    <x v="0"/>
    <n v="2023"/>
    <n v="3"/>
    <s v="DAPPTE"/>
    <s v="BUENOS AIRES"/>
    <n v="4"/>
    <s v="LUJAN"/>
    <s v="TORRES"/>
    <s v="HOSPITAL NACIONAL DR MANUEL A MOSTES DE OCA"/>
    <s v="PADRE JOSE MARIA CRIADO ALONSO Y EVARISTO CARRIEGO"/>
    <s v="https://goo.gl/maps/UKFMaR44cYm3iTwy8"/>
    <s v="-34.42664394679842, -59.1270057492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2-3-12"/>
    <x v="0"/>
    <d v="2023-01-12T00:00:00"/>
    <n v="12"/>
    <x v="0"/>
    <n v="2023"/>
    <n v="3"/>
    <s v="DAPPTE"/>
    <s v="BUENOS AIRES"/>
    <n v="4"/>
    <s v="LUJAN"/>
    <s v="TORRES"/>
    <s v="HOSPITAL NACIONAL DR MANUEL A MOSTES DE OCA"/>
    <s v="PADRE JOSE MARIA CRIADO ALONSO Y EVARISTO CARRIEGO"/>
    <s v="https://goo.gl/maps/UKFMaR44cYm3iTwy8"/>
    <s v="-34.42664394679842, -59.1270057492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2-3-13"/>
    <x v="0"/>
    <d v="2023-01-13T00:00:00"/>
    <n v="13"/>
    <x v="0"/>
    <n v="2023"/>
    <n v="3"/>
    <s v="DAPPTE"/>
    <s v="BUENOS AIRES"/>
    <n v="4"/>
    <s v="LUJAN"/>
    <s v="TORRES"/>
    <s v="HOSPITAL NACIONAL DR MANUEL A MOSTES DE OCA"/>
    <s v="PADRE JOSE MARIA CRIADO ALONSO Y EVARISTO CARRIEGO"/>
    <s v="https://goo.gl/maps/UKFMaR44cYm3iTwy8"/>
    <s v="-34.42664394679842, -59.1270057492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3-1-19"/>
    <x v="0"/>
    <d v="2023-01-19T00:00:00"/>
    <n v="19"/>
    <x v="0"/>
    <n v="2023"/>
    <n v="4"/>
    <s v="EETB"/>
    <s v="CABA"/>
    <n v="5"/>
    <s v="COMUNA 4"/>
    <s v="VILLA 21-24"/>
    <s v="PLAZA CLEMENTE"/>
    <s v="DORREGO Y CONDE"/>
    <s v="https://goo.gl/maps/5Zk9kc9qirz7eF666"/>
    <s v="-34.58167066791381, -58.44222789924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3-1-20"/>
    <x v="1"/>
    <d v="2023-01-20T00:00:00"/>
    <n v="20"/>
    <x v="0"/>
    <n v="2023"/>
    <n v="4"/>
    <s v="EETB"/>
    <s v="CABA"/>
    <n v="5"/>
    <s v="COMUNA 12"/>
    <s v="PARQUE DE LA ESTACION"/>
    <s v="PARQUE SAAVEDRA"/>
    <s v="GARCIA DEL RIO Y ROQUE PEREZ"/>
    <s v="https://goo.gl/maps/5Zk9kc9qirz7eF666"/>
    <s v="-34.55191117208387, -58.48040386191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3-2-16"/>
    <x v="0"/>
    <d v="2023-01-16T00:00:00"/>
    <n v="16"/>
    <x v="0"/>
    <n v="2023"/>
    <n v="4"/>
    <s v="DAPPTE"/>
    <s v="ENTRE RIOS"/>
    <n v="6"/>
    <s v="DEPARTAMENTO GUALEGUAYCHU"/>
    <s v="GUALEGUAYCHU"/>
    <s v="VACUNATORIO DR. PATICO DANERI"/>
    <s v="SAN MARTIN 685"/>
    <s v="https://maps.app.goo.gl/gaUej2NFEq7BukAH6"/>
    <s v="-33.01005793994914, -58.5121295471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3-2-17"/>
    <x v="0"/>
    <d v="2023-01-17T00:00:00"/>
    <n v="17"/>
    <x v="0"/>
    <n v="2023"/>
    <n v="4"/>
    <s v="DAPPTE"/>
    <s v="ENTRE RIOS"/>
    <n v="6"/>
    <s v="DEPARTAMENTO GUALEGUAYCHU"/>
    <s v="GUALEGUAYCHU"/>
    <s v="VACUNATORIO DR. PATICO DANERI"/>
    <s v="SAN MARTIN 685"/>
    <s v="https://maps.app.goo.gl/gaUej2NFEq7BukAH6"/>
    <s v="-33.01005793994914, -58.5121295471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3-2-18"/>
    <x v="0"/>
    <d v="2023-01-18T00:00:00"/>
    <n v="18"/>
    <x v="0"/>
    <n v="2023"/>
    <n v="4"/>
    <s v="DAPPTE"/>
    <s v="ENTRE RIOS"/>
    <n v="6"/>
    <s v="DEPARTAMENTO GUALEGUAYCHU"/>
    <s v="GUALEGUAYCHU"/>
    <s v="VACUNATORIO DR. PATICO DANERI"/>
    <s v="SAN MARTIN 685"/>
    <s v="https://maps.app.goo.gl/gaUej2NFEq7BukAH6"/>
    <s v="-33.01005793994914, -58.5121295471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3-2-19"/>
    <x v="0"/>
    <d v="2023-01-19T00:00:00"/>
    <n v="19"/>
    <x v="0"/>
    <n v="2023"/>
    <n v="4"/>
    <s v="DAPPTE"/>
    <s v="ENTRE RIOS"/>
    <n v="6"/>
    <s v="DEPARTAMENTO GUALEGUAYCHU"/>
    <s v="GUALEGUAYCHU"/>
    <s v="VACUNATORIO DR. PATICO DANERI"/>
    <s v="SAN MARTIN 685"/>
    <s v="https://maps.app.goo.gl/gaUej2NFEq7BukAH6"/>
    <s v="-33.01005793994914, -58.5121295471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3-2-20"/>
    <x v="0"/>
    <d v="2023-01-20T00:00:00"/>
    <n v="20"/>
    <x v="0"/>
    <n v="2023"/>
    <n v="4"/>
    <s v="DAPPTE"/>
    <s v="ENTRE RIOS"/>
    <n v="6"/>
    <s v="DEPARTAMENTO GUALEGUAYCHU"/>
    <s v="GUALEGUAYCHU"/>
    <s v="VACUNATORIO DR. PATICO DANERI"/>
    <s v="SAN MARTIN 685"/>
    <s v="https://maps.app.goo.gl/gaUej2NFEq7BukAH6"/>
    <s v="-33.01005793994914, -58.5121295471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3-2-21"/>
    <x v="0"/>
    <d v="2023-01-21T00:00:00"/>
    <n v="21"/>
    <x v="0"/>
    <n v="2023"/>
    <n v="4"/>
    <s v="DAPPTE"/>
    <s v="ENTRE RIOS"/>
    <n v="6"/>
    <s v="DEPARTAMENTO GUALEGUAYCHU"/>
    <s v="GUALEGUAYCHU"/>
    <s v="VACUNATORIO DR. PATICO DANERI"/>
    <s v="SAN MARTIN 685"/>
    <s v="https://maps.app.goo.gl/gaUej2NFEq7BukAH6"/>
    <s v="-33.01005793994914, -58.5121295471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3-3-19"/>
    <x v="1"/>
    <d v="2023-01-19T00:00:00"/>
    <n v="19"/>
    <x v="0"/>
    <n v="2023"/>
    <n v="4"/>
    <s v="DAPPTE"/>
    <s v="CABA"/>
    <n v="7"/>
    <s v="COMUNA 1"/>
    <s v="MONSERRAT"/>
    <s v="PLAZOLETA ENFRENTE ENFRENTE DEL MSAL"/>
    <s v="MORENO ENTRE LIMA Y 9 DE JULIO"/>
    <s v="https://goo.gl/maps/v4vzCugZuWYXvAYS7"/>
    <s v="-34.611710363388326, -58.38146838895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3-4-16"/>
    <x v="1"/>
    <d v="2023-01-16T00:00:00"/>
    <n v="16"/>
    <x v="0"/>
    <n v="2023"/>
    <n v="4"/>
    <s v="SAFRO"/>
    <s v="CABA"/>
    <n v="8"/>
    <s v="COMUNA 1"/>
    <s v="MONSERRAT"/>
    <s v="DIRECCION SANIDAD DE FRONTERAS"/>
    <s v="AV. HUERGO Y 20 DE SEPTIEMBRE"/>
    <s v="https://goo.gl/maps/isjz6SDiiQ67deex9"/>
    <s v="-34.62620234020305, -58.359305617643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3-4-17"/>
    <x v="1"/>
    <d v="2023-01-17T00:00:00"/>
    <n v="17"/>
    <x v="0"/>
    <n v="2023"/>
    <n v="4"/>
    <s v="SAFRO"/>
    <s v="CABA"/>
    <n v="8"/>
    <s v="COMUNA 1"/>
    <s v="MONSERRAT"/>
    <s v="DIRECCION SANIDAD DE FRONTERAS"/>
    <s v="AV. HUERGO Y 20 DE SEPTIEMBRE"/>
    <s v="https://goo.gl/maps/isjz6SDiiQ67deex9"/>
    <s v="-34.62620234020305, -58.359305617643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3-4-18"/>
    <x v="1"/>
    <d v="2023-01-18T00:00:00"/>
    <n v="18"/>
    <x v="0"/>
    <n v="2023"/>
    <n v="4"/>
    <s v="SAFRO"/>
    <s v="CABA"/>
    <n v="8"/>
    <s v="COMUNA 1"/>
    <s v="MONSERRAT"/>
    <s v="DIRECCION SANIDAD DE FRONTERAS"/>
    <s v="AV. HUERGO Y 20 DE SEPTIEMBRE"/>
    <s v="https://goo.gl/maps/isjz6SDiiQ67deex9"/>
    <s v="-34.62620234020305, -58.359305617643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3-4-19"/>
    <x v="1"/>
    <d v="2023-01-19T00:00:00"/>
    <n v="19"/>
    <x v="0"/>
    <n v="2023"/>
    <n v="4"/>
    <s v="SAFRO"/>
    <s v="CABA"/>
    <n v="8"/>
    <s v="COMUNA 1"/>
    <s v="MONSERRAT"/>
    <s v="DIRECCION SANIDAD DE FRONTERAS"/>
    <s v="AV. HUERGO Y 20 DE SEPTIEMBRE"/>
    <s v="https://goo.gl/maps/isjz6SDiiQ67deex9"/>
    <s v="-34.62620234020305, -58.359305617643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3-4-20"/>
    <x v="1"/>
    <d v="2023-01-20T00:00:00"/>
    <n v="20"/>
    <x v="0"/>
    <n v="2023"/>
    <n v="4"/>
    <s v="SAFRO"/>
    <s v="CABA"/>
    <n v="8"/>
    <s v="COMUNA 1"/>
    <s v="MONSERRAT"/>
    <s v="DIRECCION SANIDAD DE FRONTERAS"/>
    <s v="AV. HUERGO Y 20 DE SEPTIEMBRE"/>
    <s v="https://goo.gl/maps/isjz6SDiiQ67deex9"/>
    <s v="-34.62620234020305, -58.359305617643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3-5-18"/>
    <x v="0"/>
    <d v="2023-01-18T00:00:00"/>
    <n v="18"/>
    <x v="0"/>
    <n v="2023"/>
    <n v="4"/>
    <s v="DAPPTE"/>
    <s v="BUENOS AIRES"/>
    <n v="9"/>
    <s v="PARTIDO DE EZEIZA"/>
    <s v="EZEIZA"/>
    <s v="CENTRO RECREATIVO NACIONAL BOSQUES DE EZEIZA"/>
    <s v="AV. ING. FERNANDEZ GARCIA S/N"/>
    <s v="https://maps.app.goo.gl/7EQPsBbFKdzUVuJ29"/>
    <s v="-34.76195101427358, -58.5560092079452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4-1-26"/>
    <x v="0"/>
    <d v="2023-01-26T00:00:00"/>
    <n v="26"/>
    <x v="0"/>
    <n v="2023"/>
    <n v="5"/>
    <s v="EETB"/>
    <s v="CABA"/>
    <n v="10"/>
    <s v="COMUNA 12"/>
    <s v="SAAVEDRA"/>
    <s v="PARQUE SAAVEDRA"/>
    <s v="Av. GARCIA DEL RIO Y ROQUE PEREZ"/>
    <s v="https://goo.gl/maps/wok2UTVFkC54WCas8"/>
    <s v="-34.54986465023982, -58.478098986264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4-1-27"/>
    <x v="1"/>
    <d v="2023-01-27T00:00:00"/>
    <n v="27"/>
    <x v="0"/>
    <n v="2023"/>
    <n v="5"/>
    <s v="EETB"/>
    <s v="CABA"/>
    <n v="10"/>
    <s v="COMUNA 7"/>
    <s v="BARRIO JUAN XXIII"/>
    <s v="CAMPITO DEL BARRIO JUAN XXIII"/>
    <s v="AV. RIESTRA ENTRE CAMILO TORRES Y AGUSTIN DE VEDIA"/>
    <s v="https://goo.gl/maps/7oScbz5cUKVCyTUr5"/>
    <s v="-34.645090654925575, -58.435570319550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4-2-23"/>
    <x v="0"/>
    <d v="2023-01-23T00:00:00"/>
    <n v="23"/>
    <x v="0"/>
    <n v="2023"/>
    <n v="5"/>
    <s v="DAPPTE"/>
    <s v="ENTRE RIOS"/>
    <n v="11"/>
    <s v="DEPARTAMENTO GUALEGUAYCHU"/>
    <s v="GUALEGUAYCHU"/>
    <s v="VACUNATORIO DR. PATICO DANERI"/>
    <s v="SAN MARTIN 685"/>
    <s v="https://maps.app.goo.gl/gaUej2NFEq7BukAH6"/>
    <s v="-33.01005793994914, -58.5121295471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4-2-24"/>
    <x v="0"/>
    <d v="2023-01-24T00:00:00"/>
    <n v="24"/>
    <x v="0"/>
    <n v="2023"/>
    <n v="5"/>
    <s v="DAPPTE"/>
    <s v="ENTRE RIOS"/>
    <n v="11"/>
    <s v="DEPARTAMENTO GUALEGUAYCHU"/>
    <s v="GUALEGUAYCHU"/>
    <s v="VACUNATORIO DR. PATICO DANERI"/>
    <s v="SAN MARTIN 685"/>
    <s v="https://maps.app.goo.gl/gaUej2NFEq7BukAH6"/>
    <s v="-33.01005793994914, -58.5121295471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4-2-25"/>
    <x v="0"/>
    <d v="2023-01-25T00:00:00"/>
    <n v="25"/>
    <x v="0"/>
    <n v="2023"/>
    <n v="5"/>
    <s v="DAPPTE"/>
    <s v="ENTRE RIOS"/>
    <n v="11"/>
    <s v="DEPARTAMENTO GUALEGUAYCHU"/>
    <s v="GUALEGUAYCHU"/>
    <s v="VACUNATORIO DR. PATICO DANERI"/>
    <s v="SAN MARTIN 685"/>
    <s v="https://maps.app.goo.gl/gaUej2NFEq7BukAH6"/>
    <s v="-33.01005793994914, -58.5121295471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4-2-26"/>
    <x v="0"/>
    <d v="2023-01-26T00:00:00"/>
    <n v="26"/>
    <x v="0"/>
    <n v="2023"/>
    <n v="5"/>
    <s v="DAPPTE"/>
    <s v="ENTRE RIOS"/>
    <n v="11"/>
    <s v="DEPARTAMENTO GUALEGUAYCHU"/>
    <s v="GUALEGUAYCHU"/>
    <s v="VACUNATORIO DR. PATICO DANERI"/>
    <s v="SAN MARTIN 685"/>
    <s v="https://maps.app.goo.gl/gaUej2NFEq7BukAH6"/>
    <s v="-33.01005793994914, -58.5121295471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4-2-27"/>
    <x v="0"/>
    <d v="2023-01-27T00:00:00"/>
    <n v="27"/>
    <x v="0"/>
    <n v="2023"/>
    <n v="5"/>
    <s v="DAPPTE"/>
    <s v="ENTRE RIOS"/>
    <n v="11"/>
    <s v="DEPARTAMENTO GUALEGUAYCHU"/>
    <s v="GUALEGUAYCHU"/>
    <s v="VACUNATORIO DR. PATICO DANERI"/>
    <s v="SAN MARTIN 685"/>
    <s v="https://maps.app.goo.gl/gaUej2NFEq7BukAH6"/>
    <s v="-33.01005793994914, -58.5121295471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-S04-3-24"/>
    <x v="1"/>
    <d v="2023-01-24T00:00:00"/>
    <n v="24"/>
    <x v="0"/>
    <n v="2023"/>
    <n v="5"/>
    <s v="DAPPTE"/>
    <s v="CABA"/>
    <n v="7"/>
    <s v="COMUNA 1"/>
    <s v="MONSERRAT"/>
    <s v="PLAZOLETA ENFRENTE ENFRENTE DEL MSAL"/>
    <s v="MORENO ENTRE LIMA Y 9 DE JULIO"/>
    <s v="https://goo.gl/maps/v4vzCugZuWYXvAYS7"/>
    <s v="-34.611710363388326, -58.38146838895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4-3-25"/>
    <x v="1"/>
    <d v="2023-01-25T00:00:00"/>
    <n v="25"/>
    <x v="0"/>
    <n v="2023"/>
    <n v="5"/>
    <s v="DAPPTE"/>
    <s v="CABA"/>
    <n v="7"/>
    <s v="COMUNA 1"/>
    <s v="MONSERRAT"/>
    <s v="PLAZOLETA ENFRENTE ENFRENTE DEL MSAL"/>
    <s v="MORENO ENTRE LIMA Y 9 DE JULIO"/>
    <s v="https://goo.gl/maps/v4vzCugZuWYXvAYS7"/>
    <s v="-34.611710363388326, -58.38146838895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4-3-26"/>
    <x v="1"/>
    <d v="2023-01-26T00:00:00"/>
    <n v="26"/>
    <x v="0"/>
    <n v="2023"/>
    <n v="5"/>
    <s v="DAPPTE"/>
    <s v="CABA"/>
    <n v="7"/>
    <s v="COMUNA 1"/>
    <s v="MONSERRAT"/>
    <s v="PLAZOLETA ENFRENTE ENFRENTE DEL MSAL"/>
    <s v="MORENO ENTRE LIMA Y 9 DE JULIO"/>
    <s v="https://goo.gl/maps/v4vzCugZuWYXvAYS7"/>
    <s v="-34.611710363388326, -58.38146838895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4-4-24"/>
    <x v="1"/>
    <d v="2023-01-24T00:00:00"/>
    <n v="24"/>
    <x v="0"/>
    <n v="2023"/>
    <n v="5"/>
    <s v="DAPPTE"/>
    <s v="BUENOS AIRES"/>
    <n v="12"/>
    <s v="GENERAL PUEYRREDON"/>
    <s v="MAR DEL PLATA "/>
    <s v="PARQUE DE LAS INFANCIAS- BASE NAVAL"/>
    <s v="BV. MARITIMO PATRICIO PERALTA RAMOS AL 6500"/>
    <s v="https://goo.gl/maps/qFkJtHkKPSBGKaJY7"/>
    <s v="-38.03615812380982, -57.53737445291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4-4-25"/>
    <x v="0"/>
    <d v="2023-01-25T00:00:00"/>
    <n v="25"/>
    <x v="0"/>
    <n v="2023"/>
    <n v="5"/>
    <s v="DAPPTE"/>
    <s v="BUENOS AIRES"/>
    <n v="12"/>
    <s v="GENERAL PUEYRREDON"/>
    <s v="MAR DEL PLATA "/>
    <s v="PARQUE DE LAS INFANCIAS- BASE NAVAL"/>
    <s v="BV. MARITIMO PATRICIO PERALTA RAMOS AL 6500"/>
    <s v="https://goo.gl/maps/qFkJtHkKPSBGKaJY7"/>
    <s v="-38.03615812380982, -57.53737445291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4-4-26"/>
    <x v="0"/>
    <d v="2023-01-26T00:00:00"/>
    <n v="26"/>
    <x v="0"/>
    <n v="2023"/>
    <n v="5"/>
    <s v="DAPPTE"/>
    <s v="BUENOS AIRES"/>
    <n v="12"/>
    <s v="GENERAL PUEYRREDON"/>
    <s v="MAR DEL PLATA "/>
    <s v="PARQUE DE LAS INFANCIAS- BASE NAVAL"/>
    <s v="BV. MARITIMO PATRICIO PERALTA RAMOS AL 6500"/>
    <s v="https://goo.gl/maps/qFkJtHkKPSBGKaJY7"/>
    <s v="-38.03615812380982, -57.53737445291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4-4-27"/>
    <x v="0"/>
    <d v="2023-01-27T00:00:00"/>
    <n v="27"/>
    <x v="0"/>
    <n v="2023"/>
    <n v="5"/>
    <s v="DAPPTE"/>
    <s v="BUENOS AIRES"/>
    <n v="12"/>
    <s v="GENERAL PUEYRREDON"/>
    <s v="MAR DEL PLATA "/>
    <s v="PARQUE DE LAS INFANCIAS- BASE NAVAL"/>
    <s v="BV. MARITIMO PATRICIO PERALTA RAMOS AL 6500"/>
    <s v="https://goo.gl/maps/qFkJtHkKPSBGKaJY7"/>
    <s v="-38.03615812380982, -57.53737445291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4-4-28"/>
    <x v="0"/>
    <d v="2023-01-28T00:00:00"/>
    <n v="28"/>
    <x v="0"/>
    <n v="2023"/>
    <n v="5"/>
    <s v="DAPPTE"/>
    <s v="BUENOS AIRES"/>
    <n v="12"/>
    <s v="GENERAL PUEYRREDON"/>
    <s v="MAR DEL PLATA "/>
    <s v="PARQUE DE LAS INFANCIAS- BASE NAVAL"/>
    <s v="BV. MARITIMO PATRICIO PERALTA RAMOS AL 6500"/>
    <s v="https://goo.gl/maps/qFkJtHkKPSBGKaJY7"/>
    <s v="-38.03615812380982, -57.53737445291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4-4-29"/>
    <x v="0"/>
    <d v="2023-01-29T00:00:00"/>
    <n v="29"/>
    <x v="0"/>
    <n v="2023"/>
    <n v="5"/>
    <s v="DAPPTE"/>
    <s v="BUENOS AIRES"/>
    <n v="12"/>
    <s v="GENERAL PUEYRREDON"/>
    <s v="MAR DEL PLATA "/>
    <s v="PARQUE DE LAS INFANCIAS- BASE NAVAL"/>
    <s v="BV. MARITIMO PATRICIO PERALTA RAMOS AL 6500"/>
    <s v="https://goo.gl/maps/qFkJtHkKPSBGKaJY7"/>
    <s v="-38.03615812380982, -57.53737445291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5-1-3"/>
    <x v="0"/>
    <d v="2023-02-03T00:00:00"/>
    <n v="3"/>
    <x v="1"/>
    <n v="2023"/>
    <n v="6"/>
    <s v="EETB"/>
    <s v="CABA"/>
    <n v="13"/>
    <s v="COMUNA 14"/>
    <s v="PALERMO"/>
    <s v="PLAZA ARMENIA"/>
    <s v="ARMENIA Y COSTA RICA"/>
    <s v="https://goo.gl/maps/YF7dDLSY7x6kkXFu6"/>
    <s v="-34.588231819947254, -58.426151455742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5-2-3"/>
    <x v="0"/>
    <d v="2023-02-03T00:00:00"/>
    <n v="3"/>
    <x v="1"/>
    <n v="2023"/>
    <n v="6"/>
    <s v="EETB"/>
    <s v="CORDOBA"/>
    <n v="14"/>
    <s v="GENERAL SAN MARTIN"/>
    <s v="VILLA MARIA"/>
    <s v="-"/>
    <s v="Elpidio González 100/200"/>
    <s v="https://goo.gl/maps/nuuPhUPPhUf3mP9N9"/>
    <s v="-32.41482029386802, -63.259862141808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5-2-4"/>
    <x v="0"/>
    <d v="2023-02-04T00:00:00"/>
    <n v="4"/>
    <x v="1"/>
    <n v="2023"/>
    <n v="6"/>
    <s v="EETB"/>
    <s v="CORDOBA"/>
    <n v="14"/>
    <s v="GENERAL SAN MARTIN"/>
    <s v="VILLA MARIA"/>
    <s v="-"/>
    <s v="Elpidio González 100/200"/>
    <s v="https://goo.gl/maps/nuuPhUPPhUf3mP9N9"/>
    <s v="-32.41482029386802, -63.259862141808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5-2-5"/>
    <x v="0"/>
    <d v="2023-02-05T00:00:00"/>
    <n v="5"/>
    <x v="1"/>
    <n v="2023"/>
    <n v="6"/>
    <s v="EETB"/>
    <s v="CORDOBA"/>
    <n v="14"/>
    <s v="GENERAL SAN MARTIN"/>
    <s v="VILLA MARIA"/>
    <s v="-"/>
    <s v="Elpidio González 100/200"/>
    <s v="https://goo.gl/maps/nuuPhUPPhUf3mP9N9"/>
    <s v="-32.41482029386802, -63.259862141808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5-3-3"/>
    <x v="0"/>
    <d v="2023-02-03T00:00:00"/>
    <n v="3"/>
    <x v="1"/>
    <n v="2023"/>
    <n v="6"/>
    <s v="TECNOPOLIS"/>
    <s v="BUENOS AIRES"/>
    <n v="15"/>
    <s v="VICENTE LOPEZ"/>
    <s v="VILLA MARTELLI"/>
    <s v="TECNOPOLIS"/>
    <s v="AV. GRAL PAZ Y AV. CONSTITUYENTES"/>
    <s v="https://g.page/tecnopolisoficial?share"/>
    <s v="-34.55933303705954, -58.50783327540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5-3-4"/>
    <x v="0"/>
    <d v="2023-02-04T00:00:00"/>
    <n v="4"/>
    <x v="1"/>
    <n v="2023"/>
    <n v="6"/>
    <s v="TECNOPOLIS"/>
    <s v="BUENOS AIRES"/>
    <n v="15"/>
    <s v="VICENTE LOPEZ"/>
    <s v="VILLA MARTELI"/>
    <s v="TECNOPOLIS"/>
    <s v="AV. GRAL PAZ Y AV. CONSTITUYENTES"/>
    <s v="https://g.page/tecnopolisoficial?share"/>
    <s v="-34.55933303705954, -58.50783327540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5-3-5"/>
    <x v="0"/>
    <d v="2023-02-05T00:00:00"/>
    <n v="5"/>
    <x v="1"/>
    <n v="2023"/>
    <n v="6"/>
    <s v="TECNOPOLIS"/>
    <s v="BUENOS AIRES"/>
    <n v="15"/>
    <s v="VICENTE LOPEZ"/>
    <s v="VILLA MARTELLI"/>
    <s v="TECNOPOLIS"/>
    <s v="AV. GRAL PAZ Y AV. CONSTITUYENTES"/>
    <s v="https://g.page/tecnopolisoficial?share"/>
    <s v="-34.55933303705954, -58.50783327540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5-4-2"/>
    <x v="0"/>
    <d v="2023-02-02T00:00:00"/>
    <n v="2"/>
    <x v="1"/>
    <n v="2023"/>
    <n v="6"/>
    <s v="EETB"/>
    <s v="CABA"/>
    <n v="13"/>
    <s v="COMUNA 10"/>
    <s v="MONTE CASTRO"/>
    <s v="PLAZA MONTECASTRO"/>
    <s v="GUALEGUAYCHÚ Y ELPUDIO GONZALEZ"/>
    <s v="https://goo.gl/maps/orBxUnHtQCjBq3gA9"/>
    <s v="-34.618488751953535, -58.4973706331757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5-4-2"/>
    <x v="0"/>
    <d v="2023-02-02T00:00:00"/>
    <n v="2"/>
    <x v="1"/>
    <n v="2023"/>
    <n v="6"/>
    <s v="DAPPTE"/>
    <s v="BUENOS AIRES"/>
    <n v="16"/>
    <s v="MORENO"/>
    <s v="MORENO NORTE"/>
    <s v="SALITA LA PERLA"/>
    <s v="ASCASUBI Y ZARATE"/>
    <s v="https://maps.app.goo.gl/hwW2HrgAbu81ZYV49"/>
    <s v="-34.61168849144329, -58.798915115879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5-5-1"/>
    <x v="0"/>
    <d v="2023-02-01T00:00:00"/>
    <n v="1"/>
    <x v="1"/>
    <n v="2023"/>
    <n v="6"/>
    <s v="DAPPTE"/>
    <s v="BUENOS AIRES"/>
    <n v="17"/>
    <s v="GENERAL PUEYRREDON"/>
    <s v="MAR DEL PLATA "/>
    <s v="PARQUE DE LAS INFANCIAS- BASE NAVAL"/>
    <s v="BV. MARITIMO PATRICIO PERALTA RAMOS AL 6500"/>
    <s v="https://goo.gl/maps/qFkJtHkKPSBGKaJY7"/>
    <s v="-38.03615812380982, -57.53737445291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5-5-2"/>
    <x v="0"/>
    <d v="2023-02-02T00:00:00"/>
    <n v="2"/>
    <x v="1"/>
    <n v="2023"/>
    <n v="6"/>
    <s v="DAPPTE"/>
    <s v="BUENOS AIRES"/>
    <n v="17"/>
    <s v="GENERAL PUEYRREDON"/>
    <s v="MAR DEL PLATA "/>
    <s v="PARQUE DE LAS INFANCIAS- BASE NAVAL"/>
    <s v="BV. MARITIMO PATRICIO PERALTA RAMOS AL 6500"/>
    <s v="https://goo.gl/maps/qFkJtHkKPSBGKaJY7"/>
    <s v="-38.03615812380982, -57.53737445291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5-5-3"/>
    <x v="0"/>
    <d v="2023-02-03T00:00:00"/>
    <n v="3"/>
    <x v="1"/>
    <n v="2023"/>
    <n v="6"/>
    <s v="DAPPTE"/>
    <s v="BUENOS AIRES"/>
    <n v="17"/>
    <s v="GENERAL PUEYRREDON"/>
    <s v="MAR DEL PLATA "/>
    <s v="PARQUE DE LAS INFANCIAS- BASE NAVAL"/>
    <s v="BV. MARITIMO PATRICIO PERALTA RAMOS AL 6500"/>
    <s v="https://goo.gl/maps/qFkJtHkKPSBGKaJY7"/>
    <s v="-38.03615812380982, -57.53737445291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5-5-31"/>
    <x v="0"/>
    <d v="2023-01-31T00:00:00"/>
    <n v="31"/>
    <x v="0"/>
    <n v="2023"/>
    <n v="6"/>
    <s v="DAPPTE"/>
    <s v="BUENOS AIRES"/>
    <n v="17"/>
    <s v="GENERAL PUEYRREDON"/>
    <s v="MAR DEL PLATA "/>
    <s v="PARQUE DE LAS INFANCIAS- BASE NAVAL"/>
    <s v="BV. MARITIMO PATRICIO PERALTA RAMOS AL 6500"/>
    <s v="https://goo.gl/maps/qFkJtHkKPSBGKaJY7"/>
    <s v="-38.03615812380982, -57.53737445291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5-5-4"/>
    <x v="0"/>
    <d v="2023-02-04T00:00:00"/>
    <n v="4"/>
    <x v="1"/>
    <n v="2023"/>
    <n v="6"/>
    <s v="DAPPTE"/>
    <s v="BUENOS AIRES"/>
    <n v="17"/>
    <s v="GENERAL PUEYRREDON"/>
    <s v="MAR DEL PLATA "/>
    <s v="PARQUE DE LAS INFANCIAS- BASE NAVAL"/>
    <s v="BV. MARITIMO PATRICIO PERALTA RAMOS AL 6500"/>
    <s v="https://goo.gl/maps/qFkJtHkKPSBGKaJY7"/>
    <s v="-38.03615812380982, -57.53737445291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5-5-5"/>
    <x v="0"/>
    <d v="2023-02-05T00:00:00"/>
    <n v="5"/>
    <x v="1"/>
    <n v="2023"/>
    <n v="6"/>
    <s v="DAPPTE"/>
    <s v="BUENOS AIRES"/>
    <n v="17"/>
    <s v="GENERAL PUEYRREDON"/>
    <s v="MAR DEL PLATA "/>
    <s v="PARQUE DE LAS INFANCIAS- BASE NAVAL"/>
    <s v="BV. MARITIMO PATRICIO PERALTA RAMOS AL 6500"/>
    <s v="https://goo.gl/maps/qFkJtHkKPSBGKaJY7"/>
    <s v="-38.03615812380982, -57.53737445291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5-5-6"/>
    <x v="0"/>
    <d v="2023-02-06T00:00:00"/>
    <n v="6"/>
    <x v="1"/>
    <n v="2023"/>
    <n v="7"/>
    <s v="DAPPTE"/>
    <s v="CABA"/>
    <n v="22"/>
    <s v="COMUNA 1"/>
    <s v="CONSTITUCION"/>
    <s v="PLAZA DE TREN CONSTITUCION HALL CENTRAL ANDEN 14"/>
    <s v="BRASIL 1128"/>
    <s v="https://goo.gl/maps/uprzs4Mxs4X5b2LX6"/>
    <s v="-34.62807714816297, -58.3804694423264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5-5-7"/>
    <x v="0"/>
    <d v="2023-02-07T00:00:00"/>
    <n v="7"/>
    <x v="1"/>
    <n v="2023"/>
    <n v="7"/>
    <s v="DAPPTE"/>
    <s v="CABA"/>
    <n v="22"/>
    <s v="COMUNA 1"/>
    <s v="CONSTITUCION"/>
    <s v="PLAZA DE TREN CONSTITUCION HALL CENTRAL ANDEN 14"/>
    <s v="BRASIL 1128"/>
    <s v="https://goo.gl/maps/uprzs4Mxs4X5b2LX6"/>
    <s v="-34.62807714816297, -58.3804694423264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5-5-8"/>
    <x v="0"/>
    <d v="2023-02-08T00:00:00"/>
    <n v="8"/>
    <x v="1"/>
    <n v="2023"/>
    <n v="7"/>
    <s v="DAPPTE"/>
    <s v="CABA"/>
    <n v="22"/>
    <s v="COMUNA 1"/>
    <s v="CONSTITUCION"/>
    <s v="PLAZA DE TREN CONSTITUCION HALL CENTRAL ANDEN 14"/>
    <s v="BRASIL 1128"/>
    <s v="https://goo.gl/maps/uprzs4Mxs4X5b2LX6"/>
    <s v="-34.62807714816297, -58.3804694423264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6-1-10"/>
    <x v="0"/>
    <d v="2023-02-10T00:00:00"/>
    <n v="10"/>
    <x v="1"/>
    <n v="2023"/>
    <n v="7"/>
    <s v="TECNOPOLIS"/>
    <s v="BUENOS AIRES"/>
    <n v="24"/>
    <s v="VICENTE LOPEZ"/>
    <s v="VILLA MARTELLI"/>
    <s v="TECNOPOLIS"/>
    <s v="AV. GRAL PAZ Y AV. CONSTITUYENTES"/>
    <s v="https://g.page/tecnopolisoficial?share"/>
    <s v="-34.55933303705954, -58.50783327540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6-1-11"/>
    <x v="0"/>
    <d v="2023-02-11T00:00:00"/>
    <n v="11"/>
    <x v="1"/>
    <n v="2023"/>
    <n v="7"/>
    <s v="TECNOPOLIS"/>
    <s v="BUENOS AIRES"/>
    <n v="24"/>
    <s v="VICENTE LOPEZ"/>
    <s v="VILLA MARTELLI"/>
    <s v="TECNOPOLIS"/>
    <s v="AV. GRAL PAZ Y AV. CONSTITUYENTES"/>
    <s v="https://g.page/tecnopolisoficial?share"/>
    <s v="-34.55933303705954, -58.50783327540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6-1-12"/>
    <x v="0"/>
    <d v="2023-02-12T00:00:00"/>
    <n v="12"/>
    <x v="1"/>
    <n v="2023"/>
    <n v="7"/>
    <s v="TECNOPOLIS"/>
    <s v="BUENOS AIRES"/>
    <n v="24"/>
    <s v="VICENTE LOPEZ"/>
    <s v="VILLA MARTELLI"/>
    <s v="TECNOPOLIS"/>
    <s v="AV. GRAL PAZ Y AV. CONSTITUYENTES"/>
    <s v="https://g.page/tecnopolisoficial?share"/>
    <s v="-34.55933303705954, -58.50783327540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6-2-10"/>
    <x v="0"/>
    <d v="2023-02-10T00:00:00"/>
    <n v="10"/>
    <x v="1"/>
    <n v="2023"/>
    <n v="7"/>
    <s v="EETB"/>
    <s v="CABA"/>
    <n v="20"/>
    <s v="COMUNA 3"/>
    <m/>
    <s v="PARQUE DE LA ESTACION"/>
    <s v="TTE GRAL J D PERON 3326"/>
    <s v="https://goo.gl/maps/qhhvBcB5anT1yHv6A"/>
    <s v="-34.60795882911995, -58.41413003196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6-2-9"/>
    <x v="0"/>
    <d v="2023-02-09T00:00:00"/>
    <n v="9"/>
    <x v="1"/>
    <n v="2023"/>
    <n v="7"/>
    <s v="EETB"/>
    <s v="CABA"/>
    <n v="20"/>
    <s v="COMUNA 8"/>
    <s v="VILLA RIACHUELO"/>
    <s v="PLAZA SUDAMERICANA"/>
    <s v="AV GRAL F DE LA CRUZ Y AV PIEDRA BUENA"/>
    <s v="https://goo.gl/maps/m2EUhPtKTHnjef5F7"/>
    <s v="-34.68843122980766, -58.47511602867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6-3-6"/>
    <x v="0"/>
    <d v="2023-02-06T00:00:00"/>
    <n v="6"/>
    <x v="1"/>
    <n v="2023"/>
    <n v="7"/>
    <s v="EETB"/>
    <s v="CORDOBA"/>
    <n v="18"/>
    <s v="GENERAL SAN MARTIN"/>
    <s v="VILLA MARIA"/>
    <s v="-"/>
    <s v="Elpidio González 100/200"/>
    <s v="https://goo.gl/maps/nuuPhUPPhUf3mP9N9"/>
    <s v="-32.41482029386802, -63.259862141808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6-4-10"/>
    <x v="0"/>
    <d v="2023-02-10T00:00:00"/>
    <n v="10"/>
    <x v="1"/>
    <n v="2023"/>
    <n v="7"/>
    <s v="DAPPTE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s v="-49.332666173826006, -72.885724864133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6-4-11"/>
    <x v="0"/>
    <d v="2023-02-11T00:00:00"/>
    <n v="11"/>
    <x v="1"/>
    <n v="2023"/>
    <n v="7"/>
    <s v="DAPPTE"/>
    <s v="SANTA CRUZ"/>
    <n v="23"/>
    <s v="LAGO ARGENTINO"/>
    <s v="EL CHALTEN"/>
    <s v="PLAZA PARQUE INFANTIL"/>
    <s v="AV GUEMES Y LAS ALDEAS"/>
    <s v="https://www.google.com/maps/place/Plaza+y+parque+infantil/@-49.3325726,-72.8861331,18.75z/data=!4m6!3m5!1s0xbdbd039d4b99647f:0xbe59c921fc55f7d2!8m2!3d-49.3327115!4d-72.8857744!16s%2Fg%2F11q499bg5s?coh=164777&amp;entry=tt"/>
    <s v="-49.332666173826006, -72.885724864133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6-4-6"/>
    <x v="0"/>
    <d v="2023-02-06T00:00:00"/>
    <n v="6"/>
    <x v="1"/>
    <n v="2023"/>
    <n v="7"/>
    <s v="DAPPTE"/>
    <s v="SANTA CRUZ"/>
    <n v="23"/>
    <s v="RIO GALLEGOS"/>
    <s v="SAN BENITO"/>
    <s v="GIMNASIO MUNICIPAL INDIO NICOLAI"/>
    <s v="CALLE 14 ESQUINA 13"/>
    <s v="https://goo.gl/maps/aBJLHd2e8enqYWGG9"/>
    <s v="-51.645113820106175, -69.281438271117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6-4-7"/>
    <x v="0"/>
    <d v="2023-02-07T00:00:00"/>
    <n v="7"/>
    <x v="1"/>
    <n v="2023"/>
    <n v="7"/>
    <s v="DAPPTE"/>
    <s v="SANTA CRUZ"/>
    <n v="23"/>
    <s v="RIO GALLEGOS"/>
    <s v="SAN BENITO"/>
    <s v="GIMNASIO PALOS GRUESOS"/>
    <s v="CALLE 14 ESQUINA 13"/>
    <s v="https://goo.gl/maps/aBJLHd2e8enqYWGG9"/>
    <s v="-51.645113820106175, -69.281438271117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6-4-8"/>
    <x v="0"/>
    <d v="2023-02-08T00:00:00"/>
    <n v="8"/>
    <x v="1"/>
    <n v="2023"/>
    <n v="7"/>
    <s v="DAPPTE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s v="-50.349328231578625, -72.26450412698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6-4-9"/>
    <x v="0"/>
    <d v="2023-02-09T00:00:00"/>
    <n v="9"/>
    <x v="1"/>
    <n v="2023"/>
    <n v="7"/>
    <s v="DAPPTE"/>
    <s v="SANTA CRUZ"/>
    <n v="23"/>
    <s v="EL CALAFATE"/>
    <s v="LINDA VISTA"/>
    <s v="GIMNASIO PALOS GRUESOS"/>
    <s v="SALVADOR LARA S/N"/>
    <s v="https://www.google.com/maps/place/Gimnasio+Palos+Gruesos/@-50.349472,-72.2645685,17z/data=!3m1!4b1!4m6!3m5!1s0xbdbb0ced3eb62c2d:0xaca79d4ea2f6e10c!8m2!3d-50.349472!4d-72.2645685!16s%2Fg%2F11dfswk4k6?coh=164777&amp;entry=tt"/>
    <s v="-50.349328231578625, -72.26450412698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6-6-10"/>
    <x v="0"/>
    <d v="2023-02-10T00:00:00"/>
    <n v="10"/>
    <x v="1"/>
    <n v="2023"/>
    <n v="7"/>
    <s v="EETB"/>
    <s v="CHACO"/>
    <n v="19"/>
    <s v="DEPARTAMENTO BERMEJO"/>
    <s v="PUERTO BERMEJO NUEVO"/>
    <s v="PARQUE PUERTO BERMEJO"/>
    <s v="Av. Dr. Raúl César y Av. Gral. Benjamin Victoria"/>
    <s v="https://goo.gl/maps/9yntCM1ti2xhpSF37"/>
    <s v="-26.864171074726357, -58.545607410971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6-6-11"/>
    <x v="0"/>
    <d v="2023-02-11T00:00:00"/>
    <n v="11"/>
    <x v="1"/>
    <n v="2023"/>
    <n v="7"/>
    <s v="EETB"/>
    <s v="CHACO"/>
    <n v="19"/>
    <s v="DEPARTAMENTO BERMEJO"/>
    <s v="PUERTO BERMEJO NUEVO"/>
    <s v="PARQUE PUERTO BERMEJO"/>
    <s v="Av. Dr. Raúl César y Av. Gral. Benjamin Victoria"/>
    <s v="https://goo.gl/maps/9yntCM1ti2xhpSF37"/>
    <s v="-26.864171074726357, -58.545607410971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6-6-12"/>
    <x v="0"/>
    <d v="2023-02-12T00:00:00"/>
    <n v="12"/>
    <x v="1"/>
    <n v="2023"/>
    <n v="7"/>
    <s v="EETB"/>
    <s v="CHACO"/>
    <n v="19"/>
    <s v="DEPARTAMENTO BERMEJO"/>
    <s v="PUERTO BERMEJO NUEVO"/>
    <s v="CAMPING MUNICIPAL"/>
    <s v="FRANCISCO FARIÑA E INDEPENDENCIA"/>
    <s v="https://goo.gl/maps/9yntCM1ti2xhpSF37"/>
    <s v="-26.864171074726357, -58.545607410971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1-16"/>
    <x v="1"/>
    <d v="2023-02-16T00:00:00"/>
    <n v="16"/>
    <x v="1"/>
    <n v="2023"/>
    <n v="8"/>
    <s v="EETB"/>
    <s v="CABA"/>
    <n v="25"/>
    <s v="COMUNA 15"/>
    <s v="CHACARITA"/>
    <s v="VILLA LA CARBONILLA"/>
    <s v="ESPINOSA 2899"/>
    <s v="https://maps.app.goo.gl/QY3uXBMFkxWscGVj6"/>
    <s v="-34.5995039202277, -58.473425157670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1-17"/>
    <x v="1"/>
    <d v="2023-02-17T00:00:00"/>
    <n v="17"/>
    <x v="1"/>
    <n v="2023"/>
    <n v="8"/>
    <s v="EETB"/>
    <s v="CABA"/>
    <n v="25"/>
    <s v="COMUNA 13"/>
    <s v="MATADEROS"/>
    <s v="BARRIO LOS PERALES PLAZA ELEODORO MARENCO"/>
    <s v="YRUPE Y COSQUIN"/>
    <s v="https://maps.app.goo.gl/6uCPYoffUiC4LhHT8"/>
    <s v="-34.668054759057995, -58.4971365711646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2-17"/>
    <x v="1"/>
    <d v="2023-02-17T00:00:00"/>
    <n v="17"/>
    <x v="1"/>
    <n v="2023"/>
    <n v="8"/>
    <s v="EETB"/>
    <s v="ENTRE RIOS"/>
    <n v="26"/>
    <s v="PARANA"/>
    <s v="ASTURIAS"/>
    <s v="PUERTO DE LA MEMORIA"/>
    <s v="ANACLETO MEDINA 24 22"/>
    <s v="https://goo.gl/maps/x4XzM8QgVQ87txbD8"/>
    <s v="-31.716062904235994, -60.5395321865060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2-18"/>
    <x v="1"/>
    <d v="2023-02-18T00:00:00"/>
    <n v="18"/>
    <x v="1"/>
    <n v="2023"/>
    <n v="8"/>
    <s v="EETB"/>
    <s v="ENTRE RIOS"/>
    <n v="26"/>
    <s v="PARANA"/>
    <s v="ASTURIAS"/>
    <s v="PUERTO DE LA MEMORIA"/>
    <s v="ANACLETO MEDINA 24 22"/>
    <s v="https://goo.gl/maps/x4XzM8QgVQ87txbD8"/>
    <s v="-31.716062904235994, -60.5395321865060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2-19"/>
    <x v="1"/>
    <d v="2023-02-19T00:00:00"/>
    <n v="19"/>
    <x v="1"/>
    <n v="2023"/>
    <n v="8"/>
    <s v="EETB"/>
    <s v="ENTRE RIOS"/>
    <n v="26"/>
    <s v="PARANA"/>
    <s v="ASTURIAS"/>
    <s v="PUERTO DE LA MEMORIA"/>
    <s v="ANACLETO MEDINA 24 22"/>
    <s v="https://goo.gl/maps/x4XzM8QgVQ87txbD8"/>
    <s v="-31.716062904235994, -60.5395321865060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3-13"/>
    <x v="0"/>
    <d v="2023-02-13T00:00:00"/>
    <n v="13"/>
    <x v="1"/>
    <n v="2023"/>
    <n v="8"/>
    <s v="DAPPTE"/>
    <s v="CABA"/>
    <n v="27"/>
    <s v="COMUNA 1"/>
    <s v="CONSTITUCION"/>
    <s v="PLAZA DE TREN CONSTITUCION HALL CENTRAL ANDEN 14"/>
    <s v="BRASIL 1128"/>
    <s v="https://goo.gl/maps/uprzs4Mxs4X5b2LX6"/>
    <s v="-34.62808597647166, -58.3804801711646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3-14"/>
    <x v="0"/>
    <d v="2023-02-14T00:00:00"/>
    <n v="14"/>
    <x v="1"/>
    <n v="2023"/>
    <n v="8"/>
    <s v="DAPPTE"/>
    <s v="CABA"/>
    <n v="27"/>
    <s v="COMUNA 1"/>
    <s v="CONSTITUCION"/>
    <s v="PLAZA DE TREN CONSTITUCION HALL CENTRAL ANDEN 14"/>
    <s v="BRASIL 1128"/>
    <s v="https://goo.gl/maps/uprzs4Mxs4X5b2LX6"/>
    <s v="-34.62808597647166, -58.3804801711646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3-15"/>
    <x v="0"/>
    <d v="2023-02-15T00:00:00"/>
    <n v="15"/>
    <x v="1"/>
    <n v="2023"/>
    <n v="8"/>
    <s v="DAPPTE"/>
    <s v="CABA"/>
    <n v="27"/>
    <s v="COMUNA 1"/>
    <s v="CONSTITUCION"/>
    <s v="PLAZA DE TREN CONSTITUCION HALL CENTRAL ANDEN 14"/>
    <s v="BRASIL 1128"/>
    <s v="https://goo.gl/maps/uprzs4Mxs4X5b2LX6"/>
    <s v="-34.62808597647166, -58.3804801711646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4-13"/>
    <x v="0"/>
    <d v="2023-02-13T00:00:00"/>
    <n v="13"/>
    <x v="1"/>
    <n v="2023"/>
    <n v="8"/>
    <s v="DAPPTE"/>
    <s v="BUENOS AIRES"/>
    <n v="28"/>
    <s v="HURLINGHAM"/>
    <s v="VILLA TESEI"/>
    <s v="CENTRO DE JUBILADOS 10 DE AGOSTO"/>
    <s v="MARIO BRABO 662"/>
    <s v="https://goo.gl/maps/tPr5F5KW8NgYzT976"/>
    <s v="-34.62084571307766, -58.621698506103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4-15"/>
    <x v="0"/>
    <d v="2023-02-15T00:00:00"/>
    <n v="15"/>
    <x v="1"/>
    <n v="2023"/>
    <n v="8"/>
    <s v="DAPPTE"/>
    <s v="BUENOS AIRES"/>
    <n v="28"/>
    <s v="HURLINGHAM"/>
    <s v="MORON"/>
    <s v="CENTRO DE JUBILADOS RESISTIRE"/>
    <s v="POETA RISSO 1500 ESQ DEBUSSY "/>
    <s v="https://goo.gl/maps/8NKTzXA3dtm94RnF9"/>
    <s v="-34.602412875307536, -58.647454742890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5-14"/>
    <x v="0"/>
    <d v="2023-02-14T00:00:00"/>
    <n v="14"/>
    <x v="1"/>
    <n v="2023"/>
    <n v="8"/>
    <s v="DAPPTE"/>
    <s v="BUENOS AIRES"/>
    <n v="29"/>
    <s v="GENERAL PUEYRREDON"/>
    <s v="MAR DEL PLATA "/>
    <s v="PARQUE DE LAS INFANCIAS- BASE NAVAL"/>
    <s v="BV. MARITIMO PATRICIO PERALTA RAMOS AL 6500"/>
    <s v="https://goo.gl/maps/qFkJtHkKPSBGKaJY7"/>
    <s v="-38.03615812380982, -57.53737445291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5-15"/>
    <x v="0"/>
    <d v="2023-02-15T00:00:00"/>
    <n v="15"/>
    <x v="1"/>
    <n v="2023"/>
    <n v="8"/>
    <s v="DAPPTE"/>
    <s v="BUENOS AIRES"/>
    <n v="29"/>
    <s v="GENERAL PUEYRREDON"/>
    <s v="MAR DEL PLATA "/>
    <s v="PARQUE DE LAS INFANCIAS- BASE NAVAL"/>
    <s v="BV. MARITIMO PATRICIO PERALTA RAMOS AL 6500"/>
    <s v="https://goo.gl/maps/qFkJtHkKPSBGKaJY7"/>
    <s v="-38.03615812380982, -57.53737445291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5-16"/>
    <x v="1"/>
    <d v="2023-02-16T00:00:00"/>
    <n v="16"/>
    <x v="1"/>
    <n v="2023"/>
    <n v="8"/>
    <s v="DAPPTE"/>
    <s v="BUENOS AIRES"/>
    <n v="29"/>
    <s v="GENERAL PUEYRREDON"/>
    <s v="MAR DEL PLATA "/>
    <s v="PARQUE DE LAS INFANCIAS- BASE NAVAL"/>
    <s v="BV. MARITIMO PATRICIO PERALTA RAMOS AL 6500"/>
    <s v="https://goo.gl/maps/qFkJtHkKPSBGKaJY7"/>
    <s v="-38.03615812380982, -57.53737445291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5-17"/>
    <x v="1"/>
    <d v="2023-02-17T00:00:00"/>
    <n v="17"/>
    <x v="1"/>
    <n v="2023"/>
    <n v="8"/>
    <s v="DAPPTE"/>
    <s v="BUENOS AIRES"/>
    <n v="29"/>
    <s v="GENERAL PUEYRREDON"/>
    <s v="MAR DEL PLATA "/>
    <s v="PARQUE DE LAS INFANCIAS- BASE NAVAL"/>
    <s v="BV. MARITIMO PATRICIO PERALTA RAMOS AL 6500"/>
    <s v="https://goo.gl/maps/qFkJtHkKPSBGKaJY7"/>
    <s v="-38.03615812380982, -57.53737445291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5-18"/>
    <x v="1"/>
    <d v="2023-02-18T00:00:00"/>
    <n v="18"/>
    <x v="1"/>
    <n v="2023"/>
    <n v="8"/>
    <s v="DAPPTE"/>
    <s v="BUENOS AIRES"/>
    <n v="29"/>
    <s v="GENERAL PUEYRREDON"/>
    <s v="MAR DEL PLATA "/>
    <s v="PARQUE DE LAS INFANCIAS- BASE NAVAL"/>
    <s v="BV. MARITIMO PATRICIO PERALTA RAMOS AL 6500"/>
    <s v="https://goo.gl/maps/qFkJtHkKPSBGKaJY7"/>
    <s v="-38.03615812380982, -57.53737445291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5-19"/>
    <x v="0"/>
    <d v="2023-02-19T00:00:00"/>
    <n v="19"/>
    <x v="1"/>
    <n v="2023"/>
    <n v="8"/>
    <s v="DAPPTE"/>
    <s v="BUENOS AIRES"/>
    <n v="29"/>
    <s v="GENERAL PUEYRREDON"/>
    <s v="MAR DEL PLATA "/>
    <s v="PARQUE DE LAS INFANCIAS- BASE NAVAL"/>
    <s v="BV. MARITIMO PATRICIO PERALTA RAMOS AL 6500"/>
    <s v="https://goo.gl/maps/qFkJtHkKPSBGKaJY7"/>
    <s v="-38.03615812380982, -57.53737445291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6-13"/>
    <x v="0"/>
    <d v="2023-02-13T00:00:00"/>
    <n v="13"/>
    <x v="1"/>
    <n v="2023"/>
    <n v="8"/>
    <s v="DAPPTE"/>
    <s v="SANTA CRUZ"/>
    <n v="30"/>
    <s v="CORPEN AIKE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s v="-50.01841370047054, -68.533098544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6-14"/>
    <x v="0"/>
    <d v="2023-02-14T00:00:00"/>
    <n v="14"/>
    <x v="1"/>
    <n v="2023"/>
    <n v="8"/>
    <s v="DAPPTE"/>
    <s v="SANTA CRUZ"/>
    <n v="30"/>
    <s v="PUERTO SANTA CRUZ"/>
    <s v="PUERTO SANTA CRUZ"/>
    <s v="CAMION"/>
    <s v="AV. AVELLANEDA ENTRE CIC Y ALBERGUE MUNICPAL"/>
    <s v="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"/>
    <s v="-50.01841370047054, -68.533098544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6-15"/>
    <x v="0"/>
    <d v="2023-02-15T00:00:00"/>
    <n v="15"/>
    <x v="1"/>
    <n v="2023"/>
    <n v="8"/>
    <s v="DAPPTE"/>
    <s v="SANTA CRUZ"/>
    <n v="30"/>
    <s v="CORPEN AIKE"/>
    <s v="COMANDANTE LUIS PIEDRA BUENA"/>
    <s v="CIC SALUD PIEDRABUENA"/>
    <s v="CIPRIANO GARCIA SUR 705"/>
    <s v="https://goo.gl/maps/LYn1BVXrFMTesvqCA"/>
    <s v="-49.9738066774251, -68.913914215360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6-16"/>
    <x v="0"/>
    <d v="2023-02-16T00:00:00"/>
    <n v="16"/>
    <x v="1"/>
    <n v="2023"/>
    <n v="8"/>
    <s v="DAPPTE"/>
    <s v="SANTA CRUZ"/>
    <n v="30"/>
    <s v="COMANDANTE LUIS PIEDRA BUENA"/>
    <s v="COMANDANTE LUIS PIEDRA BUENA"/>
    <s v="CIC SALUD PIEDRABUENA"/>
    <s v="CIPRIANO GARCIA SUR 705"/>
    <s v="https://goo.gl/maps/LYn1BVXrFMTesvqCA"/>
    <s v="-49.9738066774251, -68.913914215360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6-17"/>
    <x v="0"/>
    <d v="2023-02-17T00:00:00"/>
    <n v="17"/>
    <x v="1"/>
    <n v="2023"/>
    <n v="8"/>
    <s v="DAPPTE"/>
    <s v="SANTA CRUZ"/>
    <n v="30"/>
    <s v="MAGALLANES"/>
    <s v="PUERTO SAN JULIAN"/>
    <s v="FRENTE AL CAMPING MUNICIPAL"/>
    <s v="AV. HERNANDO DE MAGALLANES E/ 600 Y 700"/>
    <s v="https://goo.gl/maps/UY8fKedNAM1aBru37"/>
    <s v="-49.30549621093101, -67.721075101884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6-18"/>
    <x v="0"/>
    <d v="2023-02-18T00:00:00"/>
    <n v="18"/>
    <x v="1"/>
    <n v="2023"/>
    <n v="8"/>
    <s v="DAPPTE"/>
    <s v="SANTA CRUZ"/>
    <n v="30"/>
    <s v="MAGALLANES"/>
    <s v="PUERTO SAN JULIAN"/>
    <s v="FRENTE AL CAMPING MUNICIPAL"/>
    <s v="AV. HERNANDO DE MAGALLANES E/ 600 Y 700"/>
    <s v="https://goo.gl/maps/UY8fKedNAM1aBru37"/>
    <s v="-49.30549621093101, -67.721075101884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7-17"/>
    <x v="0"/>
    <d v="2023-02-17T00:00:00"/>
    <n v="17"/>
    <x v="1"/>
    <n v="2023"/>
    <n v="8"/>
    <s v="TECNOPOLIS"/>
    <s v="BUENOS AIRES"/>
    <n v="31"/>
    <s v="VICENTE LOPEZ"/>
    <s v="VILLA MARTELLI"/>
    <s v="TECNOPOLIS"/>
    <s v="AV. GRAL PAZ Y AV. CONSTITUYENTES"/>
    <s v="https://g.page/tecnopolisoficial?share"/>
    <s v="-34.55933303705954, -58.50783327540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7-18"/>
    <x v="0"/>
    <d v="2023-02-18T00:00:00"/>
    <n v="18"/>
    <x v="1"/>
    <n v="2023"/>
    <n v="8"/>
    <s v="TECNOPOLIS"/>
    <s v="BUENOS AIRES"/>
    <n v="31"/>
    <s v="VICENTE LOPEZ"/>
    <s v="VILLA MARTELLI"/>
    <s v="TECNOPOLIS"/>
    <s v="AV. GRAL PAZ Y AV. CONSTITUYENTES"/>
    <s v="https://g.page/tecnopolisoficial?share"/>
    <s v="-34.55933303705954, -58.50783327540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7-7-19"/>
    <x v="0"/>
    <d v="2023-02-19T00:00:00"/>
    <n v="19"/>
    <x v="1"/>
    <n v="2023"/>
    <n v="8"/>
    <s v="TECNOPOLIS"/>
    <s v="BUENOS AIRES"/>
    <n v="31"/>
    <s v="VICENTE LOPEZ"/>
    <s v="VILLA MARTELLI"/>
    <s v="TECNOPOLIS"/>
    <s v="AV. GRAL PAZ Y AV. CONSTITUYENTES"/>
    <s v="https://g.page/tecnopolisoficial?share"/>
    <s v="-34.55933303705954, -58.50783327540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1-20"/>
    <x v="0"/>
    <d v="2023-02-20T00:00:00"/>
    <n v="20"/>
    <x v="1"/>
    <n v="2023"/>
    <n v="9"/>
    <s v="TECNOPOLIS"/>
    <s v="BUENOS AIRES"/>
    <n v="38"/>
    <s v="VICENTE LOPEZ"/>
    <s v="VILLA MARTELLI"/>
    <s v="TECNOPOLIS"/>
    <s v="AV. GRAL PAZ Y AV. CONSTITUYENTES"/>
    <s v="https://g.page/tecnopolisoficial?share"/>
    <s v="-34.55933303705954, -58.50783327540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1-21"/>
    <x v="0"/>
    <d v="2023-02-21T00:00:00"/>
    <n v="21"/>
    <x v="1"/>
    <n v="2023"/>
    <n v="9"/>
    <s v="TECNOPOLIS"/>
    <s v="BUENOS AIRES"/>
    <n v="38"/>
    <s v="VICENTE LOPEZ"/>
    <s v="VILLA MARTELLI"/>
    <s v="TECNOPOLIS"/>
    <s v="AV. GRAL PAZ Y AV. CONSTITUYENTES"/>
    <s v="https://g.page/tecnopolisoficial?share"/>
    <s v="-34.55933303705954, -58.50783327540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1-24"/>
    <x v="0"/>
    <d v="2023-02-24T00:00:00"/>
    <n v="24"/>
    <x v="1"/>
    <n v="2023"/>
    <n v="9"/>
    <s v="TECNOPOLIS"/>
    <s v="BUENOS AIRES"/>
    <n v="38"/>
    <s v="VICENTE LOPEZ"/>
    <s v="VILLA MARTELLI"/>
    <s v="TECNOPOLIS"/>
    <s v="AV. GRAL PAZ Y AV. CONSTITUYENTES"/>
    <s v="https://g.page/tecnopolisoficial?share"/>
    <s v="-34.55933303705954, -58.50783327540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1-25"/>
    <x v="0"/>
    <d v="2023-02-25T00:00:00"/>
    <n v="25"/>
    <x v="1"/>
    <n v="2023"/>
    <n v="9"/>
    <s v="TECNOPOLIS"/>
    <s v="BUENOS AIRES"/>
    <n v="38"/>
    <s v="VICENTE LOPEZ"/>
    <s v="VILLA MARTELLI"/>
    <s v="TECNOPOLIS"/>
    <s v="AV. GRAL PAZ Y AV. CONSTITUYENTES"/>
    <s v="https://g.page/tecnopolisoficial?share"/>
    <s v="-34.55933303705954, -58.50783327540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1-26"/>
    <x v="0"/>
    <d v="2023-02-26T00:00:00"/>
    <n v="26"/>
    <x v="1"/>
    <n v="2023"/>
    <n v="9"/>
    <s v="TECNOPOLIS"/>
    <s v="BUENOS AIRES"/>
    <n v="38"/>
    <s v="VICENTE LOPEZ"/>
    <s v="VILLA MARTELLI"/>
    <s v="TECNOPOLIS"/>
    <s v="AV. GRAL PAZ Y AV. CONSTITUYENTES"/>
    <s v="https://g.page/tecnopolisoficial?share"/>
    <s v="-34.55933303705954, -58.50783327540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2-23"/>
    <x v="0"/>
    <d v="2023-02-23T00:00:00"/>
    <n v="23"/>
    <x v="1"/>
    <n v="2023"/>
    <n v="9"/>
    <s v="EETB"/>
    <s v="CABA"/>
    <n v="32"/>
    <s v="COMUNA 4"/>
    <s v="BARRACAS"/>
    <s v="PARQUE PEREYRA"/>
    <s v="AV IRIARTE Y AV VELEZ SARFIELD"/>
    <s v="https://goo.gl/maps/rVtTK4bwAP6Z2VoB6"/>
    <s v="-34.65073095066523, -58.387835507948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2-24"/>
    <x v="0"/>
    <d v="2023-02-24T00:00:00"/>
    <n v="24"/>
    <x v="1"/>
    <n v="2023"/>
    <n v="9"/>
    <s v="EETB"/>
    <s v="CABA"/>
    <n v="32"/>
    <s v="COMUNA 6"/>
    <s v="CABALLITO"/>
    <s v="PARQUE CENTENARIO"/>
    <s v="AV PATRICIAS ARGENTINA 900"/>
    <s v="https://goo.gl/maps/UcLEB58abxrgWbFG6"/>
    <s v="-34.608186229354956, -58.436931958793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3-20"/>
    <x v="0"/>
    <d v="2023-02-20T00:00:00"/>
    <n v="20"/>
    <x v="1"/>
    <n v="2023"/>
    <n v="9"/>
    <s v="DAPPTE"/>
    <s v="SANTA CRUZ"/>
    <n v="36"/>
    <s v="DESEADO"/>
    <s v="PUERTO DESEADO"/>
    <s v="CIIC"/>
    <s v="ING PORTELA Y ALFREDO GALIMENT"/>
    <s v="https://goo.gl/maps/AZwiRWnFxrKW7fGV8"/>
    <s v="-47.74248568741068, -65.903052147427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3-21"/>
    <x v="0"/>
    <d v="2023-02-21T00:00:00"/>
    <n v="21"/>
    <x v="1"/>
    <n v="2023"/>
    <n v="9"/>
    <s v="DAPPTE"/>
    <s v="SANTA CRUZ"/>
    <n v="36"/>
    <s v="DESEADO"/>
    <s v="PUERTO DESEADO"/>
    <s v="CIIC"/>
    <s v="ING PORTELA Y ALFREDO GALIMENT"/>
    <s v="https://goo.gl/maps/AZwiRWnFxrKW7fGV8"/>
    <s v="-47.74248568741068, -65.903052147427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3-22"/>
    <x v="0"/>
    <d v="2023-02-22T00:00:00"/>
    <n v="22"/>
    <x v="1"/>
    <n v="2023"/>
    <n v="9"/>
    <s v="DAPPTE"/>
    <s v="SANTA CRUZ"/>
    <n v="36"/>
    <s v="DESEADO"/>
    <s v="CALETA OLIVIA"/>
    <s v="COMPLEJO DEPORTIVO MUNICIPAL ING KNUDSEN"/>
    <s v="AV COSTANERA NESTOR KIRCHNER Y CRUCEROS DEL BELGRANO"/>
    <s v="https://goo.gl/maps/Ja5QqfJ1RjAcYHZTA"/>
    <s v="-46.442215727425484, -67.511337990226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3-23"/>
    <x v="0"/>
    <d v="2023-02-23T00:00:00"/>
    <n v="23"/>
    <x v="1"/>
    <n v="2023"/>
    <n v="9"/>
    <s v="DAPPTE"/>
    <s v="SANTA CRUZ"/>
    <n v="36"/>
    <s v="DESEADO"/>
    <s v="CALETA OLIVIA"/>
    <s v="COMPLEJO DEPORTIVO MUNICIPAL ING KNUDSEN"/>
    <s v="AV COSTANERA NESTOR KIRCHNER Y CRUCEROS DEL BELGRANO"/>
    <s v="https://goo.gl/maps/Ja5QqfJ1RjAcYHZTA"/>
    <s v="-46.442215727425484, -67.511337990226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3-24"/>
    <x v="0"/>
    <d v="2023-02-24T00:00:00"/>
    <n v="24"/>
    <x v="1"/>
    <n v="2023"/>
    <n v="9"/>
    <s v="DAPPTE"/>
    <s v="SANTA CRUZ"/>
    <n v="36"/>
    <s v="DESEADO"/>
    <s v="PICO TRUNCADO"/>
    <s v="PLAZA SAN MARTIN"/>
    <s v="9 DE JULIO ENTRE YRIGOYEN  Y ROCA"/>
    <s v="https://goo.gl/maps/5tLjKJPkHwznj9RG8"/>
    <s v="-46.79904934437125, -67.957357828869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3-25"/>
    <x v="0"/>
    <d v="2023-02-25T00:00:00"/>
    <n v="25"/>
    <x v="1"/>
    <n v="2023"/>
    <n v="9"/>
    <s v="DAPPTE"/>
    <s v="SANTA CRUZ"/>
    <n v="36"/>
    <s v="DESEADO"/>
    <s v="PICO TRUNCADO"/>
    <s v="PLAZA SAN MARTIN"/>
    <s v="9 DE JULIO ENTRE YRIGOYEN  Y ROCA"/>
    <s v="https://goo.gl/maps/5tLjKJPkHwznj9RG8"/>
    <s v="-46.79904934437125, -67.957357828869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4-22"/>
    <x v="0"/>
    <d v="2023-02-22T00:00:00"/>
    <n v="22"/>
    <x v="1"/>
    <n v="2023"/>
    <n v="9"/>
    <s v="DAPPTE"/>
    <s v="CABA"/>
    <n v="33"/>
    <s v="COMUNA 1"/>
    <s v="CONSTITUCION"/>
    <s v="PLAZA DE TREN CONSTITUCION HALL CENTRAL ANDEN 14"/>
    <s v="BRASIL 1128"/>
    <s v="https://goo.gl/maps/uprzs4Mxs4X5b2LX6"/>
    <s v="-34.62812128969422, -58.3804479846585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4-23"/>
    <x v="0"/>
    <d v="2023-02-23T00:00:00"/>
    <n v="23"/>
    <x v="1"/>
    <n v="2023"/>
    <n v="9"/>
    <s v="DAPPTE"/>
    <s v="CABA"/>
    <n v="33"/>
    <s v="COMUNA 1"/>
    <s v="CONSTITUCION"/>
    <s v="PLAZA DE TREN CONSTITUCION HALL CENTRAL ANDEN 14"/>
    <s v="BRASIL 1128"/>
    <s v="https://goo.gl/maps/uprzs4Mxs4X5b2LX6"/>
    <s v="-34.62812128969422, -58.3804479846585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5-24"/>
    <x v="0"/>
    <d v="2023-02-24T00:00:00"/>
    <n v="24"/>
    <x v="1"/>
    <n v="2023"/>
    <n v="9"/>
    <s v="HAY EQUIPO"/>
    <s v="BUENOS AIRES"/>
    <n v="37"/>
    <s v="GENERAL PUEYRREDON"/>
    <s v="MAR DEL PLATA "/>
    <s v="CLUB AL VER VERAS"/>
    <s v="AV VICTORIO TETAMANTI  3324"/>
    <s v="https://goo.gl/maps/CPmDyP9phCBYpXqK6"/>
    <s v="-38.02097484181296, -57.623879113493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6-22"/>
    <x v="0"/>
    <d v="2023-02-22T00:00:00"/>
    <n v="22"/>
    <x v="1"/>
    <n v="2023"/>
    <n v="9"/>
    <s v="DAPPTE"/>
    <s v="BUENOS AIRES"/>
    <n v="35"/>
    <s v="LA MATANZA"/>
    <s v="VIRREY DEL PINO"/>
    <s v="BARRIO SAN PEDRO"/>
    <s v="MARTIN GARCIA 8425 ENTRE COLASTINE Y CONCORDIA"/>
    <s v="https://maps.app.goo.gl/ZSCiJJUx1DtFGUzH7"/>
    <s v="-34.82490995759192, -58.631047586506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7-21"/>
    <x v="0"/>
    <d v="2023-02-21T00:00:00"/>
    <n v="21"/>
    <x v="1"/>
    <n v="2023"/>
    <n v="9"/>
    <s v="DAPPTE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s v="-38.032790564302324, -57.53523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7-22"/>
    <x v="0"/>
    <d v="2023-02-22T00:00:00"/>
    <n v="22"/>
    <x v="1"/>
    <n v="2023"/>
    <n v="9"/>
    <s v="DAPPTE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s v="-38.032790564302324, -57.53523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7-23"/>
    <x v="0"/>
    <d v="2023-02-23T00:00:00"/>
    <n v="23"/>
    <x v="1"/>
    <n v="2023"/>
    <n v="9"/>
    <s v="DAPPTE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s v="-38.032790564302324, -57.53523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7-24"/>
    <x v="0"/>
    <d v="2023-02-24T00:00:00"/>
    <n v="24"/>
    <x v="1"/>
    <n v="2023"/>
    <n v="9"/>
    <s v="DAPPTE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s v="-38.032790564302324, -57.53523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7-25"/>
    <x v="0"/>
    <d v="2023-02-25T00:00:00"/>
    <n v="25"/>
    <x v="1"/>
    <n v="2023"/>
    <n v="9"/>
    <s v="DAPPTE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s v="-38.032790564302324, -57.53523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8-7-26"/>
    <x v="0"/>
    <d v="2023-02-26T00:00:00"/>
    <n v="26"/>
    <x v="1"/>
    <n v="2023"/>
    <n v="9"/>
    <s v="DAPPTE"/>
    <s v="BUENOS AIRES"/>
    <n v="34"/>
    <s v="GENERAL PUEYRREDON"/>
    <s v="MAR DEL PLATA "/>
    <s v="PREDIO DEL PARQUE DE LAS INFANCIAS EN LA BASE NAVAL"/>
    <s v="AV P PERALTA RAMOS YGUARDAVIDAS G VOLPE"/>
    <s v="https://goo.gl/maps/FBbJZDMHo6NEspSn9"/>
    <s v="-38.032790564302324, -57.53523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9-1-3"/>
    <x v="0"/>
    <d v="2023-03-03T00:00:00"/>
    <n v="3"/>
    <x v="2"/>
    <n v="2023"/>
    <n v="10"/>
    <s v="TECNOPOLIS"/>
    <s v="BUENOS AIRES"/>
    <n v="39"/>
    <s v="VICENTE LOPEZ"/>
    <s v="VILLA MARTELLI"/>
    <s v="TECNOPOLIS"/>
    <s v="AV. GRAL PAZ Y AV. CONSTITUYENTES"/>
    <s v="https://g.page/tecnopolisoficial?share"/>
    <s v="-34.55933303705954, -58.50783327540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9-1-4"/>
    <x v="0"/>
    <d v="2023-03-04T00:00:00"/>
    <n v="4"/>
    <x v="2"/>
    <n v="2023"/>
    <n v="10"/>
    <s v="TECNOPOLIS"/>
    <s v="BUENOS AIRES"/>
    <n v="39"/>
    <s v="VICENTE LOPEZ"/>
    <s v="VILLA MARTELLI"/>
    <s v="TECNOPOLIS"/>
    <s v="AV. GRAL PAZ Y AV. CONSTITUYENTES"/>
    <s v="https://g.page/tecnopolisoficial?share"/>
    <s v="-34.55933303705954, -58.50783327540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9-1-5"/>
    <x v="0"/>
    <d v="2023-03-05T00:00:00"/>
    <n v="5"/>
    <x v="2"/>
    <n v="2023"/>
    <n v="10"/>
    <s v="TECNOPOLIS"/>
    <s v="BUENOS AIRES"/>
    <n v="39"/>
    <s v="VICENTE LOPEZ"/>
    <s v="VILLA MARTELLI"/>
    <s v="TECNOPOLIS"/>
    <s v="AV. GRAL PAZ Y AV. CONSTITUYENTES"/>
    <s v="https://g.page/tecnopolisoficial?share"/>
    <s v="-34.55933303705954, -58.50783327540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9-2-1"/>
    <x v="0"/>
    <d v="2023-03-01T00:00:00"/>
    <n v="1"/>
    <x v="2"/>
    <n v="2023"/>
    <n v="10"/>
    <s v="DAPPTE"/>
    <s v="CABA"/>
    <n v="40"/>
    <s v="COMUNA 1"/>
    <s v="CONSTITUCION"/>
    <s v="PLAZA DE TREN CONSTITUCION HALL CENTRAL ANDEN 14"/>
    <s v="BRASIL 1128"/>
    <s v="https://goo.gl/maps/uprzs4Mxs4X5b2LX6"/>
    <s v="-34.62807714816297, -58.3804694423264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9-2-2"/>
    <x v="0"/>
    <d v="2023-03-02T00:00:00"/>
    <n v="2"/>
    <x v="2"/>
    <n v="2023"/>
    <n v="10"/>
    <s v="DAPPTE"/>
    <s v="CABA"/>
    <n v="40"/>
    <s v="COMUNA 1"/>
    <s v="CONSTITUCION"/>
    <s v="PLAZA DE TREN CONSTITUCION HALL CENTRAL ANDEN 14"/>
    <s v="BRASIL 1128"/>
    <s v="https://goo.gl/maps/uprzs4Mxs4X5b2LX6"/>
    <s v="-34.62807714816297, -58.3804694423264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9-2-27"/>
    <x v="0"/>
    <d v="2023-02-27T00:00:00"/>
    <n v="27"/>
    <x v="1"/>
    <n v="2023"/>
    <n v="10"/>
    <s v="DAPPTE"/>
    <s v="CABA"/>
    <n v="40"/>
    <s v="COMUNA 1"/>
    <s v="CONSTITUCION"/>
    <s v="PLAZA DE TREN CONSTITUCION HALL CENTRAL ANDEN 14"/>
    <s v="BRASIL 1128"/>
    <s v="https://goo.gl/maps/uprzs4Mxs4X5b2LX6"/>
    <s v="-34.62807714816297, -58.3804694423264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9-2-28"/>
    <x v="0"/>
    <d v="2023-02-28T00:00:00"/>
    <n v="28"/>
    <x v="1"/>
    <n v="2023"/>
    <n v="10"/>
    <s v="DAPPTE"/>
    <s v="CABA"/>
    <n v="40"/>
    <s v="COMUNA 1"/>
    <s v="CONSTITUCION"/>
    <s v="PLAZA DE TREN CONSTITUCION HALL CENTRAL ANDEN 14"/>
    <s v="BRASIL 1128"/>
    <s v="https://goo.gl/maps/uprzs4Mxs4X5b2LX6"/>
    <s v="-34.62807714816297, -58.3804694423264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9-3-1"/>
    <x v="0"/>
    <d v="2023-03-01T00:00:00"/>
    <n v="1"/>
    <x v="2"/>
    <n v="2023"/>
    <n v="10"/>
    <s v="DAPPTE"/>
    <s v="BUENOS AIRES"/>
    <n v="41"/>
    <s v="LA MATANZA"/>
    <s v="GONZALEZ CATAN"/>
    <s v="NS EL COLMENAR"/>
    <s v="MAESTRA VALLE1280 ENTRE LEOPARDI Y PERSEVERANCIA"/>
    <s v="https://maps.app.goo.gl/zqBtVZBokf8Bno1Y7"/>
    <s v="-34.77364512741216, -58.654157284658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9-3-2"/>
    <x v="0"/>
    <d v="2023-03-02T00:00:00"/>
    <n v="2"/>
    <x v="2"/>
    <n v="2023"/>
    <n v="10"/>
    <s v="DAPPTE"/>
    <s v="CABA"/>
    <n v="41"/>
    <s v="COMUNA 1"/>
    <s v="SAN NICOLAS"/>
    <s v="MINISTERIO DE TRABAJO"/>
    <s v="ALEM 650"/>
    <s v="https://goo.gl/maps/pUEfbvXcCcNyetBT8"/>
    <s v="-34.59994343007732, -58.3709533872978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9-3-3"/>
    <x v="0"/>
    <d v="2023-03-03T00:00:00"/>
    <n v="3"/>
    <x v="2"/>
    <n v="2023"/>
    <n v="10"/>
    <s v="DAPPTE"/>
    <s v="BUENOS AIRES"/>
    <n v="41"/>
    <s v="LA MATANZA"/>
    <s v="LAFERRERE"/>
    <s v="BARRIO FECOVIMA"/>
    <s v="ICALMA 4000"/>
    <s v="https://goo.gl/maps/Tvfg7xyi6wiRj1ox8"/>
    <s v="-34.739431028817854, -58.612905342329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9-4-28"/>
    <x v="0"/>
    <d v="2023-02-28T00:00:00"/>
    <n v="28"/>
    <x v="1"/>
    <n v="2023"/>
    <n v="10"/>
    <s v="EETB"/>
    <s v="CABA"/>
    <n v="42"/>
    <s v="COMUNA 3"/>
    <s v="BALBANERA"/>
    <s v="PLAZA MISERERE"/>
    <s v="AV RIVADAVIA Y PUEYRREDON"/>
    <s v="https://goo.gl/maps/Tvfg7xyi6wiRj1ox8"/>
    <s v="-34.60481884944785, -58.406329253937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9-5-1"/>
    <x v="0"/>
    <d v="2023-03-01T00:00:00"/>
    <n v="1"/>
    <x v="2"/>
    <n v="2023"/>
    <n v="10"/>
    <s v="DAPPTE"/>
    <s v="SANTA CRUZ"/>
    <n v="43"/>
    <s v="LAGO BUENOS AIRES"/>
    <s v="PERITO MORENO"/>
    <s v="CAJA DE PREVISION SOCIAL"/>
    <s v="RIVADAVIA Y DON BOSCO"/>
    <s v="https://goo.gl/maps/BFnH9a1auWk6GJPM8"/>
    <s v="-46.593490960966086, -70.932295989280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9-5-2"/>
    <x v="0"/>
    <d v="2023-03-02T00:00:00"/>
    <n v="2"/>
    <x v="2"/>
    <n v="2023"/>
    <n v="10"/>
    <s v="DAPPTE"/>
    <s v="SANTA CRUZ"/>
    <n v="43"/>
    <s v="LAGO BUENOS AIRES"/>
    <s v="PERITO MORENO"/>
    <s v="CAJA DE PREVISION SOCIAL"/>
    <s v="RIVADAVIA Y DON BOSCO"/>
    <s v="https://goo.gl/maps/BFnH9a1auWk6GJPM8"/>
    <s v="-46.593490960966086, -70.932295989280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9-5-27"/>
    <x v="0"/>
    <d v="2023-02-27T00:00:00"/>
    <n v="27"/>
    <x v="1"/>
    <n v="2023"/>
    <n v="10"/>
    <s v="DAPPTE"/>
    <s v="SANTA CRUZ"/>
    <n v="43"/>
    <s v="LAGO BUENOS AIRES"/>
    <s v="LOS ANTIGUOS"/>
    <s v="GIMNASIO MUNICIPAL MARIO LOBOS"/>
    <s v="AV. 11 DE JULIO Y LAGO BUENOS AIRES"/>
    <s v="https://goo.gl/maps/WxZg5pTHrzee123SA"/>
    <s v="-46.54932280517407, -71.624343959611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9-5-28"/>
    <x v="0"/>
    <d v="2023-02-28T00:00:00"/>
    <n v="28"/>
    <x v="1"/>
    <n v="2023"/>
    <n v="10"/>
    <s v="DAPPTE"/>
    <s v="SANTA CRUZ"/>
    <n v="43"/>
    <s v="LAGO BUENOS AIRES"/>
    <s v="LOS ANTIGUOS"/>
    <s v="GIMNASIO MUNICIPAL MARIO LOBOS"/>
    <s v="AV. 11 DE JULIO Y LAGO BUENOS AIRES"/>
    <s v="https://goo.gl/maps/WxZg5pTHrzee123SA"/>
    <s v="-46.54932280517407, -71.624343959611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09-3-2"/>
    <x v="0"/>
    <d v="2023-01-01T00:00:00"/>
    <n v="1"/>
    <x v="0"/>
    <n v="2023"/>
    <n v="1"/>
    <s v="a"/>
    <s v="a"/>
    <n v="10000000000"/>
    <s v="a"/>
    <s v="ASTURIAS"/>
    <s v="a"/>
    <s v="a"/>
    <s v="a"/>
    <s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0-1-9"/>
    <x v="0"/>
    <d v="2023-03-09T00:00:00"/>
    <n v="9"/>
    <x v="2"/>
    <n v="2023"/>
    <n v="11"/>
    <s v="EETB"/>
    <s v="CABA"/>
    <n v="44"/>
    <s v="COMUNA 15"/>
    <s v="CHACARITA"/>
    <s v="VILLA LAS CARBONILLAS"/>
    <s v="ESPINOSA 2899"/>
    <s v="https://goo.gl/maps/wnXVnL328NdRr3Ge6"/>
    <s v="-34.59942865096109, -58.473338373014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0-1-10"/>
    <x v="0"/>
    <d v="2023-03-10T00:00:00"/>
    <n v="10"/>
    <x v="2"/>
    <n v="2023"/>
    <n v="11"/>
    <s v="EETB"/>
    <s v="CABA"/>
    <n v="44"/>
    <s v="COMUNA 8"/>
    <s v="VILLA LUGANO VILLA 20"/>
    <s v="BARRIO PAPA FRANCISCO"/>
    <s v="CORVALAN Y CALLE 5"/>
    <s v="https://goo.gl/maps/mdkZJX5SCqQMiYin6"/>
    <s v="-34.673994896693976, -58.4637150288356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0-1-11"/>
    <x v="0"/>
    <d v="2023-03-11T00:00:00"/>
    <n v="11"/>
    <x v="2"/>
    <n v="2023"/>
    <n v="11"/>
    <s v="EETB"/>
    <s v="CABA"/>
    <n v="44"/>
    <s v="COMUNA 4"/>
    <s v="BARRACAS"/>
    <s v="CANCHA FACUNDO CORREA"/>
    <s v="ENTRADA POR LUNA Y ZEPITA"/>
    <s v="https://docs.google.com/spreadsheets/d/1r4KX8v2TXpL_RzgmKxZ5MCtMXfbcd2V1dpfbnQVIUuw/edit#gid=243295296&amp;range=H12"/>
    <s v="-34.65750907605088, -58.396086385854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0-2-6"/>
    <x v="0"/>
    <d v="2023-03-06T00:00:00"/>
    <n v="6"/>
    <x v="2"/>
    <n v="2023"/>
    <n v="11"/>
    <s v="DAPPTE"/>
    <s v="CABA"/>
    <n v="45"/>
    <s v="COMUNA 1"/>
    <s v="SAN NICOLAS"/>
    <s v="MINISTERIO DE TRABAJO"/>
    <s v="ALEM 650"/>
    <s v="https://docs.google.com/spreadsheets/d/1r4KX8v2TXpL_RzgmKxZ5MCtMXfbcd2V1dpfbnQVIUuw/edit#gid=625766852&amp;range=C12"/>
    <s v="-34.59951129991536, -58.370853104789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0-2-10"/>
    <x v="0"/>
    <d v="2023-03-10T00:00:00"/>
    <n v="10"/>
    <x v="2"/>
    <n v="2023"/>
    <n v="11"/>
    <s v="DAPPTE"/>
    <s v="BUENOS AIRES"/>
    <n v="45"/>
    <s v="LA MATANZA"/>
    <s v="ISIDRO CASANOVA"/>
    <s v="JUNTA VECINAL FENIX"/>
    <s v="CARLOS ENCINA 1575"/>
    <s v="https://docs.google.com/spreadsheets/d/1r4KX8v2TXpL_RzgmKxZ5MCtMXfbcd2V1dpfbnQVIUuw/edit#gid=625766852&amp;range=G12"/>
    <s v="-34.73194030897741, -58.579180882807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0-3-6"/>
    <x v="0"/>
    <d v="2023-03-06T00:00:00"/>
    <n v="6"/>
    <x v="2"/>
    <n v="2023"/>
    <n v="11"/>
    <s v="DAPPTE"/>
    <s v="CABA"/>
    <n v="46"/>
    <s v="COMUNA 4"/>
    <s v="POMPEYA"/>
    <s v="ESTACION DR SAENZ NUEVA"/>
    <s v="AV SAENZ Y AV PERITO MORENO"/>
    <s v="https://docs.google.com/spreadsheets/d/1r4KX8v2TXpL_RzgmKxZ5MCtMXfbcd2V1dpfbnQVIUuw/edit#gid=1025153663&amp;range=C12:E12"/>
    <s v="-34.648872939173096, -58.4182474423286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0-3-7"/>
    <x v="0"/>
    <d v="2023-03-07T00:00:00"/>
    <n v="7"/>
    <x v="2"/>
    <n v="2023"/>
    <n v="11"/>
    <s v="DAPPTE"/>
    <s v="CABA"/>
    <n v="46"/>
    <s v="COMUNA 4"/>
    <s v="POMPEYA"/>
    <s v="ESTACION DR SAENZ NUEVA"/>
    <s v="AV SAENZ Y AV PERITO MORENO"/>
    <s v="https://docs.google.com/spreadsheets/d/1r4KX8v2TXpL_RzgmKxZ5MCtMXfbcd2V1dpfbnQVIUuw/edit#gid=1025153663&amp;range=C12:E12"/>
    <s v="-34.648872939173096, -58.4182474423286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0-3-8"/>
    <x v="0"/>
    <d v="2023-03-08T00:00:00"/>
    <n v="8"/>
    <x v="2"/>
    <n v="2023"/>
    <n v="11"/>
    <s v="DAPPTE"/>
    <s v="CABA"/>
    <n v="46"/>
    <s v="COMUNA 4"/>
    <s v="POMPEYA"/>
    <s v="ESTACION DR SAENZ NUEVA"/>
    <s v="AV SAENZ Y AV PERITO MORENO"/>
    <s v="https://docs.google.com/spreadsheets/d/1r4KX8v2TXpL_RzgmKxZ5MCtMXfbcd2V1dpfbnQVIUuw/edit#gid=1025153663&amp;range=C12:E12"/>
    <s v="-34.648872939173096, -58.4182474423286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0-4-7"/>
    <x v="0"/>
    <d v="2023-03-07T00:00:00"/>
    <n v="7"/>
    <x v="2"/>
    <n v="2023"/>
    <n v="11"/>
    <s v="HOSPITALES NACIONALES "/>
    <s v="BUENOS AIRES"/>
    <n v="47"/>
    <s v="LUJAN"/>
    <s v="TORRES"/>
    <s v="HOSPITAL NACIONAL DR MANUEL A MOSTES DE OCA"/>
    <s v="PADRE JOSE MARIA CRIADO ALONSO Y EVARISTO CARRIEGO"/>
    <s v="https://docs.google.com/spreadsheets/d/1r4KX8v2TXpL_RzgmKxZ5MCtMXfbcd2V1dpfbnQVIUuw/edit#gid=1518181298&amp;range=D12:F12"/>
    <s v="-34.421652573985604, -59.143184833496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0-4-8"/>
    <x v="0"/>
    <d v="2023-03-08T00:00:00"/>
    <n v="8"/>
    <x v="2"/>
    <n v="2023"/>
    <n v="11"/>
    <s v="HOSPITALES NACIONALES "/>
    <s v="BUENOS AIRES"/>
    <n v="47"/>
    <s v="LUJAN"/>
    <s v="TORRES"/>
    <s v="HOSPITAL NACIONAL DR MANUEL A MOSTES DE OCA"/>
    <s v="PADRE JOSE MARIA CRIADO ALONSO Y EVARISTO CARRIEGO"/>
    <s v="https://docs.google.com/spreadsheets/d/1r4KX8v2TXpL_RzgmKxZ5MCtMXfbcd2V1dpfbnQVIUuw/edit#gid=1518181298&amp;range=D12:F12"/>
    <s v="-34.421652573985604, -59.143184833496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0-4-9"/>
    <x v="0"/>
    <d v="2023-03-09T00:00:00"/>
    <n v="9"/>
    <x v="2"/>
    <n v="2023"/>
    <n v="11"/>
    <s v="HOSPITALES NACIONALES "/>
    <s v="BUENOS AIRES"/>
    <n v="47"/>
    <s v="LUJAN"/>
    <s v="TORRES"/>
    <s v="HOSPITAL NACIONAL DR MANUEL A MOSTES DE OCA"/>
    <s v="PADRE JOSE MARIA CRIADO ALONSO Y EVARISTO CARRIEGO"/>
    <s v="https://docs.google.com/spreadsheets/d/1r4KX8v2TXpL_RzgmKxZ5MCtMXfbcd2V1dpfbnQVIUuw/edit#gid=1518181298&amp;range=D12:F12"/>
    <s v="-34.421652573985604, -59.143184833496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0-5-7"/>
    <x v="2"/>
    <d v="2023-03-07T00:00:00"/>
    <n v="7"/>
    <x v="2"/>
    <n v="2023"/>
    <n v="11"/>
    <s v="JUEGOS EVITA"/>
    <s v="BUENOS AIRES"/>
    <n v="48"/>
    <s v="GENERAL PUEYRREDON"/>
    <s v="MAR DEL PLATA "/>
    <s v="PREDIO CHAPLMALAL"/>
    <s v="CALLE 801 Y CALLE 0"/>
    <s v="https://docs.google.com/spreadsheets/d/1r4KX8v2TXpL_RzgmKxZ5MCtMXfbcd2V1dpfbnQVIUuw/edit#gid=559467648&amp;range=C12:I12"/>
    <s v="-38.20416726784123, -57.686305571164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0-5-8"/>
    <x v="1"/>
    <d v="2023-03-08T00:00:00"/>
    <n v="8"/>
    <x v="2"/>
    <n v="2023"/>
    <n v="11"/>
    <s v="JUEGOS EVITA"/>
    <s v="BUENOS AIRES"/>
    <n v="48"/>
    <s v="GENERAL PUEYRREDON"/>
    <s v="MAR DEL PLATA "/>
    <s v="PREDIO CHAPLMALAL"/>
    <s v="CALLE 801 Y CALLE 0"/>
    <s v="https://docs.google.com/spreadsheets/d/1r4KX8v2TXpL_RzgmKxZ5MCtMXfbcd2V1dpfbnQVIUuw/edit#gid=559467648&amp;range=C12:I12"/>
    <s v="-38.20416726784123, -57.686305571164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0-5-9"/>
    <x v="0"/>
    <d v="2023-03-09T00:00:00"/>
    <n v="9"/>
    <x v="2"/>
    <n v="2023"/>
    <n v="11"/>
    <s v="JUEGOS EVITA"/>
    <s v="BUENOS AIRES"/>
    <n v="48"/>
    <s v="GENERAL PUEYRREDON"/>
    <s v="MAR DEL PLATA "/>
    <s v="PREDIO CHAPLMALAL"/>
    <s v="CALLE 801 Y CALLE 0"/>
    <s v="https://docs.google.com/spreadsheets/d/1r4KX8v2TXpL_RzgmKxZ5MCtMXfbcd2V1dpfbnQVIUuw/edit#gid=559467648&amp;range=C12:I12"/>
    <s v="-38.20416726784123, -57.686305571164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0-5-10"/>
    <x v="0"/>
    <d v="2023-03-10T00:00:00"/>
    <n v="10"/>
    <x v="2"/>
    <n v="2023"/>
    <n v="11"/>
    <s v="JUEGOS EVITA"/>
    <s v="BUENOS AIRES"/>
    <n v="48"/>
    <s v="GENERAL PUEYRREDON"/>
    <s v="MAR DEL PLATA "/>
    <s v="PREDIO CHAPLMALAL"/>
    <s v="CALLE 801 Y CALLE 0"/>
    <s v="https://docs.google.com/spreadsheets/d/1r4KX8v2TXpL_RzgmKxZ5MCtMXfbcd2V1dpfbnQVIUuw/edit#gid=559467648&amp;range=C12:I12"/>
    <s v="-38.20416726784123, -57.686305571164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0-5-11"/>
    <x v="0"/>
    <d v="2023-03-11T00:00:00"/>
    <n v="11"/>
    <x v="2"/>
    <n v="2023"/>
    <n v="11"/>
    <s v="JUEGOS EVITA"/>
    <s v="BUENOS AIRES"/>
    <n v="48"/>
    <s v="GENERAL PUEYRREDON"/>
    <s v="MAR DEL PLATA "/>
    <s v="PREDIO CHAPLMALAL"/>
    <s v="CALLE 801 Y CALLE 0"/>
    <s v="https://docs.google.com/spreadsheets/d/1r4KX8v2TXpL_RzgmKxZ5MCtMXfbcd2V1dpfbnQVIUuw/edit#gid=559467648&amp;range=C12:I12"/>
    <s v="-38.20416726784123, -57.686305571164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-10-6-6"/>
    <x v="1"/>
    <d v="2023-03-06T00:00:00"/>
    <n v="6"/>
    <x v="2"/>
    <n v="2023"/>
    <n v="11"/>
    <s v="CARPAS SALUDABLES"/>
    <s v="CABA"/>
    <n v="49"/>
    <s v="COMUNA 4"/>
    <s v="LA BOCA"/>
    <s v="CANCHA DE BOCA"/>
    <s v="BRANDSEN 805"/>
    <s v="https://goo.gl/maps/aCY4u9SSuTm4pmCJ7"/>
    <s v="-34.63546964021884, -58.3648206751270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1-1-15"/>
    <x v="0"/>
    <d v="2023-03-15T00:00:00"/>
    <n v="15"/>
    <x v="2"/>
    <n v="2023"/>
    <n v="12"/>
    <s v="EETB"/>
    <s v="CABA"/>
    <n v="50"/>
    <s v="COMUNA 9"/>
    <s v="MATADEROS"/>
    <m/>
    <s v="YRUPE Y COSQUIN"/>
    <s v="https://docs.google.com/spreadsheets/d/1Zgud8Dms6M294hlWPbWkSsyk5svRChe786WK1BlgCzY/edit#gid=243295296&amp;range=E12"/>
    <s v="-34.66794605117052, -58.4980084865060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1-2-15"/>
    <x v="0"/>
    <d v="2023-03-15T00:00:00"/>
    <n v="15"/>
    <x v="2"/>
    <n v="2023"/>
    <n v="12"/>
    <s v="EETB"/>
    <s v="BUENOS AIRES"/>
    <n v="50"/>
    <s v="HURLINGHAM"/>
    <s v="WILLIAN MORRIS"/>
    <m/>
    <s v="GENERAL CONRADO VILLEGAS Y CAÑUELAS SUR"/>
    <s v="https://docs.google.com/spreadsheets/d/1Zgud8Dms6M294hlWPbWkSsyk5svRChe786WK1BlgCzY/edit#gid=243295296&amp;range=E43"/>
    <s v="-34.582443985556964, -58.658533828835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1-3-13"/>
    <x v="0"/>
    <d v="2023-03-13T00:00:00"/>
    <n v="13"/>
    <x v="2"/>
    <n v="2023"/>
    <n v="12"/>
    <s v="DAPPTE"/>
    <s v="BUENOS AIRES"/>
    <n v="51"/>
    <s v="HURLINGHAM"/>
    <s v="HURLINGHAM"/>
    <s v="JESUCRISTO NUESTRA ESPERANZA"/>
    <s v="GARNICA 1245 E REMEDIOS DE ESCALADA Y ALFARO"/>
    <s v="https://docs.google.com/spreadsheets/d/1Zgud8Dms6M294hlWPbWkSsyk5svRChe786WK1BlgCzY/edit#gid=1972936903&amp;range=C12"/>
    <s v="-34.599268717778, -58.6209380090740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1-3-14"/>
    <x v="0"/>
    <d v="2023-03-14T00:00:00"/>
    <n v="14"/>
    <x v="2"/>
    <n v="2023"/>
    <n v="12"/>
    <s v="DAPPTE"/>
    <s v="BUENOS AIRES"/>
    <n v="51"/>
    <s v="LA MATANZA"/>
    <s v="ISIDRO CASANOVA"/>
    <s v="VEREDA BANCO PIANO"/>
    <s v="MARCONI Y RUTA 3"/>
    <s v="https://docs.google.com/spreadsheets/d/1Zgud8Dms6M294hlWPbWkSsyk5svRChe786WK1BlgCzY/edit#gid=1972936903&amp;range=D12"/>
    <s v="-34.71358708721719, -58.59197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1-3-16"/>
    <x v="0"/>
    <d v="2023-03-16T00:00:00"/>
    <n v="16"/>
    <x v="2"/>
    <n v="2023"/>
    <n v="12"/>
    <s v="DAPPTE"/>
    <s v="BUENOS AIRES"/>
    <n v="51"/>
    <s v="LA MATANZA"/>
    <s v="ISIDRO CASANOVA"/>
    <s v="VEREDA BANCO PIANO"/>
    <s v="MARCONI Y RUTA 3"/>
    <s v="https://docs.google.com/spreadsheets/d/1Zgud8Dms6M294hlWPbWkSsyk5svRChe786WK1BlgCzY/edit#gid=1972936903&amp;range=D12"/>
    <s v="-34.71358708721719, -58.59197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1-4-16"/>
    <x v="1"/>
    <d v="2023-03-16T00:00:00"/>
    <n v="16"/>
    <x v="2"/>
    <n v="2023"/>
    <n v="12"/>
    <s v="DAPPTE"/>
    <s v="BUENOS AIRES"/>
    <n v="51"/>
    <s v="FLORENCIO VARELA"/>
    <s v="BARRIO LA CAPILLA"/>
    <s v="FINCA SOL Y TIERRA"/>
    <s v="CALLE 1636 Y CALLE 1661"/>
    <s v="https://docs.google.com/spreadsheets/d/1Zgud8Dms6M294hlWPbWkSsyk5svRChe786WK1BlgCzY/edit#gid=1972936903&amp;range=F45"/>
    <s v="-34.914207539476756, -58.249129886506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1-5-14"/>
    <x v="0"/>
    <d v="2023-03-14T00:00:00"/>
    <n v="14"/>
    <x v="2"/>
    <n v="2023"/>
    <n v="12"/>
    <s v="ESTAR"/>
    <s v="BUENOS AIRES"/>
    <n v="52"/>
    <s v="SAN VICENTE"/>
    <s v="ALEJANDRO KORN"/>
    <m/>
    <s v="AV INDEPENDENCIA Y MARTIN MIGUEL DE GÜEMES"/>
    <s v="https://docs.google.com/spreadsheets/d/1Zgud8Dms6M294hlWPbWkSsyk5svRChe786WK1BlgCzY/edit#gid=1278745739&amp;range=C12:G12"/>
    <s v="-34.98095573076037, -58.378564071164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1-5-15"/>
    <x v="0"/>
    <d v="2023-03-15T00:00:00"/>
    <n v="15"/>
    <x v="2"/>
    <n v="2023"/>
    <n v="12"/>
    <s v="ESTAR"/>
    <s v="BUENOS AIRES"/>
    <n v="52"/>
    <s v="SAN VICENTE"/>
    <s v="ALEJANDRO KORN"/>
    <m/>
    <s v="AV INDEPENDENCIA Y MARTIN MIGUEL DE GÜEMES"/>
    <s v="https://docs.google.com/spreadsheets/d/1Zgud8Dms6M294hlWPbWkSsyk5svRChe786WK1BlgCzY/edit#gid=1278745739&amp;range=C12:G12"/>
    <s v="-34.98095573076037, -58.378564071164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1-5-16"/>
    <x v="0"/>
    <d v="2023-03-16T00:00:00"/>
    <n v="16"/>
    <x v="2"/>
    <n v="2023"/>
    <n v="12"/>
    <s v="ESTAR"/>
    <s v="BUENOS AIRES"/>
    <n v="52"/>
    <s v="SAN VICENTE"/>
    <s v="ALEJANDRO KORN"/>
    <m/>
    <s v="AV INDEPENDENCIA Y MARTIN MIGUEL DE GÜEMES"/>
    <s v="https://docs.google.com/spreadsheets/d/1Zgud8Dms6M294hlWPbWkSsyk5svRChe786WK1BlgCzY/edit#gid=1278745739&amp;range=C12:G12"/>
    <s v="-34.98095573076037, -58.378564071164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1-5-17"/>
    <x v="0"/>
    <d v="2023-03-17T00:00:00"/>
    <n v="17"/>
    <x v="2"/>
    <n v="2023"/>
    <n v="12"/>
    <s v="ESTAR"/>
    <s v="BUENOS AIRES"/>
    <n v="52"/>
    <s v="SAN VICENTE"/>
    <s v="ALEJANDRO KORN"/>
    <m/>
    <s v="AV INDEPENDENCIA Y MARTIN MIGUEL DE GÜEMES"/>
    <s v="https://docs.google.com/spreadsheets/d/1Zgud8Dms6M294hlWPbWkSsyk5svRChe786WK1BlgCzY/edit#gid=1278745739&amp;range=C12:G12"/>
    <s v="-34.98095573076037, -58.378564071164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1-6-13"/>
    <x v="1"/>
    <d v="2023-03-13T00:00:00"/>
    <n v="13"/>
    <x v="2"/>
    <n v="2023"/>
    <n v="12"/>
    <s v="DAPPTE"/>
    <s v="CABA"/>
    <n v="53"/>
    <s v="COMUNA 4"/>
    <s v="POMPEYA"/>
    <s v="ESTACION DR SAENZ NUEVA"/>
    <s v="AV SAENZ Y AV PERITO MORENO"/>
    <s v="https://docs.google.com/spreadsheets/d/1Zgud8Dms6M294hlWPbWkSsyk5svRChe786WK1BlgCzY/edit#gid=861367414&amp;range=C12:E12"/>
    <s v="-34.6489523739907, -58.41826889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1-6-14"/>
    <x v="0"/>
    <d v="2023-03-14T00:00:00"/>
    <n v="14"/>
    <x v="2"/>
    <n v="2023"/>
    <n v="12"/>
    <s v="DAPPTE"/>
    <s v="CABA"/>
    <n v="53"/>
    <s v="COMUNA 4"/>
    <s v="POMPEYA"/>
    <s v="ESTACION DR SAENZ NUEVA"/>
    <s v="AV SAENZ Y AV PERITO MORENO"/>
    <s v="https://docs.google.com/spreadsheets/d/1Zgud8Dms6M294hlWPbWkSsyk5svRChe786WK1BlgCzY/edit#gid=861367414&amp;range=C12:E12"/>
    <s v="-34.6489523739907, -58.41826889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1-6-15"/>
    <x v="0"/>
    <d v="2023-03-15T00:00:00"/>
    <n v="15"/>
    <x v="2"/>
    <n v="2023"/>
    <n v="12"/>
    <s v="DAPPTE"/>
    <s v="CABA"/>
    <n v="53"/>
    <s v="COMUNA 4"/>
    <s v="POMPEYA"/>
    <s v="ESTACION DR SAENZ NUEVA"/>
    <s v="AV SAENZ Y AV PERITO MORENO"/>
    <s v="https://docs.google.com/spreadsheets/d/1Zgud8Dms6M294hlWPbWkSsyk5svRChe786WK1BlgCzY/edit#gid=861367414&amp;range=C12:E12"/>
    <s v="-34.6489523739907, -58.41826889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1-7-16"/>
    <x v="0"/>
    <d v="2023-03-16T00:00:00"/>
    <n v="16"/>
    <x v="2"/>
    <n v="2023"/>
    <n v="12"/>
    <s v="DAPPTE"/>
    <s v="BUENOS AIRES"/>
    <n v="54"/>
    <s v="LA MATANZA"/>
    <s v="ISIDRO CASANOVA"/>
    <s v="JARDIN LUNA DE CRISTAL"/>
    <s v="JUAN DE ALAGON 457"/>
    <s v="https://docs.google.com/spreadsheets/d/1Zgud8Dms6M294hlWPbWkSsyk5svRChe786WK1BlgCzY/edit#gid=716339897&amp;range=F12"/>
    <s v="-34.70746565272434, -58.597293928835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1-7-17"/>
    <x v="0"/>
    <d v="2023-03-17T00:00:00"/>
    <n v="17"/>
    <x v="2"/>
    <n v="2023"/>
    <n v="12"/>
    <s v="DAPPTE"/>
    <s v="BUENOS AIRES"/>
    <n v="54"/>
    <s v="AVELLANEDA"/>
    <s v="SARANDI"/>
    <s v="CENTRO SAN JORGE"/>
    <s v="BARADERO 4076"/>
    <s v="https://docs.google.com/spreadsheets/d/1Zgud8Dms6M294hlWPbWkSsyk5svRChe786WK1BlgCzY/edit#gid=716339897&amp;range=G12"/>
    <s v="-34.68280763280335, -58.335239107951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2-1-22"/>
    <x v="0"/>
    <d v="2023-03-22T00:00:00"/>
    <n v="22"/>
    <x v="2"/>
    <n v="2023"/>
    <n v="13"/>
    <s v="EETB"/>
    <s v="CABA"/>
    <n v="55"/>
    <s v="COMUNA 10"/>
    <s v="MONTE CASTRO"/>
    <s v="PLAZA MONTECASTRO"/>
    <s v="MIRANDA 4300"/>
    <s v="https://maps.app.goo.gl/5nRxCk3Giq4Y4bD66"/>
    <s v="-34.6179785740471, -58.497508757671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2-2-23"/>
    <x v="0"/>
    <d v="2023-03-23T00:00:00"/>
    <n v="23"/>
    <x v="2"/>
    <n v="2023"/>
    <n v="13"/>
    <s v="DAPPTE"/>
    <s v="BUENOS AIRES"/>
    <n v="56"/>
    <s v="MORENO"/>
    <s v="MORENO"/>
    <s v="JARDIN GARABATOS DE COLORES"/>
    <s v="ECUADOR 9631"/>
    <s v="https://goo.gl/maps/xQznePhB2nES3Rak7"/>
    <s v="-34.581517175051154, -58.7733877280245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2-3-20"/>
    <x v="0"/>
    <d v="2023-03-20T00:00:00"/>
    <n v="20"/>
    <x v="2"/>
    <n v="2023"/>
    <n v="13"/>
    <s v="DAPPTE"/>
    <s v="CABA"/>
    <n v="57"/>
    <s v="COMUNA 3"/>
    <s v="BALVANERA"/>
    <s v="ESTACION FERROCARRIL"/>
    <s v="BME MITRE Y AV PUEYRREDON"/>
    <s v="https://goo.gl/maps/ahHan8JtXPwvyRvL9"/>
    <s v="-34.60844248592536, -58.408848542328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2-3-21"/>
    <x v="0"/>
    <d v="2023-03-21T00:00:00"/>
    <n v="21"/>
    <x v="2"/>
    <n v="2023"/>
    <n v="13"/>
    <s v="DAPPTE"/>
    <s v="CABA"/>
    <n v="57"/>
    <s v="COMUNA 3"/>
    <s v="BALVANERA"/>
    <s v="ESTACION FERROCARRIL"/>
    <s v="BME MITRE Y AV PUEYRREDON"/>
    <s v="https://goo.gl/maps/ahHan8JtXPwvyRvL9"/>
    <s v="-34.60844248592536, -58.408848542328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2-3-22"/>
    <x v="0"/>
    <d v="2023-03-22T00:00:00"/>
    <n v="22"/>
    <x v="2"/>
    <n v="2023"/>
    <n v="13"/>
    <s v="DAPPTE"/>
    <s v="CABA"/>
    <n v="57"/>
    <s v="COMUNA 3"/>
    <s v="BALVANERA"/>
    <s v="ESTACION FERROCARRIL"/>
    <s v="BME MITRE Y AV PUEYRREDON"/>
    <s v="https://goo.gl/maps/ahHan8JtXPwvyRvL9"/>
    <s v="-34.60844248592536, -58.408848542328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2-4-20"/>
    <x v="0"/>
    <d v="2023-03-20T00:00:00"/>
    <n v="20"/>
    <x v="2"/>
    <n v="2023"/>
    <n v="13"/>
    <s v="DAPPTE"/>
    <s v="CABA"/>
    <n v="58"/>
    <s v="COMUNA 4"/>
    <s v="POMPEYA"/>
    <s v="ESTACION DR SAENZ NUEVA"/>
    <s v="AV. SAENZ Y AV. PERITO MORENO"/>
    <s v="https://goo.gl/maps/3Sj7z5RuZqVJAUgB7"/>
    <s v="-34.6489523739907, -58.41826889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2-5-20"/>
    <x v="0"/>
    <d v="2023-03-20T00:00:00"/>
    <n v="20"/>
    <x v="2"/>
    <n v="2023"/>
    <n v="13"/>
    <s v="DAPPTE"/>
    <s v="BUENOS AIRES"/>
    <n v="59"/>
    <s v="LA MATANZA"/>
    <s v="VILLA MADERO"/>
    <s v="JUNTA VECINAL CIUDAD CELINA"/>
    <s v="MODENA 116"/>
    <s v="https://goo.gl/maps/s4dZQAgbjvnZ1KB78"/>
    <s v="-34.704611406439156, -58.487367813493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2-6-20"/>
    <x v="0"/>
    <d v="2023-03-20T00:00:00"/>
    <n v="20"/>
    <x v="2"/>
    <n v="2023"/>
    <n v="13"/>
    <s v="DAPPTE"/>
    <s v="CABA"/>
    <n v="60"/>
    <s v="COMUNA 13"/>
    <s v="NUÑEZ"/>
    <s v="EX ESMA"/>
    <s v="AV DEL LIBERTADOR 8151"/>
    <s v="https://goo.gl/maps/M4VG4Mvm3ohvf7A27"/>
    <s v="-34.537890609751756, -58.463379530684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2-6-21"/>
    <x v="0"/>
    <d v="2023-03-21T00:00:00"/>
    <n v="21"/>
    <x v="2"/>
    <n v="2023"/>
    <n v="13"/>
    <s v="DAPPTE"/>
    <s v="CABA"/>
    <n v="60"/>
    <s v="COMUNA 13"/>
    <s v="NUÑEZ"/>
    <s v="EX ESMA"/>
    <s v="AV DEL LIBERTADOR 8151"/>
    <s v="https://goo.gl/maps/M4VG4Mvm3ohvf7A27"/>
    <s v="-34.537890609751756, -58.463379530684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2-6-22"/>
    <x v="0"/>
    <d v="2023-03-22T00:00:00"/>
    <n v="22"/>
    <x v="2"/>
    <n v="2023"/>
    <n v="13"/>
    <s v="DAPPTE"/>
    <s v="CABA"/>
    <n v="60"/>
    <s v="COMUNA 13"/>
    <s v="NUÑEZ"/>
    <s v="EX ESMA"/>
    <s v="AV DEL LIBERTADOR 8151"/>
    <s v="https://goo.gl/maps/M4VG4Mvm3ohvf7A27"/>
    <s v="-34.537890609751756, -58.463379530684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2-7-21"/>
    <x v="0"/>
    <d v="2023-03-21T00:00:00"/>
    <n v="21"/>
    <x v="2"/>
    <n v="2023"/>
    <n v="13"/>
    <s v="DAPPTE"/>
    <s v="CABA"/>
    <n v="61"/>
    <s v="COMUNA 1"/>
    <s v="CONSTITUCION"/>
    <s v="PLAZA GARAY"/>
    <s v="AV JUAN DE GARAY 1601"/>
    <s v="https://goo.gl/maps/FmqRZcpbCHMuroTB6"/>
    <s v="-34.62659284508392, -58.388277513493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2-7-22"/>
    <x v="0"/>
    <d v="2023-03-22T00:00:00"/>
    <n v="22"/>
    <x v="2"/>
    <n v="2023"/>
    <n v="13"/>
    <s v="DAPPTE"/>
    <s v="CABA"/>
    <n v="61"/>
    <s v="COMUNA 1"/>
    <s v="CONSTITUCION"/>
    <s v="PLAZA GARAY"/>
    <s v="AV JUAN DE GARAY 1601"/>
    <s v="https://goo.gl/maps/FmqRZcpbCHMuroTB6"/>
    <s v="-34.62659284508392, -58.388277513493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2-8-21"/>
    <x v="0"/>
    <d v="2023-03-21T00:00:00"/>
    <n v="21"/>
    <x v="2"/>
    <n v="2023"/>
    <n v="13"/>
    <s v="CARPAS SALUDABLES"/>
    <s v="BUENOS AIRES"/>
    <n v="62"/>
    <s v="LA PLATA"/>
    <s v="LA PLATA"/>
    <s v="PLAZA SAN MARTIN"/>
    <s v="AV 7 Y C54"/>
    <s v="https://goo.gl/maps/KLaVw2roegaRXfD89"/>
    <s v="-34.91515813652968, -57.94791345598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2-8-23"/>
    <x v="0"/>
    <d v="2023-03-23T00:00:00"/>
    <n v="23"/>
    <x v="2"/>
    <n v="2023"/>
    <n v="13"/>
    <s v="CARPAS SALUDABLES"/>
    <s v="CABA"/>
    <n v="62"/>
    <s v="COMUNA 1"/>
    <s v="PUERTO MADERO"/>
    <s v="DELEGACIÓN DE JUSTICIA"/>
    <s v="Av. España 2531"/>
    <s v="https://goo.gl/maps/a914xVwnYMC2NMXa8"/>
    <s v="-34.62369741650577, -58.35100259254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3-1-29"/>
    <x v="3"/>
    <d v="2023-03-29T00:00:00"/>
    <n v="29"/>
    <x v="2"/>
    <n v="2023"/>
    <n v="14"/>
    <s v="EETB"/>
    <s v="CABA"/>
    <n v="63"/>
    <s v="COMUNA 7"/>
    <s v="BAJO FLORES BARRIOJUAN XXIII"/>
    <s v="PLAZA EL CAMPITO"/>
    <s v="AV RIESTRA Y AGUSTIN DE VEDIA"/>
    <s v="https://maps.app.goo.gl/7wKJepZhfZvE4u6s8"/>
    <s v="-34.645929167967644, -58.436398542323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3-1-30"/>
    <x v="3"/>
    <d v="2023-03-30T00:00:00"/>
    <n v="30"/>
    <x v="2"/>
    <n v="2023"/>
    <n v="14"/>
    <s v="EETB"/>
    <s v="CABA"/>
    <n v="63"/>
    <s v="COMUNA 2"/>
    <s v="RECOLETA"/>
    <s v="PLAZA MONSEÑOR DE ANDREA"/>
    <s v="DR TOMAS ANCHORENA 901"/>
    <s v="https://maps.app.goo.gl/mz61PKmk4PHyT2zS8"/>
    <s v="-34.597207126282136, -58.4071431269850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3-1-29"/>
    <x v="3"/>
    <d v="2023-03-29T00:00:00"/>
    <n v="29"/>
    <x v="2"/>
    <n v="2023"/>
    <n v="14"/>
    <s v="EETB"/>
    <s v="BUENOS AIRES"/>
    <n v="63"/>
    <s v="LOMAS DE ZAMORA"/>
    <s v="LOMAS DE ZAMORA"/>
    <s v="PARQUE MUNICIPAL EVA PERON"/>
    <s v="C MOLINA ARROTEA 2295"/>
    <s v="https://goo.gl/maps/gjgCUcCZY3BP5kkp7"/>
    <s v="-34.766289043921134, -58.430641615341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3-2-30"/>
    <x v="3"/>
    <d v="2023-03-30T00:00:00"/>
    <n v="30"/>
    <x v="2"/>
    <n v="2023"/>
    <n v="14"/>
    <s v="DAPPTE"/>
    <s v="BUENOS AIRES"/>
    <n v="64"/>
    <s v="MERLO"/>
    <s v="PONTEVEDRA"/>
    <s v="JARDIN CONFITE"/>
    <s v="MURILLO 6345"/>
    <s v="https://goo.gl/maps/BdFZL7NGnxe6hV4M6"/>
    <s v="-34.75855400565842, -58.6791191693171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3-2-31"/>
    <x v="3"/>
    <d v="2023-03-31T00:00:00"/>
    <n v="31"/>
    <x v="2"/>
    <n v="2023"/>
    <n v="14"/>
    <s v="DAPPTE"/>
    <s v="BUENOS AIRES"/>
    <n v="64"/>
    <s v="MERLO"/>
    <s v="PARQUE SAN MARTIN"/>
    <s v="JARDIN ABRAZAME 1"/>
    <s v="FLEMING 4260"/>
    <s v="https://goo.gl/maps/jifrNMZyJkRgFF7o7"/>
    <s v="-34.69644105631602, -58.73258370865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3-3-28"/>
    <x v="3"/>
    <d v="2023-03-28T00:00:00"/>
    <n v="28"/>
    <x v="2"/>
    <n v="2023"/>
    <n v="14"/>
    <s v="DAPPTE"/>
    <s v="BUENOS AIRES"/>
    <n v="65"/>
    <s v="MORON"/>
    <s v="MORON"/>
    <s v="PLAZA SAN MARTIN"/>
    <s v="NUESTRA SEÑORA DEL BUEN VIAJE 968"/>
    <s v="https://goo.gl/maps/6FCnEBPHsGM95jCC9"/>
    <s v="-34.65148676777065, -58.622200071164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3-3-29"/>
    <x v="3"/>
    <d v="2023-03-29T00:00:00"/>
    <n v="29"/>
    <x v="2"/>
    <n v="2023"/>
    <n v="14"/>
    <s v="DAPPTE"/>
    <s v="BUENOS AIRES"/>
    <n v="65"/>
    <s v="MORON"/>
    <s v="MORON"/>
    <s v="PLAZA SAN MARTIN"/>
    <s v="NUESTRA SEÑORA DEL BUEN VIAJE 968"/>
    <s v="https://goo.gl/maps/6FCnEBPHsGM95jCC9"/>
    <s v="-34.65148676777065, -58.622200071164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3-3-30"/>
    <x v="3"/>
    <d v="2023-03-30T00:00:00"/>
    <n v="30"/>
    <x v="2"/>
    <n v="2023"/>
    <n v="14"/>
    <s v="DAPPTE"/>
    <s v="BUENOS AIRES"/>
    <n v="65"/>
    <s v="MORON"/>
    <s v="MORON"/>
    <s v="PLAZA SAN MARTIN"/>
    <s v="NUESTRA SEÑORA DEL BUEN VIAJE 968"/>
    <s v="https://goo.gl/maps/6FCnEBPHsGM95jCC9"/>
    <s v="-34.65148676777065, -58.622200071164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3-3-31"/>
    <x v="3"/>
    <d v="2023-03-31T00:00:00"/>
    <n v="31"/>
    <x v="2"/>
    <n v="2023"/>
    <n v="14"/>
    <s v="DAPPTE"/>
    <s v="BUENOS AIRES"/>
    <n v="65"/>
    <s v="MORON"/>
    <s v="MORON"/>
    <s v="PLAZA SAN MARTIN"/>
    <s v="NUESTRA SEÑORA DEL BUEN VIAJE 968"/>
    <s v="https://goo.gl/maps/6FCnEBPHsGM95jCC9"/>
    <s v="-34.65148676777065, -58.622200071164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3-4-31"/>
    <x v="3"/>
    <d v="2023-03-31T00:00:00"/>
    <n v="31"/>
    <x v="2"/>
    <n v="2023"/>
    <n v="14"/>
    <s v="DAPPTE"/>
    <s v="CABA"/>
    <n v="66"/>
    <s v="COMUNA 3"/>
    <s v="BALVANERA"/>
    <s v="PLAZA MISERERE"/>
    <s v="BARTOLOME MITRE 2819"/>
    <s v="https://goo.gl/maps/kGz7g3EyRmjqTgpd8"/>
    <s v="-34.609563718984056, -58.4080872846585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3-4-1"/>
    <x v="3"/>
    <d v="2023-04-01T00:00:00"/>
    <n v="1"/>
    <x v="3"/>
    <n v="2023"/>
    <n v="14"/>
    <s v="DAPPTE"/>
    <s v="BUENOS AIRES"/>
    <n v="66"/>
    <s v="LOMAS DE ZAMORA"/>
    <s v="VILLA FIORI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3-5-27"/>
    <x v="3"/>
    <d v="2023-03-27T00:00:00"/>
    <n v="27"/>
    <x v="2"/>
    <n v="2023"/>
    <n v="14"/>
    <s v="DAPPTE"/>
    <s v="CABA"/>
    <n v="67"/>
    <s v="COMUNA 3"/>
    <s v="BALBANERA"/>
    <s v="MINISTERIO DE TRABAJO"/>
    <s v="CALLAO 114 2DO PISO"/>
    <s v="https://maps.app.goo.gl/fwNyYFxpg1CaKF9P6"/>
    <s v="-34.60717282404446, -58.392463174859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3-6-27"/>
    <x v="3"/>
    <d v="2023-03-27T00:00:00"/>
    <n v="27"/>
    <x v="2"/>
    <n v="2023"/>
    <n v="14"/>
    <s v="DAPPTE"/>
    <s v="CABA"/>
    <n v="68"/>
    <s v="COMUNA 13"/>
    <s v="BELGRANO"/>
    <s v="ESTACION BELGRANO C LINEA MITRE"/>
    <s v="AV VIRREY VERTIZ 1980 ENTRE SUCRE Y ECHEVERRIA"/>
    <s v="https://goo.gl/maps/CTZudiGqeP9sFstP8"/>
    <s v="-34.5578294266816, -58.449537546024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3-6-28"/>
    <x v="3"/>
    <d v="2023-03-28T00:00:00"/>
    <n v="28"/>
    <x v="2"/>
    <n v="2023"/>
    <n v="14"/>
    <s v="DAPPTE"/>
    <s v="CABA"/>
    <n v="68"/>
    <s v="COMUNA 13"/>
    <s v="BELGRANO"/>
    <s v="ESTACION BELGRANO C LINEA MITRE"/>
    <s v="AV VIRREY VERTIZ 1980 ENTRE SUCRE Y ECHEVERRIA"/>
    <s v="https://goo.gl/maps/CTZudiGqeP9sFstP8"/>
    <s v="-34.5578294266816, -58.449537546024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3-6-29"/>
    <x v="3"/>
    <d v="2023-03-29T00:00:00"/>
    <n v="29"/>
    <x v="2"/>
    <n v="2023"/>
    <n v="14"/>
    <s v="DAPPTE"/>
    <s v="CABA"/>
    <n v="68"/>
    <s v="COMUNA 13"/>
    <s v="BELGRANO"/>
    <s v="ESTACION BELGRANO C LINEA MITRE"/>
    <s v="AV VIRREY VERTIZ 1980 ENTRE SUCRE Y ECHEVERRIA"/>
    <s v="https://goo.gl/maps/CTZudiGqeP9sFstP8"/>
    <s v="-34.5578294266816, -58.449537546024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3-6-30"/>
    <x v="3"/>
    <d v="2023-03-30T00:00:00"/>
    <n v="30"/>
    <x v="2"/>
    <n v="2023"/>
    <n v="14"/>
    <s v="DAPPTE"/>
    <s v="CABA"/>
    <n v="68"/>
    <s v="COMUNA 1"/>
    <s v="RETIRO"/>
    <s v="ESTACIONRETIRO LINEA SAN MARTIN"/>
    <s v="AV DR JOSE MARIA RAMOS MEJIA 1302"/>
    <s v="https://goo.gl/maps/BqxjDwQCaiTeAd4m9"/>
    <s v="-34.58918043506913, -58.373095126987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3-6-31"/>
    <x v="3"/>
    <d v="2023-03-31T00:00:00"/>
    <n v="31"/>
    <x v="2"/>
    <n v="2023"/>
    <n v="14"/>
    <s v="DAPPTE"/>
    <s v="CABA"/>
    <n v="68"/>
    <s v="COMUNA 1"/>
    <s v="RETIRO"/>
    <s v="ESTACIONRETIRO LINEA SAN MARTIN"/>
    <s v="AV DR JOSE MARIA RAMOS MEJIA 1302"/>
    <s v="https://goo.gl/maps/BqxjDwQCaiTeAd4m9"/>
    <s v="-34.58918043506913, -58.373095126987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23-S13-7-30"/>
    <x v="3"/>
    <d v="2023-03-30T00:00:00"/>
    <n v="30"/>
    <x v="2"/>
    <n v="2023"/>
    <n v="14"/>
    <s v="CARPAS SALUDABLES"/>
    <s v="CABA"/>
    <n v="69"/>
    <s v="COMUNA 2"/>
    <s v="RECOLETA"/>
    <s v="BIBLIOTECA NACIONAL"/>
    <s v="AGÚERO 2502"/>
    <s v="https://goo.gl/maps/pDzf3g9t4rBF1BGj9"/>
    <s v="-34.58418762761692, -58.398018371164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7:J8" firstHeaderRow="1" firstDataRow="1" firstDataCol="0" rowPageCount="2" colPageCount="1"/>
  <pivotFields count="86">
    <pivotField showAll="0"/>
    <pivotField axis="axisPage" multipleItemSelectionAllowed="1" showAll="0">
      <items count="5">
        <item x="0"/>
        <item h="1" x="1"/>
        <item x="3"/>
        <item h="1" x="2"/>
        <item t="default"/>
      </items>
    </pivotField>
    <pivotField numFmtId="14"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1" hier="-1"/>
    <pageField fld="4" hier="-1"/>
  </pageFields>
  <dataFields count="1">
    <dataField name="Cuenta de id operativo" fld="9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0" firstHeaderRow="1" firstDataRow="1" firstDataCol="1" rowPageCount="1" colPageCount="1"/>
  <pivotFields count="18">
    <pivotField showAll="0"/>
    <pivotField numFmtId="14"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3"/>
        <item x="4"/>
        <item x="2"/>
        <item x="6"/>
        <item x="1"/>
        <item x="5"/>
        <item x="0"/>
        <item x="7"/>
        <item t="default"/>
      </items>
    </pivotField>
    <pivotField axis="axisRow" showAll="0">
      <items count="23">
        <item x="0"/>
        <item x="3"/>
        <item x="2"/>
        <item x="1"/>
        <item x="7"/>
        <item x="5"/>
        <item x="12"/>
        <item x="8"/>
        <item m="1" x="20"/>
        <item x="9"/>
        <item m="1" x="18"/>
        <item x="10"/>
        <item x="6"/>
        <item m="1" x="21"/>
        <item x="4"/>
        <item x="11"/>
        <item x="13"/>
        <item x="14"/>
        <item x="15"/>
        <item x="16"/>
        <item x="17"/>
        <item m="1" x="19"/>
        <item t="default"/>
      </items>
    </pivotField>
    <pivotField axis="axisRow" showAll="0">
      <items count="29">
        <item m="1" x="27"/>
        <item x="10"/>
        <item x="21"/>
        <item x="17"/>
        <item x="16"/>
        <item x="18"/>
        <item x="12"/>
        <item x="20"/>
        <item x="6"/>
        <item x="1"/>
        <item x="5"/>
        <item x="8"/>
        <item x="13"/>
        <item x="11"/>
        <item x="15"/>
        <item x="3"/>
        <item x="14"/>
        <item x="19"/>
        <item x="22"/>
        <item x="0"/>
        <item x="4"/>
        <item x="9"/>
        <item x="7"/>
        <item x="2"/>
        <item x="23"/>
        <item x="24"/>
        <item x="25"/>
        <item m="1" x="26"/>
        <item t="default"/>
      </items>
    </pivotField>
    <pivotField dataField="1" showAll="0"/>
  </pivotFields>
  <rowFields count="3">
    <field x="14"/>
    <field x="15"/>
    <field x="16"/>
  </rowFields>
  <rowItems count="87">
    <i>
      <x/>
    </i>
    <i r="1">
      <x v="7"/>
    </i>
    <i r="2">
      <x v="7"/>
    </i>
    <i r="2">
      <x v="8"/>
    </i>
    <i r="2">
      <x v="17"/>
    </i>
    <i r="2">
      <x v="18"/>
    </i>
    <i r="2">
      <x v="19"/>
    </i>
    <i r="1">
      <x v="9"/>
    </i>
    <i r="2">
      <x v="6"/>
    </i>
    <i r="2">
      <x v="8"/>
    </i>
    <i r="2">
      <x v="13"/>
    </i>
    <i r="2">
      <x v="17"/>
    </i>
    <i r="2">
      <x v="19"/>
    </i>
    <i r="1">
      <x v="12"/>
    </i>
    <i r="2">
      <x v="2"/>
    </i>
    <i r="2">
      <x v="8"/>
    </i>
    <i r="2">
      <x v="10"/>
    </i>
    <i r="2">
      <x v="12"/>
    </i>
    <i r="2">
      <x v="16"/>
    </i>
    <i r="2">
      <x v="19"/>
    </i>
    <i r="2">
      <x v="21"/>
    </i>
    <i r="2">
      <x v="24"/>
    </i>
    <i r="1">
      <x v="15"/>
    </i>
    <i r="2">
      <x v="19"/>
    </i>
    <i r="1">
      <x v="16"/>
    </i>
    <i r="2">
      <x v="19"/>
    </i>
    <i r="1">
      <x v="17"/>
    </i>
    <i r="2">
      <x v="12"/>
    </i>
    <i r="2">
      <x v="19"/>
    </i>
    <i>
      <x v="1"/>
    </i>
    <i r="1">
      <x v="4"/>
    </i>
    <i r="2">
      <x v="8"/>
    </i>
    <i r="2">
      <x v="13"/>
    </i>
    <i r="2">
      <x v="19"/>
    </i>
    <i r="2">
      <x v="21"/>
    </i>
    <i>
      <x v="2"/>
    </i>
    <i r="1">
      <x v="5"/>
    </i>
    <i r="2">
      <x v="19"/>
    </i>
    <i r="2">
      <x v="20"/>
    </i>
    <i r="1">
      <x v="18"/>
    </i>
    <i r="2">
      <x v="19"/>
    </i>
    <i r="2">
      <x v="20"/>
    </i>
    <i r="1">
      <x v="19"/>
    </i>
    <i r="2">
      <x v="8"/>
    </i>
    <i>
      <x v="3"/>
    </i>
    <i r="1">
      <x v="6"/>
    </i>
    <i r="2">
      <x v="8"/>
    </i>
    <i r="2">
      <x v="19"/>
    </i>
    <i r="2">
      <x v="21"/>
    </i>
    <i>
      <x v="4"/>
    </i>
    <i r="1">
      <x v="2"/>
    </i>
    <i r="2">
      <x v="19"/>
    </i>
    <i r="1">
      <x v="14"/>
    </i>
    <i r="2">
      <x v="11"/>
    </i>
    <i r="2">
      <x v="15"/>
    </i>
    <i r="2">
      <x v="19"/>
    </i>
    <i r="2">
      <x v="22"/>
    </i>
    <i r="2">
      <x v="23"/>
    </i>
    <i>
      <x v="5"/>
    </i>
    <i r="1">
      <x v="11"/>
    </i>
    <i r="2">
      <x v="3"/>
    </i>
    <i r="2">
      <x v="4"/>
    </i>
    <i r="2">
      <x v="5"/>
    </i>
    <i r="2">
      <x v="8"/>
    </i>
    <i r="2">
      <x v="14"/>
    </i>
    <i r="2">
      <x v="19"/>
    </i>
    <i r="2">
      <x v="26"/>
    </i>
    <i r="1">
      <x v="14"/>
    </i>
    <i r="2">
      <x v="19"/>
    </i>
    <i r="2">
      <x v="23"/>
    </i>
    <i>
      <x v="6"/>
    </i>
    <i r="1">
      <x/>
    </i>
    <i r="2">
      <x v="1"/>
    </i>
    <i r="2">
      <x v="9"/>
    </i>
    <i r="2">
      <x v="13"/>
    </i>
    <i r="2">
      <x v="19"/>
    </i>
    <i r="1">
      <x v="1"/>
    </i>
    <i r="2">
      <x v="9"/>
    </i>
    <i r="2">
      <x v="19"/>
    </i>
    <i r="1">
      <x v="3"/>
    </i>
    <i r="2">
      <x v="9"/>
    </i>
    <i>
      <x v="7"/>
    </i>
    <i r="1">
      <x v="20"/>
    </i>
    <i r="2">
      <x v="8"/>
    </i>
    <i r="2">
      <x v="19"/>
    </i>
    <i r="2">
      <x v="25"/>
    </i>
    <i t="grand">
      <x/>
    </i>
  </rowItems>
  <colItems count="1">
    <i/>
  </colItems>
  <pageFields count="1">
    <pageField fld="3" hier="-1"/>
  </pageFields>
  <dataFields count="1">
    <dataField name="Suma de cantidad" fld="17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12:K99" firstHeaderRow="1" firstDataRow="1" firstDataCol="1" rowPageCount="2" colPageCount="1"/>
  <pivotFields count="18">
    <pivotField showAll="0"/>
    <pivotField numFmtId="14"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10">
        <item x="0"/>
        <item x="1"/>
        <item x="2"/>
        <item x="3"/>
        <item m="1" x="8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3"/>
        <item x="4"/>
        <item x="2"/>
        <item x="6"/>
        <item x="1"/>
        <item x="5"/>
        <item x="0"/>
        <item x="7"/>
        <item t="default"/>
      </items>
    </pivotField>
    <pivotField axis="axisRow" showAll="0">
      <items count="23">
        <item x="0"/>
        <item x="3"/>
        <item x="2"/>
        <item x="1"/>
        <item x="7"/>
        <item x="5"/>
        <item x="12"/>
        <item x="8"/>
        <item m="1" x="20"/>
        <item x="9"/>
        <item m="1" x="18"/>
        <item x="10"/>
        <item x="6"/>
        <item m="1" x="21"/>
        <item x="4"/>
        <item x="11"/>
        <item x="13"/>
        <item x="14"/>
        <item x="15"/>
        <item x="16"/>
        <item x="17"/>
        <item m="1" x="19"/>
        <item t="default"/>
      </items>
    </pivotField>
    <pivotField axis="axisRow" showAll="0">
      <items count="29">
        <item m="1" x="27"/>
        <item x="10"/>
        <item x="21"/>
        <item x="17"/>
        <item x="16"/>
        <item x="18"/>
        <item x="12"/>
        <item x="20"/>
        <item x="6"/>
        <item x="1"/>
        <item x="5"/>
        <item x="8"/>
        <item x="13"/>
        <item x="11"/>
        <item x="15"/>
        <item x="3"/>
        <item x="14"/>
        <item x="19"/>
        <item x="22"/>
        <item x="0"/>
        <item x="4"/>
        <item x="9"/>
        <item x="7"/>
        <item x="2"/>
        <item x="23"/>
        <item x="24"/>
        <item x="25"/>
        <item m="1" x="26"/>
        <item t="default"/>
      </items>
    </pivotField>
    <pivotField dataField="1" showAll="0"/>
  </pivotFields>
  <rowFields count="3">
    <field x="14"/>
    <field x="15"/>
    <field x="16"/>
  </rowFields>
  <rowItems count="87">
    <i>
      <x/>
    </i>
    <i r="1">
      <x v="7"/>
    </i>
    <i r="2">
      <x v="7"/>
    </i>
    <i r="2">
      <x v="8"/>
    </i>
    <i r="2">
      <x v="17"/>
    </i>
    <i r="2">
      <x v="18"/>
    </i>
    <i r="2">
      <x v="19"/>
    </i>
    <i r="1">
      <x v="9"/>
    </i>
    <i r="2">
      <x v="6"/>
    </i>
    <i r="2">
      <x v="8"/>
    </i>
    <i r="2">
      <x v="13"/>
    </i>
    <i r="2">
      <x v="17"/>
    </i>
    <i r="2">
      <x v="19"/>
    </i>
    <i r="1">
      <x v="12"/>
    </i>
    <i r="2">
      <x v="2"/>
    </i>
    <i r="2">
      <x v="8"/>
    </i>
    <i r="2">
      <x v="10"/>
    </i>
    <i r="2">
      <x v="12"/>
    </i>
    <i r="2">
      <x v="16"/>
    </i>
    <i r="2">
      <x v="19"/>
    </i>
    <i r="2">
      <x v="21"/>
    </i>
    <i r="2">
      <x v="24"/>
    </i>
    <i r="1">
      <x v="15"/>
    </i>
    <i r="2">
      <x v="19"/>
    </i>
    <i r="1">
      <x v="16"/>
    </i>
    <i r="2">
      <x v="19"/>
    </i>
    <i r="1">
      <x v="17"/>
    </i>
    <i r="2">
      <x v="12"/>
    </i>
    <i r="2">
      <x v="19"/>
    </i>
    <i>
      <x v="1"/>
    </i>
    <i r="1">
      <x v="4"/>
    </i>
    <i r="2">
      <x v="8"/>
    </i>
    <i r="2">
      <x v="13"/>
    </i>
    <i r="2">
      <x v="19"/>
    </i>
    <i r="2">
      <x v="21"/>
    </i>
    <i>
      <x v="2"/>
    </i>
    <i r="1">
      <x v="5"/>
    </i>
    <i r="2">
      <x v="19"/>
    </i>
    <i r="2">
      <x v="20"/>
    </i>
    <i r="1">
      <x v="18"/>
    </i>
    <i r="2">
      <x v="19"/>
    </i>
    <i r="2">
      <x v="20"/>
    </i>
    <i r="1">
      <x v="19"/>
    </i>
    <i r="2">
      <x v="8"/>
    </i>
    <i>
      <x v="3"/>
    </i>
    <i r="1">
      <x v="6"/>
    </i>
    <i r="2">
      <x v="8"/>
    </i>
    <i r="2">
      <x v="19"/>
    </i>
    <i r="2">
      <x v="21"/>
    </i>
    <i>
      <x v="4"/>
    </i>
    <i r="1">
      <x v="2"/>
    </i>
    <i r="2">
      <x v="19"/>
    </i>
    <i r="1">
      <x v="14"/>
    </i>
    <i r="2">
      <x v="11"/>
    </i>
    <i r="2">
      <x v="15"/>
    </i>
    <i r="2">
      <x v="19"/>
    </i>
    <i r="2">
      <x v="22"/>
    </i>
    <i r="2">
      <x v="23"/>
    </i>
    <i>
      <x v="5"/>
    </i>
    <i r="1">
      <x v="11"/>
    </i>
    <i r="2">
      <x v="3"/>
    </i>
    <i r="2">
      <x v="4"/>
    </i>
    <i r="2">
      <x v="5"/>
    </i>
    <i r="2">
      <x v="8"/>
    </i>
    <i r="2">
      <x v="14"/>
    </i>
    <i r="2">
      <x v="19"/>
    </i>
    <i r="2">
      <x v="26"/>
    </i>
    <i r="1">
      <x v="14"/>
    </i>
    <i r="2">
      <x v="19"/>
    </i>
    <i r="2">
      <x v="23"/>
    </i>
    <i>
      <x v="6"/>
    </i>
    <i r="1">
      <x/>
    </i>
    <i r="2">
      <x v="1"/>
    </i>
    <i r="2">
      <x v="9"/>
    </i>
    <i r="2">
      <x v="13"/>
    </i>
    <i r="2">
      <x v="19"/>
    </i>
    <i r="1">
      <x v="1"/>
    </i>
    <i r="2">
      <x v="9"/>
    </i>
    <i r="2">
      <x v="19"/>
    </i>
    <i r="1">
      <x v="3"/>
    </i>
    <i r="2">
      <x v="9"/>
    </i>
    <i>
      <x v="7"/>
    </i>
    <i r="1">
      <x v="20"/>
    </i>
    <i r="2">
      <x v="8"/>
    </i>
    <i r="2">
      <x v="19"/>
    </i>
    <i r="2">
      <x v="25"/>
    </i>
    <i t="grand">
      <x/>
    </i>
  </rowItems>
  <colItems count="1">
    <i/>
  </colItems>
  <pageFields count="2">
    <pageField fld="3" hier="-1"/>
    <pageField fld="6" hier="-1"/>
  </pageFields>
  <dataFields count="1">
    <dataField name="Suma de cantidad" fld="17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2:E44" firstHeaderRow="1" firstDataRow="2" firstDataCol="1" rowPageCount="1" colPageCount="1"/>
  <pivotFields count="86">
    <pivotField showAll="0"/>
    <pivotField axis="axisPage" multipleItemSelectionAllowed="1" showAll="0">
      <items count="5">
        <item x="0"/>
        <item x="2"/>
        <item h="1" x="1"/>
        <item h="1" x="3"/>
        <item t="default"/>
      </items>
    </pivotField>
    <pivotField numFmtId="14" showAll="0"/>
    <pivotField showAll="0"/>
    <pivotField axis="axisCol" showAll="0">
      <items count="5">
        <item x="0"/>
        <item x="1"/>
        <item x="2"/>
        <item h="1"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Cuenta de marco del operativo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3" firstHeaderRow="1" firstDataRow="2" firstDataCol="1" rowPageCount="1" colPageCount="1"/>
  <pivotFields count="18">
    <pivotField showAll="0"/>
    <pivotField numFmtId="14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3"/>
        <item x="4"/>
        <item x="2"/>
        <item x="6"/>
        <item x="7"/>
        <item x="1"/>
        <item x="5"/>
        <item x="0"/>
        <item t="default"/>
      </items>
    </pivotField>
    <pivotField showAll="0"/>
    <pivotField axis="axisPage" showAll="0">
      <items count="29">
        <item m="1" x="27"/>
        <item x="10"/>
        <item x="21"/>
        <item x="17"/>
        <item x="16"/>
        <item x="18"/>
        <item x="25"/>
        <item x="12"/>
        <item x="20"/>
        <item x="6"/>
        <item x="1"/>
        <item x="5"/>
        <item m="1" x="26"/>
        <item x="8"/>
        <item x="13"/>
        <item x="24"/>
        <item x="11"/>
        <item x="15"/>
        <item x="3"/>
        <item x="14"/>
        <item x="23"/>
        <item x="19"/>
        <item x="22"/>
        <item x="0"/>
        <item x="4"/>
        <item x="9"/>
        <item x="7"/>
        <item x="2"/>
        <item t="default"/>
      </items>
    </pivotField>
    <pivotField dataField="1" showAll="0"/>
  </pivotFields>
  <rowFields count="1">
    <field x="1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16" item="23" hier="-1"/>
  </pageFields>
  <dataFields count="1">
    <dataField name="Suma de cantidad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" displayName="Tabla2" ref="A1:CH386" headerRowDxfId="170" dataDxfId="169">
  <autoFilter ref="A1:CH386" xr:uid="{00000000-0009-0000-0100-000001000000}"/>
  <sortState xmlns:xlrd2="http://schemas.microsoft.com/office/spreadsheetml/2017/richdata2" ref="A2:CH368">
    <sortCondition ref="A1:A368"/>
  </sortState>
  <tableColumns count="86">
    <tableColumn id="1" xr3:uid="{00000000-0010-0000-0000-000001000000}" name="id" totalsRowLabel="Total" dataDxfId="168"/>
    <tableColumn id="81" xr3:uid="{00000000-0010-0000-0000-000051000000}" name="estado" dataDxfId="167"/>
    <tableColumn id="2" xr3:uid="{00000000-0010-0000-0000-000002000000}" name="fecha" dataDxfId="166">
      <calculatedColumnFormula>DATE(Tabla2[[#This Row],[anio]],Tabla2[[#This Row],[mes]],Tabla2[[#This Row],[dia]])</calculatedColumnFormula>
    </tableColumn>
    <tableColumn id="3" xr3:uid="{00000000-0010-0000-0000-000003000000}" name="dia" dataDxfId="165" totalsRowDxfId="164"/>
    <tableColumn id="4" xr3:uid="{00000000-0010-0000-0000-000004000000}" name="mes" dataDxfId="163" totalsRowDxfId="162"/>
    <tableColumn id="5" xr3:uid="{00000000-0010-0000-0000-000005000000}" name="anio" dataDxfId="161" totalsRowDxfId="160"/>
    <tableColumn id="6" xr3:uid="{00000000-0010-0000-0000-000006000000}" name="semana" dataDxfId="159">
      <calculatedColumnFormula>WEEKNUM(Tabla2[[#This Row],[fecha]],2)</calculatedColumnFormula>
    </tableColumn>
    <tableColumn id="7" xr3:uid="{00000000-0010-0000-0000-000007000000}" name="marco del operativo" dataDxfId="158" totalsRowDxfId="157"/>
    <tableColumn id="8" xr3:uid="{00000000-0010-0000-0000-000008000000}" name="provincia" dataDxfId="156" totalsRowDxfId="155"/>
    <tableColumn id="9" xr3:uid="{00000000-0010-0000-0000-000009000000}" name="id operativo" dataDxfId="154" totalsRowDxfId="153"/>
    <tableColumn id="10" xr3:uid="{00000000-0010-0000-0000-00000A000000}" name="municipio departamento comuna" dataDxfId="152" totalsRowDxfId="151"/>
    <tableColumn id="11" xr3:uid="{00000000-0010-0000-0000-00000B000000}" name="localidad barrio" dataDxfId="150" totalsRowDxfId="149"/>
    <tableColumn id="12" xr3:uid="{00000000-0010-0000-0000-00000C000000}" name="lugar" dataDxfId="148" totalsRowDxfId="147"/>
    <tableColumn id="13" xr3:uid="{00000000-0010-0000-0000-00000D000000}" name="direccion" dataDxfId="146" totalsRowDxfId="145"/>
    <tableColumn id="14" xr3:uid="{00000000-0010-0000-0000-00000E000000}" name="link georeferenciacion" dataDxfId="144"/>
    <tableColumn id="79" xr3:uid="{00000000-0010-0000-0000-00004F000000}" name="latitud" dataDxfId="143"/>
    <tableColumn id="78" xr3:uid="{00000000-0010-0000-0000-00004E000000}" name="longitud" dataDxfId="142"/>
    <tableColumn id="15" xr3:uid="{00000000-0010-0000-0000-00000F000000}" name="hisopados casos positivos por criterio medico epidemiologico" dataDxfId="141" totalsRowDxfId="140"/>
    <tableColumn id="16" xr3:uid="{00000000-0010-0000-0000-000010000000}" name="hisopados realizados" dataDxfId="139" totalsRowDxfId="138"/>
    <tableColumn id="17" xr3:uid="{00000000-0010-0000-0000-000011000000}" name="hisopados casos positivos" dataDxfId="137" totalsRowDxfId="136"/>
    <tableColumn id="18" xr3:uid="{00000000-0010-0000-0000-000012000000}" name="participantes de la dappte por areas" dataDxfId="135" totalsRowDxfId="134"/>
    <tableColumn id="19" xr3:uid="{00000000-0010-0000-0000-000013000000}" name="especialidades aportadas por otras dependencias provinciales" dataDxfId="133" totalsRowDxfId="132"/>
    <tableColumn id="20" xr3:uid="{00000000-0010-0000-0000-000014000000}" name="especialidades aportadas por otras dependencias municipales" dataDxfId="131" totalsRowDxfId="130"/>
    <tableColumn id="21" xr3:uid="{00000000-0010-0000-0000-000015000000}" name="otras areas u organismos participantes del operativo" dataDxfId="129" totalsRowDxfId="128"/>
    <tableColumn id="22" xr3:uid="{00000000-0010-0000-0000-000016000000}" name="vacunacion personas" dataDxfId="127" totalsRowDxfId="126"/>
    <tableColumn id="23" xr3:uid="{00000000-0010-0000-0000-000017000000}" name="vacunacion calnac dosis" dataDxfId="125" totalsRowDxfId="124"/>
    <tableColumn id="24" xr3:uid="{00000000-0010-0000-0000-000018000000}" name="vacunacion calendarios completados" dataDxfId="123" totalsRowDxfId="122"/>
    <tableColumn id="25" xr3:uid="{00000000-0010-0000-0000-000019000000}" name="vacunacion firma libreta" dataDxfId="121" totalsRowDxfId="120"/>
    <tableColumn id="26" xr3:uid="{00000000-0010-0000-0000-00001A000000}" name="vacunacion covid 19 dosis" dataDxfId="119" totalsRowDxfId="118"/>
    <tableColumn id="83" xr3:uid="{00000000-0010-0000-0000-000053000000}" name="personas vacunadas campania de vacunacion" dataDxfId="117" totalsRowDxfId="116"/>
    <tableColumn id="84" xr3:uid="{00000000-0010-0000-0000-000054000000}" name="dosis aplicadas campania de vacunacion" dataDxfId="115" totalsRowDxfId="114"/>
    <tableColumn id="62" xr3:uid="{00000000-0010-0000-0000-00003E000000}" name="promocion consejerias" dataDxfId="113" totalsRowDxfId="112"/>
    <tableColumn id="63" xr3:uid="{00000000-0010-0000-0000-00003F000000}" name="promocion talleres realizados" dataDxfId="111" totalsRowDxfId="110"/>
    <tableColumn id="27" xr3:uid="{00000000-0010-0000-0000-00001B000000}" name="promocion participantes" dataDxfId="109" totalsRowDxfId="108"/>
    <tableColumn id="28" xr3:uid="{00000000-0010-0000-0000-00001C000000}" name="promocion cantidad de talleres  salud sexual y metodos anticonceptivos" dataDxfId="107" totalsRowDxfId="106"/>
    <tableColumn id="29" xr3:uid="{00000000-0010-0000-0000-00001D000000}" name="promocion cantidad de talleres sobre salud bucodental" dataDxfId="105" totalsRowDxfId="104"/>
    <tableColumn id="64" xr3:uid="{00000000-0010-0000-0000-000040000000}" name="promocion cantidad de talleres sobre habitos saludables y actividad física" dataDxfId="103" totalsRowDxfId="102"/>
    <tableColumn id="30" xr3:uid="{00000000-0010-0000-0000-00001E000000}" name="promocion cantidad de talleres sobre otras temáticas" dataDxfId="101" totalsRowDxfId="100"/>
    <tableColumn id="31" xr3:uid="{00000000-0010-0000-0000-00001F000000}" name="salud del adulto personas" dataDxfId="99" totalsRowDxfId="98"/>
    <tableColumn id="32" xr3:uid="{00000000-0010-0000-0000-000020000000}" name="salud del adulto patologias cronicas" dataDxfId="97" totalsRowDxfId="96"/>
    <tableColumn id="66" xr3:uid="{00000000-0010-0000-0000-000042000000}" name="salud del adulto patologias agudas" dataDxfId="95" totalsRowDxfId="94"/>
    <tableColumn id="67" xr3:uid="{00000000-0010-0000-0000-000043000000}" name="salud del adulto control de salud" dataDxfId="93" totalsRowDxfId="92"/>
    <tableColumn id="33" xr3:uid="{00000000-0010-0000-0000-000021000000}" name="salud del adulto derivaciones" dataDxfId="91" totalsRowDxfId="90"/>
    <tableColumn id="65" xr3:uid="{00000000-0010-0000-0000-000041000000}" name="salud del ninio personas" dataDxfId="89" totalsRowDxfId="88"/>
    <tableColumn id="34" xr3:uid="{00000000-0010-0000-0000-000022000000}" name="salud del ninio patologias agudas" dataDxfId="87" totalsRowDxfId="86"/>
    <tableColumn id="35" xr3:uid="{00000000-0010-0000-0000-000023000000}" name="salud del ninio control de ninio sano" dataDxfId="85" totalsRowDxfId="84"/>
    <tableColumn id="36" xr3:uid="{00000000-0010-0000-0000-000024000000}" name="salud del ninio libretas anses" dataDxfId="83" totalsRowDxfId="82"/>
    <tableColumn id="37" xr3:uid="{00000000-0010-0000-0000-000025000000}" name="salud del ninio derivaciones" dataDxfId="81" totalsRowDxfId="80"/>
    <tableColumn id="38" xr3:uid="{00000000-0010-0000-0000-000026000000}" name="ssyr personas" dataDxfId="79" totalsRowDxfId="78"/>
    <tableColumn id="42" xr3:uid="{00000000-0010-0000-0000-00002A000000}" name="ssyr implantes" dataDxfId="77" totalsRowDxfId="76"/>
    <tableColumn id="43" xr3:uid="{00000000-0010-0000-0000-00002B000000}" name="ssyr otros metodos anticonceptivos" dataDxfId="75" totalsRowDxfId="74"/>
    <tableColumn id="44" xr3:uid="{00000000-0010-0000-0000-00002C000000}" name="ssyr  consejerias en salud sexual" dataDxfId="73" totalsRowDxfId="72"/>
    <tableColumn id="45" xr3:uid="{00000000-0010-0000-0000-00002D000000}" name="ssyr pap" dataDxfId="71" totalsRowDxfId="70"/>
    <tableColumn id="49" xr3:uid="{00000000-0010-0000-0000-000031000000}" name="ssyr prestaciones" dataDxfId="69" totalsRowDxfId="68"/>
    <tableColumn id="85" xr3:uid="{00000000-0010-0000-0000-000055000000}" name="ssyr extraccion implantes subdermicos" dataDxfId="67" totalsRowDxfId="66"/>
    <tableColumn id="50" xr3:uid="{00000000-0010-0000-0000-000032000000}" name="ssyr derivaciones" dataDxfId="65" totalsRowDxfId="64"/>
    <tableColumn id="51" xr3:uid="{00000000-0010-0000-0000-000033000000}" name="imagenes personas mamografias" totalsRowFunction="sum" dataDxfId="63" totalsRowDxfId="62"/>
    <tableColumn id="39" xr3:uid="{00000000-0010-0000-0000-000027000000}" name="imagenes placas mamografias" dataDxfId="61" totalsRowDxfId="60"/>
    <tableColumn id="40" xr3:uid="{00000000-0010-0000-0000-000028000000}" name="imagenes placas personas" dataDxfId="59" totalsRowDxfId="58"/>
    <tableColumn id="80" xr3:uid="{00000000-0010-0000-0000-000050000000}" name="imagenes placas placas" dataDxfId="57" totalsRowDxfId="56"/>
    <tableColumn id="41" xr3:uid="{00000000-0010-0000-0000-000029000000}" name="imagenes derivaciones" dataDxfId="55" totalsRowDxfId="54"/>
    <tableColumn id="60" xr3:uid="{00000000-0010-0000-0000-00003C000000}" name="oftalmo personas" dataDxfId="53"/>
    <tableColumn id="54" xr3:uid="{00000000-0010-0000-0000-000036000000}" name="oftalmo derivaciones" dataDxfId="52"/>
    <tableColumn id="55" xr3:uid="{00000000-0010-0000-0000-000037000000}" name="oftalmo lentes recetados" dataDxfId="51"/>
    <tableColumn id="56" xr3:uid="{00000000-0010-0000-0000-000038000000}" name="enfermeria personas" dataDxfId="50"/>
    <tableColumn id="59" xr3:uid="{00000000-0010-0000-0000-00003B000000}" name="enferemeria prestaciones" dataDxfId="49"/>
    <tableColumn id="53" xr3:uid="{00000000-0010-0000-0000-000035000000}" name="enfermeria libretas auh" dataDxfId="48"/>
    <tableColumn id="61" xr3:uid="{00000000-0010-0000-0000-00003D000000}" name="enfermeria derivaciones" dataDxfId="47"/>
    <tableColumn id="57" xr3:uid="{00000000-0010-0000-0000-000039000000}" name="odonto personas" dataDxfId="46"/>
    <tableColumn id="58" xr3:uid="{00000000-0010-0000-0000-00003A000000}" name="odonto prestaciones" totalsRowFunction="count" dataDxfId="45" totalsRowDxfId="44"/>
    <tableColumn id="46" xr3:uid="{00000000-0010-0000-0000-00002E000000}" name="odonto derivaciones" dataDxfId="43"/>
    <tableColumn id="47" xr3:uid="{00000000-0010-0000-0000-00002F000000}" name="salud mental personas" dataDxfId="42"/>
    <tableColumn id="48" xr3:uid="{00000000-0010-0000-0000-000030000000}" name="salud mental orientaciones" dataDxfId="41"/>
    <tableColumn id="52" xr3:uid="{00000000-0010-0000-0000-000034000000}" name="salud mental consultorias en padecimientos subjetivos" dataDxfId="40"/>
    <tableColumn id="68" xr3:uid="{00000000-0010-0000-0000-000044000000}" name="salud mental consultorías en consumo problematico" dataDxfId="39"/>
    <tableColumn id="69" xr3:uid="{00000000-0010-0000-0000-000045000000}" name="salud mental consultorías en violencias" dataDxfId="38"/>
    <tableColumn id="70" xr3:uid="{00000000-0010-0000-0000-000046000000}" name="salud mental consultorías en problematicas en el crecimiento y desarrollo" dataDxfId="37"/>
    <tableColumn id="71" xr3:uid="{00000000-0010-0000-0000-000047000000}" name="salud mental derivaciones al sistema local" dataDxfId="36"/>
    <tableColumn id="87" xr3:uid="{00000000-0010-0000-0000-000057000000}" name="talleres realizados salud mental" dataDxfId="35"/>
    <tableColumn id="86" xr3:uid="{00000000-0010-0000-0000-000056000000}" name="personas participantes talleres realizados salud mental" dataDxfId="34"/>
    <tableColumn id="72" xr3:uid="{00000000-0010-0000-0000-000048000000}" name="observaciones generales del desarrollo del operativo" dataDxfId="33"/>
    <tableColumn id="73" xr3:uid="{00000000-0010-0000-0000-000049000000}" name="facilitadores y obstaculizadores identificados" dataDxfId="32"/>
    <tableColumn id="74" xr3:uid="{00000000-0010-0000-0000-00004A000000}" name="cuestiones logisticas de traslado y alojamiento" dataDxfId="31"/>
    <tableColumn id="75" xr3:uid="{00000000-0010-0000-0000-00004B000000}" name="sugerencias y propuestas" dataDxfId="30"/>
    <tableColumn id="76" xr3:uid="{00000000-0010-0000-0000-00004C000000}" name="control" dataDxfId="29"/>
    <tableColumn id="77" xr3:uid="{00000000-0010-0000-0000-00004D000000}" name="datos_recibidos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4" displayName="Tabla14" ref="A1:R2983" totalsRowShown="0" headerRowDxfId="27">
  <autoFilter ref="A1:R2983" xr:uid="{00000000-0009-0000-0100-000002000000}"/>
  <sortState xmlns:xlrd2="http://schemas.microsoft.com/office/spreadsheetml/2017/richdata2" ref="A2:R1609">
    <sortCondition sortBy="cellColor" ref="A1:A1609" dxfId="26"/>
  </sortState>
  <tableColumns count="18">
    <tableColumn id="1" xr3:uid="{00000000-0010-0000-0100-000001000000}" name="id"/>
    <tableColumn id="2" xr3:uid="{00000000-0010-0000-0100-000002000000}" name="fecha" dataDxfId="25">
      <calculatedColumnFormula>VLOOKUP(Tabla14[[#This Row],[id]],Tabla2[],'aux buscarv'!B$1,FALSE)</calculatedColumnFormula>
    </tableColumn>
    <tableColumn id="3" xr3:uid="{00000000-0010-0000-0100-000003000000}" name="dia" dataDxfId="24">
      <calculatedColumnFormula>VLOOKUP(Tabla14[[#This Row],[id]],Tabla2[],'aux buscarv'!C$1,FALSE)</calculatedColumnFormula>
    </tableColumn>
    <tableColumn id="4" xr3:uid="{00000000-0010-0000-0100-000004000000}" name="mes" dataDxfId="23">
      <calculatedColumnFormula>VLOOKUP(Tabla14[[#This Row],[id]],Tabla2[],'aux buscarv'!D$1,FALSE)</calculatedColumnFormula>
    </tableColumn>
    <tableColumn id="5" xr3:uid="{00000000-0010-0000-0100-000005000000}" name="anio" dataDxfId="22">
      <calculatedColumnFormula>VLOOKUP(Tabla14[[#This Row],[id]],Tabla2[],'aux buscarv'!E$1,FALSE)</calculatedColumnFormula>
    </tableColumn>
    <tableColumn id="6" xr3:uid="{00000000-0010-0000-0100-000006000000}" name="semana" dataDxfId="21">
      <calculatedColumnFormula>VLOOKUP(Tabla14[[#This Row],[id]],Tabla2[],'aux buscarv'!F$1,FALSE)</calculatedColumnFormula>
    </tableColumn>
    <tableColumn id="7" xr3:uid="{00000000-0010-0000-0100-000007000000}" name="operativo" dataDxfId="20">
      <calculatedColumnFormula>VLOOKUP(Tabla14[[#This Row],[id]],Tabla2[],'aux buscarv'!G$1,FALSE)</calculatedColumnFormula>
    </tableColumn>
    <tableColumn id="8" xr3:uid="{00000000-0010-0000-0100-000008000000}" name="provincia" dataDxfId="19">
      <calculatedColumnFormula>VLOOKUP(Tabla14[[#This Row],[id]],Tabla2[],'aux buscarv'!H$1,FALSE)</calculatedColumnFormula>
    </tableColumn>
    <tableColumn id="9" xr3:uid="{00000000-0010-0000-0100-000009000000}" name="id_op" dataDxfId="18">
      <calculatedColumnFormula>VLOOKUP(Tabla14[[#This Row],[id]],Tabla2[],'aux buscarv'!I$1,FALSE)</calculatedColumnFormula>
    </tableColumn>
    <tableColumn id="10" xr3:uid="{00000000-0010-0000-0100-00000A000000}" name="municipio" dataDxfId="17">
      <calculatedColumnFormula>VLOOKUP(Tabla14[[#This Row],[id]],Tabla2[],'aux buscarv'!J$1,FALSE)</calculatedColumnFormula>
    </tableColumn>
    <tableColumn id="11" xr3:uid="{00000000-0010-0000-0100-00000B000000}" name="localidad" dataDxfId="16">
      <calculatedColumnFormula>VLOOKUP(Tabla14[[#This Row],[id]],Tabla2[],'aux buscarv'!K$1,FALSE)</calculatedColumnFormula>
    </tableColumn>
    <tableColumn id="12" xr3:uid="{00000000-0010-0000-0100-00000C000000}" name="lugar" dataDxfId="15">
      <calculatedColumnFormula>VLOOKUP(Tabla14[[#This Row],[id]],Tabla2[],'aux buscarv'!L$1,FALSE)</calculatedColumnFormula>
    </tableColumn>
    <tableColumn id="13" xr3:uid="{00000000-0010-0000-0100-00000D000000}" name="direc" dataDxfId="14">
      <calculatedColumnFormula>VLOOKUP(Tabla14[[#This Row],[id]],Tabla2[],'aux buscarv'!M$1,FALSE)</calculatedColumnFormula>
    </tableColumn>
    <tableColumn id="14" xr3:uid="{00000000-0010-0000-0100-00000E000000}" name="georef" dataDxfId="13">
      <calculatedColumnFormula>VLOOKUP(Tabla14[[#This Row],[id]],Tabla2[],'aux buscarv'!N$1,FALSE)</calculatedColumnFormula>
    </tableColumn>
    <tableColumn id="17" xr3:uid="{00000000-0010-0000-0100-000011000000}" name="especialidad"/>
    <tableColumn id="18" xr3:uid="{00000000-0010-0000-0100-000012000000}" name="descrip" dataDxfId="12"/>
    <tableColumn id="19" xr3:uid="{00000000-0010-0000-0100-000013000000}" name="uni_medida"/>
    <tableColumn id="20" xr3:uid="{00000000-0010-0000-0100-000014000000}" name="cantidad" dataDxfId="1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oo.gl/maps/x4XzM8QgVQ87txbD8" TargetMode="External"/><Relationship Id="rId13" Type="http://schemas.openxmlformats.org/officeDocument/2006/relationships/hyperlink" Target="https://goo.gl/maps/uz5V98fNAc24tuiM9" TargetMode="External"/><Relationship Id="rId3" Type="http://schemas.openxmlformats.org/officeDocument/2006/relationships/hyperlink" Target="https://goo.gl/maps/isjz6SDiiQ67deex9" TargetMode="External"/><Relationship Id="rId7" Type="http://schemas.openxmlformats.org/officeDocument/2006/relationships/hyperlink" Target="https://maps.app.goo.gl/hwW2HrgAbu81ZYV49" TargetMode="External"/><Relationship Id="rId12" Type="http://schemas.openxmlformats.org/officeDocument/2006/relationships/hyperlink" Target="https://maps.app.goo.gl/iP2r1XCRXuzVsthg7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goo.gl/maps/isjz6SDiiQ67deex9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goo.gl/maps/5Zk9kc9qirz7eF666" TargetMode="External"/><Relationship Id="rId6" Type="http://schemas.openxmlformats.org/officeDocument/2006/relationships/hyperlink" Target="https://goo.gl/maps/isjz6SDiiQ67deex9" TargetMode="External"/><Relationship Id="rId11" Type="http://schemas.openxmlformats.org/officeDocument/2006/relationships/hyperlink" Target="https://goo.gl/maps/TrBXCF8HpwCSm26i7" TargetMode="External"/><Relationship Id="rId5" Type="http://schemas.openxmlformats.org/officeDocument/2006/relationships/hyperlink" Target="https://goo.gl/maps/isjz6SDiiQ67deex9" TargetMode="External"/><Relationship Id="rId15" Type="http://schemas.openxmlformats.org/officeDocument/2006/relationships/hyperlink" Target="https://goo.gl/maps/j7UXGGp8Zy14dpF86" TargetMode="External"/><Relationship Id="rId10" Type="http://schemas.openxmlformats.org/officeDocument/2006/relationships/hyperlink" Target="https://goo.gl/maps/S2cugDR2PrFEPPBD9" TargetMode="External"/><Relationship Id="rId4" Type="http://schemas.openxmlformats.org/officeDocument/2006/relationships/hyperlink" Target="https://goo.gl/maps/isjz6SDiiQ67deex9" TargetMode="External"/><Relationship Id="rId9" Type="http://schemas.openxmlformats.org/officeDocument/2006/relationships/hyperlink" Target="https://goo.gl/maps/rVtTK4bwAP6Z2VoB6" TargetMode="External"/><Relationship Id="rId14" Type="http://schemas.openxmlformats.org/officeDocument/2006/relationships/hyperlink" Target="https://goo.gl/maps/j7UXGGp8Zy14dpF8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921"/>
  <sheetViews>
    <sheetView tabSelected="1" topLeftCell="A264" zoomScale="50" zoomScaleNormal="50" workbookViewId="0">
      <pane xSplit="1" topLeftCell="B1" activePane="topRight" state="frozen"/>
      <selection activeCell="R3346" sqref="R3346"/>
      <selection pane="topRight" activeCell="B337" sqref="B337"/>
    </sheetView>
  </sheetViews>
  <sheetFormatPr baseColWidth="10" defaultColWidth="10.140625" defaultRowHeight="15" customHeight="1" x14ac:dyDescent="0.25"/>
  <cols>
    <col min="1" max="1" width="15.7109375" bestFit="1" customWidth="1"/>
    <col min="2" max="2" width="18.42578125" bestFit="1" customWidth="1"/>
    <col min="3" max="3" width="18.42578125" style="40" bestFit="1" customWidth="1"/>
    <col min="5" max="5" width="10.140625" customWidth="1"/>
    <col min="6" max="6" width="41.28515625" bestFit="1" customWidth="1"/>
    <col min="7" max="7" width="23.85546875" bestFit="1" customWidth="1"/>
    <col min="8" max="8" width="18.5703125" customWidth="1"/>
    <col min="9" max="9" width="32.7109375" bestFit="1" customWidth="1"/>
    <col min="10" max="10" width="24.85546875" bestFit="1" customWidth="1"/>
    <col min="11" max="11" width="27.42578125" customWidth="1"/>
    <col min="12" max="12" width="61.28515625" customWidth="1"/>
    <col min="13" max="13" width="72" customWidth="1"/>
    <col min="14" max="15" width="82" customWidth="1"/>
    <col min="18" max="18" width="10.140625" customWidth="1"/>
    <col min="21" max="21" width="44.140625" customWidth="1"/>
    <col min="23" max="23" width="25" customWidth="1"/>
    <col min="24" max="24" width="30.85546875" bestFit="1" customWidth="1"/>
    <col min="25" max="25" width="17.42578125" customWidth="1"/>
    <col min="27" max="27" width="30.7109375" bestFit="1" customWidth="1"/>
    <col min="28" max="28" width="32.7109375" bestFit="1" customWidth="1"/>
    <col min="29" max="29" width="11.42578125" customWidth="1"/>
    <col min="31" max="33" width="35.140625" customWidth="1"/>
    <col min="34" max="34" width="22.7109375" customWidth="1"/>
    <col min="36" max="37" width="17.7109375" customWidth="1"/>
    <col min="38" max="38" width="21.85546875" customWidth="1"/>
    <col min="39" max="39" width="19.7109375" customWidth="1"/>
    <col min="40" max="40" width="19.42578125" customWidth="1"/>
    <col min="41" max="41" width="21.7109375" customWidth="1"/>
    <col min="42" max="42" width="18.140625" customWidth="1"/>
    <col min="43" max="43" width="14.140625" customWidth="1"/>
    <col min="44" max="44" width="29.85546875" customWidth="1"/>
    <col min="45" max="45" width="22.28515625" customWidth="1"/>
    <col min="46" max="46" width="31.140625" customWidth="1"/>
    <col min="48" max="48" width="7.7109375" customWidth="1"/>
    <col min="53" max="54" width="22.28515625" customWidth="1"/>
    <col min="55" max="55" width="23.28515625" bestFit="1" customWidth="1"/>
    <col min="56" max="56" width="18.85546875" bestFit="1" customWidth="1"/>
    <col min="59" max="59" width="16.140625" customWidth="1"/>
    <col min="60" max="60" width="18.28515625" customWidth="1"/>
    <col min="61" max="61" width="13.7109375" customWidth="1"/>
    <col min="65" max="65" width="26.42578125" bestFit="1" customWidth="1"/>
    <col min="66" max="66" width="26.42578125" customWidth="1"/>
    <col min="70" max="70" width="26.5703125" bestFit="1" customWidth="1"/>
    <col min="72" max="72" width="10.140625" customWidth="1"/>
    <col min="74" max="75" width="10.140625" customWidth="1"/>
  </cols>
  <sheetData>
    <row r="1" spans="1:86" ht="39.75" customHeight="1" thickBot="1" x14ac:dyDescent="0.3">
      <c r="A1" s="1" t="s">
        <v>0</v>
      </c>
      <c r="B1" s="1" t="s">
        <v>217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5" t="s">
        <v>13</v>
      </c>
      <c r="P1" s="6" t="s">
        <v>14</v>
      </c>
      <c r="Q1" s="6" t="s">
        <v>15</v>
      </c>
      <c r="R1" s="7" t="s">
        <v>16</v>
      </c>
      <c r="S1" s="7" t="s">
        <v>17</v>
      </c>
      <c r="T1" s="7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10" t="s">
        <v>30</v>
      </c>
      <c r="AG1" s="10" t="s">
        <v>31</v>
      </c>
      <c r="AH1" s="10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2" t="s">
        <v>37</v>
      </c>
      <c r="AN1" s="12" t="s">
        <v>38</v>
      </c>
      <c r="AO1" s="12" t="s">
        <v>39</v>
      </c>
      <c r="AP1" s="12" t="s">
        <v>40</v>
      </c>
      <c r="AQ1" s="12" t="s">
        <v>41</v>
      </c>
      <c r="AR1" s="13" t="s">
        <v>42</v>
      </c>
      <c r="AS1" s="14" t="s">
        <v>43</v>
      </c>
      <c r="AT1" s="13" t="s">
        <v>44</v>
      </c>
      <c r="AU1" s="13" t="s">
        <v>45</v>
      </c>
      <c r="AV1" s="13" t="s">
        <v>46</v>
      </c>
      <c r="AW1" s="15" t="s">
        <v>47</v>
      </c>
      <c r="AX1" s="16" t="s">
        <v>48</v>
      </c>
      <c r="AY1" s="15" t="s">
        <v>49</v>
      </c>
      <c r="AZ1" s="15" t="s">
        <v>50</v>
      </c>
      <c r="BA1" s="15" t="s">
        <v>51</v>
      </c>
      <c r="BB1" s="16" t="s">
        <v>52</v>
      </c>
      <c r="BC1" s="16" t="s">
        <v>53</v>
      </c>
      <c r="BD1" s="15" t="s">
        <v>54</v>
      </c>
      <c r="BE1" s="17" t="s">
        <v>55</v>
      </c>
      <c r="BF1" s="17" t="s">
        <v>56</v>
      </c>
      <c r="BG1" s="17" t="s">
        <v>57</v>
      </c>
      <c r="BH1" s="17" t="s">
        <v>58</v>
      </c>
      <c r="BI1" s="17" t="s">
        <v>59</v>
      </c>
      <c r="BJ1" s="18" t="s">
        <v>60</v>
      </c>
      <c r="BK1" s="18" t="s">
        <v>61</v>
      </c>
      <c r="BL1" s="18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19" t="s">
        <v>67</v>
      </c>
      <c r="BR1" s="19" t="s">
        <v>68</v>
      </c>
      <c r="BS1" s="19" t="s">
        <v>69</v>
      </c>
      <c r="BT1" s="20" t="s">
        <v>70</v>
      </c>
      <c r="BU1" s="20" t="s">
        <v>71</v>
      </c>
      <c r="BV1" s="20" t="s">
        <v>72</v>
      </c>
      <c r="BW1" s="20" t="s">
        <v>73</v>
      </c>
      <c r="BX1" s="20" t="s">
        <v>74</v>
      </c>
      <c r="BY1" s="20" t="s">
        <v>75</v>
      </c>
      <c r="BZ1" s="20" t="s">
        <v>76</v>
      </c>
      <c r="CA1" s="20" t="s">
        <v>77</v>
      </c>
      <c r="CB1" s="20" t="s">
        <v>78</v>
      </c>
      <c r="CC1" s="21" t="s">
        <v>79</v>
      </c>
      <c r="CD1" s="21" t="s">
        <v>80</v>
      </c>
      <c r="CE1" s="21" t="s">
        <v>81</v>
      </c>
      <c r="CF1" s="21" t="s">
        <v>82</v>
      </c>
      <c r="CG1" s="21" t="s">
        <v>83</v>
      </c>
      <c r="CH1" s="21" t="s">
        <v>84</v>
      </c>
    </row>
    <row r="2" spans="1:86" ht="24" customHeight="1" thickBot="1" x14ac:dyDescent="0.3">
      <c r="A2" s="70" t="s">
        <v>899</v>
      </c>
      <c r="B2" s="36" t="s">
        <v>218</v>
      </c>
      <c r="C2" s="163">
        <f>DATE(Tabla2[[#This Row],[anio]],Tabla2[[#This Row],[mes]],Tabla2[[#This Row],[dia]])</f>
        <v>45019</v>
      </c>
      <c r="D2" s="29">
        <v>3</v>
      </c>
      <c r="E2" s="29">
        <v>4</v>
      </c>
      <c r="F2" s="29">
        <v>2023</v>
      </c>
      <c r="G2" s="23">
        <f>WEEKNUM(Tabla2[[#This Row],[fecha]],2)</f>
        <v>15</v>
      </c>
      <c r="H2" s="31" t="s">
        <v>160</v>
      </c>
      <c r="I2" s="32" t="s">
        <v>86</v>
      </c>
      <c r="J2" s="32">
        <v>68</v>
      </c>
      <c r="K2" s="32" t="s">
        <v>900</v>
      </c>
      <c r="L2" s="32" t="s">
        <v>901</v>
      </c>
      <c r="M2" s="32" t="s">
        <v>902</v>
      </c>
      <c r="N2" s="30" t="s">
        <v>903</v>
      </c>
      <c r="O2" s="33" t="s">
        <v>904</v>
      </c>
      <c r="P2" s="27" t="s">
        <v>905</v>
      </c>
      <c r="Q2" s="30"/>
      <c r="R2" s="30"/>
      <c r="S2" s="30"/>
      <c r="T2" s="30"/>
      <c r="U2" s="173"/>
      <c r="V2" s="173"/>
      <c r="W2" s="173"/>
      <c r="X2" s="173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4"/>
    </row>
    <row r="3" spans="1:86" ht="15.75" thickBot="1" x14ac:dyDescent="0.3">
      <c r="A3" s="70" t="s">
        <v>906</v>
      </c>
      <c r="B3" s="36" t="s">
        <v>218</v>
      </c>
      <c r="C3" s="163">
        <f>DATE(Tabla2[[#This Row],[anio]],Tabla2[[#This Row],[mes]],Tabla2[[#This Row],[dia]])</f>
        <v>45020</v>
      </c>
      <c r="D3" s="29">
        <v>4</v>
      </c>
      <c r="E3" s="29">
        <v>4</v>
      </c>
      <c r="F3" s="29">
        <v>2023</v>
      </c>
      <c r="G3" s="23">
        <f>WEEKNUM(Tabla2[[#This Row],[fecha]],2)</f>
        <v>15</v>
      </c>
      <c r="H3" s="31" t="s">
        <v>160</v>
      </c>
      <c r="I3" s="32" t="s">
        <v>86</v>
      </c>
      <c r="J3" s="32">
        <v>68</v>
      </c>
      <c r="K3" s="32" t="s">
        <v>190</v>
      </c>
      <c r="L3" s="32" t="s">
        <v>243</v>
      </c>
      <c r="M3" s="32" t="s">
        <v>191</v>
      </c>
      <c r="N3" s="30" t="s">
        <v>907</v>
      </c>
      <c r="O3" s="33" t="s">
        <v>908</v>
      </c>
      <c r="P3" s="27" t="s">
        <v>909</v>
      </c>
      <c r="Q3" s="30"/>
      <c r="R3" s="30"/>
      <c r="S3" s="30"/>
      <c r="T3" s="30"/>
      <c r="U3" s="173"/>
      <c r="V3" s="173"/>
      <c r="W3" s="173"/>
      <c r="X3" s="173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94"/>
      <c r="CD3" s="94"/>
      <c r="CE3" s="94"/>
      <c r="CF3" s="94"/>
      <c r="CG3" s="94"/>
      <c r="CH3" s="94"/>
    </row>
    <row r="4" spans="1:86" ht="15.75" thickBot="1" x14ac:dyDescent="0.3">
      <c r="A4" s="70" t="s">
        <v>910</v>
      </c>
      <c r="B4" s="36" t="s">
        <v>218</v>
      </c>
      <c r="C4" s="163">
        <f>DATE(Tabla2[[#This Row],[anio]],Tabla2[[#This Row],[mes]],Tabla2[[#This Row],[dia]])</f>
        <v>45021</v>
      </c>
      <c r="D4" s="29">
        <v>5</v>
      </c>
      <c r="E4" s="29">
        <v>4</v>
      </c>
      <c r="F4" s="29">
        <v>2023</v>
      </c>
      <c r="G4" s="23">
        <f>WEEKNUM(Tabla2[[#This Row],[fecha]],2)</f>
        <v>15</v>
      </c>
      <c r="H4" s="31" t="s">
        <v>160</v>
      </c>
      <c r="I4" s="32" t="s">
        <v>86</v>
      </c>
      <c r="J4" s="32">
        <v>68</v>
      </c>
      <c r="K4" s="32" t="s">
        <v>162</v>
      </c>
      <c r="L4" s="32" t="s">
        <v>164</v>
      </c>
      <c r="M4" s="32" t="s">
        <v>911</v>
      </c>
      <c r="N4" s="30" t="s">
        <v>912</v>
      </c>
      <c r="O4" s="33" t="s">
        <v>913</v>
      </c>
      <c r="P4" s="34" t="s">
        <v>914</v>
      </c>
      <c r="Q4" s="30"/>
      <c r="R4" s="30"/>
      <c r="S4" s="30"/>
      <c r="T4" s="30"/>
      <c r="U4" s="173"/>
      <c r="V4" s="173"/>
      <c r="W4" s="173"/>
      <c r="X4" s="173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  <c r="BV4" s="94"/>
      <c r="BW4" s="94"/>
      <c r="BX4" s="94"/>
      <c r="BY4" s="94"/>
      <c r="BZ4" s="94"/>
      <c r="CA4" s="94"/>
      <c r="CB4" s="94"/>
      <c r="CC4" s="94"/>
      <c r="CD4" s="94"/>
      <c r="CE4" s="94"/>
      <c r="CF4" s="94"/>
      <c r="CG4" s="94"/>
      <c r="CH4" s="94"/>
    </row>
    <row r="5" spans="1:86" ht="15.75" thickBot="1" x14ac:dyDescent="0.3">
      <c r="A5" s="70" t="s">
        <v>915</v>
      </c>
      <c r="B5" s="36" t="s">
        <v>218</v>
      </c>
      <c r="C5" s="163">
        <f>DATE(Tabla2[[#This Row],[anio]],Tabla2[[#This Row],[mes]],Tabla2[[#This Row],[dia]])</f>
        <v>45021</v>
      </c>
      <c r="D5" s="29">
        <v>5</v>
      </c>
      <c r="E5" s="29">
        <v>4</v>
      </c>
      <c r="F5" s="29">
        <v>2023</v>
      </c>
      <c r="G5" s="23">
        <f>WEEKNUM(Tabla2[[#This Row],[fecha]],2)</f>
        <v>15</v>
      </c>
      <c r="H5" s="31" t="s">
        <v>160</v>
      </c>
      <c r="I5" s="32" t="s">
        <v>165</v>
      </c>
      <c r="J5" s="32">
        <v>69</v>
      </c>
      <c r="K5" s="32" t="s">
        <v>503</v>
      </c>
      <c r="L5" s="32" t="s">
        <v>916</v>
      </c>
      <c r="M5" s="32"/>
      <c r="N5" s="30" t="s">
        <v>917</v>
      </c>
      <c r="O5" s="33" t="s">
        <v>918</v>
      </c>
      <c r="P5" s="34" t="s">
        <v>919</v>
      </c>
      <c r="Q5" s="30"/>
      <c r="R5" s="30"/>
      <c r="S5" s="30"/>
      <c r="T5" s="30"/>
      <c r="U5" s="173"/>
      <c r="V5" s="173"/>
      <c r="W5" s="173"/>
      <c r="X5" s="173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94"/>
      <c r="BS5" s="94"/>
      <c r="BT5" s="94"/>
      <c r="BU5" s="94"/>
      <c r="BV5" s="94"/>
      <c r="BW5" s="94"/>
      <c r="BX5" s="94"/>
      <c r="BY5" s="94"/>
      <c r="BZ5" s="94"/>
      <c r="CA5" s="94"/>
      <c r="CB5" s="94"/>
      <c r="CC5" s="94"/>
      <c r="CD5" s="94"/>
      <c r="CE5" s="94"/>
      <c r="CF5" s="94"/>
      <c r="CG5" s="94"/>
      <c r="CH5" s="30"/>
    </row>
    <row r="6" spans="1:86" ht="15.75" thickBot="1" x14ac:dyDescent="0.3">
      <c r="A6" s="70" t="s">
        <v>920</v>
      </c>
      <c r="B6" s="36" t="s">
        <v>218</v>
      </c>
      <c r="C6" s="163">
        <f>DATE(Tabla2[[#This Row],[anio]],Tabla2[[#This Row],[mes]],Tabla2[[#This Row],[dia]])</f>
        <v>45019</v>
      </c>
      <c r="D6" s="29">
        <v>3</v>
      </c>
      <c r="E6" s="29">
        <v>4</v>
      </c>
      <c r="F6" s="29">
        <v>2023</v>
      </c>
      <c r="G6" s="23">
        <f>WEEKNUM(Tabla2[[#This Row],[fecha]],2)</f>
        <v>15</v>
      </c>
      <c r="H6" s="31" t="s">
        <v>85</v>
      </c>
      <c r="I6" s="32" t="s">
        <v>165</v>
      </c>
      <c r="J6" s="32">
        <v>70</v>
      </c>
      <c r="K6" s="32" t="s">
        <v>166</v>
      </c>
      <c r="L6" s="32" t="s">
        <v>167</v>
      </c>
      <c r="M6" s="32" t="s">
        <v>168</v>
      </c>
      <c r="N6" s="30" t="s">
        <v>169</v>
      </c>
      <c r="O6" s="33" t="s">
        <v>170</v>
      </c>
      <c r="P6" s="34" t="s">
        <v>921</v>
      </c>
      <c r="Q6" s="30"/>
      <c r="R6" s="30"/>
      <c r="S6" s="30"/>
      <c r="T6" s="30"/>
      <c r="U6" s="65"/>
      <c r="V6" s="65"/>
      <c r="W6" s="65"/>
      <c r="X6" s="65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</row>
    <row r="7" spans="1:86" ht="15.75" thickBot="1" x14ac:dyDescent="0.3">
      <c r="A7" s="70" t="s">
        <v>922</v>
      </c>
      <c r="B7" s="36" t="s">
        <v>218</v>
      </c>
      <c r="C7" s="163">
        <f>DATE(Tabla2[[#This Row],[anio]],Tabla2[[#This Row],[mes]],Tabla2[[#This Row],[dia]])</f>
        <v>45020</v>
      </c>
      <c r="D7" s="29">
        <v>4</v>
      </c>
      <c r="E7" s="29">
        <v>4</v>
      </c>
      <c r="F7" s="29">
        <v>2023</v>
      </c>
      <c r="G7" s="23">
        <f>WEEKNUM(Tabla2[[#This Row],[fecha]],2)</f>
        <v>15</v>
      </c>
      <c r="H7" s="31" t="s">
        <v>85</v>
      </c>
      <c r="I7" s="32" t="s">
        <v>165</v>
      </c>
      <c r="J7" s="32">
        <v>70</v>
      </c>
      <c r="K7" s="32" t="s">
        <v>166</v>
      </c>
      <c r="L7" s="32" t="s">
        <v>167</v>
      </c>
      <c r="M7" s="32" t="s">
        <v>168</v>
      </c>
      <c r="N7" s="30" t="s">
        <v>169</v>
      </c>
      <c r="O7" s="33" t="s">
        <v>170</v>
      </c>
      <c r="P7" s="34" t="s">
        <v>921</v>
      </c>
      <c r="Q7" s="30"/>
      <c r="R7" s="30"/>
      <c r="S7" s="30"/>
      <c r="T7" s="30"/>
      <c r="U7" s="65"/>
      <c r="V7" s="65"/>
      <c r="W7" s="65"/>
      <c r="X7" s="65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</row>
    <row r="8" spans="1:86" ht="15.75" thickBot="1" x14ac:dyDescent="0.3">
      <c r="A8" s="70" t="s">
        <v>923</v>
      </c>
      <c r="B8" s="36" t="s">
        <v>219</v>
      </c>
      <c r="C8" s="163">
        <f>DATE(Tabla2[[#This Row],[anio]],Tabla2[[#This Row],[mes]],Tabla2[[#This Row],[dia]])</f>
        <v>45021</v>
      </c>
      <c r="D8" s="29">
        <v>5</v>
      </c>
      <c r="E8" s="29">
        <v>4</v>
      </c>
      <c r="F8" s="29">
        <v>2023</v>
      </c>
      <c r="G8" s="23">
        <f>WEEKNUM(Tabla2[[#This Row],[fecha]],2)</f>
        <v>15</v>
      </c>
      <c r="H8" s="31" t="s">
        <v>85</v>
      </c>
      <c r="I8" s="32" t="s">
        <v>165</v>
      </c>
      <c r="J8" s="32">
        <v>70</v>
      </c>
      <c r="K8" s="32" t="s">
        <v>166</v>
      </c>
      <c r="L8" s="32" t="s">
        <v>167</v>
      </c>
      <c r="M8" s="32" t="s">
        <v>168</v>
      </c>
      <c r="N8" s="30" t="s">
        <v>169</v>
      </c>
      <c r="O8" s="33" t="s">
        <v>170</v>
      </c>
      <c r="P8" s="71" t="s">
        <v>921</v>
      </c>
      <c r="Q8" s="30"/>
      <c r="R8" s="30"/>
      <c r="S8" s="30"/>
      <c r="T8" s="30"/>
      <c r="U8" s="65"/>
      <c r="V8" s="65"/>
      <c r="W8" s="65"/>
      <c r="X8" s="65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</row>
    <row r="9" spans="1:86" ht="15.75" thickBot="1" x14ac:dyDescent="0.3">
      <c r="A9" s="70" t="s">
        <v>924</v>
      </c>
      <c r="B9" s="36" t="s">
        <v>218</v>
      </c>
      <c r="C9" s="163">
        <f>DATE(Tabla2[[#This Row],[anio]],Tabla2[[#This Row],[mes]],Tabla2[[#This Row],[dia]])</f>
        <v>45021</v>
      </c>
      <c r="D9" s="29">
        <v>5</v>
      </c>
      <c r="E9" s="29">
        <v>4</v>
      </c>
      <c r="F9" s="29">
        <v>2023</v>
      </c>
      <c r="G9" s="23">
        <f>WEEKNUM(Tabla2[[#This Row],[fecha]],2)</f>
        <v>15</v>
      </c>
      <c r="H9" s="31" t="s">
        <v>85</v>
      </c>
      <c r="I9" s="32" t="s">
        <v>86</v>
      </c>
      <c r="J9" s="32">
        <v>71</v>
      </c>
      <c r="K9" s="32" t="s">
        <v>87</v>
      </c>
      <c r="L9" s="32" t="s">
        <v>88</v>
      </c>
      <c r="M9" s="32" t="s">
        <v>925</v>
      </c>
      <c r="N9" s="30" t="s">
        <v>926</v>
      </c>
      <c r="O9" s="33" t="s">
        <v>927</v>
      </c>
      <c r="P9" s="71" t="s">
        <v>928</v>
      </c>
      <c r="Q9" s="30"/>
      <c r="R9" s="30"/>
      <c r="S9" s="30"/>
      <c r="T9" s="30"/>
      <c r="U9" s="65"/>
      <c r="V9" s="65"/>
      <c r="W9" s="65"/>
      <c r="X9" s="65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</row>
    <row r="10" spans="1:86" ht="15.75" thickBot="1" x14ac:dyDescent="0.3">
      <c r="A10" s="70" t="s">
        <v>929</v>
      </c>
      <c r="B10" s="36" t="s">
        <v>218</v>
      </c>
      <c r="C10" s="163">
        <f>DATE(Tabla2[[#This Row],[anio]],Tabla2[[#This Row],[mes]],Tabla2[[#This Row],[dia]])</f>
        <v>45020</v>
      </c>
      <c r="D10" s="29">
        <v>4</v>
      </c>
      <c r="E10" s="29">
        <v>4</v>
      </c>
      <c r="F10" s="29">
        <v>2023</v>
      </c>
      <c r="G10" s="23">
        <f>WEEKNUM(Tabla2[[#This Row],[fecha]],2)</f>
        <v>15</v>
      </c>
      <c r="H10" s="31" t="s">
        <v>528</v>
      </c>
      <c r="I10" s="32" t="s">
        <v>86</v>
      </c>
      <c r="J10" s="32">
        <v>72</v>
      </c>
      <c r="K10" s="32" t="s">
        <v>391</v>
      </c>
      <c r="L10" s="32" t="s">
        <v>393</v>
      </c>
      <c r="M10" s="32" t="s">
        <v>930</v>
      </c>
      <c r="N10" s="30" t="s">
        <v>931</v>
      </c>
      <c r="O10" s="33" t="s">
        <v>932</v>
      </c>
      <c r="P10" s="71" t="s">
        <v>933</v>
      </c>
      <c r="Q10" s="30"/>
      <c r="R10" s="30"/>
      <c r="S10" s="30"/>
      <c r="T10" s="30"/>
      <c r="U10" s="173"/>
      <c r="V10" s="173"/>
      <c r="W10" s="173"/>
      <c r="X10" s="173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4"/>
      <c r="CB10" s="94"/>
      <c r="CC10" s="94"/>
      <c r="CD10" s="94"/>
      <c r="CE10" s="94"/>
      <c r="CF10" s="94"/>
      <c r="CG10" s="94"/>
      <c r="CH10" s="30"/>
    </row>
    <row r="11" spans="1:86" ht="15.75" thickBot="1" x14ac:dyDescent="0.3">
      <c r="A11" s="70" t="s">
        <v>934</v>
      </c>
      <c r="B11" s="36" t="s">
        <v>218</v>
      </c>
      <c r="C11" s="163">
        <f>DATE(Tabla2[[#This Row],[anio]],Tabla2[[#This Row],[mes]],Tabla2[[#This Row],[dia]])</f>
        <v>45020</v>
      </c>
      <c r="D11" s="29">
        <v>4</v>
      </c>
      <c r="E11" s="29">
        <v>4</v>
      </c>
      <c r="F11" s="29">
        <v>2023</v>
      </c>
      <c r="G11" s="23">
        <f>WEEKNUM(Tabla2[[#This Row],[fecha]],2)</f>
        <v>15</v>
      </c>
      <c r="H11" s="31" t="s">
        <v>85</v>
      </c>
      <c r="I11" s="32" t="s">
        <v>165</v>
      </c>
      <c r="J11" s="32">
        <v>73</v>
      </c>
      <c r="K11" s="32" t="s">
        <v>503</v>
      </c>
      <c r="L11" s="32" t="s">
        <v>935</v>
      </c>
      <c r="M11" s="32" t="s">
        <v>936</v>
      </c>
      <c r="N11" s="30" t="s">
        <v>937</v>
      </c>
      <c r="O11" s="33" t="s">
        <v>938</v>
      </c>
      <c r="P11" s="71" t="s">
        <v>939</v>
      </c>
      <c r="Q11" s="30"/>
      <c r="R11" s="30"/>
      <c r="S11" s="30"/>
      <c r="T11" s="30"/>
      <c r="U11" s="173"/>
      <c r="V11" s="173"/>
      <c r="W11" s="173"/>
      <c r="X11" s="173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4"/>
      <c r="CB11" s="94"/>
      <c r="CC11" s="94"/>
      <c r="CD11" s="94"/>
      <c r="CE11" s="94"/>
      <c r="CF11" s="94"/>
      <c r="CG11" s="94"/>
      <c r="CH11" s="30"/>
    </row>
    <row r="12" spans="1:86" ht="15.75" thickBot="1" x14ac:dyDescent="0.3">
      <c r="A12" s="70" t="s">
        <v>940</v>
      </c>
      <c r="B12" s="36" t="s">
        <v>219</v>
      </c>
      <c r="C12" s="163">
        <f>DATE(Tabla2[[#This Row],[anio]],Tabla2[[#This Row],[mes]],Tabla2[[#This Row],[dia]])</f>
        <v>45021</v>
      </c>
      <c r="D12" s="29">
        <v>5</v>
      </c>
      <c r="E12" s="29">
        <v>4</v>
      </c>
      <c r="F12" s="29">
        <v>2023</v>
      </c>
      <c r="G12" s="23">
        <f>WEEKNUM(Tabla2[[#This Row],[fecha]],2)</f>
        <v>15</v>
      </c>
      <c r="H12" s="31" t="s">
        <v>85</v>
      </c>
      <c r="I12" s="32" t="s">
        <v>165</v>
      </c>
      <c r="J12" s="32">
        <v>73</v>
      </c>
      <c r="K12" s="32" t="s">
        <v>503</v>
      </c>
      <c r="L12" s="32" t="s">
        <v>627</v>
      </c>
      <c r="M12" s="32" t="s">
        <v>941</v>
      </c>
      <c r="N12" s="30" t="s">
        <v>942</v>
      </c>
      <c r="O12" s="33" t="s">
        <v>943</v>
      </c>
      <c r="P12" s="71" t="s">
        <v>944</v>
      </c>
      <c r="Q12" s="30"/>
      <c r="R12" s="30"/>
      <c r="S12" s="30"/>
      <c r="T12" s="30"/>
      <c r="U12" s="65"/>
      <c r="V12" s="65"/>
      <c r="W12" s="65"/>
      <c r="X12" s="65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</row>
    <row r="13" spans="1:86" ht="26.25" thickBot="1" x14ac:dyDescent="0.3">
      <c r="A13" s="70" t="s">
        <v>945</v>
      </c>
      <c r="B13" s="36" t="s">
        <v>218</v>
      </c>
      <c r="C13" s="163">
        <f>DATE(Tabla2[[#This Row],[anio]],Tabla2[[#This Row],[mes]],Tabla2[[#This Row],[dia]])</f>
        <v>45020</v>
      </c>
      <c r="D13" s="29">
        <v>4</v>
      </c>
      <c r="E13" s="29">
        <v>4</v>
      </c>
      <c r="F13" s="29">
        <v>2023</v>
      </c>
      <c r="G13" s="23">
        <f>WEEKNUM(Tabla2[[#This Row],[fecha]],2)</f>
        <v>15</v>
      </c>
      <c r="H13" s="31" t="s">
        <v>704</v>
      </c>
      <c r="I13" s="32" t="s">
        <v>86</v>
      </c>
      <c r="J13" s="32">
        <v>74</v>
      </c>
      <c r="K13" s="32" t="s">
        <v>391</v>
      </c>
      <c r="L13" s="32" t="s">
        <v>946</v>
      </c>
      <c r="M13" s="32" t="s">
        <v>947</v>
      </c>
      <c r="N13" s="30" t="s">
        <v>948</v>
      </c>
      <c r="O13" s="33" t="s">
        <v>949</v>
      </c>
      <c r="P13" s="71" t="s">
        <v>950</v>
      </c>
      <c r="Q13" s="30"/>
      <c r="R13" s="30"/>
      <c r="S13" s="30"/>
      <c r="T13" s="30"/>
      <c r="U13" s="65"/>
      <c r="V13" s="65"/>
      <c r="W13" s="65"/>
      <c r="X13" s="65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</row>
    <row r="14" spans="1:86" ht="15.75" thickBot="1" x14ac:dyDescent="0.3">
      <c r="A14" s="70" t="s">
        <v>1017</v>
      </c>
      <c r="B14" s="36" t="s">
        <v>218</v>
      </c>
      <c r="C14" s="177">
        <f>DATE(Tabla2[[#This Row],[anio]],Tabla2[[#This Row],[mes]],Tabla2[[#This Row],[dia]])</f>
        <v>45027</v>
      </c>
      <c r="D14" s="29">
        <v>11</v>
      </c>
      <c r="E14" s="29">
        <v>4</v>
      </c>
      <c r="F14" s="29">
        <v>2023</v>
      </c>
      <c r="G14" s="23">
        <f>WEEKNUM(Tabla2[[#This Row],[fecha]],2)</f>
        <v>16</v>
      </c>
      <c r="H14" s="31" t="s">
        <v>160</v>
      </c>
      <c r="I14" s="32" t="s">
        <v>86</v>
      </c>
      <c r="J14" s="32">
        <v>75</v>
      </c>
      <c r="K14" s="32" t="s">
        <v>189</v>
      </c>
      <c r="L14" s="32" t="s">
        <v>705</v>
      </c>
      <c r="M14" s="32" t="s">
        <v>1018</v>
      </c>
      <c r="N14" s="30" t="s">
        <v>1019</v>
      </c>
      <c r="O14" s="33" t="s">
        <v>1020</v>
      </c>
      <c r="P14" s="71" t="s">
        <v>1021</v>
      </c>
      <c r="Q14" s="30"/>
      <c r="R14" s="30"/>
      <c r="S14" s="30"/>
      <c r="T14" s="30"/>
      <c r="U14" s="65"/>
      <c r="V14" s="65"/>
      <c r="W14" s="65"/>
      <c r="X14" s="65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</row>
    <row r="15" spans="1:86" ht="15.75" thickBot="1" x14ac:dyDescent="0.3">
      <c r="A15" s="70" t="s">
        <v>951</v>
      </c>
      <c r="B15" s="36" t="s">
        <v>219</v>
      </c>
      <c r="C15" s="163">
        <f>DATE(Tabla2[[#This Row],[anio]],Tabla2[[#This Row],[mes]],Tabla2[[#This Row],[dia]])</f>
        <v>45028</v>
      </c>
      <c r="D15" s="29">
        <v>12</v>
      </c>
      <c r="E15" s="29">
        <v>4</v>
      </c>
      <c r="F15" s="29">
        <v>2023</v>
      </c>
      <c r="G15" s="23">
        <f>WEEKNUM(Tabla2[[#This Row],[fecha]],2)</f>
        <v>16</v>
      </c>
      <c r="H15" s="31" t="s">
        <v>160</v>
      </c>
      <c r="I15" s="32" t="s">
        <v>165</v>
      </c>
      <c r="J15" s="32">
        <v>75</v>
      </c>
      <c r="K15" s="32" t="s">
        <v>835</v>
      </c>
      <c r="L15" s="97" t="s">
        <v>952</v>
      </c>
      <c r="M15" s="32"/>
      <c r="N15" s="30" t="s">
        <v>953</v>
      </c>
      <c r="O15" s="33" t="s">
        <v>954</v>
      </c>
      <c r="P15" s="71" t="s">
        <v>955</v>
      </c>
      <c r="Q15" s="30"/>
      <c r="R15" s="30"/>
      <c r="S15" s="30"/>
      <c r="T15" s="30"/>
      <c r="U15" s="65"/>
      <c r="V15" s="65"/>
      <c r="W15" s="65"/>
      <c r="X15" s="65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</row>
    <row r="16" spans="1:86" ht="15.75" thickBot="1" x14ac:dyDescent="0.3">
      <c r="A16" s="70" t="s">
        <v>956</v>
      </c>
      <c r="B16" s="36" t="s">
        <v>218</v>
      </c>
      <c r="C16" s="163">
        <f>DATE(Tabla2[[#This Row],[anio]],Tabla2[[#This Row],[mes]],Tabla2[[#This Row],[dia]])</f>
        <v>45029</v>
      </c>
      <c r="D16" s="29">
        <v>13</v>
      </c>
      <c r="E16" s="29">
        <v>4</v>
      </c>
      <c r="F16" s="29">
        <v>2023</v>
      </c>
      <c r="G16" s="23">
        <f>WEEKNUM(Tabla2[[#This Row],[fecha]],2)</f>
        <v>16</v>
      </c>
      <c r="H16" s="31" t="s">
        <v>160</v>
      </c>
      <c r="I16" s="32" t="s">
        <v>165</v>
      </c>
      <c r="J16" s="32">
        <v>75</v>
      </c>
      <c r="K16" s="32" t="s">
        <v>957</v>
      </c>
      <c r="L16" s="32" t="s">
        <v>958</v>
      </c>
      <c r="M16" s="32" t="s">
        <v>959</v>
      </c>
      <c r="N16" s="30" t="s">
        <v>960</v>
      </c>
      <c r="O16" s="33" t="s">
        <v>961</v>
      </c>
      <c r="P16" s="71" t="s">
        <v>962</v>
      </c>
      <c r="Q16" s="30"/>
      <c r="R16" s="30"/>
      <c r="S16" s="30"/>
      <c r="T16" s="30"/>
      <c r="U16" s="65"/>
      <c r="V16" s="65"/>
      <c r="W16" s="65"/>
      <c r="X16" s="65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</row>
    <row r="17" spans="1:86" ht="15.75" thickBot="1" x14ac:dyDescent="0.3">
      <c r="A17" s="70" t="s">
        <v>963</v>
      </c>
      <c r="B17" s="36" t="s">
        <v>219</v>
      </c>
      <c r="C17" s="163">
        <f>DATE(Tabla2[[#This Row],[anio]],Tabla2[[#This Row],[mes]],Tabla2[[#This Row],[dia]])</f>
        <v>45030</v>
      </c>
      <c r="D17" s="29">
        <v>14</v>
      </c>
      <c r="E17" s="29">
        <v>4</v>
      </c>
      <c r="F17" s="29">
        <v>2023</v>
      </c>
      <c r="G17" s="23">
        <f>WEEKNUM(Tabla2[[#This Row],[fecha]],2)</f>
        <v>16</v>
      </c>
      <c r="H17" s="31" t="s">
        <v>160</v>
      </c>
      <c r="I17" s="32" t="s">
        <v>165</v>
      </c>
      <c r="J17" s="32">
        <v>75</v>
      </c>
      <c r="K17" s="32" t="s">
        <v>503</v>
      </c>
      <c r="L17" s="32" t="s">
        <v>964</v>
      </c>
      <c r="M17" s="32" t="s">
        <v>965</v>
      </c>
      <c r="N17" s="30" t="s">
        <v>966</v>
      </c>
      <c r="O17" s="33" t="s">
        <v>967</v>
      </c>
      <c r="P17" s="71" t="s">
        <v>968</v>
      </c>
      <c r="Q17" s="30"/>
      <c r="R17" s="30"/>
      <c r="S17" s="30"/>
      <c r="T17" s="30"/>
      <c r="U17" s="65"/>
      <c r="V17" s="65"/>
      <c r="W17" s="65"/>
      <c r="X17" s="65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</row>
    <row r="18" spans="1:86" ht="15.75" thickBot="1" x14ac:dyDescent="0.3">
      <c r="A18" s="70" t="s">
        <v>969</v>
      </c>
      <c r="B18" s="36" t="s">
        <v>218</v>
      </c>
      <c r="C18" s="163">
        <f>DATE(Tabla2[[#This Row],[anio]],Tabla2[[#This Row],[mes]],Tabla2[[#This Row],[dia]])</f>
        <v>45029</v>
      </c>
      <c r="D18" s="29">
        <v>13</v>
      </c>
      <c r="E18" s="29">
        <v>4</v>
      </c>
      <c r="F18" s="29">
        <v>2023</v>
      </c>
      <c r="G18" s="23">
        <f>WEEKNUM(Tabla2[[#This Row],[fecha]],2)</f>
        <v>16</v>
      </c>
      <c r="H18" s="31" t="s">
        <v>85</v>
      </c>
      <c r="I18" s="32" t="s">
        <v>165</v>
      </c>
      <c r="J18" s="32">
        <v>76</v>
      </c>
      <c r="K18" s="32" t="s">
        <v>829</v>
      </c>
      <c r="L18" s="32" t="s">
        <v>970</v>
      </c>
      <c r="M18" s="32" t="s">
        <v>971</v>
      </c>
      <c r="N18" s="30" t="s">
        <v>972</v>
      </c>
      <c r="O18" s="33" t="s">
        <v>973</v>
      </c>
      <c r="P18" s="71" t="s">
        <v>974</v>
      </c>
      <c r="Q18" s="30"/>
      <c r="R18" s="30"/>
      <c r="S18" s="30"/>
      <c r="T18" s="30"/>
      <c r="U18" s="65"/>
      <c r="V18" s="65"/>
      <c r="W18" s="65"/>
      <c r="X18" s="65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</row>
    <row r="19" spans="1:86" ht="15.75" thickBot="1" x14ac:dyDescent="0.3">
      <c r="A19" s="70" t="s">
        <v>975</v>
      </c>
      <c r="B19" s="36" t="s">
        <v>218</v>
      </c>
      <c r="C19" s="163">
        <f>DATE(Tabla2[[#This Row],[anio]],Tabla2[[#This Row],[mes]],Tabla2[[#This Row],[dia]])</f>
        <v>45030</v>
      </c>
      <c r="D19" s="29">
        <v>14</v>
      </c>
      <c r="E19" s="29">
        <v>4</v>
      </c>
      <c r="F19" s="29">
        <v>2023</v>
      </c>
      <c r="G19" s="23">
        <f>WEEKNUM(Tabla2[[#This Row],[fecha]],2)</f>
        <v>16</v>
      </c>
      <c r="H19" s="31" t="s">
        <v>85</v>
      </c>
      <c r="I19" s="32" t="s">
        <v>165</v>
      </c>
      <c r="J19" s="32">
        <v>76</v>
      </c>
      <c r="K19" s="32" t="s">
        <v>503</v>
      </c>
      <c r="L19" s="32" t="s">
        <v>976</v>
      </c>
      <c r="M19" s="32" t="s">
        <v>977</v>
      </c>
      <c r="N19" s="30" t="s">
        <v>978</v>
      </c>
      <c r="O19" s="33" t="s">
        <v>979</v>
      </c>
      <c r="P19" s="71" t="s">
        <v>980</v>
      </c>
      <c r="Q19" s="30"/>
      <c r="R19" s="30"/>
      <c r="S19" s="30"/>
      <c r="T19" s="30"/>
      <c r="U19" s="65"/>
      <c r="V19" s="65"/>
      <c r="W19" s="65"/>
      <c r="X19" s="65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</row>
    <row r="20" spans="1:86" ht="26.25" thickBot="1" x14ac:dyDescent="0.3">
      <c r="A20" s="70" t="s">
        <v>981</v>
      </c>
      <c r="B20" s="36" t="s">
        <v>218</v>
      </c>
      <c r="C20" s="163">
        <f>DATE(Tabla2[[#This Row],[anio]],Tabla2[[#This Row],[mes]],Tabla2[[#This Row],[dia]])</f>
        <v>45026</v>
      </c>
      <c r="D20" s="29">
        <v>10</v>
      </c>
      <c r="E20" s="29">
        <v>4</v>
      </c>
      <c r="F20" s="29">
        <v>2023</v>
      </c>
      <c r="G20" s="23">
        <f>WEEKNUM(Tabla2[[#This Row],[fecha]],2)</f>
        <v>16</v>
      </c>
      <c r="H20" s="31" t="s">
        <v>704</v>
      </c>
      <c r="I20" s="32" t="s">
        <v>86</v>
      </c>
      <c r="J20" s="32">
        <v>77</v>
      </c>
      <c r="K20" s="32" t="s">
        <v>189</v>
      </c>
      <c r="L20" s="32" t="s">
        <v>982</v>
      </c>
      <c r="M20" s="32" t="s">
        <v>983</v>
      </c>
      <c r="N20" s="30" t="s">
        <v>984</v>
      </c>
      <c r="O20" s="33" t="s">
        <v>985</v>
      </c>
      <c r="P20" s="71" t="s">
        <v>986</v>
      </c>
      <c r="Q20" s="30"/>
      <c r="R20" s="30"/>
      <c r="S20" s="30"/>
      <c r="T20" s="30"/>
      <c r="U20" s="65"/>
      <c r="V20" s="65"/>
      <c r="W20" s="65"/>
      <c r="X20" s="65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</row>
    <row r="21" spans="1:86" ht="26.25" thickBot="1" x14ac:dyDescent="0.3">
      <c r="A21" s="70" t="s">
        <v>987</v>
      </c>
      <c r="B21" s="36" t="s">
        <v>218</v>
      </c>
      <c r="C21" s="163">
        <f>DATE(Tabla2[[#This Row],[anio]],Tabla2[[#This Row],[mes]],Tabla2[[#This Row],[dia]])</f>
        <v>45029</v>
      </c>
      <c r="D21" s="29">
        <v>13</v>
      </c>
      <c r="E21" s="29">
        <v>4</v>
      </c>
      <c r="F21" s="29">
        <v>2023</v>
      </c>
      <c r="G21" s="23">
        <f>WEEKNUM(Tabla2[[#This Row],[fecha]],2)</f>
        <v>16</v>
      </c>
      <c r="H21" s="31" t="s">
        <v>704</v>
      </c>
      <c r="I21" s="32" t="s">
        <v>86</v>
      </c>
      <c r="J21" s="32">
        <v>77</v>
      </c>
      <c r="K21" s="32" t="s">
        <v>87</v>
      </c>
      <c r="L21" s="32" t="s">
        <v>622</v>
      </c>
      <c r="M21" s="32" t="s">
        <v>988</v>
      </c>
      <c r="N21" s="30" t="s">
        <v>989</v>
      </c>
      <c r="O21" s="33" t="s">
        <v>990</v>
      </c>
      <c r="P21" s="71" t="s">
        <v>991</v>
      </c>
      <c r="Q21" s="30"/>
      <c r="R21" s="30"/>
      <c r="S21" s="30"/>
      <c r="T21" s="30"/>
      <c r="U21" s="65"/>
      <c r="V21" s="65"/>
      <c r="W21" s="65"/>
      <c r="X21" s="65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</row>
    <row r="22" spans="1:86" ht="15.75" thickBot="1" x14ac:dyDescent="0.3">
      <c r="A22" s="70" t="s">
        <v>992</v>
      </c>
      <c r="B22" s="36" t="s">
        <v>218</v>
      </c>
      <c r="C22" s="163">
        <f>DATE(Tabla2[[#This Row],[anio]],Tabla2[[#This Row],[mes]],Tabla2[[#This Row],[dia]])</f>
        <v>45026</v>
      </c>
      <c r="D22" s="29">
        <v>10</v>
      </c>
      <c r="E22" s="29">
        <v>4</v>
      </c>
      <c r="F22" s="29">
        <v>2023</v>
      </c>
      <c r="G22" s="23">
        <f>WEEKNUM(Tabla2[[#This Row],[fecha]],2)</f>
        <v>16</v>
      </c>
      <c r="H22" s="31" t="s">
        <v>85</v>
      </c>
      <c r="I22" s="32" t="s">
        <v>165</v>
      </c>
      <c r="J22" s="32">
        <v>78</v>
      </c>
      <c r="K22" s="32" t="s">
        <v>503</v>
      </c>
      <c r="L22" s="32" t="s">
        <v>993</v>
      </c>
      <c r="M22" s="32"/>
      <c r="N22" s="30" t="s">
        <v>994</v>
      </c>
      <c r="O22" s="33" t="s">
        <v>995</v>
      </c>
      <c r="P22" s="71" t="s">
        <v>996</v>
      </c>
      <c r="Q22" s="30"/>
      <c r="R22" s="30"/>
      <c r="S22" s="30"/>
      <c r="T22" s="30"/>
      <c r="U22" s="65"/>
      <c r="V22" s="65"/>
      <c r="W22" s="65"/>
      <c r="X22" s="65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</row>
    <row r="23" spans="1:86" ht="15.75" thickBot="1" x14ac:dyDescent="0.3">
      <c r="A23" s="70" t="s">
        <v>997</v>
      </c>
      <c r="B23" s="36" t="s">
        <v>218</v>
      </c>
      <c r="C23" s="163">
        <f>DATE(Tabla2[[#This Row],[anio]],Tabla2[[#This Row],[mes]],Tabla2[[#This Row],[dia]])</f>
        <v>45027</v>
      </c>
      <c r="D23" s="29">
        <v>11</v>
      </c>
      <c r="E23" s="29">
        <v>4</v>
      </c>
      <c r="F23" s="29">
        <v>2023</v>
      </c>
      <c r="G23" s="23">
        <f>WEEKNUM(Tabla2[[#This Row],[fecha]],2)</f>
        <v>16</v>
      </c>
      <c r="H23" s="31" t="s">
        <v>85</v>
      </c>
      <c r="I23" s="32" t="s">
        <v>165</v>
      </c>
      <c r="J23" s="32">
        <v>78</v>
      </c>
      <c r="K23" s="32" t="s">
        <v>503</v>
      </c>
      <c r="L23" s="32" t="s">
        <v>993</v>
      </c>
      <c r="M23" s="32"/>
      <c r="N23" s="30" t="s">
        <v>998</v>
      </c>
      <c r="O23" s="33" t="s">
        <v>999</v>
      </c>
      <c r="P23" s="27" t="s">
        <v>1000</v>
      </c>
      <c r="Q23" s="30"/>
      <c r="R23" s="30"/>
      <c r="S23" s="30"/>
      <c r="T23" s="30"/>
      <c r="U23" s="65"/>
      <c r="V23" s="65"/>
      <c r="W23" s="65"/>
      <c r="X23" s="65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</row>
    <row r="24" spans="1:86" ht="15.75" thickBot="1" x14ac:dyDescent="0.3">
      <c r="A24" s="70" t="s">
        <v>1001</v>
      </c>
      <c r="B24" s="36" t="s">
        <v>218</v>
      </c>
      <c r="C24" s="163">
        <f>DATE(Tabla2[[#This Row],[anio]],Tabla2[[#This Row],[mes]],Tabla2[[#This Row],[dia]])</f>
        <v>45027</v>
      </c>
      <c r="D24" s="29">
        <v>11</v>
      </c>
      <c r="E24" s="29">
        <v>4</v>
      </c>
      <c r="F24" s="29">
        <v>2023</v>
      </c>
      <c r="G24" s="23">
        <f>WEEKNUM(Tabla2[[#This Row],[fecha]],2)</f>
        <v>16</v>
      </c>
      <c r="H24" s="31" t="s">
        <v>763</v>
      </c>
      <c r="I24" s="32" t="s">
        <v>165</v>
      </c>
      <c r="J24" s="32">
        <v>79</v>
      </c>
      <c r="K24" s="32" t="s">
        <v>1002</v>
      </c>
      <c r="L24" s="32" t="s">
        <v>1003</v>
      </c>
      <c r="M24" s="32" t="s">
        <v>1004</v>
      </c>
      <c r="N24" s="29" t="s">
        <v>1005</v>
      </c>
      <c r="O24" s="33" t="s">
        <v>1006</v>
      </c>
      <c r="P24" s="71" t="s">
        <v>1007</v>
      </c>
      <c r="Q24" s="30"/>
      <c r="R24" s="30"/>
      <c r="S24" s="30"/>
      <c r="T24" s="30"/>
      <c r="U24" s="65"/>
      <c r="V24" s="65"/>
      <c r="W24" s="65"/>
      <c r="X24" s="65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</row>
    <row r="25" spans="1:86" ht="15.75" thickBot="1" x14ac:dyDescent="0.3">
      <c r="A25" s="70" t="s">
        <v>1008</v>
      </c>
      <c r="B25" s="36" t="s">
        <v>218</v>
      </c>
      <c r="C25" s="163">
        <f>DATE(Tabla2[[#This Row],[anio]],Tabla2[[#This Row],[mes]],Tabla2[[#This Row],[dia]])</f>
        <v>45028</v>
      </c>
      <c r="D25" s="29">
        <v>12</v>
      </c>
      <c r="E25" s="29">
        <v>4</v>
      </c>
      <c r="F25" s="29">
        <v>2023</v>
      </c>
      <c r="G25" s="23">
        <f>WEEKNUM(Tabla2[[#This Row],[fecha]],2)</f>
        <v>16</v>
      </c>
      <c r="H25" s="31" t="s">
        <v>763</v>
      </c>
      <c r="I25" s="32" t="s">
        <v>165</v>
      </c>
      <c r="J25" s="32">
        <v>79</v>
      </c>
      <c r="K25" s="32" t="s">
        <v>1002</v>
      </c>
      <c r="L25" s="32" t="s">
        <v>1003</v>
      </c>
      <c r="M25" s="32" t="s">
        <v>1004</v>
      </c>
      <c r="N25" s="29" t="s">
        <v>1005</v>
      </c>
      <c r="O25" s="33" t="s">
        <v>1006</v>
      </c>
      <c r="P25" s="71" t="s">
        <v>1007</v>
      </c>
      <c r="Q25" s="30"/>
      <c r="R25" s="30"/>
      <c r="S25" s="30"/>
      <c r="T25" s="30"/>
      <c r="U25" s="65"/>
      <c r="V25" s="65"/>
      <c r="W25" s="65"/>
      <c r="X25" s="65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</row>
    <row r="26" spans="1:86" ht="15.75" thickBot="1" x14ac:dyDescent="0.3">
      <c r="A26" s="70" t="s">
        <v>1009</v>
      </c>
      <c r="B26" s="36" t="s">
        <v>218</v>
      </c>
      <c r="C26" s="163">
        <f>DATE(Tabla2[[#This Row],[anio]],Tabla2[[#This Row],[mes]],Tabla2[[#This Row],[dia]])</f>
        <v>45029</v>
      </c>
      <c r="D26" s="29">
        <v>13</v>
      </c>
      <c r="E26" s="29">
        <v>4</v>
      </c>
      <c r="F26" s="29">
        <v>2023</v>
      </c>
      <c r="G26" s="23">
        <f>WEEKNUM(Tabla2[[#This Row],[fecha]],2)</f>
        <v>16</v>
      </c>
      <c r="H26" s="31" t="s">
        <v>763</v>
      </c>
      <c r="I26" s="32" t="s">
        <v>165</v>
      </c>
      <c r="J26" s="32">
        <v>79</v>
      </c>
      <c r="K26" s="32" t="s">
        <v>1002</v>
      </c>
      <c r="L26" s="32" t="s">
        <v>1003</v>
      </c>
      <c r="M26" s="32" t="s">
        <v>1004</v>
      </c>
      <c r="N26" s="29" t="s">
        <v>1005</v>
      </c>
      <c r="O26" s="33" t="s">
        <v>1006</v>
      </c>
      <c r="P26" s="71" t="s">
        <v>1007</v>
      </c>
      <c r="Q26" s="30"/>
      <c r="R26" s="30"/>
      <c r="S26" s="30"/>
      <c r="T26" s="30"/>
      <c r="U26" s="65"/>
      <c r="V26" s="65"/>
      <c r="W26" s="65"/>
      <c r="X26" s="65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</row>
    <row r="27" spans="1:86" ht="15.75" thickBot="1" x14ac:dyDescent="0.3">
      <c r="A27" s="70" t="s">
        <v>1010</v>
      </c>
      <c r="B27" s="36" t="s">
        <v>218</v>
      </c>
      <c r="C27" s="163">
        <f>DATE(Tabla2[[#This Row],[anio]],Tabla2[[#This Row],[mes]],Tabla2[[#This Row],[dia]])</f>
        <v>45030</v>
      </c>
      <c r="D27" s="29">
        <v>14</v>
      </c>
      <c r="E27" s="29">
        <v>4</v>
      </c>
      <c r="F27" s="29">
        <v>2023</v>
      </c>
      <c r="G27" s="23">
        <f>WEEKNUM(Tabla2[[#This Row],[fecha]],2)</f>
        <v>16</v>
      </c>
      <c r="H27" s="31" t="s">
        <v>763</v>
      </c>
      <c r="I27" s="32" t="s">
        <v>165</v>
      </c>
      <c r="J27" s="32">
        <v>79</v>
      </c>
      <c r="K27" s="32" t="s">
        <v>1002</v>
      </c>
      <c r="L27" s="32" t="s">
        <v>1003</v>
      </c>
      <c r="M27" s="32" t="s">
        <v>1004</v>
      </c>
      <c r="N27" s="29" t="s">
        <v>1005</v>
      </c>
      <c r="O27" s="33" t="s">
        <v>1006</v>
      </c>
      <c r="P27" s="71" t="s">
        <v>1007</v>
      </c>
      <c r="Q27" s="30"/>
      <c r="R27" s="30"/>
      <c r="S27" s="30"/>
      <c r="T27" s="30"/>
      <c r="U27" s="65"/>
      <c r="V27" s="65"/>
      <c r="W27" s="65"/>
      <c r="X27" s="65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</row>
    <row r="28" spans="1:86" ht="15.75" thickBot="1" x14ac:dyDescent="0.3">
      <c r="A28" s="70" t="s">
        <v>1011</v>
      </c>
      <c r="B28" s="36" t="s">
        <v>218</v>
      </c>
      <c r="C28" s="163">
        <f>DATE(Tabla2[[#This Row],[anio]],Tabla2[[#This Row],[mes]],Tabla2[[#This Row],[dia]])</f>
        <v>45028</v>
      </c>
      <c r="D28" s="29">
        <v>12</v>
      </c>
      <c r="E28" s="29">
        <v>4</v>
      </c>
      <c r="F28" s="29">
        <v>2023</v>
      </c>
      <c r="G28" s="23">
        <f>WEEKNUM(Tabla2[[#This Row],[fecha]],2)</f>
        <v>16</v>
      </c>
      <c r="H28" s="31" t="s">
        <v>85</v>
      </c>
      <c r="I28" s="32" t="s">
        <v>165</v>
      </c>
      <c r="J28" s="32">
        <v>80</v>
      </c>
      <c r="K28" s="32" t="s">
        <v>731</v>
      </c>
      <c r="L28" s="32" t="s">
        <v>732</v>
      </c>
      <c r="M28" s="32"/>
      <c r="N28" s="29" t="s">
        <v>1012</v>
      </c>
      <c r="O28" s="33" t="s">
        <v>1013</v>
      </c>
      <c r="P28" s="71" t="s">
        <v>1014</v>
      </c>
      <c r="Q28" s="30"/>
      <c r="R28" s="30"/>
      <c r="S28" s="30"/>
      <c r="T28" s="30"/>
      <c r="U28" s="65"/>
      <c r="V28" s="65"/>
      <c r="W28" s="65"/>
      <c r="X28" s="65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</row>
    <row r="29" spans="1:86" ht="15.75" thickBot="1" x14ac:dyDescent="0.3">
      <c r="A29" s="70" t="s">
        <v>1015</v>
      </c>
      <c r="B29" s="36" t="s">
        <v>219</v>
      </c>
      <c r="C29" s="163">
        <f>DATE(Tabla2[[#This Row],[anio]],Tabla2[[#This Row],[mes]],Tabla2[[#This Row],[dia]])</f>
        <v>45031</v>
      </c>
      <c r="D29" s="29">
        <v>15</v>
      </c>
      <c r="E29" s="29">
        <v>4</v>
      </c>
      <c r="F29" s="29">
        <v>2023</v>
      </c>
      <c r="G29" s="23">
        <f>WEEKNUM(Tabla2[[#This Row],[fecha]],2)</f>
        <v>16</v>
      </c>
      <c r="H29" s="31" t="s">
        <v>85</v>
      </c>
      <c r="I29" s="32" t="s">
        <v>86</v>
      </c>
      <c r="J29" s="32">
        <v>80</v>
      </c>
      <c r="K29" s="32" t="s">
        <v>189</v>
      </c>
      <c r="L29" s="32" t="s">
        <v>1016</v>
      </c>
      <c r="M29" s="32" t="s">
        <v>192</v>
      </c>
      <c r="N29" s="30"/>
      <c r="O29" s="33"/>
      <c r="P29" s="71"/>
      <c r="Q29" s="30"/>
      <c r="R29" s="30"/>
      <c r="S29" s="30"/>
      <c r="T29" s="30"/>
      <c r="U29" s="65"/>
      <c r="V29" s="65"/>
      <c r="W29" s="65"/>
      <c r="X29" s="65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</row>
    <row r="30" spans="1:86" ht="15.75" thickBot="1" x14ac:dyDescent="0.3">
      <c r="A30" s="70" t="s">
        <v>1028</v>
      </c>
      <c r="B30" s="36" t="s">
        <v>218</v>
      </c>
      <c r="C30" s="163">
        <f>DATE(Tabla2[[#This Row],[anio]],Tabla2[[#This Row],[mes]],Tabla2[[#This Row],[dia]])</f>
        <v>45033</v>
      </c>
      <c r="D30" s="29">
        <v>17</v>
      </c>
      <c r="E30" s="29">
        <v>4</v>
      </c>
      <c r="F30" s="29">
        <v>2023</v>
      </c>
      <c r="G30" s="23">
        <f>WEEKNUM(Tabla2[[#This Row],[fecha]],2)</f>
        <v>17</v>
      </c>
      <c r="H30" s="31" t="s">
        <v>160</v>
      </c>
      <c r="I30" s="32" t="s">
        <v>86</v>
      </c>
      <c r="J30" s="32">
        <v>82</v>
      </c>
      <c r="K30" s="32" t="s">
        <v>710</v>
      </c>
      <c r="L30" s="32" t="s">
        <v>1026</v>
      </c>
      <c r="M30" s="32" t="s">
        <v>1029</v>
      </c>
      <c r="N30" s="30" t="s">
        <v>1030</v>
      </c>
      <c r="O30" s="33" t="s">
        <v>1031</v>
      </c>
      <c r="P30" s="71" t="s">
        <v>1032</v>
      </c>
      <c r="Q30" s="30"/>
      <c r="R30" s="30"/>
      <c r="S30" s="30"/>
      <c r="T30" s="30"/>
      <c r="U30" s="65"/>
      <c r="V30" s="65"/>
      <c r="W30" s="65"/>
      <c r="X30" s="65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</row>
    <row r="31" spans="1:86" ht="15.75" thickBot="1" x14ac:dyDescent="0.3">
      <c r="A31" s="70" t="s">
        <v>1033</v>
      </c>
      <c r="B31" s="36" t="s">
        <v>219</v>
      </c>
      <c r="C31" s="163">
        <f>DATE(Tabla2[[#This Row],[anio]],Tabla2[[#This Row],[mes]],Tabla2[[#This Row],[dia]])</f>
        <v>45035</v>
      </c>
      <c r="D31" s="29">
        <v>19</v>
      </c>
      <c r="E31" s="29">
        <v>4</v>
      </c>
      <c r="F31" s="29">
        <v>2023</v>
      </c>
      <c r="G31" s="23">
        <f>WEEKNUM(Tabla2[[#This Row],[fecha]],2)</f>
        <v>17</v>
      </c>
      <c r="H31" s="31" t="s">
        <v>160</v>
      </c>
      <c r="I31" s="32" t="s">
        <v>86</v>
      </c>
      <c r="J31" s="32">
        <v>82</v>
      </c>
      <c r="K31" s="32" t="s">
        <v>364</v>
      </c>
      <c r="L31" s="32" t="s">
        <v>373</v>
      </c>
      <c r="M31" s="32" t="s">
        <v>1034</v>
      </c>
      <c r="N31" s="30" t="s">
        <v>1035</v>
      </c>
      <c r="O31" s="33" t="s">
        <v>1036</v>
      </c>
      <c r="P31" s="71" t="s">
        <v>1037</v>
      </c>
      <c r="Q31" s="30"/>
      <c r="R31" s="30"/>
      <c r="S31" s="30"/>
      <c r="T31" s="30"/>
      <c r="U31" s="65"/>
      <c r="V31" s="65"/>
      <c r="W31" s="65"/>
      <c r="X31" s="65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</row>
    <row r="32" spans="1:86" ht="15.75" thickBot="1" x14ac:dyDescent="0.3">
      <c r="A32" s="70" t="s">
        <v>1038</v>
      </c>
      <c r="B32" s="36" t="s">
        <v>218</v>
      </c>
      <c r="C32" s="163">
        <f>DATE(Tabla2[[#This Row],[anio]],Tabla2[[#This Row],[mes]],Tabla2[[#This Row],[dia]])</f>
        <v>45037</v>
      </c>
      <c r="D32" s="29">
        <v>21</v>
      </c>
      <c r="E32" s="29">
        <v>4</v>
      </c>
      <c r="F32" s="29">
        <v>2023</v>
      </c>
      <c r="G32" s="23">
        <f>WEEKNUM(Tabla2[[#This Row],[fecha]],2)</f>
        <v>17</v>
      </c>
      <c r="H32" s="31" t="s">
        <v>85</v>
      </c>
      <c r="I32" s="32" t="s">
        <v>86</v>
      </c>
      <c r="J32" s="32">
        <v>85</v>
      </c>
      <c r="K32" s="32" t="s">
        <v>87</v>
      </c>
      <c r="L32" s="32" t="s">
        <v>88</v>
      </c>
      <c r="M32" s="32" t="s">
        <v>1039</v>
      </c>
      <c r="N32" s="30" t="s">
        <v>1040</v>
      </c>
      <c r="O32" s="33" t="s">
        <v>1041</v>
      </c>
      <c r="P32" s="71" t="s">
        <v>1042</v>
      </c>
      <c r="Q32" s="30"/>
      <c r="R32" s="30"/>
      <c r="S32" s="30"/>
      <c r="T32" s="30"/>
      <c r="U32" s="65"/>
      <c r="V32" s="65"/>
      <c r="W32" s="65"/>
      <c r="X32" s="65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</row>
    <row r="33" spans="1:86" ht="15.75" thickBot="1" x14ac:dyDescent="0.3">
      <c r="A33" s="70" t="s">
        <v>1043</v>
      </c>
      <c r="B33" s="36" t="s">
        <v>218</v>
      </c>
      <c r="C33" s="163">
        <f>DATE(Tabla2[[#This Row],[anio]],Tabla2[[#This Row],[mes]],Tabla2[[#This Row],[dia]])</f>
        <v>45036</v>
      </c>
      <c r="D33" s="94">
        <v>20</v>
      </c>
      <c r="E33" s="29">
        <v>4</v>
      </c>
      <c r="F33" s="29">
        <v>2023</v>
      </c>
      <c r="G33" s="23">
        <f>WEEKNUM(Tabla2[[#This Row],[fecha]],2)</f>
        <v>17</v>
      </c>
      <c r="H33" s="31" t="s">
        <v>763</v>
      </c>
      <c r="I33" s="32" t="s">
        <v>86</v>
      </c>
      <c r="J33" s="32">
        <v>83</v>
      </c>
      <c r="K33" s="32" t="s">
        <v>87</v>
      </c>
      <c r="L33" s="32" t="s">
        <v>1044</v>
      </c>
      <c r="M33" s="32"/>
      <c r="N33" s="30" t="s">
        <v>1045</v>
      </c>
      <c r="O33" s="33" t="s">
        <v>1046</v>
      </c>
      <c r="P33" s="71" t="s">
        <v>1047</v>
      </c>
      <c r="Q33" s="30"/>
      <c r="R33" s="30"/>
      <c r="S33" s="30"/>
      <c r="T33" s="30"/>
      <c r="U33" s="65"/>
      <c r="V33" s="65"/>
      <c r="W33" s="65"/>
      <c r="X33" s="65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</row>
    <row r="34" spans="1:86" ht="15.75" thickBot="1" x14ac:dyDescent="0.3">
      <c r="A34" s="70" t="s">
        <v>1048</v>
      </c>
      <c r="B34" s="36" t="s">
        <v>218</v>
      </c>
      <c r="C34" s="163">
        <f>DATE(Tabla2[[#This Row],[anio]],Tabla2[[#This Row],[mes]],Tabla2[[#This Row],[dia]])</f>
        <v>45037</v>
      </c>
      <c r="D34" s="94">
        <v>21</v>
      </c>
      <c r="E34" s="29">
        <v>4</v>
      </c>
      <c r="F34" s="29">
        <v>2023</v>
      </c>
      <c r="G34" s="23">
        <f>WEEKNUM(Tabla2[[#This Row],[fecha]],2)</f>
        <v>17</v>
      </c>
      <c r="H34" s="31" t="s">
        <v>763</v>
      </c>
      <c r="I34" s="32" t="s">
        <v>86</v>
      </c>
      <c r="J34" s="32">
        <v>83</v>
      </c>
      <c r="K34" s="32" t="s">
        <v>87</v>
      </c>
      <c r="L34" s="32" t="s">
        <v>1044</v>
      </c>
      <c r="M34" s="32"/>
      <c r="N34" s="30" t="s">
        <v>1045</v>
      </c>
      <c r="O34" s="33" t="s">
        <v>1046</v>
      </c>
      <c r="P34" s="71" t="s">
        <v>1047</v>
      </c>
      <c r="Q34" s="30"/>
      <c r="R34" s="30"/>
      <c r="S34" s="30"/>
      <c r="T34" s="30"/>
      <c r="U34" s="65"/>
      <c r="V34" s="65"/>
      <c r="W34" s="65"/>
      <c r="X34" s="65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</row>
    <row r="35" spans="1:86" ht="15.75" thickBot="1" x14ac:dyDescent="0.3">
      <c r="A35" s="70" t="s">
        <v>1049</v>
      </c>
      <c r="B35" s="36" t="s">
        <v>218</v>
      </c>
      <c r="C35" s="163">
        <f>DATE(Tabla2[[#This Row],[anio]],Tabla2[[#This Row],[mes]],Tabla2[[#This Row],[dia]])</f>
        <v>45038</v>
      </c>
      <c r="D35" s="94">
        <v>22</v>
      </c>
      <c r="E35" s="29">
        <v>4</v>
      </c>
      <c r="F35" s="29">
        <v>2023</v>
      </c>
      <c r="G35" s="23">
        <f>WEEKNUM(Tabla2[[#This Row],[fecha]],2)</f>
        <v>17</v>
      </c>
      <c r="H35" s="31" t="s">
        <v>763</v>
      </c>
      <c r="I35" s="32" t="s">
        <v>86</v>
      </c>
      <c r="J35" s="32">
        <v>83</v>
      </c>
      <c r="K35" s="32" t="s">
        <v>87</v>
      </c>
      <c r="L35" s="32" t="s">
        <v>1044</v>
      </c>
      <c r="M35" s="32"/>
      <c r="N35" s="30" t="s">
        <v>1045</v>
      </c>
      <c r="O35" s="33" t="s">
        <v>1046</v>
      </c>
      <c r="P35" s="71" t="s">
        <v>1047</v>
      </c>
      <c r="Q35" s="30"/>
      <c r="R35" s="30"/>
      <c r="S35" s="30"/>
      <c r="T35" s="30"/>
      <c r="U35" s="65"/>
      <c r="V35" s="65"/>
      <c r="W35" s="65"/>
      <c r="X35" s="65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</row>
    <row r="36" spans="1:86" ht="15.75" thickBot="1" x14ac:dyDescent="0.3">
      <c r="A36" s="70" t="s">
        <v>1050</v>
      </c>
      <c r="B36" s="36" t="s">
        <v>219</v>
      </c>
      <c r="C36" s="163">
        <f>DATE(Tabla2[[#This Row],[anio]],Tabla2[[#This Row],[mes]],Tabla2[[#This Row],[dia]])</f>
        <v>45036</v>
      </c>
      <c r="D36" s="94">
        <v>20</v>
      </c>
      <c r="E36" s="29">
        <v>4</v>
      </c>
      <c r="F36" s="29">
        <v>2023</v>
      </c>
      <c r="G36" s="23">
        <f>WEEKNUM(Tabla2[[#This Row],[fecha]],2)</f>
        <v>17</v>
      </c>
      <c r="H36" s="31" t="s">
        <v>85</v>
      </c>
      <c r="I36" s="32" t="s">
        <v>165</v>
      </c>
      <c r="J36" s="32">
        <v>86</v>
      </c>
      <c r="K36" s="32" t="s">
        <v>829</v>
      </c>
      <c r="L36" s="32" t="s">
        <v>1051</v>
      </c>
      <c r="M36" s="32" t="s">
        <v>1052</v>
      </c>
      <c r="N36" s="30" t="s">
        <v>1053</v>
      </c>
      <c r="O36" s="33" t="s">
        <v>1054</v>
      </c>
      <c r="P36" s="71" t="s">
        <v>1055</v>
      </c>
      <c r="Q36" s="30"/>
      <c r="R36" s="30"/>
      <c r="S36" s="30"/>
      <c r="T36" s="30"/>
      <c r="U36" s="65"/>
      <c r="V36" s="65"/>
      <c r="W36" s="65"/>
      <c r="X36" s="65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</row>
    <row r="37" spans="1:86" ht="15.75" thickBot="1" x14ac:dyDescent="0.3">
      <c r="A37" s="70" t="s">
        <v>1056</v>
      </c>
      <c r="B37" s="36" t="s">
        <v>218</v>
      </c>
      <c r="C37" s="163">
        <f>DATE(Tabla2[[#This Row],[anio]],Tabla2[[#This Row],[mes]],Tabla2[[#This Row],[dia]])</f>
        <v>45037</v>
      </c>
      <c r="D37" s="29">
        <v>21</v>
      </c>
      <c r="E37" s="29">
        <v>4</v>
      </c>
      <c r="F37" s="29">
        <v>2023</v>
      </c>
      <c r="G37" s="23">
        <f>WEEKNUM(Tabla2[[#This Row],[fecha]],2)</f>
        <v>17</v>
      </c>
      <c r="H37" s="31" t="s">
        <v>85</v>
      </c>
      <c r="I37" s="32" t="s">
        <v>165</v>
      </c>
      <c r="J37" s="32">
        <v>86</v>
      </c>
      <c r="K37" s="32" t="s">
        <v>503</v>
      </c>
      <c r="L37" s="32" t="s">
        <v>675</v>
      </c>
      <c r="M37" s="32" t="s">
        <v>1057</v>
      </c>
      <c r="N37" s="30" t="s">
        <v>1058</v>
      </c>
      <c r="O37" s="33" t="s">
        <v>1059</v>
      </c>
      <c r="P37" s="27" t="s">
        <v>1060</v>
      </c>
      <c r="Q37" s="30"/>
      <c r="R37" s="30"/>
      <c r="S37" s="30"/>
      <c r="T37" s="30"/>
      <c r="U37" s="65"/>
      <c r="V37" s="65"/>
      <c r="W37" s="65"/>
      <c r="X37" s="65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</row>
    <row r="38" spans="1:86" ht="15.75" thickBot="1" x14ac:dyDescent="0.3">
      <c r="A38" s="70" t="s">
        <v>1061</v>
      </c>
      <c r="B38" s="36" t="s">
        <v>218</v>
      </c>
      <c r="C38" s="163">
        <f>DATE(Tabla2[[#This Row],[anio]],Tabla2[[#This Row],[mes]],Tabla2[[#This Row],[dia]])</f>
        <v>45034</v>
      </c>
      <c r="D38" s="29">
        <v>18</v>
      </c>
      <c r="E38" s="29">
        <v>4</v>
      </c>
      <c r="F38" s="29">
        <v>2023</v>
      </c>
      <c r="G38" s="23">
        <f>WEEKNUM(Tabla2[[#This Row],[fecha]],2)</f>
        <v>17</v>
      </c>
      <c r="H38" s="31" t="s">
        <v>85</v>
      </c>
      <c r="I38" s="32" t="s">
        <v>86</v>
      </c>
      <c r="J38" s="32">
        <v>81</v>
      </c>
      <c r="K38" s="32" t="s">
        <v>87</v>
      </c>
      <c r="L38" s="32" t="s">
        <v>88</v>
      </c>
      <c r="M38" s="32" t="s">
        <v>89</v>
      </c>
      <c r="N38" s="30" t="s">
        <v>90</v>
      </c>
      <c r="O38" s="33" t="s">
        <v>1062</v>
      </c>
      <c r="P38" s="27" t="s">
        <v>1063</v>
      </c>
      <c r="Q38" s="30"/>
      <c r="R38" s="30"/>
      <c r="S38" s="30"/>
      <c r="T38" s="30"/>
      <c r="U38" s="65"/>
      <c r="V38" s="65"/>
      <c r="W38" s="65"/>
      <c r="X38" s="65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</row>
    <row r="39" spans="1:86" ht="15.75" thickBot="1" x14ac:dyDescent="0.3">
      <c r="A39" s="70" t="s">
        <v>1064</v>
      </c>
      <c r="B39" s="36" t="s">
        <v>218</v>
      </c>
      <c r="C39" s="163">
        <f>DATE(Tabla2[[#This Row],[anio]],Tabla2[[#This Row],[mes]],Tabla2[[#This Row],[dia]])</f>
        <v>45035</v>
      </c>
      <c r="D39" s="29">
        <v>19</v>
      </c>
      <c r="E39" s="29">
        <v>4</v>
      </c>
      <c r="F39" s="29">
        <v>2023</v>
      </c>
      <c r="G39" s="23">
        <f>WEEKNUM(Tabla2[[#This Row],[fecha]],2)</f>
        <v>17</v>
      </c>
      <c r="H39" s="31" t="s">
        <v>85</v>
      </c>
      <c r="I39" s="32" t="s">
        <v>86</v>
      </c>
      <c r="J39" s="32">
        <v>81</v>
      </c>
      <c r="K39" s="32" t="s">
        <v>87</v>
      </c>
      <c r="L39" s="32" t="s">
        <v>88</v>
      </c>
      <c r="M39" s="32" t="s">
        <v>89</v>
      </c>
      <c r="N39" s="30" t="s">
        <v>90</v>
      </c>
      <c r="O39" s="33" t="s">
        <v>1062</v>
      </c>
      <c r="P39" s="27" t="s">
        <v>1063</v>
      </c>
      <c r="Q39" s="30"/>
      <c r="R39" s="30"/>
      <c r="S39" s="30"/>
      <c r="T39" s="30"/>
      <c r="U39" s="65"/>
      <c r="V39" s="65"/>
      <c r="W39" s="65"/>
      <c r="X39" s="65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</row>
    <row r="40" spans="1:86" ht="26.25" thickBot="1" x14ac:dyDescent="0.3">
      <c r="A40" s="70" t="s">
        <v>1065</v>
      </c>
      <c r="B40" s="36" t="s">
        <v>218</v>
      </c>
      <c r="C40" s="163">
        <f>DATE(Tabla2[[#This Row],[anio]],Tabla2[[#This Row],[mes]],Tabla2[[#This Row],[dia]])</f>
        <v>45034</v>
      </c>
      <c r="D40" s="29">
        <v>18</v>
      </c>
      <c r="E40" s="29">
        <v>4</v>
      </c>
      <c r="F40" s="29">
        <v>2023</v>
      </c>
      <c r="G40" s="23">
        <f>WEEKNUM(Tabla2[[#This Row],[fecha]],2)</f>
        <v>17</v>
      </c>
      <c r="H40" s="31" t="s">
        <v>704</v>
      </c>
      <c r="I40" s="32" t="s">
        <v>86</v>
      </c>
      <c r="J40" s="32">
        <v>87</v>
      </c>
      <c r="K40" s="32" t="s">
        <v>364</v>
      </c>
      <c r="L40" s="32" t="s">
        <v>373</v>
      </c>
      <c r="M40" s="32" t="s">
        <v>1066</v>
      </c>
      <c r="N40" s="30" t="s">
        <v>1067</v>
      </c>
      <c r="O40" s="33" t="s">
        <v>1068</v>
      </c>
      <c r="P40" s="71" t="s">
        <v>1069</v>
      </c>
      <c r="Q40" s="30"/>
      <c r="R40" s="30"/>
      <c r="S40" s="30"/>
      <c r="T40" s="30"/>
      <c r="U40" s="65"/>
      <c r="V40" s="65"/>
      <c r="W40" s="65"/>
      <c r="X40" s="65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</row>
    <row r="41" spans="1:86" ht="26.25" thickBot="1" x14ac:dyDescent="0.3">
      <c r="A41" s="70" t="s">
        <v>1070</v>
      </c>
      <c r="B41" s="36" t="s">
        <v>218</v>
      </c>
      <c r="C41" s="163">
        <f>DATE(Tabla2[[#This Row],[anio]],Tabla2[[#This Row],[mes]],Tabla2[[#This Row],[dia]])</f>
        <v>45036</v>
      </c>
      <c r="D41" s="29">
        <v>20</v>
      </c>
      <c r="E41" s="29">
        <v>4</v>
      </c>
      <c r="F41" s="29">
        <v>2023</v>
      </c>
      <c r="G41" s="23">
        <f>WEEKNUM(Tabla2[[#This Row],[fecha]],2)</f>
        <v>17</v>
      </c>
      <c r="H41" s="31" t="s">
        <v>704</v>
      </c>
      <c r="I41" s="32" t="s">
        <v>86</v>
      </c>
      <c r="J41" s="32">
        <v>87</v>
      </c>
      <c r="K41" s="32" t="s">
        <v>87</v>
      </c>
      <c r="L41" s="32" t="s">
        <v>88</v>
      </c>
      <c r="M41" s="32" t="s">
        <v>1071</v>
      </c>
      <c r="N41" s="30" t="s">
        <v>1072</v>
      </c>
      <c r="O41" s="33" t="s">
        <v>1073</v>
      </c>
      <c r="P41" s="71" t="s">
        <v>1074</v>
      </c>
      <c r="Q41" s="30"/>
      <c r="R41" s="30"/>
      <c r="S41" s="30"/>
      <c r="T41" s="30"/>
      <c r="U41" s="65"/>
      <c r="V41" s="65"/>
      <c r="W41" s="65"/>
      <c r="X41" s="65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</row>
    <row r="42" spans="1:86" ht="15.75" thickBot="1" x14ac:dyDescent="0.3">
      <c r="A42" s="70" t="s">
        <v>1075</v>
      </c>
      <c r="B42" s="36" t="s">
        <v>218</v>
      </c>
      <c r="C42" s="163">
        <f>DATE(Tabla2[[#This Row],[anio]],Tabla2[[#This Row],[mes]],Tabla2[[#This Row],[dia]])</f>
        <v>45035</v>
      </c>
      <c r="D42" s="29">
        <v>19</v>
      </c>
      <c r="E42" s="29">
        <v>4</v>
      </c>
      <c r="F42" s="29">
        <v>2023</v>
      </c>
      <c r="G42" s="23">
        <f>WEEKNUM(Tabla2[[#This Row],[fecha]],2)</f>
        <v>17</v>
      </c>
      <c r="H42" s="31" t="s">
        <v>1102</v>
      </c>
      <c r="I42" s="32" t="s">
        <v>165</v>
      </c>
      <c r="J42" s="32">
        <v>84</v>
      </c>
      <c r="K42" s="32" t="s">
        <v>1002</v>
      </c>
      <c r="L42" s="32" t="s">
        <v>1076</v>
      </c>
      <c r="M42" s="32" t="s">
        <v>1076</v>
      </c>
      <c r="N42" s="30" t="s">
        <v>1077</v>
      </c>
      <c r="O42" s="33" t="s">
        <v>1078</v>
      </c>
      <c r="P42" s="71" t="s">
        <v>1079</v>
      </c>
      <c r="Q42" s="30"/>
      <c r="R42" s="30"/>
      <c r="S42" s="30"/>
      <c r="T42" s="30"/>
      <c r="U42" s="65"/>
      <c r="V42" s="65"/>
      <c r="W42" s="65"/>
      <c r="X42" s="65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</row>
    <row r="43" spans="1:86" ht="15.75" thickBot="1" x14ac:dyDescent="0.3">
      <c r="A43" s="70" t="s">
        <v>1080</v>
      </c>
      <c r="B43" s="36" t="s">
        <v>218</v>
      </c>
      <c r="C43" s="163">
        <f>DATE(Tabla2[[#This Row],[anio]],Tabla2[[#This Row],[mes]],Tabla2[[#This Row],[dia]])</f>
        <v>45036</v>
      </c>
      <c r="D43" s="29">
        <v>20</v>
      </c>
      <c r="E43" s="29">
        <v>4</v>
      </c>
      <c r="F43" s="29">
        <v>2023</v>
      </c>
      <c r="G43" s="23">
        <f>WEEKNUM(Tabla2[[#This Row],[fecha]],2)</f>
        <v>17</v>
      </c>
      <c r="H43" s="31" t="s">
        <v>1102</v>
      </c>
      <c r="I43" s="32" t="s">
        <v>165</v>
      </c>
      <c r="J43" s="32">
        <v>84</v>
      </c>
      <c r="K43" s="32" t="s">
        <v>1081</v>
      </c>
      <c r="L43" s="32" t="s">
        <v>1082</v>
      </c>
      <c r="M43" s="32" t="s">
        <v>1083</v>
      </c>
      <c r="N43" s="30" t="s">
        <v>1084</v>
      </c>
      <c r="O43" s="33" t="s">
        <v>1085</v>
      </c>
      <c r="P43" s="71" t="s">
        <v>1086</v>
      </c>
      <c r="Q43" s="30"/>
      <c r="R43" s="30"/>
      <c r="S43" s="30"/>
      <c r="T43" s="30"/>
      <c r="U43" s="65"/>
      <c r="V43" s="65"/>
      <c r="W43" s="65"/>
      <c r="X43" s="65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</row>
    <row r="44" spans="1:86" ht="15.75" thickBot="1" x14ac:dyDescent="0.3">
      <c r="A44" s="70" t="s">
        <v>1087</v>
      </c>
      <c r="B44" s="36" t="s">
        <v>218</v>
      </c>
      <c r="C44" s="163">
        <f>DATE(Tabla2[[#This Row],[anio]],Tabla2[[#This Row],[mes]],Tabla2[[#This Row],[dia]])</f>
        <v>45035</v>
      </c>
      <c r="D44" s="29">
        <v>19</v>
      </c>
      <c r="E44" s="29">
        <v>4</v>
      </c>
      <c r="F44" s="29">
        <v>2023</v>
      </c>
      <c r="G44" s="23">
        <f>WEEKNUM(Tabla2[[#This Row],[fecha]],2)</f>
        <v>17</v>
      </c>
      <c r="H44" s="31" t="s">
        <v>160</v>
      </c>
      <c r="I44" s="32" t="s">
        <v>165</v>
      </c>
      <c r="J44" s="32">
        <v>82</v>
      </c>
      <c r="K44" s="32" t="s">
        <v>303</v>
      </c>
      <c r="L44" s="32" t="s">
        <v>1088</v>
      </c>
      <c r="M44" s="32"/>
      <c r="N44" s="30" t="s">
        <v>1089</v>
      </c>
      <c r="O44" s="33" t="s">
        <v>1090</v>
      </c>
      <c r="P44" s="71" t="s">
        <v>1091</v>
      </c>
      <c r="Q44" s="30"/>
      <c r="R44" s="30"/>
      <c r="S44" s="30"/>
      <c r="T44" s="30"/>
      <c r="U44" s="65"/>
      <c r="V44" s="65"/>
      <c r="W44" s="65"/>
      <c r="X44" s="65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</row>
    <row r="45" spans="1:86" ht="15.75" thickBot="1" x14ac:dyDescent="0.3">
      <c r="A45" s="70" t="s">
        <v>1092</v>
      </c>
      <c r="B45" s="36" t="s">
        <v>218</v>
      </c>
      <c r="C45" s="163">
        <f>DATE(Tabla2[[#This Row],[anio]],Tabla2[[#This Row],[mes]],Tabla2[[#This Row],[dia]])</f>
        <v>45036</v>
      </c>
      <c r="D45" s="29">
        <v>20</v>
      </c>
      <c r="E45" s="29">
        <v>4</v>
      </c>
      <c r="F45" s="29">
        <v>2023</v>
      </c>
      <c r="G45" s="23">
        <f>WEEKNUM(Tabla2[[#This Row],[fecha]],2)</f>
        <v>17</v>
      </c>
      <c r="H45" s="31" t="s">
        <v>160</v>
      </c>
      <c r="I45" s="32" t="s">
        <v>165</v>
      </c>
      <c r="J45" s="32">
        <v>82</v>
      </c>
      <c r="K45" s="32" t="s">
        <v>804</v>
      </c>
      <c r="L45" s="32" t="s">
        <v>1093</v>
      </c>
      <c r="M45" s="32"/>
      <c r="N45" s="30" t="s">
        <v>1094</v>
      </c>
      <c r="O45" s="33" t="s">
        <v>1095</v>
      </c>
      <c r="P45" s="71" t="s">
        <v>1096</v>
      </c>
      <c r="Q45" s="30"/>
      <c r="R45" s="30"/>
      <c r="S45" s="30"/>
      <c r="T45" s="30"/>
      <c r="U45" s="65"/>
      <c r="V45" s="65"/>
      <c r="W45" s="65"/>
      <c r="X45" s="65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</row>
    <row r="46" spans="1:86" ht="15.75" thickBot="1" x14ac:dyDescent="0.3">
      <c r="A46" s="70" t="s">
        <v>1097</v>
      </c>
      <c r="B46" s="36" t="s">
        <v>219</v>
      </c>
      <c r="C46" s="163">
        <f>DATE(Tabla2[[#This Row],[anio]],Tabla2[[#This Row],[mes]],Tabla2[[#This Row],[dia]])</f>
        <v>45037</v>
      </c>
      <c r="D46" s="29">
        <v>21</v>
      </c>
      <c r="E46" s="29">
        <v>4</v>
      </c>
      <c r="F46" s="29">
        <v>2023</v>
      </c>
      <c r="G46" s="23">
        <f>WEEKNUM(Tabla2[[#This Row],[fecha]],2)</f>
        <v>17</v>
      </c>
      <c r="H46" s="31" t="s">
        <v>160</v>
      </c>
      <c r="I46" s="32" t="s">
        <v>165</v>
      </c>
      <c r="J46" s="32">
        <v>82</v>
      </c>
      <c r="K46" s="32" t="s">
        <v>503</v>
      </c>
      <c r="L46" s="32" t="s">
        <v>504</v>
      </c>
      <c r="M46" s="32" t="s">
        <v>1098</v>
      </c>
      <c r="N46" s="29" t="s">
        <v>1099</v>
      </c>
      <c r="O46" s="33" t="s">
        <v>1100</v>
      </c>
      <c r="P46" s="71" t="s">
        <v>1101</v>
      </c>
      <c r="Q46" s="30"/>
      <c r="R46" s="30"/>
      <c r="S46" s="30"/>
      <c r="T46" s="30"/>
      <c r="U46" s="65"/>
      <c r="V46" s="65"/>
      <c r="W46" s="65"/>
      <c r="X46" s="65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</row>
    <row r="47" spans="1:86" ht="15.75" thickBot="1" x14ac:dyDescent="0.3">
      <c r="A47" s="70" t="s">
        <v>1161</v>
      </c>
      <c r="B47" s="36" t="s">
        <v>218</v>
      </c>
      <c r="C47" s="163">
        <f>DATE(Tabla2[[#This Row],[anio]],Tabla2[[#This Row],[mes]],Tabla2[[#This Row],[dia]])</f>
        <v>45045</v>
      </c>
      <c r="D47" s="29">
        <v>29</v>
      </c>
      <c r="E47" s="29">
        <v>4</v>
      </c>
      <c r="F47" s="29">
        <v>2023</v>
      </c>
      <c r="G47" s="23">
        <f>WEEKNUM(Tabla2[[#This Row],[fecha]],2)</f>
        <v>18</v>
      </c>
      <c r="H47" s="31" t="s">
        <v>85</v>
      </c>
      <c r="I47" s="32" t="s">
        <v>165</v>
      </c>
      <c r="J47" s="32">
        <v>97</v>
      </c>
      <c r="K47" s="32" t="s">
        <v>503</v>
      </c>
      <c r="L47" s="32" t="s">
        <v>993</v>
      </c>
      <c r="M47" s="32" t="s">
        <v>1165</v>
      </c>
      <c r="N47" s="129" t="s">
        <v>1162</v>
      </c>
      <c r="O47" s="146" t="s">
        <v>1164</v>
      </c>
      <c r="P47" s="71" t="s">
        <v>1163</v>
      </c>
      <c r="Q47" s="30"/>
      <c r="R47" s="30"/>
      <c r="S47" s="30"/>
      <c r="T47" s="30"/>
      <c r="U47" s="65"/>
      <c r="V47" s="65"/>
      <c r="W47" s="65"/>
      <c r="X47" s="65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</row>
    <row r="48" spans="1:86" ht="15.75" thickBot="1" x14ac:dyDescent="0.3">
      <c r="A48" s="70" t="s">
        <v>1105</v>
      </c>
      <c r="B48" s="36" t="s">
        <v>218</v>
      </c>
      <c r="C48" s="163">
        <f>DATE(Tabla2[[#This Row],[anio]],Tabla2[[#This Row],[mes]],Tabla2[[#This Row],[dia]])</f>
        <v>45042</v>
      </c>
      <c r="D48" s="29">
        <v>26</v>
      </c>
      <c r="E48" s="29">
        <v>4</v>
      </c>
      <c r="F48" s="29">
        <v>2023</v>
      </c>
      <c r="G48" s="23">
        <f>WEEKNUM(Tabla2[[#This Row],[fecha]],2)</f>
        <v>18</v>
      </c>
      <c r="H48" s="31" t="s">
        <v>160</v>
      </c>
      <c r="I48" s="32" t="s">
        <v>165</v>
      </c>
      <c r="J48" s="32">
        <v>89</v>
      </c>
      <c r="K48" s="129" t="s">
        <v>1106</v>
      </c>
      <c r="L48" s="97" t="s">
        <v>1107</v>
      </c>
      <c r="M48" s="32" t="s">
        <v>1108</v>
      </c>
      <c r="N48" s="30" t="s">
        <v>1109</v>
      </c>
      <c r="O48" s="33" t="s">
        <v>1110</v>
      </c>
      <c r="P48" s="71" t="s">
        <v>1111</v>
      </c>
      <c r="Q48" s="30"/>
      <c r="R48" s="30"/>
      <c r="S48" s="30"/>
      <c r="T48" s="30"/>
      <c r="U48" s="65"/>
      <c r="V48" s="65"/>
      <c r="W48" s="65"/>
      <c r="X48" s="65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</row>
    <row r="49" spans="1:86" ht="15.75" thickBot="1" x14ac:dyDescent="0.3">
      <c r="A49" s="70" t="s">
        <v>1112</v>
      </c>
      <c r="B49" s="36" t="s">
        <v>218</v>
      </c>
      <c r="C49" s="163">
        <f>DATE(Tabla2[[#This Row],[anio]],Tabla2[[#This Row],[mes]],Tabla2[[#This Row],[dia]])</f>
        <v>45044</v>
      </c>
      <c r="D49" s="29">
        <v>28</v>
      </c>
      <c r="E49" s="29">
        <v>4</v>
      </c>
      <c r="F49" s="29">
        <v>2023</v>
      </c>
      <c r="G49" s="23">
        <f>WEEKNUM(Tabla2[[#This Row],[fecha]],2)</f>
        <v>18</v>
      </c>
      <c r="H49" s="31" t="s">
        <v>160</v>
      </c>
      <c r="I49" s="32" t="s">
        <v>165</v>
      </c>
      <c r="J49" s="32">
        <v>89</v>
      </c>
      <c r="K49" s="129" t="s">
        <v>835</v>
      </c>
      <c r="L49" s="97" t="s">
        <v>836</v>
      </c>
      <c r="M49" s="32" t="s">
        <v>1113</v>
      </c>
      <c r="N49" s="30" t="s">
        <v>1168</v>
      </c>
      <c r="O49" s="33" t="s">
        <v>1167</v>
      </c>
      <c r="P49" s="71" t="s">
        <v>1166</v>
      </c>
      <c r="Q49" s="30"/>
      <c r="R49" s="30"/>
      <c r="S49" s="30"/>
      <c r="T49" s="30"/>
      <c r="U49" s="65"/>
      <c r="V49" s="65"/>
      <c r="W49" s="65"/>
      <c r="X49" s="65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</row>
    <row r="50" spans="1:86" ht="15.75" thickBot="1" x14ac:dyDescent="0.3">
      <c r="A50" s="70" t="s">
        <v>1114</v>
      </c>
      <c r="B50" s="36" t="s">
        <v>218</v>
      </c>
      <c r="C50" s="163">
        <f>DATE(Tabla2[[#This Row],[anio]],Tabla2[[#This Row],[mes]],Tabla2[[#This Row],[dia]])</f>
        <v>45042</v>
      </c>
      <c r="D50" s="29">
        <v>26</v>
      </c>
      <c r="E50" s="29">
        <v>4</v>
      </c>
      <c r="F50" s="29">
        <v>2023</v>
      </c>
      <c r="G50" s="23">
        <f>WEEKNUM(Tabla2[[#This Row],[fecha]],2)</f>
        <v>18</v>
      </c>
      <c r="H50" s="31" t="s">
        <v>160</v>
      </c>
      <c r="I50" s="32" t="s">
        <v>86</v>
      </c>
      <c r="J50" s="32">
        <v>90</v>
      </c>
      <c r="K50" s="129" t="s">
        <v>900</v>
      </c>
      <c r="L50" s="97" t="s">
        <v>1115</v>
      </c>
      <c r="M50" s="32" t="s">
        <v>1116</v>
      </c>
      <c r="N50" s="30" t="s">
        <v>1117</v>
      </c>
      <c r="O50" s="33" t="s">
        <v>1118</v>
      </c>
      <c r="P50" s="71" t="s">
        <v>1119</v>
      </c>
      <c r="Q50" s="30"/>
      <c r="R50" s="30"/>
      <c r="S50" s="30"/>
      <c r="T50" s="30"/>
      <c r="U50" s="65"/>
      <c r="V50" s="65"/>
      <c r="W50" s="65"/>
      <c r="X50" s="65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</row>
    <row r="51" spans="1:86" ht="15.75" thickBot="1" x14ac:dyDescent="0.3">
      <c r="A51" s="70" t="s">
        <v>1120</v>
      </c>
      <c r="B51" s="36" t="s">
        <v>218</v>
      </c>
      <c r="C51" s="163">
        <f>DATE(Tabla2[[#This Row],[anio]],Tabla2[[#This Row],[mes]],Tabla2[[#This Row],[dia]])</f>
        <v>45043</v>
      </c>
      <c r="D51" s="29">
        <v>27</v>
      </c>
      <c r="E51" s="29">
        <v>4</v>
      </c>
      <c r="F51" s="29">
        <v>2023</v>
      </c>
      <c r="G51" s="23">
        <f>WEEKNUM(Tabla2[[#This Row],[fecha]],2)</f>
        <v>18</v>
      </c>
      <c r="H51" s="31" t="s">
        <v>85</v>
      </c>
      <c r="I51" s="32" t="s">
        <v>165</v>
      </c>
      <c r="J51" s="32">
        <v>91</v>
      </c>
      <c r="K51" s="32" t="s">
        <v>503</v>
      </c>
      <c r="L51" s="97" t="s">
        <v>504</v>
      </c>
      <c r="M51" s="32" t="s">
        <v>1121</v>
      </c>
      <c r="N51" s="30" t="s">
        <v>1122</v>
      </c>
      <c r="O51" s="33" t="s">
        <v>1123</v>
      </c>
      <c r="P51" s="71" t="s">
        <v>1124</v>
      </c>
      <c r="Q51" s="30"/>
      <c r="R51" s="30"/>
      <c r="S51" s="30"/>
      <c r="T51" s="30"/>
      <c r="U51" s="65"/>
      <c r="V51" s="65"/>
      <c r="W51" s="65"/>
      <c r="X51" s="65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</row>
    <row r="52" spans="1:86" ht="15.75" thickBot="1" x14ac:dyDescent="0.3">
      <c r="A52" s="70" t="s">
        <v>1125</v>
      </c>
      <c r="B52" s="36" t="s">
        <v>218</v>
      </c>
      <c r="C52" s="163">
        <f>DATE(Tabla2[[#This Row],[anio]],Tabla2[[#This Row],[mes]],Tabla2[[#This Row],[dia]])</f>
        <v>45040</v>
      </c>
      <c r="D52" s="29">
        <v>24</v>
      </c>
      <c r="E52" s="29">
        <v>4</v>
      </c>
      <c r="F52" s="29">
        <v>2023</v>
      </c>
      <c r="G52" s="23">
        <f>WEEKNUM(Tabla2[[#This Row],[fecha]],2)</f>
        <v>18</v>
      </c>
      <c r="H52" s="31" t="s">
        <v>85</v>
      </c>
      <c r="I52" s="32" t="s">
        <v>86</v>
      </c>
      <c r="J52" s="32">
        <v>92</v>
      </c>
      <c r="K52" s="32" t="s">
        <v>338</v>
      </c>
      <c r="L52" s="32" t="s">
        <v>776</v>
      </c>
      <c r="M52" s="32" t="s">
        <v>1126</v>
      </c>
      <c r="N52" s="30" t="s">
        <v>1127</v>
      </c>
      <c r="O52" s="33" t="s">
        <v>779</v>
      </c>
      <c r="P52" s="71" t="s">
        <v>1128</v>
      </c>
      <c r="Q52" s="30"/>
      <c r="R52" s="30"/>
      <c r="S52" s="30"/>
      <c r="T52" s="30"/>
      <c r="U52" s="65"/>
      <c r="V52" s="65"/>
      <c r="W52" s="65"/>
      <c r="X52" s="65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</row>
    <row r="53" spans="1:86" ht="15.75" thickBot="1" x14ac:dyDescent="0.3">
      <c r="A53" s="70" t="s">
        <v>1129</v>
      </c>
      <c r="B53" s="36" t="s">
        <v>218</v>
      </c>
      <c r="C53" s="163">
        <f>DATE(Tabla2[[#This Row],[anio]],Tabla2[[#This Row],[mes]],Tabla2[[#This Row],[dia]])</f>
        <v>45041</v>
      </c>
      <c r="D53" s="29">
        <v>25</v>
      </c>
      <c r="E53" s="29">
        <v>4</v>
      </c>
      <c r="F53" s="29">
        <v>2023</v>
      </c>
      <c r="G53" s="23">
        <f>WEEKNUM(Tabla2[[#This Row],[fecha]],2)</f>
        <v>18</v>
      </c>
      <c r="H53" s="31" t="s">
        <v>85</v>
      </c>
      <c r="I53" s="32" t="s">
        <v>86</v>
      </c>
      <c r="J53" s="32">
        <v>92</v>
      </c>
      <c r="K53" s="32" t="s">
        <v>338</v>
      </c>
      <c r="L53" s="32" t="s">
        <v>776</v>
      </c>
      <c r="M53" s="32" t="s">
        <v>1126</v>
      </c>
      <c r="N53" s="30" t="s">
        <v>1127</v>
      </c>
      <c r="O53" s="33" t="s">
        <v>779</v>
      </c>
      <c r="P53" s="71" t="s">
        <v>1128</v>
      </c>
      <c r="Q53" s="30"/>
      <c r="R53" s="30"/>
      <c r="S53" s="30"/>
      <c r="T53" s="30"/>
      <c r="U53" s="65"/>
      <c r="V53" s="65"/>
      <c r="W53" s="65"/>
      <c r="X53" s="65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</row>
    <row r="54" spans="1:86" ht="15.75" thickBot="1" x14ac:dyDescent="0.3">
      <c r="A54" s="70" t="s">
        <v>1130</v>
      </c>
      <c r="B54" s="36" t="s">
        <v>218</v>
      </c>
      <c r="C54" s="163">
        <f>DATE(Tabla2[[#This Row],[anio]],Tabla2[[#This Row],[mes]],Tabla2[[#This Row],[dia]])</f>
        <v>45042</v>
      </c>
      <c r="D54" s="29">
        <v>26</v>
      </c>
      <c r="E54" s="29">
        <v>4</v>
      </c>
      <c r="F54" s="29">
        <v>2023</v>
      </c>
      <c r="G54" s="23">
        <f>WEEKNUM(Tabla2[[#This Row],[fecha]],2)</f>
        <v>18</v>
      </c>
      <c r="H54" s="31" t="s">
        <v>85</v>
      </c>
      <c r="I54" s="32" t="s">
        <v>86</v>
      </c>
      <c r="J54" s="32">
        <v>92</v>
      </c>
      <c r="K54" s="32" t="s">
        <v>338</v>
      </c>
      <c r="L54" s="32" t="s">
        <v>776</v>
      </c>
      <c r="M54" s="32" t="s">
        <v>1126</v>
      </c>
      <c r="N54" s="30" t="s">
        <v>1127</v>
      </c>
      <c r="O54" s="33" t="s">
        <v>779</v>
      </c>
      <c r="P54" s="34" t="s">
        <v>1128</v>
      </c>
      <c r="Q54" s="30"/>
      <c r="R54" s="30"/>
      <c r="S54" s="30"/>
      <c r="T54" s="30"/>
      <c r="U54" s="65"/>
      <c r="V54" s="65"/>
      <c r="W54" s="65"/>
      <c r="X54" s="65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</row>
    <row r="55" spans="1:86" ht="15.75" thickBot="1" x14ac:dyDescent="0.3">
      <c r="A55" s="70" t="s">
        <v>1131</v>
      </c>
      <c r="B55" s="36" t="s">
        <v>219</v>
      </c>
      <c r="C55" s="163">
        <f>DATE(Tabla2[[#This Row],[anio]],Tabla2[[#This Row],[mes]],Tabla2[[#This Row],[dia]])</f>
        <v>45043</v>
      </c>
      <c r="D55" s="29">
        <v>27</v>
      </c>
      <c r="E55" s="29">
        <v>4</v>
      </c>
      <c r="F55" s="29">
        <v>2023</v>
      </c>
      <c r="G55" s="23">
        <f>WEEKNUM(Tabla2[[#This Row],[fecha]],2)</f>
        <v>18</v>
      </c>
      <c r="H55" s="31" t="s">
        <v>85</v>
      </c>
      <c r="I55" s="32" t="s">
        <v>86</v>
      </c>
      <c r="J55" s="32">
        <v>92</v>
      </c>
      <c r="K55" s="32" t="s">
        <v>338</v>
      </c>
      <c r="L55" s="32" t="s">
        <v>776</v>
      </c>
      <c r="M55" s="32" t="s">
        <v>1126</v>
      </c>
      <c r="N55" s="30" t="s">
        <v>1127</v>
      </c>
      <c r="O55" s="33" t="s">
        <v>779</v>
      </c>
      <c r="P55" s="34" t="s">
        <v>1128</v>
      </c>
      <c r="Q55" s="30"/>
      <c r="R55" s="30"/>
      <c r="S55" s="30"/>
      <c r="T55" s="30"/>
      <c r="U55" s="65"/>
      <c r="V55" s="65"/>
      <c r="W55" s="65"/>
      <c r="X55" s="65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</row>
    <row r="56" spans="1:86" ht="15.75" thickBot="1" x14ac:dyDescent="0.3">
      <c r="A56" s="70" t="s">
        <v>1132</v>
      </c>
      <c r="B56" s="36" t="s">
        <v>218</v>
      </c>
      <c r="C56" s="163">
        <f>DATE(Tabla2[[#This Row],[anio]],Tabla2[[#This Row],[mes]],Tabla2[[#This Row],[dia]])</f>
        <v>45040</v>
      </c>
      <c r="D56" s="29">
        <v>24</v>
      </c>
      <c r="E56" s="29">
        <v>4</v>
      </c>
      <c r="F56" s="29">
        <v>2023</v>
      </c>
      <c r="G56" s="23">
        <f>WEEKNUM(Tabla2[[#This Row],[fecha]],2)</f>
        <v>18</v>
      </c>
      <c r="H56" s="31" t="s">
        <v>85</v>
      </c>
      <c r="I56" s="32" t="s">
        <v>86</v>
      </c>
      <c r="J56" s="32">
        <v>93</v>
      </c>
      <c r="K56" s="32" t="s">
        <v>87</v>
      </c>
      <c r="L56" s="32" t="s">
        <v>342</v>
      </c>
      <c r="M56" s="32" t="s">
        <v>343</v>
      </c>
      <c r="N56" s="30" t="s">
        <v>344</v>
      </c>
      <c r="O56" s="33" t="s">
        <v>345</v>
      </c>
      <c r="P56" s="34" t="s">
        <v>1133</v>
      </c>
      <c r="Q56" s="30"/>
      <c r="R56" s="30"/>
      <c r="S56" s="30"/>
      <c r="T56" s="30"/>
      <c r="U56" s="65"/>
      <c r="V56" s="65"/>
      <c r="W56" s="65"/>
      <c r="X56" s="65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</row>
    <row r="57" spans="1:86" ht="15.75" thickBot="1" x14ac:dyDescent="0.3">
      <c r="A57" s="70" t="s">
        <v>1134</v>
      </c>
      <c r="B57" s="36" t="s">
        <v>218</v>
      </c>
      <c r="C57" s="95">
        <f>DATE(Tabla2[[#This Row],[anio]],Tabla2[[#This Row],[mes]],Tabla2[[#This Row],[dia]])</f>
        <v>45041</v>
      </c>
      <c r="D57" s="94">
        <v>25</v>
      </c>
      <c r="E57" s="94">
        <v>4</v>
      </c>
      <c r="F57" s="94">
        <v>2023</v>
      </c>
      <c r="G57" s="23">
        <f>WEEKNUM(Tabla2[[#This Row],[fecha]],2)</f>
        <v>18</v>
      </c>
      <c r="H57" s="96" t="s">
        <v>85</v>
      </c>
      <c r="I57" s="97" t="s">
        <v>86</v>
      </c>
      <c r="J57" s="97">
        <v>93</v>
      </c>
      <c r="K57" s="97" t="s">
        <v>87</v>
      </c>
      <c r="L57" s="97" t="s">
        <v>342</v>
      </c>
      <c r="M57" s="97" t="s">
        <v>343</v>
      </c>
      <c r="N57" s="30" t="s">
        <v>344</v>
      </c>
      <c r="O57" s="33" t="s">
        <v>345</v>
      </c>
      <c r="P57" s="71" t="s">
        <v>1133</v>
      </c>
      <c r="Q57" s="30"/>
      <c r="R57" s="30"/>
      <c r="S57" s="30"/>
      <c r="T57" s="30"/>
      <c r="U57" s="65"/>
      <c r="V57" s="65"/>
      <c r="W57" s="65"/>
      <c r="X57" s="65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</row>
    <row r="58" spans="1:86" ht="15.75" thickBot="1" x14ac:dyDescent="0.3">
      <c r="A58" s="70" t="s">
        <v>1135</v>
      </c>
      <c r="B58" s="36" t="s">
        <v>218</v>
      </c>
      <c r="C58" s="95">
        <f>DATE(Tabla2[[#This Row],[anio]],Tabla2[[#This Row],[mes]],Tabla2[[#This Row],[dia]])</f>
        <v>45042</v>
      </c>
      <c r="D58" s="94">
        <v>26</v>
      </c>
      <c r="E58" s="94">
        <v>4</v>
      </c>
      <c r="F58" s="94">
        <v>2023</v>
      </c>
      <c r="G58" s="23">
        <f>WEEKNUM(Tabla2[[#This Row],[fecha]],2)</f>
        <v>18</v>
      </c>
      <c r="H58" s="96" t="s">
        <v>85</v>
      </c>
      <c r="I58" s="97" t="s">
        <v>86</v>
      </c>
      <c r="J58" s="97">
        <v>93</v>
      </c>
      <c r="K58" s="97" t="s">
        <v>87</v>
      </c>
      <c r="L58" s="97" t="s">
        <v>342</v>
      </c>
      <c r="M58" s="97" t="s">
        <v>343</v>
      </c>
      <c r="N58" s="30" t="s">
        <v>344</v>
      </c>
      <c r="O58" s="33" t="s">
        <v>345</v>
      </c>
      <c r="P58" s="71" t="s">
        <v>1133</v>
      </c>
      <c r="Q58" s="30"/>
      <c r="R58" s="30"/>
      <c r="S58" s="30"/>
      <c r="T58" s="30"/>
      <c r="U58" s="65"/>
      <c r="V58" s="65"/>
      <c r="W58" s="65"/>
      <c r="X58" s="65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</row>
    <row r="59" spans="1:86" ht="15.75" thickBot="1" x14ac:dyDescent="0.3">
      <c r="A59" s="70" t="s">
        <v>1136</v>
      </c>
      <c r="B59" s="36" t="s">
        <v>218</v>
      </c>
      <c r="C59" s="95">
        <f>DATE(Tabla2[[#This Row],[anio]],Tabla2[[#This Row],[mes]],Tabla2[[#This Row],[dia]])</f>
        <v>45043</v>
      </c>
      <c r="D59" s="94">
        <v>27</v>
      </c>
      <c r="E59" s="94">
        <v>4</v>
      </c>
      <c r="F59" s="94">
        <v>2023</v>
      </c>
      <c r="G59" s="23">
        <f>WEEKNUM(Tabla2[[#This Row],[fecha]],2)</f>
        <v>18</v>
      </c>
      <c r="H59" s="96" t="s">
        <v>85</v>
      </c>
      <c r="I59" s="97" t="s">
        <v>86</v>
      </c>
      <c r="J59" s="97">
        <v>93</v>
      </c>
      <c r="K59" s="97" t="s">
        <v>87</v>
      </c>
      <c r="L59" s="97" t="s">
        <v>342</v>
      </c>
      <c r="M59" s="97" t="s">
        <v>343</v>
      </c>
      <c r="N59" s="30" t="s">
        <v>344</v>
      </c>
      <c r="O59" s="33" t="s">
        <v>345</v>
      </c>
      <c r="P59" s="71" t="s">
        <v>1133</v>
      </c>
      <c r="Q59" s="30"/>
      <c r="R59" s="30"/>
      <c r="S59" s="30"/>
      <c r="T59" s="30"/>
      <c r="U59" s="65"/>
      <c r="V59" s="65"/>
      <c r="W59" s="65"/>
      <c r="X59" s="65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</row>
    <row r="60" spans="1:86" ht="15.75" thickBot="1" x14ac:dyDescent="0.3">
      <c r="A60" s="70" t="s">
        <v>1137</v>
      </c>
      <c r="B60" s="36" t="s">
        <v>218</v>
      </c>
      <c r="C60" s="95">
        <f>DATE(Tabla2[[#This Row],[anio]],Tabla2[[#This Row],[mes]],Tabla2[[#This Row],[dia]])</f>
        <v>45041</v>
      </c>
      <c r="D60" s="94">
        <v>25</v>
      </c>
      <c r="E60" s="94">
        <v>4</v>
      </c>
      <c r="F60" s="94">
        <v>2023</v>
      </c>
      <c r="G60" s="23">
        <f>WEEKNUM(Tabla2[[#This Row],[fecha]],2)</f>
        <v>18</v>
      </c>
      <c r="H60" s="96" t="s">
        <v>763</v>
      </c>
      <c r="I60" s="97" t="s">
        <v>86</v>
      </c>
      <c r="J60" s="97">
        <v>94</v>
      </c>
      <c r="K60" s="97" t="s">
        <v>161</v>
      </c>
      <c r="L60" s="97" t="s">
        <v>163</v>
      </c>
      <c r="M60" s="97" t="s">
        <v>1138</v>
      </c>
      <c r="N60" s="30" t="s">
        <v>1139</v>
      </c>
      <c r="O60" s="33" t="s">
        <v>1140</v>
      </c>
      <c r="P60" s="71" t="s">
        <v>1141</v>
      </c>
      <c r="Q60" s="30"/>
      <c r="R60" s="30"/>
      <c r="S60" s="30"/>
      <c r="T60" s="30"/>
      <c r="U60" s="65"/>
      <c r="V60" s="65"/>
      <c r="W60" s="65"/>
      <c r="X60" s="65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</row>
    <row r="61" spans="1:86" ht="15.75" thickBot="1" x14ac:dyDescent="0.3">
      <c r="A61" s="70" t="s">
        <v>1142</v>
      </c>
      <c r="B61" s="36" t="s">
        <v>218</v>
      </c>
      <c r="C61" s="95">
        <f>DATE(Tabla2[[#This Row],[anio]],Tabla2[[#This Row],[mes]],Tabla2[[#This Row],[dia]])</f>
        <v>45042</v>
      </c>
      <c r="D61" s="94">
        <v>26</v>
      </c>
      <c r="E61" s="94">
        <v>4</v>
      </c>
      <c r="F61" s="94">
        <v>2023</v>
      </c>
      <c r="G61" s="23">
        <f>WEEKNUM(Tabla2[[#This Row],[fecha]],2)</f>
        <v>18</v>
      </c>
      <c r="H61" s="96" t="s">
        <v>763</v>
      </c>
      <c r="I61" s="97" t="s">
        <v>86</v>
      </c>
      <c r="J61" s="97">
        <v>94</v>
      </c>
      <c r="K61" s="129" t="s">
        <v>161</v>
      </c>
      <c r="L61" s="97" t="s">
        <v>163</v>
      </c>
      <c r="M61" s="97" t="s">
        <v>1138</v>
      </c>
      <c r="N61" s="30" t="s">
        <v>1139</v>
      </c>
      <c r="O61" s="33" t="s">
        <v>1140</v>
      </c>
      <c r="P61" s="71" t="s">
        <v>1141</v>
      </c>
      <c r="Q61" s="30"/>
      <c r="R61" s="30"/>
      <c r="S61" s="30"/>
      <c r="T61" s="30"/>
      <c r="U61" s="65"/>
      <c r="V61" s="65"/>
      <c r="W61" s="65"/>
      <c r="X61" s="65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</row>
    <row r="62" spans="1:86" ht="15.75" thickBot="1" x14ac:dyDescent="0.3">
      <c r="A62" s="70" t="s">
        <v>1143</v>
      </c>
      <c r="B62" s="36" t="s">
        <v>218</v>
      </c>
      <c r="C62" s="95">
        <f>DATE(Tabla2[[#This Row],[anio]],Tabla2[[#This Row],[mes]],Tabla2[[#This Row],[dia]])</f>
        <v>45043</v>
      </c>
      <c r="D62" s="94">
        <v>27</v>
      </c>
      <c r="E62" s="94">
        <v>4</v>
      </c>
      <c r="F62" s="94">
        <v>2023</v>
      </c>
      <c r="G62" s="23">
        <f>WEEKNUM(Tabla2[[#This Row],[fecha]],2)</f>
        <v>18</v>
      </c>
      <c r="H62" s="96" t="s">
        <v>763</v>
      </c>
      <c r="I62" s="97" t="s">
        <v>86</v>
      </c>
      <c r="J62" s="97">
        <v>94</v>
      </c>
      <c r="K62" s="97" t="s">
        <v>161</v>
      </c>
      <c r="L62" s="97" t="s">
        <v>163</v>
      </c>
      <c r="M62" s="97" t="s">
        <v>1138</v>
      </c>
      <c r="N62" s="94" t="s">
        <v>1139</v>
      </c>
      <c r="O62" s="33" t="s">
        <v>1140</v>
      </c>
      <c r="P62" s="71" t="s">
        <v>1141</v>
      </c>
      <c r="Q62" s="30"/>
      <c r="R62" s="30"/>
      <c r="S62" s="30"/>
      <c r="T62" s="30"/>
      <c r="U62" s="65"/>
      <c r="V62" s="65"/>
      <c r="W62" s="65"/>
      <c r="X62" s="65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</row>
    <row r="63" spans="1:86" ht="15.75" thickBot="1" x14ac:dyDescent="0.3">
      <c r="A63" s="70" t="s">
        <v>1144</v>
      </c>
      <c r="B63" s="36" t="s">
        <v>218</v>
      </c>
      <c r="C63" s="95">
        <f>DATE(Tabla2[[#This Row],[anio]],Tabla2[[#This Row],[mes]],Tabla2[[#This Row],[dia]])</f>
        <v>45044</v>
      </c>
      <c r="D63" s="94">
        <v>28</v>
      </c>
      <c r="E63" s="94">
        <v>4</v>
      </c>
      <c r="F63" s="94">
        <v>2023</v>
      </c>
      <c r="G63" s="23">
        <f>WEEKNUM(Tabla2[[#This Row],[fecha]],2)</f>
        <v>18</v>
      </c>
      <c r="H63" s="96" t="s">
        <v>763</v>
      </c>
      <c r="I63" s="97" t="s">
        <v>86</v>
      </c>
      <c r="J63" s="97">
        <v>94</v>
      </c>
      <c r="K63" s="97" t="s">
        <v>161</v>
      </c>
      <c r="L63" s="97" t="s">
        <v>163</v>
      </c>
      <c r="M63" s="97" t="s">
        <v>1138</v>
      </c>
      <c r="N63" s="94" t="s">
        <v>1139</v>
      </c>
      <c r="O63" s="33" t="s">
        <v>1140</v>
      </c>
      <c r="P63" s="71" t="s">
        <v>1141</v>
      </c>
      <c r="Q63" s="30"/>
      <c r="R63" s="30"/>
      <c r="S63" s="30"/>
      <c r="T63" s="30"/>
      <c r="U63" s="65"/>
      <c r="V63" s="65"/>
      <c r="W63" s="65"/>
      <c r="X63" s="65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</row>
    <row r="64" spans="1:86" ht="26.25" thickBot="1" x14ac:dyDescent="0.3">
      <c r="A64" s="70" t="s">
        <v>1151</v>
      </c>
      <c r="B64" s="36" t="s">
        <v>218</v>
      </c>
      <c r="C64" s="95">
        <f>DATE(Tabla2[[#This Row],[anio]],Tabla2[[#This Row],[mes]],Tabla2[[#This Row],[dia]])</f>
        <v>45041</v>
      </c>
      <c r="D64" s="94">
        <v>25</v>
      </c>
      <c r="E64" s="94">
        <v>4</v>
      </c>
      <c r="F64" s="94">
        <v>2023</v>
      </c>
      <c r="G64" s="23">
        <f>WEEKNUM(Tabla2[[#This Row],[fecha]],2)</f>
        <v>18</v>
      </c>
      <c r="H64" s="96" t="s">
        <v>704</v>
      </c>
      <c r="I64" s="97" t="s">
        <v>86</v>
      </c>
      <c r="J64" s="97">
        <v>96</v>
      </c>
      <c r="K64" s="97" t="s">
        <v>398</v>
      </c>
      <c r="L64" s="97" t="s">
        <v>790</v>
      </c>
      <c r="M64" s="97" t="s">
        <v>1152</v>
      </c>
      <c r="N64" s="94" t="s">
        <v>1153</v>
      </c>
      <c r="O64" s="33" t="s">
        <v>1154</v>
      </c>
      <c r="P64" s="71" t="s">
        <v>1155</v>
      </c>
      <c r="Q64" s="30"/>
      <c r="R64" s="30"/>
      <c r="S64" s="30"/>
      <c r="T64" s="30"/>
      <c r="U64" s="65"/>
      <c r="V64" s="65"/>
      <c r="W64" s="65"/>
      <c r="X64" s="65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</row>
    <row r="65" spans="1:86" ht="26.25" thickBot="1" x14ac:dyDescent="0.3">
      <c r="A65" s="70" t="s">
        <v>1156</v>
      </c>
      <c r="B65" s="36" t="s">
        <v>218</v>
      </c>
      <c r="C65" s="95">
        <f>DATE(Tabla2[[#This Row],[anio]],Tabla2[[#This Row],[mes]],Tabla2[[#This Row],[dia]])</f>
        <v>45043</v>
      </c>
      <c r="D65" s="94">
        <v>27</v>
      </c>
      <c r="E65" s="94">
        <v>4</v>
      </c>
      <c r="F65" s="94">
        <v>2023</v>
      </c>
      <c r="G65" s="23">
        <f>WEEKNUM(Tabla2[[#This Row],[fecha]],2)</f>
        <v>18</v>
      </c>
      <c r="H65" s="96" t="s">
        <v>704</v>
      </c>
      <c r="I65" s="97" t="s">
        <v>86</v>
      </c>
      <c r="J65" s="97">
        <v>96</v>
      </c>
      <c r="K65" s="97" t="s">
        <v>87</v>
      </c>
      <c r="L65" s="97" t="s">
        <v>873</v>
      </c>
      <c r="M65" s="97" t="s">
        <v>1157</v>
      </c>
      <c r="N65" s="30" t="s">
        <v>1158</v>
      </c>
      <c r="O65" s="33" t="s">
        <v>1159</v>
      </c>
      <c r="P65" s="71" t="s">
        <v>1160</v>
      </c>
      <c r="Q65" s="30"/>
      <c r="R65" s="30"/>
      <c r="S65" s="30"/>
      <c r="T65" s="30"/>
      <c r="U65" s="65"/>
      <c r="V65" s="65"/>
      <c r="W65" s="65"/>
      <c r="X65" s="65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</row>
    <row r="66" spans="1:86" ht="15.75" thickBot="1" x14ac:dyDescent="0.3">
      <c r="A66" s="70" t="s">
        <v>1145</v>
      </c>
      <c r="B66" s="36" t="s">
        <v>218</v>
      </c>
      <c r="C66" s="95">
        <f>DATE(Tabla2[[#This Row],[anio]],Tabla2[[#This Row],[mes]],Tabla2[[#This Row],[dia]])</f>
        <v>45044</v>
      </c>
      <c r="D66" s="94">
        <v>28</v>
      </c>
      <c r="E66" s="94">
        <v>4</v>
      </c>
      <c r="F66" s="94">
        <v>2023</v>
      </c>
      <c r="G66" s="23">
        <f>WEEKNUM(Tabla2[[#This Row],[fecha]],2)</f>
        <v>18</v>
      </c>
      <c r="H66" s="96" t="s">
        <v>1102</v>
      </c>
      <c r="I66" s="97" t="s">
        <v>86</v>
      </c>
      <c r="J66" s="97">
        <v>95</v>
      </c>
      <c r="K66" s="97" t="s">
        <v>87</v>
      </c>
      <c r="L66" s="97" t="s">
        <v>1146</v>
      </c>
      <c r="M66" s="97" t="s">
        <v>1147</v>
      </c>
      <c r="N66" s="30" t="s">
        <v>1148</v>
      </c>
      <c r="O66" s="33" t="s">
        <v>1149</v>
      </c>
      <c r="P66" s="71" t="s">
        <v>1150</v>
      </c>
      <c r="Q66" s="30"/>
      <c r="R66" s="30"/>
      <c r="S66" s="30"/>
      <c r="T66" s="30"/>
      <c r="U66" s="65"/>
      <c r="V66" s="65"/>
      <c r="W66" s="65"/>
      <c r="X66" s="65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</row>
    <row r="67" spans="1:86" ht="15.75" thickBot="1" x14ac:dyDescent="0.3">
      <c r="A67" s="70" t="s">
        <v>1103</v>
      </c>
      <c r="B67" s="36" t="s">
        <v>218</v>
      </c>
      <c r="C67" s="95">
        <f>DATE(Tabla2[[#This Row],[anio]],Tabla2[[#This Row],[mes]],Tabla2[[#This Row],[dia]])</f>
        <v>45040</v>
      </c>
      <c r="D67" s="94">
        <v>24</v>
      </c>
      <c r="E67" s="94">
        <v>4</v>
      </c>
      <c r="F67" s="94">
        <v>2023</v>
      </c>
      <c r="G67" s="23">
        <f>WEEKNUM(Tabla2[[#This Row],[fecha]],2)</f>
        <v>18</v>
      </c>
      <c r="H67" s="96" t="s">
        <v>85</v>
      </c>
      <c r="I67" s="97" t="s">
        <v>86</v>
      </c>
      <c r="J67" s="97">
        <v>88</v>
      </c>
      <c r="K67" s="97" t="s">
        <v>87</v>
      </c>
      <c r="L67" s="97" t="s">
        <v>88</v>
      </c>
      <c r="M67" s="97" t="s">
        <v>89</v>
      </c>
      <c r="N67" s="30" t="s">
        <v>90</v>
      </c>
      <c r="O67" s="33" t="s">
        <v>91</v>
      </c>
      <c r="P67" s="71" t="s">
        <v>1063</v>
      </c>
      <c r="Q67" s="30"/>
      <c r="R67" s="30"/>
      <c r="S67" s="30"/>
      <c r="T67" s="30"/>
      <c r="U67" s="65"/>
      <c r="V67" s="65"/>
      <c r="W67" s="65"/>
      <c r="X67" s="65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</row>
    <row r="68" spans="1:86" ht="15.75" thickBot="1" x14ac:dyDescent="0.3">
      <c r="A68" s="70" t="s">
        <v>1104</v>
      </c>
      <c r="B68" s="36" t="s">
        <v>218</v>
      </c>
      <c r="C68" s="95">
        <f>DATE(Tabla2[[#This Row],[anio]],Tabla2[[#This Row],[mes]],Tabla2[[#This Row],[dia]])</f>
        <v>45044</v>
      </c>
      <c r="D68" s="94">
        <v>28</v>
      </c>
      <c r="E68" s="94">
        <v>4</v>
      </c>
      <c r="F68" s="94">
        <v>2023</v>
      </c>
      <c r="G68" s="23">
        <f>WEEKNUM(Tabla2[[#This Row],[fecha]],2)</f>
        <v>18</v>
      </c>
      <c r="H68" s="96" t="s">
        <v>85</v>
      </c>
      <c r="I68" s="97" t="s">
        <v>86</v>
      </c>
      <c r="J68" s="97">
        <v>88</v>
      </c>
      <c r="K68" s="97" t="s">
        <v>87</v>
      </c>
      <c r="L68" s="97" t="s">
        <v>88</v>
      </c>
      <c r="M68" s="97" t="s">
        <v>89</v>
      </c>
      <c r="N68" s="30" t="s">
        <v>90</v>
      </c>
      <c r="O68" s="33" t="s">
        <v>91</v>
      </c>
      <c r="P68" s="71" t="s">
        <v>1063</v>
      </c>
      <c r="Q68" s="30"/>
      <c r="R68" s="30"/>
      <c r="S68" s="30"/>
      <c r="T68" s="30"/>
      <c r="U68" s="65"/>
      <c r="V68" s="65"/>
      <c r="W68" s="65"/>
      <c r="X68" s="65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</row>
    <row r="69" spans="1:86" ht="15.75" thickBot="1" x14ac:dyDescent="0.3">
      <c r="A69" s="70" t="s">
        <v>1169</v>
      </c>
      <c r="B69" s="36" t="s">
        <v>218</v>
      </c>
      <c r="C69" s="95">
        <f>DATE(Tabla2[[#This Row],[anio]],Tabla2[[#This Row],[mes]],Tabla2[[#This Row],[dia]])</f>
        <v>45049</v>
      </c>
      <c r="D69" s="94">
        <v>3</v>
      </c>
      <c r="E69" s="94">
        <v>5</v>
      </c>
      <c r="F69" s="94">
        <v>2023</v>
      </c>
      <c r="G69" s="23">
        <f>WEEKNUM(Tabla2[[#This Row],[fecha]],2)</f>
        <v>19</v>
      </c>
      <c r="H69" s="96" t="s">
        <v>160</v>
      </c>
      <c r="I69" s="97" t="s">
        <v>165</v>
      </c>
      <c r="J69" s="97">
        <v>98</v>
      </c>
      <c r="K69" s="97" t="s">
        <v>742</v>
      </c>
      <c r="L69" s="97" t="s">
        <v>1170</v>
      </c>
      <c r="M69" s="97"/>
      <c r="N69" s="30" t="s">
        <v>1171</v>
      </c>
      <c r="O69" s="33" t="s">
        <v>1172</v>
      </c>
      <c r="P69" s="71" t="s">
        <v>1173</v>
      </c>
      <c r="Q69" s="30"/>
      <c r="R69" s="30"/>
      <c r="S69" s="30"/>
      <c r="T69" s="30"/>
      <c r="U69" s="65"/>
      <c r="V69" s="65"/>
      <c r="W69" s="65"/>
      <c r="X69" s="65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</row>
    <row r="70" spans="1:86" ht="15.75" thickBot="1" x14ac:dyDescent="0.3">
      <c r="A70" s="70" t="s">
        <v>1174</v>
      </c>
      <c r="B70" s="36" t="s">
        <v>218</v>
      </c>
      <c r="C70" s="95">
        <f>DATE(Tabla2[[#This Row],[anio]],Tabla2[[#This Row],[mes]],Tabla2[[#This Row],[dia]])</f>
        <v>45051</v>
      </c>
      <c r="D70" s="94">
        <v>5</v>
      </c>
      <c r="E70" s="94">
        <v>5</v>
      </c>
      <c r="F70" s="94">
        <v>2023</v>
      </c>
      <c r="G70" s="23">
        <f>WEEKNUM(Tabla2[[#This Row],[fecha]],2)</f>
        <v>19</v>
      </c>
      <c r="H70" s="96" t="s">
        <v>160</v>
      </c>
      <c r="I70" s="97" t="s">
        <v>86</v>
      </c>
      <c r="J70" s="97">
        <v>99</v>
      </c>
      <c r="K70" s="97" t="s">
        <v>398</v>
      </c>
      <c r="L70" s="97" t="s">
        <v>1175</v>
      </c>
      <c r="M70" s="97" t="s">
        <v>1176</v>
      </c>
      <c r="N70" s="30" t="s">
        <v>1177</v>
      </c>
      <c r="O70" s="33" t="s">
        <v>1178</v>
      </c>
      <c r="P70" s="71" t="s">
        <v>1179</v>
      </c>
      <c r="Q70" s="30"/>
      <c r="R70" s="30"/>
      <c r="S70" s="30"/>
      <c r="T70" s="30"/>
      <c r="U70" s="65"/>
      <c r="V70" s="65"/>
      <c r="W70" s="65"/>
      <c r="X70" s="65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</row>
    <row r="71" spans="1:86" ht="15.75" thickBot="1" x14ac:dyDescent="0.3">
      <c r="A71" s="70" t="s">
        <v>1183</v>
      </c>
      <c r="B71" s="36" t="s">
        <v>218</v>
      </c>
      <c r="C71" s="95">
        <f>DATE(Tabla2[[#This Row],[anio]],Tabla2[[#This Row],[mes]],Tabla2[[#This Row],[dia]])</f>
        <v>45050</v>
      </c>
      <c r="D71" s="94">
        <v>4</v>
      </c>
      <c r="E71" s="94">
        <v>5</v>
      </c>
      <c r="F71" s="94">
        <v>2023</v>
      </c>
      <c r="G71" s="23">
        <f>WEEKNUM(Tabla2[[#This Row],[fecha]],2)</f>
        <v>19</v>
      </c>
      <c r="H71" s="96" t="s">
        <v>85</v>
      </c>
      <c r="I71" s="97" t="s">
        <v>165</v>
      </c>
      <c r="J71" s="97">
        <v>101</v>
      </c>
      <c r="K71" s="97" t="s">
        <v>829</v>
      </c>
      <c r="L71" s="97" t="s">
        <v>1184</v>
      </c>
      <c r="M71" s="97" t="s">
        <v>1185</v>
      </c>
      <c r="N71" s="30" t="s">
        <v>1186</v>
      </c>
      <c r="O71" s="33" t="s">
        <v>1187</v>
      </c>
      <c r="P71" s="71" t="s">
        <v>1188</v>
      </c>
      <c r="Q71" s="30"/>
      <c r="R71" s="30"/>
      <c r="S71" s="30"/>
      <c r="T71" s="30"/>
      <c r="U71" s="65"/>
      <c r="V71" s="65"/>
      <c r="W71" s="65"/>
      <c r="X71" s="65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</row>
    <row r="72" spans="1:86" ht="15.75" thickBot="1" x14ac:dyDescent="0.3">
      <c r="A72" s="70" t="s">
        <v>1189</v>
      </c>
      <c r="B72" s="36" t="s">
        <v>218</v>
      </c>
      <c r="C72" s="95">
        <f>DATE(Tabla2[[#This Row],[anio]],Tabla2[[#This Row],[mes]],Tabla2[[#This Row],[dia]])</f>
        <v>45051</v>
      </c>
      <c r="D72" s="94">
        <v>5</v>
      </c>
      <c r="E72" s="94">
        <v>5</v>
      </c>
      <c r="F72" s="94">
        <v>2023</v>
      </c>
      <c r="G72" s="23">
        <f>WEEKNUM(Tabla2[[#This Row],[fecha]],2)</f>
        <v>19</v>
      </c>
      <c r="H72" s="96" t="s">
        <v>85</v>
      </c>
      <c r="I72" s="97" t="s">
        <v>165</v>
      </c>
      <c r="J72" s="97">
        <v>101</v>
      </c>
      <c r="K72" s="97" t="s">
        <v>829</v>
      </c>
      <c r="L72" s="97" t="s">
        <v>1184</v>
      </c>
      <c r="M72" s="97" t="s">
        <v>1190</v>
      </c>
      <c r="N72" s="30" t="s">
        <v>1191</v>
      </c>
      <c r="O72" s="33" t="s">
        <v>1192</v>
      </c>
      <c r="P72" s="71" t="s">
        <v>1193</v>
      </c>
      <c r="Q72" s="30"/>
      <c r="R72" s="30"/>
      <c r="S72" s="30"/>
      <c r="T72" s="30"/>
      <c r="U72" s="65"/>
      <c r="V72" s="65"/>
      <c r="W72" s="65"/>
      <c r="X72" s="65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</row>
    <row r="73" spans="1:86" ht="15.75" thickBot="1" x14ac:dyDescent="0.3">
      <c r="A73" s="70" t="s">
        <v>1203</v>
      </c>
      <c r="B73" s="36" t="s">
        <v>218</v>
      </c>
      <c r="C73" s="95">
        <f>DATE(Tabla2[[#This Row],[anio]],Tabla2[[#This Row],[mes]],Tabla2[[#This Row],[dia]])</f>
        <v>45048</v>
      </c>
      <c r="D73" s="94">
        <v>2</v>
      </c>
      <c r="E73" s="94">
        <v>5</v>
      </c>
      <c r="F73" s="94">
        <v>2023</v>
      </c>
      <c r="G73" s="23">
        <f>WEEKNUM(Tabla2[[#This Row],[fecha]],2)</f>
        <v>19</v>
      </c>
      <c r="H73" s="96" t="s">
        <v>85</v>
      </c>
      <c r="I73" s="97" t="s">
        <v>86</v>
      </c>
      <c r="J73" s="97">
        <v>103</v>
      </c>
      <c r="K73" s="97" t="s">
        <v>87</v>
      </c>
      <c r="L73" s="97" t="s">
        <v>88</v>
      </c>
      <c r="M73" s="97" t="s">
        <v>1039</v>
      </c>
      <c r="N73" s="30" t="s">
        <v>1040</v>
      </c>
      <c r="O73" s="33" t="s">
        <v>1041</v>
      </c>
      <c r="P73" s="71" t="s">
        <v>1204</v>
      </c>
      <c r="Q73" s="30"/>
      <c r="R73" s="30"/>
      <c r="S73" s="30"/>
      <c r="T73" s="30"/>
      <c r="U73" s="65"/>
      <c r="V73" s="65"/>
      <c r="W73" s="65"/>
      <c r="X73" s="65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</row>
    <row r="74" spans="1:86" ht="15.75" thickBot="1" x14ac:dyDescent="0.3">
      <c r="A74" s="70" t="s">
        <v>1205</v>
      </c>
      <c r="B74" s="36" t="s">
        <v>218</v>
      </c>
      <c r="C74" s="95">
        <f>DATE(Tabla2[[#This Row],[anio]],Tabla2[[#This Row],[mes]],Tabla2[[#This Row],[dia]])</f>
        <v>45051</v>
      </c>
      <c r="D74" s="94">
        <v>5</v>
      </c>
      <c r="E74" s="94">
        <v>5</v>
      </c>
      <c r="F74" s="94">
        <v>2023</v>
      </c>
      <c r="G74" s="23">
        <f>WEEKNUM(Tabla2[[#This Row],[fecha]],2)</f>
        <v>19</v>
      </c>
      <c r="H74" s="96" t="s">
        <v>85</v>
      </c>
      <c r="I74" s="97" t="s">
        <v>86</v>
      </c>
      <c r="J74" s="97">
        <v>103</v>
      </c>
      <c r="K74" s="97" t="s">
        <v>87</v>
      </c>
      <c r="L74" s="97" t="s">
        <v>342</v>
      </c>
      <c r="M74" s="97" t="s">
        <v>343</v>
      </c>
      <c r="N74" s="30" t="s">
        <v>344</v>
      </c>
      <c r="O74" s="33" t="s">
        <v>345</v>
      </c>
      <c r="P74" s="71" t="s">
        <v>1206</v>
      </c>
      <c r="Q74" s="30"/>
      <c r="R74" s="30"/>
      <c r="S74" s="30"/>
      <c r="T74" s="30"/>
      <c r="U74" s="65"/>
      <c r="V74" s="65"/>
      <c r="W74" s="65"/>
      <c r="X74" s="65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</row>
    <row r="75" spans="1:86" ht="15.75" thickBot="1" x14ac:dyDescent="0.3">
      <c r="A75" s="70" t="s">
        <v>1194</v>
      </c>
      <c r="B75" s="36" t="s">
        <v>218</v>
      </c>
      <c r="C75" s="95">
        <f>DATE(Tabla2[[#This Row],[anio]],Tabla2[[#This Row],[mes]],Tabla2[[#This Row],[dia]])</f>
        <v>45049</v>
      </c>
      <c r="D75" s="94">
        <v>3</v>
      </c>
      <c r="E75" s="94">
        <v>5</v>
      </c>
      <c r="F75" s="94">
        <v>2023</v>
      </c>
      <c r="G75" s="23">
        <f>WEEKNUM(Tabla2[[#This Row],[fecha]],2)</f>
        <v>19</v>
      </c>
      <c r="H75" s="96" t="s">
        <v>763</v>
      </c>
      <c r="I75" s="97" t="s">
        <v>165</v>
      </c>
      <c r="J75" s="97">
        <v>102</v>
      </c>
      <c r="K75" s="97" t="s">
        <v>1195</v>
      </c>
      <c r="L75" s="97" t="s">
        <v>1196</v>
      </c>
      <c r="M75" s="97" t="s">
        <v>1197</v>
      </c>
      <c r="N75" s="30" t="s">
        <v>1198</v>
      </c>
      <c r="O75" s="33" t="s">
        <v>1199</v>
      </c>
      <c r="P75" s="71" t="s">
        <v>1200</v>
      </c>
      <c r="Q75" s="30"/>
      <c r="R75" s="30"/>
      <c r="S75" s="30"/>
      <c r="T75" s="30"/>
      <c r="U75" s="65"/>
      <c r="V75" s="65"/>
      <c r="W75" s="65"/>
      <c r="X75" s="65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</row>
    <row r="76" spans="1:86" ht="15.75" thickBot="1" x14ac:dyDescent="0.3">
      <c r="A76" s="70" t="s">
        <v>1201</v>
      </c>
      <c r="B76" s="36" t="s">
        <v>218</v>
      </c>
      <c r="C76" s="95">
        <f>DATE(Tabla2[[#This Row],[anio]],Tabla2[[#This Row],[mes]],Tabla2[[#This Row],[dia]])</f>
        <v>45050</v>
      </c>
      <c r="D76" s="94">
        <v>4</v>
      </c>
      <c r="E76" s="94">
        <v>5</v>
      </c>
      <c r="F76" s="94">
        <v>2023</v>
      </c>
      <c r="G76" s="23">
        <f>WEEKNUM(Tabla2[[#This Row],[fecha]],2)</f>
        <v>19</v>
      </c>
      <c r="H76" s="96" t="s">
        <v>763</v>
      </c>
      <c r="I76" s="97" t="s">
        <v>165</v>
      </c>
      <c r="J76" s="97">
        <v>102</v>
      </c>
      <c r="K76" s="97" t="s">
        <v>1195</v>
      </c>
      <c r="L76" s="97" t="s">
        <v>1196</v>
      </c>
      <c r="M76" s="97" t="s">
        <v>1197</v>
      </c>
      <c r="N76" s="30" t="s">
        <v>1198</v>
      </c>
      <c r="O76" s="33" t="s">
        <v>1199</v>
      </c>
      <c r="P76" s="71" t="s">
        <v>1200</v>
      </c>
      <c r="Q76" s="30"/>
      <c r="R76" s="30"/>
      <c r="S76" s="30"/>
      <c r="T76" s="30"/>
      <c r="U76" s="65"/>
      <c r="V76" s="65"/>
      <c r="W76" s="65"/>
      <c r="X76" s="65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</row>
    <row r="77" spans="1:86" ht="15.75" thickBot="1" x14ac:dyDescent="0.3">
      <c r="A77" s="70" t="s">
        <v>1202</v>
      </c>
      <c r="B77" s="36" t="s">
        <v>218</v>
      </c>
      <c r="C77" s="95">
        <f>DATE(Tabla2[[#This Row],[anio]],Tabla2[[#This Row],[mes]],Tabla2[[#This Row],[dia]])</f>
        <v>45051</v>
      </c>
      <c r="D77" s="94">
        <v>5</v>
      </c>
      <c r="E77" s="94">
        <v>5</v>
      </c>
      <c r="F77" s="94">
        <v>2023</v>
      </c>
      <c r="G77" s="23">
        <f>WEEKNUM(Tabla2[[#This Row],[fecha]],2)</f>
        <v>19</v>
      </c>
      <c r="H77" s="96" t="s">
        <v>763</v>
      </c>
      <c r="I77" s="97" t="s">
        <v>165</v>
      </c>
      <c r="J77" s="97">
        <v>102</v>
      </c>
      <c r="K77" s="97" t="s">
        <v>1195</v>
      </c>
      <c r="L77" s="97" t="s">
        <v>1196</v>
      </c>
      <c r="M77" s="97" t="s">
        <v>1197</v>
      </c>
      <c r="N77" s="30" t="s">
        <v>1198</v>
      </c>
      <c r="O77" s="33" t="s">
        <v>1199</v>
      </c>
      <c r="P77" s="71" t="s">
        <v>1200</v>
      </c>
      <c r="Q77" s="30"/>
      <c r="R77" s="30"/>
      <c r="S77" s="30"/>
      <c r="T77" s="30"/>
      <c r="U77" s="65"/>
      <c r="V77" s="65"/>
      <c r="W77" s="65"/>
      <c r="X77" s="65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</row>
    <row r="78" spans="1:86" ht="26.25" thickBot="1" x14ac:dyDescent="0.3">
      <c r="A78" s="70" t="s">
        <v>1212</v>
      </c>
      <c r="B78" s="36" t="s">
        <v>218</v>
      </c>
      <c r="C78" s="95">
        <f>DATE(Tabla2[[#This Row],[anio]],Tabla2[[#This Row],[mes]],Tabla2[[#This Row],[dia]])</f>
        <v>45049</v>
      </c>
      <c r="D78" s="29">
        <v>3</v>
      </c>
      <c r="E78" s="29">
        <v>5</v>
      </c>
      <c r="F78" s="29">
        <v>2023</v>
      </c>
      <c r="G78" s="23">
        <f>WEEKNUM(Tabla2[[#This Row],[fecha]],2)</f>
        <v>19</v>
      </c>
      <c r="H78" s="31" t="s">
        <v>704</v>
      </c>
      <c r="I78" s="32" t="s">
        <v>165</v>
      </c>
      <c r="J78" s="32">
        <v>106</v>
      </c>
      <c r="K78" s="32" t="s">
        <v>216</v>
      </c>
      <c r="L78" s="32" t="s">
        <v>173</v>
      </c>
      <c r="M78" s="32" t="s">
        <v>173</v>
      </c>
      <c r="N78" s="30" t="s">
        <v>173</v>
      </c>
      <c r="O78" s="33" t="s">
        <v>173</v>
      </c>
      <c r="P78" s="71" t="s">
        <v>1217</v>
      </c>
      <c r="Q78" s="30"/>
      <c r="R78" s="30"/>
      <c r="S78" s="30"/>
      <c r="T78" s="30"/>
      <c r="U78" s="65"/>
      <c r="V78" s="65"/>
      <c r="W78" s="65"/>
      <c r="X78" s="65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</row>
    <row r="79" spans="1:86" ht="26.25" thickBot="1" x14ac:dyDescent="0.3">
      <c r="A79" s="70" t="s">
        <v>1213</v>
      </c>
      <c r="B79" s="36" t="s">
        <v>218</v>
      </c>
      <c r="C79" s="95">
        <f>DATE(Tabla2[[#This Row],[anio]],Tabla2[[#This Row],[mes]],Tabla2[[#This Row],[dia]])</f>
        <v>45050</v>
      </c>
      <c r="D79" s="94">
        <v>4</v>
      </c>
      <c r="E79" s="94">
        <v>5</v>
      </c>
      <c r="F79" s="94">
        <v>2023</v>
      </c>
      <c r="G79" s="23">
        <f>WEEKNUM(Tabla2[[#This Row],[fecha]],2)</f>
        <v>19</v>
      </c>
      <c r="H79" s="96" t="s">
        <v>704</v>
      </c>
      <c r="I79" s="97" t="s">
        <v>86</v>
      </c>
      <c r="J79" s="97">
        <v>106</v>
      </c>
      <c r="K79" s="97" t="s">
        <v>391</v>
      </c>
      <c r="L79" s="97" t="s">
        <v>373</v>
      </c>
      <c r="M79" s="97" t="s">
        <v>1214</v>
      </c>
      <c r="N79" s="30" t="s">
        <v>1215</v>
      </c>
      <c r="O79" s="146" t="s">
        <v>1216</v>
      </c>
      <c r="P79" s="71" t="s">
        <v>1217</v>
      </c>
      <c r="Q79" s="30"/>
      <c r="R79" s="30"/>
      <c r="S79" s="30"/>
      <c r="T79" s="30"/>
      <c r="U79" s="65"/>
      <c r="V79" s="65"/>
      <c r="W79" s="65"/>
      <c r="X79" s="65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</row>
    <row r="80" spans="1:86" ht="15.75" thickBot="1" x14ac:dyDescent="0.3">
      <c r="A80" s="70" t="s">
        <v>1180</v>
      </c>
      <c r="B80" s="36" t="s">
        <v>218</v>
      </c>
      <c r="C80" s="95">
        <f>DATE(Tabla2[[#This Row],[anio]],Tabla2[[#This Row],[mes]],Tabla2[[#This Row],[dia]])</f>
        <v>45048</v>
      </c>
      <c r="D80" s="94">
        <v>2</v>
      </c>
      <c r="E80" s="94">
        <v>5</v>
      </c>
      <c r="F80" s="94">
        <v>2023</v>
      </c>
      <c r="G80" s="23">
        <f>WEEKNUM(Tabla2[[#This Row],[fecha]],2)</f>
        <v>19</v>
      </c>
      <c r="H80" s="96" t="s">
        <v>85</v>
      </c>
      <c r="I80" s="97" t="s">
        <v>86</v>
      </c>
      <c r="J80" s="97">
        <v>100</v>
      </c>
      <c r="K80" s="97" t="s">
        <v>87</v>
      </c>
      <c r="L80" s="97" t="s">
        <v>88</v>
      </c>
      <c r="M80" s="97" t="s">
        <v>89</v>
      </c>
      <c r="N80" s="30" t="s">
        <v>1181</v>
      </c>
      <c r="O80" s="33" t="s">
        <v>91</v>
      </c>
      <c r="P80" s="71" t="s">
        <v>1063</v>
      </c>
      <c r="Q80" s="30"/>
      <c r="R80" s="30"/>
      <c r="S80" s="30"/>
      <c r="T80" s="30"/>
      <c r="U80" s="65"/>
      <c r="V80" s="65"/>
      <c r="W80" s="65"/>
      <c r="X80" s="65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</row>
    <row r="81" spans="1:86" ht="15.75" thickBot="1" x14ac:dyDescent="0.3">
      <c r="A81" s="70" t="s">
        <v>1182</v>
      </c>
      <c r="B81" s="36" t="s">
        <v>218</v>
      </c>
      <c r="C81" s="95">
        <f>DATE(Tabla2[[#This Row],[anio]],Tabla2[[#This Row],[mes]],Tabla2[[#This Row],[dia]])</f>
        <v>45051</v>
      </c>
      <c r="D81" s="94">
        <v>5</v>
      </c>
      <c r="E81" s="94">
        <v>5</v>
      </c>
      <c r="F81" s="94">
        <v>2023</v>
      </c>
      <c r="G81" s="23">
        <f>WEEKNUM(Tabla2[[#This Row],[fecha]],2)</f>
        <v>19</v>
      </c>
      <c r="H81" s="96" t="s">
        <v>85</v>
      </c>
      <c r="I81" s="97" t="s">
        <v>86</v>
      </c>
      <c r="J81" s="97">
        <v>100</v>
      </c>
      <c r="K81" s="97" t="s">
        <v>87</v>
      </c>
      <c r="L81" s="97" t="s">
        <v>88</v>
      </c>
      <c r="M81" s="97" t="s">
        <v>89</v>
      </c>
      <c r="N81" s="30" t="s">
        <v>1181</v>
      </c>
      <c r="O81" s="33" t="s">
        <v>91</v>
      </c>
      <c r="P81" s="71" t="s">
        <v>1063</v>
      </c>
      <c r="Q81" s="30"/>
      <c r="R81" s="30"/>
      <c r="S81" s="30"/>
      <c r="T81" s="30"/>
      <c r="U81" s="65"/>
      <c r="V81" s="65"/>
      <c r="W81" s="65"/>
      <c r="X81" s="65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</row>
    <row r="82" spans="1:86" ht="15.75" thickBot="1" x14ac:dyDescent="0.3">
      <c r="A82" s="70" t="s">
        <v>1207</v>
      </c>
      <c r="B82" s="36" t="s">
        <v>219</v>
      </c>
      <c r="C82" s="95">
        <f>DATE(Tabla2[[#This Row],[anio]],Tabla2[[#This Row],[mes]],Tabla2[[#This Row],[dia]])</f>
        <v>45048</v>
      </c>
      <c r="D82" s="94">
        <v>2</v>
      </c>
      <c r="E82" s="94">
        <v>5</v>
      </c>
      <c r="F82" s="94">
        <v>2023</v>
      </c>
      <c r="G82" s="23">
        <f>WEEKNUM(Tabla2[[#This Row],[fecha]],2)</f>
        <v>19</v>
      </c>
      <c r="H82" s="96" t="s">
        <v>85</v>
      </c>
      <c r="I82" s="97" t="s">
        <v>165</v>
      </c>
      <c r="J82" s="97">
        <v>104</v>
      </c>
      <c r="K82" s="97" t="s">
        <v>503</v>
      </c>
      <c r="L82" s="97" t="s">
        <v>1208</v>
      </c>
      <c r="M82" s="97" t="s">
        <v>173</v>
      </c>
      <c r="N82" s="30" t="s">
        <v>1209</v>
      </c>
      <c r="O82" s="33" t="s">
        <v>1210</v>
      </c>
      <c r="P82" s="71" t="s">
        <v>1211</v>
      </c>
      <c r="Q82" s="30"/>
      <c r="R82" s="30"/>
      <c r="S82" s="30"/>
      <c r="T82" s="30"/>
      <c r="U82" s="65"/>
      <c r="V82" s="65"/>
      <c r="W82" s="65"/>
      <c r="X82" s="65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</row>
    <row r="83" spans="1:86" ht="231" thickBot="1" x14ac:dyDescent="0.3">
      <c r="A83" s="74" t="s">
        <v>174</v>
      </c>
      <c r="B83" s="74" t="s">
        <v>218</v>
      </c>
      <c r="C83" s="164">
        <f>DATE(Tabla2[[#This Row],[anio]],Tabla2[[#This Row],[mes]],Tabla2[[#This Row],[dia]])</f>
        <v>44929</v>
      </c>
      <c r="D83" s="165">
        <v>3</v>
      </c>
      <c r="E83" s="165">
        <v>1</v>
      </c>
      <c r="F83" s="165">
        <v>2023</v>
      </c>
      <c r="G83" s="23">
        <f>WEEKNUM(Tabla2[[#This Row],[fecha]],2)</f>
        <v>2</v>
      </c>
      <c r="H83" s="167" t="s">
        <v>85</v>
      </c>
      <c r="I83" s="169" t="s">
        <v>86</v>
      </c>
      <c r="J83" s="169">
        <v>1</v>
      </c>
      <c r="K83" s="169" t="s">
        <v>87</v>
      </c>
      <c r="L83" s="169" t="s">
        <v>88</v>
      </c>
      <c r="M83" s="169" t="s">
        <v>89</v>
      </c>
      <c r="N83" s="23" t="s">
        <v>90</v>
      </c>
      <c r="O83" s="26" t="s">
        <v>91</v>
      </c>
      <c r="P83" s="71" t="s">
        <v>92</v>
      </c>
      <c r="Q83" s="23"/>
      <c r="R83" s="23"/>
      <c r="S83" s="23"/>
      <c r="T83" s="23"/>
      <c r="U83" s="172" t="s">
        <v>93</v>
      </c>
      <c r="V83" s="174"/>
      <c r="W83" s="174"/>
      <c r="X83" s="174"/>
      <c r="Y83" s="175">
        <v>175</v>
      </c>
      <c r="Z83" s="175">
        <v>325</v>
      </c>
      <c r="AA83" s="175">
        <v>0</v>
      </c>
      <c r="AB83" s="175">
        <v>0</v>
      </c>
      <c r="AC83" s="174" t="s">
        <v>94</v>
      </c>
      <c r="AD83" s="174"/>
      <c r="AE83" s="174"/>
      <c r="AF83" s="175">
        <v>51</v>
      </c>
      <c r="AG83" s="175">
        <v>0</v>
      </c>
      <c r="AH83" s="174"/>
      <c r="AI83" s="174"/>
      <c r="AJ83" s="174"/>
      <c r="AK83" s="174"/>
      <c r="AL83" s="174"/>
      <c r="AM83" s="174"/>
      <c r="AN83" s="174"/>
      <c r="AO83" s="174"/>
      <c r="AP83" s="174"/>
      <c r="AQ83" s="174"/>
      <c r="AR83" s="174"/>
      <c r="AS83" s="174"/>
      <c r="AT83" s="174"/>
      <c r="AU83" s="174"/>
      <c r="AV83" s="174"/>
      <c r="AW83" s="174"/>
      <c r="AX83" s="174"/>
      <c r="AY83" s="174"/>
      <c r="AZ83" s="174"/>
      <c r="BA83" s="174"/>
      <c r="BB83" s="174"/>
      <c r="BC83" s="174"/>
      <c r="BD83" s="174"/>
      <c r="BE83" s="174"/>
      <c r="BF83" s="174"/>
      <c r="BG83" s="174"/>
      <c r="BH83" s="174"/>
      <c r="BI83" s="174"/>
      <c r="BJ83" s="174"/>
      <c r="BK83" s="174"/>
      <c r="BL83" s="174"/>
      <c r="BM83" s="174"/>
      <c r="BN83" s="174"/>
      <c r="BO83" s="174"/>
      <c r="BP83" s="174"/>
      <c r="BQ83" s="174"/>
      <c r="BR83" s="174"/>
      <c r="BS83" s="174"/>
      <c r="BT83" s="174"/>
      <c r="BU83" s="174"/>
      <c r="BV83" s="174"/>
      <c r="BW83" s="174"/>
      <c r="BX83" s="174"/>
      <c r="BY83" s="174"/>
      <c r="BZ83" s="174"/>
      <c r="CA83" s="174"/>
      <c r="CB83" s="174"/>
      <c r="CC83" s="174" t="s">
        <v>95</v>
      </c>
      <c r="CD83" s="174" t="s">
        <v>96</v>
      </c>
      <c r="CE83" s="174" t="s">
        <v>97</v>
      </c>
      <c r="CF83" s="174" t="s">
        <v>98</v>
      </c>
      <c r="CG83" s="176">
        <v>44929</v>
      </c>
      <c r="CH83" s="174"/>
    </row>
    <row r="84" spans="1:86" ht="16.5" thickBot="1" x14ac:dyDescent="0.3">
      <c r="A84" s="74" t="s">
        <v>175</v>
      </c>
      <c r="B84" s="74" t="s">
        <v>218</v>
      </c>
      <c r="C84" s="95">
        <f>DATE(Tabla2[[#This Row],[anio]],Tabla2[[#This Row],[mes]],Tabla2[[#This Row],[dia]])</f>
        <v>44930</v>
      </c>
      <c r="D84" s="94">
        <v>4</v>
      </c>
      <c r="E84" s="94">
        <v>1</v>
      </c>
      <c r="F84" s="94">
        <v>2023</v>
      </c>
      <c r="G84" s="23">
        <f>WEEKNUM(Tabla2[[#This Row],[fecha]],2)</f>
        <v>2</v>
      </c>
      <c r="H84" s="96" t="s">
        <v>85</v>
      </c>
      <c r="I84" s="97" t="s">
        <v>86</v>
      </c>
      <c r="J84" s="97">
        <v>1</v>
      </c>
      <c r="K84" s="97" t="s">
        <v>87</v>
      </c>
      <c r="L84" s="97" t="s">
        <v>88</v>
      </c>
      <c r="M84" s="169" t="s">
        <v>89</v>
      </c>
      <c r="N84" s="23" t="s">
        <v>90</v>
      </c>
      <c r="O84" s="26" t="s">
        <v>91</v>
      </c>
      <c r="P84" s="71" t="s">
        <v>92</v>
      </c>
      <c r="Q84" s="30"/>
      <c r="R84" s="30"/>
      <c r="S84" s="30"/>
      <c r="T84" s="30"/>
      <c r="U84" s="172" t="s">
        <v>93</v>
      </c>
      <c r="V84" s="174"/>
      <c r="W84" s="174"/>
      <c r="X84" s="174"/>
      <c r="Y84" s="175">
        <v>251</v>
      </c>
      <c r="Z84" s="175">
        <v>247</v>
      </c>
      <c r="AA84" s="175">
        <v>0</v>
      </c>
      <c r="AB84" s="175">
        <v>0</v>
      </c>
      <c r="AC84" s="175">
        <v>221</v>
      </c>
      <c r="AD84" s="175">
        <v>1</v>
      </c>
      <c r="AE84" s="174"/>
      <c r="AF84" s="175">
        <v>280</v>
      </c>
      <c r="AG84" s="175">
        <v>11</v>
      </c>
      <c r="AH84" s="175">
        <v>77</v>
      </c>
      <c r="AI84" s="174"/>
      <c r="AJ84" s="174"/>
      <c r="AK84" s="174"/>
      <c r="AL84" s="174"/>
      <c r="AM84" s="174"/>
      <c r="AN84" s="174"/>
      <c r="AO84" s="174"/>
      <c r="AP84" s="174"/>
      <c r="AQ84" s="174"/>
      <c r="AR84" s="174"/>
      <c r="AS84" s="174"/>
      <c r="AT84" s="174"/>
      <c r="AU84" s="174"/>
      <c r="AV84" s="174"/>
      <c r="AW84" s="174"/>
      <c r="AX84" s="174"/>
      <c r="AY84" s="174"/>
      <c r="AZ84" s="174"/>
      <c r="BA84" s="174"/>
      <c r="BB84" s="174"/>
      <c r="BC84" s="174"/>
      <c r="BD84" s="174"/>
      <c r="BE84" s="174"/>
      <c r="BF84" s="174"/>
      <c r="BG84" s="174"/>
      <c r="BH84" s="174"/>
      <c r="BI84" s="174"/>
      <c r="BJ84" s="174"/>
      <c r="BK84" s="174"/>
      <c r="BL84" s="174"/>
      <c r="BM84" s="174"/>
      <c r="BN84" s="174"/>
      <c r="BO84" s="174"/>
      <c r="BP84" s="174"/>
      <c r="BQ84" s="174"/>
      <c r="BR84" s="174"/>
      <c r="BS84" s="174"/>
      <c r="BT84" s="174"/>
      <c r="BU84" s="174"/>
      <c r="BV84" s="174"/>
      <c r="BW84" s="174"/>
      <c r="BX84" s="174"/>
      <c r="BY84" s="174"/>
      <c r="BZ84" s="174"/>
      <c r="CA84" s="174"/>
      <c r="CB84" s="174"/>
      <c r="CC84" s="174"/>
      <c r="CD84" s="174"/>
      <c r="CE84" s="174"/>
      <c r="CF84" s="174"/>
      <c r="CG84" s="176">
        <v>44930</v>
      </c>
      <c r="CH84" s="174"/>
    </row>
    <row r="85" spans="1:86" ht="16.5" thickBot="1" x14ac:dyDescent="0.3">
      <c r="A85" s="74" t="s">
        <v>176</v>
      </c>
      <c r="B85" s="74" t="s">
        <v>218</v>
      </c>
      <c r="C85" s="95">
        <f>DATE(Tabla2[[#This Row],[anio]],Tabla2[[#This Row],[mes]],Tabla2[[#This Row],[dia]])</f>
        <v>44931</v>
      </c>
      <c r="D85" s="94">
        <v>5</v>
      </c>
      <c r="E85" s="94">
        <v>1</v>
      </c>
      <c r="F85" s="94">
        <v>2023</v>
      </c>
      <c r="G85" s="23">
        <f>WEEKNUM(Tabla2[[#This Row],[fecha]],2)</f>
        <v>2</v>
      </c>
      <c r="H85" s="96" t="s">
        <v>85</v>
      </c>
      <c r="I85" s="97" t="s">
        <v>86</v>
      </c>
      <c r="J85" s="97">
        <v>1</v>
      </c>
      <c r="K85" s="97" t="s">
        <v>87</v>
      </c>
      <c r="L85" s="97" t="s">
        <v>88</v>
      </c>
      <c r="M85" s="97" t="s">
        <v>89</v>
      </c>
      <c r="N85" s="30" t="s">
        <v>90</v>
      </c>
      <c r="O85" s="33" t="s">
        <v>91</v>
      </c>
      <c r="P85" s="71" t="s">
        <v>92</v>
      </c>
      <c r="Q85" s="30"/>
      <c r="R85" s="30"/>
      <c r="S85" s="30"/>
      <c r="T85" s="30"/>
      <c r="U85" s="172" t="s">
        <v>93</v>
      </c>
      <c r="V85" s="174"/>
      <c r="W85" s="174"/>
      <c r="X85" s="174"/>
      <c r="Y85" s="175">
        <v>241</v>
      </c>
      <c r="Z85" s="175">
        <v>234</v>
      </c>
      <c r="AA85" s="174"/>
      <c r="AB85" s="174"/>
      <c r="AC85" s="175">
        <v>202</v>
      </c>
      <c r="AD85" s="174"/>
      <c r="AE85" s="174"/>
      <c r="AF85" s="175">
        <v>200</v>
      </c>
      <c r="AG85" s="174"/>
      <c r="AH85" s="174"/>
      <c r="AI85" s="174"/>
      <c r="AJ85" s="174"/>
      <c r="AK85" s="174"/>
      <c r="AL85" s="174"/>
      <c r="AM85" s="174"/>
      <c r="AN85" s="174"/>
      <c r="AO85" s="174"/>
      <c r="AP85" s="174"/>
      <c r="AQ85" s="174"/>
      <c r="AR85" s="174"/>
      <c r="AS85" s="174"/>
      <c r="AT85" s="174"/>
      <c r="AU85" s="174"/>
      <c r="AV85" s="174"/>
      <c r="AW85" s="174"/>
      <c r="AX85" s="174"/>
      <c r="AY85" s="174"/>
      <c r="AZ85" s="174"/>
      <c r="BA85" s="174"/>
      <c r="BB85" s="174"/>
      <c r="BC85" s="174"/>
      <c r="BD85" s="174"/>
      <c r="BE85" s="174"/>
      <c r="BF85" s="174"/>
      <c r="BG85" s="174"/>
      <c r="BH85" s="174"/>
      <c r="BI85" s="174"/>
      <c r="BJ85" s="174"/>
      <c r="BK85" s="174"/>
      <c r="BL85" s="174"/>
      <c r="BM85" s="174"/>
      <c r="BN85" s="174"/>
      <c r="BO85" s="174"/>
      <c r="BP85" s="174"/>
      <c r="BQ85" s="174"/>
      <c r="BR85" s="174"/>
      <c r="BS85" s="174"/>
      <c r="BT85" s="174"/>
      <c r="BU85" s="174"/>
      <c r="BV85" s="174"/>
      <c r="BW85" s="174"/>
      <c r="BX85" s="174"/>
      <c r="BY85" s="174"/>
      <c r="BZ85" s="174"/>
      <c r="CA85" s="174"/>
      <c r="CB85" s="174"/>
      <c r="CC85" s="174"/>
      <c r="CD85" s="174"/>
      <c r="CE85" s="174"/>
      <c r="CF85" s="174"/>
      <c r="CG85" s="176">
        <v>44931</v>
      </c>
      <c r="CH85" s="174"/>
    </row>
    <row r="86" spans="1:86" ht="16.5" thickBot="1" x14ac:dyDescent="0.3">
      <c r="A86" s="74" t="s">
        <v>177</v>
      </c>
      <c r="B86" s="74" t="s">
        <v>218</v>
      </c>
      <c r="C86" s="164">
        <f>DATE(Tabla2[[#This Row],[anio]],Tabla2[[#This Row],[mes]],Tabla2[[#This Row],[dia]])</f>
        <v>44936</v>
      </c>
      <c r="D86" s="165">
        <v>10</v>
      </c>
      <c r="E86" s="165">
        <v>1</v>
      </c>
      <c r="F86" s="165">
        <v>2023</v>
      </c>
      <c r="G86" s="23">
        <f>WEEKNUM(Tabla2[[#This Row],[fecha]],2)</f>
        <v>3</v>
      </c>
      <c r="H86" s="96" t="s">
        <v>85</v>
      </c>
      <c r="I86" s="97" t="s">
        <v>86</v>
      </c>
      <c r="J86" s="97">
        <v>2</v>
      </c>
      <c r="K86" s="97" t="s">
        <v>87</v>
      </c>
      <c r="L86" s="97" t="s">
        <v>88</v>
      </c>
      <c r="M86" s="97" t="s">
        <v>89</v>
      </c>
      <c r="N86" s="30" t="s">
        <v>90</v>
      </c>
      <c r="O86" s="33" t="s">
        <v>91</v>
      </c>
      <c r="P86" s="71" t="s">
        <v>92</v>
      </c>
      <c r="Q86" s="23"/>
      <c r="R86" s="23"/>
      <c r="S86" s="23"/>
      <c r="T86" s="23"/>
      <c r="U86" s="172" t="s">
        <v>93</v>
      </c>
      <c r="V86" s="174"/>
      <c r="W86" s="174"/>
      <c r="X86" s="174"/>
      <c r="Y86" s="175">
        <v>92</v>
      </c>
      <c r="Z86" s="175">
        <v>90</v>
      </c>
      <c r="AA86" s="174"/>
      <c r="AB86" s="174"/>
      <c r="AC86" s="175">
        <v>76</v>
      </c>
      <c r="AD86" s="174"/>
      <c r="AE86" s="174"/>
      <c r="AF86" s="175">
        <v>66</v>
      </c>
      <c r="AG86" s="174"/>
      <c r="AH86" s="174"/>
      <c r="AI86" s="174"/>
      <c r="AJ86" s="174"/>
      <c r="AK86" s="174"/>
      <c r="AL86" s="174"/>
      <c r="AM86" s="174"/>
      <c r="AN86" s="174"/>
      <c r="AO86" s="174"/>
      <c r="AP86" s="174"/>
      <c r="AQ86" s="174"/>
      <c r="AR86" s="174"/>
      <c r="AS86" s="174"/>
      <c r="AT86" s="174"/>
      <c r="AU86" s="174"/>
      <c r="AV86" s="174"/>
      <c r="AW86" s="174"/>
      <c r="AX86" s="174"/>
      <c r="AY86" s="174"/>
      <c r="AZ86" s="174"/>
      <c r="BA86" s="174"/>
      <c r="BB86" s="174"/>
      <c r="BC86" s="174"/>
      <c r="BD86" s="174"/>
      <c r="BE86" s="174"/>
      <c r="BF86" s="174"/>
      <c r="BG86" s="174"/>
      <c r="BH86" s="174"/>
      <c r="BI86" s="174"/>
      <c r="BJ86" s="174"/>
      <c r="BK86" s="174"/>
      <c r="BL86" s="174"/>
      <c r="BM86" s="174"/>
      <c r="BN86" s="174"/>
      <c r="BO86" s="174"/>
      <c r="BP86" s="174"/>
      <c r="BQ86" s="174"/>
      <c r="BR86" s="174"/>
      <c r="BS86" s="174"/>
      <c r="BT86" s="174"/>
      <c r="BU86" s="174"/>
      <c r="BV86" s="174"/>
      <c r="BW86" s="174"/>
      <c r="BX86" s="174"/>
      <c r="BY86" s="174"/>
      <c r="BZ86" s="174"/>
      <c r="CA86" s="174"/>
      <c r="CB86" s="174"/>
      <c r="CC86" s="174"/>
      <c r="CD86" s="174"/>
      <c r="CE86" s="174"/>
      <c r="CF86" s="174"/>
      <c r="CG86" s="174"/>
      <c r="CH86" s="23"/>
    </row>
    <row r="87" spans="1:86" ht="16.5" thickBot="1" x14ac:dyDescent="0.3">
      <c r="A87" s="74" t="s">
        <v>178</v>
      </c>
      <c r="B87" s="74" t="s">
        <v>218</v>
      </c>
      <c r="C87" s="164">
        <f>DATE(Tabla2[[#This Row],[anio]],Tabla2[[#This Row],[mes]],Tabla2[[#This Row],[dia]])</f>
        <v>44937</v>
      </c>
      <c r="D87" s="165">
        <v>11</v>
      </c>
      <c r="E87" s="165">
        <v>1</v>
      </c>
      <c r="F87" s="165">
        <v>2023</v>
      </c>
      <c r="G87" s="23">
        <f>WEEKNUM(Tabla2[[#This Row],[fecha]],2)</f>
        <v>3</v>
      </c>
      <c r="H87" s="96" t="s">
        <v>85</v>
      </c>
      <c r="I87" s="97" t="s">
        <v>86</v>
      </c>
      <c r="J87" s="97">
        <v>2</v>
      </c>
      <c r="K87" s="97" t="s">
        <v>87</v>
      </c>
      <c r="L87" s="97" t="s">
        <v>88</v>
      </c>
      <c r="M87" s="97" t="s">
        <v>89</v>
      </c>
      <c r="N87" s="30" t="s">
        <v>90</v>
      </c>
      <c r="O87" s="33" t="s">
        <v>91</v>
      </c>
      <c r="P87" s="71" t="s">
        <v>92</v>
      </c>
      <c r="Q87" s="23"/>
      <c r="R87" s="23"/>
      <c r="S87" s="23"/>
      <c r="T87" s="23"/>
      <c r="U87" s="65"/>
      <c r="V87" s="65"/>
      <c r="W87" s="65"/>
      <c r="X87" s="65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</row>
    <row r="88" spans="1:86" ht="16.5" thickBot="1" x14ac:dyDescent="0.3">
      <c r="A88" s="74" t="s">
        <v>179</v>
      </c>
      <c r="B88" s="74" t="s">
        <v>218</v>
      </c>
      <c r="C88" s="164">
        <f>DATE(Tabla2[[#This Row],[anio]],Tabla2[[#This Row],[mes]],Tabla2[[#This Row],[dia]])</f>
        <v>44938</v>
      </c>
      <c r="D88" s="165">
        <v>12</v>
      </c>
      <c r="E88" s="165">
        <v>1</v>
      </c>
      <c r="F88" s="165">
        <v>2023</v>
      </c>
      <c r="G88" s="23">
        <f>WEEKNUM(Tabla2[[#This Row],[fecha]],2)</f>
        <v>3</v>
      </c>
      <c r="H88" s="96" t="s">
        <v>85</v>
      </c>
      <c r="I88" s="97" t="s">
        <v>86</v>
      </c>
      <c r="J88" s="97">
        <v>2</v>
      </c>
      <c r="K88" s="97" t="s">
        <v>87</v>
      </c>
      <c r="L88" s="97" t="s">
        <v>88</v>
      </c>
      <c r="M88" s="97" t="s">
        <v>89</v>
      </c>
      <c r="N88" s="30" t="s">
        <v>90</v>
      </c>
      <c r="O88" s="33" t="s">
        <v>91</v>
      </c>
      <c r="P88" s="71" t="s">
        <v>92</v>
      </c>
      <c r="Q88" s="23"/>
      <c r="R88" s="23"/>
      <c r="S88" s="23"/>
      <c r="T88" s="23"/>
      <c r="U88" s="65"/>
      <c r="V88" s="65"/>
      <c r="W88" s="65"/>
      <c r="X88" s="65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</row>
    <row r="89" spans="1:86" ht="16.5" thickBot="1" x14ac:dyDescent="0.3">
      <c r="A89" s="74" t="s">
        <v>180</v>
      </c>
      <c r="B89" s="74" t="s">
        <v>218</v>
      </c>
      <c r="C89" s="164">
        <f>DATE(Tabla2[[#This Row],[anio]],Tabla2[[#This Row],[mes]],Tabla2[[#This Row],[dia]])</f>
        <v>44938</v>
      </c>
      <c r="D89" s="165">
        <v>12</v>
      </c>
      <c r="E89" s="165">
        <v>1</v>
      </c>
      <c r="F89" s="165">
        <v>2023</v>
      </c>
      <c r="G89" s="23">
        <f>WEEKNUM(Tabla2[[#This Row],[fecha]],2)</f>
        <v>3</v>
      </c>
      <c r="H89" s="167" t="s">
        <v>160</v>
      </c>
      <c r="I89" s="169" t="s">
        <v>86</v>
      </c>
      <c r="J89" s="169">
        <v>3</v>
      </c>
      <c r="K89" s="169" t="s">
        <v>161</v>
      </c>
      <c r="L89" s="169" t="s">
        <v>163</v>
      </c>
      <c r="M89" s="97" t="s">
        <v>173</v>
      </c>
      <c r="N89" s="30" t="s">
        <v>224</v>
      </c>
      <c r="O89" s="63" t="s">
        <v>223</v>
      </c>
      <c r="P89" s="71" t="s">
        <v>220</v>
      </c>
      <c r="Q89" s="23"/>
      <c r="R89" s="23"/>
      <c r="S89" s="23"/>
      <c r="T89" s="23"/>
      <c r="U89" s="65"/>
      <c r="V89" s="65"/>
      <c r="W89" s="65"/>
      <c r="X89" s="65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</row>
    <row r="90" spans="1:86" ht="16.5" thickBot="1" x14ac:dyDescent="0.3">
      <c r="A90" s="74" t="s">
        <v>181</v>
      </c>
      <c r="B90" s="74" t="s">
        <v>218</v>
      </c>
      <c r="C90" s="164">
        <f>DATE(Tabla2[[#This Row],[anio]],Tabla2[[#This Row],[mes]],Tabla2[[#This Row],[dia]])</f>
        <v>44939</v>
      </c>
      <c r="D90" s="165">
        <v>13</v>
      </c>
      <c r="E90" s="165">
        <v>1</v>
      </c>
      <c r="F90" s="165">
        <v>2023</v>
      </c>
      <c r="G90" s="23">
        <f>WEEKNUM(Tabla2[[#This Row],[fecha]],2)</f>
        <v>3</v>
      </c>
      <c r="H90" s="167" t="s">
        <v>160</v>
      </c>
      <c r="I90" s="169" t="s">
        <v>86</v>
      </c>
      <c r="J90" s="169">
        <v>3</v>
      </c>
      <c r="K90" s="169" t="s">
        <v>162</v>
      </c>
      <c r="L90" s="169" t="s">
        <v>164</v>
      </c>
      <c r="M90" s="97" t="s">
        <v>226</v>
      </c>
      <c r="N90" s="23" t="s">
        <v>225</v>
      </c>
      <c r="O90" s="63" t="s">
        <v>222</v>
      </c>
      <c r="P90" s="71" t="s">
        <v>221</v>
      </c>
      <c r="Q90" s="23"/>
      <c r="R90" s="23"/>
      <c r="S90" s="23"/>
      <c r="T90" s="23"/>
      <c r="U90" s="65"/>
      <c r="V90" s="65"/>
      <c r="W90" s="65"/>
      <c r="X90" s="65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</row>
    <row r="91" spans="1:86" ht="27" thickBot="1" x14ac:dyDescent="0.3">
      <c r="A91" s="74" t="s">
        <v>182</v>
      </c>
      <c r="B91" s="74" t="s">
        <v>218</v>
      </c>
      <c r="C91" s="164">
        <f>DATE(Tabla2[[#This Row],[anio]],Tabla2[[#This Row],[mes]],Tabla2[[#This Row],[dia]])</f>
        <v>44935</v>
      </c>
      <c r="D91" s="165">
        <v>9</v>
      </c>
      <c r="E91" s="165">
        <v>1</v>
      </c>
      <c r="F91" s="165">
        <v>2023</v>
      </c>
      <c r="G91" s="23">
        <f>WEEKNUM(Tabla2[[#This Row],[fecha]],2)</f>
        <v>3</v>
      </c>
      <c r="H91" s="167" t="s">
        <v>85</v>
      </c>
      <c r="I91" s="169" t="s">
        <v>165</v>
      </c>
      <c r="J91" s="169">
        <v>4</v>
      </c>
      <c r="K91" s="169" t="s">
        <v>166</v>
      </c>
      <c r="L91" s="169" t="s">
        <v>167</v>
      </c>
      <c r="M91" s="169" t="s">
        <v>168</v>
      </c>
      <c r="N91" s="23" t="s">
        <v>169</v>
      </c>
      <c r="O91" s="26" t="s">
        <v>170</v>
      </c>
      <c r="P91" s="64" t="s">
        <v>171</v>
      </c>
      <c r="Q91" s="23"/>
      <c r="R91" s="23"/>
      <c r="S91" s="23"/>
      <c r="T91" s="23"/>
      <c r="U91" s="174" t="s">
        <v>172</v>
      </c>
      <c r="V91" s="174" t="s">
        <v>173</v>
      </c>
      <c r="W91" s="174" t="s">
        <v>173</v>
      </c>
      <c r="X91" s="174"/>
      <c r="Y91" s="175">
        <v>15</v>
      </c>
      <c r="Z91" s="175">
        <v>18</v>
      </c>
      <c r="AA91" s="174" t="s">
        <v>173</v>
      </c>
      <c r="AB91" s="174"/>
      <c r="AC91" s="175">
        <v>11</v>
      </c>
      <c r="AD91" s="174" t="s">
        <v>173</v>
      </c>
      <c r="AE91" s="174" t="s">
        <v>173</v>
      </c>
      <c r="AF91" s="175">
        <v>4</v>
      </c>
      <c r="AG91" s="175">
        <v>3</v>
      </c>
      <c r="AH91" s="175">
        <v>34</v>
      </c>
      <c r="AI91" s="174"/>
      <c r="AJ91" s="174"/>
      <c r="AK91" s="174"/>
      <c r="AL91" s="175">
        <v>3</v>
      </c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5">
        <v>22</v>
      </c>
      <c r="BF91" s="175">
        <v>88</v>
      </c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4"/>
      <c r="BW91" s="174"/>
      <c r="BX91" s="174"/>
      <c r="BY91" s="174"/>
      <c r="BZ91" s="174"/>
      <c r="CA91" s="174"/>
      <c r="CB91" s="174"/>
      <c r="CC91" s="174"/>
      <c r="CD91" s="174"/>
      <c r="CE91" s="174"/>
      <c r="CF91" s="174"/>
      <c r="CG91" s="174"/>
      <c r="CH91" s="23"/>
    </row>
    <row r="92" spans="1:86" ht="16.5" thickBot="1" x14ac:dyDescent="0.3">
      <c r="A92" s="74" t="s">
        <v>183</v>
      </c>
      <c r="B92" s="74" t="s">
        <v>218</v>
      </c>
      <c r="C92" s="164">
        <f>DATE(Tabla2[[#This Row],[anio]],Tabla2[[#This Row],[mes]],Tabla2[[#This Row],[dia]])</f>
        <v>44936</v>
      </c>
      <c r="D92" s="165">
        <v>10</v>
      </c>
      <c r="E92" s="165">
        <v>1</v>
      </c>
      <c r="F92" s="165">
        <v>2023</v>
      </c>
      <c r="G92" s="23">
        <f>WEEKNUM(Tabla2[[#This Row],[fecha]],2)</f>
        <v>3</v>
      </c>
      <c r="H92" s="167" t="s">
        <v>85</v>
      </c>
      <c r="I92" s="169" t="s">
        <v>165</v>
      </c>
      <c r="J92" s="169">
        <v>4</v>
      </c>
      <c r="K92" s="169" t="s">
        <v>166</v>
      </c>
      <c r="L92" s="169" t="s">
        <v>167</v>
      </c>
      <c r="M92" s="169" t="s">
        <v>168</v>
      </c>
      <c r="N92" s="23" t="s">
        <v>169</v>
      </c>
      <c r="O92" s="26" t="s">
        <v>170</v>
      </c>
      <c r="P92" s="64" t="s">
        <v>171</v>
      </c>
      <c r="Q92" s="23"/>
      <c r="R92" s="23"/>
      <c r="S92" s="23"/>
      <c r="T92" s="23"/>
      <c r="U92" s="172" t="s">
        <v>172</v>
      </c>
      <c r="V92" s="174"/>
      <c r="W92" s="174"/>
      <c r="X92" s="174"/>
      <c r="Y92" s="175">
        <v>5</v>
      </c>
      <c r="Z92" s="175">
        <v>7</v>
      </c>
      <c r="AA92" s="175">
        <v>0</v>
      </c>
      <c r="AB92" s="174"/>
      <c r="AC92" s="175">
        <v>5</v>
      </c>
      <c r="AD92" s="175">
        <v>0</v>
      </c>
      <c r="AE92" s="174"/>
      <c r="AF92" s="175">
        <v>10</v>
      </c>
      <c r="AG92" s="175">
        <v>2</v>
      </c>
      <c r="AH92" s="175">
        <v>13</v>
      </c>
      <c r="AI92" s="174"/>
      <c r="AJ92" s="174"/>
      <c r="AK92" s="174"/>
      <c r="AL92" s="175">
        <v>2</v>
      </c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5">
        <v>15</v>
      </c>
      <c r="BF92" s="175">
        <v>57</v>
      </c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4"/>
      <c r="BW92" s="174"/>
      <c r="BX92" s="174"/>
      <c r="BY92" s="174"/>
      <c r="BZ92" s="174"/>
      <c r="CA92" s="174"/>
      <c r="CB92" s="174"/>
      <c r="CC92" s="174"/>
      <c r="CD92" s="174"/>
      <c r="CE92" s="174"/>
      <c r="CF92" s="174"/>
      <c r="CG92" s="174"/>
      <c r="CH92" s="23"/>
    </row>
    <row r="93" spans="1:86" ht="16.5" thickBot="1" x14ac:dyDescent="0.3">
      <c r="A93" s="74" t="s">
        <v>184</v>
      </c>
      <c r="B93" s="74" t="s">
        <v>219</v>
      </c>
      <c r="C93" s="164">
        <f>DATE(Tabla2[[#This Row],[anio]],Tabla2[[#This Row],[mes]],Tabla2[[#This Row],[dia]])</f>
        <v>44937</v>
      </c>
      <c r="D93" s="165">
        <v>11</v>
      </c>
      <c r="E93" s="165">
        <v>1</v>
      </c>
      <c r="F93" s="165">
        <v>2023</v>
      </c>
      <c r="G93" s="23">
        <f>WEEKNUM(Tabla2[[#This Row],[fecha]],2)</f>
        <v>3</v>
      </c>
      <c r="H93" s="167" t="s">
        <v>85</v>
      </c>
      <c r="I93" s="169" t="s">
        <v>165</v>
      </c>
      <c r="J93" s="169">
        <v>4</v>
      </c>
      <c r="K93" s="169" t="s">
        <v>166</v>
      </c>
      <c r="L93" s="169" t="s">
        <v>167</v>
      </c>
      <c r="M93" s="169" t="s">
        <v>168</v>
      </c>
      <c r="N93" s="23" t="s">
        <v>169</v>
      </c>
      <c r="O93" s="26" t="s">
        <v>170</v>
      </c>
      <c r="P93" s="64" t="s">
        <v>171</v>
      </c>
      <c r="Q93" s="23"/>
      <c r="R93" s="23"/>
      <c r="S93" s="23"/>
      <c r="T93" s="23"/>
      <c r="U93" s="65"/>
      <c r="V93" s="65"/>
      <c r="W93" s="65"/>
      <c r="X93" s="65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</row>
    <row r="94" spans="1:86" ht="16.5" thickBot="1" x14ac:dyDescent="0.3">
      <c r="A94" s="74" t="s">
        <v>185</v>
      </c>
      <c r="B94" s="74" t="s">
        <v>218</v>
      </c>
      <c r="C94" s="164">
        <f>DATE(Tabla2[[#This Row],[anio]],Tabla2[[#This Row],[mes]],Tabla2[[#This Row],[dia]])</f>
        <v>44938</v>
      </c>
      <c r="D94" s="165">
        <v>12</v>
      </c>
      <c r="E94" s="165">
        <v>1</v>
      </c>
      <c r="F94" s="165">
        <v>2023</v>
      </c>
      <c r="G94" s="23">
        <f>WEEKNUM(Tabla2[[#This Row],[fecha]],2)</f>
        <v>3</v>
      </c>
      <c r="H94" s="167" t="s">
        <v>85</v>
      </c>
      <c r="I94" s="169" t="s">
        <v>165</v>
      </c>
      <c r="J94" s="169">
        <v>4</v>
      </c>
      <c r="K94" s="169" t="s">
        <v>166</v>
      </c>
      <c r="L94" s="169" t="s">
        <v>167</v>
      </c>
      <c r="M94" s="169" t="s">
        <v>168</v>
      </c>
      <c r="N94" s="23" t="s">
        <v>169</v>
      </c>
      <c r="O94" s="26" t="s">
        <v>170</v>
      </c>
      <c r="P94" s="64" t="s">
        <v>171</v>
      </c>
      <c r="Q94" s="23"/>
      <c r="R94" s="23"/>
      <c r="S94" s="23"/>
      <c r="T94" s="23"/>
      <c r="U94" s="65"/>
      <c r="V94" s="65"/>
      <c r="W94" s="65"/>
      <c r="X94" s="65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</row>
    <row r="95" spans="1:86" ht="16.5" thickBot="1" x14ac:dyDescent="0.3">
      <c r="A95" s="74" t="s">
        <v>186</v>
      </c>
      <c r="B95" s="74" t="s">
        <v>218</v>
      </c>
      <c r="C95" s="164">
        <f>DATE(Tabla2[[#This Row],[anio]],Tabla2[[#This Row],[mes]],Tabla2[[#This Row],[dia]])</f>
        <v>44939</v>
      </c>
      <c r="D95" s="165">
        <v>13</v>
      </c>
      <c r="E95" s="165">
        <v>1</v>
      </c>
      <c r="F95" s="165">
        <v>2023</v>
      </c>
      <c r="G95" s="23">
        <f>WEEKNUM(Tabla2[[#This Row],[fecha]],2)</f>
        <v>3</v>
      </c>
      <c r="H95" s="167" t="s">
        <v>85</v>
      </c>
      <c r="I95" s="169" t="s">
        <v>165</v>
      </c>
      <c r="J95" s="169">
        <v>4</v>
      </c>
      <c r="K95" s="169" t="s">
        <v>166</v>
      </c>
      <c r="L95" s="169" t="s">
        <v>167</v>
      </c>
      <c r="M95" s="169" t="s">
        <v>168</v>
      </c>
      <c r="N95" s="22" t="s">
        <v>169</v>
      </c>
      <c r="O95" s="26" t="s">
        <v>170</v>
      </c>
      <c r="P95" s="64" t="s">
        <v>171</v>
      </c>
      <c r="Q95" s="23"/>
      <c r="R95" s="23"/>
      <c r="S95" s="23"/>
      <c r="T95" s="23"/>
      <c r="U95" s="65"/>
      <c r="V95" s="65"/>
      <c r="W95" s="65"/>
      <c r="X95" s="65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</row>
    <row r="96" spans="1:86" ht="16.5" thickBot="1" x14ac:dyDescent="0.3">
      <c r="A96" s="70" t="s">
        <v>187</v>
      </c>
      <c r="B96" s="74" t="s">
        <v>218</v>
      </c>
      <c r="C96" s="164">
        <f>DATE(Tabla2[[#This Row],[anio]],Tabla2[[#This Row],[mes]],Tabla2[[#This Row],[dia]])</f>
        <v>44945</v>
      </c>
      <c r="D96" s="165">
        <v>19</v>
      </c>
      <c r="E96" s="165">
        <v>1</v>
      </c>
      <c r="F96" s="165">
        <v>2023</v>
      </c>
      <c r="G96" s="23">
        <f>WEEKNUM(Tabla2[[#This Row],[fecha]],2)</f>
        <v>4</v>
      </c>
      <c r="H96" s="167" t="s">
        <v>160</v>
      </c>
      <c r="I96" s="169" t="s">
        <v>86</v>
      </c>
      <c r="J96" s="169">
        <v>5</v>
      </c>
      <c r="K96" s="169" t="s">
        <v>189</v>
      </c>
      <c r="L96" s="97" t="s">
        <v>477</v>
      </c>
      <c r="M96" s="169" t="s">
        <v>192</v>
      </c>
      <c r="N96" s="22" t="s">
        <v>194</v>
      </c>
      <c r="O96" s="63" t="s">
        <v>196</v>
      </c>
      <c r="P96" s="64" t="s">
        <v>204</v>
      </c>
      <c r="Q96" s="23"/>
      <c r="R96" s="23"/>
      <c r="S96" s="23"/>
      <c r="T96" s="23"/>
      <c r="U96" s="65"/>
      <c r="V96" s="65"/>
      <c r="W96" s="65"/>
      <c r="X96" s="65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</row>
    <row r="97" spans="1:86" ht="16.5" thickBot="1" x14ac:dyDescent="0.3">
      <c r="A97" s="70" t="s">
        <v>188</v>
      </c>
      <c r="B97" s="74" t="s">
        <v>219</v>
      </c>
      <c r="C97" s="164">
        <f>DATE(Tabla2[[#This Row],[anio]],Tabla2[[#This Row],[mes]],Tabla2[[#This Row],[dia]])</f>
        <v>44946</v>
      </c>
      <c r="D97" s="165">
        <v>20</v>
      </c>
      <c r="E97" s="165">
        <v>1</v>
      </c>
      <c r="F97" s="165">
        <v>2023</v>
      </c>
      <c r="G97" s="23">
        <f>WEEKNUM(Tabla2[[#This Row],[fecha]],2)</f>
        <v>4</v>
      </c>
      <c r="H97" s="167" t="s">
        <v>160</v>
      </c>
      <c r="I97" s="169" t="s">
        <v>86</v>
      </c>
      <c r="J97" s="169">
        <v>5</v>
      </c>
      <c r="K97" s="169" t="s">
        <v>190</v>
      </c>
      <c r="L97" s="169" t="s">
        <v>193</v>
      </c>
      <c r="M97" s="169" t="s">
        <v>191</v>
      </c>
      <c r="N97" s="23" t="s">
        <v>195</v>
      </c>
      <c r="O97" s="66" t="s">
        <v>196</v>
      </c>
      <c r="P97" s="64" t="s">
        <v>205</v>
      </c>
      <c r="Q97" s="23"/>
      <c r="R97" s="23"/>
      <c r="S97" s="23"/>
      <c r="T97" s="23"/>
      <c r="U97" s="65"/>
      <c r="V97" s="65"/>
      <c r="W97" s="65"/>
      <c r="X97" s="65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</row>
    <row r="98" spans="1:86" ht="26.25" thickBot="1" x14ac:dyDescent="0.3">
      <c r="A98" s="70" t="s">
        <v>316</v>
      </c>
      <c r="B98" s="74" t="s">
        <v>218</v>
      </c>
      <c r="C98" s="164">
        <f>DATE(Tabla2[[#This Row],[anio]],Tabla2[[#This Row],[mes]],Tabla2[[#This Row],[dia]])</f>
        <v>44942</v>
      </c>
      <c r="D98" s="165">
        <v>16</v>
      </c>
      <c r="E98" s="165">
        <v>1</v>
      </c>
      <c r="F98" s="165">
        <v>2023</v>
      </c>
      <c r="G98" s="23">
        <f>WEEKNUM(Tabla2[[#This Row],[fecha]],2)</f>
        <v>4</v>
      </c>
      <c r="H98" s="167" t="s">
        <v>85</v>
      </c>
      <c r="I98" s="169" t="s">
        <v>197</v>
      </c>
      <c r="J98" s="169">
        <v>6</v>
      </c>
      <c r="K98" s="169" t="s">
        <v>200</v>
      </c>
      <c r="L98" s="169" t="s">
        <v>201</v>
      </c>
      <c r="M98" s="169" t="s">
        <v>202</v>
      </c>
      <c r="N98" s="23" t="s">
        <v>203</v>
      </c>
      <c r="O98" s="63" t="s">
        <v>199</v>
      </c>
      <c r="P98" s="64" t="s">
        <v>198</v>
      </c>
      <c r="Q98" s="23"/>
      <c r="R98" s="23"/>
      <c r="S98" s="23"/>
      <c r="T98" s="23"/>
      <c r="U98" s="65"/>
      <c r="V98" s="65"/>
      <c r="W98" s="65"/>
      <c r="X98" s="65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</row>
    <row r="99" spans="1:86" ht="26.25" thickBot="1" x14ac:dyDescent="0.3">
      <c r="A99" s="70" t="s">
        <v>317</v>
      </c>
      <c r="B99" s="74" t="s">
        <v>218</v>
      </c>
      <c r="C99" s="164">
        <f>DATE(Tabla2[[#This Row],[anio]],Tabla2[[#This Row],[mes]],Tabla2[[#This Row],[dia]])</f>
        <v>44943</v>
      </c>
      <c r="D99" s="165">
        <v>17</v>
      </c>
      <c r="E99" s="165">
        <v>1</v>
      </c>
      <c r="F99" s="165">
        <v>2023</v>
      </c>
      <c r="G99" s="23">
        <f>WEEKNUM(Tabla2[[#This Row],[fecha]],2)</f>
        <v>4</v>
      </c>
      <c r="H99" s="167" t="s">
        <v>85</v>
      </c>
      <c r="I99" s="169" t="s">
        <v>197</v>
      </c>
      <c r="J99" s="169">
        <v>6</v>
      </c>
      <c r="K99" s="169" t="s">
        <v>200</v>
      </c>
      <c r="L99" s="169" t="s">
        <v>201</v>
      </c>
      <c r="M99" s="169" t="s">
        <v>202</v>
      </c>
      <c r="N99" s="23" t="s">
        <v>203</v>
      </c>
      <c r="O99" s="63" t="s">
        <v>199</v>
      </c>
      <c r="P99" s="64" t="s">
        <v>198</v>
      </c>
      <c r="Q99" s="23"/>
      <c r="R99" s="23"/>
      <c r="S99" s="23"/>
      <c r="T99" s="23"/>
      <c r="U99" s="65"/>
      <c r="V99" s="65"/>
      <c r="W99" s="65"/>
      <c r="X99" s="65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</row>
    <row r="100" spans="1:86" ht="26.25" thickBot="1" x14ac:dyDescent="0.3">
      <c r="A100" s="70" t="s">
        <v>318</v>
      </c>
      <c r="B100" s="74" t="s">
        <v>218</v>
      </c>
      <c r="C100" s="164">
        <f>DATE(Tabla2[[#This Row],[anio]],Tabla2[[#This Row],[mes]],Tabla2[[#This Row],[dia]])</f>
        <v>44944</v>
      </c>
      <c r="D100" s="165">
        <v>18</v>
      </c>
      <c r="E100" s="165">
        <v>1</v>
      </c>
      <c r="F100" s="165">
        <v>2023</v>
      </c>
      <c r="G100" s="23">
        <f>WEEKNUM(Tabla2[[#This Row],[fecha]],2)</f>
        <v>4</v>
      </c>
      <c r="H100" s="167" t="s">
        <v>85</v>
      </c>
      <c r="I100" s="169" t="s">
        <v>197</v>
      </c>
      <c r="J100" s="169">
        <v>6</v>
      </c>
      <c r="K100" s="169" t="s">
        <v>200</v>
      </c>
      <c r="L100" s="169" t="s">
        <v>201</v>
      </c>
      <c r="M100" s="169" t="s">
        <v>202</v>
      </c>
      <c r="N100" s="23" t="s">
        <v>203</v>
      </c>
      <c r="O100" s="63" t="s">
        <v>199</v>
      </c>
      <c r="P100" s="64" t="s">
        <v>198</v>
      </c>
      <c r="Q100" s="23"/>
      <c r="R100" s="23"/>
      <c r="S100" s="23"/>
      <c r="T100" s="23"/>
      <c r="U100" s="65"/>
      <c r="V100" s="65"/>
      <c r="W100" s="65"/>
      <c r="X100" s="65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</row>
    <row r="101" spans="1:86" ht="26.25" thickBot="1" x14ac:dyDescent="0.3">
      <c r="A101" s="70" t="s">
        <v>319</v>
      </c>
      <c r="B101" s="74" t="s">
        <v>218</v>
      </c>
      <c r="C101" s="164">
        <f>DATE(Tabla2[[#This Row],[anio]],Tabla2[[#This Row],[mes]],Tabla2[[#This Row],[dia]])</f>
        <v>44945</v>
      </c>
      <c r="D101" s="165">
        <v>19</v>
      </c>
      <c r="E101" s="165">
        <v>1</v>
      </c>
      <c r="F101" s="165">
        <v>2023</v>
      </c>
      <c r="G101" s="23">
        <f>WEEKNUM(Tabla2[[#This Row],[fecha]],2)</f>
        <v>4</v>
      </c>
      <c r="H101" s="167" t="s">
        <v>85</v>
      </c>
      <c r="I101" s="169" t="s">
        <v>197</v>
      </c>
      <c r="J101" s="169">
        <v>6</v>
      </c>
      <c r="K101" s="169" t="s">
        <v>200</v>
      </c>
      <c r="L101" s="169" t="s">
        <v>201</v>
      </c>
      <c r="M101" s="169" t="s">
        <v>202</v>
      </c>
      <c r="N101" s="23" t="s">
        <v>203</v>
      </c>
      <c r="O101" s="63" t="s">
        <v>199</v>
      </c>
      <c r="P101" s="64" t="s">
        <v>198</v>
      </c>
      <c r="Q101" s="23"/>
      <c r="R101" s="23"/>
      <c r="S101" s="23"/>
      <c r="T101" s="23"/>
      <c r="U101" s="65"/>
      <c r="V101" s="65"/>
      <c r="W101" s="65"/>
      <c r="X101" s="65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</row>
    <row r="102" spans="1:86" ht="26.25" thickBot="1" x14ac:dyDescent="0.3">
      <c r="A102" s="70" t="s">
        <v>320</v>
      </c>
      <c r="B102" s="74" t="s">
        <v>218</v>
      </c>
      <c r="C102" s="164">
        <f>DATE(Tabla2[[#This Row],[anio]],Tabla2[[#This Row],[mes]],Tabla2[[#This Row],[dia]])</f>
        <v>44946</v>
      </c>
      <c r="D102" s="165">
        <v>20</v>
      </c>
      <c r="E102" s="165">
        <v>1</v>
      </c>
      <c r="F102" s="165">
        <v>2023</v>
      </c>
      <c r="G102" s="23">
        <f>WEEKNUM(Tabla2[[#This Row],[fecha]],2)</f>
        <v>4</v>
      </c>
      <c r="H102" s="167" t="s">
        <v>85</v>
      </c>
      <c r="I102" s="169" t="s">
        <v>197</v>
      </c>
      <c r="J102" s="169">
        <v>6</v>
      </c>
      <c r="K102" s="169" t="s">
        <v>200</v>
      </c>
      <c r="L102" s="169" t="s">
        <v>201</v>
      </c>
      <c r="M102" s="169" t="s">
        <v>202</v>
      </c>
      <c r="N102" s="23" t="s">
        <v>203</v>
      </c>
      <c r="O102" s="63" t="s">
        <v>199</v>
      </c>
      <c r="P102" s="64" t="s">
        <v>198</v>
      </c>
      <c r="Q102" s="23"/>
      <c r="R102" s="23"/>
      <c r="S102" s="23"/>
      <c r="T102" s="23"/>
      <c r="U102" s="65"/>
      <c r="V102" s="65"/>
      <c r="W102" s="65"/>
      <c r="X102" s="65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</row>
    <row r="103" spans="1:86" ht="26.25" thickBot="1" x14ac:dyDescent="0.3">
      <c r="A103" s="70" t="s">
        <v>321</v>
      </c>
      <c r="B103" s="74" t="s">
        <v>218</v>
      </c>
      <c r="C103" s="164">
        <f>DATE(Tabla2[[#This Row],[anio]],Tabla2[[#This Row],[mes]],Tabla2[[#This Row],[dia]])</f>
        <v>44947</v>
      </c>
      <c r="D103" s="22">
        <v>21</v>
      </c>
      <c r="E103" s="22">
        <v>1</v>
      </c>
      <c r="F103" s="22">
        <v>2023</v>
      </c>
      <c r="G103" s="23">
        <f>WEEKNUM(Tabla2[[#This Row],[fecha]],2)</f>
        <v>4</v>
      </c>
      <c r="H103" s="24" t="s">
        <v>85</v>
      </c>
      <c r="I103" s="25" t="s">
        <v>197</v>
      </c>
      <c r="J103" s="25">
        <v>6</v>
      </c>
      <c r="K103" s="25" t="s">
        <v>200</v>
      </c>
      <c r="L103" s="25" t="s">
        <v>201</v>
      </c>
      <c r="M103" s="25" t="s">
        <v>202</v>
      </c>
      <c r="N103" s="23" t="s">
        <v>203</v>
      </c>
      <c r="O103" s="63" t="s">
        <v>199</v>
      </c>
      <c r="P103" s="64" t="s">
        <v>198</v>
      </c>
      <c r="Q103" s="23"/>
      <c r="R103" s="23"/>
      <c r="S103" s="23"/>
      <c r="T103" s="23"/>
      <c r="U103" s="65"/>
      <c r="V103" s="65"/>
      <c r="W103" s="65"/>
      <c r="X103" s="65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</row>
    <row r="104" spans="1:86" ht="16.5" thickBot="1" x14ac:dyDescent="0.3">
      <c r="A104" s="70" t="s">
        <v>322</v>
      </c>
      <c r="B104" s="74" t="s">
        <v>219</v>
      </c>
      <c r="C104" s="164">
        <f>DATE(Tabla2[[#This Row],[anio]],Tabla2[[#This Row],[mes]],Tabla2[[#This Row],[dia]])</f>
        <v>44945</v>
      </c>
      <c r="D104" s="165">
        <v>19</v>
      </c>
      <c r="E104" s="165">
        <v>1</v>
      </c>
      <c r="F104" s="165">
        <v>2023</v>
      </c>
      <c r="G104" s="23">
        <f>WEEKNUM(Tabla2[[#This Row],[fecha]],2)</f>
        <v>4</v>
      </c>
      <c r="H104" s="167" t="s">
        <v>85</v>
      </c>
      <c r="I104" s="169" t="s">
        <v>86</v>
      </c>
      <c r="J104" s="169">
        <v>7</v>
      </c>
      <c r="K104" s="97" t="s">
        <v>87</v>
      </c>
      <c r="L104" s="97" t="s">
        <v>88</v>
      </c>
      <c r="M104" s="169" t="s">
        <v>89</v>
      </c>
      <c r="N104" s="23" t="s">
        <v>90</v>
      </c>
      <c r="O104" s="26" t="s">
        <v>91</v>
      </c>
      <c r="P104" s="71" t="s">
        <v>92</v>
      </c>
      <c r="Q104" s="23"/>
      <c r="R104" s="23"/>
      <c r="S104" s="23"/>
      <c r="T104" s="23"/>
      <c r="U104" s="65"/>
      <c r="V104" s="65"/>
      <c r="W104" s="65"/>
      <c r="X104" s="65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</row>
    <row r="105" spans="1:86" ht="16.5" thickBot="1" x14ac:dyDescent="0.3">
      <c r="A105" s="70" t="s">
        <v>309</v>
      </c>
      <c r="B105" s="74" t="s">
        <v>219</v>
      </c>
      <c r="C105" s="164">
        <f>DATE(Tabla2[[#This Row],[anio]],Tabla2[[#This Row],[mes]],Tabla2[[#This Row],[dia]])</f>
        <v>44942</v>
      </c>
      <c r="D105" s="165">
        <v>16</v>
      </c>
      <c r="E105" s="165">
        <v>1</v>
      </c>
      <c r="F105" s="165">
        <v>2023</v>
      </c>
      <c r="G105" s="23">
        <f>WEEKNUM(Tabla2[[#This Row],[fecha]],2)</f>
        <v>4</v>
      </c>
      <c r="H105" s="167" t="s">
        <v>206</v>
      </c>
      <c r="I105" s="169" t="s">
        <v>86</v>
      </c>
      <c r="J105" s="169">
        <v>8</v>
      </c>
      <c r="K105" s="97" t="s">
        <v>87</v>
      </c>
      <c r="L105" s="169" t="s">
        <v>88</v>
      </c>
      <c r="M105" s="169" t="s">
        <v>207</v>
      </c>
      <c r="N105" s="170" t="s">
        <v>208</v>
      </c>
      <c r="O105" s="66" t="s">
        <v>209</v>
      </c>
      <c r="P105" s="64" t="s">
        <v>210</v>
      </c>
      <c r="Q105" s="23"/>
      <c r="R105" s="23"/>
      <c r="S105" s="23"/>
      <c r="T105" s="23"/>
      <c r="U105" s="65"/>
      <c r="V105" s="65"/>
      <c r="W105" s="65"/>
      <c r="X105" s="65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</row>
    <row r="106" spans="1:86" ht="16.5" thickBot="1" x14ac:dyDescent="0.3">
      <c r="A106" s="70" t="s">
        <v>308</v>
      </c>
      <c r="B106" s="74" t="s">
        <v>219</v>
      </c>
      <c r="C106" s="164">
        <f>DATE(Tabla2[[#This Row],[anio]],Tabla2[[#This Row],[mes]],Tabla2[[#This Row],[dia]])</f>
        <v>44943</v>
      </c>
      <c r="D106" s="165">
        <v>17</v>
      </c>
      <c r="E106" s="165">
        <v>1</v>
      </c>
      <c r="F106" s="165">
        <v>2023</v>
      </c>
      <c r="G106" s="23">
        <f>WEEKNUM(Tabla2[[#This Row],[fecha]],2)</f>
        <v>4</v>
      </c>
      <c r="H106" s="167" t="s">
        <v>206</v>
      </c>
      <c r="I106" s="169" t="s">
        <v>86</v>
      </c>
      <c r="J106" s="169">
        <v>8</v>
      </c>
      <c r="K106" s="97" t="s">
        <v>87</v>
      </c>
      <c r="L106" s="169" t="s">
        <v>88</v>
      </c>
      <c r="M106" s="169" t="s">
        <v>207</v>
      </c>
      <c r="N106" s="170" t="s">
        <v>208</v>
      </c>
      <c r="O106" s="66" t="s">
        <v>209</v>
      </c>
      <c r="P106" s="64" t="s">
        <v>210</v>
      </c>
      <c r="Q106" s="23"/>
      <c r="R106" s="23"/>
      <c r="S106" s="23"/>
      <c r="T106" s="23"/>
      <c r="U106" s="65"/>
      <c r="V106" s="65"/>
      <c r="W106" s="65"/>
      <c r="X106" s="65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</row>
    <row r="107" spans="1:86" ht="16.5" thickBot="1" x14ac:dyDescent="0.3">
      <c r="A107" s="70" t="s">
        <v>307</v>
      </c>
      <c r="B107" s="74" t="s">
        <v>219</v>
      </c>
      <c r="C107" s="164">
        <f>DATE(Tabla2[[#This Row],[anio]],Tabla2[[#This Row],[mes]],Tabla2[[#This Row],[dia]])</f>
        <v>44944</v>
      </c>
      <c r="D107" s="165">
        <v>18</v>
      </c>
      <c r="E107" s="165">
        <v>1</v>
      </c>
      <c r="F107" s="165">
        <v>2023</v>
      </c>
      <c r="G107" s="23">
        <f>WEEKNUM(Tabla2[[#This Row],[fecha]],2)</f>
        <v>4</v>
      </c>
      <c r="H107" s="167" t="s">
        <v>206</v>
      </c>
      <c r="I107" s="169" t="s">
        <v>86</v>
      </c>
      <c r="J107" s="169">
        <v>8</v>
      </c>
      <c r="K107" s="97" t="s">
        <v>87</v>
      </c>
      <c r="L107" s="169" t="s">
        <v>88</v>
      </c>
      <c r="M107" s="169" t="s">
        <v>207</v>
      </c>
      <c r="N107" s="170" t="s">
        <v>208</v>
      </c>
      <c r="O107" s="66" t="s">
        <v>209</v>
      </c>
      <c r="P107" s="64" t="s">
        <v>210</v>
      </c>
      <c r="Q107" s="23"/>
      <c r="R107" s="23"/>
      <c r="S107" s="23"/>
      <c r="T107" s="23"/>
      <c r="U107" s="65"/>
      <c r="V107" s="65"/>
      <c r="W107" s="65"/>
      <c r="X107" s="65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</row>
    <row r="108" spans="1:86" ht="16.5" thickBot="1" x14ac:dyDescent="0.3">
      <c r="A108" s="70" t="s">
        <v>306</v>
      </c>
      <c r="B108" s="74" t="s">
        <v>219</v>
      </c>
      <c r="C108" s="164">
        <f>DATE(Tabla2[[#This Row],[anio]],Tabla2[[#This Row],[mes]],Tabla2[[#This Row],[dia]])</f>
        <v>44945</v>
      </c>
      <c r="D108" s="165">
        <v>19</v>
      </c>
      <c r="E108" s="165">
        <v>1</v>
      </c>
      <c r="F108" s="165">
        <v>2023</v>
      </c>
      <c r="G108" s="23">
        <f>WEEKNUM(Tabla2[[#This Row],[fecha]],2)</f>
        <v>4</v>
      </c>
      <c r="H108" s="167" t="s">
        <v>206</v>
      </c>
      <c r="I108" s="169" t="s">
        <v>86</v>
      </c>
      <c r="J108" s="169">
        <v>8</v>
      </c>
      <c r="K108" s="97" t="s">
        <v>87</v>
      </c>
      <c r="L108" s="169" t="s">
        <v>88</v>
      </c>
      <c r="M108" s="169" t="s">
        <v>207</v>
      </c>
      <c r="N108" s="170" t="s">
        <v>208</v>
      </c>
      <c r="O108" s="66" t="s">
        <v>209</v>
      </c>
      <c r="P108" s="64" t="s">
        <v>210</v>
      </c>
      <c r="Q108" s="23"/>
      <c r="R108" s="23"/>
      <c r="S108" s="23"/>
      <c r="T108" s="23"/>
      <c r="U108" s="65"/>
      <c r="V108" s="65"/>
      <c r="W108" s="65"/>
      <c r="X108" s="65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</row>
    <row r="109" spans="1:86" ht="16.5" thickBot="1" x14ac:dyDescent="0.3">
      <c r="A109" s="70" t="s">
        <v>305</v>
      </c>
      <c r="B109" s="74" t="s">
        <v>219</v>
      </c>
      <c r="C109" s="164">
        <f>DATE(Tabla2[[#This Row],[anio]],Tabla2[[#This Row],[mes]],Tabla2[[#This Row],[dia]])</f>
        <v>44946</v>
      </c>
      <c r="D109" s="165">
        <v>20</v>
      </c>
      <c r="E109" s="165">
        <v>1</v>
      </c>
      <c r="F109" s="165">
        <v>2023</v>
      </c>
      <c r="G109" s="23">
        <f>WEEKNUM(Tabla2[[#This Row],[fecha]],2)</f>
        <v>4</v>
      </c>
      <c r="H109" s="167" t="s">
        <v>206</v>
      </c>
      <c r="I109" s="169" t="s">
        <v>86</v>
      </c>
      <c r="J109" s="169">
        <v>8</v>
      </c>
      <c r="K109" s="97" t="s">
        <v>87</v>
      </c>
      <c r="L109" s="169" t="s">
        <v>88</v>
      </c>
      <c r="M109" s="169" t="s">
        <v>207</v>
      </c>
      <c r="N109" s="170" t="s">
        <v>208</v>
      </c>
      <c r="O109" s="66" t="s">
        <v>209</v>
      </c>
      <c r="P109" s="64" t="s">
        <v>210</v>
      </c>
      <c r="Q109" s="23"/>
      <c r="R109" s="23"/>
      <c r="S109" s="23"/>
      <c r="T109" s="23"/>
      <c r="U109" s="65"/>
      <c r="V109" s="65"/>
      <c r="W109" s="65"/>
      <c r="X109" s="65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</row>
    <row r="110" spans="1:86" ht="16.5" thickBot="1" x14ac:dyDescent="0.3">
      <c r="A110" s="70" t="s">
        <v>304</v>
      </c>
      <c r="B110" s="74" t="s">
        <v>218</v>
      </c>
      <c r="C110" s="95">
        <f>DATE(Tabla2[[#This Row],[anio]],Tabla2[[#This Row],[mes]],Tabla2[[#This Row],[dia]])</f>
        <v>44944</v>
      </c>
      <c r="D110" s="94">
        <v>18</v>
      </c>
      <c r="E110" s="94">
        <v>1</v>
      </c>
      <c r="F110" s="94">
        <v>2023</v>
      </c>
      <c r="G110" s="23">
        <f>WEEKNUM(Tabla2[[#This Row],[fecha]],2)</f>
        <v>4</v>
      </c>
      <c r="H110" s="96" t="s">
        <v>85</v>
      </c>
      <c r="I110" s="97" t="s">
        <v>165</v>
      </c>
      <c r="J110" s="97">
        <v>9</v>
      </c>
      <c r="K110" s="97" t="s">
        <v>215</v>
      </c>
      <c r="L110" s="97" t="s">
        <v>216</v>
      </c>
      <c r="M110" s="97" t="s">
        <v>214</v>
      </c>
      <c r="N110" s="30" t="s">
        <v>213</v>
      </c>
      <c r="O110" s="33" t="s">
        <v>211</v>
      </c>
      <c r="P110" s="71" t="s">
        <v>212</v>
      </c>
      <c r="Q110" s="30"/>
      <c r="R110" s="30"/>
      <c r="S110" s="30"/>
      <c r="T110" s="30"/>
      <c r="U110" s="72"/>
      <c r="V110" s="72"/>
      <c r="W110" s="72"/>
      <c r="X110" s="72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</row>
    <row r="111" spans="1:86" ht="16.5" thickBot="1" x14ac:dyDescent="0.3">
      <c r="A111" s="70" t="s">
        <v>228</v>
      </c>
      <c r="B111" s="74" t="s">
        <v>218</v>
      </c>
      <c r="C111" s="95">
        <f>DATE(Tabla2[[#This Row],[anio]],Tabla2[[#This Row],[mes]],Tabla2[[#This Row],[dia]])</f>
        <v>44952</v>
      </c>
      <c r="D111" s="94">
        <v>26</v>
      </c>
      <c r="E111" s="94">
        <v>1</v>
      </c>
      <c r="F111" s="94">
        <v>2023</v>
      </c>
      <c r="G111" s="23">
        <f>WEEKNUM(Tabla2[[#This Row],[fecha]],2)</f>
        <v>5</v>
      </c>
      <c r="H111" s="96" t="s">
        <v>160</v>
      </c>
      <c r="I111" s="97" t="s">
        <v>86</v>
      </c>
      <c r="J111" s="97">
        <v>10</v>
      </c>
      <c r="K111" s="97" t="s">
        <v>190</v>
      </c>
      <c r="L111" s="97" t="s">
        <v>243</v>
      </c>
      <c r="M111" s="97" t="s">
        <v>191</v>
      </c>
      <c r="N111" s="30" t="s">
        <v>244</v>
      </c>
      <c r="O111" s="33" t="s">
        <v>246</v>
      </c>
      <c r="P111" s="71" t="s">
        <v>245</v>
      </c>
      <c r="Q111" s="30"/>
      <c r="R111" s="30"/>
      <c r="S111" s="30"/>
      <c r="T111" s="30"/>
      <c r="U111" s="65"/>
      <c r="V111" s="65"/>
      <c r="W111" s="65"/>
      <c r="X111" s="65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</row>
    <row r="112" spans="1:86" ht="16.5" thickBot="1" x14ac:dyDescent="0.3">
      <c r="A112" s="70" t="s">
        <v>227</v>
      </c>
      <c r="B112" s="74" t="s">
        <v>219</v>
      </c>
      <c r="C112" s="95">
        <f>DATE(Tabla2[[#This Row],[anio]],Tabla2[[#This Row],[mes]],Tabla2[[#This Row],[dia]])</f>
        <v>44953</v>
      </c>
      <c r="D112" s="94">
        <v>27</v>
      </c>
      <c r="E112" s="94">
        <v>1</v>
      </c>
      <c r="F112" s="94">
        <v>2023</v>
      </c>
      <c r="G112" s="23">
        <f>WEEKNUM(Tabla2[[#This Row],[fecha]],2)</f>
        <v>5</v>
      </c>
      <c r="H112" s="96" t="s">
        <v>160</v>
      </c>
      <c r="I112" s="97" t="s">
        <v>86</v>
      </c>
      <c r="J112" s="97">
        <v>10</v>
      </c>
      <c r="K112" s="97" t="s">
        <v>162</v>
      </c>
      <c r="L112" s="97" t="s">
        <v>247</v>
      </c>
      <c r="M112" s="97" t="s">
        <v>248</v>
      </c>
      <c r="N112" s="30" t="s">
        <v>250</v>
      </c>
      <c r="O112" s="33" t="s">
        <v>251</v>
      </c>
      <c r="P112" s="71" t="s">
        <v>249</v>
      </c>
      <c r="Q112" s="30"/>
      <c r="R112" s="30"/>
      <c r="S112" s="30"/>
      <c r="T112" s="30"/>
      <c r="U112" s="65"/>
      <c r="V112" s="65"/>
      <c r="W112" s="65"/>
      <c r="X112" s="65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</row>
    <row r="113" spans="1:86" ht="26.25" thickBot="1" x14ac:dyDescent="0.3">
      <c r="A113" s="70" t="s">
        <v>229</v>
      </c>
      <c r="B113" s="74" t="s">
        <v>218</v>
      </c>
      <c r="C113" s="95">
        <f>DATE(Tabla2[[#This Row],[anio]],Tabla2[[#This Row],[mes]],Tabla2[[#This Row],[dia]])</f>
        <v>44949</v>
      </c>
      <c r="D113" s="94">
        <v>23</v>
      </c>
      <c r="E113" s="94">
        <v>1</v>
      </c>
      <c r="F113" s="94">
        <v>2023</v>
      </c>
      <c r="G113" s="23">
        <f>WEEKNUM(Tabla2[[#This Row],[fecha]],2)</f>
        <v>5</v>
      </c>
      <c r="H113" s="167" t="s">
        <v>85</v>
      </c>
      <c r="I113" s="169" t="s">
        <v>197</v>
      </c>
      <c r="J113" s="97">
        <v>11</v>
      </c>
      <c r="K113" s="169" t="s">
        <v>200</v>
      </c>
      <c r="L113" s="169" t="s">
        <v>201</v>
      </c>
      <c r="M113" s="169" t="s">
        <v>202</v>
      </c>
      <c r="N113" s="23" t="s">
        <v>203</v>
      </c>
      <c r="O113" s="63" t="s">
        <v>199</v>
      </c>
      <c r="P113" s="64" t="s">
        <v>198</v>
      </c>
      <c r="Q113" s="30"/>
      <c r="R113" s="30"/>
      <c r="S113" s="30"/>
      <c r="T113" s="30"/>
      <c r="U113" s="65"/>
      <c r="V113" s="65"/>
      <c r="W113" s="65"/>
      <c r="X113" s="65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</row>
    <row r="114" spans="1:86" ht="26.25" thickBot="1" x14ac:dyDescent="0.3">
      <c r="A114" s="70" t="s">
        <v>230</v>
      </c>
      <c r="B114" s="74" t="s">
        <v>218</v>
      </c>
      <c r="C114" s="95">
        <f>DATE(Tabla2[[#This Row],[anio]],Tabla2[[#This Row],[mes]],Tabla2[[#This Row],[dia]])</f>
        <v>44950</v>
      </c>
      <c r="D114" s="94">
        <v>24</v>
      </c>
      <c r="E114" s="94">
        <v>1</v>
      </c>
      <c r="F114" s="94">
        <v>2023</v>
      </c>
      <c r="G114" s="23">
        <f>WEEKNUM(Tabla2[[#This Row],[fecha]],2)</f>
        <v>5</v>
      </c>
      <c r="H114" s="167" t="s">
        <v>85</v>
      </c>
      <c r="I114" s="169" t="s">
        <v>197</v>
      </c>
      <c r="J114" s="97">
        <v>11</v>
      </c>
      <c r="K114" s="169" t="s">
        <v>200</v>
      </c>
      <c r="L114" s="169" t="s">
        <v>201</v>
      </c>
      <c r="M114" s="169" t="s">
        <v>202</v>
      </c>
      <c r="N114" s="23" t="s">
        <v>203</v>
      </c>
      <c r="O114" s="63" t="s">
        <v>199</v>
      </c>
      <c r="P114" s="64" t="s">
        <v>198</v>
      </c>
      <c r="Q114" s="30"/>
      <c r="R114" s="30"/>
      <c r="S114" s="30"/>
      <c r="T114" s="30"/>
      <c r="U114" s="65"/>
      <c r="V114" s="65"/>
      <c r="W114" s="65"/>
      <c r="X114" s="65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</row>
    <row r="115" spans="1:86" ht="26.25" thickBot="1" x14ac:dyDescent="0.3">
      <c r="A115" s="70" t="s">
        <v>231</v>
      </c>
      <c r="B115" s="74" t="s">
        <v>218</v>
      </c>
      <c r="C115" s="95">
        <f>DATE(Tabla2[[#This Row],[anio]],Tabla2[[#This Row],[mes]],Tabla2[[#This Row],[dia]])</f>
        <v>44951</v>
      </c>
      <c r="D115" s="94">
        <v>25</v>
      </c>
      <c r="E115" s="94">
        <v>1</v>
      </c>
      <c r="F115" s="94">
        <v>2023</v>
      </c>
      <c r="G115" s="23">
        <f>WEEKNUM(Tabla2[[#This Row],[fecha]],2)</f>
        <v>5</v>
      </c>
      <c r="H115" s="167" t="s">
        <v>85</v>
      </c>
      <c r="I115" s="169" t="s">
        <v>197</v>
      </c>
      <c r="J115" s="97">
        <v>11</v>
      </c>
      <c r="K115" s="25" t="s">
        <v>200</v>
      </c>
      <c r="L115" s="25" t="s">
        <v>201</v>
      </c>
      <c r="M115" s="25" t="s">
        <v>202</v>
      </c>
      <c r="N115" s="23" t="s">
        <v>203</v>
      </c>
      <c r="O115" s="63" t="s">
        <v>199</v>
      </c>
      <c r="P115" s="64" t="s">
        <v>198</v>
      </c>
      <c r="Q115" s="30"/>
      <c r="R115" s="30"/>
      <c r="S115" s="30"/>
      <c r="T115" s="30"/>
      <c r="U115" s="65"/>
      <c r="V115" s="65"/>
      <c r="W115" s="65"/>
      <c r="X115" s="65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</row>
    <row r="116" spans="1:86" ht="26.25" thickBot="1" x14ac:dyDescent="0.3">
      <c r="A116" s="70" t="s">
        <v>232</v>
      </c>
      <c r="B116" s="74" t="s">
        <v>218</v>
      </c>
      <c r="C116" s="95">
        <f>DATE(Tabla2[[#This Row],[anio]],Tabla2[[#This Row],[mes]],Tabla2[[#This Row],[dia]])</f>
        <v>44952</v>
      </c>
      <c r="D116" s="94">
        <v>26</v>
      </c>
      <c r="E116" s="94">
        <v>1</v>
      </c>
      <c r="F116" s="94">
        <v>2023</v>
      </c>
      <c r="G116" s="23">
        <f>WEEKNUM(Tabla2[[#This Row],[fecha]],2)</f>
        <v>5</v>
      </c>
      <c r="H116" s="167" t="s">
        <v>85</v>
      </c>
      <c r="I116" s="169" t="s">
        <v>197</v>
      </c>
      <c r="J116" s="97">
        <v>11</v>
      </c>
      <c r="K116" s="25" t="s">
        <v>200</v>
      </c>
      <c r="L116" s="25" t="s">
        <v>201</v>
      </c>
      <c r="M116" s="25" t="s">
        <v>202</v>
      </c>
      <c r="N116" s="23" t="s">
        <v>203</v>
      </c>
      <c r="O116" s="63" t="s">
        <v>199</v>
      </c>
      <c r="P116" s="64" t="s">
        <v>198</v>
      </c>
      <c r="Q116" s="30"/>
      <c r="R116" s="30"/>
      <c r="S116" s="30"/>
      <c r="T116" s="30"/>
      <c r="U116" s="65"/>
      <c r="V116" s="65"/>
      <c r="W116" s="65"/>
      <c r="X116" s="65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</row>
    <row r="117" spans="1:86" ht="26.25" thickBot="1" x14ac:dyDescent="0.3">
      <c r="A117" s="70" t="s">
        <v>233</v>
      </c>
      <c r="B117" s="74" t="s">
        <v>218</v>
      </c>
      <c r="C117" s="95">
        <f>DATE(Tabla2[[#This Row],[anio]],Tabla2[[#This Row],[mes]],Tabla2[[#This Row],[dia]])</f>
        <v>44953</v>
      </c>
      <c r="D117" s="94">
        <v>27</v>
      </c>
      <c r="E117" s="94">
        <v>1</v>
      </c>
      <c r="F117" s="94">
        <v>2023</v>
      </c>
      <c r="G117" s="23">
        <f>WEEKNUM(Tabla2[[#This Row],[fecha]],2)</f>
        <v>5</v>
      </c>
      <c r="H117" s="167" t="s">
        <v>85</v>
      </c>
      <c r="I117" s="169" t="s">
        <v>197</v>
      </c>
      <c r="J117" s="97">
        <v>11</v>
      </c>
      <c r="K117" s="169" t="s">
        <v>200</v>
      </c>
      <c r="L117" s="169" t="s">
        <v>201</v>
      </c>
      <c r="M117" s="169" t="s">
        <v>202</v>
      </c>
      <c r="N117" s="23" t="s">
        <v>203</v>
      </c>
      <c r="O117" s="63" t="s">
        <v>199</v>
      </c>
      <c r="P117" s="64" t="s">
        <v>198</v>
      </c>
      <c r="Q117" s="30"/>
      <c r="R117" s="30"/>
      <c r="S117" s="30"/>
      <c r="T117" s="30"/>
      <c r="U117" s="65"/>
      <c r="V117" s="65"/>
      <c r="W117" s="65"/>
      <c r="X117" s="65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</row>
    <row r="118" spans="1:86" ht="16.5" thickBot="1" x14ac:dyDescent="0.3">
      <c r="A118" s="70" t="s">
        <v>234</v>
      </c>
      <c r="B118" s="74" t="s">
        <v>219</v>
      </c>
      <c r="C118" s="95">
        <f>DATE(Tabla2[[#This Row],[anio]],Tabla2[[#This Row],[mes]],Tabla2[[#This Row],[dia]])</f>
        <v>44950</v>
      </c>
      <c r="D118" s="94">
        <v>24</v>
      </c>
      <c r="E118" s="94">
        <v>1</v>
      </c>
      <c r="F118" s="94">
        <v>2023</v>
      </c>
      <c r="G118" s="23">
        <f>WEEKNUM(Tabla2[[#This Row],[fecha]],2)</f>
        <v>5</v>
      </c>
      <c r="H118" s="167" t="s">
        <v>85</v>
      </c>
      <c r="I118" s="169" t="s">
        <v>86</v>
      </c>
      <c r="J118" s="169">
        <v>7</v>
      </c>
      <c r="K118" s="97" t="s">
        <v>87</v>
      </c>
      <c r="L118" s="97" t="s">
        <v>88</v>
      </c>
      <c r="M118" s="169" t="s">
        <v>89</v>
      </c>
      <c r="N118" s="23" t="s">
        <v>90</v>
      </c>
      <c r="O118" s="26" t="s">
        <v>91</v>
      </c>
      <c r="P118" s="71" t="s">
        <v>92</v>
      </c>
      <c r="Q118" s="30"/>
      <c r="R118" s="30"/>
      <c r="S118" s="30"/>
      <c r="T118" s="30"/>
      <c r="U118" s="65"/>
      <c r="V118" s="65"/>
      <c r="W118" s="65"/>
      <c r="X118" s="65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  <c r="CH118" s="30"/>
    </row>
    <row r="119" spans="1:86" ht="16.5" thickBot="1" x14ac:dyDescent="0.3">
      <c r="A119" s="70" t="s">
        <v>235</v>
      </c>
      <c r="B119" s="74" t="s">
        <v>219</v>
      </c>
      <c r="C119" s="95">
        <f>DATE(Tabla2[[#This Row],[anio]],Tabla2[[#This Row],[mes]],Tabla2[[#This Row],[dia]])</f>
        <v>44951</v>
      </c>
      <c r="D119" s="94">
        <v>25</v>
      </c>
      <c r="E119" s="94">
        <v>1</v>
      </c>
      <c r="F119" s="94">
        <v>2023</v>
      </c>
      <c r="G119" s="23">
        <f>WEEKNUM(Tabla2[[#This Row],[fecha]],2)</f>
        <v>5</v>
      </c>
      <c r="H119" s="167" t="s">
        <v>85</v>
      </c>
      <c r="I119" s="169" t="s">
        <v>86</v>
      </c>
      <c r="J119" s="169">
        <v>7</v>
      </c>
      <c r="K119" s="97" t="s">
        <v>87</v>
      </c>
      <c r="L119" s="97" t="s">
        <v>88</v>
      </c>
      <c r="M119" s="169" t="s">
        <v>89</v>
      </c>
      <c r="N119" s="23" t="s">
        <v>90</v>
      </c>
      <c r="O119" s="26" t="s">
        <v>91</v>
      </c>
      <c r="P119" s="71" t="s">
        <v>92</v>
      </c>
      <c r="Q119" s="30"/>
      <c r="R119" s="30"/>
      <c r="S119" s="30"/>
      <c r="T119" s="30"/>
      <c r="U119" s="65"/>
      <c r="V119" s="65"/>
      <c r="W119" s="65"/>
      <c r="X119" s="65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</row>
    <row r="120" spans="1:86" ht="16.5" thickBot="1" x14ac:dyDescent="0.3">
      <c r="A120" s="70" t="s">
        <v>236</v>
      </c>
      <c r="B120" s="74" t="s">
        <v>219</v>
      </c>
      <c r="C120" s="95">
        <f>DATE(Tabla2[[#This Row],[anio]],Tabla2[[#This Row],[mes]],Tabla2[[#This Row],[dia]])</f>
        <v>44952</v>
      </c>
      <c r="D120" s="94">
        <v>26</v>
      </c>
      <c r="E120" s="94">
        <v>1</v>
      </c>
      <c r="F120" s="94">
        <v>2023</v>
      </c>
      <c r="G120" s="23">
        <f>WEEKNUM(Tabla2[[#This Row],[fecha]],2)</f>
        <v>5</v>
      </c>
      <c r="H120" s="167" t="s">
        <v>85</v>
      </c>
      <c r="I120" s="169" t="s">
        <v>86</v>
      </c>
      <c r="J120" s="169">
        <v>7</v>
      </c>
      <c r="K120" s="97" t="s">
        <v>87</v>
      </c>
      <c r="L120" s="97" t="s">
        <v>88</v>
      </c>
      <c r="M120" s="169" t="s">
        <v>89</v>
      </c>
      <c r="N120" s="23" t="s">
        <v>90</v>
      </c>
      <c r="O120" s="26" t="s">
        <v>91</v>
      </c>
      <c r="P120" s="71" t="s">
        <v>92</v>
      </c>
      <c r="Q120" s="30"/>
      <c r="R120" s="30"/>
      <c r="S120" s="30"/>
      <c r="T120" s="30"/>
      <c r="U120" s="65"/>
      <c r="V120" s="65"/>
      <c r="W120" s="65"/>
      <c r="X120" s="65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</row>
    <row r="121" spans="1:86" ht="16.5" thickBot="1" x14ac:dyDescent="0.3">
      <c r="A121" s="70" t="s">
        <v>310</v>
      </c>
      <c r="B121" s="74" t="s">
        <v>219</v>
      </c>
      <c r="C121" s="95">
        <f>DATE(Tabla2[[#This Row],[anio]],Tabla2[[#This Row],[mes]],Tabla2[[#This Row],[dia]])</f>
        <v>44950</v>
      </c>
      <c r="D121" s="94">
        <v>24</v>
      </c>
      <c r="E121" s="94">
        <v>1</v>
      </c>
      <c r="F121" s="94">
        <v>2023</v>
      </c>
      <c r="G121" s="23">
        <f>WEEKNUM(Tabla2[[#This Row],[fecha]],2)</f>
        <v>5</v>
      </c>
      <c r="H121" s="167" t="s">
        <v>85</v>
      </c>
      <c r="I121" s="97" t="s">
        <v>165</v>
      </c>
      <c r="J121" s="97">
        <v>12</v>
      </c>
      <c r="K121" s="97" t="s">
        <v>237</v>
      </c>
      <c r="L121" s="97" t="s">
        <v>238</v>
      </c>
      <c r="M121" s="97" t="s">
        <v>239</v>
      </c>
      <c r="N121" s="30" t="s">
        <v>240</v>
      </c>
      <c r="O121" s="33" t="s">
        <v>242</v>
      </c>
      <c r="P121" s="71" t="s">
        <v>241</v>
      </c>
      <c r="Q121" s="30"/>
      <c r="R121" s="30"/>
      <c r="S121" s="30"/>
      <c r="T121" s="30"/>
      <c r="U121" s="65"/>
      <c r="V121" s="65"/>
      <c r="W121" s="65"/>
      <c r="X121" s="65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  <c r="CH121" s="30"/>
    </row>
    <row r="122" spans="1:86" ht="16.5" thickBot="1" x14ac:dyDescent="0.3">
      <c r="A122" s="70" t="s">
        <v>311</v>
      </c>
      <c r="B122" s="74" t="s">
        <v>218</v>
      </c>
      <c r="C122" s="95">
        <f>DATE(Tabla2[[#This Row],[anio]],Tabla2[[#This Row],[mes]],Tabla2[[#This Row],[dia]])</f>
        <v>44951</v>
      </c>
      <c r="D122" s="94">
        <v>25</v>
      </c>
      <c r="E122" s="94">
        <v>1</v>
      </c>
      <c r="F122" s="94">
        <v>2023</v>
      </c>
      <c r="G122" s="23">
        <f>WEEKNUM(Tabla2[[#This Row],[fecha]],2)</f>
        <v>5</v>
      </c>
      <c r="H122" s="167" t="s">
        <v>85</v>
      </c>
      <c r="I122" s="97" t="s">
        <v>165</v>
      </c>
      <c r="J122" s="97">
        <v>12</v>
      </c>
      <c r="K122" s="97" t="s">
        <v>237</v>
      </c>
      <c r="L122" s="97" t="s">
        <v>238</v>
      </c>
      <c r="M122" s="97" t="s">
        <v>239</v>
      </c>
      <c r="N122" s="30" t="s">
        <v>240</v>
      </c>
      <c r="O122" s="33" t="s">
        <v>242</v>
      </c>
      <c r="P122" s="71" t="s">
        <v>241</v>
      </c>
      <c r="Q122" s="30"/>
      <c r="R122" s="30"/>
      <c r="S122" s="30"/>
      <c r="T122" s="30"/>
      <c r="U122" s="65"/>
      <c r="V122" s="65"/>
      <c r="W122" s="65"/>
      <c r="X122" s="65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</row>
    <row r="123" spans="1:86" ht="16.5" thickBot="1" x14ac:dyDescent="0.3">
      <c r="A123" s="70" t="s">
        <v>312</v>
      </c>
      <c r="B123" s="74" t="s">
        <v>218</v>
      </c>
      <c r="C123" s="95">
        <f>DATE(Tabla2[[#This Row],[anio]],Tabla2[[#This Row],[mes]],Tabla2[[#This Row],[dia]])</f>
        <v>44952</v>
      </c>
      <c r="D123" s="94">
        <v>26</v>
      </c>
      <c r="E123" s="94">
        <v>1</v>
      </c>
      <c r="F123" s="94">
        <v>2023</v>
      </c>
      <c r="G123" s="23">
        <f>WEEKNUM(Tabla2[[#This Row],[fecha]],2)</f>
        <v>5</v>
      </c>
      <c r="H123" s="167" t="s">
        <v>85</v>
      </c>
      <c r="I123" s="97" t="s">
        <v>165</v>
      </c>
      <c r="J123" s="97">
        <v>12</v>
      </c>
      <c r="K123" s="97" t="s">
        <v>237</v>
      </c>
      <c r="L123" s="97" t="s">
        <v>238</v>
      </c>
      <c r="M123" s="97" t="s">
        <v>239</v>
      </c>
      <c r="N123" s="30" t="s">
        <v>240</v>
      </c>
      <c r="O123" s="33" t="s">
        <v>242</v>
      </c>
      <c r="P123" s="71" t="s">
        <v>241</v>
      </c>
      <c r="Q123" s="30"/>
      <c r="R123" s="30"/>
      <c r="S123" s="30"/>
      <c r="T123" s="30"/>
      <c r="U123" s="65"/>
      <c r="V123" s="65"/>
      <c r="W123" s="65"/>
      <c r="X123" s="65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</row>
    <row r="124" spans="1:86" ht="16.5" thickBot="1" x14ac:dyDescent="0.3">
      <c r="A124" s="70" t="s">
        <v>313</v>
      </c>
      <c r="B124" s="74" t="s">
        <v>218</v>
      </c>
      <c r="C124" s="95">
        <f>DATE(Tabla2[[#This Row],[anio]],Tabla2[[#This Row],[mes]],Tabla2[[#This Row],[dia]])</f>
        <v>44953</v>
      </c>
      <c r="D124" s="94">
        <v>27</v>
      </c>
      <c r="E124" s="94">
        <v>1</v>
      </c>
      <c r="F124" s="94">
        <v>2023</v>
      </c>
      <c r="G124" s="23">
        <f>WEEKNUM(Tabla2[[#This Row],[fecha]],2)</f>
        <v>5</v>
      </c>
      <c r="H124" s="167" t="s">
        <v>85</v>
      </c>
      <c r="I124" s="97" t="s">
        <v>165</v>
      </c>
      <c r="J124" s="97">
        <v>12</v>
      </c>
      <c r="K124" s="97" t="s">
        <v>237</v>
      </c>
      <c r="L124" s="97" t="s">
        <v>238</v>
      </c>
      <c r="M124" s="97" t="s">
        <v>239</v>
      </c>
      <c r="N124" s="30" t="s">
        <v>240</v>
      </c>
      <c r="O124" s="33" t="s">
        <v>242</v>
      </c>
      <c r="P124" s="71" t="s">
        <v>241</v>
      </c>
      <c r="Q124" s="30"/>
      <c r="R124" s="30"/>
      <c r="S124" s="30"/>
      <c r="T124" s="30"/>
      <c r="U124" s="65"/>
      <c r="V124" s="65"/>
      <c r="W124" s="65"/>
      <c r="X124" s="65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</row>
    <row r="125" spans="1:86" ht="16.5" thickBot="1" x14ac:dyDescent="0.3">
      <c r="A125" s="70" t="s">
        <v>314</v>
      </c>
      <c r="B125" s="74" t="s">
        <v>218</v>
      </c>
      <c r="C125" s="95">
        <f>DATE(Tabla2[[#This Row],[anio]],Tabla2[[#This Row],[mes]],Tabla2[[#This Row],[dia]])</f>
        <v>44954</v>
      </c>
      <c r="D125" s="94">
        <v>28</v>
      </c>
      <c r="E125" s="94">
        <v>1</v>
      </c>
      <c r="F125" s="94">
        <v>2023</v>
      </c>
      <c r="G125" s="23">
        <f>WEEKNUM(Tabla2[[#This Row],[fecha]],2)</f>
        <v>5</v>
      </c>
      <c r="H125" s="167" t="s">
        <v>85</v>
      </c>
      <c r="I125" s="97" t="s">
        <v>165</v>
      </c>
      <c r="J125" s="97">
        <v>12</v>
      </c>
      <c r="K125" s="97" t="s">
        <v>237</v>
      </c>
      <c r="L125" s="97" t="s">
        <v>238</v>
      </c>
      <c r="M125" s="97" t="s">
        <v>239</v>
      </c>
      <c r="N125" s="30" t="s">
        <v>240</v>
      </c>
      <c r="O125" s="33" t="s">
        <v>242</v>
      </c>
      <c r="P125" s="71" t="s">
        <v>241</v>
      </c>
      <c r="Q125" s="30"/>
      <c r="R125" s="30"/>
      <c r="S125" s="30"/>
      <c r="T125" s="30"/>
      <c r="U125" s="65"/>
      <c r="V125" s="65"/>
      <c r="W125" s="65"/>
      <c r="X125" s="65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</row>
    <row r="126" spans="1:86" ht="16.5" thickBot="1" x14ac:dyDescent="0.3">
      <c r="A126" s="70" t="s">
        <v>315</v>
      </c>
      <c r="B126" s="74" t="s">
        <v>218</v>
      </c>
      <c r="C126" s="95">
        <f>DATE(Tabla2[[#This Row],[anio]],Tabla2[[#This Row],[mes]],Tabla2[[#This Row],[dia]])</f>
        <v>44955</v>
      </c>
      <c r="D126" s="29">
        <v>29</v>
      </c>
      <c r="E126" s="29">
        <v>1</v>
      </c>
      <c r="F126" s="29">
        <v>2023</v>
      </c>
      <c r="G126" s="23">
        <f>WEEKNUM(Tabla2[[#This Row],[fecha]],2)</f>
        <v>5</v>
      </c>
      <c r="H126" s="24" t="s">
        <v>85</v>
      </c>
      <c r="I126" s="32" t="s">
        <v>165</v>
      </c>
      <c r="J126" s="32">
        <v>12</v>
      </c>
      <c r="K126" s="32" t="s">
        <v>237</v>
      </c>
      <c r="L126" s="32" t="s">
        <v>238</v>
      </c>
      <c r="M126" s="32" t="s">
        <v>239</v>
      </c>
      <c r="N126" s="30" t="s">
        <v>240</v>
      </c>
      <c r="O126" s="33" t="s">
        <v>242</v>
      </c>
      <c r="P126" s="71" t="s">
        <v>241</v>
      </c>
      <c r="Q126" s="30"/>
      <c r="R126" s="30"/>
      <c r="S126" s="30"/>
      <c r="T126" s="30"/>
      <c r="U126" s="65"/>
      <c r="V126" s="65"/>
      <c r="W126" s="65"/>
      <c r="X126" s="65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</row>
    <row r="127" spans="1:86" ht="16.5" thickBot="1" x14ac:dyDescent="0.3">
      <c r="A127" s="70" t="s">
        <v>283</v>
      </c>
      <c r="B127" s="74" t="s">
        <v>218</v>
      </c>
      <c r="C127" s="95">
        <f>DATE(Tabla2[[#This Row],[anio]],Tabla2[[#This Row],[mes]],Tabla2[[#This Row],[dia]])</f>
        <v>44960</v>
      </c>
      <c r="D127" s="94">
        <v>3</v>
      </c>
      <c r="E127" s="94">
        <v>2</v>
      </c>
      <c r="F127" s="94">
        <v>2023</v>
      </c>
      <c r="G127" s="23">
        <f>WEEKNUM(Tabla2[[#This Row],[fecha]],2)</f>
        <v>6</v>
      </c>
      <c r="H127" s="96" t="s">
        <v>160</v>
      </c>
      <c r="I127" s="97" t="s">
        <v>86</v>
      </c>
      <c r="J127" s="97">
        <v>13</v>
      </c>
      <c r="K127" s="97" t="s">
        <v>364</v>
      </c>
      <c r="L127" s="97" t="s">
        <v>373</v>
      </c>
      <c r="M127" s="97" t="s">
        <v>372</v>
      </c>
      <c r="N127" s="30" t="s">
        <v>374</v>
      </c>
      <c r="O127" s="33" t="s">
        <v>371</v>
      </c>
      <c r="P127" s="71" t="s">
        <v>370</v>
      </c>
      <c r="Q127" s="30"/>
      <c r="R127" s="30"/>
      <c r="S127" s="30"/>
      <c r="T127" s="30"/>
      <c r="U127" s="65"/>
      <c r="V127" s="65"/>
      <c r="W127" s="65"/>
      <c r="X127" s="65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</row>
    <row r="128" spans="1:86" ht="16.5" thickBot="1" x14ac:dyDescent="0.3">
      <c r="A128" s="70" t="s">
        <v>282</v>
      </c>
      <c r="B128" s="74" t="s">
        <v>218</v>
      </c>
      <c r="C128" s="95">
        <f>DATE(Tabla2[[#This Row],[anio]],Tabla2[[#This Row],[mes]],Tabla2[[#This Row],[dia]])</f>
        <v>44960</v>
      </c>
      <c r="D128" s="94">
        <v>3</v>
      </c>
      <c r="E128" s="94">
        <v>2</v>
      </c>
      <c r="F128" s="94">
        <v>2023</v>
      </c>
      <c r="G128" s="23">
        <f>WEEKNUM(Tabla2[[#This Row],[fecha]],2)</f>
        <v>6</v>
      </c>
      <c r="H128" s="96" t="s">
        <v>160</v>
      </c>
      <c r="I128" s="97" t="s">
        <v>286</v>
      </c>
      <c r="J128" s="97">
        <v>14</v>
      </c>
      <c r="K128" s="130" t="s">
        <v>362</v>
      </c>
      <c r="L128" s="97" t="s">
        <v>297</v>
      </c>
      <c r="M128" s="97" t="s">
        <v>173</v>
      </c>
      <c r="N128" s="30" t="s">
        <v>361</v>
      </c>
      <c r="O128" s="33" t="s">
        <v>360</v>
      </c>
      <c r="P128" s="71" t="s">
        <v>359</v>
      </c>
      <c r="Q128" s="30"/>
      <c r="R128" s="30"/>
      <c r="S128" s="30"/>
      <c r="T128" s="30"/>
      <c r="U128" s="65"/>
      <c r="V128" s="65"/>
      <c r="W128" s="65"/>
      <c r="X128" s="65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</row>
    <row r="129" spans="1:86" ht="16.5" thickBot="1" x14ac:dyDescent="0.3">
      <c r="A129" s="70" t="s">
        <v>284</v>
      </c>
      <c r="B129" s="74" t="s">
        <v>218</v>
      </c>
      <c r="C129" s="95">
        <f>DATE(Tabla2[[#This Row],[anio]],Tabla2[[#This Row],[mes]],Tabla2[[#This Row],[dia]])</f>
        <v>44961</v>
      </c>
      <c r="D129" s="94">
        <v>4</v>
      </c>
      <c r="E129" s="94">
        <v>2</v>
      </c>
      <c r="F129" s="94">
        <v>2023</v>
      </c>
      <c r="G129" s="23">
        <f>WEEKNUM(Tabla2[[#This Row],[fecha]],2)</f>
        <v>6</v>
      </c>
      <c r="H129" s="96" t="s">
        <v>160</v>
      </c>
      <c r="I129" s="97" t="s">
        <v>286</v>
      </c>
      <c r="J129" s="97">
        <v>14</v>
      </c>
      <c r="K129" s="130" t="s">
        <v>362</v>
      </c>
      <c r="L129" s="97" t="s">
        <v>297</v>
      </c>
      <c r="M129" s="97" t="s">
        <v>173</v>
      </c>
      <c r="N129" s="30" t="s">
        <v>361</v>
      </c>
      <c r="O129" s="33" t="s">
        <v>360</v>
      </c>
      <c r="P129" s="71" t="s">
        <v>359</v>
      </c>
      <c r="Q129" s="30"/>
      <c r="R129" s="30"/>
      <c r="S129" s="30"/>
      <c r="T129" s="30"/>
      <c r="U129" s="65"/>
      <c r="V129" s="65"/>
      <c r="W129" s="65"/>
      <c r="X129" s="65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</row>
    <row r="130" spans="1:86" ht="16.5" thickBot="1" x14ac:dyDescent="0.3">
      <c r="A130" s="70" t="s">
        <v>285</v>
      </c>
      <c r="B130" s="74" t="s">
        <v>218</v>
      </c>
      <c r="C130" s="95">
        <f>DATE(Tabla2[[#This Row],[anio]],Tabla2[[#This Row],[mes]],Tabla2[[#This Row],[dia]])</f>
        <v>44962</v>
      </c>
      <c r="D130" s="94">
        <v>5</v>
      </c>
      <c r="E130" s="94">
        <v>2</v>
      </c>
      <c r="F130" s="94">
        <v>2023</v>
      </c>
      <c r="G130" s="23">
        <f>WEEKNUM(Tabla2[[#This Row],[fecha]],2)</f>
        <v>6</v>
      </c>
      <c r="H130" s="96" t="s">
        <v>160</v>
      </c>
      <c r="I130" s="97" t="s">
        <v>286</v>
      </c>
      <c r="J130" s="97">
        <v>14</v>
      </c>
      <c r="K130" s="130" t="s">
        <v>362</v>
      </c>
      <c r="L130" s="97" t="s">
        <v>297</v>
      </c>
      <c r="M130" s="97" t="s">
        <v>173</v>
      </c>
      <c r="N130" s="30" t="s">
        <v>361</v>
      </c>
      <c r="O130" s="33" t="s">
        <v>360</v>
      </c>
      <c r="P130" s="71" t="s">
        <v>359</v>
      </c>
      <c r="Q130" s="30"/>
      <c r="R130" s="30"/>
      <c r="S130" s="30"/>
      <c r="T130" s="30"/>
      <c r="U130" s="65"/>
      <c r="V130" s="65"/>
      <c r="W130" s="65"/>
      <c r="X130" s="65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</row>
    <row r="131" spans="1:86" ht="16.5" thickBot="1" x14ac:dyDescent="0.3">
      <c r="A131" s="70" t="s">
        <v>287</v>
      </c>
      <c r="B131" s="74" t="s">
        <v>218</v>
      </c>
      <c r="C131" s="95">
        <f>DATE(Tabla2[[#This Row],[anio]],Tabla2[[#This Row],[mes]],Tabla2[[#This Row],[dia]])</f>
        <v>44960</v>
      </c>
      <c r="D131" s="94">
        <v>3</v>
      </c>
      <c r="E131" s="94">
        <v>2</v>
      </c>
      <c r="F131" s="94">
        <v>2023</v>
      </c>
      <c r="G131" s="23">
        <f>WEEKNUM(Tabla2[[#This Row],[fecha]],2)</f>
        <v>6</v>
      </c>
      <c r="H131" s="96" t="s">
        <v>290</v>
      </c>
      <c r="I131" s="97" t="s">
        <v>165</v>
      </c>
      <c r="J131" s="97">
        <v>15</v>
      </c>
      <c r="K131" s="97" t="s">
        <v>291</v>
      </c>
      <c r="L131" s="97" t="s">
        <v>292</v>
      </c>
      <c r="M131" s="97" t="s">
        <v>290</v>
      </c>
      <c r="N131" s="30" t="s">
        <v>293</v>
      </c>
      <c r="O131" s="33" t="s">
        <v>294</v>
      </c>
      <c r="P131" s="71" t="s">
        <v>295</v>
      </c>
      <c r="Q131" s="30"/>
      <c r="R131" s="30"/>
      <c r="S131" s="30"/>
      <c r="T131" s="30"/>
      <c r="U131" s="65"/>
      <c r="V131" s="65"/>
      <c r="W131" s="65"/>
      <c r="X131" s="65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</row>
    <row r="132" spans="1:86" ht="16.5" thickBot="1" x14ac:dyDescent="0.3">
      <c r="A132" s="70" t="s">
        <v>288</v>
      </c>
      <c r="B132" s="74" t="s">
        <v>218</v>
      </c>
      <c r="C132" s="95">
        <f>DATE(Tabla2[[#This Row],[anio]],Tabla2[[#This Row],[mes]],Tabla2[[#This Row],[dia]])</f>
        <v>44961</v>
      </c>
      <c r="D132" s="94">
        <v>4</v>
      </c>
      <c r="E132" s="94">
        <v>2</v>
      </c>
      <c r="F132" s="94">
        <v>2023</v>
      </c>
      <c r="G132" s="23">
        <f>WEEKNUM(Tabla2[[#This Row],[fecha]],2)</f>
        <v>6</v>
      </c>
      <c r="H132" s="96" t="s">
        <v>290</v>
      </c>
      <c r="I132" s="97" t="s">
        <v>165</v>
      </c>
      <c r="J132" s="97">
        <v>15</v>
      </c>
      <c r="K132" s="97" t="s">
        <v>291</v>
      </c>
      <c r="L132" s="97" t="s">
        <v>292</v>
      </c>
      <c r="M132" s="97" t="s">
        <v>290</v>
      </c>
      <c r="N132" s="30" t="s">
        <v>293</v>
      </c>
      <c r="O132" s="33" t="s">
        <v>294</v>
      </c>
      <c r="P132" s="71" t="s">
        <v>295</v>
      </c>
      <c r="Q132" s="30"/>
      <c r="R132" s="30"/>
      <c r="S132" s="30"/>
      <c r="T132" s="30"/>
      <c r="U132" s="65"/>
      <c r="V132" s="65"/>
      <c r="W132" s="65"/>
      <c r="X132" s="65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</row>
    <row r="133" spans="1:86" ht="16.5" thickBot="1" x14ac:dyDescent="0.3">
      <c r="A133" s="70" t="s">
        <v>289</v>
      </c>
      <c r="B133" s="74" t="s">
        <v>218</v>
      </c>
      <c r="C133" s="95">
        <f>DATE(Tabla2[[#This Row],[anio]],Tabla2[[#This Row],[mes]],Tabla2[[#This Row],[dia]])</f>
        <v>44962</v>
      </c>
      <c r="D133" s="94">
        <v>5</v>
      </c>
      <c r="E133" s="94">
        <v>2</v>
      </c>
      <c r="F133" s="94">
        <v>2023</v>
      </c>
      <c r="G133" s="23">
        <f>WEEKNUM(Tabla2[[#This Row],[fecha]],2)</f>
        <v>6</v>
      </c>
      <c r="H133" s="96" t="s">
        <v>290</v>
      </c>
      <c r="I133" s="97" t="s">
        <v>165</v>
      </c>
      <c r="J133" s="97">
        <v>15</v>
      </c>
      <c r="K133" s="97" t="s">
        <v>291</v>
      </c>
      <c r="L133" s="97" t="s">
        <v>292</v>
      </c>
      <c r="M133" s="97" t="s">
        <v>290</v>
      </c>
      <c r="N133" s="30" t="s">
        <v>293</v>
      </c>
      <c r="O133" s="33" t="s">
        <v>294</v>
      </c>
      <c r="P133" s="71" t="s">
        <v>295</v>
      </c>
      <c r="Q133" s="30"/>
      <c r="R133" s="30"/>
      <c r="S133" s="30"/>
      <c r="T133" s="30"/>
      <c r="U133" s="65"/>
      <c r="V133" s="65"/>
      <c r="W133" s="65"/>
      <c r="X133" s="65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</row>
    <row r="134" spans="1:86" ht="16.5" thickBot="1" x14ac:dyDescent="0.3">
      <c r="A134" s="70" t="s">
        <v>296</v>
      </c>
      <c r="B134" s="74" t="s">
        <v>218</v>
      </c>
      <c r="C134" s="95">
        <f>DATE(Tabla2[[#This Row],[anio]],Tabla2[[#This Row],[mes]],Tabla2[[#This Row],[dia]])</f>
        <v>44959</v>
      </c>
      <c r="D134" s="94">
        <v>2</v>
      </c>
      <c r="E134" s="94">
        <v>2</v>
      </c>
      <c r="F134" s="94">
        <v>2023</v>
      </c>
      <c r="G134" s="23">
        <f>WEEKNUM(Tabla2[[#This Row],[fecha]],2)</f>
        <v>6</v>
      </c>
      <c r="H134" s="96" t="s">
        <v>160</v>
      </c>
      <c r="I134" s="97" t="s">
        <v>86</v>
      </c>
      <c r="J134" s="97">
        <v>13</v>
      </c>
      <c r="K134" s="97" t="s">
        <v>363</v>
      </c>
      <c r="L134" s="97" t="s">
        <v>365</v>
      </c>
      <c r="M134" s="97" t="s">
        <v>367</v>
      </c>
      <c r="N134" s="129" t="s">
        <v>366</v>
      </c>
      <c r="O134" s="33" t="s">
        <v>369</v>
      </c>
      <c r="P134" s="71" t="s">
        <v>368</v>
      </c>
      <c r="Q134" s="30"/>
      <c r="R134" s="30"/>
      <c r="S134" s="30"/>
      <c r="T134" s="30"/>
      <c r="U134" s="65"/>
      <c r="V134" s="65"/>
      <c r="W134" s="65"/>
      <c r="X134" s="65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</row>
    <row r="135" spans="1:86" ht="16.5" thickBot="1" x14ac:dyDescent="0.3">
      <c r="A135" s="70" t="s">
        <v>296</v>
      </c>
      <c r="B135" s="74" t="s">
        <v>218</v>
      </c>
      <c r="C135" s="95">
        <f>DATE(Tabla2[[#This Row],[anio]],Tabla2[[#This Row],[mes]],Tabla2[[#This Row],[dia]])</f>
        <v>44959</v>
      </c>
      <c r="D135" s="94">
        <v>2</v>
      </c>
      <c r="E135" s="94">
        <v>2</v>
      </c>
      <c r="F135" s="94">
        <v>2023</v>
      </c>
      <c r="G135" s="23">
        <f>WEEKNUM(Tabla2[[#This Row],[fecha]],2)</f>
        <v>6</v>
      </c>
      <c r="H135" s="96" t="s">
        <v>85</v>
      </c>
      <c r="I135" s="97" t="s">
        <v>165</v>
      </c>
      <c r="J135" s="97">
        <v>16</v>
      </c>
      <c r="K135" s="97" t="s">
        <v>303</v>
      </c>
      <c r="L135" s="97" t="s">
        <v>298</v>
      </c>
      <c r="M135" s="97" t="s">
        <v>302</v>
      </c>
      <c r="N135" s="30" t="s">
        <v>301</v>
      </c>
      <c r="O135" s="93" t="s">
        <v>300</v>
      </c>
      <c r="P135" s="71" t="s">
        <v>299</v>
      </c>
      <c r="Q135" s="30"/>
      <c r="R135" s="30"/>
      <c r="S135" s="30"/>
      <c r="T135" s="30"/>
      <c r="U135" s="65"/>
      <c r="V135" s="65"/>
      <c r="W135" s="65"/>
      <c r="X135" s="65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</row>
    <row r="136" spans="1:86" ht="16.5" thickBot="1" x14ac:dyDescent="0.3">
      <c r="A136" s="70" t="s">
        <v>324</v>
      </c>
      <c r="B136" s="74" t="s">
        <v>218</v>
      </c>
      <c r="C136" s="95">
        <f>DATE(Tabla2[[#This Row],[anio]],Tabla2[[#This Row],[mes]],Tabla2[[#This Row],[dia]])</f>
        <v>44958</v>
      </c>
      <c r="D136" s="94">
        <v>1</v>
      </c>
      <c r="E136" s="94">
        <v>2</v>
      </c>
      <c r="F136" s="94">
        <v>2023</v>
      </c>
      <c r="G136" s="23">
        <f>WEEKNUM(Tabla2[[#This Row],[fecha]],2)</f>
        <v>6</v>
      </c>
      <c r="H136" s="96" t="s">
        <v>85</v>
      </c>
      <c r="I136" s="97" t="s">
        <v>165</v>
      </c>
      <c r="J136" s="97">
        <v>17</v>
      </c>
      <c r="K136" s="97" t="s">
        <v>237</v>
      </c>
      <c r="L136" s="97" t="s">
        <v>238</v>
      </c>
      <c r="M136" s="97" t="s">
        <v>239</v>
      </c>
      <c r="N136" s="30" t="s">
        <v>240</v>
      </c>
      <c r="O136" s="33" t="s">
        <v>242</v>
      </c>
      <c r="P136" s="71" t="s">
        <v>241</v>
      </c>
      <c r="Q136" s="30"/>
      <c r="R136" s="30"/>
      <c r="S136" s="30"/>
      <c r="T136" s="30"/>
      <c r="U136" s="65"/>
      <c r="V136" s="65"/>
      <c r="W136" s="65"/>
      <c r="X136" s="65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</row>
    <row r="137" spans="1:86" ht="16.5" thickBot="1" x14ac:dyDescent="0.3">
      <c r="A137" s="70" t="s">
        <v>325</v>
      </c>
      <c r="B137" s="74" t="s">
        <v>218</v>
      </c>
      <c r="C137" s="95">
        <f>DATE(Tabla2[[#This Row],[anio]],Tabla2[[#This Row],[mes]],Tabla2[[#This Row],[dia]])</f>
        <v>44959</v>
      </c>
      <c r="D137" s="94">
        <v>2</v>
      </c>
      <c r="E137" s="94">
        <v>2</v>
      </c>
      <c r="F137" s="94">
        <v>2023</v>
      </c>
      <c r="G137" s="23">
        <f>WEEKNUM(Tabla2[[#This Row],[fecha]],2)</f>
        <v>6</v>
      </c>
      <c r="H137" s="96" t="s">
        <v>85</v>
      </c>
      <c r="I137" s="97" t="s">
        <v>165</v>
      </c>
      <c r="J137" s="97">
        <v>17</v>
      </c>
      <c r="K137" s="97" t="s">
        <v>237</v>
      </c>
      <c r="L137" s="97" t="s">
        <v>238</v>
      </c>
      <c r="M137" s="97" t="s">
        <v>239</v>
      </c>
      <c r="N137" s="30" t="s">
        <v>240</v>
      </c>
      <c r="O137" s="33" t="s">
        <v>242</v>
      </c>
      <c r="P137" s="71" t="s">
        <v>241</v>
      </c>
      <c r="Q137" s="30"/>
      <c r="R137" s="30"/>
      <c r="S137" s="30"/>
      <c r="T137" s="30"/>
      <c r="U137" s="65"/>
      <c r="V137" s="65"/>
      <c r="W137" s="65"/>
      <c r="X137" s="65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</row>
    <row r="138" spans="1:86" ht="16.5" thickBot="1" x14ac:dyDescent="0.3">
      <c r="A138" s="70" t="s">
        <v>326</v>
      </c>
      <c r="B138" s="74" t="s">
        <v>218</v>
      </c>
      <c r="C138" s="95">
        <f>DATE(Tabla2[[#This Row],[anio]],Tabla2[[#This Row],[mes]],Tabla2[[#This Row],[dia]])</f>
        <v>44960</v>
      </c>
      <c r="D138" s="94">
        <v>3</v>
      </c>
      <c r="E138" s="94">
        <v>2</v>
      </c>
      <c r="F138" s="94">
        <v>2023</v>
      </c>
      <c r="G138" s="23">
        <f>WEEKNUM(Tabla2[[#This Row],[fecha]],2)</f>
        <v>6</v>
      </c>
      <c r="H138" s="96" t="s">
        <v>85</v>
      </c>
      <c r="I138" s="97" t="s">
        <v>165</v>
      </c>
      <c r="J138" s="97">
        <v>17</v>
      </c>
      <c r="K138" s="97" t="s">
        <v>237</v>
      </c>
      <c r="L138" s="97" t="s">
        <v>238</v>
      </c>
      <c r="M138" s="97" t="s">
        <v>239</v>
      </c>
      <c r="N138" s="30" t="s">
        <v>240</v>
      </c>
      <c r="O138" s="33" t="s">
        <v>242</v>
      </c>
      <c r="P138" s="71" t="s">
        <v>241</v>
      </c>
      <c r="Q138" s="30"/>
      <c r="R138" s="30"/>
      <c r="S138" s="30"/>
      <c r="T138" s="30"/>
      <c r="U138" s="65"/>
      <c r="V138" s="65"/>
      <c r="W138" s="65"/>
      <c r="X138" s="65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</row>
    <row r="139" spans="1:86" ht="16.5" thickBot="1" x14ac:dyDescent="0.3">
      <c r="A139" s="70" t="s">
        <v>323</v>
      </c>
      <c r="B139" s="74" t="s">
        <v>218</v>
      </c>
      <c r="C139" s="95">
        <f>DATE(Tabla2[[#This Row],[anio]],Tabla2[[#This Row],[mes]],Tabla2[[#This Row],[dia]])</f>
        <v>44957</v>
      </c>
      <c r="D139" s="94">
        <v>31</v>
      </c>
      <c r="E139" s="94">
        <v>1</v>
      </c>
      <c r="F139" s="94">
        <v>2023</v>
      </c>
      <c r="G139" s="23">
        <f>WEEKNUM(Tabla2[[#This Row],[fecha]],2)</f>
        <v>6</v>
      </c>
      <c r="H139" s="96" t="s">
        <v>85</v>
      </c>
      <c r="I139" s="97" t="s">
        <v>165</v>
      </c>
      <c r="J139" s="97">
        <v>17</v>
      </c>
      <c r="K139" s="97" t="s">
        <v>237</v>
      </c>
      <c r="L139" s="97" t="s">
        <v>238</v>
      </c>
      <c r="M139" s="97" t="s">
        <v>239</v>
      </c>
      <c r="N139" s="30" t="s">
        <v>240</v>
      </c>
      <c r="O139" s="33" t="s">
        <v>242</v>
      </c>
      <c r="P139" s="71" t="s">
        <v>241</v>
      </c>
      <c r="Q139" s="30"/>
      <c r="R139" s="30"/>
      <c r="S139" s="30"/>
      <c r="T139" s="30"/>
      <c r="U139" s="65"/>
      <c r="V139" s="65"/>
      <c r="W139" s="65"/>
      <c r="X139" s="65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</row>
    <row r="140" spans="1:86" ht="16.5" thickBot="1" x14ac:dyDescent="0.3">
      <c r="A140" s="70" t="s">
        <v>327</v>
      </c>
      <c r="B140" s="74" t="s">
        <v>218</v>
      </c>
      <c r="C140" s="95">
        <f>DATE(Tabla2[[#This Row],[anio]],Tabla2[[#This Row],[mes]],Tabla2[[#This Row],[dia]])</f>
        <v>44961</v>
      </c>
      <c r="D140" s="94">
        <v>4</v>
      </c>
      <c r="E140" s="94">
        <v>2</v>
      </c>
      <c r="F140" s="94">
        <v>2023</v>
      </c>
      <c r="G140" s="23">
        <f>WEEKNUM(Tabla2[[#This Row],[fecha]],2)</f>
        <v>6</v>
      </c>
      <c r="H140" s="96" t="s">
        <v>85</v>
      </c>
      <c r="I140" s="97" t="s">
        <v>165</v>
      </c>
      <c r="J140" s="97">
        <v>17</v>
      </c>
      <c r="K140" s="97" t="s">
        <v>237</v>
      </c>
      <c r="L140" s="97" t="s">
        <v>238</v>
      </c>
      <c r="M140" s="97" t="s">
        <v>239</v>
      </c>
      <c r="N140" s="30" t="s">
        <v>240</v>
      </c>
      <c r="O140" s="33" t="s">
        <v>242</v>
      </c>
      <c r="P140" s="71" t="s">
        <v>241</v>
      </c>
      <c r="Q140" s="30"/>
      <c r="R140" s="30"/>
      <c r="S140" s="30"/>
      <c r="T140" s="30"/>
      <c r="U140" s="65"/>
      <c r="V140" s="65"/>
      <c r="W140" s="65"/>
      <c r="X140" s="65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</row>
    <row r="141" spans="1:86" ht="16.5" thickBot="1" x14ac:dyDescent="0.3">
      <c r="A141" s="70" t="s">
        <v>328</v>
      </c>
      <c r="B141" s="74" t="s">
        <v>218</v>
      </c>
      <c r="C141" s="95">
        <f>DATE(Tabla2[[#This Row],[anio]],Tabla2[[#This Row],[mes]],Tabla2[[#This Row],[dia]])</f>
        <v>44962</v>
      </c>
      <c r="D141" s="94">
        <v>5</v>
      </c>
      <c r="E141" s="94">
        <v>2</v>
      </c>
      <c r="F141" s="94">
        <v>2023</v>
      </c>
      <c r="G141" s="23">
        <f>WEEKNUM(Tabla2[[#This Row],[fecha]],2)</f>
        <v>6</v>
      </c>
      <c r="H141" s="96" t="s">
        <v>85</v>
      </c>
      <c r="I141" s="97" t="s">
        <v>165</v>
      </c>
      <c r="J141" s="97">
        <v>17</v>
      </c>
      <c r="K141" s="97" t="s">
        <v>237</v>
      </c>
      <c r="L141" s="97" t="s">
        <v>238</v>
      </c>
      <c r="M141" s="97" t="s">
        <v>239</v>
      </c>
      <c r="N141" s="30" t="s">
        <v>240</v>
      </c>
      <c r="O141" s="33" t="s">
        <v>242</v>
      </c>
      <c r="P141" s="71" t="s">
        <v>241</v>
      </c>
      <c r="Q141" s="30"/>
      <c r="R141" s="30"/>
      <c r="S141" s="30"/>
      <c r="T141" s="30"/>
      <c r="U141" s="65"/>
      <c r="V141" s="65"/>
      <c r="W141" s="65"/>
      <c r="X141" s="65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</row>
    <row r="142" spans="1:86" s="78" customFormat="1" ht="16.5" thickBot="1" x14ac:dyDescent="0.3">
      <c r="A142" s="70" t="s">
        <v>329</v>
      </c>
      <c r="B142" s="74" t="s">
        <v>218</v>
      </c>
      <c r="C142" s="95">
        <f>DATE(Tabla2[[#This Row],[anio]],Tabla2[[#This Row],[mes]],Tabla2[[#This Row],[dia]])</f>
        <v>44963</v>
      </c>
      <c r="D142" s="29">
        <v>6</v>
      </c>
      <c r="E142" s="29">
        <v>2</v>
      </c>
      <c r="F142" s="29">
        <v>2023</v>
      </c>
      <c r="G142" s="23">
        <f>WEEKNUM(Tabla2[[#This Row],[fecha]],2)</f>
        <v>7</v>
      </c>
      <c r="H142" s="31" t="s">
        <v>85</v>
      </c>
      <c r="I142" s="32" t="s">
        <v>86</v>
      </c>
      <c r="J142" s="32">
        <v>22</v>
      </c>
      <c r="K142" s="32" t="s">
        <v>87</v>
      </c>
      <c r="L142" s="32" t="s">
        <v>342</v>
      </c>
      <c r="M142" s="32" t="s">
        <v>343</v>
      </c>
      <c r="N142" s="30" t="s">
        <v>344</v>
      </c>
      <c r="O142" s="33" t="s">
        <v>345</v>
      </c>
      <c r="P142" s="71" t="s">
        <v>346</v>
      </c>
      <c r="Q142" s="30"/>
      <c r="R142" s="30"/>
      <c r="S142" s="30"/>
      <c r="T142" s="30"/>
      <c r="U142" s="65"/>
      <c r="V142" s="65"/>
      <c r="W142" s="65"/>
      <c r="X142" s="65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</row>
    <row r="143" spans="1:86" ht="16.5" thickBot="1" x14ac:dyDescent="0.3">
      <c r="A143" s="70" t="s">
        <v>330</v>
      </c>
      <c r="B143" s="74" t="s">
        <v>218</v>
      </c>
      <c r="C143" s="95">
        <f>DATE(Tabla2[[#This Row],[anio]],Tabla2[[#This Row],[mes]],Tabla2[[#This Row],[dia]])</f>
        <v>44964</v>
      </c>
      <c r="D143" s="94">
        <v>7</v>
      </c>
      <c r="E143" s="94">
        <v>2</v>
      </c>
      <c r="F143" s="94">
        <v>2023</v>
      </c>
      <c r="G143" s="23">
        <f>WEEKNUM(Tabla2[[#This Row],[fecha]],2)</f>
        <v>7</v>
      </c>
      <c r="H143" s="96" t="s">
        <v>85</v>
      </c>
      <c r="I143" s="97" t="s">
        <v>86</v>
      </c>
      <c r="J143" s="97">
        <v>22</v>
      </c>
      <c r="K143" s="97" t="s">
        <v>87</v>
      </c>
      <c r="L143" s="97" t="s">
        <v>342</v>
      </c>
      <c r="M143" s="97" t="s">
        <v>343</v>
      </c>
      <c r="N143" s="30" t="s">
        <v>344</v>
      </c>
      <c r="O143" s="33" t="s">
        <v>345</v>
      </c>
      <c r="P143" s="71" t="s">
        <v>346</v>
      </c>
      <c r="Q143" s="30"/>
      <c r="R143" s="30"/>
      <c r="S143" s="30"/>
      <c r="T143" s="30"/>
      <c r="U143" s="65"/>
      <c r="V143" s="65"/>
      <c r="W143" s="65"/>
      <c r="X143" s="65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</row>
    <row r="144" spans="1:86" ht="16.5" thickBot="1" x14ac:dyDescent="0.3">
      <c r="A144" s="70" t="s">
        <v>332</v>
      </c>
      <c r="B144" s="74" t="s">
        <v>218</v>
      </c>
      <c r="C144" s="95">
        <f>DATE(Tabla2[[#This Row],[anio]],Tabla2[[#This Row],[mes]],Tabla2[[#This Row],[dia]])</f>
        <v>44965</v>
      </c>
      <c r="D144" s="94">
        <v>8</v>
      </c>
      <c r="E144" s="94">
        <v>2</v>
      </c>
      <c r="F144" s="94">
        <v>2023</v>
      </c>
      <c r="G144" s="23">
        <f>WEEKNUM(Tabla2[[#This Row],[fecha]],2)</f>
        <v>7</v>
      </c>
      <c r="H144" s="96" t="s">
        <v>85</v>
      </c>
      <c r="I144" s="97" t="s">
        <v>86</v>
      </c>
      <c r="J144" s="97">
        <v>22</v>
      </c>
      <c r="K144" s="97" t="s">
        <v>87</v>
      </c>
      <c r="L144" s="97" t="s">
        <v>342</v>
      </c>
      <c r="M144" s="97" t="s">
        <v>343</v>
      </c>
      <c r="N144" s="30" t="s">
        <v>344</v>
      </c>
      <c r="O144" s="33" t="s">
        <v>345</v>
      </c>
      <c r="P144" s="71" t="s">
        <v>346</v>
      </c>
      <c r="Q144" s="30"/>
      <c r="R144" s="30"/>
      <c r="S144" s="30"/>
      <c r="T144" s="30"/>
      <c r="U144" s="65"/>
      <c r="V144" s="65"/>
      <c r="W144" s="65"/>
      <c r="X144" s="65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</row>
    <row r="145" spans="1:86" ht="16.5" thickBot="1" x14ac:dyDescent="0.3">
      <c r="A145" s="70" t="s">
        <v>387</v>
      </c>
      <c r="B145" s="74" t="s">
        <v>218</v>
      </c>
      <c r="C145" s="95">
        <f>DATE(Tabla2[[#This Row],[anio]],Tabla2[[#This Row],[mes]],Tabla2[[#This Row],[dia]])</f>
        <v>44967</v>
      </c>
      <c r="D145" s="94">
        <v>10</v>
      </c>
      <c r="E145" s="94">
        <v>2</v>
      </c>
      <c r="F145" s="94">
        <v>2023</v>
      </c>
      <c r="G145" s="23">
        <f>WEEKNUM(Tabla2[[#This Row],[fecha]],2)</f>
        <v>7</v>
      </c>
      <c r="H145" s="96" t="s">
        <v>290</v>
      </c>
      <c r="I145" s="97" t="s">
        <v>165</v>
      </c>
      <c r="J145" s="97">
        <v>24</v>
      </c>
      <c r="K145" s="97" t="s">
        <v>291</v>
      </c>
      <c r="L145" s="97" t="s">
        <v>292</v>
      </c>
      <c r="M145" s="97" t="s">
        <v>290</v>
      </c>
      <c r="N145" s="30" t="s">
        <v>293</v>
      </c>
      <c r="O145" s="33" t="s">
        <v>294</v>
      </c>
      <c r="P145" s="71" t="s">
        <v>295</v>
      </c>
      <c r="Q145" s="30"/>
      <c r="R145" s="30"/>
      <c r="S145" s="30"/>
      <c r="T145" s="30"/>
      <c r="U145" s="65"/>
      <c r="V145" s="65"/>
      <c r="W145" s="65"/>
      <c r="X145" s="65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</row>
    <row r="146" spans="1:86" ht="16.5" thickBot="1" x14ac:dyDescent="0.3">
      <c r="A146" s="70" t="s">
        <v>388</v>
      </c>
      <c r="B146" s="74" t="s">
        <v>218</v>
      </c>
      <c r="C146" s="95">
        <f>DATE(Tabla2[[#This Row],[anio]],Tabla2[[#This Row],[mes]],Tabla2[[#This Row],[dia]])</f>
        <v>44968</v>
      </c>
      <c r="D146" s="94">
        <v>11</v>
      </c>
      <c r="E146" s="94">
        <v>2</v>
      </c>
      <c r="F146" s="94">
        <v>2023</v>
      </c>
      <c r="G146" s="23">
        <f>WEEKNUM(Tabla2[[#This Row],[fecha]],2)</f>
        <v>7</v>
      </c>
      <c r="H146" s="96" t="s">
        <v>290</v>
      </c>
      <c r="I146" s="97" t="s">
        <v>165</v>
      </c>
      <c r="J146" s="97">
        <v>24</v>
      </c>
      <c r="K146" s="97" t="s">
        <v>291</v>
      </c>
      <c r="L146" s="97" t="s">
        <v>292</v>
      </c>
      <c r="M146" s="97" t="s">
        <v>290</v>
      </c>
      <c r="N146" s="30" t="s">
        <v>293</v>
      </c>
      <c r="O146" s="33" t="s">
        <v>294</v>
      </c>
      <c r="P146" s="71" t="s">
        <v>295</v>
      </c>
      <c r="Q146" s="30"/>
      <c r="R146" s="30"/>
      <c r="S146" s="30"/>
      <c r="T146" s="30"/>
      <c r="U146" s="65"/>
      <c r="V146" s="65"/>
      <c r="W146" s="65"/>
      <c r="X146" s="65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</row>
    <row r="147" spans="1:86" ht="16.5" thickBot="1" x14ac:dyDescent="0.3">
      <c r="A147" s="70" t="s">
        <v>389</v>
      </c>
      <c r="B147" s="74" t="s">
        <v>218</v>
      </c>
      <c r="C147" s="95">
        <f>DATE(Tabla2[[#This Row],[anio]],Tabla2[[#This Row],[mes]],Tabla2[[#This Row],[dia]])</f>
        <v>44969</v>
      </c>
      <c r="D147" s="94">
        <v>12</v>
      </c>
      <c r="E147" s="94">
        <v>2</v>
      </c>
      <c r="F147" s="94">
        <v>2023</v>
      </c>
      <c r="G147" s="23">
        <f>WEEKNUM(Tabla2[[#This Row],[fecha]],2)</f>
        <v>7</v>
      </c>
      <c r="H147" s="96" t="s">
        <v>290</v>
      </c>
      <c r="I147" s="97" t="s">
        <v>165</v>
      </c>
      <c r="J147" s="97">
        <v>24</v>
      </c>
      <c r="K147" s="97" t="s">
        <v>291</v>
      </c>
      <c r="L147" s="97" t="s">
        <v>292</v>
      </c>
      <c r="M147" s="97" t="s">
        <v>290</v>
      </c>
      <c r="N147" s="30" t="s">
        <v>293</v>
      </c>
      <c r="O147" s="33" t="s">
        <v>294</v>
      </c>
      <c r="P147" s="71" t="s">
        <v>295</v>
      </c>
      <c r="Q147" s="30"/>
      <c r="R147" s="30"/>
      <c r="S147" s="30"/>
      <c r="T147" s="30"/>
      <c r="U147" s="65"/>
      <c r="V147" s="65"/>
      <c r="W147" s="65"/>
      <c r="X147" s="65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</row>
    <row r="148" spans="1:86" ht="16.5" thickBot="1" x14ac:dyDescent="0.3">
      <c r="A148" s="70" t="s">
        <v>380</v>
      </c>
      <c r="B148" s="74" t="s">
        <v>218</v>
      </c>
      <c r="C148" s="95">
        <f>DATE(Tabla2[[#This Row],[anio]],Tabla2[[#This Row],[mes]],Tabla2[[#This Row],[dia]])</f>
        <v>44967</v>
      </c>
      <c r="D148" s="94">
        <v>10</v>
      </c>
      <c r="E148" s="94">
        <v>2</v>
      </c>
      <c r="F148" s="94">
        <v>2023</v>
      </c>
      <c r="G148" s="23">
        <f>WEEKNUM(Tabla2[[#This Row],[fecha]],2)</f>
        <v>7</v>
      </c>
      <c r="H148" s="96" t="s">
        <v>160</v>
      </c>
      <c r="I148" s="97" t="s">
        <v>86</v>
      </c>
      <c r="J148" s="97">
        <v>20</v>
      </c>
      <c r="K148" s="97" t="s">
        <v>338</v>
      </c>
      <c r="L148" s="97" t="s">
        <v>776</v>
      </c>
      <c r="M148" s="97" t="s">
        <v>193</v>
      </c>
      <c r="N148" s="30" t="s">
        <v>339</v>
      </c>
      <c r="O148" s="33" t="s">
        <v>340</v>
      </c>
      <c r="P148" s="71" t="s">
        <v>341</v>
      </c>
      <c r="Q148" s="30"/>
      <c r="R148" s="30"/>
      <c r="S148" s="30"/>
      <c r="T148" s="30"/>
      <c r="U148" s="65"/>
      <c r="V148" s="65"/>
      <c r="W148" s="65"/>
      <c r="X148" s="65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</row>
    <row r="149" spans="1:86" ht="16.5" thickBot="1" x14ac:dyDescent="0.3">
      <c r="A149" s="70" t="s">
        <v>379</v>
      </c>
      <c r="B149" s="74" t="s">
        <v>218</v>
      </c>
      <c r="C149" s="95">
        <f>DATE(Tabla2[[#This Row],[anio]],Tabla2[[#This Row],[mes]],Tabla2[[#This Row],[dia]])</f>
        <v>44966</v>
      </c>
      <c r="D149" s="94">
        <v>9</v>
      </c>
      <c r="E149" s="94">
        <v>2</v>
      </c>
      <c r="F149" s="94">
        <v>2023</v>
      </c>
      <c r="G149" s="23">
        <f>WEEKNUM(Tabla2[[#This Row],[fecha]],2)</f>
        <v>7</v>
      </c>
      <c r="H149" s="96" t="s">
        <v>160</v>
      </c>
      <c r="I149" s="97" t="s">
        <v>86</v>
      </c>
      <c r="J149" s="97">
        <v>20</v>
      </c>
      <c r="K149" s="97" t="s">
        <v>161</v>
      </c>
      <c r="L149" s="97" t="s">
        <v>333</v>
      </c>
      <c r="M149" s="97" t="s">
        <v>334</v>
      </c>
      <c r="N149" s="30" t="s">
        <v>335</v>
      </c>
      <c r="O149" s="33" t="s">
        <v>336</v>
      </c>
      <c r="P149" s="71" t="s">
        <v>337</v>
      </c>
      <c r="Q149" s="30"/>
      <c r="R149" s="30"/>
      <c r="S149" s="30"/>
      <c r="T149" s="30"/>
      <c r="U149" s="65"/>
      <c r="V149" s="65"/>
      <c r="W149" s="65"/>
      <c r="X149" s="65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</row>
    <row r="150" spans="1:86" ht="16.5" thickBot="1" x14ac:dyDescent="0.3">
      <c r="A150" s="70" t="s">
        <v>375</v>
      </c>
      <c r="B150" s="74" t="s">
        <v>218</v>
      </c>
      <c r="C150" s="95">
        <f>DATE(Tabla2[[#This Row],[anio]],Tabla2[[#This Row],[mes]],Tabla2[[#This Row],[dia]])</f>
        <v>44963</v>
      </c>
      <c r="D150" s="94">
        <v>6</v>
      </c>
      <c r="E150" s="94">
        <v>2</v>
      </c>
      <c r="F150" s="94">
        <v>2023</v>
      </c>
      <c r="G150" s="23">
        <f>WEEKNUM(Tabla2[[#This Row],[fecha]],2)</f>
        <v>7</v>
      </c>
      <c r="H150" s="96" t="s">
        <v>160</v>
      </c>
      <c r="I150" s="97" t="s">
        <v>286</v>
      </c>
      <c r="J150" s="97">
        <v>18</v>
      </c>
      <c r="K150" s="130" t="s">
        <v>362</v>
      </c>
      <c r="L150" s="97" t="s">
        <v>297</v>
      </c>
      <c r="M150" s="97" t="s">
        <v>173</v>
      </c>
      <c r="N150" s="30" t="s">
        <v>361</v>
      </c>
      <c r="O150" s="33" t="s">
        <v>360</v>
      </c>
      <c r="P150" s="71" t="s">
        <v>359</v>
      </c>
      <c r="Q150" s="30"/>
      <c r="R150" s="30"/>
      <c r="S150" s="30"/>
      <c r="T150" s="30"/>
      <c r="U150" s="65"/>
      <c r="V150" s="65"/>
      <c r="W150" s="65"/>
      <c r="X150" s="65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</row>
    <row r="151" spans="1:86" ht="16.5" thickBot="1" x14ac:dyDescent="0.3">
      <c r="A151" s="70" t="s">
        <v>385</v>
      </c>
      <c r="B151" s="74" t="s">
        <v>218</v>
      </c>
      <c r="C151" s="95">
        <f>DATE(Tabla2[[#This Row],[anio]],Tabla2[[#This Row],[mes]],Tabla2[[#This Row],[dia]])</f>
        <v>44967</v>
      </c>
      <c r="D151" s="94">
        <v>10</v>
      </c>
      <c r="E151" s="94">
        <v>2</v>
      </c>
      <c r="F151" s="94">
        <v>2023</v>
      </c>
      <c r="G151" s="23">
        <f>WEEKNUM(Tabla2[[#This Row],[fecha]],2)</f>
        <v>7</v>
      </c>
      <c r="H151" s="96" t="s">
        <v>763</v>
      </c>
      <c r="I151" s="97" t="s">
        <v>347</v>
      </c>
      <c r="J151" s="97">
        <v>23</v>
      </c>
      <c r="K151" s="97" t="s">
        <v>473</v>
      </c>
      <c r="L151" s="97" t="s">
        <v>350</v>
      </c>
      <c r="M151" s="97" t="s">
        <v>469</v>
      </c>
      <c r="N151" s="30" t="s">
        <v>470</v>
      </c>
      <c r="O151" s="33" t="s">
        <v>471</v>
      </c>
      <c r="P151" s="98" t="s">
        <v>472</v>
      </c>
      <c r="Q151" s="30"/>
      <c r="R151" s="30"/>
      <c r="S151" s="30"/>
      <c r="T151" s="30"/>
      <c r="U151" s="65"/>
      <c r="V151" s="65"/>
      <c r="W151" s="65"/>
      <c r="X151" s="65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</row>
    <row r="152" spans="1:86" ht="16.5" thickBot="1" x14ac:dyDescent="0.3">
      <c r="A152" s="70" t="s">
        <v>386</v>
      </c>
      <c r="B152" s="74" t="s">
        <v>218</v>
      </c>
      <c r="C152" s="95">
        <f>DATE(Tabla2[[#This Row],[anio]],Tabla2[[#This Row],[mes]],Tabla2[[#This Row],[dia]])</f>
        <v>44968</v>
      </c>
      <c r="D152" s="94">
        <v>11</v>
      </c>
      <c r="E152" s="94">
        <v>2</v>
      </c>
      <c r="F152" s="94">
        <v>2023</v>
      </c>
      <c r="G152" s="23">
        <f>WEEKNUM(Tabla2[[#This Row],[fecha]],2)</f>
        <v>7</v>
      </c>
      <c r="H152" s="96" t="s">
        <v>763</v>
      </c>
      <c r="I152" s="97" t="s">
        <v>347</v>
      </c>
      <c r="J152" s="97">
        <v>23</v>
      </c>
      <c r="K152" s="97" t="s">
        <v>473</v>
      </c>
      <c r="L152" s="97" t="s">
        <v>350</v>
      </c>
      <c r="M152" s="97" t="s">
        <v>469</v>
      </c>
      <c r="N152" s="30" t="s">
        <v>470</v>
      </c>
      <c r="O152" s="33" t="s">
        <v>471</v>
      </c>
      <c r="P152" s="98" t="s">
        <v>472</v>
      </c>
      <c r="Q152" s="30"/>
      <c r="R152" s="30"/>
      <c r="S152" s="30"/>
      <c r="T152" s="30"/>
      <c r="U152" s="65"/>
      <c r="V152" s="65"/>
      <c r="W152" s="65"/>
      <c r="X152" s="65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</row>
    <row r="153" spans="1:86" ht="16.5" thickBot="1" x14ac:dyDescent="0.3">
      <c r="A153" s="70" t="s">
        <v>381</v>
      </c>
      <c r="B153" s="74" t="s">
        <v>218</v>
      </c>
      <c r="C153" s="95">
        <f>DATE(Tabla2[[#This Row],[anio]],Tabla2[[#This Row],[mes]],Tabla2[[#This Row],[dia]])</f>
        <v>44963</v>
      </c>
      <c r="D153" s="94">
        <v>6</v>
      </c>
      <c r="E153" s="94">
        <v>2</v>
      </c>
      <c r="F153" s="94">
        <v>2023</v>
      </c>
      <c r="G153" s="23">
        <f>WEEKNUM(Tabla2[[#This Row],[fecha]],2)</f>
        <v>7</v>
      </c>
      <c r="H153" s="96" t="s">
        <v>763</v>
      </c>
      <c r="I153" s="97" t="s">
        <v>347</v>
      </c>
      <c r="J153" s="97">
        <v>23</v>
      </c>
      <c r="K153" s="97" t="s">
        <v>348</v>
      </c>
      <c r="L153" s="97" t="s">
        <v>459</v>
      </c>
      <c r="M153" s="97" t="s">
        <v>460</v>
      </c>
      <c r="N153" s="30" t="s">
        <v>461</v>
      </c>
      <c r="O153" s="33" t="s">
        <v>462</v>
      </c>
      <c r="P153" s="98" t="s">
        <v>463</v>
      </c>
      <c r="Q153" s="30"/>
      <c r="R153" s="30"/>
      <c r="S153" s="30"/>
      <c r="T153" s="30"/>
      <c r="U153" s="65"/>
      <c r="V153" s="65"/>
      <c r="W153" s="65"/>
      <c r="X153" s="65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</row>
    <row r="154" spans="1:86" ht="16.5" thickBot="1" x14ac:dyDescent="0.3">
      <c r="A154" s="70" t="s">
        <v>382</v>
      </c>
      <c r="B154" s="74" t="s">
        <v>218</v>
      </c>
      <c r="C154" s="95">
        <f>DATE(Tabla2[[#This Row],[anio]],Tabla2[[#This Row],[mes]],Tabla2[[#This Row],[dia]])</f>
        <v>44964</v>
      </c>
      <c r="D154" s="94">
        <v>7</v>
      </c>
      <c r="E154" s="94">
        <v>2</v>
      </c>
      <c r="F154" s="94">
        <v>2023</v>
      </c>
      <c r="G154" s="23">
        <f>WEEKNUM(Tabla2[[#This Row],[fecha]],2)</f>
        <v>7</v>
      </c>
      <c r="H154" s="96" t="s">
        <v>763</v>
      </c>
      <c r="I154" s="97" t="s">
        <v>347</v>
      </c>
      <c r="J154" s="97">
        <v>23</v>
      </c>
      <c r="K154" s="97" t="s">
        <v>348</v>
      </c>
      <c r="L154" s="97" t="s">
        <v>459</v>
      </c>
      <c r="M154" s="97" t="s">
        <v>464</v>
      </c>
      <c r="N154" s="30" t="s">
        <v>461</v>
      </c>
      <c r="O154" s="33" t="s">
        <v>462</v>
      </c>
      <c r="P154" s="98" t="s">
        <v>463</v>
      </c>
      <c r="Q154" s="30"/>
      <c r="R154" s="30"/>
      <c r="S154" s="30"/>
      <c r="T154" s="30"/>
      <c r="U154" s="65"/>
      <c r="V154" s="65"/>
      <c r="W154" s="65"/>
      <c r="X154" s="65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</row>
    <row r="155" spans="1:86" ht="16.5" thickBot="1" x14ac:dyDescent="0.3">
      <c r="A155" s="70" t="s">
        <v>383</v>
      </c>
      <c r="B155" s="74" t="s">
        <v>218</v>
      </c>
      <c r="C155" s="95">
        <f>DATE(Tabla2[[#This Row],[anio]],Tabla2[[#This Row],[mes]],Tabla2[[#This Row],[dia]])</f>
        <v>44965</v>
      </c>
      <c r="D155" s="94">
        <v>8</v>
      </c>
      <c r="E155" s="94">
        <v>2</v>
      </c>
      <c r="F155" s="94">
        <v>2023</v>
      </c>
      <c r="G155" s="23">
        <f>WEEKNUM(Tabla2[[#This Row],[fecha]],2)</f>
        <v>7</v>
      </c>
      <c r="H155" s="96" t="s">
        <v>763</v>
      </c>
      <c r="I155" s="97" t="s">
        <v>347</v>
      </c>
      <c r="J155" s="97">
        <v>23</v>
      </c>
      <c r="K155" s="97" t="s">
        <v>349</v>
      </c>
      <c r="L155" s="97" t="s">
        <v>465</v>
      </c>
      <c r="M155" s="97" t="s">
        <v>464</v>
      </c>
      <c r="N155" s="30" t="s">
        <v>466</v>
      </c>
      <c r="O155" s="33" t="s">
        <v>467</v>
      </c>
      <c r="P155" s="98" t="s">
        <v>468</v>
      </c>
      <c r="Q155" s="30"/>
      <c r="R155" s="30"/>
      <c r="S155" s="30"/>
      <c r="T155" s="30"/>
      <c r="U155" s="65"/>
      <c r="V155" s="65"/>
      <c r="W155" s="65"/>
      <c r="X155" s="65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</row>
    <row r="156" spans="1:86" ht="16.5" thickBot="1" x14ac:dyDescent="0.3">
      <c r="A156" s="70" t="s">
        <v>384</v>
      </c>
      <c r="B156" s="74" t="s">
        <v>218</v>
      </c>
      <c r="C156" s="95">
        <f>DATE(Tabla2[[#This Row],[anio]],Tabla2[[#This Row],[mes]],Tabla2[[#This Row],[dia]])</f>
        <v>44966</v>
      </c>
      <c r="D156" s="94">
        <v>9</v>
      </c>
      <c r="E156" s="94">
        <v>2</v>
      </c>
      <c r="F156" s="94">
        <v>2023</v>
      </c>
      <c r="G156" s="23">
        <f>WEEKNUM(Tabla2[[#This Row],[fecha]],2)</f>
        <v>7</v>
      </c>
      <c r="H156" s="96" t="s">
        <v>763</v>
      </c>
      <c r="I156" s="97" t="s">
        <v>347</v>
      </c>
      <c r="J156" s="97">
        <v>23</v>
      </c>
      <c r="K156" s="97" t="s">
        <v>349</v>
      </c>
      <c r="L156" s="97" t="s">
        <v>465</v>
      </c>
      <c r="M156" s="97" t="s">
        <v>464</v>
      </c>
      <c r="N156" s="30" t="s">
        <v>466</v>
      </c>
      <c r="O156" s="33" t="s">
        <v>467</v>
      </c>
      <c r="P156" s="98" t="s">
        <v>468</v>
      </c>
      <c r="Q156" s="30"/>
      <c r="R156" s="30"/>
      <c r="S156" s="30"/>
      <c r="T156" s="30"/>
      <c r="U156" s="65"/>
      <c r="V156" s="65"/>
      <c r="W156" s="65"/>
      <c r="X156" s="65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  <c r="CH156" s="30"/>
    </row>
    <row r="157" spans="1:86" ht="16.5" thickBot="1" x14ac:dyDescent="0.3">
      <c r="A157" s="70" t="s">
        <v>376</v>
      </c>
      <c r="B157" s="74" t="s">
        <v>218</v>
      </c>
      <c r="C157" s="95">
        <f>DATE(Tabla2[[#This Row],[anio]],Tabla2[[#This Row],[mes]],Tabla2[[#This Row],[dia]])</f>
        <v>44967</v>
      </c>
      <c r="D157" s="94">
        <v>10</v>
      </c>
      <c r="E157" s="94">
        <v>2</v>
      </c>
      <c r="F157" s="94">
        <v>2023</v>
      </c>
      <c r="G157" s="23">
        <f>WEEKNUM(Tabla2[[#This Row],[fecha]],2)</f>
        <v>7</v>
      </c>
      <c r="H157" s="96" t="s">
        <v>160</v>
      </c>
      <c r="I157" s="97" t="s">
        <v>331</v>
      </c>
      <c r="J157" s="97">
        <v>19</v>
      </c>
      <c r="K157" s="97" t="s">
        <v>353</v>
      </c>
      <c r="L157" s="97" t="s">
        <v>354</v>
      </c>
      <c r="M157" s="97" t="s">
        <v>356</v>
      </c>
      <c r="N157" s="129" t="s">
        <v>355</v>
      </c>
      <c r="O157" s="33" t="s">
        <v>352</v>
      </c>
      <c r="P157" s="71" t="s">
        <v>351</v>
      </c>
      <c r="Q157" s="30"/>
      <c r="R157" s="30"/>
      <c r="S157" s="30"/>
      <c r="T157" s="30"/>
      <c r="U157" s="65"/>
      <c r="V157" s="65"/>
      <c r="W157" s="65"/>
      <c r="X157" s="65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</row>
    <row r="158" spans="1:86" ht="16.5" thickBot="1" x14ac:dyDescent="0.3">
      <c r="A158" s="70" t="s">
        <v>377</v>
      </c>
      <c r="B158" s="74" t="s">
        <v>218</v>
      </c>
      <c r="C158" s="95">
        <f>DATE(Tabla2[[#This Row],[anio]],Tabla2[[#This Row],[mes]],Tabla2[[#This Row],[dia]])</f>
        <v>44968</v>
      </c>
      <c r="D158" s="94">
        <v>11</v>
      </c>
      <c r="E158" s="94">
        <v>2</v>
      </c>
      <c r="F158" s="94">
        <v>2023</v>
      </c>
      <c r="G158" s="23">
        <f>WEEKNUM(Tabla2[[#This Row],[fecha]],2)</f>
        <v>7</v>
      </c>
      <c r="H158" s="96" t="s">
        <v>160</v>
      </c>
      <c r="I158" s="97" t="s">
        <v>331</v>
      </c>
      <c r="J158" s="97">
        <v>19</v>
      </c>
      <c r="K158" s="97" t="s">
        <v>353</v>
      </c>
      <c r="L158" s="97" t="s">
        <v>354</v>
      </c>
      <c r="M158" s="97" t="s">
        <v>356</v>
      </c>
      <c r="N158" s="129" t="s">
        <v>355</v>
      </c>
      <c r="O158" s="33" t="s">
        <v>352</v>
      </c>
      <c r="P158" s="71" t="s">
        <v>351</v>
      </c>
      <c r="Q158" s="30"/>
      <c r="R158" s="30"/>
      <c r="S158" s="30"/>
      <c r="T158" s="30"/>
      <c r="U158" s="65"/>
      <c r="V158" s="65"/>
      <c r="W158" s="65"/>
      <c r="X158" s="65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</row>
    <row r="159" spans="1:86" ht="16.5" thickBot="1" x14ac:dyDescent="0.3">
      <c r="A159" s="70" t="s">
        <v>378</v>
      </c>
      <c r="B159" s="74" t="s">
        <v>218</v>
      </c>
      <c r="C159" s="95">
        <f>DATE(Tabla2[[#This Row],[anio]],Tabla2[[#This Row],[mes]],Tabla2[[#This Row],[dia]])</f>
        <v>44969</v>
      </c>
      <c r="D159" s="29">
        <v>12</v>
      </c>
      <c r="E159" s="29">
        <v>2</v>
      </c>
      <c r="F159" s="29">
        <v>2023</v>
      </c>
      <c r="G159" s="23">
        <f>WEEKNUM(Tabla2[[#This Row],[fecha]],2)</f>
        <v>7</v>
      </c>
      <c r="H159" s="31" t="s">
        <v>160</v>
      </c>
      <c r="I159" s="32" t="s">
        <v>331</v>
      </c>
      <c r="J159" s="32">
        <v>19</v>
      </c>
      <c r="K159" s="32" t="s">
        <v>353</v>
      </c>
      <c r="L159" s="32" t="s">
        <v>354</v>
      </c>
      <c r="M159" s="32" t="s">
        <v>357</v>
      </c>
      <c r="N159" s="129" t="s">
        <v>358</v>
      </c>
      <c r="O159" s="33" t="s">
        <v>352</v>
      </c>
      <c r="P159" s="71" t="s">
        <v>351</v>
      </c>
      <c r="Q159" s="30"/>
      <c r="R159" s="30"/>
      <c r="S159" s="30"/>
      <c r="T159" s="30"/>
      <c r="U159" s="65"/>
      <c r="V159" s="65"/>
      <c r="W159" s="65"/>
      <c r="X159" s="65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</row>
    <row r="160" spans="1:86" ht="16.5" thickBot="1" x14ac:dyDescent="0.3">
      <c r="A160" s="70" t="s">
        <v>390</v>
      </c>
      <c r="B160" s="74" t="s">
        <v>219</v>
      </c>
      <c r="C160" s="95">
        <f>DATE(Tabla2[[#This Row],[anio]],Tabla2[[#This Row],[mes]],Tabla2[[#This Row],[dia]])</f>
        <v>44973</v>
      </c>
      <c r="D160" s="94">
        <v>16</v>
      </c>
      <c r="E160" s="94">
        <v>2</v>
      </c>
      <c r="F160" s="94">
        <v>2023</v>
      </c>
      <c r="G160" s="23">
        <f>WEEKNUM(Tabla2[[#This Row],[fecha]],2)</f>
        <v>8</v>
      </c>
      <c r="H160" s="96" t="s">
        <v>160</v>
      </c>
      <c r="I160" s="97" t="s">
        <v>86</v>
      </c>
      <c r="J160" s="97">
        <v>25</v>
      </c>
      <c r="K160" s="97" t="s">
        <v>391</v>
      </c>
      <c r="L160" s="97" t="s">
        <v>392</v>
      </c>
      <c r="M160" s="97" t="s">
        <v>393</v>
      </c>
      <c r="N160" s="30" t="s">
        <v>394</v>
      </c>
      <c r="O160" s="33" t="s">
        <v>395</v>
      </c>
      <c r="P160" s="71" t="s">
        <v>396</v>
      </c>
      <c r="Q160" s="30"/>
      <c r="R160" s="30"/>
      <c r="S160" s="30"/>
      <c r="T160" s="30"/>
      <c r="U160" s="65"/>
      <c r="V160" s="65"/>
      <c r="W160" s="65"/>
      <c r="X160" s="65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</row>
    <row r="161" spans="1:86" ht="16.5" thickBot="1" x14ac:dyDescent="0.3">
      <c r="A161" s="70" t="s">
        <v>397</v>
      </c>
      <c r="B161" s="74" t="s">
        <v>219</v>
      </c>
      <c r="C161" s="95">
        <f>DATE(Tabla2[[#This Row],[anio]],Tabla2[[#This Row],[mes]],Tabla2[[#This Row],[dia]])</f>
        <v>44974</v>
      </c>
      <c r="D161" s="94">
        <v>17</v>
      </c>
      <c r="E161" s="94">
        <v>2</v>
      </c>
      <c r="F161" s="94">
        <v>2023</v>
      </c>
      <c r="G161" s="23">
        <f>WEEKNUM(Tabla2[[#This Row],[fecha]],2)</f>
        <v>8</v>
      </c>
      <c r="H161" s="96" t="s">
        <v>160</v>
      </c>
      <c r="I161" s="97" t="s">
        <v>86</v>
      </c>
      <c r="J161" s="97">
        <v>25</v>
      </c>
      <c r="K161" s="97" t="s">
        <v>398</v>
      </c>
      <c r="L161" s="97" t="s">
        <v>399</v>
      </c>
      <c r="M161" s="97" t="s">
        <v>400</v>
      </c>
      <c r="N161" s="30" t="s">
        <v>401</v>
      </c>
      <c r="O161" s="33" t="s">
        <v>402</v>
      </c>
      <c r="P161" s="71" t="s">
        <v>403</v>
      </c>
      <c r="Q161" s="30"/>
      <c r="R161" s="30"/>
      <c r="S161" s="30"/>
      <c r="T161" s="30"/>
      <c r="U161" s="65"/>
      <c r="V161" s="65"/>
      <c r="W161" s="65"/>
      <c r="X161" s="65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</row>
    <row r="162" spans="1:86" ht="16.5" thickBot="1" x14ac:dyDescent="0.3">
      <c r="A162" s="70" t="s">
        <v>404</v>
      </c>
      <c r="B162" s="74" t="s">
        <v>219</v>
      </c>
      <c r="C162" s="95">
        <f>DATE(Tabla2[[#This Row],[anio]],Tabla2[[#This Row],[mes]],Tabla2[[#This Row],[dia]])</f>
        <v>44974</v>
      </c>
      <c r="D162" s="94">
        <v>17</v>
      </c>
      <c r="E162" s="94">
        <v>2</v>
      </c>
      <c r="F162" s="94">
        <v>2023</v>
      </c>
      <c r="G162" s="23">
        <f>WEEKNUM(Tabla2[[#This Row],[fecha]],2)</f>
        <v>8</v>
      </c>
      <c r="H162" s="96" t="s">
        <v>160</v>
      </c>
      <c r="I162" s="97" t="s">
        <v>197</v>
      </c>
      <c r="J162" s="97">
        <v>26</v>
      </c>
      <c r="K162" s="97" t="s">
        <v>405</v>
      </c>
      <c r="L162" s="97" t="s">
        <v>474</v>
      </c>
      <c r="M162" s="97" t="s">
        <v>406</v>
      </c>
      <c r="N162" s="30" t="s">
        <v>475</v>
      </c>
      <c r="O162" s="99" t="s">
        <v>407</v>
      </c>
      <c r="P162" s="71" t="s">
        <v>408</v>
      </c>
      <c r="Q162" s="30"/>
      <c r="R162" s="30"/>
      <c r="S162" s="30"/>
      <c r="T162" s="30"/>
      <c r="U162" s="65"/>
      <c r="V162" s="65"/>
      <c r="W162" s="65"/>
      <c r="X162" s="65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</row>
    <row r="163" spans="1:86" ht="16.5" thickBot="1" x14ac:dyDescent="0.3">
      <c r="A163" s="70" t="s">
        <v>409</v>
      </c>
      <c r="B163" s="74" t="s">
        <v>219</v>
      </c>
      <c r="C163" s="95">
        <f>DATE(Tabla2[[#This Row],[anio]],Tabla2[[#This Row],[mes]],Tabla2[[#This Row],[dia]])</f>
        <v>44975</v>
      </c>
      <c r="D163" s="94">
        <v>18</v>
      </c>
      <c r="E163" s="94">
        <v>2</v>
      </c>
      <c r="F163" s="94">
        <v>2023</v>
      </c>
      <c r="G163" s="23">
        <f>WEEKNUM(Tabla2[[#This Row],[fecha]],2)</f>
        <v>8</v>
      </c>
      <c r="H163" s="96" t="s">
        <v>160</v>
      </c>
      <c r="I163" s="97" t="s">
        <v>197</v>
      </c>
      <c r="J163" s="97">
        <v>26</v>
      </c>
      <c r="K163" s="97" t="s">
        <v>405</v>
      </c>
      <c r="L163" s="97" t="s">
        <v>474</v>
      </c>
      <c r="M163" s="97" t="s">
        <v>406</v>
      </c>
      <c r="N163" s="30" t="s">
        <v>475</v>
      </c>
      <c r="O163" s="33" t="s">
        <v>407</v>
      </c>
      <c r="P163" s="71" t="s">
        <v>408</v>
      </c>
      <c r="Q163" s="30"/>
      <c r="R163" s="30"/>
      <c r="S163" s="30"/>
      <c r="T163" s="30"/>
      <c r="U163" s="65"/>
      <c r="V163" s="65"/>
      <c r="W163" s="65"/>
      <c r="X163" s="65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</row>
    <row r="164" spans="1:86" ht="16.5" thickBot="1" x14ac:dyDescent="0.3">
      <c r="A164" s="70" t="s">
        <v>410</v>
      </c>
      <c r="B164" s="74" t="s">
        <v>219</v>
      </c>
      <c r="C164" s="95">
        <f>DATE(Tabla2[[#This Row],[anio]],Tabla2[[#This Row],[mes]],Tabla2[[#This Row],[dia]])</f>
        <v>44976</v>
      </c>
      <c r="D164" s="94">
        <v>19</v>
      </c>
      <c r="E164" s="94">
        <v>2</v>
      </c>
      <c r="F164" s="94">
        <v>2023</v>
      </c>
      <c r="G164" s="23">
        <f>WEEKNUM(Tabla2[[#This Row],[fecha]],2)</f>
        <v>8</v>
      </c>
      <c r="H164" s="96" t="s">
        <v>160</v>
      </c>
      <c r="I164" s="97" t="s">
        <v>197</v>
      </c>
      <c r="J164" s="97">
        <v>26</v>
      </c>
      <c r="K164" s="97" t="s">
        <v>405</v>
      </c>
      <c r="L164" s="97" t="s">
        <v>474</v>
      </c>
      <c r="M164" s="97" t="s">
        <v>406</v>
      </c>
      <c r="N164" s="30" t="s">
        <v>475</v>
      </c>
      <c r="O164" s="33" t="s">
        <v>407</v>
      </c>
      <c r="P164" s="71" t="s">
        <v>408</v>
      </c>
      <c r="Q164" s="30"/>
      <c r="R164" s="30"/>
      <c r="S164" s="30"/>
      <c r="T164" s="30"/>
      <c r="U164" s="65"/>
      <c r="V164" s="65"/>
      <c r="W164" s="65"/>
      <c r="X164" s="65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  <c r="CH164" s="30"/>
    </row>
    <row r="165" spans="1:86" ht="15.75" thickBot="1" x14ac:dyDescent="0.3">
      <c r="A165" s="70" t="s">
        <v>411</v>
      </c>
      <c r="B165" s="70" t="s">
        <v>218</v>
      </c>
      <c r="C165" s="95">
        <f>DATE(Tabla2[[#This Row],[anio]],Tabla2[[#This Row],[mes]],Tabla2[[#This Row],[dia]])</f>
        <v>44970</v>
      </c>
      <c r="D165" s="94">
        <v>13</v>
      </c>
      <c r="E165" s="94">
        <v>2</v>
      </c>
      <c r="F165" s="94">
        <v>2023</v>
      </c>
      <c r="G165" s="23">
        <f>WEEKNUM(Tabla2[[#This Row],[fecha]],2)</f>
        <v>8</v>
      </c>
      <c r="H165" s="96" t="s">
        <v>85</v>
      </c>
      <c r="I165" s="97" t="s">
        <v>86</v>
      </c>
      <c r="J165" s="97">
        <v>27</v>
      </c>
      <c r="K165" s="97" t="s">
        <v>87</v>
      </c>
      <c r="L165" s="97" t="s">
        <v>342</v>
      </c>
      <c r="M165" s="97" t="s">
        <v>343</v>
      </c>
      <c r="N165" s="30" t="s">
        <v>344</v>
      </c>
      <c r="O165" s="33" t="s">
        <v>345</v>
      </c>
      <c r="P165" s="71" t="s">
        <v>412</v>
      </c>
      <c r="Q165" s="30"/>
      <c r="R165" s="30"/>
      <c r="S165" s="30"/>
      <c r="T165" s="30"/>
      <c r="U165" s="65"/>
      <c r="V165" s="65"/>
      <c r="W165" s="65"/>
      <c r="X165" s="65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0"/>
      <c r="CD165" s="30"/>
      <c r="CE165" s="30"/>
      <c r="CF165" s="30"/>
      <c r="CG165" s="30"/>
      <c r="CH165" s="30"/>
    </row>
    <row r="166" spans="1:86" ht="15.75" thickBot="1" x14ac:dyDescent="0.3">
      <c r="A166" s="70" t="s">
        <v>413</v>
      </c>
      <c r="B166" s="70" t="s">
        <v>218</v>
      </c>
      <c r="C166" s="95">
        <f>DATE(Tabla2[[#This Row],[anio]],Tabla2[[#This Row],[mes]],Tabla2[[#This Row],[dia]])</f>
        <v>44971</v>
      </c>
      <c r="D166" s="94">
        <v>14</v>
      </c>
      <c r="E166" s="94">
        <v>2</v>
      </c>
      <c r="F166" s="94">
        <v>2023</v>
      </c>
      <c r="G166" s="23">
        <f>WEEKNUM(Tabla2[[#This Row],[fecha]],2)</f>
        <v>8</v>
      </c>
      <c r="H166" s="96" t="s">
        <v>85</v>
      </c>
      <c r="I166" s="97" t="s">
        <v>86</v>
      </c>
      <c r="J166" s="97">
        <v>27</v>
      </c>
      <c r="K166" s="97" t="s">
        <v>87</v>
      </c>
      <c r="L166" s="97" t="s">
        <v>342</v>
      </c>
      <c r="M166" s="97" t="s">
        <v>343</v>
      </c>
      <c r="N166" s="30" t="s">
        <v>344</v>
      </c>
      <c r="O166" s="33" t="s">
        <v>345</v>
      </c>
      <c r="P166" s="71" t="s">
        <v>412</v>
      </c>
      <c r="Q166" s="30"/>
      <c r="R166" s="30"/>
      <c r="S166" s="30"/>
      <c r="T166" s="30"/>
      <c r="U166" s="65"/>
      <c r="V166" s="65"/>
      <c r="W166" s="65"/>
      <c r="X166" s="65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  <c r="CD166" s="30"/>
      <c r="CE166" s="30"/>
      <c r="CF166" s="30"/>
      <c r="CG166" s="30"/>
      <c r="CH166" s="30"/>
    </row>
    <row r="167" spans="1:86" ht="15.75" thickBot="1" x14ac:dyDescent="0.3">
      <c r="A167" s="70" t="s">
        <v>414</v>
      </c>
      <c r="B167" s="70" t="s">
        <v>218</v>
      </c>
      <c r="C167" s="95">
        <f>DATE(Tabla2[[#This Row],[anio]],Tabla2[[#This Row],[mes]],Tabla2[[#This Row],[dia]])</f>
        <v>44972</v>
      </c>
      <c r="D167" s="94">
        <v>15</v>
      </c>
      <c r="E167" s="94">
        <v>2</v>
      </c>
      <c r="F167" s="94">
        <v>2023</v>
      </c>
      <c r="G167" s="23">
        <f>WEEKNUM(Tabla2[[#This Row],[fecha]],2)</f>
        <v>8</v>
      </c>
      <c r="H167" s="96" t="s">
        <v>85</v>
      </c>
      <c r="I167" s="97" t="s">
        <v>86</v>
      </c>
      <c r="J167" s="97">
        <v>27</v>
      </c>
      <c r="K167" s="97" t="s">
        <v>87</v>
      </c>
      <c r="L167" s="97" t="s">
        <v>342</v>
      </c>
      <c r="M167" s="97" t="s">
        <v>343</v>
      </c>
      <c r="N167" s="30" t="s">
        <v>344</v>
      </c>
      <c r="O167" s="33" t="s">
        <v>345</v>
      </c>
      <c r="P167" s="71" t="s">
        <v>412</v>
      </c>
      <c r="Q167" s="30"/>
      <c r="R167" s="30"/>
      <c r="S167" s="30"/>
      <c r="T167" s="30"/>
      <c r="U167" s="65"/>
      <c r="V167" s="65"/>
      <c r="W167" s="65"/>
      <c r="X167" s="65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0"/>
      <c r="CD167" s="30"/>
      <c r="CE167" s="30"/>
      <c r="CF167" s="30"/>
      <c r="CG167" s="30"/>
      <c r="CH167" s="30"/>
    </row>
    <row r="168" spans="1:86" ht="15.75" thickBot="1" x14ac:dyDescent="0.3">
      <c r="A168" s="70" t="s">
        <v>415</v>
      </c>
      <c r="B168" s="70" t="s">
        <v>218</v>
      </c>
      <c r="C168" s="95">
        <f>DATE(Tabla2[[#This Row],[anio]],Tabla2[[#This Row],[mes]],Tabla2[[#This Row],[dia]])</f>
        <v>44970</v>
      </c>
      <c r="D168" s="94">
        <v>13</v>
      </c>
      <c r="E168" s="94">
        <v>2</v>
      </c>
      <c r="F168" s="94">
        <v>2023</v>
      </c>
      <c r="G168" s="23">
        <f>WEEKNUM(Tabla2[[#This Row],[fecha]],2)</f>
        <v>8</v>
      </c>
      <c r="H168" s="96" t="s">
        <v>85</v>
      </c>
      <c r="I168" s="97" t="s">
        <v>165</v>
      </c>
      <c r="J168" s="97">
        <v>28</v>
      </c>
      <c r="K168" s="97" t="s">
        <v>416</v>
      </c>
      <c r="L168" s="97" t="s">
        <v>417</v>
      </c>
      <c r="M168" s="97" t="s">
        <v>418</v>
      </c>
      <c r="N168" s="30" t="s">
        <v>419</v>
      </c>
      <c r="O168" s="33" t="s">
        <v>420</v>
      </c>
      <c r="P168" s="71" t="s">
        <v>421</v>
      </c>
      <c r="Q168" s="30"/>
      <c r="R168" s="30"/>
      <c r="S168" s="30"/>
      <c r="T168" s="30"/>
      <c r="U168" s="65"/>
      <c r="V168" s="65"/>
      <c r="W168" s="65"/>
      <c r="X168" s="65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0"/>
      <c r="CD168" s="30"/>
      <c r="CE168" s="30"/>
      <c r="CF168" s="30"/>
      <c r="CG168" s="30"/>
      <c r="CH168" s="30"/>
    </row>
    <row r="169" spans="1:86" ht="15.75" thickBot="1" x14ac:dyDescent="0.3">
      <c r="A169" s="70" t="s">
        <v>422</v>
      </c>
      <c r="B169" s="70" t="s">
        <v>218</v>
      </c>
      <c r="C169" s="95">
        <f>DATE(Tabla2[[#This Row],[anio]],Tabla2[[#This Row],[mes]],Tabla2[[#This Row],[dia]])</f>
        <v>44972</v>
      </c>
      <c r="D169" s="94">
        <v>15</v>
      </c>
      <c r="E169" s="94">
        <v>2</v>
      </c>
      <c r="F169" s="94">
        <v>2023</v>
      </c>
      <c r="G169" s="23">
        <f>WEEKNUM(Tabla2[[#This Row],[fecha]],2)</f>
        <v>8</v>
      </c>
      <c r="H169" s="96" t="s">
        <v>85</v>
      </c>
      <c r="I169" s="97" t="s">
        <v>165</v>
      </c>
      <c r="J169" s="97">
        <v>28</v>
      </c>
      <c r="K169" s="97" t="s">
        <v>416</v>
      </c>
      <c r="L169" s="97" t="s">
        <v>423</v>
      </c>
      <c r="M169" s="97" t="s">
        <v>424</v>
      </c>
      <c r="N169" s="30" t="s">
        <v>425</v>
      </c>
      <c r="O169" s="33" t="s">
        <v>426</v>
      </c>
      <c r="P169" s="71" t="s">
        <v>427</v>
      </c>
      <c r="Q169" s="30"/>
      <c r="R169" s="30"/>
      <c r="S169" s="30"/>
      <c r="T169" s="30"/>
      <c r="U169" s="65"/>
      <c r="V169" s="65"/>
      <c r="W169" s="65"/>
      <c r="X169" s="65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  <c r="CG169" s="30"/>
      <c r="CH169" s="30"/>
    </row>
    <row r="170" spans="1:86" ht="15.75" thickBot="1" x14ac:dyDescent="0.3">
      <c r="A170" s="70" t="s">
        <v>428</v>
      </c>
      <c r="B170" s="70" t="s">
        <v>218</v>
      </c>
      <c r="C170" s="95">
        <f>DATE(Tabla2[[#This Row],[anio]],Tabla2[[#This Row],[mes]],Tabla2[[#This Row],[dia]])</f>
        <v>44971</v>
      </c>
      <c r="D170" s="94">
        <v>14</v>
      </c>
      <c r="E170" s="94">
        <v>2</v>
      </c>
      <c r="F170" s="94">
        <v>2023</v>
      </c>
      <c r="G170" s="23">
        <f>WEEKNUM(Tabla2[[#This Row],[fecha]],2)</f>
        <v>8</v>
      </c>
      <c r="H170" s="96" t="s">
        <v>85</v>
      </c>
      <c r="I170" s="97" t="s">
        <v>165</v>
      </c>
      <c r="J170" s="97">
        <v>29</v>
      </c>
      <c r="K170" s="97" t="s">
        <v>237</v>
      </c>
      <c r="L170" s="97" t="s">
        <v>238</v>
      </c>
      <c r="M170" s="97" t="s">
        <v>239</v>
      </c>
      <c r="N170" s="30" t="s">
        <v>240</v>
      </c>
      <c r="O170" s="33" t="s">
        <v>242</v>
      </c>
      <c r="P170" s="71" t="s">
        <v>241</v>
      </c>
      <c r="Q170" s="30"/>
      <c r="R170" s="30"/>
      <c r="S170" s="30"/>
      <c r="T170" s="30"/>
      <c r="U170" s="65"/>
      <c r="V170" s="65"/>
      <c r="W170" s="65"/>
      <c r="X170" s="65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0"/>
      <c r="CD170" s="30"/>
      <c r="CE170" s="30"/>
      <c r="CF170" s="30"/>
      <c r="CG170" s="30"/>
      <c r="CH170" s="30"/>
    </row>
    <row r="171" spans="1:86" ht="15.75" thickBot="1" x14ac:dyDescent="0.3">
      <c r="A171" s="70" t="s">
        <v>429</v>
      </c>
      <c r="B171" s="70" t="s">
        <v>218</v>
      </c>
      <c r="C171" s="95">
        <f>DATE(Tabla2[[#This Row],[anio]],Tabla2[[#This Row],[mes]],Tabla2[[#This Row],[dia]])</f>
        <v>44972</v>
      </c>
      <c r="D171" s="94">
        <v>15</v>
      </c>
      <c r="E171" s="94">
        <v>2</v>
      </c>
      <c r="F171" s="94">
        <v>2023</v>
      </c>
      <c r="G171" s="23">
        <f>WEEKNUM(Tabla2[[#This Row],[fecha]],2)</f>
        <v>8</v>
      </c>
      <c r="H171" s="96" t="s">
        <v>85</v>
      </c>
      <c r="I171" s="97" t="s">
        <v>165</v>
      </c>
      <c r="J171" s="97">
        <v>29</v>
      </c>
      <c r="K171" s="97" t="s">
        <v>237</v>
      </c>
      <c r="L171" s="97" t="s">
        <v>238</v>
      </c>
      <c r="M171" s="97" t="s">
        <v>239</v>
      </c>
      <c r="N171" s="30" t="s">
        <v>240</v>
      </c>
      <c r="O171" s="33" t="s">
        <v>242</v>
      </c>
      <c r="P171" s="71" t="s">
        <v>241</v>
      </c>
      <c r="Q171" s="30"/>
      <c r="R171" s="30"/>
      <c r="S171" s="30"/>
      <c r="T171" s="30"/>
      <c r="U171" s="65"/>
      <c r="V171" s="65"/>
      <c r="W171" s="65"/>
      <c r="X171" s="65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0"/>
      <c r="CD171" s="30"/>
      <c r="CE171" s="30"/>
      <c r="CF171" s="30"/>
      <c r="CG171" s="30"/>
      <c r="CH171" s="30"/>
    </row>
    <row r="172" spans="1:86" ht="16.5" thickBot="1" x14ac:dyDescent="0.3">
      <c r="A172" s="70" t="s">
        <v>430</v>
      </c>
      <c r="B172" s="74" t="s">
        <v>219</v>
      </c>
      <c r="C172" s="95">
        <f>DATE(Tabla2[[#This Row],[anio]],Tabla2[[#This Row],[mes]],Tabla2[[#This Row],[dia]])</f>
        <v>44973</v>
      </c>
      <c r="D172" s="94">
        <v>16</v>
      </c>
      <c r="E172" s="94">
        <v>2</v>
      </c>
      <c r="F172" s="94">
        <v>2023</v>
      </c>
      <c r="G172" s="23">
        <f>WEEKNUM(Tabla2[[#This Row],[fecha]],2)</f>
        <v>8</v>
      </c>
      <c r="H172" s="96" t="s">
        <v>85</v>
      </c>
      <c r="I172" s="97" t="s">
        <v>165</v>
      </c>
      <c r="J172" s="97">
        <v>29</v>
      </c>
      <c r="K172" s="97" t="s">
        <v>237</v>
      </c>
      <c r="L172" s="97" t="s">
        <v>238</v>
      </c>
      <c r="M172" s="97" t="s">
        <v>239</v>
      </c>
      <c r="N172" s="30" t="s">
        <v>240</v>
      </c>
      <c r="O172" s="33" t="s">
        <v>242</v>
      </c>
      <c r="P172" s="71" t="s">
        <v>241</v>
      </c>
      <c r="Q172" s="30"/>
      <c r="R172" s="30"/>
      <c r="S172" s="30"/>
      <c r="T172" s="30"/>
      <c r="U172" s="65"/>
      <c r="V172" s="65"/>
      <c r="W172" s="65"/>
      <c r="X172" s="65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</row>
    <row r="173" spans="1:86" ht="16.5" thickBot="1" x14ac:dyDescent="0.3">
      <c r="A173" s="70" t="s">
        <v>431</v>
      </c>
      <c r="B173" s="74" t="s">
        <v>219</v>
      </c>
      <c r="C173" s="95">
        <f>DATE(Tabla2[[#This Row],[anio]],Tabla2[[#This Row],[mes]],Tabla2[[#This Row],[dia]])</f>
        <v>44974</v>
      </c>
      <c r="D173" s="94">
        <v>17</v>
      </c>
      <c r="E173" s="94">
        <v>2</v>
      </c>
      <c r="F173" s="94">
        <v>2023</v>
      </c>
      <c r="G173" s="23">
        <f>WEEKNUM(Tabla2[[#This Row],[fecha]],2)</f>
        <v>8</v>
      </c>
      <c r="H173" s="96" t="s">
        <v>85</v>
      </c>
      <c r="I173" s="97" t="s">
        <v>165</v>
      </c>
      <c r="J173" s="97">
        <v>29</v>
      </c>
      <c r="K173" s="97" t="s">
        <v>237</v>
      </c>
      <c r="L173" s="97" t="s">
        <v>238</v>
      </c>
      <c r="M173" s="97" t="s">
        <v>239</v>
      </c>
      <c r="N173" s="30" t="s">
        <v>240</v>
      </c>
      <c r="O173" s="33" t="s">
        <v>242</v>
      </c>
      <c r="P173" s="71" t="s">
        <v>241</v>
      </c>
      <c r="Q173" s="30"/>
      <c r="R173" s="30"/>
      <c r="S173" s="30"/>
      <c r="T173" s="30"/>
      <c r="U173" s="65"/>
      <c r="V173" s="65"/>
      <c r="W173" s="65"/>
      <c r="X173" s="65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</row>
    <row r="174" spans="1:86" ht="16.5" thickBot="1" x14ac:dyDescent="0.3">
      <c r="A174" s="70" t="s">
        <v>432</v>
      </c>
      <c r="B174" s="74" t="s">
        <v>219</v>
      </c>
      <c r="C174" s="95">
        <f>DATE(Tabla2[[#This Row],[anio]],Tabla2[[#This Row],[mes]],Tabla2[[#This Row],[dia]])</f>
        <v>44975</v>
      </c>
      <c r="D174" s="29">
        <v>18</v>
      </c>
      <c r="E174" s="29">
        <v>2</v>
      </c>
      <c r="F174" s="29">
        <v>2023</v>
      </c>
      <c r="G174" s="23">
        <f>WEEKNUM(Tabla2[[#This Row],[fecha]],2)</f>
        <v>8</v>
      </c>
      <c r="H174" s="31" t="s">
        <v>85</v>
      </c>
      <c r="I174" s="32" t="s">
        <v>165</v>
      </c>
      <c r="J174" s="32">
        <v>29</v>
      </c>
      <c r="K174" s="32" t="s">
        <v>237</v>
      </c>
      <c r="L174" s="32" t="s">
        <v>238</v>
      </c>
      <c r="M174" s="32" t="s">
        <v>239</v>
      </c>
      <c r="N174" s="30" t="s">
        <v>240</v>
      </c>
      <c r="O174" s="33" t="s">
        <v>242</v>
      </c>
      <c r="P174" s="71" t="s">
        <v>241</v>
      </c>
      <c r="Q174" s="30"/>
      <c r="R174" s="30"/>
      <c r="S174" s="30"/>
      <c r="T174" s="30"/>
      <c r="U174" s="65"/>
      <c r="V174" s="65"/>
      <c r="W174" s="65"/>
      <c r="X174" s="65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0"/>
      <c r="CD174" s="30"/>
      <c r="CE174" s="30"/>
      <c r="CF174" s="30"/>
      <c r="CG174" s="30"/>
      <c r="CH174" s="30"/>
    </row>
    <row r="175" spans="1:86" ht="15.75" thickBot="1" x14ac:dyDescent="0.3">
      <c r="A175" s="70" t="s">
        <v>433</v>
      </c>
      <c r="B175" s="70" t="s">
        <v>218</v>
      </c>
      <c r="C175" s="95">
        <f>DATE(Tabla2[[#This Row],[anio]],Tabla2[[#This Row],[mes]],Tabla2[[#This Row],[dia]])</f>
        <v>44976</v>
      </c>
      <c r="D175" s="94">
        <v>19</v>
      </c>
      <c r="E175" s="94">
        <v>2</v>
      </c>
      <c r="F175" s="94">
        <v>2023</v>
      </c>
      <c r="G175" s="23">
        <f>WEEKNUM(Tabla2[[#This Row],[fecha]],2)</f>
        <v>8</v>
      </c>
      <c r="H175" s="96" t="s">
        <v>85</v>
      </c>
      <c r="I175" s="97" t="s">
        <v>165</v>
      </c>
      <c r="J175" s="97">
        <v>29</v>
      </c>
      <c r="K175" s="97" t="s">
        <v>237</v>
      </c>
      <c r="L175" s="97" t="s">
        <v>238</v>
      </c>
      <c r="M175" s="97" t="s">
        <v>239</v>
      </c>
      <c r="N175" s="30" t="s">
        <v>240</v>
      </c>
      <c r="O175" s="33" t="s">
        <v>242</v>
      </c>
      <c r="P175" s="71" t="s">
        <v>241</v>
      </c>
      <c r="Q175" s="30"/>
      <c r="R175" s="30"/>
      <c r="S175" s="30"/>
      <c r="T175" s="30"/>
      <c r="U175" s="65"/>
      <c r="V175" s="65"/>
      <c r="W175" s="65"/>
      <c r="X175" s="65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  <c r="CD175" s="30"/>
      <c r="CE175" s="30"/>
      <c r="CF175" s="30"/>
      <c r="CG175" s="30"/>
      <c r="CH175" s="30"/>
    </row>
    <row r="176" spans="1:86" ht="15.75" thickBot="1" x14ac:dyDescent="0.3">
      <c r="A176" s="70" t="s">
        <v>538</v>
      </c>
      <c r="B176" s="70" t="s">
        <v>218</v>
      </c>
      <c r="C176" s="95">
        <f>DATE(Tabla2[[#This Row],[anio]],Tabla2[[#This Row],[mes]],Tabla2[[#This Row],[dia]])</f>
        <v>44970</v>
      </c>
      <c r="D176" s="94">
        <v>13</v>
      </c>
      <c r="E176" s="94">
        <v>2</v>
      </c>
      <c r="F176" s="94">
        <v>2023</v>
      </c>
      <c r="G176" s="23">
        <f>WEEKNUM(Tabla2[[#This Row],[fecha]],2)</f>
        <v>8</v>
      </c>
      <c r="H176" s="96" t="s">
        <v>763</v>
      </c>
      <c r="I176" s="97" t="s">
        <v>347</v>
      </c>
      <c r="J176" s="97">
        <v>30</v>
      </c>
      <c r="K176" s="97" t="s">
        <v>434</v>
      </c>
      <c r="L176" s="97" t="s">
        <v>435</v>
      </c>
      <c r="M176" s="97" t="s">
        <v>436</v>
      </c>
      <c r="N176" s="129" t="s">
        <v>437</v>
      </c>
      <c r="O176" s="33" t="s">
        <v>438</v>
      </c>
      <c r="P176" s="71" t="s">
        <v>439</v>
      </c>
      <c r="Q176" s="30"/>
      <c r="R176" s="30"/>
      <c r="S176" s="30"/>
      <c r="T176" s="30"/>
      <c r="U176" s="65"/>
      <c r="V176" s="65"/>
      <c r="W176" s="65"/>
      <c r="X176" s="65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  <c r="CD176" s="30"/>
      <c r="CE176" s="30"/>
      <c r="CF176" s="30"/>
      <c r="CG176" s="30"/>
      <c r="CH176" s="30"/>
    </row>
    <row r="177" spans="1:86" ht="15.75" thickBot="1" x14ac:dyDescent="0.3">
      <c r="A177" s="70" t="s">
        <v>440</v>
      </c>
      <c r="B177" s="70" t="s">
        <v>218</v>
      </c>
      <c r="C177" s="95">
        <f>DATE(Tabla2[[#This Row],[anio]],Tabla2[[#This Row],[mes]],Tabla2[[#This Row],[dia]])</f>
        <v>44971</v>
      </c>
      <c r="D177" s="94">
        <v>14</v>
      </c>
      <c r="E177" s="94">
        <v>2</v>
      </c>
      <c r="F177" s="94">
        <v>2023</v>
      </c>
      <c r="G177" s="23">
        <f>WEEKNUM(Tabla2[[#This Row],[fecha]],2)</f>
        <v>8</v>
      </c>
      <c r="H177" s="96" t="s">
        <v>763</v>
      </c>
      <c r="I177" s="97" t="s">
        <v>347</v>
      </c>
      <c r="J177" s="97">
        <v>30</v>
      </c>
      <c r="K177" s="97" t="s">
        <v>435</v>
      </c>
      <c r="L177" s="97" t="s">
        <v>435</v>
      </c>
      <c r="M177" s="97" t="s">
        <v>436</v>
      </c>
      <c r="N177" s="129" t="s">
        <v>437</v>
      </c>
      <c r="O177" s="33" t="s">
        <v>438</v>
      </c>
      <c r="P177" s="71" t="s">
        <v>439</v>
      </c>
      <c r="Q177" s="30"/>
      <c r="R177" s="30"/>
      <c r="S177" s="30"/>
      <c r="T177" s="30"/>
      <c r="U177" s="65"/>
      <c r="V177" s="65"/>
      <c r="W177" s="65"/>
      <c r="X177" s="65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0"/>
      <c r="CD177" s="30"/>
      <c r="CE177" s="30"/>
      <c r="CF177" s="30"/>
      <c r="CG177" s="30"/>
      <c r="CH177" s="30"/>
    </row>
    <row r="178" spans="1:86" ht="15.75" thickBot="1" x14ac:dyDescent="0.3">
      <c r="A178" s="70" t="s">
        <v>441</v>
      </c>
      <c r="B178" s="70" t="s">
        <v>218</v>
      </c>
      <c r="C178" s="95">
        <f>DATE(Tabla2[[#This Row],[anio]],Tabla2[[#This Row],[mes]],Tabla2[[#This Row],[dia]])</f>
        <v>44972</v>
      </c>
      <c r="D178" s="94">
        <v>15</v>
      </c>
      <c r="E178" s="94">
        <v>2</v>
      </c>
      <c r="F178" s="94">
        <v>2023</v>
      </c>
      <c r="G178" s="23">
        <f>WEEKNUM(Tabla2[[#This Row],[fecha]],2)</f>
        <v>8</v>
      </c>
      <c r="H178" s="96" t="s">
        <v>763</v>
      </c>
      <c r="I178" s="97" t="s">
        <v>347</v>
      </c>
      <c r="J178" s="97">
        <v>30</v>
      </c>
      <c r="K178" s="97" t="s">
        <v>434</v>
      </c>
      <c r="L178" s="97" t="s">
        <v>442</v>
      </c>
      <c r="M178" s="97" t="s">
        <v>443</v>
      </c>
      <c r="N178" s="30" t="s">
        <v>444</v>
      </c>
      <c r="O178" s="33" t="s">
        <v>445</v>
      </c>
      <c r="P178" s="71" t="s">
        <v>446</v>
      </c>
      <c r="Q178" s="30"/>
      <c r="R178" s="30"/>
      <c r="S178" s="30"/>
      <c r="T178" s="30"/>
      <c r="U178" s="65"/>
      <c r="V178" s="65"/>
      <c r="W178" s="65"/>
      <c r="X178" s="65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  <c r="CD178" s="30"/>
      <c r="CE178" s="30"/>
      <c r="CF178" s="30"/>
      <c r="CG178" s="30"/>
      <c r="CH178" s="30"/>
    </row>
    <row r="179" spans="1:86" ht="26.25" thickBot="1" x14ac:dyDescent="0.3">
      <c r="A179" s="70" t="s">
        <v>447</v>
      </c>
      <c r="B179" s="70" t="s">
        <v>218</v>
      </c>
      <c r="C179" s="95">
        <f>DATE(Tabla2[[#This Row],[anio]],Tabla2[[#This Row],[mes]],Tabla2[[#This Row],[dia]])</f>
        <v>44973</v>
      </c>
      <c r="D179" s="94">
        <v>16</v>
      </c>
      <c r="E179" s="94">
        <v>2</v>
      </c>
      <c r="F179" s="94">
        <v>2023</v>
      </c>
      <c r="G179" s="23">
        <f>WEEKNUM(Tabla2[[#This Row],[fecha]],2)</f>
        <v>8</v>
      </c>
      <c r="H179" s="96" t="s">
        <v>763</v>
      </c>
      <c r="I179" s="97" t="s">
        <v>347</v>
      </c>
      <c r="J179" s="97">
        <v>30</v>
      </c>
      <c r="K179" s="97" t="s">
        <v>442</v>
      </c>
      <c r="L179" s="97" t="s">
        <v>442</v>
      </c>
      <c r="M179" s="97" t="s">
        <v>443</v>
      </c>
      <c r="N179" s="30" t="s">
        <v>444</v>
      </c>
      <c r="O179" s="33" t="s">
        <v>445</v>
      </c>
      <c r="P179" s="71" t="s">
        <v>446</v>
      </c>
      <c r="Q179" s="30"/>
      <c r="R179" s="30"/>
      <c r="S179" s="30"/>
      <c r="T179" s="30"/>
      <c r="U179" s="65"/>
      <c r="V179" s="65"/>
      <c r="W179" s="65"/>
      <c r="X179" s="65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0"/>
      <c r="CD179" s="30"/>
      <c r="CE179" s="30"/>
      <c r="CF179" s="30"/>
      <c r="CG179" s="30"/>
      <c r="CH179" s="30"/>
    </row>
    <row r="180" spans="1:86" ht="15.75" thickBot="1" x14ac:dyDescent="0.3">
      <c r="A180" s="70" t="s">
        <v>448</v>
      </c>
      <c r="B180" s="70" t="s">
        <v>218</v>
      </c>
      <c r="C180" s="95">
        <f>DATE(Tabla2[[#This Row],[anio]],Tabla2[[#This Row],[mes]],Tabla2[[#This Row],[dia]])</f>
        <v>44974</v>
      </c>
      <c r="D180" s="94">
        <v>17</v>
      </c>
      <c r="E180" s="94">
        <v>2</v>
      </c>
      <c r="F180" s="94">
        <v>2023</v>
      </c>
      <c r="G180" s="23">
        <f>WEEKNUM(Tabla2[[#This Row],[fecha]],2)</f>
        <v>8</v>
      </c>
      <c r="H180" s="96" t="s">
        <v>763</v>
      </c>
      <c r="I180" s="97" t="s">
        <v>347</v>
      </c>
      <c r="J180" s="97">
        <v>30</v>
      </c>
      <c r="K180" s="97" t="s">
        <v>449</v>
      </c>
      <c r="L180" s="97" t="s">
        <v>450</v>
      </c>
      <c r="M180" s="97" t="s">
        <v>451</v>
      </c>
      <c r="N180" s="30" t="s">
        <v>452</v>
      </c>
      <c r="O180" s="33" t="s">
        <v>453</v>
      </c>
      <c r="P180" s="71" t="s">
        <v>454</v>
      </c>
      <c r="Q180" s="30"/>
      <c r="R180" s="30"/>
      <c r="S180" s="30"/>
      <c r="T180" s="30"/>
      <c r="U180" s="65"/>
      <c r="V180" s="65"/>
      <c r="W180" s="65"/>
      <c r="X180" s="65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0"/>
      <c r="CD180" s="30"/>
      <c r="CE180" s="30"/>
      <c r="CF180" s="30"/>
      <c r="CG180" s="30"/>
      <c r="CH180" s="30"/>
    </row>
    <row r="181" spans="1:86" ht="15.75" thickBot="1" x14ac:dyDescent="0.3">
      <c r="A181" s="70" t="s">
        <v>455</v>
      </c>
      <c r="B181" s="70" t="s">
        <v>218</v>
      </c>
      <c r="C181" s="95">
        <f>DATE(Tabla2[[#This Row],[anio]],Tabla2[[#This Row],[mes]],Tabla2[[#This Row],[dia]])</f>
        <v>44975</v>
      </c>
      <c r="D181" s="94">
        <v>18</v>
      </c>
      <c r="E181" s="94">
        <v>2</v>
      </c>
      <c r="F181" s="94">
        <v>2023</v>
      </c>
      <c r="G181" s="23">
        <f>WEEKNUM(Tabla2[[#This Row],[fecha]],2)</f>
        <v>8</v>
      </c>
      <c r="H181" s="96" t="s">
        <v>763</v>
      </c>
      <c r="I181" s="97" t="s">
        <v>347</v>
      </c>
      <c r="J181" s="97">
        <v>30</v>
      </c>
      <c r="K181" s="97" t="s">
        <v>449</v>
      </c>
      <c r="L181" s="97" t="s">
        <v>450</v>
      </c>
      <c r="M181" s="97" t="s">
        <v>451</v>
      </c>
      <c r="N181" s="30" t="s">
        <v>452</v>
      </c>
      <c r="O181" s="33" t="s">
        <v>453</v>
      </c>
      <c r="P181" s="71" t="s">
        <v>454</v>
      </c>
      <c r="Q181" s="30"/>
      <c r="R181" s="30"/>
      <c r="S181" s="30"/>
      <c r="T181" s="30"/>
      <c r="U181" s="65"/>
      <c r="V181" s="65"/>
      <c r="W181" s="65"/>
      <c r="X181" s="65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  <c r="CH181" s="30"/>
    </row>
    <row r="182" spans="1:86" ht="15.75" thickBot="1" x14ac:dyDescent="0.3">
      <c r="A182" s="70" t="s">
        <v>456</v>
      </c>
      <c r="B182" s="70" t="s">
        <v>218</v>
      </c>
      <c r="C182" s="95">
        <f>DATE(Tabla2[[#This Row],[anio]],Tabla2[[#This Row],[mes]],Tabla2[[#This Row],[dia]])</f>
        <v>44974</v>
      </c>
      <c r="D182" s="94">
        <v>17</v>
      </c>
      <c r="E182" s="94">
        <v>2</v>
      </c>
      <c r="F182" s="94">
        <v>2023</v>
      </c>
      <c r="G182" s="23">
        <f>WEEKNUM(Tabla2[[#This Row],[fecha]],2)</f>
        <v>8</v>
      </c>
      <c r="H182" s="96" t="s">
        <v>290</v>
      </c>
      <c r="I182" s="97" t="s">
        <v>165</v>
      </c>
      <c r="J182" s="97">
        <v>31</v>
      </c>
      <c r="K182" s="97" t="s">
        <v>291</v>
      </c>
      <c r="L182" s="97" t="s">
        <v>292</v>
      </c>
      <c r="M182" s="97" t="s">
        <v>290</v>
      </c>
      <c r="N182" s="30" t="s">
        <v>293</v>
      </c>
      <c r="O182" s="33" t="s">
        <v>294</v>
      </c>
      <c r="P182" s="71" t="s">
        <v>295</v>
      </c>
      <c r="Q182" s="30"/>
      <c r="R182" s="30"/>
      <c r="S182" s="30"/>
      <c r="T182" s="30"/>
      <c r="U182" s="65"/>
      <c r="V182" s="65"/>
      <c r="W182" s="65"/>
      <c r="X182" s="65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</row>
    <row r="183" spans="1:86" ht="15.75" thickBot="1" x14ac:dyDescent="0.3">
      <c r="A183" s="70" t="s">
        <v>457</v>
      </c>
      <c r="B183" s="36" t="s">
        <v>218</v>
      </c>
      <c r="C183" s="95">
        <f>DATE(Tabla2[[#This Row],[anio]],Tabla2[[#This Row],[mes]],Tabla2[[#This Row],[dia]])</f>
        <v>44975</v>
      </c>
      <c r="D183" s="94">
        <v>18</v>
      </c>
      <c r="E183" s="94">
        <v>2</v>
      </c>
      <c r="F183" s="94">
        <v>2023</v>
      </c>
      <c r="G183" s="23">
        <f>WEEKNUM(Tabla2[[#This Row],[fecha]],2)</f>
        <v>8</v>
      </c>
      <c r="H183" s="96" t="s">
        <v>290</v>
      </c>
      <c r="I183" s="97" t="s">
        <v>165</v>
      </c>
      <c r="J183" s="97">
        <v>31</v>
      </c>
      <c r="K183" s="97" t="s">
        <v>291</v>
      </c>
      <c r="L183" s="97" t="s">
        <v>292</v>
      </c>
      <c r="M183" s="97" t="s">
        <v>290</v>
      </c>
      <c r="N183" s="30" t="s">
        <v>293</v>
      </c>
      <c r="O183" s="33" t="s">
        <v>294</v>
      </c>
      <c r="P183" s="71" t="s">
        <v>295</v>
      </c>
      <c r="Q183" s="30"/>
      <c r="R183" s="30"/>
      <c r="S183" s="30"/>
      <c r="T183" s="30"/>
      <c r="U183" s="65"/>
      <c r="V183" s="65"/>
      <c r="W183" s="65"/>
      <c r="X183" s="65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0"/>
      <c r="CD183" s="30"/>
      <c r="CE183" s="30"/>
      <c r="CF183" s="30"/>
      <c r="CG183" s="30"/>
      <c r="CH183" s="30"/>
    </row>
    <row r="184" spans="1:86" ht="15.75" thickBot="1" x14ac:dyDescent="0.3">
      <c r="A184" s="70" t="s">
        <v>458</v>
      </c>
      <c r="B184" s="36" t="s">
        <v>218</v>
      </c>
      <c r="C184" s="95">
        <f>DATE(Tabla2[[#This Row],[anio]],Tabla2[[#This Row],[mes]],Tabla2[[#This Row],[dia]])</f>
        <v>44976</v>
      </c>
      <c r="D184" s="94">
        <v>19</v>
      </c>
      <c r="E184" s="94">
        <v>2</v>
      </c>
      <c r="F184" s="94">
        <v>2023</v>
      </c>
      <c r="G184" s="23">
        <f>WEEKNUM(Tabla2[[#This Row],[fecha]],2)</f>
        <v>8</v>
      </c>
      <c r="H184" s="96" t="s">
        <v>290</v>
      </c>
      <c r="I184" s="97" t="s">
        <v>165</v>
      </c>
      <c r="J184" s="97">
        <v>31</v>
      </c>
      <c r="K184" s="97" t="s">
        <v>291</v>
      </c>
      <c r="L184" s="97" t="s">
        <v>292</v>
      </c>
      <c r="M184" s="97" t="s">
        <v>290</v>
      </c>
      <c r="N184" s="30" t="s">
        <v>293</v>
      </c>
      <c r="O184" s="33" t="s">
        <v>294</v>
      </c>
      <c r="P184" s="71" t="s">
        <v>295</v>
      </c>
      <c r="Q184" s="30"/>
      <c r="R184" s="30"/>
      <c r="S184" s="30"/>
      <c r="T184" s="30"/>
      <c r="U184" s="65"/>
      <c r="V184" s="65"/>
      <c r="W184" s="65"/>
      <c r="X184" s="65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  <c r="CD184" s="30"/>
      <c r="CE184" s="30"/>
      <c r="CF184" s="30"/>
      <c r="CG184" s="30"/>
      <c r="CH184" s="30"/>
    </row>
    <row r="185" spans="1:86" ht="15.75" thickBot="1" x14ac:dyDescent="0.3">
      <c r="A185" s="70" t="s">
        <v>533</v>
      </c>
      <c r="B185" s="36" t="s">
        <v>218</v>
      </c>
      <c r="C185" s="95">
        <f>DATE(Tabla2[[#This Row],[anio]],Tabla2[[#This Row],[mes]],Tabla2[[#This Row],[dia]])</f>
        <v>44977</v>
      </c>
      <c r="D185" s="94">
        <v>20</v>
      </c>
      <c r="E185" s="94">
        <v>2</v>
      </c>
      <c r="F185" s="94">
        <v>2023</v>
      </c>
      <c r="G185" s="23">
        <f>WEEKNUM(Tabla2[[#This Row],[fecha]],2)</f>
        <v>9</v>
      </c>
      <c r="H185" s="96" t="s">
        <v>290</v>
      </c>
      <c r="I185" s="97" t="s">
        <v>165</v>
      </c>
      <c r="J185" s="97">
        <v>38</v>
      </c>
      <c r="K185" s="97" t="s">
        <v>291</v>
      </c>
      <c r="L185" s="97" t="s">
        <v>292</v>
      </c>
      <c r="M185" s="97" t="s">
        <v>290</v>
      </c>
      <c r="N185" s="30" t="s">
        <v>293</v>
      </c>
      <c r="O185" s="33" t="s">
        <v>294</v>
      </c>
      <c r="P185" s="71" t="s">
        <v>295</v>
      </c>
      <c r="Q185" s="30"/>
      <c r="R185" s="30"/>
      <c r="S185" s="30"/>
      <c r="T185" s="30"/>
      <c r="U185" s="65"/>
      <c r="V185" s="65"/>
      <c r="W185" s="65"/>
      <c r="X185" s="65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0"/>
      <c r="CD185" s="30"/>
      <c r="CE185" s="30"/>
      <c r="CF185" s="30"/>
      <c r="CG185" s="30"/>
      <c r="CH185" s="30"/>
    </row>
    <row r="186" spans="1:86" ht="15.75" thickBot="1" x14ac:dyDescent="0.3">
      <c r="A186" s="70" t="s">
        <v>534</v>
      </c>
      <c r="B186" s="36" t="s">
        <v>218</v>
      </c>
      <c r="C186" s="95">
        <f>DATE(Tabla2[[#This Row],[anio]],Tabla2[[#This Row],[mes]],Tabla2[[#This Row],[dia]])</f>
        <v>44978</v>
      </c>
      <c r="D186" s="94">
        <v>21</v>
      </c>
      <c r="E186" s="94">
        <v>2</v>
      </c>
      <c r="F186" s="94">
        <v>2023</v>
      </c>
      <c r="G186" s="23">
        <f>WEEKNUM(Tabla2[[#This Row],[fecha]],2)</f>
        <v>9</v>
      </c>
      <c r="H186" s="96" t="s">
        <v>290</v>
      </c>
      <c r="I186" s="97" t="s">
        <v>165</v>
      </c>
      <c r="J186" s="97">
        <v>38</v>
      </c>
      <c r="K186" s="97" t="s">
        <v>291</v>
      </c>
      <c r="L186" s="97" t="s">
        <v>292</v>
      </c>
      <c r="M186" s="97" t="s">
        <v>290</v>
      </c>
      <c r="N186" s="30" t="s">
        <v>293</v>
      </c>
      <c r="O186" s="33" t="s">
        <v>294</v>
      </c>
      <c r="P186" s="71" t="s">
        <v>295</v>
      </c>
      <c r="Q186" s="30"/>
      <c r="R186" s="30"/>
      <c r="S186" s="30"/>
      <c r="T186" s="30"/>
      <c r="U186" s="65"/>
      <c r="V186" s="65"/>
      <c r="W186" s="65"/>
      <c r="X186" s="65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30"/>
      <c r="CE186" s="30"/>
      <c r="CF186" s="30"/>
      <c r="CG186" s="30"/>
      <c r="CH186" s="30"/>
    </row>
    <row r="187" spans="1:86" ht="15.75" thickBot="1" x14ac:dyDescent="0.3">
      <c r="A187" s="70" t="s">
        <v>535</v>
      </c>
      <c r="B187" s="36" t="s">
        <v>218</v>
      </c>
      <c r="C187" s="95">
        <f>DATE(Tabla2[[#This Row],[anio]],Tabla2[[#This Row],[mes]],Tabla2[[#This Row],[dia]])</f>
        <v>44981</v>
      </c>
      <c r="D187" s="29">
        <v>24</v>
      </c>
      <c r="E187" s="29">
        <v>2</v>
      </c>
      <c r="F187" s="29">
        <v>2023</v>
      </c>
      <c r="G187" s="23">
        <f>WEEKNUM(Tabla2[[#This Row],[fecha]],2)</f>
        <v>9</v>
      </c>
      <c r="H187" s="31" t="s">
        <v>290</v>
      </c>
      <c r="I187" s="32" t="s">
        <v>165</v>
      </c>
      <c r="J187" s="32">
        <v>38</v>
      </c>
      <c r="K187" s="32" t="s">
        <v>291</v>
      </c>
      <c r="L187" s="32" t="s">
        <v>292</v>
      </c>
      <c r="M187" s="32" t="s">
        <v>290</v>
      </c>
      <c r="N187" s="30" t="s">
        <v>293</v>
      </c>
      <c r="O187" s="33" t="s">
        <v>294</v>
      </c>
      <c r="P187" s="71" t="s">
        <v>295</v>
      </c>
      <c r="Q187" s="30"/>
      <c r="R187" s="30"/>
      <c r="S187" s="30"/>
      <c r="T187" s="30"/>
      <c r="U187" s="65"/>
      <c r="V187" s="65"/>
      <c r="W187" s="65"/>
      <c r="X187" s="65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  <c r="CH187" s="30"/>
    </row>
    <row r="188" spans="1:86" ht="15.75" thickBot="1" x14ac:dyDescent="0.3">
      <c r="A188" s="70" t="s">
        <v>536</v>
      </c>
      <c r="B188" s="36" t="s">
        <v>218</v>
      </c>
      <c r="C188" s="95">
        <f>DATE(Tabla2[[#This Row],[anio]],Tabla2[[#This Row],[mes]],Tabla2[[#This Row],[dia]])</f>
        <v>44982</v>
      </c>
      <c r="D188" s="29">
        <v>25</v>
      </c>
      <c r="E188" s="29">
        <v>2</v>
      </c>
      <c r="F188" s="29">
        <v>2023</v>
      </c>
      <c r="G188" s="23">
        <f>WEEKNUM(Tabla2[[#This Row],[fecha]],2)</f>
        <v>9</v>
      </c>
      <c r="H188" s="31" t="s">
        <v>290</v>
      </c>
      <c r="I188" s="32" t="s">
        <v>165</v>
      </c>
      <c r="J188" s="32">
        <v>38</v>
      </c>
      <c r="K188" s="32" t="s">
        <v>291</v>
      </c>
      <c r="L188" s="32" t="s">
        <v>292</v>
      </c>
      <c r="M188" s="32" t="s">
        <v>290</v>
      </c>
      <c r="N188" s="30" t="s">
        <v>293</v>
      </c>
      <c r="O188" s="33" t="s">
        <v>294</v>
      </c>
      <c r="P188" s="71" t="s">
        <v>295</v>
      </c>
      <c r="Q188" s="30"/>
      <c r="R188" s="30"/>
      <c r="S188" s="30"/>
      <c r="T188" s="30"/>
      <c r="U188" s="65"/>
      <c r="V188" s="65"/>
      <c r="W188" s="65"/>
      <c r="X188" s="65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  <c r="CD188" s="30"/>
      <c r="CE188" s="30"/>
      <c r="CF188" s="30"/>
      <c r="CG188" s="30"/>
      <c r="CH188" s="30"/>
    </row>
    <row r="189" spans="1:86" ht="15.75" thickBot="1" x14ac:dyDescent="0.3">
      <c r="A189" s="70" t="s">
        <v>537</v>
      </c>
      <c r="B189" s="36" t="s">
        <v>218</v>
      </c>
      <c r="C189" s="95">
        <f>DATE(Tabla2[[#This Row],[anio]],Tabla2[[#This Row],[mes]],Tabla2[[#This Row],[dia]])</f>
        <v>44983</v>
      </c>
      <c r="D189" s="94">
        <v>26</v>
      </c>
      <c r="E189" s="94">
        <v>2</v>
      </c>
      <c r="F189" s="94">
        <v>2023</v>
      </c>
      <c r="G189" s="23">
        <f>WEEKNUM(Tabla2[[#This Row],[fecha]],2)</f>
        <v>9</v>
      </c>
      <c r="H189" s="96" t="s">
        <v>290</v>
      </c>
      <c r="I189" s="97" t="s">
        <v>165</v>
      </c>
      <c r="J189" s="97">
        <v>38</v>
      </c>
      <c r="K189" s="97" t="s">
        <v>291</v>
      </c>
      <c r="L189" s="97" t="s">
        <v>292</v>
      </c>
      <c r="M189" s="97" t="s">
        <v>290</v>
      </c>
      <c r="N189" s="30" t="s">
        <v>293</v>
      </c>
      <c r="O189" s="33" t="s">
        <v>294</v>
      </c>
      <c r="P189" s="71" t="s">
        <v>295</v>
      </c>
      <c r="Q189" s="30"/>
      <c r="R189" s="30"/>
      <c r="S189" s="30"/>
      <c r="T189" s="30"/>
      <c r="U189" s="65"/>
      <c r="V189" s="65"/>
      <c r="W189" s="65"/>
      <c r="X189" s="65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  <c r="CD189" s="30"/>
      <c r="CE189" s="30"/>
      <c r="CF189" s="30"/>
      <c r="CG189" s="30"/>
      <c r="CH189" s="30"/>
    </row>
    <row r="190" spans="1:86" ht="15.75" thickBot="1" x14ac:dyDescent="0.3">
      <c r="A190" s="70" t="s">
        <v>476</v>
      </c>
      <c r="B190" s="36" t="s">
        <v>218</v>
      </c>
      <c r="C190" s="95">
        <f>DATE(Tabla2[[#This Row],[anio]],Tabla2[[#This Row],[mes]],Tabla2[[#This Row],[dia]])</f>
        <v>44980</v>
      </c>
      <c r="D190" s="94">
        <v>23</v>
      </c>
      <c r="E190" s="94">
        <v>2</v>
      </c>
      <c r="F190" s="94">
        <v>2023</v>
      </c>
      <c r="G190" s="23">
        <f>WEEKNUM(Tabla2[[#This Row],[fecha]],2)</f>
        <v>9</v>
      </c>
      <c r="H190" s="96" t="s">
        <v>160</v>
      </c>
      <c r="I190" s="97" t="s">
        <v>86</v>
      </c>
      <c r="J190" s="97">
        <v>32</v>
      </c>
      <c r="K190" s="97" t="s">
        <v>189</v>
      </c>
      <c r="L190" s="97" t="s">
        <v>477</v>
      </c>
      <c r="M190" s="97" t="s">
        <v>478</v>
      </c>
      <c r="N190" s="30" t="s">
        <v>479</v>
      </c>
      <c r="O190" s="100" t="s">
        <v>480</v>
      </c>
      <c r="P190" s="71" t="s">
        <v>481</v>
      </c>
      <c r="Q190" s="30"/>
      <c r="R190" s="30"/>
      <c r="S190" s="30"/>
      <c r="T190" s="30"/>
      <c r="U190" s="65"/>
      <c r="V190" s="65"/>
      <c r="W190" s="65"/>
      <c r="X190" s="65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30"/>
      <c r="CE190" s="30"/>
      <c r="CF190" s="30"/>
      <c r="CG190" s="30"/>
      <c r="CH190" s="30"/>
    </row>
    <row r="191" spans="1:86" ht="15.75" thickBot="1" x14ac:dyDescent="0.3">
      <c r="A191" s="70" t="s">
        <v>482</v>
      </c>
      <c r="B191" s="36" t="s">
        <v>218</v>
      </c>
      <c r="C191" s="95">
        <f>DATE(Tabla2[[#This Row],[anio]],Tabla2[[#This Row],[mes]],Tabla2[[#This Row],[dia]])</f>
        <v>44981</v>
      </c>
      <c r="D191" s="94">
        <v>24</v>
      </c>
      <c r="E191" s="94">
        <v>2</v>
      </c>
      <c r="F191" s="94">
        <v>2023</v>
      </c>
      <c r="G191" s="23">
        <f>WEEKNUM(Tabla2[[#This Row],[fecha]],2)</f>
        <v>9</v>
      </c>
      <c r="H191" s="96" t="s">
        <v>160</v>
      </c>
      <c r="I191" s="97" t="s">
        <v>86</v>
      </c>
      <c r="J191" s="97">
        <v>32</v>
      </c>
      <c r="K191" s="97" t="s">
        <v>483</v>
      </c>
      <c r="L191" s="97" t="s">
        <v>484</v>
      </c>
      <c r="M191" s="97" t="s">
        <v>485</v>
      </c>
      <c r="N191" s="30" t="s">
        <v>486</v>
      </c>
      <c r="O191" s="33" t="s">
        <v>487</v>
      </c>
      <c r="P191" s="71" t="s">
        <v>488</v>
      </c>
      <c r="Q191" s="30"/>
      <c r="R191" s="30"/>
      <c r="S191" s="30"/>
      <c r="T191" s="30"/>
      <c r="U191" s="65"/>
      <c r="V191" s="65"/>
      <c r="W191" s="65"/>
      <c r="X191" s="65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  <c r="CD191" s="30"/>
      <c r="CE191" s="30"/>
      <c r="CF191" s="30"/>
      <c r="CG191" s="30"/>
      <c r="CH191" s="30"/>
    </row>
    <row r="192" spans="1:86" ht="15.75" thickBot="1" x14ac:dyDescent="0.3">
      <c r="A192" s="70" t="s">
        <v>509</v>
      </c>
      <c r="B192" s="70" t="s">
        <v>218</v>
      </c>
      <c r="C192" s="95">
        <f>DATE(Tabla2[[#This Row],[anio]],Tabla2[[#This Row],[mes]],Tabla2[[#This Row],[dia]])</f>
        <v>44977</v>
      </c>
      <c r="D192" s="94">
        <v>20</v>
      </c>
      <c r="E192" s="94">
        <v>2</v>
      </c>
      <c r="F192" s="94">
        <v>2023</v>
      </c>
      <c r="G192" s="23">
        <f>WEEKNUM(Tabla2[[#This Row],[fecha]],2)</f>
        <v>9</v>
      </c>
      <c r="H192" s="96" t="s">
        <v>763</v>
      </c>
      <c r="I192" s="97" t="s">
        <v>347</v>
      </c>
      <c r="J192" s="97">
        <v>36</v>
      </c>
      <c r="K192" s="97" t="s">
        <v>510</v>
      </c>
      <c r="L192" s="97" t="s">
        <v>511</v>
      </c>
      <c r="M192" s="97" t="s">
        <v>512</v>
      </c>
      <c r="N192" s="30" t="s">
        <v>513</v>
      </c>
      <c r="O192" s="33" t="s">
        <v>514</v>
      </c>
      <c r="P192" s="71" t="s">
        <v>515</v>
      </c>
      <c r="Q192" s="30"/>
      <c r="R192" s="30"/>
      <c r="S192" s="30"/>
      <c r="T192" s="30"/>
      <c r="U192" s="65"/>
      <c r="V192" s="65"/>
      <c r="W192" s="65"/>
      <c r="X192" s="65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0"/>
      <c r="CD192" s="30"/>
      <c r="CE192" s="30"/>
      <c r="CF192" s="30"/>
      <c r="CG192" s="30"/>
      <c r="CH192" s="30"/>
    </row>
    <row r="193" spans="1:86" ht="15.75" thickBot="1" x14ac:dyDescent="0.3">
      <c r="A193" s="70" t="s">
        <v>516</v>
      </c>
      <c r="B193" s="70" t="s">
        <v>218</v>
      </c>
      <c r="C193" s="95">
        <f>DATE(Tabla2[[#This Row],[anio]],Tabla2[[#This Row],[mes]],Tabla2[[#This Row],[dia]])</f>
        <v>44978</v>
      </c>
      <c r="D193" s="94">
        <v>21</v>
      </c>
      <c r="E193" s="94">
        <v>2</v>
      </c>
      <c r="F193" s="94">
        <v>2023</v>
      </c>
      <c r="G193" s="23">
        <f>WEEKNUM(Tabla2[[#This Row],[fecha]],2)</f>
        <v>9</v>
      </c>
      <c r="H193" s="96" t="s">
        <v>763</v>
      </c>
      <c r="I193" s="97" t="s">
        <v>347</v>
      </c>
      <c r="J193" s="97">
        <v>36</v>
      </c>
      <c r="K193" s="97" t="s">
        <v>510</v>
      </c>
      <c r="L193" s="97" t="s">
        <v>511</v>
      </c>
      <c r="M193" s="97" t="s">
        <v>512</v>
      </c>
      <c r="N193" s="30" t="s">
        <v>513</v>
      </c>
      <c r="O193" s="33" t="s">
        <v>514</v>
      </c>
      <c r="P193" s="71" t="s">
        <v>515</v>
      </c>
      <c r="Q193" s="30"/>
      <c r="R193" s="30"/>
      <c r="S193" s="30"/>
      <c r="T193" s="30"/>
      <c r="U193" s="65"/>
      <c r="V193" s="65"/>
      <c r="W193" s="65"/>
      <c r="X193" s="65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  <c r="CD193" s="30"/>
      <c r="CE193" s="30"/>
      <c r="CF193" s="30"/>
      <c r="CG193" s="30"/>
      <c r="CH193" s="30"/>
    </row>
    <row r="194" spans="1:86" ht="15.75" thickBot="1" x14ac:dyDescent="0.3">
      <c r="A194" s="70" t="s">
        <v>517</v>
      </c>
      <c r="B194" s="36" t="s">
        <v>218</v>
      </c>
      <c r="C194" s="95">
        <f>DATE(Tabla2[[#This Row],[anio]],Tabla2[[#This Row],[mes]],Tabla2[[#This Row],[dia]])</f>
        <v>44979</v>
      </c>
      <c r="D194" s="94">
        <v>22</v>
      </c>
      <c r="E194" s="94">
        <v>2</v>
      </c>
      <c r="F194" s="94">
        <v>2023</v>
      </c>
      <c r="G194" s="23">
        <f>WEEKNUM(Tabla2[[#This Row],[fecha]],2)</f>
        <v>9</v>
      </c>
      <c r="H194" s="96" t="s">
        <v>763</v>
      </c>
      <c r="I194" s="97" t="s">
        <v>347</v>
      </c>
      <c r="J194" s="97">
        <v>36</v>
      </c>
      <c r="K194" s="97" t="s">
        <v>510</v>
      </c>
      <c r="L194" s="97" t="s">
        <v>518</v>
      </c>
      <c r="M194" s="97" t="s">
        <v>519</v>
      </c>
      <c r="N194" s="30" t="s">
        <v>520</v>
      </c>
      <c r="O194" s="33" t="s">
        <v>521</v>
      </c>
      <c r="P194" s="71" t="s">
        <v>522</v>
      </c>
      <c r="Q194" s="30"/>
      <c r="R194" s="30"/>
      <c r="S194" s="30"/>
      <c r="T194" s="30"/>
      <c r="U194" s="65"/>
      <c r="V194" s="65"/>
      <c r="W194" s="65"/>
      <c r="X194" s="65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  <c r="CD194" s="30"/>
      <c r="CE194" s="30"/>
      <c r="CF194" s="30"/>
      <c r="CG194" s="30"/>
      <c r="CH194" s="30"/>
    </row>
    <row r="195" spans="1:86" ht="15.75" thickBot="1" x14ac:dyDescent="0.3">
      <c r="A195" s="70" t="s">
        <v>523</v>
      </c>
      <c r="B195" s="36" t="s">
        <v>218</v>
      </c>
      <c r="C195" s="95">
        <f>DATE(Tabla2[[#This Row],[anio]],Tabla2[[#This Row],[mes]],Tabla2[[#This Row],[dia]])</f>
        <v>44980</v>
      </c>
      <c r="D195" s="94">
        <v>23</v>
      </c>
      <c r="E195" s="94">
        <v>2</v>
      </c>
      <c r="F195" s="94">
        <v>2023</v>
      </c>
      <c r="G195" s="23">
        <f>WEEKNUM(Tabla2[[#This Row],[fecha]],2)</f>
        <v>9</v>
      </c>
      <c r="H195" s="96" t="s">
        <v>763</v>
      </c>
      <c r="I195" s="97" t="s">
        <v>347</v>
      </c>
      <c r="J195" s="97">
        <v>36</v>
      </c>
      <c r="K195" s="97" t="s">
        <v>510</v>
      </c>
      <c r="L195" s="97" t="s">
        <v>518</v>
      </c>
      <c r="M195" s="97" t="s">
        <v>519</v>
      </c>
      <c r="N195" s="30" t="s">
        <v>520</v>
      </c>
      <c r="O195" s="33" t="s">
        <v>521</v>
      </c>
      <c r="P195" s="71" t="s">
        <v>522</v>
      </c>
      <c r="Q195" s="30"/>
      <c r="R195" s="30"/>
      <c r="S195" s="30"/>
      <c r="T195" s="30"/>
      <c r="U195" s="65"/>
      <c r="V195" s="65"/>
      <c r="W195" s="65"/>
      <c r="X195" s="65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  <c r="CD195" s="30"/>
      <c r="CE195" s="30"/>
      <c r="CF195" s="30"/>
      <c r="CG195" s="30"/>
      <c r="CH195" s="30"/>
    </row>
    <row r="196" spans="1:86" ht="15.75" thickBot="1" x14ac:dyDescent="0.3">
      <c r="A196" s="70" t="s">
        <v>524</v>
      </c>
      <c r="B196" s="36" t="s">
        <v>218</v>
      </c>
      <c r="C196" s="95">
        <f>DATE(Tabla2[[#This Row],[anio]],Tabla2[[#This Row],[mes]],Tabla2[[#This Row],[dia]])</f>
        <v>44981</v>
      </c>
      <c r="D196" s="94">
        <v>24</v>
      </c>
      <c r="E196" s="94">
        <v>2</v>
      </c>
      <c r="F196" s="94">
        <v>2023</v>
      </c>
      <c r="G196" s="23">
        <f>WEEKNUM(Tabla2[[#This Row],[fecha]],2)</f>
        <v>9</v>
      </c>
      <c r="H196" s="96" t="s">
        <v>763</v>
      </c>
      <c r="I196" s="97" t="s">
        <v>347</v>
      </c>
      <c r="J196" s="97">
        <v>36</v>
      </c>
      <c r="K196" s="97" t="s">
        <v>510</v>
      </c>
      <c r="L196" s="97" t="s">
        <v>525</v>
      </c>
      <c r="M196" s="97" t="s">
        <v>642</v>
      </c>
      <c r="N196" s="30" t="s">
        <v>643</v>
      </c>
      <c r="O196" s="33" t="s">
        <v>644</v>
      </c>
      <c r="P196" s="71" t="s">
        <v>645</v>
      </c>
      <c r="Q196" s="30"/>
      <c r="R196" s="30"/>
      <c r="S196" s="30"/>
      <c r="T196" s="30"/>
      <c r="U196" s="65"/>
      <c r="V196" s="65"/>
      <c r="W196" s="65"/>
      <c r="X196" s="65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0"/>
      <c r="CD196" s="30"/>
      <c r="CE196" s="30"/>
      <c r="CF196" s="30"/>
      <c r="CG196" s="30"/>
      <c r="CH196" s="30"/>
    </row>
    <row r="197" spans="1:86" ht="15.75" thickBot="1" x14ac:dyDescent="0.3">
      <c r="A197" s="70" t="s">
        <v>526</v>
      </c>
      <c r="B197" s="36" t="s">
        <v>218</v>
      </c>
      <c r="C197" s="95">
        <f>DATE(Tabla2[[#This Row],[anio]],Tabla2[[#This Row],[mes]],Tabla2[[#This Row],[dia]])</f>
        <v>44982</v>
      </c>
      <c r="D197" s="94">
        <v>25</v>
      </c>
      <c r="E197" s="94">
        <v>2</v>
      </c>
      <c r="F197" s="94">
        <v>2023</v>
      </c>
      <c r="G197" s="23">
        <f>WEEKNUM(Tabla2[[#This Row],[fecha]],2)</f>
        <v>9</v>
      </c>
      <c r="H197" s="96" t="s">
        <v>763</v>
      </c>
      <c r="I197" s="97" t="s">
        <v>347</v>
      </c>
      <c r="J197" s="97">
        <v>36</v>
      </c>
      <c r="K197" s="97" t="s">
        <v>510</v>
      </c>
      <c r="L197" s="97" t="s">
        <v>525</v>
      </c>
      <c r="M197" s="97" t="s">
        <v>642</v>
      </c>
      <c r="N197" s="30" t="s">
        <v>643</v>
      </c>
      <c r="O197" s="33" t="s">
        <v>644</v>
      </c>
      <c r="P197" s="71" t="s">
        <v>645</v>
      </c>
      <c r="Q197" s="30"/>
      <c r="R197" s="30"/>
      <c r="S197" s="30"/>
      <c r="T197" s="30"/>
      <c r="U197" s="65"/>
      <c r="V197" s="65"/>
      <c r="W197" s="65"/>
      <c r="X197" s="65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30"/>
      <c r="CE197" s="30"/>
      <c r="CF197" s="30"/>
      <c r="CG197" s="30"/>
      <c r="CH197" s="30"/>
    </row>
    <row r="198" spans="1:86" ht="15.75" thickBot="1" x14ac:dyDescent="0.3">
      <c r="A198" s="70" t="s">
        <v>489</v>
      </c>
      <c r="B198" s="36" t="s">
        <v>218</v>
      </c>
      <c r="C198" s="95">
        <f>DATE(Tabla2[[#This Row],[anio]],Tabla2[[#This Row],[mes]],Tabla2[[#This Row],[dia]])</f>
        <v>44979</v>
      </c>
      <c r="D198" s="94">
        <v>22</v>
      </c>
      <c r="E198" s="94">
        <v>2</v>
      </c>
      <c r="F198" s="94">
        <v>2023</v>
      </c>
      <c r="G198" s="23">
        <f>WEEKNUM(Tabla2[[#This Row],[fecha]],2)</f>
        <v>9</v>
      </c>
      <c r="H198" s="96" t="s">
        <v>85</v>
      </c>
      <c r="I198" s="97" t="s">
        <v>86</v>
      </c>
      <c r="J198" s="97">
        <v>33</v>
      </c>
      <c r="K198" s="97" t="s">
        <v>87</v>
      </c>
      <c r="L198" s="97" t="s">
        <v>342</v>
      </c>
      <c r="M198" s="97" t="s">
        <v>343</v>
      </c>
      <c r="N198" s="30" t="s">
        <v>344</v>
      </c>
      <c r="O198" s="33" t="s">
        <v>345</v>
      </c>
      <c r="P198" s="71" t="s">
        <v>490</v>
      </c>
      <c r="Q198" s="30"/>
      <c r="R198" s="30"/>
      <c r="S198" s="30"/>
      <c r="T198" s="30"/>
      <c r="U198" s="65"/>
      <c r="V198" s="65"/>
      <c r="W198" s="65"/>
      <c r="X198" s="65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  <c r="CD198" s="30"/>
      <c r="CE198" s="30"/>
      <c r="CF198" s="30"/>
      <c r="CG198" s="30"/>
      <c r="CH198" s="30"/>
    </row>
    <row r="199" spans="1:86" ht="15.75" thickBot="1" x14ac:dyDescent="0.3">
      <c r="A199" s="70" t="s">
        <v>491</v>
      </c>
      <c r="B199" s="36" t="s">
        <v>218</v>
      </c>
      <c r="C199" s="95">
        <f>DATE(Tabla2[[#This Row],[anio]],Tabla2[[#This Row],[mes]],Tabla2[[#This Row],[dia]])</f>
        <v>44980</v>
      </c>
      <c r="D199" s="94">
        <v>23</v>
      </c>
      <c r="E199" s="94">
        <v>2</v>
      </c>
      <c r="F199" s="94">
        <v>2023</v>
      </c>
      <c r="G199" s="23">
        <f>WEEKNUM(Tabla2[[#This Row],[fecha]],2)</f>
        <v>9</v>
      </c>
      <c r="H199" s="96" t="s">
        <v>85</v>
      </c>
      <c r="I199" s="97" t="s">
        <v>86</v>
      </c>
      <c r="J199" s="97">
        <v>33</v>
      </c>
      <c r="K199" s="97" t="s">
        <v>87</v>
      </c>
      <c r="L199" s="97" t="s">
        <v>342</v>
      </c>
      <c r="M199" s="97" t="s">
        <v>343</v>
      </c>
      <c r="N199" s="30" t="s">
        <v>344</v>
      </c>
      <c r="O199" s="33" t="s">
        <v>345</v>
      </c>
      <c r="P199" s="71" t="s">
        <v>490</v>
      </c>
      <c r="Q199" s="30"/>
      <c r="R199" s="30"/>
      <c r="S199" s="30"/>
      <c r="T199" s="30"/>
      <c r="U199" s="65"/>
      <c r="V199" s="65"/>
      <c r="W199" s="65"/>
      <c r="X199" s="65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30"/>
      <c r="CE199" s="30"/>
      <c r="CF199" s="30"/>
      <c r="CG199" s="30"/>
      <c r="CH199" s="30"/>
    </row>
    <row r="200" spans="1:86" ht="15.75" thickBot="1" x14ac:dyDescent="0.3">
      <c r="A200" s="70" t="s">
        <v>527</v>
      </c>
      <c r="B200" s="36" t="s">
        <v>218</v>
      </c>
      <c r="C200" s="95">
        <f>DATE(Tabla2[[#This Row],[anio]],Tabla2[[#This Row],[mes]],Tabla2[[#This Row],[dia]])</f>
        <v>44981</v>
      </c>
      <c r="D200" s="94">
        <v>24</v>
      </c>
      <c r="E200" s="94">
        <v>2</v>
      </c>
      <c r="F200" s="94">
        <v>2023</v>
      </c>
      <c r="G200" s="23">
        <f>WEEKNUM(Tabla2[[#This Row],[fecha]],2)</f>
        <v>9</v>
      </c>
      <c r="H200" s="96" t="s">
        <v>528</v>
      </c>
      <c r="I200" s="97" t="s">
        <v>165</v>
      </c>
      <c r="J200" s="97">
        <v>37</v>
      </c>
      <c r="K200" s="97" t="s">
        <v>237</v>
      </c>
      <c r="L200" s="97" t="s">
        <v>238</v>
      </c>
      <c r="M200" s="97" t="s">
        <v>529</v>
      </c>
      <c r="N200" s="30" t="s">
        <v>530</v>
      </c>
      <c r="O200" s="33" t="s">
        <v>531</v>
      </c>
      <c r="P200" s="71" t="s">
        <v>532</v>
      </c>
      <c r="Q200" s="30"/>
      <c r="R200" s="30"/>
      <c r="S200" s="30"/>
      <c r="T200" s="30"/>
      <c r="U200" s="65"/>
      <c r="V200" s="65"/>
      <c r="W200" s="65"/>
      <c r="X200" s="65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  <c r="CD200" s="30"/>
      <c r="CE200" s="30"/>
      <c r="CF200" s="30"/>
      <c r="CG200" s="30"/>
      <c r="CH200" s="30"/>
    </row>
    <row r="201" spans="1:86" ht="15.75" thickBot="1" x14ac:dyDescent="0.3">
      <c r="A201" s="70" t="s">
        <v>502</v>
      </c>
      <c r="B201" s="36" t="s">
        <v>218</v>
      </c>
      <c r="C201" s="95">
        <f>DATE(Tabla2[[#This Row],[anio]],Tabla2[[#This Row],[mes]],Tabla2[[#This Row],[dia]])</f>
        <v>44979</v>
      </c>
      <c r="D201" s="94">
        <v>22</v>
      </c>
      <c r="E201" s="94">
        <v>2</v>
      </c>
      <c r="F201" s="94">
        <v>2023</v>
      </c>
      <c r="G201" s="23">
        <f>WEEKNUM(Tabla2[[#This Row],[fecha]],2)</f>
        <v>9</v>
      </c>
      <c r="H201" s="96" t="s">
        <v>85</v>
      </c>
      <c r="I201" s="97" t="s">
        <v>165</v>
      </c>
      <c r="J201" s="97">
        <v>35</v>
      </c>
      <c r="K201" s="97" t="s">
        <v>503</v>
      </c>
      <c r="L201" s="97" t="s">
        <v>504</v>
      </c>
      <c r="M201" s="97" t="s">
        <v>505</v>
      </c>
      <c r="N201" s="30" t="s">
        <v>506</v>
      </c>
      <c r="O201" s="33" t="s">
        <v>507</v>
      </c>
      <c r="P201" s="71" t="s">
        <v>508</v>
      </c>
      <c r="Q201" s="30"/>
      <c r="R201" s="30"/>
      <c r="S201" s="30"/>
      <c r="T201" s="30"/>
      <c r="U201" s="65"/>
      <c r="V201" s="65"/>
      <c r="W201" s="65"/>
      <c r="X201" s="65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  <c r="CH201" s="30"/>
    </row>
    <row r="202" spans="1:86" ht="15.75" thickBot="1" x14ac:dyDescent="0.3">
      <c r="A202" s="70" t="s">
        <v>492</v>
      </c>
      <c r="B202" s="36" t="s">
        <v>218</v>
      </c>
      <c r="C202" s="95">
        <f>DATE(Tabla2[[#This Row],[anio]],Tabla2[[#This Row],[mes]],Tabla2[[#This Row],[dia]])</f>
        <v>44978</v>
      </c>
      <c r="D202" s="94">
        <v>21</v>
      </c>
      <c r="E202" s="94">
        <v>2</v>
      </c>
      <c r="F202" s="94">
        <v>2023</v>
      </c>
      <c r="G202" s="23">
        <f>WEEKNUM(Tabla2[[#This Row],[fecha]],2)</f>
        <v>9</v>
      </c>
      <c r="H202" s="96" t="s">
        <v>85</v>
      </c>
      <c r="I202" s="97" t="s">
        <v>165</v>
      </c>
      <c r="J202" s="97">
        <v>34</v>
      </c>
      <c r="K202" s="97" t="s">
        <v>237</v>
      </c>
      <c r="L202" s="97" t="s">
        <v>238</v>
      </c>
      <c r="M202" s="97" t="s">
        <v>493</v>
      </c>
      <c r="N202" s="30" t="s">
        <v>494</v>
      </c>
      <c r="O202" s="33" t="s">
        <v>495</v>
      </c>
      <c r="P202" s="71" t="s">
        <v>496</v>
      </c>
      <c r="Q202" s="30"/>
      <c r="R202" s="30"/>
      <c r="S202" s="30"/>
      <c r="T202" s="30"/>
      <c r="U202" s="65"/>
      <c r="V202" s="65"/>
      <c r="W202" s="65"/>
      <c r="X202" s="65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  <c r="CD202" s="30"/>
      <c r="CE202" s="30"/>
      <c r="CF202" s="30"/>
      <c r="CG202" s="30"/>
      <c r="CH202" s="30"/>
    </row>
    <row r="203" spans="1:86" ht="15.75" thickBot="1" x14ac:dyDescent="0.3">
      <c r="A203" s="70" t="s">
        <v>497</v>
      </c>
      <c r="B203" s="36" t="s">
        <v>218</v>
      </c>
      <c r="C203" s="95">
        <f>DATE(Tabla2[[#This Row],[anio]],Tabla2[[#This Row],[mes]],Tabla2[[#This Row],[dia]])</f>
        <v>44979</v>
      </c>
      <c r="D203" s="94">
        <v>22</v>
      </c>
      <c r="E203" s="94">
        <v>2</v>
      </c>
      <c r="F203" s="94">
        <v>2023</v>
      </c>
      <c r="G203" s="23">
        <f>WEEKNUM(Tabla2[[#This Row],[fecha]],2)</f>
        <v>9</v>
      </c>
      <c r="H203" s="96" t="s">
        <v>85</v>
      </c>
      <c r="I203" s="97" t="s">
        <v>165</v>
      </c>
      <c r="J203" s="97">
        <v>34</v>
      </c>
      <c r="K203" s="97" t="s">
        <v>237</v>
      </c>
      <c r="L203" s="97" t="s">
        <v>238</v>
      </c>
      <c r="M203" s="97" t="s">
        <v>493</v>
      </c>
      <c r="N203" s="30" t="s">
        <v>494</v>
      </c>
      <c r="O203" s="33" t="s">
        <v>495</v>
      </c>
      <c r="P203" s="71" t="s">
        <v>496</v>
      </c>
      <c r="Q203" s="30"/>
      <c r="R203" s="30"/>
      <c r="S203" s="30"/>
      <c r="T203" s="30"/>
      <c r="U203" s="65"/>
      <c r="V203" s="65"/>
      <c r="W203" s="65"/>
      <c r="X203" s="65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30"/>
      <c r="CE203" s="30"/>
      <c r="CF203" s="30"/>
      <c r="CG203" s="30"/>
      <c r="CH203" s="30"/>
    </row>
    <row r="204" spans="1:86" ht="15.75" thickBot="1" x14ac:dyDescent="0.3">
      <c r="A204" s="70" t="s">
        <v>498</v>
      </c>
      <c r="B204" s="36" t="s">
        <v>218</v>
      </c>
      <c r="C204" s="95">
        <f>DATE(Tabla2[[#This Row],[anio]],Tabla2[[#This Row],[mes]],Tabla2[[#This Row],[dia]])</f>
        <v>44980</v>
      </c>
      <c r="D204" s="94">
        <v>23</v>
      </c>
      <c r="E204" s="94">
        <v>2</v>
      </c>
      <c r="F204" s="94">
        <v>2023</v>
      </c>
      <c r="G204" s="23">
        <f>WEEKNUM(Tabla2[[#This Row],[fecha]],2)</f>
        <v>9</v>
      </c>
      <c r="H204" s="96" t="s">
        <v>85</v>
      </c>
      <c r="I204" s="97" t="s">
        <v>165</v>
      </c>
      <c r="J204" s="97">
        <v>34</v>
      </c>
      <c r="K204" s="97" t="s">
        <v>237</v>
      </c>
      <c r="L204" s="97" t="s">
        <v>238</v>
      </c>
      <c r="M204" s="97" t="s">
        <v>493</v>
      </c>
      <c r="N204" s="30" t="s">
        <v>494</v>
      </c>
      <c r="O204" s="33" t="s">
        <v>495</v>
      </c>
      <c r="P204" s="71" t="s">
        <v>496</v>
      </c>
      <c r="Q204" s="30"/>
      <c r="R204" s="30"/>
      <c r="S204" s="30"/>
      <c r="T204" s="30"/>
      <c r="U204" s="65"/>
      <c r="V204" s="65"/>
      <c r="W204" s="65"/>
      <c r="X204" s="65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</row>
    <row r="205" spans="1:86" ht="15.75" thickBot="1" x14ac:dyDescent="0.3">
      <c r="A205" s="70" t="s">
        <v>499</v>
      </c>
      <c r="B205" s="36" t="s">
        <v>218</v>
      </c>
      <c r="C205" s="95">
        <f>DATE(Tabla2[[#This Row],[anio]],Tabla2[[#This Row],[mes]],Tabla2[[#This Row],[dia]])</f>
        <v>44981</v>
      </c>
      <c r="D205" s="94">
        <v>24</v>
      </c>
      <c r="E205" s="94">
        <v>2</v>
      </c>
      <c r="F205" s="94">
        <v>2023</v>
      </c>
      <c r="G205" s="23">
        <f>WEEKNUM(Tabla2[[#This Row],[fecha]],2)</f>
        <v>9</v>
      </c>
      <c r="H205" s="96" t="s">
        <v>85</v>
      </c>
      <c r="I205" s="97" t="s">
        <v>165</v>
      </c>
      <c r="J205" s="97">
        <v>34</v>
      </c>
      <c r="K205" s="97" t="s">
        <v>237</v>
      </c>
      <c r="L205" s="97" t="s">
        <v>238</v>
      </c>
      <c r="M205" s="97" t="s">
        <v>493</v>
      </c>
      <c r="N205" s="30" t="s">
        <v>494</v>
      </c>
      <c r="O205" s="33" t="s">
        <v>495</v>
      </c>
      <c r="P205" s="71" t="s">
        <v>496</v>
      </c>
      <c r="Q205" s="30"/>
      <c r="R205" s="30"/>
      <c r="S205" s="30"/>
      <c r="T205" s="30"/>
      <c r="U205" s="65"/>
      <c r="V205" s="65"/>
      <c r="W205" s="65"/>
      <c r="X205" s="65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  <c r="CD205" s="30"/>
      <c r="CE205" s="30"/>
      <c r="CF205" s="30"/>
      <c r="CG205" s="30"/>
      <c r="CH205" s="30"/>
    </row>
    <row r="206" spans="1:86" ht="15.75" thickBot="1" x14ac:dyDescent="0.3">
      <c r="A206" s="70" t="s">
        <v>500</v>
      </c>
      <c r="B206" s="36" t="s">
        <v>218</v>
      </c>
      <c r="C206" s="95">
        <f>DATE(Tabla2[[#This Row],[anio]],Tabla2[[#This Row],[mes]],Tabla2[[#This Row],[dia]])</f>
        <v>44982</v>
      </c>
      <c r="D206" s="29">
        <v>25</v>
      </c>
      <c r="E206" s="29">
        <v>2</v>
      </c>
      <c r="F206" s="29">
        <v>2023</v>
      </c>
      <c r="G206" s="23">
        <f>WEEKNUM(Tabla2[[#This Row],[fecha]],2)</f>
        <v>9</v>
      </c>
      <c r="H206" s="31" t="s">
        <v>85</v>
      </c>
      <c r="I206" s="32" t="s">
        <v>165</v>
      </c>
      <c r="J206" s="32">
        <v>34</v>
      </c>
      <c r="K206" s="32" t="s">
        <v>237</v>
      </c>
      <c r="L206" s="32" t="s">
        <v>238</v>
      </c>
      <c r="M206" s="32" t="s">
        <v>493</v>
      </c>
      <c r="N206" s="30" t="s">
        <v>494</v>
      </c>
      <c r="O206" s="33" t="s">
        <v>495</v>
      </c>
      <c r="P206" s="71" t="s">
        <v>496</v>
      </c>
      <c r="Q206" s="30"/>
      <c r="R206" s="30"/>
      <c r="S206" s="30"/>
      <c r="T206" s="30"/>
      <c r="U206" s="65"/>
      <c r="V206" s="65"/>
      <c r="W206" s="65"/>
      <c r="X206" s="65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30"/>
      <c r="CE206" s="30"/>
      <c r="CF206" s="30"/>
      <c r="CG206" s="30"/>
      <c r="CH206" s="30"/>
    </row>
    <row r="207" spans="1:86" ht="15.75" thickBot="1" x14ac:dyDescent="0.3">
      <c r="A207" s="70" t="s">
        <v>501</v>
      </c>
      <c r="B207" s="36" t="s">
        <v>218</v>
      </c>
      <c r="C207" s="95">
        <f>DATE(Tabla2[[#This Row],[anio]],Tabla2[[#This Row],[mes]],Tabla2[[#This Row],[dia]])</f>
        <v>44983</v>
      </c>
      <c r="D207" s="29">
        <v>26</v>
      </c>
      <c r="E207" s="29">
        <v>2</v>
      </c>
      <c r="F207" s="29">
        <v>2023</v>
      </c>
      <c r="G207" s="23">
        <f>WEEKNUM(Tabla2[[#This Row],[fecha]],2)</f>
        <v>9</v>
      </c>
      <c r="H207" s="31" t="s">
        <v>85</v>
      </c>
      <c r="I207" s="32" t="s">
        <v>165</v>
      </c>
      <c r="J207" s="32">
        <v>34</v>
      </c>
      <c r="K207" s="32" t="s">
        <v>237</v>
      </c>
      <c r="L207" s="32" t="s">
        <v>238</v>
      </c>
      <c r="M207" s="32" t="s">
        <v>493</v>
      </c>
      <c r="N207" s="30" t="s">
        <v>494</v>
      </c>
      <c r="O207" s="33" t="s">
        <v>495</v>
      </c>
      <c r="P207" s="71" t="s">
        <v>496</v>
      </c>
      <c r="Q207" s="30"/>
      <c r="R207" s="30"/>
      <c r="S207" s="30"/>
      <c r="T207" s="30"/>
      <c r="U207" s="65"/>
      <c r="V207" s="65"/>
      <c r="W207" s="65"/>
      <c r="X207" s="65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30"/>
      <c r="CE207" s="30"/>
      <c r="CF207" s="30"/>
      <c r="CG207" s="30"/>
      <c r="CH207" s="30"/>
    </row>
    <row r="208" spans="1:86" s="78" customFormat="1" ht="14.25" customHeight="1" thickBot="1" x14ac:dyDescent="0.3">
      <c r="A208" s="70" t="s">
        <v>608</v>
      </c>
      <c r="B208" s="36" t="s">
        <v>218</v>
      </c>
      <c r="C208" s="95">
        <f>DATE(Tabla2[[#This Row],[anio]],Tabla2[[#This Row],[mes]],Tabla2[[#This Row],[dia]])</f>
        <v>44988</v>
      </c>
      <c r="D208" s="29">
        <v>3</v>
      </c>
      <c r="E208" s="29">
        <v>3</v>
      </c>
      <c r="F208" s="29">
        <v>2023</v>
      </c>
      <c r="G208" s="23">
        <f>WEEKNUM(Tabla2[[#This Row],[fecha]],2)</f>
        <v>10</v>
      </c>
      <c r="H208" s="31" t="s">
        <v>290</v>
      </c>
      <c r="I208" s="32" t="s">
        <v>165</v>
      </c>
      <c r="J208" s="97">
        <v>39</v>
      </c>
      <c r="K208" s="32" t="s">
        <v>291</v>
      </c>
      <c r="L208" s="32" t="s">
        <v>292</v>
      </c>
      <c r="M208" s="32" t="s">
        <v>290</v>
      </c>
      <c r="N208" s="30" t="s">
        <v>293</v>
      </c>
      <c r="O208" s="33" t="s">
        <v>294</v>
      </c>
      <c r="P208" s="71" t="s">
        <v>295</v>
      </c>
      <c r="Q208" s="30"/>
      <c r="R208" s="30"/>
      <c r="S208" s="30"/>
      <c r="T208" s="30"/>
      <c r="U208" s="65"/>
      <c r="V208" s="65"/>
      <c r="W208" s="65"/>
      <c r="X208" s="65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30"/>
      <c r="CE208" s="30"/>
      <c r="CF208" s="30"/>
      <c r="CG208" s="30"/>
      <c r="CH208" s="30"/>
    </row>
    <row r="209" spans="1:86" ht="15.75" thickBot="1" x14ac:dyDescent="0.3">
      <c r="A209" s="70" t="s">
        <v>609</v>
      </c>
      <c r="B209" s="36" t="s">
        <v>218</v>
      </c>
      <c r="C209" s="95">
        <f>DATE(Tabla2[[#This Row],[anio]],Tabla2[[#This Row],[mes]],Tabla2[[#This Row],[dia]])</f>
        <v>44989</v>
      </c>
      <c r="D209" s="94">
        <v>4</v>
      </c>
      <c r="E209" s="94">
        <v>3</v>
      </c>
      <c r="F209" s="94">
        <v>2023</v>
      </c>
      <c r="G209" s="23">
        <f>WEEKNUM(Tabla2[[#This Row],[fecha]],2)</f>
        <v>10</v>
      </c>
      <c r="H209" s="96" t="s">
        <v>290</v>
      </c>
      <c r="I209" s="97" t="s">
        <v>165</v>
      </c>
      <c r="J209" s="97">
        <v>39</v>
      </c>
      <c r="K209" s="97" t="s">
        <v>291</v>
      </c>
      <c r="L209" s="97" t="s">
        <v>292</v>
      </c>
      <c r="M209" s="97" t="s">
        <v>290</v>
      </c>
      <c r="N209" s="30" t="s">
        <v>293</v>
      </c>
      <c r="O209" s="33" t="s">
        <v>294</v>
      </c>
      <c r="P209" s="71" t="s">
        <v>295</v>
      </c>
      <c r="Q209" s="30"/>
      <c r="R209" s="30"/>
      <c r="S209" s="30"/>
      <c r="T209" s="30"/>
      <c r="U209" s="65"/>
      <c r="V209" s="65"/>
      <c r="W209" s="65"/>
      <c r="X209" s="65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30"/>
      <c r="CE209" s="30"/>
      <c r="CF209" s="30"/>
      <c r="CG209" s="30"/>
      <c r="CH209" s="30"/>
    </row>
    <row r="210" spans="1:86" ht="15.75" thickBot="1" x14ac:dyDescent="0.3">
      <c r="A210" s="70" t="s">
        <v>610</v>
      </c>
      <c r="B210" s="36" t="s">
        <v>218</v>
      </c>
      <c r="C210" s="95">
        <f>DATE(Tabla2[[#This Row],[anio]],Tabla2[[#This Row],[mes]],Tabla2[[#This Row],[dia]])</f>
        <v>44990</v>
      </c>
      <c r="D210" s="94">
        <v>5</v>
      </c>
      <c r="E210" s="94">
        <v>3</v>
      </c>
      <c r="F210" s="94">
        <v>2023</v>
      </c>
      <c r="G210" s="23">
        <f>WEEKNUM(Tabla2[[#This Row],[fecha]],2)</f>
        <v>10</v>
      </c>
      <c r="H210" s="96" t="s">
        <v>290</v>
      </c>
      <c r="I210" s="97" t="s">
        <v>165</v>
      </c>
      <c r="J210" s="97">
        <v>39</v>
      </c>
      <c r="K210" s="97" t="s">
        <v>291</v>
      </c>
      <c r="L210" s="97" t="s">
        <v>292</v>
      </c>
      <c r="M210" s="97" t="s">
        <v>290</v>
      </c>
      <c r="N210" s="30" t="s">
        <v>293</v>
      </c>
      <c r="O210" s="33" t="s">
        <v>294</v>
      </c>
      <c r="P210" s="71" t="s">
        <v>295</v>
      </c>
      <c r="Q210" s="30"/>
      <c r="R210" s="30"/>
      <c r="S210" s="30"/>
      <c r="T210" s="30"/>
      <c r="U210" s="65"/>
      <c r="V210" s="65"/>
      <c r="W210" s="65"/>
      <c r="X210" s="65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30"/>
      <c r="CE210" s="30"/>
      <c r="CF210" s="30"/>
      <c r="CG210" s="30"/>
      <c r="CH210" s="30"/>
    </row>
    <row r="211" spans="1:86" ht="15.75" thickBot="1" x14ac:dyDescent="0.3">
      <c r="A211" s="70" t="s">
        <v>613</v>
      </c>
      <c r="B211" s="36" t="s">
        <v>218</v>
      </c>
      <c r="C211" s="95">
        <f>DATE(Tabla2[[#This Row],[anio]],Tabla2[[#This Row],[mes]],Tabla2[[#This Row],[dia]])</f>
        <v>44986</v>
      </c>
      <c r="D211" s="94">
        <v>1</v>
      </c>
      <c r="E211" s="94">
        <v>3</v>
      </c>
      <c r="F211" s="94">
        <v>2023</v>
      </c>
      <c r="G211" s="23">
        <f>WEEKNUM(Tabla2[[#This Row],[fecha]],2)</f>
        <v>10</v>
      </c>
      <c r="H211" s="96" t="s">
        <v>85</v>
      </c>
      <c r="I211" s="97" t="s">
        <v>86</v>
      </c>
      <c r="J211" s="97">
        <v>40</v>
      </c>
      <c r="K211" s="97" t="s">
        <v>87</v>
      </c>
      <c r="L211" s="97" t="s">
        <v>342</v>
      </c>
      <c r="M211" s="97" t="s">
        <v>343</v>
      </c>
      <c r="N211" s="30" t="s">
        <v>344</v>
      </c>
      <c r="O211" s="33" t="s">
        <v>345</v>
      </c>
      <c r="P211" s="71" t="s">
        <v>346</v>
      </c>
      <c r="Q211" s="30"/>
      <c r="R211" s="30"/>
      <c r="S211" s="30"/>
      <c r="T211" s="30"/>
      <c r="U211" s="65"/>
      <c r="V211" s="65"/>
      <c r="W211" s="65"/>
      <c r="X211" s="65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  <c r="CD211" s="30"/>
      <c r="CE211" s="30"/>
      <c r="CF211" s="30"/>
      <c r="CG211" s="30"/>
      <c r="CH211" s="30"/>
    </row>
    <row r="212" spans="1:86" ht="15.75" thickBot="1" x14ac:dyDescent="0.3">
      <c r="A212" s="70" t="s">
        <v>614</v>
      </c>
      <c r="B212" s="36" t="s">
        <v>218</v>
      </c>
      <c r="C212" s="95">
        <f>DATE(Tabla2[[#This Row],[anio]],Tabla2[[#This Row],[mes]],Tabla2[[#This Row],[dia]])</f>
        <v>44987</v>
      </c>
      <c r="D212" s="94">
        <v>2</v>
      </c>
      <c r="E212" s="94">
        <v>3</v>
      </c>
      <c r="F212" s="94">
        <v>2023</v>
      </c>
      <c r="G212" s="23">
        <f>WEEKNUM(Tabla2[[#This Row],[fecha]],2)</f>
        <v>10</v>
      </c>
      <c r="H212" s="96" t="s">
        <v>85</v>
      </c>
      <c r="I212" s="97" t="s">
        <v>86</v>
      </c>
      <c r="J212" s="97">
        <v>40</v>
      </c>
      <c r="K212" s="97" t="s">
        <v>87</v>
      </c>
      <c r="L212" s="97" t="s">
        <v>342</v>
      </c>
      <c r="M212" s="97" t="s">
        <v>343</v>
      </c>
      <c r="N212" s="30" t="s">
        <v>344</v>
      </c>
      <c r="O212" s="33" t="s">
        <v>345</v>
      </c>
      <c r="P212" s="71" t="s">
        <v>346</v>
      </c>
      <c r="Q212" s="30"/>
      <c r="R212" s="30"/>
      <c r="S212" s="30"/>
      <c r="T212" s="30"/>
      <c r="U212" s="65"/>
      <c r="V212" s="65"/>
      <c r="W212" s="65"/>
      <c r="X212" s="65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30"/>
      <c r="CE212" s="30"/>
      <c r="CF212" s="30"/>
      <c r="CG212" s="30"/>
      <c r="CH212" s="30"/>
    </row>
    <row r="213" spans="1:86" ht="15.75" thickBot="1" x14ac:dyDescent="0.3">
      <c r="A213" s="70" t="s">
        <v>611</v>
      </c>
      <c r="B213" s="36" t="s">
        <v>218</v>
      </c>
      <c r="C213" s="95">
        <f>DATE(Tabla2[[#This Row],[anio]],Tabla2[[#This Row],[mes]],Tabla2[[#This Row],[dia]])</f>
        <v>44984</v>
      </c>
      <c r="D213" s="94">
        <v>27</v>
      </c>
      <c r="E213" s="94">
        <v>2</v>
      </c>
      <c r="F213" s="94">
        <v>2023</v>
      </c>
      <c r="G213" s="23">
        <f>WEEKNUM(Tabla2[[#This Row],[fecha]],2)</f>
        <v>10</v>
      </c>
      <c r="H213" s="96" t="s">
        <v>85</v>
      </c>
      <c r="I213" s="97" t="s">
        <v>86</v>
      </c>
      <c r="J213" s="97">
        <v>40</v>
      </c>
      <c r="K213" s="97" t="s">
        <v>87</v>
      </c>
      <c r="L213" s="97" t="s">
        <v>342</v>
      </c>
      <c r="M213" s="97" t="s">
        <v>343</v>
      </c>
      <c r="N213" s="30" t="s">
        <v>344</v>
      </c>
      <c r="O213" s="33" t="s">
        <v>345</v>
      </c>
      <c r="P213" s="71" t="s">
        <v>346</v>
      </c>
      <c r="Q213" s="30"/>
      <c r="R213" s="30"/>
      <c r="S213" s="30"/>
      <c r="T213" s="30"/>
      <c r="U213" s="65"/>
      <c r="V213" s="65"/>
      <c r="W213" s="65"/>
      <c r="X213" s="65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  <c r="CD213" s="30"/>
      <c r="CE213" s="30"/>
      <c r="CF213" s="30"/>
      <c r="CG213" s="30"/>
      <c r="CH213" s="30"/>
    </row>
    <row r="214" spans="1:86" ht="15.75" thickBot="1" x14ac:dyDescent="0.3">
      <c r="A214" s="70" t="s">
        <v>612</v>
      </c>
      <c r="B214" s="36" t="s">
        <v>218</v>
      </c>
      <c r="C214" s="95">
        <f>DATE(Tabla2[[#This Row],[anio]],Tabla2[[#This Row],[mes]],Tabla2[[#This Row],[dia]])</f>
        <v>44985</v>
      </c>
      <c r="D214" s="94">
        <v>28</v>
      </c>
      <c r="E214" s="94">
        <v>2</v>
      </c>
      <c r="F214" s="94">
        <v>2023</v>
      </c>
      <c r="G214" s="23">
        <f>WEEKNUM(Tabla2[[#This Row],[fecha]],2)</f>
        <v>10</v>
      </c>
      <c r="H214" s="96" t="s">
        <v>85</v>
      </c>
      <c r="I214" s="97" t="s">
        <v>86</v>
      </c>
      <c r="J214" s="97">
        <v>40</v>
      </c>
      <c r="K214" s="97" t="s">
        <v>87</v>
      </c>
      <c r="L214" s="97" t="s">
        <v>342</v>
      </c>
      <c r="M214" s="97" t="s">
        <v>343</v>
      </c>
      <c r="N214" s="30" t="s">
        <v>344</v>
      </c>
      <c r="O214" s="33" t="s">
        <v>345</v>
      </c>
      <c r="P214" s="71" t="s">
        <v>346</v>
      </c>
      <c r="Q214" s="30"/>
      <c r="R214" s="30"/>
      <c r="S214" s="30"/>
      <c r="T214" s="30"/>
      <c r="U214" s="65"/>
      <c r="V214" s="65"/>
      <c r="W214" s="65"/>
      <c r="X214" s="65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30"/>
      <c r="CE214" s="30"/>
      <c r="CF214" s="30"/>
      <c r="CG214" s="30"/>
      <c r="CH214" s="30"/>
    </row>
    <row r="215" spans="1:86" ht="15.75" thickBot="1" x14ac:dyDescent="0.3">
      <c r="A215" s="70" t="s">
        <v>615</v>
      </c>
      <c r="B215" s="36" t="s">
        <v>218</v>
      </c>
      <c r="C215" s="95">
        <f>DATE(Tabla2[[#This Row],[anio]],Tabla2[[#This Row],[mes]],Tabla2[[#This Row],[dia]])</f>
        <v>44986</v>
      </c>
      <c r="D215" s="94">
        <v>1</v>
      </c>
      <c r="E215" s="94">
        <v>3</v>
      </c>
      <c r="F215" s="94">
        <v>2023</v>
      </c>
      <c r="G215" s="23">
        <f>WEEKNUM(Tabla2[[#This Row],[fecha]],2)</f>
        <v>10</v>
      </c>
      <c r="H215" s="96" t="s">
        <v>85</v>
      </c>
      <c r="I215" s="97" t="s">
        <v>165</v>
      </c>
      <c r="J215" s="97">
        <v>41</v>
      </c>
      <c r="K215" s="97" t="s">
        <v>503</v>
      </c>
      <c r="L215" s="97" t="s">
        <v>616</v>
      </c>
      <c r="M215" s="97" t="s">
        <v>617</v>
      </c>
      <c r="N215" s="30" t="s">
        <v>618</v>
      </c>
      <c r="O215" s="33" t="s">
        <v>619</v>
      </c>
      <c r="P215" s="71" t="s">
        <v>620</v>
      </c>
      <c r="Q215" s="30"/>
      <c r="R215" s="30"/>
      <c r="S215" s="30"/>
      <c r="T215" s="30"/>
      <c r="U215" s="65"/>
      <c r="V215" s="65"/>
      <c r="W215" s="65"/>
      <c r="X215" s="65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0"/>
      <c r="CD215" s="30"/>
      <c r="CE215" s="30"/>
      <c r="CF215" s="30"/>
      <c r="CG215" s="30"/>
      <c r="CH215" s="30"/>
    </row>
    <row r="216" spans="1:86" ht="15.75" thickBot="1" x14ac:dyDescent="0.3">
      <c r="A216" s="70" t="s">
        <v>621</v>
      </c>
      <c r="B216" s="36" t="s">
        <v>218</v>
      </c>
      <c r="C216" s="95">
        <f>DATE(Tabla2[[#This Row],[anio]],Tabla2[[#This Row],[mes]],Tabla2[[#This Row],[dia]])</f>
        <v>44987</v>
      </c>
      <c r="D216" s="94">
        <v>2</v>
      </c>
      <c r="E216" s="94">
        <v>3</v>
      </c>
      <c r="F216" s="94">
        <v>2023</v>
      </c>
      <c r="G216" s="23">
        <f>WEEKNUM(Tabla2[[#This Row],[fecha]],2)</f>
        <v>10</v>
      </c>
      <c r="H216" s="96" t="s">
        <v>85</v>
      </c>
      <c r="I216" s="97" t="s">
        <v>86</v>
      </c>
      <c r="J216" s="97">
        <v>41</v>
      </c>
      <c r="K216" s="97" t="s">
        <v>87</v>
      </c>
      <c r="L216" s="97" t="s">
        <v>622</v>
      </c>
      <c r="M216" s="97" t="s">
        <v>623</v>
      </c>
      <c r="N216" s="30" t="s">
        <v>624</v>
      </c>
      <c r="O216" s="33" t="s">
        <v>641</v>
      </c>
      <c r="P216" s="71" t="s">
        <v>625</v>
      </c>
      <c r="Q216" s="30"/>
      <c r="R216" s="30"/>
      <c r="S216" s="30"/>
      <c r="T216" s="30"/>
      <c r="U216" s="65"/>
      <c r="V216" s="65"/>
      <c r="W216" s="65"/>
      <c r="X216" s="65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0"/>
      <c r="CD216" s="30"/>
      <c r="CE216" s="30"/>
      <c r="CF216" s="30"/>
      <c r="CG216" s="30"/>
      <c r="CH216" s="30"/>
    </row>
    <row r="217" spans="1:86" ht="15.75" thickBot="1" x14ac:dyDescent="0.3">
      <c r="A217" s="78" t="s">
        <v>621</v>
      </c>
      <c r="B217" s="135" t="s">
        <v>218</v>
      </c>
      <c r="C217" s="136">
        <f>DATE(Tabla2[[#This Row],[anio]],Tabla2[[#This Row],[mes]],Tabla2[[#This Row],[dia]])</f>
        <v>44927</v>
      </c>
      <c r="D217" s="166">
        <v>1</v>
      </c>
      <c r="E217" s="166">
        <v>1</v>
      </c>
      <c r="F217" s="166">
        <v>2023</v>
      </c>
      <c r="G217" s="23">
        <f>WEEKNUM(Tabla2[[#This Row],[fecha]],2)</f>
        <v>1</v>
      </c>
      <c r="H217" s="168" t="s">
        <v>603</v>
      </c>
      <c r="I217" s="145" t="s">
        <v>603</v>
      </c>
      <c r="J217" s="145">
        <v>10000000000</v>
      </c>
      <c r="K217" s="145" t="s">
        <v>603</v>
      </c>
      <c r="L217" s="145" t="s">
        <v>474</v>
      </c>
      <c r="M217" s="145" t="s">
        <v>603</v>
      </c>
      <c r="N217" s="137" t="s">
        <v>603</v>
      </c>
      <c r="O217" s="138" t="s">
        <v>603</v>
      </c>
      <c r="P217" s="139" t="s">
        <v>657</v>
      </c>
      <c r="Q217" s="137"/>
      <c r="R217" s="137"/>
      <c r="S217" s="137"/>
      <c r="T217" s="137"/>
      <c r="U217" s="140"/>
      <c r="V217" s="140"/>
      <c r="W217" s="140"/>
      <c r="X217" s="140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  <c r="AI217" s="137"/>
      <c r="AJ217" s="137"/>
      <c r="AK217" s="137"/>
      <c r="AL217" s="137"/>
      <c r="AM217" s="137"/>
      <c r="AN217" s="137"/>
      <c r="AO217" s="137"/>
      <c r="AP217" s="137"/>
      <c r="AQ217" s="137"/>
      <c r="AR217" s="137"/>
      <c r="AS217" s="137"/>
      <c r="AT217" s="137"/>
      <c r="AU217" s="137"/>
      <c r="AV217" s="137"/>
      <c r="AW217" s="137"/>
      <c r="AX217" s="137"/>
      <c r="AY217" s="137"/>
      <c r="AZ217" s="137"/>
      <c r="BA217" s="137"/>
      <c r="BB217" s="137"/>
      <c r="BC217" s="137"/>
      <c r="BD217" s="137"/>
      <c r="BE217" s="137"/>
      <c r="BF217" s="137"/>
      <c r="BG217" s="137"/>
      <c r="BH217" s="137"/>
      <c r="BI217" s="137"/>
      <c r="BJ217" s="137"/>
      <c r="BK217" s="137"/>
      <c r="BL217" s="137"/>
      <c r="BM217" s="137"/>
      <c r="BN217" s="137"/>
      <c r="BO217" s="137"/>
      <c r="BP217" s="137"/>
      <c r="BQ217" s="137"/>
      <c r="BR217" s="137"/>
      <c r="BS217" s="137"/>
      <c r="BT217" s="137"/>
      <c r="BU217" s="137"/>
      <c r="BV217" s="137"/>
      <c r="BW217" s="137"/>
      <c r="BX217" s="137"/>
      <c r="BY217" s="137"/>
      <c r="BZ217" s="137"/>
      <c r="CA217" s="137"/>
      <c r="CB217" s="137"/>
      <c r="CC217" s="137"/>
      <c r="CD217" s="137"/>
      <c r="CE217" s="137"/>
      <c r="CF217" s="137"/>
      <c r="CG217" s="137"/>
      <c r="CH217" s="137"/>
    </row>
    <row r="218" spans="1:86" ht="15.75" thickBot="1" x14ac:dyDescent="0.3">
      <c r="A218" s="70" t="s">
        <v>626</v>
      </c>
      <c r="B218" s="36" t="s">
        <v>218</v>
      </c>
      <c r="C218" s="95">
        <f>DATE(Tabla2[[#This Row],[anio]],Tabla2[[#This Row],[mes]],Tabla2[[#This Row],[dia]])</f>
        <v>44988</v>
      </c>
      <c r="D218" s="94">
        <v>3</v>
      </c>
      <c r="E218" s="94">
        <v>3</v>
      </c>
      <c r="F218" s="94">
        <v>2023</v>
      </c>
      <c r="G218" s="23">
        <f>WEEKNUM(Tabla2[[#This Row],[fecha]],2)</f>
        <v>10</v>
      </c>
      <c r="H218" s="96" t="s">
        <v>85</v>
      </c>
      <c r="I218" s="97" t="s">
        <v>165</v>
      </c>
      <c r="J218" s="97">
        <v>41</v>
      </c>
      <c r="K218" s="97" t="s">
        <v>503</v>
      </c>
      <c r="L218" s="97" t="s">
        <v>627</v>
      </c>
      <c r="M218" s="97" t="s">
        <v>628</v>
      </c>
      <c r="N218" s="30" t="s">
        <v>629</v>
      </c>
      <c r="O218" s="33" t="s">
        <v>630</v>
      </c>
      <c r="P218" s="71" t="s">
        <v>631</v>
      </c>
      <c r="Q218" s="30"/>
      <c r="R218" s="30"/>
      <c r="S218" s="30"/>
      <c r="T218" s="30"/>
      <c r="U218" s="65"/>
      <c r="V218" s="65"/>
      <c r="W218" s="65"/>
      <c r="X218" s="65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  <c r="CD218" s="30"/>
      <c r="CE218" s="30"/>
      <c r="CF218" s="30"/>
      <c r="CG218" s="30"/>
      <c r="CH218" s="30"/>
    </row>
    <row r="219" spans="1:86" ht="15.75" thickBot="1" x14ac:dyDescent="0.3">
      <c r="A219" s="70" t="s">
        <v>632</v>
      </c>
      <c r="B219" s="36" t="s">
        <v>218</v>
      </c>
      <c r="C219" s="95">
        <f>DATE(Tabla2[[#This Row],[anio]],Tabla2[[#This Row],[mes]],Tabla2[[#This Row],[dia]])</f>
        <v>44985</v>
      </c>
      <c r="D219" s="94">
        <v>28</v>
      </c>
      <c r="E219" s="94">
        <v>2</v>
      </c>
      <c r="F219" s="94">
        <v>2023</v>
      </c>
      <c r="G219" s="23">
        <f>WEEKNUM(Tabla2[[#This Row],[fecha]],2)</f>
        <v>10</v>
      </c>
      <c r="H219" s="96" t="s">
        <v>160</v>
      </c>
      <c r="I219" s="97" t="s">
        <v>86</v>
      </c>
      <c r="J219" s="97">
        <v>42</v>
      </c>
      <c r="K219" s="97" t="s">
        <v>338</v>
      </c>
      <c r="L219" s="97" t="s">
        <v>776</v>
      </c>
      <c r="M219" s="97" t="s">
        <v>634</v>
      </c>
      <c r="N219" s="30" t="s">
        <v>635</v>
      </c>
      <c r="O219" s="33" t="s">
        <v>630</v>
      </c>
      <c r="P219" s="71" t="s">
        <v>636</v>
      </c>
      <c r="Q219" s="30"/>
      <c r="R219" s="30"/>
      <c r="S219" s="30"/>
      <c r="T219" s="30"/>
      <c r="U219" s="65"/>
      <c r="V219" s="65"/>
      <c r="W219" s="65"/>
      <c r="X219" s="65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  <c r="CC219" s="30"/>
      <c r="CD219" s="30"/>
      <c r="CE219" s="30"/>
      <c r="CF219" s="30"/>
      <c r="CG219" s="30"/>
      <c r="CH219" s="30"/>
    </row>
    <row r="220" spans="1:86" ht="15.75" thickBot="1" x14ac:dyDescent="0.3">
      <c r="A220" s="70" t="s">
        <v>638</v>
      </c>
      <c r="B220" s="36" t="s">
        <v>218</v>
      </c>
      <c r="C220" s="95">
        <f>DATE(Tabla2[[#This Row],[anio]],Tabla2[[#This Row],[mes]],Tabla2[[#This Row],[dia]])</f>
        <v>44986</v>
      </c>
      <c r="D220" s="29">
        <v>1</v>
      </c>
      <c r="E220" s="29">
        <v>3</v>
      </c>
      <c r="F220" s="29">
        <v>2023</v>
      </c>
      <c r="G220" s="23">
        <f>WEEKNUM(Tabla2[[#This Row],[fecha]],2)</f>
        <v>10</v>
      </c>
      <c r="H220" s="31" t="s">
        <v>763</v>
      </c>
      <c r="I220" s="32" t="s">
        <v>347</v>
      </c>
      <c r="J220" s="32">
        <v>43</v>
      </c>
      <c r="K220" s="32" t="s">
        <v>646</v>
      </c>
      <c r="L220" s="32" t="s">
        <v>647</v>
      </c>
      <c r="M220" s="32" t="s">
        <v>648</v>
      </c>
      <c r="N220" s="30" t="s">
        <v>649</v>
      </c>
      <c r="O220" s="33" t="s">
        <v>650</v>
      </c>
      <c r="P220" s="71" t="s">
        <v>651</v>
      </c>
      <c r="Q220" s="30"/>
      <c r="R220" s="30"/>
      <c r="S220" s="30"/>
      <c r="T220" s="30"/>
      <c r="U220" s="65"/>
      <c r="V220" s="65"/>
      <c r="W220" s="65"/>
      <c r="X220" s="65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  <c r="CC220" s="30"/>
      <c r="CD220" s="30"/>
      <c r="CE220" s="30"/>
      <c r="CF220" s="30"/>
      <c r="CG220" s="30"/>
      <c r="CH220" s="30"/>
    </row>
    <row r="221" spans="1:86" ht="15.75" thickBot="1" x14ac:dyDescent="0.3">
      <c r="A221" s="70" t="s">
        <v>639</v>
      </c>
      <c r="B221" s="36" t="s">
        <v>218</v>
      </c>
      <c r="C221" s="95">
        <f>DATE(Tabla2[[#This Row],[anio]],Tabla2[[#This Row],[mes]],Tabla2[[#This Row],[dia]])</f>
        <v>44987</v>
      </c>
      <c r="D221" s="94">
        <v>2</v>
      </c>
      <c r="E221" s="94">
        <v>3</v>
      </c>
      <c r="F221" s="94">
        <v>2023</v>
      </c>
      <c r="G221" s="23">
        <f>WEEKNUM(Tabla2[[#This Row],[fecha]],2)</f>
        <v>10</v>
      </c>
      <c r="H221" s="96" t="s">
        <v>763</v>
      </c>
      <c r="I221" s="97" t="s">
        <v>347</v>
      </c>
      <c r="J221" s="97">
        <v>43</v>
      </c>
      <c r="K221" s="97" t="s">
        <v>646</v>
      </c>
      <c r="L221" s="97" t="s">
        <v>647</v>
      </c>
      <c r="M221" s="97" t="s">
        <v>648</v>
      </c>
      <c r="N221" s="30" t="s">
        <v>649</v>
      </c>
      <c r="O221" s="33" t="s">
        <v>650</v>
      </c>
      <c r="P221" s="71" t="s">
        <v>651</v>
      </c>
      <c r="Q221" s="30"/>
      <c r="R221" s="30"/>
      <c r="S221" s="30"/>
      <c r="T221" s="30"/>
      <c r="U221" s="65"/>
      <c r="V221" s="65"/>
      <c r="W221" s="65"/>
      <c r="X221" s="65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0"/>
      <c r="CD221" s="30"/>
      <c r="CE221" s="30"/>
      <c r="CF221" s="30"/>
      <c r="CG221" s="30"/>
      <c r="CH221" s="30"/>
    </row>
    <row r="222" spans="1:86" ht="15.75" thickBot="1" x14ac:dyDescent="0.3">
      <c r="A222" s="70" t="s">
        <v>640</v>
      </c>
      <c r="B222" s="36" t="s">
        <v>218</v>
      </c>
      <c r="C222" s="95">
        <f>DATE(Tabla2[[#This Row],[anio]],Tabla2[[#This Row],[mes]],Tabla2[[#This Row],[dia]])</f>
        <v>44984</v>
      </c>
      <c r="D222" s="94">
        <v>27</v>
      </c>
      <c r="E222" s="94">
        <v>2</v>
      </c>
      <c r="F222" s="94">
        <v>2023</v>
      </c>
      <c r="G222" s="23">
        <f>WEEKNUM(Tabla2[[#This Row],[fecha]],2)</f>
        <v>10</v>
      </c>
      <c r="H222" s="96" t="s">
        <v>763</v>
      </c>
      <c r="I222" s="97" t="s">
        <v>347</v>
      </c>
      <c r="J222" s="97">
        <v>43</v>
      </c>
      <c r="K222" s="97" t="s">
        <v>646</v>
      </c>
      <c r="L222" s="97" t="s">
        <v>652</v>
      </c>
      <c r="M222" s="97" t="s">
        <v>653</v>
      </c>
      <c r="N222" s="30" t="s">
        <v>654</v>
      </c>
      <c r="O222" s="33" t="s">
        <v>655</v>
      </c>
      <c r="P222" s="71" t="s">
        <v>656</v>
      </c>
      <c r="Q222" s="30"/>
      <c r="R222" s="30"/>
      <c r="S222" s="30"/>
      <c r="T222" s="30"/>
      <c r="U222" s="65"/>
      <c r="V222" s="65"/>
      <c r="W222" s="65"/>
      <c r="X222" s="65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0"/>
      <c r="CD222" s="30"/>
      <c r="CE222" s="30"/>
      <c r="CF222" s="30"/>
      <c r="CG222" s="30"/>
      <c r="CH222" s="30"/>
    </row>
    <row r="223" spans="1:86" ht="15.75" thickBot="1" x14ac:dyDescent="0.3">
      <c r="A223" s="70" t="s">
        <v>637</v>
      </c>
      <c r="B223" s="36" t="s">
        <v>218</v>
      </c>
      <c r="C223" s="95">
        <f>DATE(Tabla2[[#This Row],[anio]],Tabla2[[#This Row],[mes]],Tabla2[[#This Row],[dia]])</f>
        <v>44985</v>
      </c>
      <c r="D223" s="94">
        <v>28</v>
      </c>
      <c r="E223" s="94">
        <v>2</v>
      </c>
      <c r="F223" s="94">
        <v>2023</v>
      </c>
      <c r="G223" s="23">
        <f>WEEKNUM(Tabla2[[#This Row],[fecha]],2)</f>
        <v>10</v>
      </c>
      <c r="H223" s="96" t="s">
        <v>763</v>
      </c>
      <c r="I223" s="97" t="s">
        <v>347</v>
      </c>
      <c r="J223" s="97">
        <v>43</v>
      </c>
      <c r="K223" s="97" t="s">
        <v>646</v>
      </c>
      <c r="L223" s="97" t="s">
        <v>652</v>
      </c>
      <c r="M223" s="97" t="s">
        <v>653</v>
      </c>
      <c r="N223" s="30" t="s">
        <v>654</v>
      </c>
      <c r="O223" s="33" t="s">
        <v>655</v>
      </c>
      <c r="P223" s="71" t="s">
        <v>656</v>
      </c>
      <c r="Q223" s="30"/>
      <c r="R223" s="30"/>
      <c r="S223" s="30"/>
      <c r="T223" s="30"/>
      <c r="U223" s="65"/>
      <c r="V223" s="65"/>
      <c r="W223" s="65"/>
      <c r="X223" s="65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0"/>
      <c r="CD223" s="30"/>
      <c r="CE223" s="30"/>
      <c r="CF223" s="30"/>
      <c r="CG223" s="30"/>
      <c r="CH223" s="30"/>
    </row>
    <row r="224" spans="1:86" ht="15.75" thickBot="1" x14ac:dyDescent="0.3">
      <c r="A224" s="70" t="s">
        <v>662</v>
      </c>
      <c r="B224" s="36" t="s">
        <v>218</v>
      </c>
      <c r="C224" s="95">
        <f>DATE(Tabla2[[#This Row],[anio]],Tabla2[[#This Row],[mes]],Tabla2[[#This Row],[dia]])</f>
        <v>44995</v>
      </c>
      <c r="D224" s="94">
        <v>10</v>
      </c>
      <c r="E224" s="94">
        <v>3</v>
      </c>
      <c r="F224" s="94">
        <v>2023</v>
      </c>
      <c r="G224" s="23">
        <f>WEEKNUM(Tabla2[[#This Row],[fecha]],2)</f>
        <v>11</v>
      </c>
      <c r="H224" s="96" t="s">
        <v>160</v>
      </c>
      <c r="I224" s="97" t="s">
        <v>86</v>
      </c>
      <c r="J224" s="97">
        <v>44</v>
      </c>
      <c r="K224" s="97" t="s">
        <v>161</v>
      </c>
      <c r="L224" s="97" t="s">
        <v>1026</v>
      </c>
      <c r="M224" s="97" t="s">
        <v>1027</v>
      </c>
      <c r="N224" s="30" t="s">
        <v>663</v>
      </c>
      <c r="O224" s="33" t="s">
        <v>664</v>
      </c>
      <c r="P224" s="71" t="s">
        <v>665</v>
      </c>
      <c r="Q224" s="30"/>
      <c r="R224" s="30"/>
      <c r="S224" s="30"/>
      <c r="T224" s="30"/>
      <c r="U224" s="65"/>
      <c r="V224" s="65"/>
      <c r="W224" s="65"/>
      <c r="X224" s="65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0"/>
      <c r="CD224" s="30"/>
      <c r="CE224" s="30"/>
      <c r="CF224" s="30"/>
      <c r="CG224" s="30"/>
      <c r="CH224" s="30"/>
    </row>
    <row r="225" spans="1:86" ht="15.75" thickBot="1" x14ac:dyDescent="0.3">
      <c r="A225" s="70" t="s">
        <v>666</v>
      </c>
      <c r="B225" s="36" t="s">
        <v>218</v>
      </c>
      <c r="C225" s="95">
        <f>DATE(Tabla2[[#This Row],[anio]],Tabla2[[#This Row],[mes]],Tabla2[[#This Row],[dia]])</f>
        <v>44996</v>
      </c>
      <c r="D225" s="94">
        <v>11</v>
      </c>
      <c r="E225" s="94">
        <v>3</v>
      </c>
      <c r="F225" s="94">
        <v>2023</v>
      </c>
      <c r="G225" s="23">
        <f>WEEKNUM(Tabla2[[#This Row],[fecha]],2)</f>
        <v>11</v>
      </c>
      <c r="H225" s="96" t="s">
        <v>160</v>
      </c>
      <c r="I225" s="97" t="s">
        <v>86</v>
      </c>
      <c r="J225" s="97">
        <v>44</v>
      </c>
      <c r="K225" s="97" t="s">
        <v>189</v>
      </c>
      <c r="L225" s="97" t="s">
        <v>477</v>
      </c>
      <c r="M225" s="97" t="s">
        <v>667</v>
      </c>
      <c r="N225" s="30" t="s">
        <v>668</v>
      </c>
      <c r="O225" s="33" t="s">
        <v>669</v>
      </c>
      <c r="P225" s="71" t="s">
        <v>670</v>
      </c>
      <c r="Q225" s="30"/>
      <c r="R225" s="30"/>
      <c r="S225" s="30"/>
      <c r="T225" s="30"/>
      <c r="U225" s="65"/>
      <c r="V225" s="65"/>
      <c r="W225" s="65"/>
      <c r="X225" s="65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0"/>
      <c r="CD225" s="30"/>
      <c r="CE225" s="30"/>
      <c r="CF225" s="30"/>
      <c r="CG225" s="30"/>
      <c r="CH225" s="30"/>
    </row>
    <row r="226" spans="1:86" ht="15.75" thickBot="1" x14ac:dyDescent="0.3">
      <c r="A226" s="70" t="s">
        <v>658</v>
      </c>
      <c r="B226" s="36" t="s">
        <v>218</v>
      </c>
      <c r="C226" s="95">
        <f>DATE(Tabla2[[#This Row],[anio]],Tabla2[[#This Row],[mes]],Tabla2[[#This Row],[dia]])</f>
        <v>44994</v>
      </c>
      <c r="D226" s="94">
        <v>9</v>
      </c>
      <c r="E226" s="94">
        <v>3</v>
      </c>
      <c r="F226" s="94">
        <v>2023</v>
      </c>
      <c r="G226" s="23">
        <f>WEEKNUM(Tabla2[[#This Row],[fecha]],2)</f>
        <v>11</v>
      </c>
      <c r="H226" s="96" t="s">
        <v>160</v>
      </c>
      <c r="I226" s="97" t="s">
        <v>86</v>
      </c>
      <c r="J226" s="97">
        <v>44</v>
      </c>
      <c r="K226" s="97" t="s">
        <v>391</v>
      </c>
      <c r="L226" s="97" t="s">
        <v>392</v>
      </c>
      <c r="M226" s="97" t="s">
        <v>659</v>
      </c>
      <c r="N226" s="30" t="s">
        <v>394</v>
      </c>
      <c r="O226" s="33" t="s">
        <v>660</v>
      </c>
      <c r="P226" s="71" t="s">
        <v>661</v>
      </c>
      <c r="Q226" s="30"/>
      <c r="R226" s="30"/>
      <c r="S226" s="30"/>
      <c r="T226" s="30"/>
      <c r="U226" s="65"/>
      <c r="V226" s="65"/>
      <c r="W226" s="65"/>
      <c r="X226" s="65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</row>
    <row r="227" spans="1:86" ht="15.75" thickBot="1" x14ac:dyDescent="0.3">
      <c r="A227" s="70" t="s">
        <v>674</v>
      </c>
      <c r="B227" s="36" t="s">
        <v>218</v>
      </c>
      <c r="C227" s="95">
        <f>DATE(Tabla2[[#This Row],[anio]],Tabla2[[#This Row],[mes]],Tabla2[[#This Row],[dia]])</f>
        <v>44995</v>
      </c>
      <c r="D227" s="94">
        <v>10</v>
      </c>
      <c r="E227" s="94">
        <v>3</v>
      </c>
      <c r="F227" s="94">
        <v>2023</v>
      </c>
      <c r="G227" s="23">
        <f>WEEKNUM(Tabla2[[#This Row],[fecha]],2)</f>
        <v>11</v>
      </c>
      <c r="H227" s="96" t="s">
        <v>763</v>
      </c>
      <c r="I227" s="97" t="s">
        <v>165</v>
      </c>
      <c r="J227" s="97">
        <v>45</v>
      </c>
      <c r="K227" s="97" t="s">
        <v>503</v>
      </c>
      <c r="L227" s="97" t="s">
        <v>675</v>
      </c>
      <c r="M227" s="97" t="s">
        <v>676</v>
      </c>
      <c r="N227" s="30" t="s">
        <v>677</v>
      </c>
      <c r="O227" s="33" t="s">
        <v>678</v>
      </c>
      <c r="P227" s="71" t="s">
        <v>679</v>
      </c>
      <c r="Q227" s="30"/>
      <c r="R227" s="30"/>
      <c r="S227" s="30"/>
      <c r="T227" s="30"/>
      <c r="U227" s="65"/>
      <c r="V227" s="65"/>
      <c r="W227" s="65"/>
      <c r="X227" s="65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  <c r="CC227" s="30"/>
      <c r="CD227" s="30"/>
      <c r="CE227" s="30"/>
      <c r="CF227" s="30"/>
      <c r="CG227" s="30"/>
      <c r="CH227" s="30"/>
    </row>
    <row r="228" spans="1:86" ht="15.75" thickBot="1" x14ac:dyDescent="0.3">
      <c r="A228" s="70" t="s">
        <v>671</v>
      </c>
      <c r="B228" s="36" t="s">
        <v>218</v>
      </c>
      <c r="C228" s="95">
        <f>DATE(Tabla2[[#This Row],[anio]],Tabla2[[#This Row],[mes]],Tabla2[[#This Row],[dia]])</f>
        <v>44991</v>
      </c>
      <c r="D228" s="94">
        <v>6</v>
      </c>
      <c r="E228" s="94">
        <v>3</v>
      </c>
      <c r="F228" s="94">
        <v>2023</v>
      </c>
      <c r="G228" s="23">
        <f>WEEKNUM(Tabla2[[#This Row],[fecha]],2)</f>
        <v>11</v>
      </c>
      <c r="H228" s="96" t="s">
        <v>763</v>
      </c>
      <c r="I228" s="97" t="s">
        <v>86</v>
      </c>
      <c r="J228" s="97">
        <v>45</v>
      </c>
      <c r="K228" s="97" t="s">
        <v>87</v>
      </c>
      <c r="L228" s="97" t="s">
        <v>622</v>
      </c>
      <c r="M228" s="97" t="s">
        <v>623</v>
      </c>
      <c r="N228" s="30" t="s">
        <v>624</v>
      </c>
      <c r="O228" s="33" t="s">
        <v>672</v>
      </c>
      <c r="P228" s="71" t="s">
        <v>673</v>
      </c>
      <c r="Q228" s="30"/>
      <c r="R228" s="30"/>
      <c r="S228" s="30"/>
      <c r="T228" s="30"/>
      <c r="U228" s="65"/>
      <c r="V228" s="65"/>
      <c r="W228" s="65"/>
      <c r="X228" s="65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  <c r="CC228" s="30"/>
      <c r="CD228" s="30"/>
      <c r="CE228" s="30"/>
      <c r="CF228" s="30"/>
      <c r="CG228" s="30"/>
      <c r="CH228" s="30"/>
    </row>
    <row r="229" spans="1:86" ht="15.75" thickBot="1" x14ac:dyDescent="0.3">
      <c r="A229" s="70" t="s">
        <v>680</v>
      </c>
      <c r="B229" s="36" t="s">
        <v>218</v>
      </c>
      <c r="C229" s="95">
        <f>DATE(Tabla2[[#This Row],[anio]],Tabla2[[#This Row],[mes]],Tabla2[[#This Row],[dia]])</f>
        <v>44991</v>
      </c>
      <c r="D229" s="94">
        <v>6</v>
      </c>
      <c r="E229" s="94">
        <v>3</v>
      </c>
      <c r="F229" s="94">
        <v>2023</v>
      </c>
      <c r="G229" s="23">
        <f>WEEKNUM(Tabla2[[#This Row],[fecha]],2)</f>
        <v>11</v>
      </c>
      <c r="H229" s="96" t="s">
        <v>85</v>
      </c>
      <c r="I229" s="97" t="s">
        <v>86</v>
      </c>
      <c r="J229" s="97">
        <v>46</v>
      </c>
      <c r="K229" s="97" t="s">
        <v>189</v>
      </c>
      <c r="L229" s="97" t="s">
        <v>681</v>
      </c>
      <c r="M229" s="97" t="s">
        <v>682</v>
      </c>
      <c r="N229" s="30" t="s">
        <v>683</v>
      </c>
      <c r="O229" s="33" t="s">
        <v>684</v>
      </c>
      <c r="P229" s="71" t="s">
        <v>685</v>
      </c>
      <c r="Q229" s="30"/>
      <c r="R229" s="30"/>
      <c r="S229" s="30"/>
      <c r="T229" s="30"/>
      <c r="U229" s="65"/>
      <c r="V229" s="65"/>
      <c r="W229" s="65"/>
      <c r="X229" s="65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  <c r="CC229" s="30"/>
      <c r="CD229" s="30"/>
      <c r="CE229" s="30"/>
      <c r="CF229" s="30"/>
      <c r="CG229" s="30"/>
      <c r="CH229" s="30"/>
    </row>
    <row r="230" spans="1:86" ht="15.75" thickBot="1" x14ac:dyDescent="0.3">
      <c r="A230" s="70" t="s">
        <v>686</v>
      </c>
      <c r="B230" s="36" t="s">
        <v>218</v>
      </c>
      <c r="C230" s="95">
        <f>DATE(Tabla2[[#This Row],[anio]],Tabla2[[#This Row],[mes]],Tabla2[[#This Row],[dia]])</f>
        <v>44992</v>
      </c>
      <c r="D230" s="94">
        <v>7</v>
      </c>
      <c r="E230" s="94">
        <v>3</v>
      </c>
      <c r="F230" s="94">
        <v>2023</v>
      </c>
      <c r="G230" s="23">
        <f>WEEKNUM(Tabla2[[#This Row],[fecha]],2)</f>
        <v>11</v>
      </c>
      <c r="H230" s="96" t="s">
        <v>85</v>
      </c>
      <c r="I230" s="97" t="s">
        <v>86</v>
      </c>
      <c r="J230" s="97">
        <v>46</v>
      </c>
      <c r="K230" s="97" t="s">
        <v>189</v>
      </c>
      <c r="L230" s="97" t="s">
        <v>681</v>
      </c>
      <c r="M230" s="97" t="s">
        <v>682</v>
      </c>
      <c r="N230" s="30" t="s">
        <v>683</v>
      </c>
      <c r="O230" s="33" t="s">
        <v>684</v>
      </c>
      <c r="P230" s="71" t="s">
        <v>685</v>
      </c>
      <c r="Q230" s="30"/>
      <c r="R230" s="30"/>
      <c r="S230" s="30"/>
      <c r="T230" s="30"/>
      <c r="U230" s="65"/>
      <c r="V230" s="65"/>
      <c r="W230" s="65"/>
      <c r="X230" s="65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  <c r="CC230" s="30"/>
      <c r="CD230" s="30"/>
      <c r="CE230" s="30"/>
      <c r="CF230" s="30"/>
      <c r="CG230" s="30"/>
      <c r="CH230" s="30"/>
    </row>
    <row r="231" spans="1:86" ht="15.75" thickBot="1" x14ac:dyDescent="0.3">
      <c r="A231" s="70" t="s">
        <v>687</v>
      </c>
      <c r="B231" s="36" t="s">
        <v>218</v>
      </c>
      <c r="C231" s="95">
        <f>DATE(Tabla2[[#This Row],[anio]],Tabla2[[#This Row],[mes]],Tabla2[[#This Row],[dia]])</f>
        <v>44993</v>
      </c>
      <c r="D231" s="94">
        <v>8</v>
      </c>
      <c r="E231" s="94">
        <v>3</v>
      </c>
      <c r="F231" s="94">
        <v>2023</v>
      </c>
      <c r="G231" s="23">
        <f>WEEKNUM(Tabla2[[#This Row],[fecha]],2)</f>
        <v>11</v>
      </c>
      <c r="H231" s="96" t="s">
        <v>85</v>
      </c>
      <c r="I231" s="97" t="s">
        <v>86</v>
      </c>
      <c r="J231" s="97">
        <v>46</v>
      </c>
      <c r="K231" s="97" t="s">
        <v>189</v>
      </c>
      <c r="L231" s="97" t="s">
        <v>681</v>
      </c>
      <c r="M231" s="97" t="s">
        <v>682</v>
      </c>
      <c r="N231" s="30" t="s">
        <v>683</v>
      </c>
      <c r="O231" s="33" t="s">
        <v>684</v>
      </c>
      <c r="P231" s="71" t="s">
        <v>685</v>
      </c>
      <c r="Q231" s="30"/>
      <c r="R231" s="30"/>
      <c r="S231" s="30"/>
      <c r="T231" s="30"/>
      <c r="U231" s="65"/>
      <c r="V231" s="65"/>
      <c r="W231" s="65"/>
      <c r="X231" s="65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  <c r="CC231" s="30"/>
      <c r="CD231" s="30"/>
      <c r="CE231" s="30"/>
      <c r="CF231" s="30"/>
      <c r="CG231" s="30"/>
      <c r="CH231" s="30"/>
    </row>
    <row r="232" spans="1:86" ht="26.25" thickBot="1" x14ac:dyDescent="0.3">
      <c r="A232" s="70" t="s">
        <v>688</v>
      </c>
      <c r="B232" s="36" t="s">
        <v>218</v>
      </c>
      <c r="C232" s="95">
        <f>DATE(Tabla2[[#This Row],[anio]],Tabla2[[#This Row],[mes]],Tabla2[[#This Row],[dia]])</f>
        <v>44992</v>
      </c>
      <c r="D232" s="94">
        <v>7</v>
      </c>
      <c r="E232" s="94">
        <v>3</v>
      </c>
      <c r="F232" s="94">
        <v>2023</v>
      </c>
      <c r="G232" s="23">
        <f>WEEKNUM(Tabla2[[#This Row],[fecha]],2)</f>
        <v>11</v>
      </c>
      <c r="H232" s="96" t="s">
        <v>764</v>
      </c>
      <c r="I232" s="97" t="s">
        <v>165</v>
      </c>
      <c r="J232" s="97">
        <v>47</v>
      </c>
      <c r="K232" s="97" t="s">
        <v>166</v>
      </c>
      <c r="L232" s="97" t="s">
        <v>167</v>
      </c>
      <c r="M232" s="97" t="s">
        <v>168</v>
      </c>
      <c r="N232" s="30" t="s">
        <v>169</v>
      </c>
      <c r="O232" s="33" t="s">
        <v>689</v>
      </c>
      <c r="P232" s="71" t="s">
        <v>690</v>
      </c>
      <c r="Q232" s="30"/>
      <c r="R232" s="30"/>
      <c r="S232" s="30"/>
      <c r="T232" s="30"/>
      <c r="U232" s="65"/>
      <c r="V232" s="65"/>
      <c r="W232" s="65"/>
      <c r="X232" s="65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  <c r="CC232" s="30"/>
      <c r="CD232" s="30"/>
      <c r="CE232" s="30"/>
      <c r="CF232" s="30"/>
      <c r="CG232" s="30"/>
      <c r="CH232" s="30"/>
    </row>
    <row r="233" spans="1:86" ht="26.25" thickBot="1" x14ac:dyDescent="0.3">
      <c r="A233" s="70" t="s">
        <v>691</v>
      </c>
      <c r="B233" s="36" t="s">
        <v>218</v>
      </c>
      <c r="C233" s="95">
        <f>DATE(Tabla2[[#This Row],[anio]],Tabla2[[#This Row],[mes]],Tabla2[[#This Row],[dia]])</f>
        <v>44993</v>
      </c>
      <c r="D233" s="94">
        <v>8</v>
      </c>
      <c r="E233" s="94">
        <v>3</v>
      </c>
      <c r="F233" s="94">
        <v>2023</v>
      </c>
      <c r="G233" s="23">
        <f>WEEKNUM(Tabla2[[#This Row],[fecha]],2)</f>
        <v>11</v>
      </c>
      <c r="H233" s="96" t="s">
        <v>764</v>
      </c>
      <c r="I233" s="97" t="s">
        <v>165</v>
      </c>
      <c r="J233" s="97">
        <v>47</v>
      </c>
      <c r="K233" s="97" t="s">
        <v>166</v>
      </c>
      <c r="L233" s="97" t="s">
        <v>167</v>
      </c>
      <c r="M233" s="97" t="s">
        <v>168</v>
      </c>
      <c r="N233" s="30" t="s">
        <v>169</v>
      </c>
      <c r="O233" s="33" t="s">
        <v>689</v>
      </c>
      <c r="P233" s="71" t="s">
        <v>690</v>
      </c>
      <c r="Q233" s="30"/>
      <c r="R233" s="30"/>
      <c r="S233" s="30"/>
      <c r="T233" s="30"/>
      <c r="U233" s="65"/>
      <c r="V233" s="65"/>
      <c r="W233" s="65"/>
      <c r="X233" s="65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  <c r="CC233" s="30"/>
      <c r="CD233" s="30"/>
      <c r="CE233" s="30"/>
      <c r="CF233" s="30"/>
      <c r="CG233" s="30"/>
      <c r="CH233" s="30"/>
    </row>
    <row r="234" spans="1:86" ht="26.25" thickBot="1" x14ac:dyDescent="0.3">
      <c r="A234" s="70" t="s">
        <v>692</v>
      </c>
      <c r="B234" s="36" t="s">
        <v>218</v>
      </c>
      <c r="C234" s="95">
        <f>DATE(Tabla2[[#This Row],[anio]],Tabla2[[#This Row],[mes]],Tabla2[[#This Row],[dia]])</f>
        <v>44994</v>
      </c>
      <c r="D234" s="94">
        <v>9</v>
      </c>
      <c r="E234" s="94">
        <v>3</v>
      </c>
      <c r="F234" s="94">
        <v>2023</v>
      </c>
      <c r="G234" s="23">
        <f>WEEKNUM(Tabla2[[#This Row],[fecha]],2)</f>
        <v>11</v>
      </c>
      <c r="H234" s="96" t="s">
        <v>764</v>
      </c>
      <c r="I234" s="97" t="s">
        <v>165</v>
      </c>
      <c r="J234" s="97">
        <v>47</v>
      </c>
      <c r="K234" s="97" t="s">
        <v>166</v>
      </c>
      <c r="L234" s="97" t="s">
        <v>167</v>
      </c>
      <c r="M234" s="97" t="s">
        <v>168</v>
      </c>
      <c r="N234" s="30" t="s">
        <v>169</v>
      </c>
      <c r="O234" s="33" t="s">
        <v>689</v>
      </c>
      <c r="P234" s="71" t="s">
        <v>690</v>
      </c>
      <c r="Q234" s="30"/>
      <c r="R234" s="30"/>
      <c r="S234" s="30"/>
      <c r="T234" s="30"/>
      <c r="U234" s="65"/>
      <c r="V234" s="65"/>
      <c r="W234" s="65"/>
      <c r="X234" s="65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  <c r="CC234" s="30"/>
      <c r="CD234" s="30"/>
      <c r="CE234" s="30"/>
      <c r="CF234" s="30"/>
      <c r="CG234" s="30"/>
      <c r="CH234" s="30"/>
    </row>
    <row r="235" spans="1:86" ht="15.75" thickBot="1" x14ac:dyDescent="0.3">
      <c r="A235" s="70" t="s">
        <v>701</v>
      </c>
      <c r="B235" s="36" t="s">
        <v>218</v>
      </c>
      <c r="C235" s="95">
        <f>DATE(Tabla2[[#This Row],[anio]],Tabla2[[#This Row],[mes]],Tabla2[[#This Row],[dia]])</f>
        <v>44995</v>
      </c>
      <c r="D235" s="29">
        <v>10</v>
      </c>
      <c r="E235" s="29">
        <v>3</v>
      </c>
      <c r="F235" s="29">
        <v>2023</v>
      </c>
      <c r="G235" s="23">
        <f>WEEKNUM(Tabla2[[#This Row],[fecha]],2)</f>
        <v>11</v>
      </c>
      <c r="H235" s="31" t="s">
        <v>694</v>
      </c>
      <c r="I235" s="32" t="s">
        <v>165</v>
      </c>
      <c r="J235" s="32">
        <v>48</v>
      </c>
      <c r="K235" s="32" t="s">
        <v>237</v>
      </c>
      <c r="L235" s="32" t="s">
        <v>238</v>
      </c>
      <c r="M235" s="32" t="s">
        <v>695</v>
      </c>
      <c r="N235" s="30" t="s">
        <v>696</v>
      </c>
      <c r="O235" s="33" t="s">
        <v>697</v>
      </c>
      <c r="P235" s="71" t="s">
        <v>698</v>
      </c>
      <c r="Q235" s="30"/>
      <c r="R235" s="30"/>
      <c r="S235" s="30"/>
      <c r="T235" s="30"/>
      <c r="U235" s="65"/>
      <c r="V235" s="65"/>
      <c r="W235" s="65"/>
      <c r="X235" s="65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  <c r="CC235" s="30"/>
      <c r="CD235" s="30"/>
      <c r="CE235" s="30"/>
      <c r="CF235" s="30"/>
      <c r="CG235" s="30"/>
      <c r="CH235" s="30"/>
    </row>
    <row r="236" spans="1:86" ht="15.75" thickBot="1" x14ac:dyDescent="0.3">
      <c r="A236" s="70" t="s">
        <v>702</v>
      </c>
      <c r="B236" s="36" t="s">
        <v>218</v>
      </c>
      <c r="C236" s="95">
        <f>DATE(Tabla2[[#This Row],[anio]],Tabla2[[#This Row],[mes]],Tabla2[[#This Row],[dia]])</f>
        <v>44996</v>
      </c>
      <c r="D236" s="29">
        <v>11</v>
      </c>
      <c r="E236" s="29">
        <v>3</v>
      </c>
      <c r="F236" s="29">
        <v>2023</v>
      </c>
      <c r="G236" s="23">
        <f>WEEKNUM(Tabla2[[#This Row],[fecha]],2)</f>
        <v>11</v>
      </c>
      <c r="H236" s="31" t="s">
        <v>694</v>
      </c>
      <c r="I236" s="32" t="s">
        <v>165</v>
      </c>
      <c r="J236" s="32">
        <v>48</v>
      </c>
      <c r="K236" s="32" t="s">
        <v>237</v>
      </c>
      <c r="L236" s="32" t="s">
        <v>238</v>
      </c>
      <c r="M236" s="32" t="s">
        <v>695</v>
      </c>
      <c r="N236" s="30" t="s">
        <v>696</v>
      </c>
      <c r="O236" s="33" t="s">
        <v>697</v>
      </c>
      <c r="P236" s="71" t="s">
        <v>698</v>
      </c>
      <c r="Q236" s="30"/>
      <c r="R236" s="30"/>
      <c r="S236" s="30"/>
      <c r="T236" s="30"/>
      <c r="U236" s="65"/>
      <c r="V236" s="65"/>
      <c r="W236" s="65"/>
      <c r="X236" s="65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  <c r="CC236" s="30"/>
      <c r="CD236" s="30"/>
      <c r="CE236" s="30"/>
      <c r="CF236" s="30"/>
      <c r="CG236" s="30"/>
      <c r="CH236" s="30"/>
    </row>
    <row r="237" spans="1:86" ht="15.75" thickBot="1" x14ac:dyDescent="0.3">
      <c r="A237" s="70" t="s">
        <v>693</v>
      </c>
      <c r="B237" s="36" t="s">
        <v>765</v>
      </c>
      <c r="C237" s="95">
        <f>DATE(Tabla2[[#This Row],[anio]],Tabla2[[#This Row],[mes]],Tabla2[[#This Row],[dia]])</f>
        <v>44992</v>
      </c>
      <c r="D237" s="94">
        <v>7</v>
      </c>
      <c r="E237" s="94">
        <v>3</v>
      </c>
      <c r="F237" s="94">
        <v>2023</v>
      </c>
      <c r="G237" s="23">
        <f>WEEKNUM(Tabla2[[#This Row],[fecha]],2)</f>
        <v>11</v>
      </c>
      <c r="H237" s="96" t="s">
        <v>694</v>
      </c>
      <c r="I237" s="97" t="s">
        <v>165</v>
      </c>
      <c r="J237" s="97">
        <v>48</v>
      </c>
      <c r="K237" s="97" t="s">
        <v>237</v>
      </c>
      <c r="L237" s="97" t="s">
        <v>238</v>
      </c>
      <c r="M237" s="97" t="s">
        <v>695</v>
      </c>
      <c r="N237" s="30" t="s">
        <v>696</v>
      </c>
      <c r="O237" s="33" t="s">
        <v>697</v>
      </c>
      <c r="P237" s="71" t="s">
        <v>698</v>
      </c>
      <c r="Q237" s="30"/>
      <c r="R237" s="30"/>
      <c r="S237" s="30"/>
      <c r="T237" s="30"/>
      <c r="U237" s="65"/>
      <c r="V237" s="65"/>
      <c r="W237" s="65"/>
      <c r="X237" s="65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  <c r="CC237" s="30"/>
      <c r="CD237" s="30"/>
      <c r="CE237" s="30"/>
      <c r="CF237" s="30"/>
      <c r="CG237" s="30"/>
      <c r="CH237" s="30"/>
    </row>
    <row r="238" spans="1:86" ht="15.75" thickBot="1" x14ac:dyDescent="0.3">
      <c r="A238" s="70" t="s">
        <v>699</v>
      </c>
      <c r="B238" s="36" t="s">
        <v>219</v>
      </c>
      <c r="C238" s="95">
        <f>DATE(Tabla2[[#This Row],[anio]],Tabla2[[#This Row],[mes]],Tabla2[[#This Row],[dia]])</f>
        <v>44993</v>
      </c>
      <c r="D238" s="94">
        <v>8</v>
      </c>
      <c r="E238" s="94">
        <v>3</v>
      </c>
      <c r="F238" s="94">
        <v>2023</v>
      </c>
      <c r="G238" s="23">
        <f>WEEKNUM(Tabla2[[#This Row],[fecha]],2)</f>
        <v>11</v>
      </c>
      <c r="H238" s="96" t="s">
        <v>694</v>
      </c>
      <c r="I238" s="97" t="s">
        <v>165</v>
      </c>
      <c r="J238" s="97">
        <v>48</v>
      </c>
      <c r="K238" s="97" t="s">
        <v>237</v>
      </c>
      <c r="L238" s="97" t="s">
        <v>238</v>
      </c>
      <c r="M238" s="97" t="s">
        <v>695</v>
      </c>
      <c r="N238" s="30" t="s">
        <v>696</v>
      </c>
      <c r="O238" s="33" t="s">
        <v>697</v>
      </c>
      <c r="P238" s="71" t="s">
        <v>698</v>
      </c>
      <c r="Q238" s="30"/>
      <c r="R238" s="30"/>
      <c r="S238" s="30"/>
      <c r="T238" s="30"/>
      <c r="U238" s="65"/>
      <c r="V238" s="65"/>
      <c r="W238" s="65"/>
      <c r="X238" s="65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  <c r="CC238" s="30"/>
      <c r="CD238" s="30"/>
      <c r="CE238" s="30"/>
      <c r="CF238" s="30"/>
      <c r="CG238" s="30"/>
      <c r="CH238" s="30"/>
    </row>
    <row r="239" spans="1:86" ht="15.75" thickBot="1" x14ac:dyDescent="0.3">
      <c r="A239" s="70" t="s">
        <v>700</v>
      </c>
      <c r="B239" s="36" t="s">
        <v>218</v>
      </c>
      <c r="C239" s="95">
        <f>DATE(Tabla2[[#This Row],[anio]],Tabla2[[#This Row],[mes]],Tabla2[[#This Row],[dia]])</f>
        <v>44994</v>
      </c>
      <c r="D239" s="94">
        <v>9</v>
      </c>
      <c r="E239" s="94">
        <v>3</v>
      </c>
      <c r="F239" s="94">
        <v>2023</v>
      </c>
      <c r="G239" s="23">
        <f>WEEKNUM(Tabla2[[#This Row],[fecha]],2)</f>
        <v>11</v>
      </c>
      <c r="H239" s="96" t="s">
        <v>694</v>
      </c>
      <c r="I239" s="97" t="s">
        <v>165</v>
      </c>
      <c r="J239" s="97">
        <v>48</v>
      </c>
      <c r="K239" s="97" t="s">
        <v>237</v>
      </c>
      <c r="L239" s="97" t="s">
        <v>238</v>
      </c>
      <c r="M239" s="97" t="s">
        <v>695</v>
      </c>
      <c r="N239" s="30" t="s">
        <v>696</v>
      </c>
      <c r="O239" s="33" t="s">
        <v>697</v>
      </c>
      <c r="P239" s="71" t="s">
        <v>698</v>
      </c>
      <c r="Q239" s="30"/>
      <c r="R239" s="30"/>
      <c r="S239" s="30"/>
      <c r="T239" s="30"/>
      <c r="U239" s="65"/>
      <c r="V239" s="65"/>
      <c r="W239" s="65"/>
      <c r="X239" s="65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  <c r="CC239" s="30"/>
      <c r="CD239" s="30"/>
      <c r="CE239" s="30"/>
      <c r="CF239" s="30"/>
      <c r="CG239" s="30"/>
      <c r="CH239" s="30"/>
    </row>
    <row r="240" spans="1:86" ht="26.25" thickBot="1" x14ac:dyDescent="0.3">
      <c r="A240" s="70" t="s">
        <v>703</v>
      </c>
      <c r="B240" s="70" t="s">
        <v>219</v>
      </c>
      <c r="C240" s="95">
        <f>DATE(Tabla2[[#This Row],[anio]],Tabla2[[#This Row],[mes]],Tabla2[[#This Row],[dia]])</f>
        <v>44991</v>
      </c>
      <c r="D240" s="94">
        <v>6</v>
      </c>
      <c r="E240" s="94">
        <v>3</v>
      </c>
      <c r="F240" s="94">
        <v>2023</v>
      </c>
      <c r="G240" s="23">
        <f>WEEKNUM(Tabla2[[#This Row],[fecha]],2)</f>
        <v>11</v>
      </c>
      <c r="H240" s="96" t="s">
        <v>704</v>
      </c>
      <c r="I240" s="97" t="s">
        <v>86</v>
      </c>
      <c r="J240" s="97">
        <v>49</v>
      </c>
      <c r="K240" s="97" t="s">
        <v>189</v>
      </c>
      <c r="L240" s="97" t="s">
        <v>705</v>
      </c>
      <c r="M240" s="97" t="s">
        <v>706</v>
      </c>
      <c r="N240" s="30" t="s">
        <v>707</v>
      </c>
      <c r="O240" s="33" t="s">
        <v>708</v>
      </c>
      <c r="P240" s="71" t="s">
        <v>709</v>
      </c>
      <c r="Q240" s="30"/>
      <c r="R240" s="30"/>
      <c r="S240" s="30"/>
      <c r="T240" s="30"/>
      <c r="U240" s="65"/>
      <c r="V240" s="65"/>
      <c r="W240" s="65"/>
      <c r="X240" s="65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  <c r="CC240" s="30"/>
      <c r="CD240" s="30"/>
      <c r="CE240" s="30"/>
      <c r="CF240" s="30"/>
      <c r="CG240" s="30"/>
      <c r="CH240" s="30"/>
    </row>
    <row r="241" spans="1:86" ht="15.75" thickBot="1" x14ac:dyDescent="0.3">
      <c r="A241" s="70" t="s">
        <v>748</v>
      </c>
      <c r="B241" s="36" t="s">
        <v>218</v>
      </c>
      <c r="C241" s="95">
        <f>DATE(Tabla2[[#This Row],[anio]],Tabla2[[#This Row],[mes]],Tabla2[[#This Row],[dia]])</f>
        <v>45000</v>
      </c>
      <c r="D241" s="94">
        <v>15</v>
      </c>
      <c r="E241" s="94">
        <v>3</v>
      </c>
      <c r="F241" s="94">
        <v>2023</v>
      </c>
      <c r="G241" s="23">
        <f>WEEKNUM(Tabla2[[#This Row],[fecha]],2)</f>
        <v>12</v>
      </c>
      <c r="H241" s="96" t="s">
        <v>160</v>
      </c>
      <c r="I241" s="97" t="s">
        <v>86</v>
      </c>
      <c r="J241" s="97">
        <v>50</v>
      </c>
      <c r="K241" s="97" t="s">
        <v>710</v>
      </c>
      <c r="L241" s="97" t="s">
        <v>399</v>
      </c>
      <c r="M241" s="97"/>
      <c r="N241" s="30" t="s">
        <v>401</v>
      </c>
      <c r="O241" s="33" t="s">
        <v>711</v>
      </c>
      <c r="P241" s="71" t="s">
        <v>712</v>
      </c>
      <c r="Q241" s="30"/>
      <c r="R241" s="30"/>
      <c r="S241" s="30"/>
      <c r="T241" s="30"/>
      <c r="U241" s="65"/>
      <c r="V241" s="65"/>
      <c r="W241" s="65"/>
      <c r="X241" s="65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  <c r="CC241" s="30"/>
      <c r="CD241" s="30"/>
      <c r="CE241" s="30"/>
      <c r="CF241" s="30"/>
      <c r="CG241" s="30"/>
      <c r="CH241" s="30"/>
    </row>
    <row r="242" spans="1:86" ht="15.75" thickBot="1" x14ac:dyDescent="0.3">
      <c r="A242" s="70" t="s">
        <v>749</v>
      </c>
      <c r="B242" s="36" t="s">
        <v>218</v>
      </c>
      <c r="C242" s="95">
        <f>DATE(Tabla2[[#This Row],[anio]],Tabla2[[#This Row],[mes]],Tabla2[[#This Row],[dia]])</f>
        <v>45000</v>
      </c>
      <c r="D242" s="94">
        <v>15</v>
      </c>
      <c r="E242" s="94">
        <v>3</v>
      </c>
      <c r="F242" s="94">
        <v>2023</v>
      </c>
      <c r="G242" s="23">
        <f>WEEKNUM(Tabla2[[#This Row],[fecha]],2)</f>
        <v>12</v>
      </c>
      <c r="H242" s="96" t="s">
        <v>160</v>
      </c>
      <c r="I242" s="97" t="s">
        <v>165</v>
      </c>
      <c r="J242" s="97">
        <v>50</v>
      </c>
      <c r="K242" s="97" t="s">
        <v>416</v>
      </c>
      <c r="L242" s="97" t="s">
        <v>713</v>
      </c>
      <c r="M242" s="97"/>
      <c r="N242" s="30" t="s">
        <v>714</v>
      </c>
      <c r="O242" s="33" t="s">
        <v>715</v>
      </c>
      <c r="P242" s="71" t="s">
        <v>716</v>
      </c>
      <c r="Q242" s="30"/>
      <c r="R242" s="30"/>
      <c r="S242" s="30"/>
      <c r="T242" s="30"/>
      <c r="U242" s="65"/>
      <c r="V242" s="65"/>
      <c r="W242" s="65"/>
      <c r="X242" s="65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  <c r="CC242" s="30"/>
      <c r="CD242" s="30"/>
      <c r="CE242" s="30"/>
      <c r="CF242" s="30"/>
      <c r="CG242" s="30"/>
      <c r="CH242" s="30"/>
    </row>
    <row r="243" spans="1:86" ht="15.75" thickBot="1" x14ac:dyDescent="0.3">
      <c r="A243" s="70" t="s">
        <v>750</v>
      </c>
      <c r="B243" s="36" t="s">
        <v>218</v>
      </c>
      <c r="C243" s="95">
        <f>DATE(Tabla2[[#This Row],[anio]],Tabla2[[#This Row],[mes]],Tabla2[[#This Row],[dia]])</f>
        <v>44998</v>
      </c>
      <c r="D243" s="94">
        <v>13</v>
      </c>
      <c r="E243" s="94">
        <v>3</v>
      </c>
      <c r="F243" s="94">
        <v>2023</v>
      </c>
      <c r="G243" s="23">
        <f>WEEKNUM(Tabla2[[#This Row],[fecha]],2)</f>
        <v>12</v>
      </c>
      <c r="H243" s="96" t="s">
        <v>85</v>
      </c>
      <c r="I243" s="97" t="s">
        <v>165</v>
      </c>
      <c r="J243" s="97">
        <v>51</v>
      </c>
      <c r="K243" s="97" t="s">
        <v>416</v>
      </c>
      <c r="L243" s="97" t="s">
        <v>416</v>
      </c>
      <c r="M243" s="97" t="s">
        <v>717</v>
      </c>
      <c r="N243" s="30" t="s">
        <v>718</v>
      </c>
      <c r="O243" s="33" t="s">
        <v>719</v>
      </c>
      <c r="P243" s="71" t="s">
        <v>720</v>
      </c>
      <c r="Q243" s="30"/>
      <c r="R243" s="30"/>
      <c r="S243" s="30"/>
      <c r="T243" s="30"/>
      <c r="U243" s="65"/>
      <c r="V243" s="65"/>
      <c r="W243" s="65"/>
      <c r="X243" s="65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  <c r="CC243" s="30"/>
      <c r="CD243" s="30"/>
      <c r="CE243" s="30"/>
      <c r="CF243" s="30"/>
      <c r="CG243" s="30"/>
      <c r="CH243" s="30"/>
    </row>
    <row r="244" spans="1:86" ht="15.75" thickBot="1" x14ac:dyDescent="0.3">
      <c r="A244" s="70" t="s">
        <v>751</v>
      </c>
      <c r="B244" s="36" t="s">
        <v>218</v>
      </c>
      <c r="C244" s="95">
        <f>DATE(Tabla2[[#This Row],[anio]],Tabla2[[#This Row],[mes]],Tabla2[[#This Row],[dia]])</f>
        <v>44999</v>
      </c>
      <c r="D244" s="94">
        <v>14</v>
      </c>
      <c r="E244" s="94">
        <v>3</v>
      </c>
      <c r="F244" s="94">
        <v>2023</v>
      </c>
      <c r="G244" s="23">
        <f>WEEKNUM(Tabla2[[#This Row],[fecha]],2)</f>
        <v>12</v>
      </c>
      <c r="H244" s="96" t="s">
        <v>85</v>
      </c>
      <c r="I244" s="97" t="s">
        <v>165</v>
      </c>
      <c r="J244" s="97">
        <v>51</v>
      </c>
      <c r="K244" s="97" t="s">
        <v>503</v>
      </c>
      <c r="L244" s="97" t="s">
        <v>675</v>
      </c>
      <c r="M244" s="97" t="s">
        <v>721</v>
      </c>
      <c r="N244" s="30" t="s">
        <v>722</v>
      </c>
      <c r="O244" s="33" t="s">
        <v>723</v>
      </c>
      <c r="P244" s="71" t="s">
        <v>724</v>
      </c>
      <c r="Q244" s="30"/>
      <c r="R244" s="30"/>
      <c r="S244" s="30"/>
      <c r="T244" s="30"/>
      <c r="U244" s="65"/>
      <c r="V244" s="65"/>
      <c r="W244" s="65"/>
      <c r="X244" s="65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  <c r="CC244" s="30"/>
      <c r="CD244" s="30"/>
      <c r="CE244" s="30"/>
      <c r="CF244" s="30"/>
      <c r="CG244" s="30"/>
      <c r="CH244" s="30"/>
    </row>
    <row r="245" spans="1:86" ht="15.75" thickBot="1" x14ac:dyDescent="0.3">
      <c r="A245" s="70" t="s">
        <v>753</v>
      </c>
      <c r="B245" s="36" t="s">
        <v>218</v>
      </c>
      <c r="C245" s="95">
        <f>DATE(Tabla2[[#This Row],[anio]],Tabla2[[#This Row],[mes]],Tabla2[[#This Row],[dia]])</f>
        <v>45001</v>
      </c>
      <c r="D245" s="94">
        <v>16</v>
      </c>
      <c r="E245" s="94">
        <v>3</v>
      </c>
      <c r="F245" s="94">
        <v>2023</v>
      </c>
      <c r="G245" s="23">
        <f>WEEKNUM(Tabla2[[#This Row],[fecha]],2)</f>
        <v>12</v>
      </c>
      <c r="H245" s="96" t="s">
        <v>85</v>
      </c>
      <c r="I245" s="97" t="s">
        <v>165</v>
      </c>
      <c r="J245" s="97">
        <v>51</v>
      </c>
      <c r="K245" s="97" t="s">
        <v>503</v>
      </c>
      <c r="L245" s="97" t="s">
        <v>675</v>
      </c>
      <c r="M245" s="97" t="s">
        <v>721</v>
      </c>
      <c r="N245" s="30" t="s">
        <v>722</v>
      </c>
      <c r="O245" s="33" t="s">
        <v>723</v>
      </c>
      <c r="P245" s="71" t="s">
        <v>724</v>
      </c>
      <c r="Q245" s="30"/>
      <c r="R245" s="30"/>
      <c r="S245" s="30"/>
      <c r="T245" s="30"/>
      <c r="U245" s="65"/>
      <c r="V245" s="65"/>
      <c r="W245" s="65"/>
      <c r="X245" s="65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</row>
    <row r="246" spans="1:86" ht="15.75" thickBot="1" x14ac:dyDescent="0.3">
      <c r="A246" s="70" t="s">
        <v>752</v>
      </c>
      <c r="B246" s="36" t="s">
        <v>219</v>
      </c>
      <c r="C246" s="95">
        <f>DATE(Tabla2[[#This Row],[anio]],Tabla2[[#This Row],[mes]],Tabla2[[#This Row],[dia]])</f>
        <v>45001</v>
      </c>
      <c r="D246" s="94">
        <v>16</v>
      </c>
      <c r="E246" s="94">
        <v>3</v>
      </c>
      <c r="F246" s="94">
        <v>2023</v>
      </c>
      <c r="G246" s="23">
        <f>WEEKNUM(Tabla2[[#This Row],[fecha]],2)</f>
        <v>12</v>
      </c>
      <c r="H246" s="96" t="s">
        <v>85</v>
      </c>
      <c r="I246" s="97" t="s">
        <v>165</v>
      </c>
      <c r="J246" s="97">
        <v>51</v>
      </c>
      <c r="K246" s="97" t="s">
        <v>725</v>
      </c>
      <c r="L246" s="97" t="s">
        <v>726</v>
      </c>
      <c r="M246" s="97" t="s">
        <v>727</v>
      </c>
      <c r="N246" s="30" t="s">
        <v>728</v>
      </c>
      <c r="O246" s="33" t="s">
        <v>729</v>
      </c>
      <c r="P246" s="71" t="s">
        <v>730</v>
      </c>
      <c r="Q246" s="30"/>
      <c r="R246" s="30"/>
      <c r="S246" s="30"/>
      <c r="T246" s="30"/>
      <c r="U246" s="65"/>
      <c r="V246" s="65"/>
      <c r="W246" s="65"/>
      <c r="X246" s="65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  <c r="CC246" s="30"/>
      <c r="CD246" s="30"/>
      <c r="CE246" s="30"/>
      <c r="CF246" s="30"/>
      <c r="CG246" s="30"/>
      <c r="CH246" s="30"/>
    </row>
    <row r="247" spans="1:86" ht="15.75" thickBot="1" x14ac:dyDescent="0.3">
      <c r="A247" s="70" t="s">
        <v>755</v>
      </c>
      <c r="B247" s="36" t="s">
        <v>218</v>
      </c>
      <c r="C247" s="95">
        <f>DATE(Tabla2[[#This Row],[anio]],Tabla2[[#This Row],[mes]],Tabla2[[#This Row],[dia]])</f>
        <v>44999</v>
      </c>
      <c r="D247" s="94">
        <v>14</v>
      </c>
      <c r="E247" s="94">
        <v>3</v>
      </c>
      <c r="F247" s="94">
        <v>2023</v>
      </c>
      <c r="G247" s="23">
        <f>WEEKNUM(Tabla2[[#This Row],[fecha]],2)</f>
        <v>12</v>
      </c>
      <c r="H247" s="96" t="s">
        <v>763</v>
      </c>
      <c r="I247" s="97" t="s">
        <v>165</v>
      </c>
      <c r="J247" s="97">
        <v>52</v>
      </c>
      <c r="K247" s="97" t="s">
        <v>731</v>
      </c>
      <c r="L247" s="97" t="s">
        <v>732</v>
      </c>
      <c r="M247" s="97"/>
      <c r="N247" s="30" t="s">
        <v>733</v>
      </c>
      <c r="O247" s="33" t="s">
        <v>734</v>
      </c>
      <c r="P247" s="71" t="s">
        <v>735</v>
      </c>
      <c r="Q247" s="30"/>
      <c r="R247" s="30"/>
      <c r="S247" s="30"/>
      <c r="T247" s="30"/>
      <c r="U247" s="65"/>
      <c r="V247" s="65"/>
      <c r="W247" s="65"/>
      <c r="X247" s="65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  <c r="CC247" s="30"/>
      <c r="CD247" s="30"/>
      <c r="CE247" s="30"/>
      <c r="CF247" s="30"/>
      <c r="CG247" s="30"/>
      <c r="CH247" s="30"/>
    </row>
    <row r="248" spans="1:86" ht="15.75" thickBot="1" x14ac:dyDescent="0.3">
      <c r="A248" s="70" t="s">
        <v>756</v>
      </c>
      <c r="B248" s="36" t="s">
        <v>218</v>
      </c>
      <c r="C248" s="95">
        <f>DATE(Tabla2[[#This Row],[anio]],Tabla2[[#This Row],[mes]],Tabla2[[#This Row],[dia]])</f>
        <v>45000</v>
      </c>
      <c r="D248" s="94">
        <v>15</v>
      </c>
      <c r="E248" s="94">
        <v>3</v>
      </c>
      <c r="F248" s="94">
        <v>2023</v>
      </c>
      <c r="G248" s="23">
        <f>WEEKNUM(Tabla2[[#This Row],[fecha]],2)</f>
        <v>12</v>
      </c>
      <c r="H248" s="96" t="s">
        <v>763</v>
      </c>
      <c r="I248" s="97" t="s">
        <v>165</v>
      </c>
      <c r="J248" s="97">
        <v>52</v>
      </c>
      <c r="K248" s="97" t="s">
        <v>731</v>
      </c>
      <c r="L248" s="97" t="s">
        <v>732</v>
      </c>
      <c r="M248" s="97"/>
      <c r="N248" s="30" t="s">
        <v>733</v>
      </c>
      <c r="O248" s="33" t="s">
        <v>734</v>
      </c>
      <c r="P248" s="71" t="s">
        <v>735</v>
      </c>
      <c r="Q248" s="30"/>
      <c r="R248" s="30"/>
      <c r="S248" s="30"/>
      <c r="T248" s="30"/>
      <c r="U248" s="65"/>
      <c r="V248" s="65"/>
      <c r="W248" s="65"/>
      <c r="X248" s="65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  <c r="CC248" s="30"/>
      <c r="CD248" s="30"/>
      <c r="CE248" s="30"/>
      <c r="CF248" s="30"/>
      <c r="CG248" s="30"/>
      <c r="CH248" s="30"/>
    </row>
    <row r="249" spans="1:86" ht="15.75" thickBot="1" x14ac:dyDescent="0.3">
      <c r="A249" s="70" t="s">
        <v>757</v>
      </c>
      <c r="B249" s="36" t="s">
        <v>218</v>
      </c>
      <c r="C249" s="95">
        <f>DATE(Tabla2[[#This Row],[anio]],Tabla2[[#This Row],[mes]],Tabla2[[#This Row],[dia]])</f>
        <v>45001</v>
      </c>
      <c r="D249" s="94">
        <v>16</v>
      </c>
      <c r="E249" s="94">
        <v>3</v>
      </c>
      <c r="F249" s="94">
        <v>2023</v>
      </c>
      <c r="G249" s="23">
        <f>WEEKNUM(Tabla2[[#This Row],[fecha]],2)</f>
        <v>12</v>
      </c>
      <c r="H249" s="96" t="s">
        <v>763</v>
      </c>
      <c r="I249" s="97" t="s">
        <v>165</v>
      </c>
      <c r="J249" s="97">
        <v>52</v>
      </c>
      <c r="K249" s="97" t="s">
        <v>731</v>
      </c>
      <c r="L249" s="97" t="s">
        <v>732</v>
      </c>
      <c r="M249" s="97"/>
      <c r="N249" s="30" t="s">
        <v>733</v>
      </c>
      <c r="O249" s="33" t="s">
        <v>734</v>
      </c>
      <c r="P249" s="71" t="s">
        <v>735</v>
      </c>
      <c r="Q249" s="30"/>
      <c r="R249" s="30"/>
      <c r="S249" s="30"/>
      <c r="T249" s="30"/>
      <c r="U249" s="65"/>
      <c r="V249" s="65"/>
      <c r="W249" s="65"/>
      <c r="X249" s="65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  <c r="CC249" s="30"/>
      <c r="CD249" s="30"/>
      <c r="CE249" s="30"/>
      <c r="CF249" s="30"/>
      <c r="CG249" s="30"/>
      <c r="CH249" s="30"/>
    </row>
    <row r="250" spans="1:86" ht="15.75" thickBot="1" x14ac:dyDescent="0.3">
      <c r="A250" s="70" t="s">
        <v>758</v>
      </c>
      <c r="B250" s="36" t="s">
        <v>218</v>
      </c>
      <c r="C250" s="95">
        <f>DATE(Tabla2[[#This Row],[anio]],Tabla2[[#This Row],[mes]],Tabla2[[#This Row],[dia]])</f>
        <v>45002</v>
      </c>
      <c r="D250" s="94">
        <v>17</v>
      </c>
      <c r="E250" s="94">
        <v>3</v>
      </c>
      <c r="F250" s="94">
        <v>2023</v>
      </c>
      <c r="G250" s="23">
        <f>WEEKNUM(Tabla2[[#This Row],[fecha]],2)</f>
        <v>12</v>
      </c>
      <c r="H250" s="96" t="s">
        <v>763</v>
      </c>
      <c r="I250" s="97" t="s">
        <v>165</v>
      </c>
      <c r="J250" s="97">
        <v>52</v>
      </c>
      <c r="K250" s="97" t="s">
        <v>731</v>
      </c>
      <c r="L250" s="97" t="s">
        <v>732</v>
      </c>
      <c r="M250" s="97"/>
      <c r="N250" s="30" t="s">
        <v>733</v>
      </c>
      <c r="O250" s="33" t="s">
        <v>734</v>
      </c>
      <c r="P250" s="71" t="s">
        <v>735</v>
      </c>
      <c r="Q250" s="30"/>
      <c r="R250" s="30"/>
      <c r="S250" s="30"/>
      <c r="T250" s="30"/>
      <c r="U250" s="65"/>
      <c r="V250" s="65"/>
      <c r="W250" s="65"/>
      <c r="X250" s="65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  <c r="CC250" s="30"/>
      <c r="CD250" s="30"/>
      <c r="CE250" s="30"/>
      <c r="CF250" s="30"/>
      <c r="CG250" s="30"/>
      <c r="CH250" s="30"/>
    </row>
    <row r="251" spans="1:86" ht="15.75" thickBot="1" x14ac:dyDescent="0.3">
      <c r="A251" s="70" t="s">
        <v>759</v>
      </c>
      <c r="B251" s="36" t="s">
        <v>219</v>
      </c>
      <c r="C251" s="95">
        <f>DATE(Tabla2[[#This Row],[anio]],Tabla2[[#This Row],[mes]],Tabla2[[#This Row],[dia]])</f>
        <v>44998</v>
      </c>
      <c r="D251" s="94">
        <v>13</v>
      </c>
      <c r="E251" s="94">
        <v>3</v>
      </c>
      <c r="F251" s="94">
        <v>2023</v>
      </c>
      <c r="G251" s="23">
        <f>WEEKNUM(Tabla2[[#This Row],[fecha]],2)</f>
        <v>12</v>
      </c>
      <c r="H251" s="96" t="s">
        <v>85</v>
      </c>
      <c r="I251" s="97" t="s">
        <v>86</v>
      </c>
      <c r="J251" s="97">
        <v>53</v>
      </c>
      <c r="K251" s="97" t="s">
        <v>189</v>
      </c>
      <c r="L251" s="97" t="s">
        <v>681</v>
      </c>
      <c r="M251" s="97" t="s">
        <v>682</v>
      </c>
      <c r="N251" s="30" t="s">
        <v>683</v>
      </c>
      <c r="O251" s="33" t="s">
        <v>736</v>
      </c>
      <c r="P251" s="71" t="s">
        <v>737</v>
      </c>
      <c r="Q251" s="30"/>
      <c r="R251" s="30"/>
      <c r="S251" s="30"/>
      <c r="T251" s="30"/>
      <c r="U251" s="65"/>
      <c r="V251" s="65"/>
      <c r="W251" s="65"/>
      <c r="X251" s="65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  <c r="CC251" s="30"/>
      <c r="CD251" s="30"/>
      <c r="CE251" s="30"/>
      <c r="CF251" s="30"/>
      <c r="CG251" s="30"/>
      <c r="CH251" s="30"/>
    </row>
    <row r="252" spans="1:86" ht="15.75" thickBot="1" x14ac:dyDescent="0.3">
      <c r="A252" s="70" t="s">
        <v>760</v>
      </c>
      <c r="B252" s="36" t="s">
        <v>218</v>
      </c>
      <c r="C252" s="95">
        <f>DATE(Tabla2[[#This Row],[anio]],Tabla2[[#This Row],[mes]],Tabla2[[#This Row],[dia]])</f>
        <v>44999</v>
      </c>
      <c r="D252" s="94">
        <v>14</v>
      </c>
      <c r="E252" s="94">
        <v>3</v>
      </c>
      <c r="F252" s="94">
        <v>2023</v>
      </c>
      <c r="G252" s="23">
        <f>WEEKNUM(Tabla2[[#This Row],[fecha]],2)</f>
        <v>12</v>
      </c>
      <c r="H252" s="96" t="s">
        <v>85</v>
      </c>
      <c r="I252" s="97" t="s">
        <v>86</v>
      </c>
      <c r="J252" s="97">
        <v>53</v>
      </c>
      <c r="K252" s="97" t="s">
        <v>189</v>
      </c>
      <c r="L252" s="97" t="s">
        <v>681</v>
      </c>
      <c r="M252" s="97" t="s">
        <v>682</v>
      </c>
      <c r="N252" s="30" t="s">
        <v>683</v>
      </c>
      <c r="O252" s="33" t="s">
        <v>736</v>
      </c>
      <c r="P252" s="71" t="s">
        <v>737</v>
      </c>
      <c r="Q252" s="30"/>
      <c r="R252" s="30"/>
      <c r="S252" s="30"/>
      <c r="T252" s="30"/>
      <c r="U252" s="65"/>
      <c r="V252" s="65"/>
      <c r="W252" s="65"/>
      <c r="X252" s="65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  <c r="CC252" s="30"/>
      <c r="CD252" s="30"/>
      <c r="CE252" s="30"/>
      <c r="CF252" s="30"/>
      <c r="CG252" s="30"/>
      <c r="CH252" s="30"/>
    </row>
    <row r="253" spans="1:86" ht="15.75" thickBot="1" x14ac:dyDescent="0.3">
      <c r="A253" s="70" t="s">
        <v>761</v>
      </c>
      <c r="B253" s="36" t="s">
        <v>218</v>
      </c>
      <c r="C253" s="95">
        <f>DATE(Tabla2[[#This Row],[anio]],Tabla2[[#This Row],[mes]],Tabla2[[#This Row],[dia]])</f>
        <v>45000</v>
      </c>
      <c r="D253" s="29">
        <v>15</v>
      </c>
      <c r="E253" s="29">
        <v>3</v>
      </c>
      <c r="F253" s="29">
        <v>2023</v>
      </c>
      <c r="G253" s="23">
        <f>WEEKNUM(Tabla2[[#This Row],[fecha]],2)</f>
        <v>12</v>
      </c>
      <c r="H253" s="31" t="s">
        <v>85</v>
      </c>
      <c r="I253" s="32" t="s">
        <v>86</v>
      </c>
      <c r="J253" s="32">
        <v>53</v>
      </c>
      <c r="K253" s="32" t="s">
        <v>189</v>
      </c>
      <c r="L253" s="32" t="s">
        <v>681</v>
      </c>
      <c r="M253" s="32" t="s">
        <v>682</v>
      </c>
      <c r="N253" s="30" t="s">
        <v>683</v>
      </c>
      <c r="O253" s="33" t="s">
        <v>736</v>
      </c>
      <c r="P253" s="71" t="s">
        <v>737</v>
      </c>
      <c r="Q253" s="30"/>
      <c r="R253" s="30"/>
      <c r="S253" s="30"/>
      <c r="T253" s="30"/>
      <c r="U253" s="65"/>
      <c r="V253" s="65"/>
      <c r="W253" s="65"/>
      <c r="X253" s="65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  <c r="CC253" s="30"/>
      <c r="CD253" s="30"/>
      <c r="CE253" s="30"/>
      <c r="CF253" s="30"/>
      <c r="CG253" s="30"/>
      <c r="CH253" s="30"/>
    </row>
    <row r="254" spans="1:86" ht="15.75" thickBot="1" x14ac:dyDescent="0.3">
      <c r="A254" s="70" t="s">
        <v>754</v>
      </c>
      <c r="B254" s="36" t="s">
        <v>218</v>
      </c>
      <c r="C254" s="95">
        <f>DATE(Tabla2[[#This Row],[anio]],Tabla2[[#This Row],[mes]],Tabla2[[#This Row],[dia]])</f>
        <v>45001</v>
      </c>
      <c r="D254" s="29">
        <v>16</v>
      </c>
      <c r="E254" s="29">
        <v>3</v>
      </c>
      <c r="F254" s="29">
        <v>2023</v>
      </c>
      <c r="G254" s="23">
        <f>WEEKNUM(Tabla2[[#This Row],[fecha]],2)</f>
        <v>12</v>
      </c>
      <c r="H254" s="31" t="s">
        <v>85</v>
      </c>
      <c r="I254" s="32" t="s">
        <v>165</v>
      </c>
      <c r="J254" s="32">
        <v>54</v>
      </c>
      <c r="K254" s="97" t="s">
        <v>503</v>
      </c>
      <c r="L254" s="97" t="s">
        <v>675</v>
      </c>
      <c r="M254" s="97" t="s">
        <v>738</v>
      </c>
      <c r="N254" s="30" t="s">
        <v>739</v>
      </c>
      <c r="O254" s="33" t="s">
        <v>740</v>
      </c>
      <c r="P254" s="71" t="s">
        <v>741</v>
      </c>
      <c r="Q254" s="30"/>
      <c r="R254" s="30"/>
      <c r="S254" s="30"/>
      <c r="T254" s="30"/>
      <c r="U254" s="65"/>
      <c r="V254" s="65"/>
      <c r="W254" s="65"/>
      <c r="X254" s="65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  <c r="CC254" s="30"/>
      <c r="CD254" s="30"/>
      <c r="CE254" s="30"/>
      <c r="CF254" s="30"/>
      <c r="CG254" s="30"/>
      <c r="CH254" s="30"/>
    </row>
    <row r="255" spans="1:86" ht="15.75" thickBot="1" x14ac:dyDescent="0.3">
      <c r="A255" s="70" t="s">
        <v>762</v>
      </c>
      <c r="B255" s="36" t="s">
        <v>218</v>
      </c>
      <c r="C255" s="95">
        <f>DATE(Tabla2[[#This Row],[anio]],Tabla2[[#This Row],[mes]],Tabla2[[#This Row],[dia]])</f>
        <v>45002</v>
      </c>
      <c r="D255" s="29">
        <v>17</v>
      </c>
      <c r="E255" s="29">
        <v>3</v>
      </c>
      <c r="F255" s="29">
        <v>2023</v>
      </c>
      <c r="G255" s="23">
        <f>WEEKNUM(Tabla2[[#This Row],[fecha]],2)</f>
        <v>12</v>
      </c>
      <c r="H255" s="31" t="s">
        <v>85</v>
      </c>
      <c r="I255" s="32" t="s">
        <v>165</v>
      </c>
      <c r="J255" s="32">
        <v>54</v>
      </c>
      <c r="K255" s="97" t="s">
        <v>742</v>
      </c>
      <c r="L255" s="97" t="s">
        <v>743</v>
      </c>
      <c r="M255" s="97" t="s">
        <v>744</v>
      </c>
      <c r="N255" s="30" t="s">
        <v>745</v>
      </c>
      <c r="O255" s="33" t="s">
        <v>746</v>
      </c>
      <c r="P255" s="71" t="s">
        <v>747</v>
      </c>
      <c r="Q255" s="30"/>
      <c r="R255" s="30"/>
      <c r="S255" s="30"/>
      <c r="T255" s="30"/>
      <c r="U255" s="65"/>
      <c r="V255" s="65"/>
      <c r="W255" s="65"/>
      <c r="X255" s="65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  <c r="CC255" s="30"/>
      <c r="CD255" s="30"/>
      <c r="CE255" s="30"/>
      <c r="CF255" s="30"/>
      <c r="CG255" s="30"/>
      <c r="CH255" s="30"/>
    </row>
    <row r="256" spans="1:86" ht="15.75" thickBot="1" x14ac:dyDescent="0.3">
      <c r="A256" s="70" t="s">
        <v>766</v>
      </c>
      <c r="B256" s="36" t="s">
        <v>218</v>
      </c>
      <c r="C256" s="95">
        <f>DATE(Tabla2[[#This Row],[anio]],Tabla2[[#This Row],[mes]],Tabla2[[#This Row],[dia]])</f>
        <v>45007</v>
      </c>
      <c r="D256" s="29">
        <v>22</v>
      </c>
      <c r="E256" s="29">
        <v>3</v>
      </c>
      <c r="F256" s="29">
        <v>2023</v>
      </c>
      <c r="G256" s="23">
        <f>WEEKNUM(Tabla2[[#This Row],[fecha]],2)</f>
        <v>13</v>
      </c>
      <c r="H256" s="31" t="s">
        <v>160</v>
      </c>
      <c r="I256" s="32" t="s">
        <v>86</v>
      </c>
      <c r="J256" s="32">
        <v>55</v>
      </c>
      <c r="K256" s="32" t="s">
        <v>363</v>
      </c>
      <c r="L256" s="32" t="s">
        <v>365</v>
      </c>
      <c r="M256" s="32" t="s">
        <v>367</v>
      </c>
      <c r="N256" s="30" t="s">
        <v>767</v>
      </c>
      <c r="O256" s="33" t="s">
        <v>768</v>
      </c>
      <c r="P256" s="71" t="s">
        <v>769</v>
      </c>
      <c r="Q256" s="30"/>
      <c r="R256" s="30"/>
      <c r="S256" s="30"/>
      <c r="T256" s="30"/>
      <c r="U256" s="65"/>
      <c r="V256" s="65"/>
      <c r="W256" s="65"/>
      <c r="X256" s="65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  <c r="CC256" s="30"/>
      <c r="CD256" s="30"/>
      <c r="CE256" s="30"/>
      <c r="CF256" s="30"/>
      <c r="CG256" s="30"/>
      <c r="CH256" s="30"/>
    </row>
    <row r="257" spans="1:86" ht="15.75" thickBot="1" x14ac:dyDescent="0.3">
      <c r="A257" s="70" t="s">
        <v>770</v>
      </c>
      <c r="B257" s="36" t="s">
        <v>218</v>
      </c>
      <c r="C257" s="95">
        <f>DATE(Tabla2[[#This Row],[anio]],Tabla2[[#This Row],[mes]],Tabla2[[#This Row],[dia]])</f>
        <v>45008</v>
      </c>
      <c r="D257" s="29">
        <v>23</v>
      </c>
      <c r="E257" s="29">
        <v>3</v>
      </c>
      <c r="F257" s="29">
        <v>2023</v>
      </c>
      <c r="G257" s="23">
        <f>WEEKNUM(Tabla2[[#This Row],[fecha]],2)</f>
        <v>13</v>
      </c>
      <c r="H257" s="31" t="s">
        <v>85</v>
      </c>
      <c r="I257" s="32" t="s">
        <v>165</v>
      </c>
      <c r="J257" s="32">
        <v>56</v>
      </c>
      <c r="K257" s="32" t="s">
        <v>303</v>
      </c>
      <c r="L257" s="32" t="s">
        <v>303</v>
      </c>
      <c r="M257" s="32" t="s">
        <v>771</v>
      </c>
      <c r="N257" s="30" t="s">
        <v>772</v>
      </c>
      <c r="O257" s="33" t="s">
        <v>773</v>
      </c>
      <c r="P257" s="71" t="s">
        <v>774</v>
      </c>
      <c r="Q257" s="30"/>
      <c r="R257" s="30"/>
      <c r="S257" s="30"/>
      <c r="T257" s="30"/>
      <c r="U257" s="65"/>
      <c r="V257" s="65"/>
      <c r="W257" s="65"/>
      <c r="X257" s="65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  <c r="CC257" s="30"/>
      <c r="CD257" s="30"/>
      <c r="CE257" s="30"/>
      <c r="CF257" s="30"/>
      <c r="CG257" s="30"/>
      <c r="CH257" s="30"/>
    </row>
    <row r="258" spans="1:86" ht="15.75" thickBot="1" x14ac:dyDescent="0.3">
      <c r="A258" s="70" t="s">
        <v>775</v>
      </c>
      <c r="B258" s="36" t="s">
        <v>218</v>
      </c>
      <c r="C258" s="95">
        <f>DATE(Tabla2[[#This Row],[anio]],Tabla2[[#This Row],[mes]],Tabla2[[#This Row],[dia]])</f>
        <v>45005</v>
      </c>
      <c r="D258" s="29">
        <v>20</v>
      </c>
      <c r="E258" s="29">
        <v>3</v>
      </c>
      <c r="F258" s="29">
        <v>2023</v>
      </c>
      <c r="G258" s="23">
        <f>WEEKNUM(Tabla2[[#This Row],[fecha]],2)</f>
        <v>13</v>
      </c>
      <c r="H258" s="31" t="s">
        <v>85</v>
      </c>
      <c r="I258" s="32" t="s">
        <v>86</v>
      </c>
      <c r="J258" s="32">
        <v>57</v>
      </c>
      <c r="K258" s="32" t="s">
        <v>338</v>
      </c>
      <c r="L258" s="32" t="s">
        <v>776</v>
      </c>
      <c r="M258" s="32" t="s">
        <v>777</v>
      </c>
      <c r="N258" s="30" t="s">
        <v>778</v>
      </c>
      <c r="O258" s="33" t="s">
        <v>779</v>
      </c>
      <c r="P258" s="71" t="s">
        <v>780</v>
      </c>
      <c r="Q258" s="30"/>
      <c r="R258" s="30"/>
      <c r="S258" s="30"/>
      <c r="T258" s="30"/>
      <c r="U258" s="65"/>
      <c r="V258" s="65"/>
      <c r="W258" s="65"/>
      <c r="X258" s="65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  <c r="CC258" s="30"/>
      <c r="CD258" s="30"/>
      <c r="CE258" s="30"/>
      <c r="CF258" s="30"/>
      <c r="CG258" s="30"/>
      <c r="CH258" s="30"/>
    </row>
    <row r="259" spans="1:86" ht="15.75" thickBot="1" x14ac:dyDescent="0.3">
      <c r="A259" s="70" t="s">
        <v>781</v>
      </c>
      <c r="B259" s="36" t="s">
        <v>218</v>
      </c>
      <c r="C259" s="95">
        <f>DATE(Tabla2[[#This Row],[anio]],Tabla2[[#This Row],[mes]],Tabla2[[#This Row],[dia]])</f>
        <v>45006</v>
      </c>
      <c r="D259" s="29">
        <v>21</v>
      </c>
      <c r="E259" s="29">
        <v>3</v>
      </c>
      <c r="F259" s="29">
        <v>2023</v>
      </c>
      <c r="G259" s="23">
        <f>WEEKNUM(Tabla2[[#This Row],[fecha]],2)</f>
        <v>13</v>
      </c>
      <c r="H259" s="31" t="s">
        <v>85</v>
      </c>
      <c r="I259" s="32" t="s">
        <v>86</v>
      </c>
      <c r="J259" s="32">
        <v>57</v>
      </c>
      <c r="K259" s="32" t="s">
        <v>338</v>
      </c>
      <c r="L259" s="32" t="s">
        <v>776</v>
      </c>
      <c r="M259" s="32" t="s">
        <v>777</v>
      </c>
      <c r="N259" s="30" t="s">
        <v>778</v>
      </c>
      <c r="O259" s="33" t="s">
        <v>779</v>
      </c>
      <c r="P259" s="71" t="s">
        <v>780</v>
      </c>
      <c r="Q259" s="30"/>
      <c r="R259" s="30"/>
      <c r="S259" s="30"/>
      <c r="T259" s="30"/>
      <c r="U259" s="65"/>
      <c r="V259" s="65"/>
      <c r="W259" s="65"/>
      <c r="X259" s="65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  <c r="CC259" s="30"/>
      <c r="CD259" s="30"/>
      <c r="CE259" s="30"/>
      <c r="CF259" s="30"/>
      <c r="CG259" s="30"/>
      <c r="CH259" s="30"/>
    </row>
    <row r="260" spans="1:86" ht="15.75" thickBot="1" x14ac:dyDescent="0.3">
      <c r="A260" s="70" t="s">
        <v>782</v>
      </c>
      <c r="B260" s="36" t="s">
        <v>218</v>
      </c>
      <c r="C260" s="95">
        <f>DATE(Tabla2[[#This Row],[anio]],Tabla2[[#This Row],[mes]],Tabla2[[#This Row],[dia]])</f>
        <v>45007</v>
      </c>
      <c r="D260" s="29">
        <v>22</v>
      </c>
      <c r="E260" s="29">
        <v>3</v>
      </c>
      <c r="F260" s="29">
        <v>2023</v>
      </c>
      <c r="G260" s="23">
        <f>WEEKNUM(Tabla2[[#This Row],[fecha]],2)</f>
        <v>13</v>
      </c>
      <c r="H260" s="31" t="s">
        <v>85</v>
      </c>
      <c r="I260" s="32" t="s">
        <v>86</v>
      </c>
      <c r="J260" s="32">
        <v>57</v>
      </c>
      <c r="K260" s="32" t="s">
        <v>338</v>
      </c>
      <c r="L260" s="32" t="s">
        <v>776</v>
      </c>
      <c r="M260" s="32" t="s">
        <v>777</v>
      </c>
      <c r="N260" s="30" t="s">
        <v>778</v>
      </c>
      <c r="O260" s="33" t="s">
        <v>779</v>
      </c>
      <c r="P260" s="71" t="s">
        <v>780</v>
      </c>
      <c r="Q260" s="30"/>
      <c r="R260" s="30"/>
      <c r="S260" s="30"/>
      <c r="T260" s="30"/>
      <c r="U260" s="65"/>
      <c r="V260" s="65"/>
      <c r="W260" s="65"/>
      <c r="X260" s="65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  <c r="CC260" s="30"/>
      <c r="CD260" s="30"/>
      <c r="CE260" s="30"/>
      <c r="CF260" s="30"/>
      <c r="CG260" s="30"/>
      <c r="CH260" s="30"/>
    </row>
    <row r="261" spans="1:86" ht="16.5" thickBot="1" x14ac:dyDescent="0.3">
      <c r="A261" s="70" t="s">
        <v>810</v>
      </c>
      <c r="B261" s="36" t="s">
        <v>218</v>
      </c>
      <c r="C261" s="95">
        <f>DATE(Tabla2[[#This Row],[anio]],Tabla2[[#This Row],[mes]],Tabla2[[#This Row],[dia]])</f>
        <v>45005</v>
      </c>
      <c r="D261" s="29">
        <v>20</v>
      </c>
      <c r="E261" s="29">
        <v>3</v>
      </c>
      <c r="F261" s="29">
        <v>2023</v>
      </c>
      <c r="G261" s="23">
        <f>WEEKNUM(Tabla2[[#This Row],[fecha]],2)</f>
        <v>13</v>
      </c>
      <c r="H261" s="31" t="s">
        <v>85</v>
      </c>
      <c r="I261" s="32" t="s">
        <v>86</v>
      </c>
      <c r="J261" s="32">
        <v>58</v>
      </c>
      <c r="K261" s="32" t="s">
        <v>189</v>
      </c>
      <c r="L261" s="32" t="s">
        <v>681</v>
      </c>
      <c r="M261" s="32" t="s">
        <v>682</v>
      </c>
      <c r="N261" s="30" t="s">
        <v>808</v>
      </c>
      <c r="O261" s="26" t="s">
        <v>809</v>
      </c>
      <c r="P261" s="71" t="s">
        <v>737</v>
      </c>
      <c r="Q261" s="30"/>
      <c r="R261" s="30"/>
      <c r="S261" s="30"/>
      <c r="T261" s="30"/>
      <c r="U261" s="65"/>
      <c r="V261" s="65"/>
      <c r="W261" s="65"/>
      <c r="X261" s="65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  <c r="CC261" s="30"/>
      <c r="CD261" s="30"/>
      <c r="CE261" s="30"/>
      <c r="CF261" s="30"/>
      <c r="CG261" s="30"/>
      <c r="CH261" s="30"/>
    </row>
    <row r="262" spans="1:86" ht="15.75" thickBot="1" x14ac:dyDescent="0.3">
      <c r="A262" s="70" t="s">
        <v>783</v>
      </c>
      <c r="B262" s="36" t="s">
        <v>218</v>
      </c>
      <c r="C262" s="95">
        <f>DATE(Tabla2[[#This Row],[anio]],Tabla2[[#This Row],[mes]],Tabla2[[#This Row],[dia]])</f>
        <v>45005</v>
      </c>
      <c r="D262" s="29">
        <v>20</v>
      </c>
      <c r="E262" s="29">
        <v>3</v>
      </c>
      <c r="F262" s="29">
        <v>2023</v>
      </c>
      <c r="G262" s="23">
        <f>WEEKNUM(Tabla2[[#This Row],[fecha]],2)</f>
        <v>13</v>
      </c>
      <c r="H262" s="31" t="s">
        <v>85</v>
      </c>
      <c r="I262" s="32" t="s">
        <v>165</v>
      </c>
      <c r="J262" s="32">
        <v>59</v>
      </c>
      <c r="K262" s="32" t="s">
        <v>503</v>
      </c>
      <c r="L262" s="32" t="s">
        <v>784</v>
      </c>
      <c r="M262" s="32" t="s">
        <v>785</v>
      </c>
      <c r="N262" s="30" t="s">
        <v>786</v>
      </c>
      <c r="O262" s="33" t="s">
        <v>787</v>
      </c>
      <c r="P262" s="71" t="s">
        <v>788</v>
      </c>
      <c r="Q262" s="30"/>
      <c r="R262" s="30"/>
      <c r="S262" s="30"/>
      <c r="T262" s="30"/>
      <c r="U262" s="65"/>
      <c r="V262" s="65"/>
      <c r="W262" s="65"/>
      <c r="X262" s="65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  <c r="CC262" s="30"/>
      <c r="CD262" s="30"/>
      <c r="CE262" s="30"/>
      <c r="CF262" s="30"/>
      <c r="CG262" s="30"/>
      <c r="CH262" s="30"/>
    </row>
    <row r="263" spans="1:86" ht="15.75" thickBot="1" x14ac:dyDescent="0.3">
      <c r="A263" s="70" t="s">
        <v>789</v>
      </c>
      <c r="B263" s="36" t="s">
        <v>218</v>
      </c>
      <c r="C263" s="95">
        <f>DATE(Tabla2[[#This Row],[anio]],Tabla2[[#This Row],[mes]],Tabla2[[#This Row],[dia]])</f>
        <v>45005</v>
      </c>
      <c r="D263" s="29">
        <v>20</v>
      </c>
      <c r="E263" s="29">
        <v>3</v>
      </c>
      <c r="F263" s="29">
        <v>2023</v>
      </c>
      <c r="G263" s="23">
        <f>WEEKNUM(Tabla2[[#This Row],[fecha]],2)</f>
        <v>13</v>
      </c>
      <c r="H263" s="31" t="s">
        <v>85</v>
      </c>
      <c r="I263" s="32" t="s">
        <v>86</v>
      </c>
      <c r="J263" s="32">
        <v>60</v>
      </c>
      <c r="K263" s="32" t="s">
        <v>398</v>
      </c>
      <c r="L263" s="32" t="s">
        <v>790</v>
      </c>
      <c r="M263" s="32" t="s">
        <v>791</v>
      </c>
      <c r="N263" s="30" t="s">
        <v>792</v>
      </c>
      <c r="O263" s="33" t="s">
        <v>793</v>
      </c>
      <c r="P263" s="71" t="s">
        <v>794</v>
      </c>
      <c r="Q263" s="30"/>
      <c r="R263" s="30"/>
      <c r="S263" s="30"/>
      <c r="T263" s="30"/>
      <c r="U263" s="65"/>
      <c r="V263" s="65"/>
      <c r="W263" s="65"/>
      <c r="X263" s="65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  <c r="CC263" s="30"/>
      <c r="CD263" s="30"/>
      <c r="CE263" s="30"/>
      <c r="CF263" s="30"/>
      <c r="CG263" s="30"/>
      <c r="CH263" s="30"/>
    </row>
    <row r="264" spans="1:86" ht="15.75" thickBot="1" x14ac:dyDescent="0.3">
      <c r="A264" s="70" t="s">
        <v>795</v>
      </c>
      <c r="B264" s="36" t="s">
        <v>218</v>
      </c>
      <c r="C264" s="95">
        <f>DATE(Tabla2[[#This Row],[anio]],Tabla2[[#This Row],[mes]],Tabla2[[#This Row],[dia]])</f>
        <v>45006</v>
      </c>
      <c r="D264" s="29">
        <v>21</v>
      </c>
      <c r="E264" s="29">
        <v>3</v>
      </c>
      <c r="F264" s="29">
        <v>2023</v>
      </c>
      <c r="G264" s="23">
        <f>WEEKNUM(Tabla2[[#This Row],[fecha]],2)</f>
        <v>13</v>
      </c>
      <c r="H264" s="31" t="s">
        <v>85</v>
      </c>
      <c r="I264" s="32" t="s">
        <v>86</v>
      </c>
      <c r="J264" s="32">
        <v>60</v>
      </c>
      <c r="K264" s="32" t="s">
        <v>398</v>
      </c>
      <c r="L264" s="32" t="s">
        <v>790</v>
      </c>
      <c r="M264" s="32" t="s">
        <v>791</v>
      </c>
      <c r="N264" s="30" t="s">
        <v>792</v>
      </c>
      <c r="O264" s="33" t="s">
        <v>793</v>
      </c>
      <c r="P264" s="71" t="s">
        <v>794</v>
      </c>
      <c r="Q264" s="30"/>
      <c r="R264" s="30"/>
      <c r="S264" s="30"/>
      <c r="T264" s="30"/>
      <c r="U264" s="65"/>
      <c r="V264" s="65"/>
      <c r="W264" s="65"/>
      <c r="X264" s="65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  <c r="CC264" s="30"/>
      <c r="CD264" s="30"/>
      <c r="CE264" s="30"/>
      <c r="CF264" s="30"/>
      <c r="CG264" s="30"/>
      <c r="CH264" s="30"/>
    </row>
    <row r="265" spans="1:86" ht="15.75" thickBot="1" x14ac:dyDescent="0.3">
      <c r="A265" s="70" t="s">
        <v>796</v>
      </c>
      <c r="B265" s="36" t="s">
        <v>218</v>
      </c>
      <c r="C265" s="95">
        <f>DATE(Tabla2[[#This Row],[anio]],Tabla2[[#This Row],[mes]],Tabla2[[#This Row],[dia]])</f>
        <v>45007</v>
      </c>
      <c r="D265" s="29">
        <v>22</v>
      </c>
      <c r="E265" s="29">
        <v>3</v>
      </c>
      <c r="F265" s="29">
        <v>2023</v>
      </c>
      <c r="G265" s="23">
        <f>WEEKNUM(Tabla2[[#This Row],[fecha]],2)</f>
        <v>13</v>
      </c>
      <c r="H265" s="31" t="s">
        <v>85</v>
      </c>
      <c r="I265" s="32" t="s">
        <v>86</v>
      </c>
      <c r="J265" s="32">
        <v>60</v>
      </c>
      <c r="K265" s="32" t="s">
        <v>398</v>
      </c>
      <c r="L265" s="32" t="s">
        <v>790</v>
      </c>
      <c r="M265" s="32" t="s">
        <v>791</v>
      </c>
      <c r="N265" s="30" t="s">
        <v>792</v>
      </c>
      <c r="O265" s="33" t="s">
        <v>793</v>
      </c>
      <c r="P265" s="71" t="s">
        <v>794</v>
      </c>
      <c r="Q265" s="30"/>
      <c r="R265" s="30"/>
      <c r="S265" s="30"/>
      <c r="T265" s="30"/>
      <c r="U265" s="65"/>
      <c r="V265" s="65"/>
      <c r="W265" s="65"/>
      <c r="X265" s="65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  <c r="CC265" s="30"/>
      <c r="CD265" s="30"/>
      <c r="CE265" s="30"/>
      <c r="CF265" s="30"/>
      <c r="CG265" s="30"/>
      <c r="CH265" s="30"/>
    </row>
    <row r="266" spans="1:86" ht="15.75" thickBot="1" x14ac:dyDescent="0.3">
      <c r="A266" s="70" t="s">
        <v>797</v>
      </c>
      <c r="B266" s="36" t="s">
        <v>218</v>
      </c>
      <c r="C266" s="95">
        <f>DATE(Tabla2[[#This Row],[anio]],Tabla2[[#This Row],[mes]],Tabla2[[#This Row],[dia]])</f>
        <v>45006</v>
      </c>
      <c r="D266" s="29">
        <v>21</v>
      </c>
      <c r="E266" s="29">
        <v>3</v>
      </c>
      <c r="F266" s="29">
        <v>2023</v>
      </c>
      <c r="G266" s="23">
        <f>WEEKNUM(Tabla2[[#This Row],[fecha]],2)</f>
        <v>13</v>
      </c>
      <c r="H266" s="31" t="s">
        <v>85</v>
      </c>
      <c r="I266" s="32" t="s">
        <v>86</v>
      </c>
      <c r="J266" s="32">
        <v>61</v>
      </c>
      <c r="K266" s="32" t="s">
        <v>87</v>
      </c>
      <c r="L266" s="32" t="s">
        <v>342</v>
      </c>
      <c r="M266" s="32" t="s">
        <v>798</v>
      </c>
      <c r="N266" s="30" t="s">
        <v>799</v>
      </c>
      <c r="O266" s="33" t="s">
        <v>800</v>
      </c>
      <c r="P266" s="71" t="s">
        <v>801</v>
      </c>
      <c r="Q266" s="30"/>
      <c r="R266" s="30"/>
      <c r="S266" s="30"/>
      <c r="T266" s="30"/>
      <c r="U266" s="65"/>
      <c r="V266" s="65"/>
      <c r="W266" s="65"/>
      <c r="X266" s="65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  <c r="CC266" s="30"/>
      <c r="CD266" s="30"/>
      <c r="CE266" s="30"/>
      <c r="CF266" s="30"/>
      <c r="CG266" s="30"/>
      <c r="CH266" s="30"/>
    </row>
    <row r="267" spans="1:86" ht="15.75" thickBot="1" x14ac:dyDescent="0.3">
      <c r="A267" s="70" t="s">
        <v>802</v>
      </c>
      <c r="B267" s="36" t="s">
        <v>218</v>
      </c>
      <c r="C267" s="95">
        <f>DATE(Tabla2[[#This Row],[anio]],Tabla2[[#This Row],[mes]],Tabla2[[#This Row],[dia]])</f>
        <v>45007</v>
      </c>
      <c r="D267" s="29">
        <v>22</v>
      </c>
      <c r="E267" s="29">
        <v>3</v>
      </c>
      <c r="F267" s="29">
        <v>2023</v>
      </c>
      <c r="G267" s="23">
        <f>WEEKNUM(Tabla2[[#This Row],[fecha]],2)</f>
        <v>13</v>
      </c>
      <c r="H267" s="31" t="s">
        <v>85</v>
      </c>
      <c r="I267" s="32" t="s">
        <v>86</v>
      </c>
      <c r="J267" s="32">
        <v>61</v>
      </c>
      <c r="K267" s="32" t="s">
        <v>87</v>
      </c>
      <c r="L267" s="32" t="s">
        <v>342</v>
      </c>
      <c r="M267" s="32" t="s">
        <v>798</v>
      </c>
      <c r="N267" s="30" t="s">
        <v>799</v>
      </c>
      <c r="O267" s="33" t="s">
        <v>800</v>
      </c>
      <c r="P267" s="71" t="s">
        <v>801</v>
      </c>
      <c r="Q267" s="30"/>
      <c r="R267" s="30"/>
      <c r="S267" s="30"/>
      <c r="T267" s="30"/>
      <c r="U267" s="65"/>
      <c r="V267" s="65"/>
      <c r="W267" s="65"/>
      <c r="X267" s="65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  <c r="CC267" s="30"/>
      <c r="CD267" s="30"/>
      <c r="CE267" s="30"/>
      <c r="CF267" s="30"/>
      <c r="CG267" s="30"/>
      <c r="CH267" s="30"/>
    </row>
    <row r="268" spans="1:86" ht="26.25" thickBot="1" x14ac:dyDescent="0.3">
      <c r="A268" s="70" t="s">
        <v>803</v>
      </c>
      <c r="B268" s="36" t="s">
        <v>218</v>
      </c>
      <c r="C268" s="95">
        <f>DATE(Tabla2[[#This Row],[anio]],Tabla2[[#This Row],[mes]],Tabla2[[#This Row],[dia]])</f>
        <v>45006</v>
      </c>
      <c r="D268" s="29">
        <v>21</v>
      </c>
      <c r="E268" s="29">
        <v>3</v>
      </c>
      <c r="F268" s="29">
        <v>2023</v>
      </c>
      <c r="G268" s="23">
        <f>WEEKNUM(Tabla2[[#This Row],[fecha]],2)</f>
        <v>13</v>
      </c>
      <c r="H268" s="31" t="s">
        <v>704</v>
      </c>
      <c r="I268" s="32" t="s">
        <v>165</v>
      </c>
      <c r="J268" s="32">
        <v>62</v>
      </c>
      <c r="K268" s="32" t="s">
        <v>804</v>
      </c>
      <c r="L268" s="32" t="s">
        <v>804</v>
      </c>
      <c r="M268" s="32" t="s">
        <v>642</v>
      </c>
      <c r="N268" s="30" t="s">
        <v>805</v>
      </c>
      <c r="O268" s="33" t="s">
        <v>806</v>
      </c>
      <c r="P268" s="71" t="s">
        <v>807</v>
      </c>
      <c r="Q268" s="30"/>
      <c r="R268" s="30"/>
      <c r="S268" s="30"/>
      <c r="T268" s="30"/>
      <c r="U268" s="65"/>
      <c r="V268" s="65"/>
      <c r="W268" s="65"/>
      <c r="X268" s="65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  <c r="CC268" s="30"/>
      <c r="CD268" s="30"/>
      <c r="CE268" s="30"/>
      <c r="CF268" s="30"/>
      <c r="CG268" s="30"/>
      <c r="CH268" s="30"/>
    </row>
    <row r="269" spans="1:86" ht="26.25" thickBot="1" x14ac:dyDescent="0.3">
      <c r="A269" s="70" t="s">
        <v>811</v>
      </c>
      <c r="B269" s="36" t="s">
        <v>218</v>
      </c>
      <c r="C269" s="95">
        <f>DATE(Tabla2[[#This Row],[anio]],Tabla2[[#This Row],[mes]],Tabla2[[#This Row],[dia]])</f>
        <v>45008</v>
      </c>
      <c r="D269" s="29">
        <v>23</v>
      </c>
      <c r="E269" s="29">
        <v>3</v>
      </c>
      <c r="F269" s="29">
        <v>2023</v>
      </c>
      <c r="G269" s="23">
        <f>WEEKNUM(Tabla2[[#This Row],[fecha]],2)</f>
        <v>13</v>
      </c>
      <c r="H269" s="31" t="s">
        <v>704</v>
      </c>
      <c r="I269" s="32" t="s">
        <v>86</v>
      </c>
      <c r="J269" s="32">
        <v>62</v>
      </c>
      <c r="K269" s="32" t="s">
        <v>87</v>
      </c>
      <c r="L269" s="32" t="s">
        <v>814</v>
      </c>
      <c r="M269" s="32" t="s">
        <v>815</v>
      </c>
      <c r="N269" s="30" t="s">
        <v>812</v>
      </c>
      <c r="O269" s="33" t="s">
        <v>816</v>
      </c>
      <c r="P269" s="71" t="s">
        <v>813</v>
      </c>
      <c r="Q269" s="30"/>
      <c r="R269" s="30"/>
      <c r="S269" s="30"/>
      <c r="T269" s="30"/>
      <c r="U269" s="65"/>
      <c r="V269" s="65"/>
      <c r="W269" s="65"/>
      <c r="X269" s="65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</row>
    <row r="270" spans="1:86" ht="15.75" thickBot="1" x14ac:dyDescent="0.3">
      <c r="A270" s="70" t="s">
        <v>817</v>
      </c>
      <c r="B270" s="36" t="s">
        <v>218</v>
      </c>
      <c r="C270" s="95">
        <f>DATE(Tabla2[[#This Row],[anio]],Tabla2[[#This Row],[mes]],Tabla2[[#This Row],[dia]])</f>
        <v>45014</v>
      </c>
      <c r="D270" s="29">
        <v>29</v>
      </c>
      <c r="E270" s="29">
        <v>3</v>
      </c>
      <c r="F270" s="29">
        <v>2023</v>
      </c>
      <c r="G270" s="23">
        <f>WEEKNUM(Tabla2[[#This Row],[fecha]],2)</f>
        <v>14</v>
      </c>
      <c r="H270" s="31" t="s">
        <v>160</v>
      </c>
      <c r="I270" s="32" t="s">
        <v>86</v>
      </c>
      <c r="J270" s="32">
        <v>63</v>
      </c>
      <c r="K270" s="32" t="s">
        <v>162</v>
      </c>
      <c r="L270" s="32" t="s">
        <v>889</v>
      </c>
      <c r="M270" s="32" t="s">
        <v>818</v>
      </c>
      <c r="N270" s="30" t="s">
        <v>819</v>
      </c>
      <c r="O270" s="33" t="s">
        <v>820</v>
      </c>
      <c r="P270" s="71" t="s">
        <v>821</v>
      </c>
      <c r="Q270" s="30"/>
      <c r="R270" s="30"/>
      <c r="S270" s="30"/>
      <c r="T270" s="30"/>
      <c r="U270" s="65"/>
      <c r="V270" s="65"/>
      <c r="W270" s="65"/>
      <c r="X270" s="65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  <c r="CC270" s="30"/>
      <c r="CD270" s="30"/>
      <c r="CE270" s="30"/>
      <c r="CF270" s="30"/>
      <c r="CG270" s="30"/>
      <c r="CH270" s="30"/>
    </row>
    <row r="271" spans="1:86" ht="15.75" thickBot="1" x14ac:dyDescent="0.3">
      <c r="A271" s="70" t="s">
        <v>817</v>
      </c>
      <c r="B271" s="36" t="s">
        <v>218</v>
      </c>
      <c r="C271" s="95">
        <f>DATE(Tabla2[[#This Row],[anio]],Tabla2[[#This Row],[mes]],Tabla2[[#This Row],[dia]])</f>
        <v>45014</v>
      </c>
      <c r="D271" s="29">
        <v>29</v>
      </c>
      <c r="E271" s="29">
        <v>3</v>
      </c>
      <c r="F271" s="29">
        <v>2023</v>
      </c>
      <c r="G271" s="23">
        <f>WEEKNUM(Tabla2[[#This Row],[fecha]],2)</f>
        <v>14</v>
      </c>
      <c r="H271" s="31" t="s">
        <v>160</v>
      </c>
      <c r="I271" s="32" t="s">
        <v>165</v>
      </c>
      <c r="J271" s="32">
        <v>63</v>
      </c>
      <c r="K271" s="32" t="s">
        <v>829</v>
      </c>
      <c r="L271" s="32" t="s">
        <v>829</v>
      </c>
      <c r="M271" s="32" t="s">
        <v>830</v>
      </c>
      <c r="N271" s="30" t="s">
        <v>831</v>
      </c>
      <c r="O271" s="33" t="s">
        <v>832</v>
      </c>
      <c r="P271" s="71" t="s">
        <v>833</v>
      </c>
      <c r="Q271" s="30"/>
      <c r="R271" s="30"/>
      <c r="S271" s="30"/>
      <c r="T271" s="30"/>
      <c r="U271" s="65"/>
      <c r="V271" s="65"/>
      <c r="W271" s="65"/>
      <c r="X271" s="65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  <c r="CC271" s="30"/>
      <c r="CD271" s="30"/>
      <c r="CE271" s="30"/>
      <c r="CF271" s="30"/>
      <c r="CG271" s="30"/>
      <c r="CH271" s="30"/>
    </row>
    <row r="272" spans="1:86" ht="15.75" thickBot="1" x14ac:dyDescent="0.3">
      <c r="A272" s="70" t="s">
        <v>822</v>
      </c>
      <c r="B272" s="36" t="s">
        <v>218</v>
      </c>
      <c r="C272" s="95">
        <f>DATE(Tabla2[[#This Row],[anio]],Tabla2[[#This Row],[mes]],Tabla2[[#This Row],[dia]])</f>
        <v>45015</v>
      </c>
      <c r="D272" s="29">
        <v>30</v>
      </c>
      <c r="E272" s="29">
        <v>3</v>
      </c>
      <c r="F272" s="29">
        <v>2023</v>
      </c>
      <c r="G272" s="23">
        <f>WEEKNUM(Tabla2[[#This Row],[fecha]],2)</f>
        <v>14</v>
      </c>
      <c r="H272" s="31" t="s">
        <v>160</v>
      </c>
      <c r="I272" s="32" t="s">
        <v>86</v>
      </c>
      <c r="J272" s="32">
        <v>63</v>
      </c>
      <c r="K272" s="32" t="s">
        <v>823</v>
      </c>
      <c r="L272" s="32" t="s">
        <v>824</v>
      </c>
      <c r="M272" s="32" t="s">
        <v>825</v>
      </c>
      <c r="N272" s="30" t="s">
        <v>826</v>
      </c>
      <c r="O272" s="33" t="s">
        <v>827</v>
      </c>
      <c r="P272" s="71" t="s">
        <v>828</v>
      </c>
      <c r="Q272" s="30"/>
      <c r="R272" s="30"/>
      <c r="S272" s="30"/>
      <c r="T272" s="30"/>
      <c r="U272" s="65"/>
      <c r="V272" s="65"/>
      <c r="W272" s="65"/>
      <c r="X272" s="65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  <c r="CC272" s="30"/>
      <c r="CD272" s="30"/>
      <c r="CE272" s="30"/>
      <c r="CF272" s="30"/>
      <c r="CG272" s="30"/>
      <c r="CH272" s="30"/>
    </row>
    <row r="273" spans="1:86" ht="15.75" thickBot="1" x14ac:dyDescent="0.3">
      <c r="A273" s="70" t="s">
        <v>834</v>
      </c>
      <c r="B273" s="36" t="s">
        <v>218</v>
      </c>
      <c r="C273" s="95">
        <f>DATE(Tabla2[[#This Row],[anio]],Tabla2[[#This Row],[mes]],Tabla2[[#This Row],[dia]])</f>
        <v>45015</v>
      </c>
      <c r="D273" s="29">
        <v>30</v>
      </c>
      <c r="E273" s="29">
        <v>3</v>
      </c>
      <c r="F273" s="29">
        <v>2023</v>
      </c>
      <c r="G273" s="23">
        <f>WEEKNUM(Tabla2[[#This Row],[fecha]],2)</f>
        <v>14</v>
      </c>
      <c r="H273" s="31" t="s">
        <v>85</v>
      </c>
      <c r="I273" s="32" t="s">
        <v>165</v>
      </c>
      <c r="J273" s="32">
        <v>64</v>
      </c>
      <c r="K273" s="32" t="s">
        <v>835</v>
      </c>
      <c r="L273" s="32" t="s">
        <v>836</v>
      </c>
      <c r="M273" s="32" t="s">
        <v>837</v>
      </c>
      <c r="N273" s="30" t="s">
        <v>838</v>
      </c>
      <c r="O273" s="33" t="s">
        <v>839</v>
      </c>
      <c r="P273" s="71" t="s">
        <v>840</v>
      </c>
      <c r="Q273" s="30"/>
      <c r="R273" s="30"/>
      <c r="S273" s="30"/>
      <c r="T273" s="30"/>
      <c r="U273" s="65"/>
      <c r="V273" s="65"/>
      <c r="W273" s="65"/>
      <c r="X273" s="65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  <c r="CC273" s="30"/>
      <c r="CD273" s="30"/>
      <c r="CE273" s="30"/>
      <c r="CF273" s="30"/>
      <c r="CG273" s="30"/>
      <c r="CH273" s="30"/>
    </row>
    <row r="274" spans="1:86" ht="15.75" thickBot="1" x14ac:dyDescent="0.3">
      <c r="A274" s="70" t="s">
        <v>841</v>
      </c>
      <c r="B274" s="36" t="s">
        <v>218</v>
      </c>
      <c r="C274" s="95">
        <f>DATE(Tabla2[[#This Row],[anio]],Tabla2[[#This Row],[mes]],Tabla2[[#This Row],[dia]])</f>
        <v>45016</v>
      </c>
      <c r="D274" s="29">
        <v>31</v>
      </c>
      <c r="E274" s="29">
        <v>3</v>
      </c>
      <c r="F274" s="29">
        <v>2023</v>
      </c>
      <c r="G274" s="23">
        <f>WEEKNUM(Tabla2[[#This Row],[fecha]],2)</f>
        <v>14</v>
      </c>
      <c r="H274" s="31" t="s">
        <v>85</v>
      </c>
      <c r="I274" s="32" t="s">
        <v>165</v>
      </c>
      <c r="J274" s="32">
        <v>64</v>
      </c>
      <c r="K274" s="32" t="s">
        <v>835</v>
      </c>
      <c r="L274" s="32" t="s">
        <v>842</v>
      </c>
      <c r="M274" s="32" t="s">
        <v>843</v>
      </c>
      <c r="N274" s="30" t="s">
        <v>844</v>
      </c>
      <c r="O274" s="33" t="s">
        <v>845</v>
      </c>
      <c r="P274" s="71" t="s">
        <v>846</v>
      </c>
      <c r="Q274" s="30"/>
      <c r="R274" s="30"/>
      <c r="S274" s="30"/>
      <c r="T274" s="30"/>
      <c r="U274" s="65"/>
      <c r="V274" s="65"/>
      <c r="W274" s="65"/>
      <c r="X274" s="65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  <c r="CC274" s="30"/>
      <c r="CD274" s="30"/>
      <c r="CE274" s="30"/>
      <c r="CF274" s="30"/>
      <c r="CG274" s="30"/>
      <c r="CH274" s="30"/>
    </row>
    <row r="275" spans="1:86" ht="15.75" thickBot="1" x14ac:dyDescent="0.3">
      <c r="A275" s="70" t="s">
        <v>847</v>
      </c>
      <c r="B275" s="36" t="s">
        <v>218</v>
      </c>
      <c r="C275" s="95">
        <f>DATE(Tabla2[[#This Row],[anio]],Tabla2[[#This Row],[mes]],Tabla2[[#This Row],[dia]])</f>
        <v>45013</v>
      </c>
      <c r="D275" s="29">
        <v>28</v>
      </c>
      <c r="E275" s="29">
        <v>3</v>
      </c>
      <c r="F275" s="29">
        <v>2023</v>
      </c>
      <c r="G275" s="23">
        <f>WEEKNUM(Tabla2[[#This Row],[fecha]],2)</f>
        <v>14</v>
      </c>
      <c r="H275" s="31" t="s">
        <v>763</v>
      </c>
      <c r="I275" s="32" t="s">
        <v>165</v>
      </c>
      <c r="J275" s="32">
        <v>65</v>
      </c>
      <c r="K275" s="32" t="s">
        <v>423</v>
      </c>
      <c r="L275" s="32" t="s">
        <v>423</v>
      </c>
      <c r="M275" s="32" t="s">
        <v>642</v>
      </c>
      <c r="N275" s="29" t="s">
        <v>848</v>
      </c>
      <c r="O275" s="33" t="s">
        <v>849</v>
      </c>
      <c r="P275" s="71" t="s">
        <v>850</v>
      </c>
      <c r="Q275" s="30"/>
      <c r="R275" s="30"/>
      <c r="S275" s="30"/>
      <c r="T275" s="30"/>
      <c r="U275" s="65"/>
      <c r="V275" s="65"/>
      <c r="W275" s="65"/>
      <c r="X275" s="65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  <c r="CC275" s="30"/>
      <c r="CD275" s="30"/>
      <c r="CE275" s="30"/>
      <c r="CF275" s="30"/>
      <c r="CG275" s="30"/>
      <c r="CH275" s="30"/>
    </row>
    <row r="276" spans="1:86" ht="15.75" thickBot="1" x14ac:dyDescent="0.3">
      <c r="A276" s="70" t="s">
        <v>851</v>
      </c>
      <c r="B276" s="36" t="s">
        <v>218</v>
      </c>
      <c r="C276" s="95">
        <f>DATE(Tabla2[[#This Row],[anio]],Tabla2[[#This Row],[mes]],Tabla2[[#This Row],[dia]])</f>
        <v>45014</v>
      </c>
      <c r="D276" s="94">
        <v>29</v>
      </c>
      <c r="E276" s="94">
        <v>3</v>
      </c>
      <c r="F276" s="94">
        <v>2023</v>
      </c>
      <c r="G276" s="23">
        <f>WEEKNUM(Tabla2[[#This Row],[fecha]],2)</f>
        <v>14</v>
      </c>
      <c r="H276" s="96" t="s">
        <v>763</v>
      </c>
      <c r="I276" s="97" t="s">
        <v>165</v>
      </c>
      <c r="J276" s="97">
        <v>65</v>
      </c>
      <c r="K276" s="97" t="s">
        <v>423</v>
      </c>
      <c r="L276" s="97" t="s">
        <v>423</v>
      </c>
      <c r="M276" s="97" t="s">
        <v>642</v>
      </c>
      <c r="N276" s="30" t="s">
        <v>848</v>
      </c>
      <c r="O276" s="33" t="s">
        <v>849</v>
      </c>
      <c r="P276" s="71" t="s">
        <v>850</v>
      </c>
      <c r="Q276" s="30"/>
      <c r="R276" s="30"/>
      <c r="S276" s="30"/>
      <c r="T276" s="30"/>
      <c r="U276" s="65"/>
      <c r="V276" s="65"/>
      <c r="W276" s="65"/>
      <c r="X276" s="65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  <c r="CC276" s="30"/>
      <c r="CD276" s="30"/>
      <c r="CE276" s="30"/>
      <c r="CF276" s="30"/>
      <c r="CG276" s="30"/>
      <c r="CH276" s="30"/>
    </row>
    <row r="277" spans="1:86" ht="15.75" thickBot="1" x14ac:dyDescent="0.3">
      <c r="A277" s="70" t="s">
        <v>852</v>
      </c>
      <c r="B277" s="36" t="s">
        <v>218</v>
      </c>
      <c r="C277" s="95">
        <f>DATE(Tabla2[[#This Row],[anio]],Tabla2[[#This Row],[mes]],Tabla2[[#This Row],[dia]])</f>
        <v>45015</v>
      </c>
      <c r="D277" s="94">
        <v>30</v>
      </c>
      <c r="E277" s="94">
        <v>3</v>
      </c>
      <c r="F277" s="94">
        <v>2023</v>
      </c>
      <c r="G277" s="23">
        <f>WEEKNUM(Tabla2[[#This Row],[fecha]],2)</f>
        <v>14</v>
      </c>
      <c r="H277" s="96" t="s">
        <v>763</v>
      </c>
      <c r="I277" s="97" t="s">
        <v>165</v>
      </c>
      <c r="J277" s="97">
        <v>65</v>
      </c>
      <c r="K277" s="97" t="s">
        <v>423</v>
      </c>
      <c r="L277" s="97" t="s">
        <v>423</v>
      </c>
      <c r="M277" s="97" t="s">
        <v>642</v>
      </c>
      <c r="N277" s="30" t="s">
        <v>848</v>
      </c>
      <c r="O277" s="33" t="s">
        <v>849</v>
      </c>
      <c r="P277" s="71" t="s">
        <v>850</v>
      </c>
      <c r="Q277" s="30"/>
      <c r="R277" s="30"/>
      <c r="S277" s="30"/>
      <c r="T277" s="30"/>
      <c r="U277" s="65"/>
      <c r="V277" s="65"/>
      <c r="W277" s="65"/>
      <c r="X277" s="65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  <c r="CC277" s="30"/>
      <c r="CD277" s="30"/>
      <c r="CE277" s="30"/>
      <c r="CF277" s="30"/>
      <c r="CG277" s="30"/>
      <c r="CH277" s="30"/>
    </row>
    <row r="278" spans="1:86" ht="15.75" thickBot="1" x14ac:dyDescent="0.3">
      <c r="A278" s="70" t="s">
        <v>853</v>
      </c>
      <c r="B278" s="36" t="s">
        <v>218</v>
      </c>
      <c r="C278" s="95">
        <f>DATE(Tabla2[[#This Row],[anio]],Tabla2[[#This Row],[mes]],Tabla2[[#This Row],[dia]])</f>
        <v>45016</v>
      </c>
      <c r="D278" s="94">
        <v>31</v>
      </c>
      <c r="E278" s="94">
        <v>3</v>
      </c>
      <c r="F278" s="94">
        <v>2023</v>
      </c>
      <c r="G278" s="23">
        <f>WEEKNUM(Tabla2[[#This Row],[fecha]],2)</f>
        <v>14</v>
      </c>
      <c r="H278" s="96" t="s">
        <v>763</v>
      </c>
      <c r="I278" s="97" t="s">
        <v>165</v>
      </c>
      <c r="J278" s="97">
        <v>65</v>
      </c>
      <c r="K278" s="97" t="s">
        <v>423</v>
      </c>
      <c r="L278" s="97" t="s">
        <v>423</v>
      </c>
      <c r="M278" s="97" t="s">
        <v>642</v>
      </c>
      <c r="N278" s="30" t="s">
        <v>848</v>
      </c>
      <c r="O278" s="33" t="s">
        <v>849</v>
      </c>
      <c r="P278" s="71" t="s">
        <v>850</v>
      </c>
      <c r="Q278" s="30"/>
      <c r="R278" s="30"/>
      <c r="S278" s="30"/>
      <c r="T278" s="30"/>
      <c r="U278" s="65"/>
      <c r="V278" s="65"/>
      <c r="W278" s="65"/>
      <c r="X278" s="65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  <c r="CC278" s="30"/>
      <c r="CD278" s="30"/>
      <c r="CE278" s="30"/>
      <c r="CF278" s="30"/>
      <c r="CG278" s="30"/>
      <c r="CH278" s="30"/>
    </row>
    <row r="279" spans="1:86" ht="15.75" thickBot="1" x14ac:dyDescent="0.3">
      <c r="A279" s="70" t="s">
        <v>858</v>
      </c>
      <c r="B279" s="36" t="s">
        <v>219</v>
      </c>
      <c r="C279" s="95">
        <f>DATE(Tabla2[[#This Row],[anio]],Tabla2[[#This Row],[mes]],Tabla2[[#This Row],[dia]])</f>
        <v>45017</v>
      </c>
      <c r="D279" s="94">
        <v>1</v>
      </c>
      <c r="E279" s="94">
        <v>4</v>
      </c>
      <c r="F279" s="94">
        <v>2023</v>
      </c>
      <c r="G279" s="23">
        <f>WEEKNUM(Tabla2[[#This Row],[fecha]],2)</f>
        <v>14</v>
      </c>
      <c r="H279" s="96" t="s">
        <v>85</v>
      </c>
      <c r="I279" s="97" t="s">
        <v>165</v>
      </c>
      <c r="J279" s="97">
        <v>66</v>
      </c>
      <c r="K279" s="97" t="s">
        <v>829</v>
      </c>
      <c r="L279" s="97" t="s">
        <v>859</v>
      </c>
      <c r="M279" s="97"/>
      <c r="N279" s="30"/>
      <c r="O279" s="33"/>
      <c r="P279" s="71"/>
      <c r="Q279" s="30"/>
      <c r="R279" s="30"/>
      <c r="S279" s="30"/>
      <c r="T279" s="30"/>
      <c r="U279" s="65"/>
      <c r="V279" s="65"/>
      <c r="W279" s="65"/>
      <c r="X279" s="65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  <c r="CC279" s="30"/>
      <c r="CD279" s="30"/>
      <c r="CE279" s="30"/>
      <c r="CF279" s="30"/>
      <c r="CG279" s="30"/>
      <c r="CH279" s="30"/>
    </row>
    <row r="280" spans="1:86" ht="15.75" thickBot="1" x14ac:dyDescent="0.3">
      <c r="A280" s="70" t="s">
        <v>858</v>
      </c>
      <c r="B280" s="36" t="s">
        <v>219</v>
      </c>
      <c r="C280" s="95">
        <f>DATE(Tabla2[[#This Row],[anio]],Tabla2[[#This Row],[mes]],Tabla2[[#This Row],[dia]])</f>
        <v>45017</v>
      </c>
      <c r="D280" s="94">
        <v>1</v>
      </c>
      <c r="E280" s="94">
        <v>4</v>
      </c>
      <c r="F280" s="94">
        <v>2023</v>
      </c>
      <c r="G280" s="23">
        <f>WEEKNUM(Tabla2[[#This Row],[fecha]],2)</f>
        <v>14</v>
      </c>
      <c r="H280" s="96" t="s">
        <v>85</v>
      </c>
      <c r="I280" s="97" t="s">
        <v>165</v>
      </c>
      <c r="J280" s="97">
        <v>66</v>
      </c>
      <c r="K280" s="97" t="s">
        <v>829</v>
      </c>
      <c r="L280" s="97" t="s">
        <v>859</v>
      </c>
      <c r="M280" s="97" t="s">
        <v>173</v>
      </c>
      <c r="N280" s="30" t="s">
        <v>173</v>
      </c>
      <c r="O280" s="33" t="s">
        <v>898</v>
      </c>
      <c r="P280" s="71" t="s">
        <v>897</v>
      </c>
      <c r="Q280" s="30"/>
      <c r="R280" s="30"/>
      <c r="S280" s="30"/>
      <c r="T280" s="30"/>
      <c r="U280" s="65"/>
      <c r="V280" s="65"/>
      <c r="W280" s="65"/>
      <c r="X280" s="65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  <c r="CC280" s="30"/>
      <c r="CD280" s="30"/>
      <c r="CE280" s="30"/>
      <c r="CF280" s="30"/>
      <c r="CG280" s="30"/>
      <c r="CH280" s="30"/>
    </row>
    <row r="281" spans="1:86" ht="15.75" thickBot="1" x14ac:dyDescent="0.3">
      <c r="A281" s="70" t="s">
        <v>854</v>
      </c>
      <c r="B281" s="36" t="s">
        <v>218</v>
      </c>
      <c r="C281" s="95">
        <f>DATE(Tabla2[[#This Row],[anio]],Tabla2[[#This Row],[mes]],Tabla2[[#This Row],[dia]])</f>
        <v>45016</v>
      </c>
      <c r="D281" s="94">
        <v>31</v>
      </c>
      <c r="E281" s="94">
        <v>3</v>
      </c>
      <c r="F281" s="94">
        <v>2023</v>
      </c>
      <c r="G281" s="23">
        <f>WEEKNUM(Tabla2[[#This Row],[fecha]],2)</f>
        <v>14</v>
      </c>
      <c r="H281" s="96" t="s">
        <v>85</v>
      </c>
      <c r="I281" s="97" t="s">
        <v>86</v>
      </c>
      <c r="J281" s="97">
        <v>66</v>
      </c>
      <c r="K281" s="97" t="s">
        <v>338</v>
      </c>
      <c r="L281" s="97" t="s">
        <v>776</v>
      </c>
      <c r="M281" s="97" t="s">
        <v>634</v>
      </c>
      <c r="N281" s="30" t="s">
        <v>855</v>
      </c>
      <c r="O281" s="33" t="s">
        <v>856</v>
      </c>
      <c r="P281" s="71" t="s">
        <v>857</v>
      </c>
      <c r="Q281" s="30"/>
      <c r="R281" s="30"/>
      <c r="S281" s="30"/>
      <c r="T281" s="30"/>
      <c r="U281" s="65"/>
      <c r="V281" s="65"/>
      <c r="W281" s="65"/>
      <c r="X281" s="65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  <c r="CC281" s="30"/>
      <c r="CD281" s="30"/>
      <c r="CE281" s="30"/>
      <c r="CF281" s="30"/>
      <c r="CG281" s="30"/>
      <c r="CH281" s="30"/>
    </row>
    <row r="282" spans="1:86" ht="15.75" thickBot="1" x14ac:dyDescent="0.3">
      <c r="A282" s="134" t="s">
        <v>890</v>
      </c>
      <c r="B282" s="135" t="s">
        <v>765</v>
      </c>
      <c r="C282" s="136">
        <f>DATE(Tabla2[[#This Row],[anio]],Tabla2[[#This Row],[mes]],Tabla2[[#This Row],[dia]])</f>
        <v>45018</v>
      </c>
      <c r="D282" s="166">
        <v>2</v>
      </c>
      <c r="E282" s="166">
        <v>4</v>
      </c>
      <c r="F282" s="166">
        <v>2023</v>
      </c>
      <c r="G282" s="23">
        <f>WEEKNUM(Tabla2[[#This Row],[fecha]],2)</f>
        <v>14</v>
      </c>
      <c r="H282" s="168" t="s">
        <v>85</v>
      </c>
      <c r="I282" s="145" t="s">
        <v>165</v>
      </c>
      <c r="J282" s="145">
        <v>67</v>
      </c>
      <c r="K282" s="145" t="s">
        <v>891</v>
      </c>
      <c r="L282" s="145" t="s">
        <v>892</v>
      </c>
      <c r="M282" s="145" t="s">
        <v>893</v>
      </c>
      <c r="N282" s="137" t="s">
        <v>894</v>
      </c>
      <c r="O282" s="138" t="s">
        <v>895</v>
      </c>
      <c r="P282" s="139" t="s">
        <v>896</v>
      </c>
      <c r="Q282" s="137"/>
      <c r="R282" s="137"/>
      <c r="S282" s="137"/>
      <c r="T282" s="137"/>
      <c r="U282" s="140"/>
      <c r="V282" s="140"/>
      <c r="W282" s="140"/>
      <c r="X282" s="140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  <c r="AI282" s="137"/>
      <c r="AJ282" s="137"/>
      <c r="AK282" s="137"/>
      <c r="AL282" s="137"/>
      <c r="AM282" s="137"/>
      <c r="AN282" s="137"/>
      <c r="AO282" s="137"/>
      <c r="AP282" s="137"/>
      <c r="AQ282" s="137"/>
      <c r="AR282" s="137"/>
      <c r="AS282" s="137"/>
      <c r="AT282" s="137"/>
      <c r="AU282" s="137"/>
      <c r="AV282" s="137"/>
      <c r="AW282" s="137"/>
      <c r="AX282" s="137"/>
      <c r="AY282" s="137"/>
      <c r="AZ282" s="137"/>
      <c r="BA282" s="137"/>
      <c r="BB282" s="137"/>
      <c r="BC282" s="137"/>
      <c r="BD282" s="137"/>
      <c r="BE282" s="137"/>
      <c r="BF282" s="137"/>
      <c r="BG282" s="137"/>
      <c r="BH282" s="137"/>
      <c r="BI282" s="137"/>
      <c r="BJ282" s="137"/>
      <c r="BK282" s="137"/>
      <c r="BL282" s="137"/>
      <c r="BM282" s="137"/>
      <c r="BN282" s="137"/>
      <c r="BO282" s="137"/>
      <c r="BP282" s="137"/>
      <c r="BQ282" s="137"/>
      <c r="BR282" s="137"/>
      <c r="BS282" s="137"/>
      <c r="BT282" s="137"/>
      <c r="BU282" s="137"/>
      <c r="BV282" s="137"/>
      <c r="BW282" s="137"/>
      <c r="BX282" s="137"/>
      <c r="BY282" s="137"/>
      <c r="BZ282" s="137"/>
      <c r="CA282" s="137"/>
      <c r="CB282" s="137"/>
      <c r="CC282" s="137"/>
      <c r="CD282" s="137"/>
      <c r="CE282" s="137"/>
      <c r="CF282" s="137"/>
      <c r="CG282" s="137"/>
      <c r="CH282" s="137"/>
    </row>
    <row r="283" spans="1:86" ht="15.75" thickBot="1" x14ac:dyDescent="0.3">
      <c r="A283" s="70" t="s">
        <v>860</v>
      </c>
      <c r="B283" s="36" t="s">
        <v>218</v>
      </c>
      <c r="C283" s="95">
        <f>DATE(Tabla2[[#This Row],[anio]],Tabla2[[#This Row],[mes]],Tabla2[[#This Row],[dia]])</f>
        <v>45012</v>
      </c>
      <c r="D283" s="94">
        <v>27</v>
      </c>
      <c r="E283" s="94">
        <v>3</v>
      </c>
      <c r="F283" s="94">
        <v>2023</v>
      </c>
      <c r="G283" s="23">
        <f>WEEKNUM(Tabla2[[#This Row],[fecha]],2)</f>
        <v>14</v>
      </c>
      <c r="H283" s="96" t="s">
        <v>85</v>
      </c>
      <c r="I283" s="97" t="s">
        <v>86</v>
      </c>
      <c r="J283" s="97">
        <v>67</v>
      </c>
      <c r="K283" s="97" t="s">
        <v>338</v>
      </c>
      <c r="L283" s="97" t="s">
        <v>633</v>
      </c>
      <c r="M283" s="97" t="s">
        <v>623</v>
      </c>
      <c r="N283" s="30" t="s">
        <v>861</v>
      </c>
      <c r="O283" s="33" t="s">
        <v>862</v>
      </c>
      <c r="P283" s="71" t="s">
        <v>863</v>
      </c>
      <c r="Q283" s="30"/>
      <c r="R283" s="30"/>
      <c r="S283" s="30"/>
      <c r="T283" s="30"/>
      <c r="U283" s="65"/>
      <c r="V283" s="65"/>
      <c r="W283" s="65"/>
      <c r="X283" s="65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  <c r="CC283" s="30"/>
      <c r="CD283" s="30"/>
      <c r="CE283" s="30"/>
      <c r="CF283" s="30"/>
      <c r="CG283" s="30"/>
      <c r="CH283" s="30"/>
    </row>
    <row r="284" spans="1:86" ht="15.75" thickBot="1" x14ac:dyDescent="0.3">
      <c r="A284" s="70" t="s">
        <v>864</v>
      </c>
      <c r="B284" s="36" t="s">
        <v>218</v>
      </c>
      <c r="C284" s="95">
        <f>DATE(Tabla2[[#This Row],[anio]],Tabla2[[#This Row],[mes]],Tabla2[[#This Row],[dia]])</f>
        <v>45012</v>
      </c>
      <c r="D284" s="94">
        <v>27</v>
      </c>
      <c r="E284" s="94">
        <v>3</v>
      </c>
      <c r="F284" s="94">
        <v>2023</v>
      </c>
      <c r="G284" s="23">
        <f>WEEKNUM(Tabla2[[#This Row],[fecha]],2)</f>
        <v>14</v>
      </c>
      <c r="H284" s="96" t="s">
        <v>85</v>
      </c>
      <c r="I284" s="97" t="s">
        <v>86</v>
      </c>
      <c r="J284" s="97">
        <v>68</v>
      </c>
      <c r="K284" s="97" t="s">
        <v>398</v>
      </c>
      <c r="L284" s="97" t="s">
        <v>865</v>
      </c>
      <c r="M284" s="97" t="s">
        <v>866</v>
      </c>
      <c r="N284" s="30" t="s">
        <v>867</v>
      </c>
      <c r="O284" s="33" t="s">
        <v>868</v>
      </c>
      <c r="P284" s="71" t="s">
        <v>869</v>
      </c>
      <c r="Q284" s="30"/>
      <c r="R284" s="30"/>
      <c r="S284" s="30"/>
      <c r="T284" s="30"/>
      <c r="U284" s="65"/>
      <c r="V284" s="65"/>
      <c r="W284" s="65"/>
      <c r="X284" s="65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  <c r="CC284" s="30"/>
      <c r="CD284" s="30"/>
      <c r="CE284" s="30"/>
      <c r="CF284" s="30"/>
      <c r="CG284" s="30"/>
      <c r="CH284" s="30"/>
    </row>
    <row r="285" spans="1:86" ht="15.75" thickBot="1" x14ac:dyDescent="0.3">
      <c r="A285" s="70" t="s">
        <v>870</v>
      </c>
      <c r="B285" s="36" t="s">
        <v>218</v>
      </c>
      <c r="C285" s="95">
        <f>DATE(Tabla2[[#This Row],[anio]],Tabla2[[#This Row],[mes]],Tabla2[[#This Row],[dia]])</f>
        <v>45013</v>
      </c>
      <c r="D285" s="94">
        <v>28</v>
      </c>
      <c r="E285" s="94">
        <v>3</v>
      </c>
      <c r="F285" s="94">
        <v>2023</v>
      </c>
      <c r="G285" s="23">
        <f>WEEKNUM(Tabla2[[#This Row],[fecha]],2)</f>
        <v>14</v>
      </c>
      <c r="H285" s="96" t="s">
        <v>85</v>
      </c>
      <c r="I285" s="97" t="s">
        <v>86</v>
      </c>
      <c r="J285" s="97">
        <v>68</v>
      </c>
      <c r="K285" s="97" t="s">
        <v>398</v>
      </c>
      <c r="L285" s="97" t="s">
        <v>865</v>
      </c>
      <c r="M285" s="97" t="s">
        <v>866</v>
      </c>
      <c r="N285" s="30" t="s">
        <v>867</v>
      </c>
      <c r="O285" s="33" t="s">
        <v>868</v>
      </c>
      <c r="P285" s="71" t="s">
        <v>869</v>
      </c>
      <c r="Q285" s="30"/>
      <c r="R285" s="30"/>
      <c r="S285" s="30"/>
      <c r="T285" s="30"/>
      <c r="U285" s="65"/>
      <c r="V285" s="65"/>
      <c r="W285" s="65"/>
      <c r="X285" s="65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  <c r="CC285" s="30"/>
      <c r="CD285" s="30"/>
      <c r="CE285" s="30"/>
      <c r="CF285" s="30"/>
      <c r="CG285" s="30"/>
      <c r="CH285" s="30"/>
    </row>
    <row r="286" spans="1:86" ht="15.75" thickBot="1" x14ac:dyDescent="0.3">
      <c r="A286" s="70" t="s">
        <v>871</v>
      </c>
      <c r="B286" s="36" t="s">
        <v>218</v>
      </c>
      <c r="C286" s="95">
        <f>DATE(Tabla2[[#This Row],[anio]],Tabla2[[#This Row],[mes]],Tabla2[[#This Row],[dia]])</f>
        <v>45014</v>
      </c>
      <c r="D286" s="94">
        <v>29</v>
      </c>
      <c r="E286" s="94">
        <v>3</v>
      </c>
      <c r="F286" s="94">
        <v>2023</v>
      </c>
      <c r="G286" s="23">
        <f>WEEKNUM(Tabla2[[#This Row],[fecha]],2)</f>
        <v>14</v>
      </c>
      <c r="H286" s="96" t="s">
        <v>85</v>
      </c>
      <c r="I286" s="97" t="s">
        <v>86</v>
      </c>
      <c r="J286" s="97">
        <v>68</v>
      </c>
      <c r="K286" s="97" t="s">
        <v>398</v>
      </c>
      <c r="L286" s="97" t="s">
        <v>865</v>
      </c>
      <c r="M286" s="97" t="s">
        <v>866</v>
      </c>
      <c r="N286" s="30" t="s">
        <v>867</v>
      </c>
      <c r="O286" s="33" t="s">
        <v>868</v>
      </c>
      <c r="P286" s="71" t="s">
        <v>869</v>
      </c>
      <c r="Q286" s="30"/>
      <c r="R286" s="30"/>
      <c r="S286" s="30"/>
      <c r="T286" s="30"/>
      <c r="U286" s="65"/>
      <c r="V286" s="65"/>
      <c r="W286" s="65"/>
      <c r="X286" s="65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  <c r="CC286" s="30"/>
      <c r="CD286" s="30"/>
      <c r="CE286" s="30"/>
      <c r="CF286" s="30"/>
      <c r="CG286" s="30"/>
      <c r="CH286" s="30"/>
    </row>
    <row r="287" spans="1:86" ht="15.75" thickBot="1" x14ac:dyDescent="0.3">
      <c r="A287" s="70" t="s">
        <v>872</v>
      </c>
      <c r="B287" s="36" t="s">
        <v>218</v>
      </c>
      <c r="C287" s="95">
        <f>DATE(Tabla2[[#This Row],[anio]],Tabla2[[#This Row],[mes]],Tabla2[[#This Row],[dia]])</f>
        <v>45015</v>
      </c>
      <c r="D287" s="94">
        <v>30</v>
      </c>
      <c r="E287" s="94">
        <v>3</v>
      </c>
      <c r="F287" s="94">
        <v>2023</v>
      </c>
      <c r="G287" s="23">
        <f>WEEKNUM(Tabla2[[#This Row],[fecha]],2)</f>
        <v>14</v>
      </c>
      <c r="H287" s="96" t="s">
        <v>85</v>
      </c>
      <c r="I287" s="97" t="s">
        <v>86</v>
      </c>
      <c r="J287" s="97">
        <v>68</v>
      </c>
      <c r="K287" s="97" t="s">
        <v>87</v>
      </c>
      <c r="L287" s="97" t="s">
        <v>873</v>
      </c>
      <c r="M287" s="97" t="s">
        <v>874</v>
      </c>
      <c r="N287" s="30" t="s">
        <v>875</v>
      </c>
      <c r="O287" s="33" t="s">
        <v>876</v>
      </c>
      <c r="P287" s="71" t="s">
        <v>877</v>
      </c>
      <c r="Q287" s="30"/>
      <c r="R287" s="30"/>
      <c r="S287" s="30"/>
      <c r="T287" s="30"/>
      <c r="U287" s="65"/>
      <c r="V287" s="65"/>
      <c r="W287" s="65"/>
      <c r="X287" s="65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</row>
    <row r="288" spans="1:86" ht="15.75" thickBot="1" x14ac:dyDescent="0.3">
      <c r="A288" s="70" t="s">
        <v>878</v>
      </c>
      <c r="B288" s="36" t="s">
        <v>218</v>
      </c>
      <c r="C288" s="95">
        <f>DATE(Tabla2[[#This Row],[anio]],Tabla2[[#This Row],[mes]],Tabla2[[#This Row],[dia]])</f>
        <v>45016</v>
      </c>
      <c r="D288" s="94">
        <v>31</v>
      </c>
      <c r="E288" s="94">
        <v>3</v>
      </c>
      <c r="F288" s="94">
        <v>2023</v>
      </c>
      <c r="G288" s="23">
        <f>WEEKNUM(Tabla2[[#This Row],[fecha]],2)</f>
        <v>14</v>
      </c>
      <c r="H288" s="96" t="s">
        <v>85</v>
      </c>
      <c r="I288" s="97" t="s">
        <v>86</v>
      </c>
      <c r="J288" s="97">
        <v>68</v>
      </c>
      <c r="K288" s="97" t="s">
        <v>87</v>
      </c>
      <c r="L288" s="97" t="s">
        <v>873</v>
      </c>
      <c r="M288" s="97" t="s">
        <v>874</v>
      </c>
      <c r="N288" s="30" t="s">
        <v>875</v>
      </c>
      <c r="O288" s="33" t="s">
        <v>876</v>
      </c>
      <c r="P288" s="71" t="s">
        <v>877</v>
      </c>
      <c r="Q288" s="30"/>
      <c r="R288" s="30"/>
      <c r="S288" s="30"/>
      <c r="T288" s="30"/>
      <c r="U288" s="65"/>
      <c r="V288" s="65"/>
      <c r="W288" s="65"/>
      <c r="X288" s="65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  <c r="CC288" s="30"/>
      <c r="CD288" s="30"/>
      <c r="CE288" s="30"/>
      <c r="CF288" s="30"/>
      <c r="CG288" s="30"/>
      <c r="CH288" s="30"/>
    </row>
    <row r="289" spans="1:86" ht="26.25" thickBot="1" x14ac:dyDescent="0.3">
      <c r="A289" s="70" t="s">
        <v>879</v>
      </c>
      <c r="B289" s="36" t="s">
        <v>218</v>
      </c>
      <c r="C289" s="95">
        <f>DATE(Tabla2[[#This Row],[anio]],Tabla2[[#This Row],[mes]],Tabla2[[#This Row],[dia]])</f>
        <v>45015</v>
      </c>
      <c r="D289" s="94">
        <v>30</v>
      </c>
      <c r="E289" s="94">
        <v>3</v>
      </c>
      <c r="F289" s="94">
        <v>2023</v>
      </c>
      <c r="G289" s="23">
        <f>WEEKNUM(Tabla2[[#This Row],[fecha]],2)</f>
        <v>14</v>
      </c>
      <c r="H289" s="96" t="s">
        <v>704</v>
      </c>
      <c r="I289" s="97" t="s">
        <v>86</v>
      </c>
      <c r="J289" s="97">
        <v>69</v>
      </c>
      <c r="K289" s="97" t="s">
        <v>823</v>
      </c>
      <c r="L289" s="97" t="s">
        <v>824</v>
      </c>
      <c r="M289" s="97" t="s">
        <v>880</v>
      </c>
      <c r="N289" s="30" t="s">
        <v>881</v>
      </c>
      <c r="O289" s="33" t="s">
        <v>882</v>
      </c>
      <c r="P289" s="71" t="s">
        <v>883</v>
      </c>
      <c r="Q289" s="30"/>
      <c r="R289" s="30"/>
      <c r="S289" s="30"/>
      <c r="T289" s="30"/>
      <c r="U289" s="65"/>
      <c r="V289" s="65"/>
      <c r="W289" s="65"/>
      <c r="X289" s="65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  <c r="CC289" s="30"/>
      <c r="CD289" s="30"/>
      <c r="CE289" s="30"/>
      <c r="CF289" s="30"/>
      <c r="CG289" s="30"/>
      <c r="CH289" s="30"/>
    </row>
    <row r="290" spans="1:86" ht="26.25" thickBot="1" x14ac:dyDescent="0.3">
      <c r="A290" s="70" t="s">
        <v>1304</v>
      </c>
      <c r="B290" s="36" t="s">
        <v>218</v>
      </c>
      <c r="C290" s="95">
        <f>DATE(Tabla2[[#This Row],[anio]],Tabla2[[#This Row],[mes]],Tabla2[[#This Row],[dia]])</f>
        <v>45057</v>
      </c>
      <c r="D290" s="94">
        <v>11</v>
      </c>
      <c r="E290" s="94">
        <v>5</v>
      </c>
      <c r="F290" s="94">
        <v>2023</v>
      </c>
      <c r="G290" s="23">
        <f>WEEKNUM(Tabla2[[#This Row],[fecha]],2)</f>
        <v>20</v>
      </c>
      <c r="H290" s="96" t="s">
        <v>704</v>
      </c>
      <c r="I290" s="97" t="s">
        <v>86</v>
      </c>
      <c r="J290" s="97">
        <v>116</v>
      </c>
      <c r="K290" s="97" t="s">
        <v>190</v>
      </c>
      <c r="L290" s="97" t="s">
        <v>1305</v>
      </c>
      <c r="M290" s="97" t="s">
        <v>1306</v>
      </c>
      <c r="N290" s="30" t="s">
        <v>1307</v>
      </c>
      <c r="O290" s="33" t="s">
        <v>1308</v>
      </c>
      <c r="P290" s="71" t="s">
        <v>1309</v>
      </c>
      <c r="Q290" s="30"/>
      <c r="R290" s="30"/>
      <c r="S290" s="30"/>
      <c r="T290" s="30"/>
      <c r="U290" s="65"/>
      <c r="V290" s="65"/>
      <c r="W290" s="65"/>
      <c r="X290" s="65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  <c r="CC290" s="30"/>
      <c r="CD290" s="30"/>
      <c r="CE290" s="30"/>
      <c r="CF290" s="30"/>
      <c r="CG290" s="30"/>
      <c r="CH290" s="30"/>
    </row>
    <row r="291" spans="1:86" ht="26.25" thickBot="1" x14ac:dyDescent="0.3">
      <c r="A291" s="70" t="s">
        <v>1299</v>
      </c>
      <c r="B291" s="36" t="s">
        <v>218</v>
      </c>
      <c r="C291" s="95">
        <f>DATE(Tabla2[[#This Row],[anio]],Tabla2[[#This Row],[mes]],Tabla2[[#This Row],[dia]])</f>
        <v>45055</v>
      </c>
      <c r="D291" s="94">
        <v>9</v>
      </c>
      <c r="E291" s="94">
        <v>5</v>
      </c>
      <c r="F291" s="94">
        <v>2023</v>
      </c>
      <c r="G291" s="23">
        <f>WEEKNUM(Tabla2[[#This Row],[fecha]],2)</f>
        <v>20</v>
      </c>
      <c r="H291" s="96" t="s">
        <v>704</v>
      </c>
      <c r="I291" s="97" t="s">
        <v>86</v>
      </c>
      <c r="J291" s="97">
        <v>116</v>
      </c>
      <c r="K291" s="97" t="s">
        <v>87</v>
      </c>
      <c r="L291" s="97" t="s">
        <v>88</v>
      </c>
      <c r="M291" s="97" t="s">
        <v>1300</v>
      </c>
      <c r="N291" s="30" t="s">
        <v>1301</v>
      </c>
      <c r="O291" s="33" t="s">
        <v>1302</v>
      </c>
      <c r="P291" s="71" t="s">
        <v>1303</v>
      </c>
      <c r="Q291" s="30"/>
      <c r="R291" s="30"/>
      <c r="S291" s="30"/>
      <c r="T291" s="30"/>
      <c r="U291" s="65"/>
      <c r="V291" s="65"/>
      <c r="W291" s="65"/>
      <c r="X291" s="65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  <c r="CC291" s="30"/>
      <c r="CD291" s="30"/>
      <c r="CE291" s="30"/>
      <c r="CF291" s="30"/>
      <c r="CG291" s="30"/>
      <c r="CH291" s="30"/>
    </row>
    <row r="292" spans="1:86" ht="15.75" thickBot="1" x14ac:dyDescent="0.3">
      <c r="A292" s="70" t="s">
        <v>1223</v>
      </c>
      <c r="B292" s="36" t="s">
        <v>218</v>
      </c>
      <c r="C292" s="95">
        <f>DATE(Tabla2[[#This Row],[anio]],Tabla2[[#This Row],[mes]],Tabla2[[#This Row],[dia]])</f>
        <v>45056</v>
      </c>
      <c r="D292" s="94">
        <v>10</v>
      </c>
      <c r="E292" s="94">
        <v>5</v>
      </c>
      <c r="F292" s="94">
        <v>2023</v>
      </c>
      <c r="G292" s="23">
        <f>WEEKNUM(Tabla2[[#This Row],[fecha]],2)</f>
        <v>20</v>
      </c>
      <c r="H292" s="96" t="s">
        <v>160</v>
      </c>
      <c r="I292" s="97" t="s">
        <v>86</v>
      </c>
      <c r="J292" s="97">
        <v>107</v>
      </c>
      <c r="K292" s="97" t="s">
        <v>161</v>
      </c>
      <c r="L292" s="97" t="s">
        <v>163</v>
      </c>
      <c r="M292" s="97" t="s">
        <v>173</v>
      </c>
      <c r="N292" s="30" t="s">
        <v>1224</v>
      </c>
      <c r="O292" s="33" t="s">
        <v>1225</v>
      </c>
      <c r="P292" s="71" t="s">
        <v>1226</v>
      </c>
      <c r="Q292" s="30"/>
      <c r="R292" s="30"/>
      <c r="S292" s="30"/>
      <c r="T292" s="30"/>
      <c r="U292" s="65"/>
      <c r="V292" s="65"/>
      <c r="W292" s="65"/>
      <c r="X292" s="65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  <c r="CC292" s="30"/>
      <c r="CD292" s="30"/>
      <c r="CE292" s="30"/>
      <c r="CF292" s="30"/>
      <c r="CG292" s="30"/>
      <c r="CH292" s="30"/>
    </row>
    <row r="293" spans="1:86" ht="15.75" thickBot="1" x14ac:dyDescent="0.3">
      <c r="A293" s="70" t="s">
        <v>1227</v>
      </c>
      <c r="B293" s="36" t="s">
        <v>1401</v>
      </c>
      <c r="C293" s="95">
        <f>DATE(Tabla2[[#This Row],[anio]],Tabla2[[#This Row],[mes]],Tabla2[[#This Row],[dia]])</f>
        <v>45059</v>
      </c>
      <c r="D293" s="94">
        <v>13</v>
      </c>
      <c r="E293" s="94">
        <v>5</v>
      </c>
      <c r="F293" s="94">
        <v>2023</v>
      </c>
      <c r="G293" s="23">
        <f>WEEKNUM(Tabla2[[#This Row],[fecha]],2)</f>
        <v>20</v>
      </c>
      <c r="H293" s="96" t="s">
        <v>160</v>
      </c>
      <c r="I293" s="97" t="s">
        <v>86</v>
      </c>
      <c r="J293" s="97">
        <v>107</v>
      </c>
      <c r="K293" s="97" t="s">
        <v>161</v>
      </c>
      <c r="L293" s="97" t="s">
        <v>1026</v>
      </c>
      <c r="M293" s="97" t="s">
        <v>173</v>
      </c>
      <c r="N293" s="30" t="s">
        <v>1228</v>
      </c>
      <c r="O293" s="33" t="s">
        <v>1229</v>
      </c>
      <c r="P293" s="71" t="s">
        <v>1230</v>
      </c>
      <c r="Q293" s="30"/>
      <c r="R293" s="30"/>
      <c r="S293" s="30"/>
      <c r="T293" s="30"/>
      <c r="U293" s="65"/>
      <c r="V293" s="65"/>
      <c r="W293" s="65"/>
      <c r="X293" s="65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  <c r="CC293" s="30"/>
      <c r="CD293" s="30"/>
      <c r="CE293" s="30"/>
      <c r="CF293" s="30"/>
      <c r="CG293" s="30"/>
      <c r="CH293" s="30"/>
    </row>
    <row r="294" spans="1:86" ht="15.75" thickBot="1" x14ac:dyDescent="0.3">
      <c r="A294" s="70" t="s">
        <v>1218</v>
      </c>
      <c r="B294" s="36" t="s">
        <v>218</v>
      </c>
      <c r="C294" s="95">
        <f>DATE(Tabla2[[#This Row],[anio]],Tabla2[[#This Row],[mes]],Tabla2[[#This Row],[dia]])</f>
        <v>45055</v>
      </c>
      <c r="D294" s="94">
        <v>9</v>
      </c>
      <c r="E294" s="94">
        <v>5</v>
      </c>
      <c r="F294" s="94">
        <v>2023</v>
      </c>
      <c r="G294" s="23">
        <f>WEEKNUM(Tabla2[[#This Row],[fecha]],2)</f>
        <v>20</v>
      </c>
      <c r="H294" s="96" t="s">
        <v>160</v>
      </c>
      <c r="I294" s="97" t="s">
        <v>86</v>
      </c>
      <c r="J294" s="97">
        <v>107</v>
      </c>
      <c r="K294" s="97" t="s">
        <v>189</v>
      </c>
      <c r="L294" s="97" t="s">
        <v>681</v>
      </c>
      <c r="M294" s="97" t="s">
        <v>1219</v>
      </c>
      <c r="N294" s="30" t="s">
        <v>1220</v>
      </c>
      <c r="O294" s="99" t="s">
        <v>1221</v>
      </c>
      <c r="P294" s="71" t="s">
        <v>1222</v>
      </c>
      <c r="Q294" s="30"/>
      <c r="R294" s="30"/>
      <c r="S294" s="30"/>
      <c r="T294" s="30"/>
      <c r="U294" s="65"/>
      <c r="V294" s="65"/>
      <c r="W294" s="65"/>
      <c r="X294" s="65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  <c r="CC294" s="30"/>
      <c r="CD294" s="30"/>
      <c r="CE294" s="30"/>
      <c r="CF294" s="30"/>
      <c r="CG294" s="30"/>
      <c r="CH294" s="30"/>
    </row>
    <row r="295" spans="1:86" ht="15.75" thickBot="1" x14ac:dyDescent="0.3">
      <c r="A295" s="70" t="s">
        <v>1231</v>
      </c>
      <c r="B295" s="36" t="s">
        <v>219</v>
      </c>
      <c r="C295" s="95">
        <f>DATE(Tabla2[[#This Row],[anio]],Tabla2[[#This Row],[mes]],Tabla2[[#This Row],[dia]])</f>
        <v>45056</v>
      </c>
      <c r="D295" s="94">
        <v>10</v>
      </c>
      <c r="E295" s="94">
        <v>5</v>
      </c>
      <c r="F295" s="94">
        <v>2023</v>
      </c>
      <c r="G295" s="23">
        <f>WEEKNUM(Tabla2[[#This Row],[fecha]],2)</f>
        <v>20</v>
      </c>
      <c r="H295" s="96" t="s">
        <v>160</v>
      </c>
      <c r="I295" s="97" t="s">
        <v>165</v>
      </c>
      <c r="J295" s="97">
        <v>108</v>
      </c>
      <c r="K295" s="97" t="s">
        <v>291</v>
      </c>
      <c r="L295" s="97" t="s">
        <v>1232</v>
      </c>
      <c r="M295" s="97" t="s">
        <v>173</v>
      </c>
      <c r="N295" s="30" t="s">
        <v>1233</v>
      </c>
      <c r="O295" s="33" t="s">
        <v>1234</v>
      </c>
      <c r="P295" s="71" t="s">
        <v>1235</v>
      </c>
      <c r="Q295" s="30"/>
      <c r="R295" s="30"/>
      <c r="S295" s="30"/>
      <c r="T295" s="30"/>
      <c r="U295" s="65"/>
      <c r="V295" s="65"/>
      <c r="W295" s="65"/>
      <c r="X295" s="65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  <c r="CC295" s="30"/>
      <c r="CD295" s="30"/>
      <c r="CE295" s="30"/>
      <c r="CF295" s="30"/>
      <c r="CG295" s="30"/>
      <c r="CH295" s="30"/>
    </row>
    <row r="296" spans="1:86" ht="15.75" thickBot="1" x14ac:dyDescent="0.3">
      <c r="A296" s="70" t="s">
        <v>1236</v>
      </c>
      <c r="B296" s="36" t="s">
        <v>218</v>
      </c>
      <c r="C296" s="95">
        <f>DATE(Tabla2[[#This Row],[anio]],Tabla2[[#This Row],[mes]],Tabla2[[#This Row],[dia]])</f>
        <v>45057</v>
      </c>
      <c r="D296" s="94">
        <v>11</v>
      </c>
      <c r="E296" s="94">
        <v>5</v>
      </c>
      <c r="F296" s="94">
        <v>2023</v>
      </c>
      <c r="G296" s="23">
        <f>WEEKNUM(Tabla2[[#This Row],[fecha]],2)</f>
        <v>20</v>
      </c>
      <c r="H296" s="96" t="s">
        <v>160</v>
      </c>
      <c r="I296" s="97" t="s">
        <v>165</v>
      </c>
      <c r="J296" s="97">
        <v>108</v>
      </c>
      <c r="K296" s="97" t="s">
        <v>303</v>
      </c>
      <c r="L296" s="97" t="s">
        <v>303</v>
      </c>
      <c r="M296" s="97" t="s">
        <v>173</v>
      </c>
      <c r="N296" s="30" t="s">
        <v>1237</v>
      </c>
      <c r="O296" s="33" t="s">
        <v>1238</v>
      </c>
      <c r="P296" s="71" t="s">
        <v>1239</v>
      </c>
      <c r="Q296" s="30"/>
      <c r="R296" s="30"/>
      <c r="S296" s="30"/>
      <c r="T296" s="30"/>
      <c r="U296" s="65"/>
      <c r="V296" s="65"/>
      <c r="W296" s="65"/>
      <c r="X296" s="65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  <c r="CC296" s="30"/>
      <c r="CD296" s="30"/>
      <c r="CE296" s="30"/>
      <c r="CF296" s="30"/>
      <c r="CG296" s="30"/>
      <c r="CH296" s="30"/>
    </row>
    <row r="297" spans="1:86" ht="15.75" thickBot="1" x14ac:dyDescent="0.3">
      <c r="A297" s="70" t="s">
        <v>1240</v>
      </c>
      <c r="B297" s="36" t="s">
        <v>218</v>
      </c>
      <c r="C297" s="95">
        <f>DATE(Tabla2[[#This Row],[anio]],Tabla2[[#This Row],[mes]],Tabla2[[#This Row],[dia]])</f>
        <v>45058</v>
      </c>
      <c r="D297" s="94">
        <v>12</v>
      </c>
      <c r="E297" s="94">
        <v>5</v>
      </c>
      <c r="F297" s="94">
        <v>2023</v>
      </c>
      <c r="G297" s="23">
        <f>WEEKNUM(Tabla2[[#This Row],[fecha]],2)</f>
        <v>20</v>
      </c>
      <c r="H297" s="96" t="s">
        <v>160</v>
      </c>
      <c r="I297" s="97" t="s">
        <v>165</v>
      </c>
      <c r="J297" s="97">
        <v>108</v>
      </c>
      <c r="K297" s="97" t="s">
        <v>1241</v>
      </c>
      <c r="L297" s="97" t="s">
        <v>1241</v>
      </c>
      <c r="M297" s="97" t="s">
        <v>1242</v>
      </c>
      <c r="N297" s="30" t="s">
        <v>1243</v>
      </c>
      <c r="O297" s="33" t="s">
        <v>1244</v>
      </c>
      <c r="P297" s="71" t="s">
        <v>1245</v>
      </c>
      <c r="Q297" s="30"/>
      <c r="R297" s="30"/>
      <c r="S297" s="30"/>
      <c r="T297" s="30"/>
      <c r="U297" s="65"/>
      <c r="V297" s="65"/>
      <c r="W297" s="65"/>
      <c r="X297" s="65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  <c r="CC297" s="30"/>
      <c r="CD297" s="30"/>
      <c r="CE297" s="30"/>
      <c r="CF297" s="30"/>
      <c r="CG297" s="30"/>
      <c r="CH297" s="30"/>
    </row>
    <row r="298" spans="1:86" ht="15.75" thickBot="1" x14ac:dyDescent="0.3">
      <c r="A298" s="70" t="s">
        <v>1253</v>
      </c>
      <c r="B298" s="36" t="s">
        <v>218</v>
      </c>
      <c r="C298" s="95">
        <f>DATE(Tabla2[[#This Row],[anio]],Tabla2[[#This Row],[mes]],Tabla2[[#This Row],[dia]])</f>
        <v>45058</v>
      </c>
      <c r="D298" s="94">
        <v>12</v>
      </c>
      <c r="E298" s="94">
        <v>5</v>
      </c>
      <c r="F298" s="94">
        <v>2023</v>
      </c>
      <c r="G298" s="23">
        <f>WEEKNUM(Tabla2[[#This Row],[fecha]],2)</f>
        <v>20</v>
      </c>
      <c r="H298" s="96" t="s">
        <v>85</v>
      </c>
      <c r="I298" s="97" t="s">
        <v>86</v>
      </c>
      <c r="J298" s="97">
        <v>109</v>
      </c>
      <c r="K298" s="97" t="s">
        <v>87</v>
      </c>
      <c r="L298" s="97" t="s">
        <v>342</v>
      </c>
      <c r="M298" s="97" t="s">
        <v>1254</v>
      </c>
      <c r="N298" s="30" t="s">
        <v>1255</v>
      </c>
      <c r="O298" s="33" t="s">
        <v>1256</v>
      </c>
      <c r="P298" s="71" t="s">
        <v>1257</v>
      </c>
      <c r="Q298" s="30"/>
      <c r="R298" s="30"/>
      <c r="S298" s="30"/>
      <c r="T298" s="30"/>
      <c r="U298" s="65"/>
      <c r="V298" s="65"/>
      <c r="W298" s="65"/>
      <c r="X298" s="65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  <c r="CC298" s="30"/>
      <c r="CD298" s="30"/>
      <c r="CE298" s="30"/>
      <c r="CF298" s="30"/>
      <c r="CG298" s="30"/>
      <c r="CH298" s="30"/>
    </row>
    <row r="299" spans="1:86" ht="15.75" thickBot="1" x14ac:dyDescent="0.3">
      <c r="A299" s="70" t="s">
        <v>1246</v>
      </c>
      <c r="B299" s="36" t="s">
        <v>218</v>
      </c>
      <c r="C299" s="95">
        <f>DATE(Tabla2[[#This Row],[anio]],Tabla2[[#This Row],[mes]],Tabla2[[#This Row],[dia]])</f>
        <v>45054</v>
      </c>
      <c r="D299" s="94">
        <v>8</v>
      </c>
      <c r="E299" s="94">
        <v>5</v>
      </c>
      <c r="F299" s="94">
        <v>2023</v>
      </c>
      <c r="G299" s="23">
        <f>WEEKNUM(Tabla2[[#This Row],[fecha]],2)</f>
        <v>20</v>
      </c>
      <c r="H299" s="96" t="s">
        <v>85</v>
      </c>
      <c r="I299" s="97" t="s">
        <v>165</v>
      </c>
      <c r="J299" s="97">
        <v>109</v>
      </c>
      <c r="K299" s="97" t="s">
        <v>1247</v>
      </c>
      <c r="L299" s="97" t="s">
        <v>1247</v>
      </c>
      <c r="M299" s="97" t="s">
        <v>1248</v>
      </c>
      <c r="N299" s="30" t="s">
        <v>1249</v>
      </c>
      <c r="O299" s="33" t="s">
        <v>1250</v>
      </c>
      <c r="P299" s="71" t="s">
        <v>1251</v>
      </c>
      <c r="Q299" s="30"/>
      <c r="R299" s="30"/>
      <c r="S299" s="30"/>
      <c r="T299" s="30"/>
      <c r="U299" s="65"/>
      <c r="V299" s="65"/>
      <c r="W299" s="65"/>
      <c r="X299" s="65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  <c r="CC299" s="30"/>
      <c r="CD299" s="30"/>
      <c r="CE299" s="30"/>
      <c r="CF299" s="30"/>
      <c r="CG299" s="30"/>
      <c r="CH299" s="30"/>
    </row>
    <row r="300" spans="1:86" ht="15.75" thickBot="1" x14ac:dyDescent="0.3">
      <c r="A300" s="70" t="s">
        <v>1252</v>
      </c>
      <c r="B300" s="36" t="s">
        <v>218</v>
      </c>
      <c r="C300" s="95">
        <f>DATE(Tabla2[[#This Row],[anio]],Tabla2[[#This Row],[mes]],Tabla2[[#This Row],[dia]])</f>
        <v>45055</v>
      </c>
      <c r="D300" s="94">
        <v>9</v>
      </c>
      <c r="E300" s="94">
        <v>5</v>
      </c>
      <c r="F300" s="94">
        <v>2023</v>
      </c>
      <c r="G300" s="23">
        <f>WEEKNUM(Tabla2[[#This Row],[fecha]],2)</f>
        <v>20</v>
      </c>
      <c r="H300" s="96" t="s">
        <v>85</v>
      </c>
      <c r="I300" s="97" t="s">
        <v>86</v>
      </c>
      <c r="J300" s="97">
        <v>109</v>
      </c>
      <c r="K300" s="97" t="s">
        <v>87</v>
      </c>
      <c r="L300" s="97" t="s">
        <v>88</v>
      </c>
      <c r="M300" s="97" t="s">
        <v>89</v>
      </c>
      <c r="N300" s="30" t="s">
        <v>90</v>
      </c>
      <c r="O300" s="33" t="s">
        <v>91</v>
      </c>
      <c r="P300" s="71" t="s">
        <v>1063</v>
      </c>
      <c r="Q300" s="30"/>
      <c r="R300" s="30"/>
      <c r="S300" s="30"/>
      <c r="T300" s="30"/>
      <c r="U300" s="65"/>
      <c r="V300" s="65"/>
      <c r="W300" s="65"/>
      <c r="X300" s="65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  <c r="CC300" s="30"/>
      <c r="CD300" s="30"/>
      <c r="CE300" s="30"/>
      <c r="CF300" s="30"/>
      <c r="CG300" s="30"/>
      <c r="CH300" s="30"/>
    </row>
    <row r="301" spans="1:86" ht="15.75" thickBot="1" x14ac:dyDescent="0.3">
      <c r="A301" s="70" t="s">
        <v>1268</v>
      </c>
      <c r="B301" s="36" t="s">
        <v>218</v>
      </c>
      <c r="C301" s="95">
        <f>DATE(Tabla2[[#This Row],[anio]],Tabla2[[#This Row],[mes]],Tabla2[[#This Row],[dia]])</f>
        <v>45056</v>
      </c>
      <c r="D301" s="94">
        <v>10</v>
      </c>
      <c r="E301" s="94">
        <v>5</v>
      </c>
      <c r="F301" s="94">
        <v>2023</v>
      </c>
      <c r="G301" s="23">
        <f>WEEKNUM(Tabla2[[#This Row],[fecha]],2)</f>
        <v>20</v>
      </c>
      <c r="H301" s="96" t="s">
        <v>763</v>
      </c>
      <c r="I301" s="97" t="s">
        <v>165</v>
      </c>
      <c r="J301" s="97">
        <v>111</v>
      </c>
      <c r="K301" s="97" t="s">
        <v>1262</v>
      </c>
      <c r="L301" s="97" t="s">
        <v>1263</v>
      </c>
      <c r="M301" s="97" t="s">
        <v>1264</v>
      </c>
      <c r="N301" s="30" t="s">
        <v>1265</v>
      </c>
      <c r="O301" s="33" t="s">
        <v>1266</v>
      </c>
      <c r="P301" s="71" t="s">
        <v>1267</v>
      </c>
      <c r="Q301" s="30"/>
      <c r="R301" s="30"/>
      <c r="S301" s="30"/>
      <c r="T301" s="30"/>
      <c r="U301" s="65"/>
      <c r="V301" s="65"/>
      <c r="W301" s="65"/>
      <c r="X301" s="65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  <c r="CC301" s="30"/>
      <c r="CD301" s="30"/>
      <c r="CE301" s="30"/>
      <c r="CF301" s="30"/>
      <c r="CG301" s="30"/>
      <c r="CH301" s="30"/>
    </row>
    <row r="302" spans="1:86" ht="15.75" thickBot="1" x14ac:dyDescent="0.3">
      <c r="A302" s="70" t="s">
        <v>1269</v>
      </c>
      <c r="B302" s="36" t="s">
        <v>218</v>
      </c>
      <c r="C302" s="95">
        <f>DATE(Tabla2[[#This Row],[anio]],Tabla2[[#This Row],[mes]],Tabla2[[#This Row],[dia]])</f>
        <v>45057</v>
      </c>
      <c r="D302" s="94">
        <v>11</v>
      </c>
      <c r="E302" s="94">
        <v>5</v>
      </c>
      <c r="F302" s="94">
        <v>2023</v>
      </c>
      <c r="G302" s="23">
        <f>WEEKNUM(Tabla2[[#This Row],[fecha]],2)</f>
        <v>20</v>
      </c>
      <c r="H302" s="96" t="s">
        <v>763</v>
      </c>
      <c r="I302" s="97" t="s">
        <v>165</v>
      </c>
      <c r="J302" s="97">
        <v>111</v>
      </c>
      <c r="K302" s="97" t="s">
        <v>1262</v>
      </c>
      <c r="L302" s="97" t="s">
        <v>1263</v>
      </c>
      <c r="M302" s="97" t="s">
        <v>1264</v>
      </c>
      <c r="N302" s="30" t="s">
        <v>1265</v>
      </c>
      <c r="O302" s="33" t="s">
        <v>1266</v>
      </c>
      <c r="P302" s="71" t="s">
        <v>1267</v>
      </c>
      <c r="Q302" s="30"/>
      <c r="R302" s="30"/>
      <c r="S302" s="30"/>
      <c r="T302" s="30"/>
      <c r="U302" s="65"/>
      <c r="V302" s="65"/>
      <c r="W302" s="65"/>
      <c r="X302" s="65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  <c r="CC302" s="30"/>
      <c r="CD302" s="30"/>
      <c r="CE302" s="30"/>
      <c r="CF302" s="30"/>
      <c r="CG302" s="30"/>
      <c r="CH302" s="30"/>
    </row>
    <row r="303" spans="1:86" ht="15.75" thickBot="1" x14ac:dyDescent="0.3">
      <c r="A303" s="70" t="s">
        <v>1270</v>
      </c>
      <c r="B303" s="36" t="s">
        <v>218</v>
      </c>
      <c r="C303" s="95">
        <f>DATE(Tabla2[[#This Row],[anio]],Tabla2[[#This Row],[mes]],Tabla2[[#This Row],[dia]])</f>
        <v>45058</v>
      </c>
      <c r="D303" s="94">
        <v>12</v>
      </c>
      <c r="E303" s="94">
        <v>5</v>
      </c>
      <c r="F303" s="94">
        <v>2023</v>
      </c>
      <c r="G303" s="23">
        <f>WEEKNUM(Tabla2[[#This Row],[fecha]],2)</f>
        <v>20</v>
      </c>
      <c r="H303" s="96" t="s">
        <v>763</v>
      </c>
      <c r="I303" s="97" t="s">
        <v>165</v>
      </c>
      <c r="J303" s="97">
        <v>111</v>
      </c>
      <c r="K303" s="97" t="s">
        <v>1262</v>
      </c>
      <c r="L303" s="97" t="s">
        <v>1263</v>
      </c>
      <c r="M303" s="97" t="s">
        <v>1264</v>
      </c>
      <c r="N303" s="30" t="s">
        <v>1265</v>
      </c>
      <c r="O303" s="33" t="s">
        <v>1266</v>
      </c>
      <c r="P303" s="71" t="s">
        <v>1267</v>
      </c>
      <c r="Q303" s="30"/>
      <c r="R303" s="30"/>
      <c r="S303" s="30"/>
      <c r="T303" s="30"/>
      <c r="U303" s="65"/>
      <c r="V303" s="65"/>
      <c r="W303" s="65"/>
      <c r="X303" s="65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  <c r="CC303" s="30"/>
      <c r="CD303" s="30"/>
      <c r="CE303" s="30"/>
      <c r="CF303" s="30"/>
      <c r="CG303" s="30"/>
      <c r="CH303" s="30"/>
    </row>
    <row r="304" spans="1:86" ht="15.75" thickBot="1" x14ac:dyDescent="0.3">
      <c r="A304" s="70" t="s">
        <v>1261</v>
      </c>
      <c r="B304" s="36" t="s">
        <v>218</v>
      </c>
      <c r="C304" s="95">
        <f>DATE(Tabla2[[#This Row],[anio]],Tabla2[[#This Row],[mes]],Tabla2[[#This Row],[dia]])</f>
        <v>45055</v>
      </c>
      <c r="D304" s="94">
        <v>9</v>
      </c>
      <c r="E304" s="94">
        <v>5</v>
      </c>
      <c r="F304" s="94">
        <v>2023</v>
      </c>
      <c r="G304" s="23">
        <f>WEEKNUM(Tabla2[[#This Row],[fecha]],2)</f>
        <v>20</v>
      </c>
      <c r="H304" s="96" t="s">
        <v>763</v>
      </c>
      <c r="I304" s="97" t="s">
        <v>165</v>
      </c>
      <c r="J304" s="97">
        <v>111</v>
      </c>
      <c r="K304" s="97" t="s">
        <v>1262</v>
      </c>
      <c r="L304" s="97" t="s">
        <v>1263</v>
      </c>
      <c r="M304" s="97" t="s">
        <v>1264</v>
      </c>
      <c r="N304" s="30" t="s">
        <v>1265</v>
      </c>
      <c r="O304" s="33" t="s">
        <v>1266</v>
      </c>
      <c r="P304" s="71" t="s">
        <v>1267</v>
      </c>
      <c r="Q304" s="30"/>
      <c r="R304" s="30"/>
      <c r="S304" s="30"/>
      <c r="T304" s="30"/>
      <c r="U304" s="65"/>
      <c r="V304" s="65"/>
      <c r="W304" s="65"/>
      <c r="X304" s="65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  <c r="CC304" s="30"/>
      <c r="CD304" s="30"/>
      <c r="CE304" s="30"/>
      <c r="CF304" s="30"/>
      <c r="CG304" s="30"/>
      <c r="CH304" s="30"/>
    </row>
    <row r="305" spans="1:86" ht="15.75" thickBot="1" x14ac:dyDescent="0.3">
      <c r="A305" s="70" t="s">
        <v>1276</v>
      </c>
      <c r="B305" s="36" t="s">
        <v>218</v>
      </c>
      <c r="C305" s="95">
        <f>DATE(Tabla2[[#This Row],[anio]],Tabla2[[#This Row],[mes]],Tabla2[[#This Row],[dia]])</f>
        <v>45057</v>
      </c>
      <c r="D305" s="94">
        <v>11</v>
      </c>
      <c r="E305" s="94">
        <v>5</v>
      </c>
      <c r="F305" s="94">
        <v>2023</v>
      </c>
      <c r="G305" s="23">
        <f>WEEKNUM(Tabla2[[#This Row],[fecha]],2)</f>
        <v>20</v>
      </c>
      <c r="H305" s="96" t="s">
        <v>85</v>
      </c>
      <c r="I305" s="97" t="s">
        <v>165</v>
      </c>
      <c r="J305" s="97">
        <v>112</v>
      </c>
      <c r="K305" s="97" t="s">
        <v>829</v>
      </c>
      <c r="L305" s="97" t="s">
        <v>1271</v>
      </c>
      <c r="M305" s="97" t="s">
        <v>1272</v>
      </c>
      <c r="N305" s="30" t="s">
        <v>1273</v>
      </c>
      <c r="O305" s="33" t="s">
        <v>1274</v>
      </c>
      <c r="P305" s="71" t="s">
        <v>1275</v>
      </c>
      <c r="Q305" s="30"/>
      <c r="R305" s="30"/>
      <c r="S305" s="30"/>
      <c r="T305" s="30"/>
      <c r="U305" s="65"/>
      <c r="V305" s="65"/>
      <c r="W305" s="65"/>
      <c r="X305" s="65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</row>
    <row r="306" spans="1:86" ht="15.75" thickBot="1" x14ac:dyDescent="0.3">
      <c r="A306" s="70" t="s">
        <v>1399</v>
      </c>
      <c r="B306" s="36" t="s">
        <v>218</v>
      </c>
      <c r="C306" s="95">
        <f>DATE(Tabla2[[#This Row],[anio]],Tabla2[[#This Row],[mes]],Tabla2[[#This Row],[dia]])</f>
        <v>45058</v>
      </c>
      <c r="D306" s="94">
        <v>12</v>
      </c>
      <c r="E306" s="94">
        <v>5</v>
      </c>
      <c r="F306" s="94">
        <v>2023</v>
      </c>
      <c r="G306" s="23">
        <f>WEEKNUM(Tabla2[[#This Row],[fecha]],2)</f>
        <v>20</v>
      </c>
      <c r="H306" s="96" t="s">
        <v>85</v>
      </c>
      <c r="I306" s="97" t="s">
        <v>165</v>
      </c>
      <c r="J306" s="97">
        <v>112</v>
      </c>
      <c r="K306" s="97" t="s">
        <v>829</v>
      </c>
      <c r="L306" s="97" t="s">
        <v>1277</v>
      </c>
      <c r="M306" s="97" t="s">
        <v>1278</v>
      </c>
      <c r="N306" s="30" t="s">
        <v>1279</v>
      </c>
      <c r="O306" s="33" t="s">
        <v>1280</v>
      </c>
      <c r="P306" s="71" t="s">
        <v>1281</v>
      </c>
      <c r="Q306" s="30"/>
      <c r="R306" s="30"/>
      <c r="S306" s="30"/>
      <c r="T306" s="30"/>
      <c r="U306" s="65"/>
      <c r="V306" s="65"/>
      <c r="W306" s="65"/>
      <c r="X306" s="65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  <c r="CC306" s="30"/>
      <c r="CD306" s="30"/>
      <c r="CE306" s="30"/>
      <c r="CF306" s="30"/>
      <c r="CG306" s="30"/>
      <c r="CH306" s="30"/>
    </row>
    <row r="307" spans="1:86" ht="15.75" thickBot="1" x14ac:dyDescent="0.3">
      <c r="A307" s="70" t="s">
        <v>1282</v>
      </c>
      <c r="B307" s="36" t="s">
        <v>218</v>
      </c>
      <c r="C307" s="95">
        <f>DATE(Tabla2[[#This Row],[anio]],Tabla2[[#This Row],[mes]],Tabla2[[#This Row],[dia]])</f>
        <v>45060</v>
      </c>
      <c r="D307" s="94">
        <v>14</v>
      </c>
      <c r="E307" s="94">
        <v>5</v>
      </c>
      <c r="F307" s="94">
        <v>2023</v>
      </c>
      <c r="G307" s="23">
        <f>WEEKNUM(Tabla2[[#This Row],[fecha]],2)</f>
        <v>20</v>
      </c>
      <c r="H307" s="96" t="s">
        <v>85</v>
      </c>
      <c r="I307" s="97" t="s">
        <v>165</v>
      </c>
      <c r="J307" s="97">
        <v>113</v>
      </c>
      <c r="K307" s="97" t="s">
        <v>166</v>
      </c>
      <c r="L307" s="97" t="s">
        <v>166</v>
      </c>
      <c r="M307" s="97" t="s">
        <v>1283</v>
      </c>
      <c r="N307" s="30" t="s">
        <v>1284</v>
      </c>
      <c r="O307" s="33" t="s">
        <v>1285</v>
      </c>
      <c r="P307" s="71" t="s">
        <v>1286</v>
      </c>
      <c r="Q307" s="30"/>
      <c r="R307" s="30"/>
      <c r="S307" s="30"/>
      <c r="T307" s="30"/>
      <c r="U307" s="65"/>
      <c r="V307" s="65"/>
      <c r="W307" s="65"/>
      <c r="X307" s="65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  <c r="CC307" s="30"/>
      <c r="CD307" s="30"/>
      <c r="CE307" s="30"/>
      <c r="CF307" s="30"/>
      <c r="CG307" s="30"/>
      <c r="CH307" s="30"/>
    </row>
    <row r="308" spans="1:86" ht="15.75" thickBot="1" x14ac:dyDescent="0.3">
      <c r="A308" s="70" t="s">
        <v>1287</v>
      </c>
      <c r="B308" s="36" t="s">
        <v>218</v>
      </c>
      <c r="C308" s="95">
        <f>DATE(Tabla2[[#This Row],[anio]],Tabla2[[#This Row],[mes]],Tabla2[[#This Row],[dia]])</f>
        <v>45060</v>
      </c>
      <c r="D308" s="94">
        <v>14</v>
      </c>
      <c r="E308" s="94">
        <v>5</v>
      </c>
      <c r="F308" s="94">
        <v>2023</v>
      </c>
      <c r="G308" s="23">
        <f>WEEKNUM(Tabla2[[#This Row],[fecha]],2)</f>
        <v>20</v>
      </c>
      <c r="H308" s="96" t="s">
        <v>85</v>
      </c>
      <c r="I308" s="97" t="s">
        <v>86</v>
      </c>
      <c r="J308" s="97">
        <v>114</v>
      </c>
      <c r="K308" s="97" t="s">
        <v>364</v>
      </c>
      <c r="L308" s="97" t="s">
        <v>373</v>
      </c>
      <c r="M308" s="97" t="s">
        <v>1288</v>
      </c>
      <c r="N308" s="30" t="s">
        <v>1289</v>
      </c>
      <c r="O308" s="33" t="s">
        <v>1290</v>
      </c>
      <c r="P308" s="71" t="s">
        <v>1291</v>
      </c>
      <c r="Q308" s="30"/>
      <c r="R308" s="30"/>
      <c r="S308" s="30"/>
      <c r="T308" s="30"/>
      <c r="U308" s="65"/>
      <c r="V308" s="65"/>
      <c r="W308" s="65"/>
      <c r="X308" s="65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  <c r="CC308" s="30"/>
      <c r="CD308" s="30"/>
      <c r="CE308" s="30"/>
      <c r="CF308" s="30"/>
      <c r="CG308" s="30"/>
      <c r="CH308" s="30"/>
    </row>
    <row r="309" spans="1:86" ht="26.25" thickBot="1" x14ac:dyDescent="0.3">
      <c r="A309" s="70" t="s">
        <v>1295</v>
      </c>
      <c r="B309" s="36" t="s">
        <v>218</v>
      </c>
      <c r="C309" s="95">
        <f>DATE(Tabla2[[#This Row],[anio]],Tabla2[[#This Row],[mes]],Tabla2[[#This Row],[dia]])</f>
        <v>45056</v>
      </c>
      <c r="D309" s="94">
        <v>10</v>
      </c>
      <c r="E309" s="94">
        <v>5</v>
      </c>
      <c r="F309" s="94">
        <v>2023</v>
      </c>
      <c r="G309" s="23">
        <f>WEEKNUM(Tabla2[[#This Row],[fecha]],2)</f>
        <v>20</v>
      </c>
      <c r="H309" s="96" t="s">
        <v>704</v>
      </c>
      <c r="I309" s="97" t="s">
        <v>165</v>
      </c>
      <c r="J309" s="97">
        <v>115</v>
      </c>
      <c r="K309" s="97" t="s">
        <v>1293</v>
      </c>
      <c r="L309" s="97" t="s">
        <v>173</v>
      </c>
      <c r="M309" s="97" t="s">
        <v>173</v>
      </c>
      <c r="N309" s="30" t="s">
        <v>173</v>
      </c>
      <c r="O309" s="33" t="s">
        <v>173</v>
      </c>
      <c r="P309" s="71" t="s">
        <v>173</v>
      </c>
      <c r="Q309" s="30"/>
      <c r="R309" s="30"/>
      <c r="S309" s="30"/>
      <c r="T309" s="30"/>
      <c r="U309" s="65"/>
      <c r="V309" s="65"/>
      <c r="W309" s="65"/>
      <c r="X309" s="65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  <c r="CC309" s="30"/>
      <c r="CD309" s="30"/>
      <c r="CE309" s="30"/>
      <c r="CF309" s="30"/>
      <c r="CG309" s="30"/>
      <c r="CH309" s="30"/>
    </row>
    <row r="310" spans="1:86" ht="26.25" thickBot="1" x14ac:dyDescent="0.3">
      <c r="A310" s="70" t="s">
        <v>1296</v>
      </c>
      <c r="B310" s="36" t="s">
        <v>218</v>
      </c>
      <c r="C310" s="95">
        <f>DATE(Tabla2[[#This Row],[anio]],Tabla2[[#This Row],[mes]],Tabla2[[#This Row],[dia]])</f>
        <v>45057</v>
      </c>
      <c r="D310" s="94">
        <v>11</v>
      </c>
      <c r="E310" s="94">
        <v>5</v>
      </c>
      <c r="F310" s="94">
        <v>2023</v>
      </c>
      <c r="G310" s="23">
        <f>WEEKNUM(Tabla2[[#This Row],[fecha]],2)</f>
        <v>20</v>
      </c>
      <c r="H310" s="96" t="s">
        <v>704</v>
      </c>
      <c r="I310" s="97" t="s">
        <v>165</v>
      </c>
      <c r="J310" s="97">
        <v>115</v>
      </c>
      <c r="K310" s="97" t="s">
        <v>1293</v>
      </c>
      <c r="L310" s="97" t="s">
        <v>173</v>
      </c>
      <c r="M310" s="97" t="s">
        <v>173</v>
      </c>
      <c r="N310" s="30" t="s">
        <v>173</v>
      </c>
      <c r="O310" s="33" t="s">
        <v>173</v>
      </c>
      <c r="P310" s="71" t="s">
        <v>173</v>
      </c>
      <c r="Q310" s="30"/>
      <c r="R310" s="30"/>
      <c r="S310" s="30"/>
      <c r="T310" s="30"/>
      <c r="U310" s="65"/>
      <c r="V310" s="65"/>
      <c r="W310" s="65"/>
      <c r="X310" s="65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  <c r="CC310" s="30"/>
      <c r="CD310" s="30"/>
      <c r="CE310" s="30"/>
      <c r="CF310" s="30"/>
      <c r="CG310" s="30"/>
      <c r="CH310" s="30"/>
    </row>
    <row r="311" spans="1:86" ht="26.25" thickBot="1" x14ac:dyDescent="0.3">
      <c r="A311" s="70" t="s">
        <v>1297</v>
      </c>
      <c r="B311" s="36" t="s">
        <v>218</v>
      </c>
      <c r="C311" s="95">
        <f>DATE(Tabla2[[#This Row],[anio]],Tabla2[[#This Row],[mes]],Tabla2[[#This Row],[dia]])</f>
        <v>45058</v>
      </c>
      <c r="D311" s="94">
        <v>12</v>
      </c>
      <c r="E311" s="94">
        <v>5</v>
      </c>
      <c r="F311" s="94">
        <v>2023</v>
      </c>
      <c r="G311" s="23">
        <f>WEEKNUM(Tabla2[[#This Row],[fecha]],2)</f>
        <v>20</v>
      </c>
      <c r="H311" s="96" t="s">
        <v>704</v>
      </c>
      <c r="I311" s="97" t="s">
        <v>165</v>
      </c>
      <c r="J311" s="97">
        <v>115</v>
      </c>
      <c r="K311" s="97" t="s">
        <v>1293</v>
      </c>
      <c r="L311" s="97" t="s">
        <v>173</v>
      </c>
      <c r="M311" s="97" t="s">
        <v>173</v>
      </c>
      <c r="N311" s="30" t="s">
        <v>173</v>
      </c>
      <c r="O311" s="33" t="s">
        <v>173</v>
      </c>
      <c r="P311" s="71" t="s">
        <v>173</v>
      </c>
      <c r="Q311" s="30"/>
      <c r="R311" s="30"/>
      <c r="S311" s="30"/>
      <c r="T311" s="30"/>
      <c r="U311" s="65"/>
      <c r="V311" s="65"/>
      <c r="W311" s="65"/>
      <c r="X311" s="65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  <c r="CC311" s="30"/>
      <c r="CD311" s="30"/>
      <c r="CE311" s="30"/>
      <c r="CF311" s="30"/>
      <c r="CG311" s="30"/>
      <c r="CH311" s="30"/>
    </row>
    <row r="312" spans="1:86" ht="26.25" thickBot="1" x14ac:dyDescent="0.3">
      <c r="A312" s="70" t="s">
        <v>1298</v>
      </c>
      <c r="B312" s="36" t="s">
        <v>765</v>
      </c>
      <c r="C312" s="95">
        <f>DATE(Tabla2[[#This Row],[anio]],Tabla2[[#This Row],[mes]],Tabla2[[#This Row],[dia]])</f>
        <v>45059</v>
      </c>
      <c r="D312" s="94">
        <v>13</v>
      </c>
      <c r="E312" s="94">
        <v>5</v>
      </c>
      <c r="F312" s="94">
        <v>2023</v>
      </c>
      <c r="G312" s="23">
        <f>WEEKNUM(Tabla2[[#This Row],[fecha]],2)</f>
        <v>20</v>
      </c>
      <c r="H312" s="96" t="s">
        <v>704</v>
      </c>
      <c r="I312" s="97" t="s">
        <v>165</v>
      </c>
      <c r="J312" s="97">
        <v>115</v>
      </c>
      <c r="K312" s="97" t="s">
        <v>1293</v>
      </c>
      <c r="L312" s="97" t="s">
        <v>173</v>
      </c>
      <c r="M312" s="97" t="s">
        <v>173</v>
      </c>
      <c r="N312" s="30" t="s">
        <v>173</v>
      </c>
      <c r="O312" s="33" t="s">
        <v>173</v>
      </c>
      <c r="P312" s="71" t="s">
        <v>173</v>
      </c>
      <c r="Q312" s="30"/>
      <c r="R312" s="30"/>
      <c r="S312" s="30"/>
      <c r="T312" s="30"/>
      <c r="U312" s="65"/>
      <c r="V312" s="65"/>
      <c r="W312" s="65"/>
      <c r="X312" s="65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  <c r="CC312" s="30"/>
      <c r="CD312" s="30"/>
      <c r="CE312" s="30"/>
      <c r="CF312" s="30"/>
      <c r="CG312" s="30"/>
      <c r="CH312" s="30"/>
    </row>
    <row r="313" spans="1:86" ht="26.25" thickBot="1" x14ac:dyDescent="0.3">
      <c r="A313" s="70" t="s">
        <v>1400</v>
      </c>
      <c r="B313" s="36" t="s">
        <v>218</v>
      </c>
      <c r="C313" s="95">
        <f>DATE(Tabla2[[#This Row],[anio]],Tabla2[[#This Row],[mes]],Tabla2[[#This Row],[dia]])</f>
        <v>45060</v>
      </c>
      <c r="D313" s="94">
        <v>14</v>
      </c>
      <c r="E313" s="94">
        <v>5</v>
      </c>
      <c r="F313" s="94">
        <v>2023</v>
      </c>
      <c r="G313" s="30">
        <f>WEEKNUM(Tabla2[[#This Row],[fecha]],2)</f>
        <v>20</v>
      </c>
      <c r="H313" s="96" t="s">
        <v>704</v>
      </c>
      <c r="I313" s="97" t="s">
        <v>165</v>
      </c>
      <c r="J313" s="97">
        <v>115</v>
      </c>
      <c r="K313" s="97" t="s">
        <v>1293</v>
      </c>
      <c r="L313" s="97" t="s">
        <v>173</v>
      </c>
      <c r="M313" s="97" t="s">
        <v>173</v>
      </c>
      <c r="N313" s="30" t="s">
        <v>173</v>
      </c>
      <c r="O313" s="33" t="s">
        <v>173</v>
      </c>
      <c r="P313" s="71" t="s">
        <v>173</v>
      </c>
      <c r="Q313" s="30"/>
      <c r="R313" s="30"/>
      <c r="S313" s="30"/>
      <c r="T313" s="30"/>
      <c r="U313" s="65"/>
      <c r="V313" s="65"/>
      <c r="W313" s="65"/>
      <c r="X313" s="65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  <c r="CC313" s="30"/>
      <c r="CD313" s="30"/>
      <c r="CE313" s="30"/>
      <c r="CF313" s="30"/>
      <c r="CG313" s="30"/>
      <c r="CH313" s="30"/>
    </row>
    <row r="314" spans="1:86" ht="26.25" thickBot="1" x14ac:dyDescent="0.3">
      <c r="A314" s="70" t="s">
        <v>1292</v>
      </c>
      <c r="B314" s="36" t="s">
        <v>218</v>
      </c>
      <c r="C314" s="95">
        <f>DATE(Tabla2[[#This Row],[anio]],Tabla2[[#This Row],[mes]],Tabla2[[#This Row],[dia]])</f>
        <v>45054</v>
      </c>
      <c r="D314" s="94">
        <v>8</v>
      </c>
      <c r="E314" s="94">
        <v>5</v>
      </c>
      <c r="F314" s="94">
        <v>2023</v>
      </c>
      <c r="G314" s="23">
        <f>WEEKNUM(Tabla2[[#This Row],[fecha]],2)</f>
        <v>20</v>
      </c>
      <c r="H314" s="96" t="s">
        <v>704</v>
      </c>
      <c r="I314" s="97" t="s">
        <v>165</v>
      </c>
      <c r="J314" s="97">
        <v>115</v>
      </c>
      <c r="K314" s="97" t="s">
        <v>1293</v>
      </c>
      <c r="L314" s="97" t="s">
        <v>173</v>
      </c>
      <c r="M314" s="97" t="s">
        <v>173</v>
      </c>
      <c r="N314" s="30" t="s">
        <v>173</v>
      </c>
      <c r="O314" s="33" t="s">
        <v>173</v>
      </c>
      <c r="P314" s="71" t="s">
        <v>173</v>
      </c>
      <c r="Q314" s="30"/>
      <c r="R314" s="30"/>
      <c r="S314" s="30"/>
      <c r="T314" s="30"/>
      <c r="U314" s="65"/>
      <c r="V314" s="65"/>
      <c r="W314" s="65"/>
      <c r="X314" s="65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  <c r="CC314" s="30"/>
      <c r="CD314" s="30"/>
      <c r="CE314" s="30"/>
      <c r="CF314" s="30"/>
      <c r="CG314" s="30"/>
      <c r="CH314" s="30"/>
    </row>
    <row r="315" spans="1:86" ht="26.25" thickBot="1" x14ac:dyDescent="0.3">
      <c r="A315" s="70" t="s">
        <v>1294</v>
      </c>
      <c r="B315" s="36" t="s">
        <v>218</v>
      </c>
      <c r="C315" s="95">
        <f>DATE(Tabla2[[#This Row],[anio]],Tabla2[[#This Row],[mes]],Tabla2[[#This Row],[dia]])</f>
        <v>45055</v>
      </c>
      <c r="D315" s="94">
        <v>9</v>
      </c>
      <c r="E315" s="94">
        <v>5</v>
      </c>
      <c r="F315" s="94">
        <v>2023</v>
      </c>
      <c r="G315" s="23">
        <f>WEEKNUM(Tabla2[[#This Row],[fecha]],2)</f>
        <v>20</v>
      </c>
      <c r="H315" s="96" t="s">
        <v>704</v>
      </c>
      <c r="I315" s="97" t="s">
        <v>165</v>
      </c>
      <c r="J315" s="97">
        <v>115</v>
      </c>
      <c r="K315" s="97" t="s">
        <v>1293</v>
      </c>
      <c r="L315" s="97" t="s">
        <v>173</v>
      </c>
      <c r="M315" s="97" t="s">
        <v>173</v>
      </c>
      <c r="N315" s="30" t="s">
        <v>173</v>
      </c>
      <c r="O315" s="33" t="s">
        <v>173</v>
      </c>
      <c r="P315" s="71" t="s">
        <v>173</v>
      </c>
      <c r="Q315" s="30"/>
      <c r="R315" s="30"/>
      <c r="S315" s="30"/>
      <c r="T315" s="30"/>
      <c r="U315" s="65"/>
      <c r="V315" s="65"/>
      <c r="W315" s="65"/>
      <c r="X315" s="65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  <c r="CC315" s="30"/>
      <c r="CD315" s="30"/>
      <c r="CE315" s="30"/>
      <c r="CF315" s="30"/>
      <c r="CG315" s="30"/>
      <c r="CH315" s="30"/>
    </row>
    <row r="316" spans="1:86" ht="15.75" thickBot="1" x14ac:dyDescent="0.3">
      <c r="A316" s="70" t="s">
        <v>1258</v>
      </c>
      <c r="B316" s="36" t="s">
        <v>218</v>
      </c>
      <c r="C316" s="95">
        <f>DATE(Tabla2[[#This Row],[anio]],Tabla2[[#This Row],[mes]],Tabla2[[#This Row],[dia]])</f>
        <v>45054</v>
      </c>
      <c r="D316" s="29">
        <v>8</v>
      </c>
      <c r="E316" s="29">
        <v>5</v>
      </c>
      <c r="F316" s="29">
        <v>2023</v>
      </c>
      <c r="G316" s="23">
        <f>WEEKNUM(Tabla2[[#This Row],[fecha]],2)</f>
        <v>20</v>
      </c>
      <c r="H316" s="31" t="s">
        <v>85</v>
      </c>
      <c r="I316" s="32" t="s">
        <v>165</v>
      </c>
      <c r="J316" s="32">
        <v>110</v>
      </c>
      <c r="K316" s="32" t="s">
        <v>503</v>
      </c>
      <c r="L316" s="32" t="s">
        <v>1208</v>
      </c>
      <c r="M316" s="32" t="s">
        <v>173</v>
      </c>
      <c r="N316" s="30" t="s">
        <v>1259</v>
      </c>
      <c r="O316" s="33" t="s">
        <v>1210</v>
      </c>
      <c r="P316" s="71" t="s">
        <v>1260</v>
      </c>
      <c r="Q316" s="30"/>
      <c r="R316" s="30"/>
      <c r="S316" s="30"/>
      <c r="T316" s="30"/>
      <c r="U316" s="65"/>
      <c r="V316" s="65"/>
      <c r="W316" s="65"/>
      <c r="X316" s="65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  <c r="CC316" s="30"/>
      <c r="CD316" s="30"/>
      <c r="CE316" s="30"/>
      <c r="CF316" s="30"/>
      <c r="CG316" s="30"/>
      <c r="CH316" s="30"/>
    </row>
    <row r="317" spans="1:86" ht="15.75" thickBot="1" x14ac:dyDescent="0.3">
      <c r="A317" s="147" t="s">
        <v>1374</v>
      </c>
      <c r="B317" s="148" t="s">
        <v>218</v>
      </c>
      <c r="C317" s="95">
        <f>DATE(Tabla2[[#This Row],[anio]],Tabla2[[#This Row],[mes]],Tabla2[[#This Row],[dia]])</f>
        <v>45061</v>
      </c>
      <c r="D317" s="149">
        <v>15</v>
      </c>
      <c r="E317" s="149">
        <v>5</v>
      </c>
      <c r="F317" s="149">
        <v>2023</v>
      </c>
      <c r="G317" s="23">
        <f>WEEKNUM(Tabla2[[#This Row],[fecha]],2)</f>
        <v>21</v>
      </c>
      <c r="H317" s="96" t="s">
        <v>85</v>
      </c>
      <c r="I317" s="152" t="s">
        <v>86</v>
      </c>
      <c r="J317" s="152">
        <v>124</v>
      </c>
      <c r="K317" s="152" t="s">
        <v>87</v>
      </c>
      <c r="L317" s="152" t="s">
        <v>88</v>
      </c>
      <c r="M317" s="152" t="s">
        <v>1300</v>
      </c>
      <c r="N317" s="150" t="s">
        <v>1301</v>
      </c>
      <c r="O317" s="153" t="s">
        <v>1375</v>
      </c>
      <c r="P317" s="154" t="s">
        <v>1376</v>
      </c>
      <c r="Q317" s="150"/>
      <c r="R317" s="150"/>
      <c r="S317" s="150"/>
      <c r="T317" s="150"/>
      <c r="U317" s="155"/>
      <c r="V317" s="155"/>
      <c r="W317" s="155"/>
      <c r="X317" s="155"/>
      <c r="Y317" s="150"/>
      <c r="Z317" s="150"/>
      <c r="AA317" s="150"/>
      <c r="AB317" s="150"/>
      <c r="AC317" s="150"/>
      <c r="AD317" s="150"/>
      <c r="AE317" s="150"/>
      <c r="AF317" s="150"/>
      <c r="AG317" s="150"/>
      <c r="AH317" s="150"/>
      <c r="AI317" s="150"/>
      <c r="AJ317" s="150"/>
      <c r="AK317" s="150"/>
      <c r="AL317" s="150"/>
      <c r="AM317" s="150"/>
      <c r="AN317" s="150"/>
      <c r="AO317" s="150"/>
      <c r="AP317" s="150"/>
      <c r="AQ317" s="150"/>
      <c r="AR317" s="150"/>
      <c r="AS317" s="150"/>
      <c r="AT317" s="150"/>
      <c r="AU317" s="150"/>
      <c r="AV317" s="150"/>
      <c r="AW317" s="150"/>
      <c r="AX317" s="150"/>
      <c r="AY317" s="150"/>
      <c r="AZ317" s="150"/>
      <c r="BA317" s="150"/>
      <c r="BB317" s="150"/>
      <c r="BC317" s="150"/>
      <c r="BD317" s="150"/>
      <c r="BE317" s="150"/>
      <c r="BF317" s="150"/>
      <c r="BG317" s="150"/>
      <c r="BH317" s="150"/>
      <c r="BI317" s="150"/>
      <c r="BJ317" s="150"/>
      <c r="BK317" s="150"/>
      <c r="BL317" s="150"/>
      <c r="BM317" s="150"/>
      <c r="BN317" s="150"/>
      <c r="BO317" s="150"/>
      <c r="BP317" s="150"/>
      <c r="BQ317" s="150"/>
      <c r="BR317" s="150"/>
      <c r="BS317" s="150"/>
      <c r="BT317" s="150"/>
      <c r="BU317" s="150"/>
      <c r="BV317" s="150"/>
      <c r="BW317" s="150"/>
      <c r="BX317" s="150"/>
      <c r="BY317" s="150"/>
      <c r="BZ317" s="150"/>
      <c r="CA317" s="150"/>
      <c r="CB317" s="150"/>
      <c r="CC317" s="150"/>
      <c r="CD317" s="150"/>
      <c r="CE317" s="150"/>
      <c r="CF317" s="150"/>
      <c r="CG317" s="150"/>
      <c r="CH317" s="150"/>
    </row>
    <row r="318" spans="1:86" ht="15.75" thickBot="1" x14ac:dyDescent="0.3">
      <c r="A318" s="147" t="s">
        <v>1377</v>
      </c>
      <c r="B318" s="36" t="s">
        <v>218</v>
      </c>
      <c r="C318" s="95">
        <f>DATE(Tabla2[[#This Row],[anio]],Tabla2[[#This Row],[mes]],Tabla2[[#This Row],[dia]])</f>
        <v>45063</v>
      </c>
      <c r="D318" s="149">
        <v>17</v>
      </c>
      <c r="E318" s="149">
        <v>5</v>
      </c>
      <c r="F318" s="149">
        <v>2023</v>
      </c>
      <c r="G318" s="23">
        <f>WEEKNUM(Tabla2[[#This Row],[fecha]],2)</f>
        <v>21</v>
      </c>
      <c r="H318" s="96" t="s">
        <v>85</v>
      </c>
      <c r="I318" s="152" t="s">
        <v>86</v>
      </c>
      <c r="J318" s="152">
        <v>124</v>
      </c>
      <c r="K318" s="152" t="s">
        <v>87</v>
      </c>
      <c r="L318" s="152" t="s">
        <v>88</v>
      </c>
      <c r="M318" s="152" t="s">
        <v>1300</v>
      </c>
      <c r="N318" s="150" t="s">
        <v>1301</v>
      </c>
      <c r="O318" s="153" t="s">
        <v>1375</v>
      </c>
      <c r="P318" s="154" t="s">
        <v>1376</v>
      </c>
      <c r="Q318" s="150"/>
      <c r="R318" s="150"/>
      <c r="S318" s="150"/>
      <c r="T318" s="150"/>
      <c r="U318" s="155"/>
      <c r="V318" s="155"/>
      <c r="W318" s="155"/>
      <c r="X318" s="155"/>
      <c r="Y318" s="150"/>
      <c r="Z318" s="150"/>
      <c r="AA318" s="150"/>
      <c r="AB318" s="150"/>
      <c r="AC318" s="150"/>
      <c r="AD318" s="150"/>
      <c r="AE318" s="150"/>
      <c r="AF318" s="150"/>
      <c r="AG318" s="150"/>
      <c r="AH318" s="150"/>
      <c r="AI318" s="150"/>
      <c r="AJ318" s="150"/>
      <c r="AK318" s="150"/>
      <c r="AL318" s="150"/>
      <c r="AM318" s="150"/>
      <c r="AN318" s="150"/>
      <c r="AO318" s="150"/>
      <c r="AP318" s="150"/>
      <c r="AQ318" s="150"/>
      <c r="AR318" s="150"/>
      <c r="AS318" s="150"/>
      <c r="AT318" s="150"/>
      <c r="AU318" s="150"/>
      <c r="AV318" s="150"/>
      <c r="AW318" s="150"/>
      <c r="AX318" s="150"/>
      <c r="AY318" s="150"/>
      <c r="AZ318" s="150"/>
      <c r="BA318" s="150"/>
      <c r="BB318" s="150"/>
      <c r="BC318" s="150"/>
      <c r="BD318" s="150"/>
      <c r="BE318" s="150"/>
      <c r="BF318" s="150"/>
      <c r="BG318" s="150"/>
      <c r="BH318" s="150"/>
      <c r="BI318" s="150"/>
      <c r="BJ318" s="150"/>
      <c r="BK318" s="150"/>
      <c r="BL318" s="150"/>
      <c r="BM318" s="150"/>
      <c r="BN318" s="150"/>
      <c r="BO318" s="150"/>
      <c r="BP318" s="150"/>
      <c r="BQ318" s="150"/>
      <c r="BR318" s="150"/>
      <c r="BS318" s="150"/>
      <c r="BT318" s="150"/>
      <c r="BU318" s="150"/>
      <c r="BV318" s="150"/>
      <c r="BW318" s="150"/>
      <c r="BX318" s="150"/>
      <c r="BY318" s="150"/>
      <c r="BZ318" s="150"/>
      <c r="CA318" s="150"/>
      <c r="CB318" s="150"/>
      <c r="CC318" s="150"/>
      <c r="CD318" s="150"/>
      <c r="CE318" s="150"/>
      <c r="CF318" s="150"/>
      <c r="CG318" s="150"/>
      <c r="CH318" s="150"/>
    </row>
    <row r="319" spans="1:86" ht="15.75" thickBot="1" x14ac:dyDescent="0.3">
      <c r="A319" s="147" t="s">
        <v>1378</v>
      </c>
      <c r="B319" s="36" t="s">
        <v>218</v>
      </c>
      <c r="C319" s="95">
        <f>DATE(Tabla2[[#This Row],[anio]],Tabla2[[#This Row],[mes]],Tabla2[[#This Row],[dia]])</f>
        <v>45065</v>
      </c>
      <c r="D319" s="149">
        <v>19</v>
      </c>
      <c r="E319" s="149">
        <v>5</v>
      </c>
      <c r="F319" s="149">
        <v>2023</v>
      </c>
      <c r="G319" s="23">
        <f>WEEKNUM(Tabla2[[#This Row],[fecha]],2)</f>
        <v>21</v>
      </c>
      <c r="H319" s="96" t="s">
        <v>85</v>
      </c>
      <c r="I319" s="152" t="s">
        <v>86</v>
      </c>
      <c r="J319" s="152">
        <v>124</v>
      </c>
      <c r="K319" s="152" t="s">
        <v>87</v>
      </c>
      <c r="L319" s="152" t="s">
        <v>88</v>
      </c>
      <c r="M319" s="152" t="s">
        <v>1300</v>
      </c>
      <c r="N319" s="150" t="s">
        <v>1301</v>
      </c>
      <c r="O319" s="153" t="s">
        <v>1375</v>
      </c>
      <c r="P319" s="154" t="s">
        <v>1376</v>
      </c>
      <c r="Q319" s="150"/>
      <c r="R319" s="150"/>
      <c r="S319" s="150"/>
      <c r="T319" s="150"/>
      <c r="U319" s="155"/>
      <c r="V319" s="155"/>
      <c r="W319" s="155"/>
      <c r="X319" s="155"/>
      <c r="Y319" s="150"/>
      <c r="Z319" s="150"/>
      <c r="AA319" s="150"/>
      <c r="AB319" s="150"/>
      <c r="AC319" s="150"/>
      <c r="AD319" s="150"/>
      <c r="AE319" s="150"/>
      <c r="AF319" s="150"/>
      <c r="AG319" s="150"/>
      <c r="AH319" s="150"/>
      <c r="AI319" s="150"/>
      <c r="AJ319" s="150"/>
      <c r="AK319" s="150"/>
      <c r="AL319" s="150"/>
      <c r="AM319" s="150"/>
      <c r="AN319" s="150"/>
      <c r="AO319" s="150"/>
      <c r="AP319" s="150"/>
      <c r="AQ319" s="150"/>
      <c r="AR319" s="150"/>
      <c r="AS319" s="150"/>
      <c r="AT319" s="150"/>
      <c r="AU319" s="150"/>
      <c r="AV319" s="150"/>
      <c r="AW319" s="150"/>
      <c r="AX319" s="150"/>
      <c r="AY319" s="150"/>
      <c r="AZ319" s="150"/>
      <c r="BA319" s="150"/>
      <c r="BB319" s="150"/>
      <c r="BC319" s="150"/>
      <c r="BD319" s="150"/>
      <c r="BE319" s="150"/>
      <c r="BF319" s="150"/>
      <c r="BG319" s="150"/>
      <c r="BH319" s="150"/>
      <c r="BI319" s="150"/>
      <c r="BJ319" s="150"/>
      <c r="BK319" s="150"/>
      <c r="BL319" s="150"/>
      <c r="BM319" s="150"/>
      <c r="BN319" s="150"/>
      <c r="BO319" s="150"/>
      <c r="BP319" s="150"/>
      <c r="BQ319" s="150"/>
      <c r="BR319" s="150"/>
      <c r="BS319" s="150"/>
      <c r="BT319" s="150"/>
      <c r="BU319" s="150"/>
      <c r="BV319" s="150"/>
      <c r="BW319" s="150"/>
      <c r="BX319" s="150"/>
      <c r="BY319" s="150"/>
      <c r="BZ319" s="150"/>
      <c r="CA319" s="150"/>
      <c r="CB319" s="150"/>
      <c r="CC319" s="150"/>
      <c r="CD319" s="150"/>
      <c r="CE319" s="150"/>
      <c r="CF319" s="150"/>
      <c r="CG319" s="150"/>
      <c r="CH319" s="150"/>
    </row>
    <row r="320" spans="1:86" ht="15.75" thickBot="1" x14ac:dyDescent="0.3">
      <c r="A320" s="147" t="s">
        <v>1379</v>
      </c>
      <c r="B320" s="36" t="s">
        <v>218</v>
      </c>
      <c r="C320" s="95">
        <f>DATE(Tabla2[[#This Row],[anio]],Tabla2[[#This Row],[mes]],Tabla2[[#This Row],[dia]])</f>
        <v>45061</v>
      </c>
      <c r="D320" s="149">
        <v>15</v>
      </c>
      <c r="E320" s="149">
        <v>5</v>
      </c>
      <c r="F320" s="149">
        <v>2023</v>
      </c>
      <c r="G320" s="23">
        <f>WEEKNUM(Tabla2[[#This Row],[fecha]],2)</f>
        <v>21</v>
      </c>
      <c r="H320" s="96" t="s">
        <v>85</v>
      </c>
      <c r="I320" s="152" t="s">
        <v>86</v>
      </c>
      <c r="J320" s="152">
        <v>125</v>
      </c>
      <c r="K320" s="97" t="s">
        <v>823</v>
      </c>
      <c r="L320" s="171" t="s">
        <v>824</v>
      </c>
      <c r="M320" s="152" t="s">
        <v>1380</v>
      </c>
      <c r="N320" s="150" t="s">
        <v>1381</v>
      </c>
      <c r="O320" s="153" t="s">
        <v>1382</v>
      </c>
      <c r="P320" s="154" t="s">
        <v>1383</v>
      </c>
      <c r="Q320" s="150"/>
      <c r="R320" s="150"/>
      <c r="S320" s="150"/>
      <c r="T320" s="150"/>
      <c r="U320" s="155"/>
      <c r="V320" s="155"/>
      <c r="W320" s="155"/>
      <c r="X320" s="155"/>
      <c r="Y320" s="150"/>
      <c r="Z320" s="150"/>
      <c r="AA320" s="150"/>
      <c r="AB320" s="150"/>
      <c r="AC320" s="150"/>
      <c r="AD320" s="150"/>
      <c r="AE320" s="150"/>
      <c r="AF320" s="150"/>
      <c r="AG320" s="150"/>
      <c r="AH320" s="150"/>
      <c r="AI320" s="150"/>
      <c r="AJ320" s="150"/>
      <c r="AK320" s="150"/>
      <c r="AL320" s="150"/>
      <c r="AM320" s="150"/>
      <c r="AN320" s="150"/>
      <c r="AO320" s="150"/>
      <c r="AP320" s="150"/>
      <c r="AQ320" s="150"/>
      <c r="AR320" s="150"/>
      <c r="AS320" s="150"/>
      <c r="AT320" s="150"/>
      <c r="AU320" s="150"/>
      <c r="AV320" s="150"/>
      <c r="AW320" s="150"/>
      <c r="AX320" s="150"/>
      <c r="AY320" s="150"/>
      <c r="AZ320" s="150"/>
      <c r="BA320" s="150"/>
      <c r="BB320" s="150"/>
      <c r="BC320" s="150"/>
      <c r="BD320" s="150"/>
      <c r="BE320" s="150"/>
      <c r="BF320" s="150"/>
      <c r="BG320" s="150"/>
      <c r="BH320" s="150"/>
      <c r="BI320" s="150"/>
      <c r="BJ320" s="150"/>
      <c r="BK320" s="150"/>
      <c r="BL320" s="150"/>
      <c r="BM320" s="150"/>
      <c r="BN320" s="150"/>
      <c r="BO320" s="150"/>
      <c r="BP320" s="150"/>
      <c r="BQ320" s="150"/>
      <c r="BR320" s="150"/>
      <c r="BS320" s="150"/>
      <c r="BT320" s="150"/>
      <c r="BU320" s="150"/>
      <c r="BV320" s="150"/>
      <c r="BW320" s="150"/>
      <c r="BX320" s="150"/>
      <c r="BY320" s="150"/>
      <c r="BZ320" s="150"/>
      <c r="CA320" s="150"/>
      <c r="CB320" s="150"/>
      <c r="CC320" s="150"/>
      <c r="CD320" s="150"/>
      <c r="CE320" s="150"/>
      <c r="CF320" s="150"/>
      <c r="CG320" s="150"/>
      <c r="CH320" s="150"/>
    </row>
    <row r="321" spans="1:86" ht="15.75" thickBot="1" x14ac:dyDescent="0.3">
      <c r="A321" s="147" t="s">
        <v>1384</v>
      </c>
      <c r="B321" s="36" t="s">
        <v>218</v>
      </c>
      <c r="C321" s="95">
        <f>DATE(Tabla2[[#This Row],[anio]],Tabla2[[#This Row],[mes]],Tabla2[[#This Row],[dia]])</f>
        <v>45063</v>
      </c>
      <c r="D321" s="149">
        <v>17</v>
      </c>
      <c r="E321" s="149">
        <v>5</v>
      </c>
      <c r="F321" s="149">
        <v>2023</v>
      </c>
      <c r="G321" s="23">
        <f>WEEKNUM(Tabla2[[#This Row],[fecha]],2)</f>
        <v>21</v>
      </c>
      <c r="H321" s="96" t="s">
        <v>85</v>
      </c>
      <c r="I321" s="152" t="s">
        <v>86</v>
      </c>
      <c r="J321" s="152">
        <v>125</v>
      </c>
      <c r="K321" s="97" t="s">
        <v>823</v>
      </c>
      <c r="L321" s="171" t="s">
        <v>824</v>
      </c>
      <c r="M321" s="152" t="s">
        <v>1380</v>
      </c>
      <c r="N321" s="150" t="s">
        <v>1381</v>
      </c>
      <c r="O321" s="153" t="s">
        <v>1382</v>
      </c>
      <c r="P321" s="154" t="s">
        <v>1383</v>
      </c>
      <c r="Q321" s="150"/>
      <c r="R321" s="150"/>
      <c r="S321" s="150"/>
      <c r="T321" s="150"/>
      <c r="U321" s="155"/>
      <c r="V321" s="155"/>
      <c r="W321" s="155"/>
      <c r="X321" s="155"/>
      <c r="Y321" s="150"/>
      <c r="Z321" s="150"/>
      <c r="AA321" s="150"/>
      <c r="AB321" s="150"/>
      <c r="AC321" s="150"/>
      <c r="AD321" s="150"/>
      <c r="AE321" s="150"/>
      <c r="AF321" s="150"/>
      <c r="AG321" s="150"/>
      <c r="AH321" s="150"/>
      <c r="AI321" s="150"/>
      <c r="AJ321" s="150"/>
      <c r="AK321" s="150"/>
      <c r="AL321" s="150"/>
      <c r="AM321" s="150"/>
      <c r="AN321" s="150"/>
      <c r="AO321" s="150"/>
      <c r="AP321" s="150"/>
      <c r="AQ321" s="150"/>
      <c r="AR321" s="150"/>
      <c r="AS321" s="150"/>
      <c r="AT321" s="150"/>
      <c r="AU321" s="150"/>
      <c r="AV321" s="150"/>
      <c r="AW321" s="150"/>
      <c r="AX321" s="150"/>
      <c r="AY321" s="150"/>
      <c r="AZ321" s="150"/>
      <c r="BA321" s="150"/>
      <c r="BB321" s="150"/>
      <c r="BC321" s="150"/>
      <c r="BD321" s="150"/>
      <c r="BE321" s="150"/>
      <c r="BF321" s="150"/>
      <c r="BG321" s="150"/>
      <c r="BH321" s="150"/>
      <c r="BI321" s="150"/>
      <c r="BJ321" s="150"/>
      <c r="BK321" s="150"/>
      <c r="BL321" s="150"/>
      <c r="BM321" s="150"/>
      <c r="BN321" s="150"/>
      <c r="BO321" s="150"/>
      <c r="BP321" s="150"/>
      <c r="BQ321" s="150"/>
      <c r="BR321" s="150"/>
      <c r="BS321" s="150"/>
      <c r="BT321" s="150"/>
      <c r="BU321" s="150"/>
      <c r="BV321" s="150"/>
      <c r="BW321" s="150"/>
      <c r="BX321" s="150"/>
      <c r="BY321" s="150"/>
      <c r="BZ321" s="150"/>
      <c r="CA321" s="150"/>
      <c r="CB321" s="150"/>
      <c r="CC321" s="150"/>
      <c r="CD321" s="150"/>
      <c r="CE321" s="150"/>
      <c r="CF321" s="150"/>
      <c r="CG321" s="150"/>
      <c r="CH321" s="150"/>
    </row>
    <row r="322" spans="1:86" ht="15.75" thickBot="1" x14ac:dyDescent="0.3">
      <c r="A322" s="147" t="s">
        <v>1385</v>
      </c>
      <c r="B322" s="36" t="s">
        <v>218</v>
      </c>
      <c r="C322" s="95">
        <f>DATE(Tabla2[[#This Row],[anio]],Tabla2[[#This Row],[mes]],Tabla2[[#This Row],[dia]])</f>
        <v>45065</v>
      </c>
      <c r="D322" s="149">
        <v>19</v>
      </c>
      <c r="E322" s="149">
        <v>5</v>
      </c>
      <c r="F322" s="149">
        <v>2023</v>
      </c>
      <c r="G322" s="23">
        <f>WEEKNUM(Tabla2[[#This Row],[fecha]],2)</f>
        <v>21</v>
      </c>
      <c r="H322" s="96" t="s">
        <v>85</v>
      </c>
      <c r="I322" s="152" t="s">
        <v>86</v>
      </c>
      <c r="J322" s="152">
        <v>125</v>
      </c>
      <c r="K322" s="152" t="s">
        <v>823</v>
      </c>
      <c r="L322" s="171" t="s">
        <v>824</v>
      </c>
      <c r="M322" s="152" t="s">
        <v>1380</v>
      </c>
      <c r="N322" s="150" t="s">
        <v>1381</v>
      </c>
      <c r="O322" s="153" t="s">
        <v>1382</v>
      </c>
      <c r="P322" s="154" t="s">
        <v>1383</v>
      </c>
      <c r="Q322" s="150"/>
      <c r="R322" s="150"/>
      <c r="S322" s="150"/>
      <c r="T322" s="150"/>
      <c r="U322" s="155"/>
      <c r="V322" s="155"/>
      <c r="W322" s="155"/>
      <c r="X322" s="155"/>
      <c r="Y322" s="150"/>
      <c r="Z322" s="150"/>
      <c r="AA322" s="150"/>
      <c r="AB322" s="150"/>
      <c r="AC322" s="150"/>
      <c r="AD322" s="150"/>
      <c r="AE322" s="150"/>
      <c r="AF322" s="150"/>
      <c r="AG322" s="150"/>
      <c r="AH322" s="150"/>
      <c r="AI322" s="150"/>
      <c r="AJ322" s="150"/>
      <c r="AK322" s="150"/>
      <c r="AL322" s="150"/>
      <c r="AM322" s="150"/>
      <c r="AN322" s="150"/>
      <c r="AO322" s="150"/>
      <c r="AP322" s="150"/>
      <c r="AQ322" s="150"/>
      <c r="AR322" s="150"/>
      <c r="AS322" s="150"/>
      <c r="AT322" s="150"/>
      <c r="AU322" s="150"/>
      <c r="AV322" s="150"/>
      <c r="AW322" s="150"/>
      <c r="AX322" s="150"/>
      <c r="AY322" s="150"/>
      <c r="AZ322" s="150"/>
      <c r="BA322" s="150"/>
      <c r="BB322" s="150"/>
      <c r="BC322" s="150"/>
      <c r="BD322" s="150"/>
      <c r="BE322" s="150"/>
      <c r="BF322" s="150"/>
      <c r="BG322" s="150"/>
      <c r="BH322" s="150"/>
      <c r="BI322" s="150"/>
      <c r="BJ322" s="150"/>
      <c r="BK322" s="150"/>
      <c r="BL322" s="150"/>
      <c r="BM322" s="150"/>
      <c r="BN322" s="150"/>
      <c r="BO322" s="150"/>
      <c r="BP322" s="150"/>
      <c r="BQ322" s="150"/>
      <c r="BR322" s="150"/>
      <c r="BS322" s="150"/>
      <c r="BT322" s="150"/>
      <c r="BU322" s="150"/>
      <c r="BV322" s="150"/>
      <c r="BW322" s="150"/>
      <c r="BX322" s="150"/>
      <c r="BY322" s="150"/>
      <c r="BZ322" s="150"/>
      <c r="CA322" s="150"/>
      <c r="CB322" s="150"/>
      <c r="CC322" s="150"/>
      <c r="CD322" s="150"/>
      <c r="CE322" s="150"/>
      <c r="CF322" s="150"/>
      <c r="CG322" s="150"/>
      <c r="CH322" s="150"/>
    </row>
    <row r="323" spans="1:86" ht="15.75" thickBot="1" x14ac:dyDescent="0.3">
      <c r="A323" s="147" t="s">
        <v>1323</v>
      </c>
      <c r="B323" s="36" t="s">
        <v>218</v>
      </c>
      <c r="C323" s="95">
        <f>DATE(Tabla2[[#This Row],[anio]],Tabla2[[#This Row],[mes]],Tabla2[[#This Row],[dia]])</f>
        <v>45062</v>
      </c>
      <c r="D323" s="149">
        <v>16</v>
      </c>
      <c r="E323" s="149">
        <v>5</v>
      </c>
      <c r="F323" s="149">
        <v>2023</v>
      </c>
      <c r="G323" s="23">
        <f>WEEKNUM(Tabla2[[#This Row],[fecha]],2)</f>
        <v>21</v>
      </c>
      <c r="H323" s="151" t="s">
        <v>763</v>
      </c>
      <c r="I323" s="152" t="s">
        <v>165</v>
      </c>
      <c r="J323" s="152">
        <v>118</v>
      </c>
      <c r="K323" s="152" t="s">
        <v>725</v>
      </c>
      <c r="L323" t="s">
        <v>1402</v>
      </c>
      <c r="M323" s="152" t="s">
        <v>1324</v>
      </c>
      <c r="N323" s="150" t="s">
        <v>1325</v>
      </c>
      <c r="O323" s="146" t="s">
        <v>1326</v>
      </c>
      <c r="P323" s="154" t="s">
        <v>1327</v>
      </c>
      <c r="Q323" s="150"/>
      <c r="R323" s="150"/>
      <c r="S323" s="150"/>
      <c r="T323" s="150"/>
      <c r="U323" s="155"/>
      <c r="V323" s="155"/>
      <c r="W323" s="155"/>
      <c r="X323" s="155"/>
      <c r="Y323" s="150"/>
      <c r="Z323" s="150"/>
      <c r="AA323" s="150"/>
      <c r="AB323" s="150"/>
      <c r="AC323" s="150"/>
      <c r="AD323" s="150"/>
      <c r="AE323" s="150"/>
      <c r="AF323" s="150"/>
      <c r="AG323" s="150"/>
      <c r="AH323" s="150"/>
      <c r="AI323" s="150"/>
      <c r="AJ323" s="150"/>
      <c r="AK323" s="150"/>
      <c r="AL323" s="150"/>
      <c r="AM323" s="150"/>
      <c r="AN323" s="150"/>
      <c r="AO323" s="150"/>
      <c r="AP323" s="150"/>
      <c r="AQ323" s="150"/>
      <c r="AR323" s="150"/>
      <c r="AS323" s="150"/>
      <c r="AT323" s="150"/>
      <c r="AU323" s="150"/>
      <c r="AV323" s="150"/>
      <c r="AW323" s="150"/>
      <c r="AX323" s="150"/>
      <c r="AY323" s="150"/>
      <c r="AZ323" s="150"/>
      <c r="BA323" s="150"/>
      <c r="BB323" s="150"/>
      <c r="BC323" s="150"/>
      <c r="BD323" s="150"/>
      <c r="BE323" s="150"/>
      <c r="BF323" s="150"/>
      <c r="BG323" s="150"/>
      <c r="BH323" s="150"/>
      <c r="BI323" s="150"/>
      <c r="BJ323" s="150"/>
      <c r="BK323" s="150"/>
      <c r="BL323" s="150"/>
      <c r="BM323" s="150"/>
      <c r="BN323" s="150"/>
      <c r="BO323" s="150"/>
      <c r="BP323" s="150"/>
      <c r="BQ323" s="150"/>
      <c r="BR323" s="150"/>
      <c r="BS323" s="150"/>
      <c r="BT323" s="150"/>
      <c r="BU323" s="150"/>
      <c r="BV323" s="150"/>
      <c r="BW323" s="150"/>
      <c r="BX323" s="150"/>
      <c r="BY323" s="150"/>
      <c r="BZ323" s="150"/>
      <c r="CA323" s="150"/>
      <c r="CB323" s="150"/>
      <c r="CC323" s="150"/>
      <c r="CD323" s="150"/>
      <c r="CE323" s="150"/>
      <c r="CF323" s="150"/>
      <c r="CG323" s="150"/>
      <c r="CH323" s="150"/>
    </row>
    <row r="324" spans="1:86" ht="15.75" thickBot="1" x14ac:dyDescent="0.3">
      <c r="A324" s="147" t="s">
        <v>1328</v>
      </c>
      <c r="B324" s="36" t="s">
        <v>218</v>
      </c>
      <c r="C324" s="95">
        <f>DATE(Tabla2[[#This Row],[anio]],Tabla2[[#This Row],[mes]],Tabla2[[#This Row],[dia]])</f>
        <v>45063</v>
      </c>
      <c r="D324" s="149">
        <v>17</v>
      </c>
      <c r="E324" s="149">
        <v>5</v>
      </c>
      <c r="F324" s="149">
        <v>2023</v>
      </c>
      <c r="G324" s="23">
        <f>WEEKNUM(Tabla2[[#This Row],[fecha]],2)</f>
        <v>21</v>
      </c>
      <c r="H324" s="151" t="s">
        <v>763</v>
      </c>
      <c r="I324" s="152" t="s">
        <v>165</v>
      </c>
      <c r="J324" s="152">
        <v>118</v>
      </c>
      <c r="K324" s="152" t="s">
        <v>725</v>
      </c>
      <c r="L324" s="130" t="s">
        <v>1402</v>
      </c>
      <c r="M324" s="152" t="s">
        <v>1324</v>
      </c>
      <c r="N324" s="150" t="s">
        <v>1325</v>
      </c>
      <c r="O324" s="153" t="s">
        <v>1326</v>
      </c>
      <c r="P324" s="154" t="s">
        <v>1327</v>
      </c>
      <c r="Q324" s="150"/>
      <c r="R324" s="150"/>
      <c r="S324" s="150"/>
      <c r="T324" s="150"/>
      <c r="U324" s="155"/>
      <c r="V324" s="155"/>
      <c r="W324" s="155"/>
      <c r="X324" s="155"/>
      <c r="Y324" s="150"/>
      <c r="Z324" s="150"/>
      <c r="AA324" s="150"/>
      <c r="AB324" s="150"/>
      <c r="AC324" s="150"/>
      <c r="AD324" s="150"/>
      <c r="AE324" s="150"/>
      <c r="AF324" s="150"/>
      <c r="AG324" s="150"/>
      <c r="AH324" s="150"/>
      <c r="AI324" s="150"/>
      <c r="AJ324" s="150"/>
      <c r="AK324" s="150"/>
      <c r="AL324" s="150"/>
      <c r="AM324" s="150"/>
      <c r="AN324" s="150"/>
      <c r="AO324" s="150"/>
      <c r="AP324" s="150"/>
      <c r="AQ324" s="150"/>
      <c r="AR324" s="150"/>
      <c r="AS324" s="150"/>
      <c r="AT324" s="150"/>
      <c r="AU324" s="150"/>
      <c r="AV324" s="150"/>
      <c r="AW324" s="150"/>
      <c r="AX324" s="150"/>
      <c r="AY324" s="150"/>
      <c r="AZ324" s="150"/>
      <c r="BA324" s="150"/>
      <c r="BB324" s="150"/>
      <c r="BC324" s="150"/>
      <c r="BD324" s="150"/>
      <c r="BE324" s="150"/>
      <c r="BF324" s="150"/>
      <c r="BG324" s="150"/>
      <c r="BH324" s="150"/>
      <c r="BI324" s="150"/>
      <c r="BJ324" s="150"/>
      <c r="BK324" s="150"/>
      <c r="BL324" s="150"/>
      <c r="BM324" s="150"/>
      <c r="BN324" s="150"/>
      <c r="BO324" s="150"/>
      <c r="BP324" s="150"/>
      <c r="BQ324" s="150"/>
      <c r="BR324" s="150"/>
      <c r="BS324" s="150"/>
      <c r="BT324" s="150"/>
      <c r="BU324" s="150"/>
      <c r="BV324" s="150"/>
      <c r="BW324" s="150"/>
      <c r="BX324" s="150"/>
      <c r="BY324" s="150"/>
      <c r="BZ324" s="150"/>
      <c r="CA324" s="150"/>
      <c r="CB324" s="150"/>
      <c r="CC324" s="150"/>
      <c r="CD324" s="150"/>
      <c r="CE324" s="150"/>
      <c r="CF324" s="150"/>
      <c r="CG324" s="150"/>
      <c r="CH324" s="150"/>
    </row>
    <row r="325" spans="1:86" ht="15.75" thickBot="1" x14ac:dyDescent="0.3">
      <c r="A325" s="147" t="s">
        <v>1329</v>
      </c>
      <c r="B325" s="36" t="s">
        <v>218</v>
      </c>
      <c r="C325" s="95">
        <f>DATE(Tabla2[[#This Row],[anio]],Tabla2[[#This Row],[mes]],Tabla2[[#This Row],[dia]])</f>
        <v>45064</v>
      </c>
      <c r="D325" s="149">
        <v>18</v>
      </c>
      <c r="E325" s="149">
        <v>5</v>
      </c>
      <c r="F325" s="149">
        <v>2023</v>
      </c>
      <c r="G325" s="23">
        <f>WEEKNUM(Tabla2[[#This Row],[fecha]],2)</f>
        <v>21</v>
      </c>
      <c r="H325" s="151" t="s">
        <v>763</v>
      </c>
      <c r="I325" s="152" t="s">
        <v>165</v>
      </c>
      <c r="J325" s="152">
        <v>118</v>
      </c>
      <c r="K325" s="152" t="s">
        <v>725</v>
      </c>
      <c r="L325" s="130" t="s">
        <v>1402</v>
      </c>
      <c r="M325" s="152" t="s">
        <v>1324</v>
      </c>
      <c r="N325" s="150" t="s">
        <v>1325</v>
      </c>
      <c r="O325" s="153" t="s">
        <v>1326</v>
      </c>
      <c r="P325" s="154" t="s">
        <v>1327</v>
      </c>
      <c r="Q325" s="150"/>
      <c r="R325" s="150"/>
      <c r="S325" s="150"/>
      <c r="T325" s="150"/>
      <c r="U325" s="155"/>
      <c r="V325" s="155"/>
      <c r="W325" s="155"/>
      <c r="X325" s="155"/>
      <c r="Y325" s="150"/>
      <c r="Z325" s="150"/>
      <c r="AA325" s="150"/>
      <c r="AB325" s="150"/>
      <c r="AC325" s="150"/>
      <c r="AD325" s="150"/>
      <c r="AE325" s="150"/>
      <c r="AF325" s="150"/>
      <c r="AG325" s="150"/>
      <c r="AH325" s="150"/>
      <c r="AI325" s="150"/>
      <c r="AJ325" s="150"/>
      <c r="AK325" s="150"/>
      <c r="AL325" s="150"/>
      <c r="AM325" s="150"/>
      <c r="AN325" s="150"/>
      <c r="AO325" s="150"/>
      <c r="AP325" s="150"/>
      <c r="AQ325" s="150"/>
      <c r="AR325" s="150"/>
      <c r="AS325" s="150"/>
      <c r="AT325" s="150"/>
      <c r="AU325" s="150"/>
      <c r="AV325" s="150"/>
      <c r="AW325" s="150"/>
      <c r="AX325" s="150"/>
      <c r="AY325" s="150"/>
      <c r="AZ325" s="150"/>
      <c r="BA325" s="150"/>
      <c r="BB325" s="150"/>
      <c r="BC325" s="150"/>
      <c r="BD325" s="150"/>
      <c r="BE325" s="150"/>
      <c r="BF325" s="150"/>
      <c r="BG325" s="150"/>
      <c r="BH325" s="150"/>
      <c r="BI325" s="150"/>
      <c r="BJ325" s="150"/>
      <c r="BK325" s="150"/>
      <c r="BL325" s="150"/>
      <c r="BM325" s="150"/>
      <c r="BN325" s="150"/>
      <c r="BO325" s="150"/>
      <c r="BP325" s="150"/>
      <c r="BQ325" s="150"/>
      <c r="BR325" s="150"/>
      <c r="BS325" s="150"/>
      <c r="BT325" s="150"/>
      <c r="BU325" s="150"/>
      <c r="BV325" s="150"/>
      <c r="BW325" s="150"/>
      <c r="BX325" s="150"/>
      <c r="BY325" s="150"/>
      <c r="BZ325" s="150"/>
      <c r="CA325" s="150"/>
      <c r="CB325" s="150"/>
      <c r="CC325" s="150"/>
      <c r="CD325" s="150"/>
      <c r="CE325" s="150"/>
      <c r="CF325" s="150"/>
      <c r="CG325" s="150"/>
      <c r="CH325" s="150"/>
    </row>
    <row r="326" spans="1:86" ht="15.75" thickBot="1" x14ac:dyDescent="0.3">
      <c r="A326" s="147" t="s">
        <v>1330</v>
      </c>
      <c r="B326" s="36" t="s">
        <v>218</v>
      </c>
      <c r="C326" s="95">
        <f>DATE(Tabla2[[#This Row],[anio]],Tabla2[[#This Row],[mes]],Tabla2[[#This Row],[dia]])</f>
        <v>45065</v>
      </c>
      <c r="D326" s="149">
        <v>19</v>
      </c>
      <c r="E326" s="149">
        <v>5</v>
      </c>
      <c r="F326" s="149">
        <v>2023</v>
      </c>
      <c r="G326" s="23">
        <f>WEEKNUM(Tabla2[[#This Row],[fecha]],2)</f>
        <v>21</v>
      </c>
      <c r="H326" s="151" t="s">
        <v>763</v>
      </c>
      <c r="I326" s="152" t="s">
        <v>165</v>
      </c>
      <c r="J326" s="152">
        <v>118</v>
      </c>
      <c r="K326" s="152" t="s">
        <v>725</v>
      </c>
      <c r="L326" s="130" t="s">
        <v>1402</v>
      </c>
      <c r="M326" s="152" t="s">
        <v>1324</v>
      </c>
      <c r="N326" s="150" t="s">
        <v>1325</v>
      </c>
      <c r="O326" s="153" t="s">
        <v>1326</v>
      </c>
      <c r="P326" s="154" t="s">
        <v>1327</v>
      </c>
      <c r="Q326" s="150"/>
      <c r="R326" s="150"/>
      <c r="S326" s="150"/>
      <c r="T326" s="150"/>
      <c r="U326" s="155"/>
      <c r="V326" s="155"/>
      <c r="W326" s="155"/>
      <c r="X326" s="155"/>
      <c r="Y326" s="150"/>
      <c r="Z326" s="150"/>
      <c r="AA326" s="150"/>
      <c r="AB326" s="150"/>
      <c r="AC326" s="150"/>
      <c r="AD326" s="150"/>
      <c r="AE326" s="150"/>
      <c r="AF326" s="150"/>
      <c r="AG326" s="150"/>
      <c r="AH326" s="150"/>
      <c r="AI326" s="150"/>
      <c r="AJ326" s="150"/>
      <c r="AK326" s="150"/>
      <c r="AL326" s="150"/>
      <c r="AM326" s="150"/>
      <c r="AN326" s="150"/>
      <c r="AO326" s="150"/>
      <c r="AP326" s="150"/>
      <c r="AQ326" s="150"/>
      <c r="AR326" s="150"/>
      <c r="AS326" s="150"/>
      <c r="AT326" s="150"/>
      <c r="AU326" s="150"/>
      <c r="AV326" s="150"/>
      <c r="AW326" s="150"/>
      <c r="AX326" s="150"/>
      <c r="AY326" s="150"/>
      <c r="AZ326" s="150"/>
      <c r="BA326" s="150"/>
      <c r="BB326" s="150"/>
      <c r="BC326" s="150"/>
      <c r="BD326" s="150"/>
      <c r="BE326" s="150"/>
      <c r="BF326" s="150"/>
      <c r="BG326" s="150"/>
      <c r="BH326" s="150"/>
      <c r="BI326" s="150"/>
      <c r="BJ326" s="150"/>
      <c r="BK326" s="150"/>
      <c r="BL326" s="150"/>
      <c r="BM326" s="150"/>
      <c r="BN326" s="150"/>
      <c r="BO326" s="150"/>
      <c r="BP326" s="150"/>
      <c r="BQ326" s="150"/>
      <c r="BR326" s="150"/>
      <c r="BS326" s="150"/>
      <c r="BT326" s="150"/>
      <c r="BU326" s="150"/>
      <c r="BV326" s="150"/>
      <c r="BW326" s="150"/>
      <c r="BX326" s="150"/>
      <c r="BY326" s="150"/>
      <c r="BZ326" s="150"/>
      <c r="CA326" s="150"/>
      <c r="CB326" s="150"/>
      <c r="CC326" s="150"/>
      <c r="CD326" s="150"/>
      <c r="CE326" s="150"/>
      <c r="CF326" s="150"/>
      <c r="CG326" s="150"/>
      <c r="CH326" s="150"/>
    </row>
    <row r="327" spans="1:86" ht="15.75" thickBot="1" x14ac:dyDescent="0.3">
      <c r="A327" s="147" t="s">
        <v>1342</v>
      </c>
      <c r="B327" s="148" t="s">
        <v>218</v>
      </c>
      <c r="C327" s="95">
        <f>DATE(Tabla2[[#This Row],[anio]],Tabla2[[#This Row],[mes]],Tabla2[[#This Row],[dia]])</f>
        <v>45061</v>
      </c>
      <c r="D327" s="149">
        <v>15</v>
      </c>
      <c r="E327" s="149">
        <v>5</v>
      </c>
      <c r="F327" s="149">
        <v>2023</v>
      </c>
      <c r="G327" s="23">
        <f>WEEKNUM(Tabla2[[#This Row],[fecha]],2)</f>
        <v>21</v>
      </c>
      <c r="H327" s="151" t="s">
        <v>85</v>
      </c>
      <c r="I327" s="152" t="s">
        <v>165</v>
      </c>
      <c r="J327" s="152">
        <v>129</v>
      </c>
      <c r="K327" s="152" t="s">
        <v>1247</v>
      </c>
      <c r="L327" s="152" t="s">
        <v>1247</v>
      </c>
      <c r="M327" s="152" t="s">
        <v>1248</v>
      </c>
      <c r="N327" s="150" t="s">
        <v>1249</v>
      </c>
      <c r="O327" s="153" t="s">
        <v>1250</v>
      </c>
      <c r="P327" s="154" t="s">
        <v>1343</v>
      </c>
      <c r="Q327" s="150"/>
      <c r="R327" s="150"/>
      <c r="S327" s="150"/>
      <c r="T327" s="150"/>
      <c r="U327" s="155"/>
      <c r="V327" s="155"/>
      <c r="W327" s="155"/>
      <c r="X327" s="155"/>
      <c r="Y327" s="150"/>
      <c r="Z327" s="150"/>
      <c r="AA327" s="150"/>
      <c r="AB327" s="150"/>
      <c r="AC327" s="150"/>
      <c r="AD327" s="150"/>
      <c r="AE327" s="150"/>
      <c r="AF327" s="150"/>
      <c r="AG327" s="150"/>
      <c r="AH327" s="150"/>
      <c r="AI327" s="150"/>
      <c r="AJ327" s="150"/>
      <c r="AK327" s="150"/>
      <c r="AL327" s="150"/>
      <c r="AM327" s="150"/>
      <c r="AN327" s="150"/>
      <c r="AO327" s="150"/>
      <c r="AP327" s="150"/>
      <c r="AQ327" s="150"/>
      <c r="AR327" s="150"/>
      <c r="AS327" s="150"/>
      <c r="AT327" s="150"/>
      <c r="AU327" s="150"/>
      <c r="AV327" s="150"/>
      <c r="AW327" s="150"/>
      <c r="AX327" s="150"/>
      <c r="AY327" s="150"/>
      <c r="AZ327" s="150"/>
      <c r="BA327" s="150"/>
      <c r="BB327" s="150"/>
      <c r="BC327" s="150"/>
      <c r="BD327" s="150"/>
      <c r="BE327" s="150"/>
      <c r="BF327" s="150"/>
      <c r="BG327" s="150"/>
      <c r="BH327" s="150"/>
      <c r="BI327" s="150"/>
      <c r="BJ327" s="150"/>
      <c r="BK327" s="150"/>
      <c r="BL327" s="150"/>
      <c r="BM327" s="150"/>
      <c r="BN327" s="150"/>
      <c r="BO327" s="150"/>
      <c r="BP327" s="150"/>
      <c r="BQ327" s="150"/>
      <c r="BR327" s="150"/>
      <c r="BS327" s="150"/>
      <c r="BT327" s="150"/>
      <c r="BU327" s="150"/>
      <c r="BV327" s="150"/>
      <c r="BW327" s="150"/>
      <c r="BX327" s="150"/>
      <c r="BY327" s="150"/>
      <c r="BZ327" s="150"/>
      <c r="CA327" s="150"/>
      <c r="CB327" s="150"/>
      <c r="CC327" s="150"/>
      <c r="CD327" s="150"/>
      <c r="CE327" s="150"/>
      <c r="CF327" s="150"/>
      <c r="CG327" s="150"/>
      <c r="CH327" s="150"/>
    </row>
    <row r="328" spans="1:86" ht="15.75" thickBot="1" x14ac:dyDescent="0.3">
      <c r="A328" s="147" t="s">
        <v>1344</v>
      </c>
      <c r="B328" s="36" t="s">
        <v>218</v>
      </c>
      <c r="C328" s="95">
        <f>DATE(Tabla2[[#This Row],[anio]],Tabla2[[#This Row],[mes]],Tabla2[[#This Row],[dia]])</f>
        <v>45062</v>
      </c>
      <c r="D328" s="149">
        <v>16</v>
      </c>
      <c r="E328" s="149">
        <v>5</v>
      </c>
      <c r="F328" s="149">
        <v>2023</v>
      </c>
      <c r="G328" s="23">
        <f>WEEKNUM(Tabla2[[#This Row],[fecha]],2)</f>
        <v>21</v>
      </c>
      <c r="H328" s="151" t="s">
        <v>85</v>
      </c>
      <c r="I328" s="152" t="s">
        <v>86</v>
      </c>
      <c r="J328" s="152">
        <v>120</v>
      </c>
      <c r="K328" s="152" t="s">
        <v>87</v>
      </c>
      <c r="L328" s="152" t="s">
        <v>88</v>
      </c>
      <c r="M328" s="152" t="s">
        <v>89</v>
      </c>
      <c r="N328" s="150" t="s">
        <v>90</v>
      </c>
      <c r="O328" s="153" t="s">
        <v>91</v>
      </c>
      <c r="P328" s="154" t="s">
        <v>1063</v>
      </c>
      <c r="Q328" s="150"/>
      <c r="R328" s="150"/>
      <c r="S328" s="150"/>
      <c r="T328" s="150"/>
      <c r="U328" s="155"/>
      <c r="V328" s="155"/>
      <c r="W328" s="155"/>
      <c r="X328" s="155"/>
      <c r="Y328" s="150"/>
      <c r="Z328" s="150"/>
      <c r="AA328" s="150"/>
      <c r="AB328" s="150"/>
      <c r="AC328" s="150"/>
      <c r="AD328" s="150"/>
      <c r="AE328" s="150"/>
      <c r="AF328" s="150"/>
      <c r="AG328" s="150"/>
      <c r="AH328" s="150"/>
      <c r="AI328" s="150"/>
      <c r="AJ328" s="150"/>
      <c r="AK328" s="150"/>
      <c r="AL328" s="150"/>
      <c r="AM328" s="150"/>
      <c r="AN328" s="150"/>
      <c r="AO328" s="150"/>
      <c r="AP328" s="150"/>
      <c r="AQ328" s="150"/>
      <c r="AR328" s="150"/>
      <c r="AS328" s="150"/>
      <c r="AT328" s="150"/>
      <c r="AU328" s="150"/>
      <c r="AV328" s="150"/>
      <c r="AW328" s="150"/>
      <c r="AX328" s="150"/>
      <c r="AY328" s="150"/>
      <c r="AZ328" s="150"/>
      <c r="BA328" s="150"/>
      <c r="BB328" s="150"/>
      <c r="BC328" s="150"/>
      <c r="BD328" s="150"/>
      <c r="BE328" s="150"/>
      <c r="BF328" s="150"/>
      <c r="BG328" s="150"/>
      <c r="BH328" s="150"/>
      <c r="BI328" s="150"/>
      <c r="BJ328" s="150"/>
      <c r="BK328" s="150"/>
      <c r="BL328" s="150"/>
      <c r="BM328" s="150"/>
      <c r="BN328" s="150"/>
      <c r="BO328" s="150"/>
      <c r="BP328" s="150"/>
      <c r="BQ328" s="150"/>
      <c r="BR328" s="150"/>
      <c r="BS328" s="150"/>
      <c r="BT328" s="150"/>
      <c r="BU328" s="150"/>
      <c r="BV328" s="150"/>
      <c r="BW328" s="150"/>
      <c r="BX328" s="150"/>
      <c r="BY328" s="150"/>
      <c r="BZ328" s="150"/>
      <c r="CA328" s="150"/>
      <c r="CB328" s="150"/>
      <c r="CC328" s="150"/>
      <c r="CD328" s="150"/>
      <c r="CE328" s="150"/>
      <c r="CF328" s="150"/>
      <c r="CG328" s="150"/>
      <c r="CH328" s="150"/>
    </row>
    <row r="329" spans="1:86" ht="15.75" thickBot="1" x14ac:dyDescent="0.3">
      <c r="A329" s="147" t="s">
        <v>1345</v>
      </c>
      <c r="B329" s="36" t="s">
        <v>218</v>
      </c>
      <c r="C329" s="95">
        <f>DATE(Tabla2[[#This Row],[anio]],Tabla2[[#This Row],[mes]],Tabla2[[#This Row],[dia]])</f>
        <v>45064</v>
      </c>
      <c r="D329" s="149">
        <v>18</v>
      </c>
      <c r="E329" s="149">
        <v>5</v>
      </c>
      <c r="F329" s="149">
        <v>2023</v>
      </c>
      <c r="G329" s="23">
        <f>WEEKNUM(Tabla2[[#This Row],[fecha]],2)</f>
        <v>21</v>
      </c>
      <c r="H329" s="151" t="s">
        <v>85</v>
      </c>
      <c r="I329" s="152" t="s">
        <v>86</v>
      </c>
      <c r="J329" s="152">
        <v>129</v>
      </c>
      <c r="K329" s="152" t="s">
        <v>87</v>
      </c>
      <c r="L329" s="152" t="s">
        <v>1044</v>
      </c>
      <c r="M329" s="152" t="s">
        <v>1346</v>
      </c>
      <c r="N329" s="150" t="s">
        <v>1347</v>
      </c>
      <c r="O329" s="153" t="s">
        <v>1348</v>
      </c>
      <c r="P329" s="154" t="s">
        <v>1349</v>
      </c>
      <c r="Q329" s="150"/>
      <c r="R329" s="150"/>
      <c r="S329" s="150"/>
      <c r="T329" s="150"/>
      <c r="U329" s="155"/>
      <c r="V329" s="155"/>
      <c r="W329" s="155"/>
      <c r="X329" s="155"/>
      <c r="Y329" s="150"/>
      <c r="Z329" s="150"/>
      <c r="AA329" s="150"/>
      <c r="AB329" s="150"/>
      <c r="AC329" s="150"/>
      <c r="AD329" s="150"/>
      <c r="AE329" s="150"/>
      <c r="AF329" s="150"/>
      <c r="AG329" s="150"/>
      <c r="AH329" s="150"/>
      <c r="AI329" s="150"/>
      <c r="AJ329" s="150"/>
      <c r="AK329" s="150"/>
      <c r="AL329" s="150"/>
      <c r="AM329" s="150"/>
      <c r="AN329" s="150"/>
      <c r="AO329" s="150"/>
      <c r="AP329" s="150"/>
      <c r="AQ329" s="150"/>
      <c r="AR329" s="150"/>
      <c r="AS329" s="150"/>
      <c r="AT329" s="150"/>
      <c r="AU329" s="150"/>
      <c r="AV329" s="150"/>
      <c r="AW329" s="150"/>
      <c r="AX329" s="150"/>
      <c r="AY329" s="150"/>
      <c r="AZ329" s="150"/>
      <c r="BA329" s="150"/>
      <c r="BB329" s="150"/>
      <c r="BC329" s="150"/>
      <c r="BD329" s="150"/>
      <c r="BE329" s="150"/>
      <c r="BF329" s="150"/>
      <c r="BG329" s="150"/>
      <c r="BH329" s="150"/>
      <c r="BI329" s="150"/>
      <c r="BJ329" s="150"/>
      <c r="BK329" s="150"/>
      <c r="BL329" s="150"/>
      <c r="BM329" s="150"/>
      <c r="BN329" s="150"/>
      <c r="BO329" s="150"/>
      <c r="BP329" s="150"/>
      <c r="BQ329" s="150"/>
      <c r="BR329" s="150"/>
      <c r="BS329" s="150"/>
      <c r="BT329" s="150"/>
      <c r="BU329" s="150"/>
      <c r="BV329" s="150"/>
      <c r="BW329" s="150"/>
      <c r="BX329" s="150"/>
      <c r="BY329" s="150"/>
      <c r="BZ329" s="150"/>
      <c r="CA329" s="150"/>
      <c r="CB329" s="150"/>
      <c r="CC329" s="150"/>
      <c r="CD329" s="150"/>
      <c r="CE329" s="150"/>
      <c r="CF329" s="150"/>
      <c r="CG329" s="150"/>
      <c r="CH329" s="150"/>
    </row>
    <row r="330" spans="1:86" ht="15.75" thickBot="1" x14ac:dyDescent="0.3">
      <c r="A330" s="147" t="s">
        <v>1350</v>
      </c>
      <c r="B330" s="36" t="s">
        <v>218</v>
      </c>
      <c r="C330" s="95">
        <f>DATE(Tabla2[[#This Row],[anio]],Tabla2[[#This Row],[mes]],Tabla2[[#This Row],[dia]])</f>
        <v>45061</v>
      </c>
      <c r="D330" s="149">
        <v>15</v>
      </c>
      <c r="E330" s="149">
        <v>5</v>
      </c>
      <c r="F330" s="149">
        <v>2023</v>
      </c>
      <c r="G330" s="23">
        <f>WEEKNUM(Tabla2[[#This Row],[fecha]],2)</f>
        <v>21</v>
      </c>
      <c r="H330" s="151" t="s">
        <v>85</v>
      </c>
      <c r="I330" s="152" t="s">
        <v>86</v>
      </c>
      <c r="J330" s="152">
        <v>121</v>
      </c>
      <c r="K330" s="152" t="s">
        <v>823</v>
      </c>
      <c r="L330" s="152" t="s">
        <v>1351</v>
      </c>
      <c r="M330" s="152" t="s">
        <v>1352</v>
      </c>
      <c r="N330" s="150" t="s">
        <v>1353</v>
      </c>
      <c r="O330" s="153" t="s">
        <v>1354</v>
      </c>
      <c r="P330" s="154" t="s">
        <v>1355</v>
      </c>
      <c r="Q330" s="150"/>
      <c r="R330" s="150"/>
      <c r="S330" s="150"/>
      <c r="T330" s="150"/>
      <c r="U330" s="155"/>
      <c r="V330" s="155"/>
      <c r="W330" s="155"/>
      <c r="X330" s="155"/>
      <c r="Y330" s="150"/>
      <c r="Z330" s="150"/>
      <c r="AA330" s="150"/>
      <c r="AB330" s="150"/>
      <c r="AC330" s="150"/>
      <c r="AD330" s="150"/>
      <c r="AE330" s="150"/>
      <c r="AF330" s="150"/>
      <c r="AG330" s="150"/>
      <c r="AH330" s="150"/>
      <c r="AI330" s="150"/>
      <c r="AJ330" s="150"/>
      <c r="AK330" s="150"/>
      <c r="AL330" s="150"/>
      <c r="AM330" s="150"/>
      <c r="AN330" s="150"/>
      <c r="AO330" s="150"/>
      <c r="AP330" s="150"/>
      <c r="AQ330" s="150"/>
      <c r="AR330" s="150"/>
      <c r="AS330" s="150"/>
      <c r="AT330" s="150"/>
      <c r="AU330" s="150"/>
      <c r="AV330" s="150"/>
      <c r="AW330" s="150"/>
      <c r="AX330" s="150"/>
      <c r="AY330" s="150"/>
      <c r="AZ330" s="150"/>
      <c r="BA330" s="150"/>
      <c r="BB330" s="150"/>
      <c r="BC330" s="150"/>
      <c r="BD330" s="150"/>
      <c r="BE330" s="150"/>
      <c r="BF330" s="150"/>
      <c r="BG330" s="150"/>
      <c r="BH330" s="150"/>
      <c r="BI330" s="150"/>
      <c r="BJ330" s="150"/>
      <c r="BK330" s="150"/>
      <c r="BL330" s="150"/>
      <c r="BM330" s="150"/>
      <c r="BN330" s="150"/>
      <c r="BO330" s="150"/>
      <c r="BP330" s="150"/>
      <c r="BQ330" s="150"/>
      <c r="BR330" s="150"/>
      <c r="BS330" s="150"/>
      <c r="BT330" s="150"/>
      <c r="BU330" s="150"/>
      <c r="BV330" s="150"/>
      <c r="BW330" s="150"/>
      <c r="BX330" s="150"/>
      <c r="BY330" s="150"/>
      <c r="BZ330" s="150"/>
      <c r="CA330" s="150"/>
      <c r="CB330" s="150"/>
      <c r="CC330" s="150"/>
      <c r="CD330" s="150"/>
      <c r="CE330" s="150"/>
      <c r="CF330" s="150"/>
      <c r="CG330" s="150"/>
      <c r="CH330" s="150"/>
    </row>
    <row r="331" spans="1:86" ht="15.75" thickBot="1" x14ac:dyDescent="0.3">
      <c r="A331" s="147" t="s">
        <v>1310</v>
      </c>
      <c r="B331" s="36" t="s">
        <v>218</v>
      </c>
      <c r="C331" s="95">
        <f>DATE(Tabla2[[#This Row],[anio]],Tabla2[[#This Row],[mes]],Tabla2[[#This Row],[dia]])</f>
        <v>45062</v>
      </c>
      <c r="D331" s="149">
        <v>16</v>
      </c>
      <c r="E331" s="149">
        <v>5</v>
      </c>
      <c r="F331" s="149">
        <v>2023</v>
      </c>
      <c r="G331" s="23">
        <f>WEEKNUM(Tabla2[[#This Row],[fecha]],2)</f>
        <v>21</v>
      </c>
      <c r="H331" s="151" t="s">
        <v>160</v>
      </c>
      <c r="I331" s="152" t="s">
        <v>86</v>
      </c>
      <c r="J331" s="152">
        <v>117</v>
      </c>
      <c r="K331" s="152" t="s">
        <v>190</v>
      </c>
      <c r="L331" s="152" t="s">
        <v>1305</v>
      </c>
      <c r="M331" s="152"/>
      <c r="N331" s="150" t="s">
        <v>1311</v>
      </c>
      <c r="O331" s="153" t="s">
        <v>1312</v>
      </c>
      <c r="P331" s="154" t="s">
        <v>1313</v>
      </c>
      <c r="Q331" s="150"/>
      <c r="R331" s="150"/>
      <c r="S331" s="150"/>
      <c r="T331" s="150"/>
      <c r="U331" s="155"/>
      <c r="V331" s="155"/>
      <c r="W331" s="155"/>
      <c r="X331" s="155"/>
      <c r="Y331" s="150"/>
      <c r="Z331" s="150"/>
      <c r="AA331" s="150"/>
      <c r="AB331" s="150"/>
      <c r="AC331" s="150"/>
      <c r="AD331" s="150"/>
      <c r="AE331" s="150"/>
      <c r="AF331" s="150"/>
      <c r="AG331" s="150"/>
      <c r="AH331" s="150"/>
      <c r="AI331" s="150"/>
      <c r="AJ331" s="150"/>
      <c r="AK331" s="150"/>
      <c r="AL331" s="150"/>
      <c r="AM331" s="150"/>
      <c r="AN331" s="150"/>
      <c r="AO331" s="150"/>
      <c r="AP331" s="150"/>
      <c r="AQ331" s="150"/>
      <c r="AR331" s="150"/>
      <c r="AS331" s="150"/>
      <c r="AT331" s="150"/>
      <c r="AU331" s="150"/>
      <c r="AV331" s="150"/>
      <c r="AW331" s="150"/>
      <c r="AX331" s="150"/>
      <c r="AY331" s="150"/>
      <c r="AZ331" s="150"/>
      <c r="BA331" s="150"/>
      <c r="BB331" s="150"/>
      <c r="BC331" s="150"/>
      <c r="BD331" s="150"/>
      <c r="BE331" s="150"/>
      <c r="BF331" s="150"/>
      <c r="BG331" s="150"/>
      <c r="BH331" s="150"/>
      <c r="BI331" s="150"/>
      <c r="BJ331" s="150"/>
      <c r="BK331" s="150"/>
      <c r="BL331" s="150"/>
      <c r="BM331" s="150"/>
      <c r="BN331" s="150"/>
      <c r="BO331" s="150"/>
      <c r="BP331" s="150"/>
      <c r="BQ331" s="150"/>
      <c r="BR331" s="150"/>
      <c r="BS331" s="150"/>
      <c r="BT331" s="150"/>
      <c r="BU331" s="150"/>
      <c r="BV331" s="150"/>
      <c r="BW331" s="150"/>
      <c r="BX331" s="150"/>
      <c r="BY331" s="150"/>
      <c r="BZ331" s="150"/>
      <c r="CA331" s="150"/>
      <c r="CB331" s="150"/>
      <c r="CC331" s="150"/>
      <c r="CD331" s="150"/>
      <c r="CE331" s="150"/>
      <c r="CF331" s="150"/>
      <c r="CG331" s="150"/>
      <c r="CH331" s="150"/>
    </row>
    <row r="332" spans="1:86" ht="15.75" thickBot="1" x14ac:dyDescent="0.3">
      <c r="A332" s="147" t="s">
        <v>1314</v>
      </c>
      <c r="B332" s="36" t="s">
        <v>218</v>
      </c>
      <c r="C332" s="95">
        <f>DATE(Tabla2[[#This Row],[anio]],Tabla2[[#This Row],[mes]],Tabla2[[#This Row],[dia]])</f>
        <v>45063</v>
      </c>
      <c r="D332" s="149">
        <v>17</v>
      </c>
      <c r="E332" s="149">
        <v>5</v>
      </c>
      <c r="F332" s="149">
        <v>2023</v>
      </c>
      <c r="G332" s="23">
        <f>WEEKNUM(Tabla2[[#This Row],[fecha]],2)</f>
        <v>21</v>
      </c>
      <c r="H332" s="151" t="s">
        <v>160</v>
      </c>
      <c r="I332" s="152" t="s">
        <v>165</v>
      </c>
      <c r="J332" s="152">
        <v>117</v>
      </c>
      <c r="K332" s="152" t="s">
        <v>416</v>
      </c>
      <c r="L332" s="152" t="s">
        <v>1315</v>
      </c>
      <c r="M332" s="152"/>
      <c r="N332" s="150" t="s">
        <v>714</v>
      </c>
      <c r="O332" s="153" t="s">
        <v>1316</v>
      </c>
      <c r="P332" s="154" t="s">
        <v>1317</v>
      </c>
      <c r="Q332" s="150"/>
      <c r="R332" s="150"/>
      <c r="S332" s="150"/>
      <c r="T332" s="150"/>
      <c r="U332" s="155"/>
      <c r="V332" s="155"/>
      <c r="W332" s="155"/>
      <c r="X332" s="155"/>
      <c r="Y332" s="150"/>
      <c r="Z332" s="150"/>
      <c r="AA332" s="150"/>
      <c r="AB332" s="150"/>
      <c r="AC332" s="150"/>
      <c r="AD332" s="150"/>
      <c r="AE332" s="150"/>
      <c r="AF332" s="150"/>
      <c r="AG332" s="150"/>
      <c r="AH332" s="150"/>
      <c r="AI332" s="150"/>
      <c r="AJ332" s="150"/>
      <c r="AK332" s="150"/>
      <c r="AL332" s="150"/>
      <c r="AM332" s="150"/>
      <c r="AN332" s="150"/>
      <c r="AO332" s="150"/>
      <c r="AP332" s="150"/>
      <c r="AQ332" s="150"/>
      <c r="AR332" s="150"/>
      <c r="AS332" s="150"/>
      <c r="AT332" s="150"/>
      <c r="AU332" s="150"/>
      <c r="AV332" s="150"/>
      <c r="AW332" s="150"/>
      <c r="AX332" s="150"/>
      <c r="AY332" s="150"/>
      <c r="AZ332" s="150"/>
      <c r="BA332" s="150"/>
      <c r="BB332" s="150"/>
      <c r="BC332" s="150"/>
      <c r="BD332" s="150"/>
      <c r="BE332" s="150"/>
      <c r="BF332" s="150"/>
      <c r="BG332" s="150"/>
      <c r="BH332" s="150"/>
      <c r="BI332" s="150"/>
      <c r="BJ332" s="150"/>
      <c r="BK332" s="150"/>
      <c r="BL332" s="150"/>
      <c r="BM332" s="150"/>
      <c r="BN332" s="150"/>
      <c r="BO332" s="150"/>
      <c r="BP332" s="150"/>
      <c r="BQ332" s="150"/>
      <c r="BR332" s="150"/>
      <c r="BS332" s="150"/>
      <c r="BT332" s="150"/>
      <c r="BU332" s="150"/>
      <c r="BV332" s="150"/>
      <c r="BW332" s="150"/>
      <c r="BX332" s="150"/>
      <c r="BY332" s="150"/>
      <c r="BZ332" s="150"/>
      <c r="CA332" s="150"/>
      <c r="CB332" s="150"/>
      <c r="CC332" s="150"/>
      <c r="CD332" s="150"/>
      <c r="CE332" s="150"/>
      <c r="CF332" s="150"/>
      <c r="CG332" s="150"/>
      <c r="CH332" s="150"/>
    </row>
    <row r="333" spans="1:86" ht="15.75" thickBot="1" x14ac:dyDescent="0.3">
      <c r="A333" s="147" t="s">
        <v>1318</v>
      </c>
      <c r="B333" s="36" t="s">
        <v>218</v>
      </c>
      <c r="C333" s="95">
        <f>DATE(Tabla2[[#This Row],[anio]],Tabla2[[#This Row],[mes]],Tabla2[[#This Row],[dia]])</f>
        <v>45065</v>
      </c>
      <c r="D333" s="149">
        <v>19</v>
      </c>
      <c r="E333" s="149">
        <v>5</v>
      </c>
      <c r="F333" s="149">
        <v>2023</v>
      </c>
      <c r="G333" s="23">
        <f>WEEKNUM(Tabla2[[#This Row],[fecha]],2)</f>
        <v>21</v>
      </c>
      <c r="H333" s="151" t="s">
        <v>160</v>
      </c>
      <c r="I333" s="152" t="s">
        <v>165</v>
      </c>
      <c r="J333" s="152">
        <v>117</v>
      </c>
      <c r="K333" s="152" t="s">
        <v>503</v>
      </c>
      <c r="L333" s="152" t="s">
        <v>616</v>
      </c>
      <c r="M333" s="152" t="s">
        <v>1319</v>
      </c>
      <c r="N333" s="150" t="s">
        <v>1320</v>
      </c>
      <c r="O333" s="153" t="s">
        <v>1321</v>
      </c>
      <c r="P333" s="154" t="s">
        <v>1322</v>
      </c>
      <c r="Q333" s="150"/>
      <c r="R333" s="150"/>
      <c r="S333" s="150"/>
      <c r="T333" s="150"/>
      <c r="U333" s="155"/>
      <c r="V333" s="155"/>
      <c r="W333" s="155"/>
      <c r="X333" s="155"/>
      <c r="Y333" s="150"/>
      <c r="Z333" s="150"/>
      <c r="AA333" s="150"/>
      <c r="AB333" s="150"/>
      <c r="AC333" s="150"/>
      <c r="AD333" s="150"/>
      <c r="AE333" s="150"/>
      <c r="AF333" s="150"/>
      <c r="AG333" s="150"/>
      <c r="AH333" s="150"/>
      <c r="AI333" s="150"/>
      <c r="AJ333" s="150"/>
      <c r="AK333" s="150"/>
      <c r="AL333" s="150"/>
      <c r="AM333" s="150"/>
      <c r="AN333" s="150"/>
      <c r="AO333" s="150"/>
      <c r="AP333" s="150"/>
      <c r="AQ333" s="150"/>
      <c r="AR333" s="150"/>
      <c r="AS333" s="150"/>
      <c r="AT333" s="150"/>
      <c r="AU333" s="150"/>
      <c r="AV333" s="150"/>
      <c r="AW333" s="150"/>
      <c r="AX333" s="150"/>
      <c r="AY333" s="150"/>
      <c r="AZ333" s="150"/>
      <c r="BA333" s="150"/>
      <c r="BB333" s="150"/>
      <c r="BC333" s="150"/>
      <c r="BD333" s="150"/>
      <c r="BE333" s="150"/>
      <c r="BF333" s="150"/>
      <c r="BG333" s="150"/>
      <c r="BH333" s="150"/>
      <c r="BI333" s="150"/>
      <c r="BJ333" s="150"/>
      <c r="BK333" s="150"/>
      <c r="BL333" s="150"/>
      <c r="BM333" s="150"/>
      <c r="BN333" s="150"/>
      <c r="BO333" s="150"/>
      <c r="BP333" s="150"/>
      <c r="BQ333" s="150"/>
      <c r="BR333" s="150"/>
      <c r="BS333" s="150"/>
      <c r="BT333" s="150"/>
      <c r="BU333" s="150"/>
      <c r="BV333" s="150"/>
      <c r="BW333" s="150"/>
      <c r="BX333" s="150"/>
      <c r="BY333" s="150"/>
      <c r="BZ333" s="150"/>
      <c r="CA333" s="150"/>
      <c r="CB333" s="150"/>
      <c r="CC333" s="150"/>
      <c r="CD333" s="150"/>
      <c r="CE333" s="150"/>
      <c r="CF333" s="150"/>
      <c r="CG333" s="150"/>
      <c r="CH333" s="150"/>
    </row>
    <row r="334" spans="1:86" ht="15.75" thickBot="1" x14ac:dyDescent="0.3">
      <c r="A334" s="147" t="s">
        <v>1356</v>
      </c>
      <c r="B334" s="36" t="s">
        <v>218</v>
      </c>
      <c r="C334" s="95">
        <f>DATE(Tabla2[[#This Row],[anio]],Tabla2[[#This Row],[mes]],Tabla2[[#This Row],[dia]])</f>
        <v>45064</v>
      </c>
      <c r="D334" s="149">
        <v>18</v>
      </c>
      <c r="E334" s="149">
        <v>5</v>
      </c>
      <c r="F334" s="149">
        <v>2023</v>
      </c>
      <c r="G334" s="23">
        <f>WEEKNUM(Tabla2[[#This Row],[fecha]],2)</f>
        <v>21</v>
      </c>
      <c r="H334" s="151" t="s">
        <v>85</v>
      </c>
      <c r="I334" s="152" t="s">
        <v>165</v>
      </c>
      <c r="J334" s="152">
        <v>122</v>
      </c>
      <c r="K334" s="152" t="s">
        <v>1357</v>
      </c>
      <c r="L334" s="152" t="s">
        <v>1358</v>
      </c>
      <c r="M334" s="152" t="s">
        <v>1359</v>
      </c>
      <c r="N334" s="150" t="s">
        <v>1360</v>
      </c>
      <c r="O334" s="153" t="s">
        <v>1361</v>
      </c>
      <c r="P334" s="154" t="s">
        <v>1362</v>
      </c>
      <c r="Q334" s="150"/>
      <c r="R334" s="150"/>
      <c r="S334" s="150"/>
      <c r="T334" s="150"/>
      <c r="U334" s="155"/>
      <c r="V334" s="155"/>
      <c r="W334" s="155"/>
      <c r="X334" s="155"/>
      <c r="Y334" s="150"/>
      <c r="Z334" s="150"/>
      <c r="AA334" s="150"/>
      <c r="AB334" s="150"/>
      <c r="AC334" s="150"/>
      <c r="AD334" s="150"/>
      <c r="AE334" s="150"/>
      <c r="AF334" s="150"/>
      <c r="AG334" s="150"/>
      <c r="AH334" s="150"/>
      <c r="AI334" s="150"/>
      <c r="AJ334" s="150"/>
      <c r="AK334" s="150"/>
      <c r="AL334" s="150"/>
      <c r="AM334" s="150"/>
      <c r="AN334" s="150"/>
      <c r="AO334" s="150"/>
      <c r="AP334" s="150"/>
      <c r="AQ334" s="150"/>
      <c r="AR334" s="150"/>
      <c r="AS334" s="150"/>
      <c r="AT334" s="150"/>
      <c r="AU334" s="150"/>
      <c r="AV334" s="150"/>
      <c r="AW334" s="150"/>
      <c r="AX334" s="150"/>
      <c r="AY334" s="150"/>
      <c r="AZ334" s="150"/>
      <c r="BA334" s="150"/>
      <c r="BB334" s="150"/>
      <c r="BC334" s="150"/>
      <c r="BD334" s="150"/>
      <c r="BE334" s="150"/>
      <c r="BF334" s="150"/>
      <c r="BG334" s="150"/>
      <c r="BH334" s="150"/>
      <c r="BI334" s="150"/>
      <c r="BJ334" s="150"/>
      <c r="BK334" s="150"/>
      <c r="BL334" s="150"/>
      <c r="BM334" s="150"/>
      <c r="BN334" s="150"/>
      <c r="BO334" s="150"/>
      <c r="BP334" s="150"/>
      <c r="BQ334" s="150"/>
      <c r="BR334" s="150"/>
      <c r="BS334" s="150"/>
      <c r="BT334" s="150"/>
      <c r="BU334" s="150"/>
      <c r="BV334" s="150"/>
      <c r="BW334" s="150"/>
      <c r="BX334" s="150"/>
      <c r="BY334" s="150"/>
      <c r="BZ334" s="150"/>
      <c r="CA334" s="150"/>
      <c r="CB334" s="150"/>
      <c r="CC334" s="150"/>
      <c r="CD334" s="150"/>
      <c r="CE334" s="150"/>
      <c r="CF334" s="150"/>
      <c r="CG334" s="150"/>
      <c r="CH334" s="150"/>
    </row>
    <row r="335" spans="1:86" ht="15.75" thickBot="1" x14ac:dyDescent="0.3">
      <c r="A335" s="147" t="s">
        <v>1363</v>
      </c>
      <c r="B335" s="36" t="s">
        <v>218</v>
      </c>
      <c r="C335" s="95">
        <f>DATE(Tabla2[[#This Row],[anio]],Tabla2[[#This Row],[mes]],Tabla2[[#This Row],[dia]])</f>
        <v>45065</v>
      </c>
      <c r="D335" s="149">
        <v>19</v>
      </c>
      <c r="E335" s="149">
        <v>5</v>
      </c>
      <c r="F335" s="149">
        <v>2023</v>
      </c>
      <c r="G335" s="23">
        <f>WEEKNUM(Tabla2[[#This Row],[fecha]],2)</f>
        <v>21</v>
      </c>
      <c r="H335" s="151" t="s">
        <v>85</v>
      </c>
      <c r="I335" s="152" t="s">
        <v>165</v>
      </c>
      <c r="J335" s="152">
        <v>122</v>
      </c>
      <c r="K335" s="152" t="s">
        <v>503</v>
      </c>
      <c r="L335" s="152" t="s">
        <v>616</v>
      </c>
      <c r="M335" s="152" t="s">
        <v>1364</v>
      </c>
      <c r="N335" s="150" t="s">
        <v>1365</v>
      </c>
      <c r="O335" s="153" t="s">
        <v>1366</v>
      </c>
      <c r="P335" s="154" t="s">
        <v>1367</v>
      </c>
      <c r="Q335" s="150"/>
      <c r="R335" s="150"/>
      <c r="S335" s="150"/>
      <c r="T335" s="150"/>
      <c r="U335" s="155"/>
      <c r="V335" s="155"/>
      <c r="W335" s="155"/>
      <c r="X335" s="155"/>
      <c r="Y335" s="150"/>
      <c r="Z335" s="150"/>
      <c r="AA335" s="150"/>
      <c r="AB335" s="150"/>
      <c r="AC335" s="150"/>
      <c r="AD335" s="150"/>
      <c r="AE335" s="150"/>
      <c r="AF335" s="150"/>
      <c r="AG335" s="150"/>
      <c r="AH335" s="150"/>
      <c r="AI335" s="150"/>
      <c r="AJ335" s="150"/>
      <c r="AK335" s="150"/>
      <c r="AL335" s="150"/>
      <c r="AM335" s="150"/>
      <c r="AN335" s="150"/>
      <c r="AO335" s="150"/>
      <c r="AP335" s="150"/>
      <c r="AQ335" s="150"/>
      <c r="AR335" s="150"/>
      <c r="AS335" s="150"/>
      <c r="AT335" s="150"/>
      <c r="AU335" s="150"/>
      <c r="AV335" s="150"/>
      <c r="AW335" s="150"/>
      <c r="AX335" s="150"/>
      <c r="AY335" s="150"/>
      <c r="AZ335" s="150"/>
      <c r="BA335" s="150"/>
      <c r="BB335" s="150"/>
      <c r="BC335" s="150"/>
      <c r="BD335" s="150"/>
      <c r="BE335" s="150"/>
      <c r="BF335" s="150"/>
      <c r="BG335" s="150"/>
      <c r="BH335" s="150"/>
      <c r="BI335" s="150"/>
      <c r="BJ335" s="150"/>
      <c r="BK335" s="150"/>
      <c r="BL335" s="150"/>
      <c r="BM335" s="150"/>
      <c r="BN335" s="150"/>
      <c r="BO335" s="150"/>
      <c r="BP335" s="150"/>
      <c r="BQ335" s="150"/>
      <c r="BR335" s="150"/>
      <c r="BS335" s="150"/>
      <c r="BT335" s="150"/>
      <c r="BU335" s="150"/>
      <c r="BV335" s="150"/>
      <c r="BW335" s="150"/>
      <c r="BX335" s="150"/>
      <c r="BY335" s="150"/>
      <c r="BZ335" s="150"/>
      <c r="CA335" s="150"/>
      <c r="CB335" s="150"/>
      <c r="CC335" s="150"/>
      <c r="CD335" s="150"/>
      <c r="CE335" s="150"/>
      <c r="CF335" s="150"/>
      <c r="CG335" s="150"/>
      <c r="CH335" s="150"/>
    </row>
    <row r="336" spans="1:86" ht="26.25" thickBot="1" x14ac:dyDescent="0.3">
      <c r="A336" s="147" t="s">
        <v>1398</v>
      </c>
      <c r="B336" s="36" t="s">
        <v>1401</v>
      </c>
      <c r="C336" s="95">
        <f>DATE(Tabla2[[#This Row],[anio]],Tabla2[[#This Row],[mes]],Tabla2[[#This Row],[dia]])</f>
        <v>45061</v>
      </c>
      <c r="D336" s="149">
        <v>15</v>
      </c>
      <c r="E336" s="149">
        <v>5</v>
      </c>
      <c r="F336" s="149">
        <v>2023</v>
      </c>
      <c r="G336" s="23">
        <f>WEEKNUM(Tabla2[[#This Row],[fecha]],2)</f>
        <v>21</v>
      </c>
      <c r="H336" s="151" t="s">
        <v>704</v>
      </c>
      <c r="I336" s="152" t="s">
        <v>165</v>
      </c>
      <c r="J336" s="152">
        <v>127</v>
      </c>
      <c r="K336" s="152" t="s">
        <v>1293</v>
      </c>
      <c r="L336" s="152" t="s">
        <v>173</v>
      </c>
      <c r="M336" s="152" t="s">
        <v>173</v>
      </c>
      <c r="N336" s="150" t="s">
        <v>173</v>
      </c>
      <c r="O336" s="153" t="s">
        <v>173</v>
      </c>
      <c r="P336" s="154" t="s">
        <v>173</v>
      </c>
      <c r="Q336" s="150"/>
      <c r="R336" s="150"/>
      <c r="S336" s="150"/>
      <c r="T336" s="150"/>
      <c r="U336" s="155"/>
      <c r="V336" s="155"/>
      <c r="W336" s="155"/>
      <c r="X336" s="155"/>
      <c r="Y336" s="150"/>
      <c r="Z336" s="150"/>
      <c r="AA336" s="150"/>
      <c r="AB336" s="150"/>
      <c r="AC336" s="150"/>
      <c r="AD336" s="150"/>
      <c r="AE336" s="150"/>
      <c r="AF336" s="150"/>
      <c r="AG336" s="150"/>
      <c r="AH336" s="150"/>
      <c r="AI336" s="150"/>
      <c r="AJ336" s="150"/>
      <c r="AK336" s="150"/>
      <c r="AL336" s="150"/>
      <c r="AM336" s="150"/>
      <c r="AN336" s="150"/>
      <c r="AO336" s="150"/>
      <c r="AP336" s="150"/>
      <c r="AQ336" s="150"/>
      <c r="AR336" s="150"/>
      <c r="AS336" s="150"/>
      <c r="AT336" s="150"/>
      <c r="AU336" s="150"/>
      <c r="AV336" s="150"/>
      <c r="AW336" s="150"/>
      <c r="AX336" s="150"/>
      <c r="AY336" s="150"/>
      <c r="AZ336" s="150"/>
      <c r="BA336" s="150"/>
      <c r="BB336" s="150"/>
      <c r="BC336" s="150"/>
      <c r="BD336" s="150"/>
      <c r="BE336" s="150"/>
      <c r="BF336" s="150"/>
      <c r="BG336" s="150"/>
      <c r="BH336" s="150"/>
      <c r="BI336" s="150"/>
      <c r="BJ336" s="150"/>
      <c r="BK336" s="150"/>
      <c r="BL336" s="150"/>
      <c r="BM336" s="150"/>
      <c r="BN336" s="150"/>
      <c r="BO336" s="150"/>
      <c r="BP336" s="150"/>
      <c r="BQ336" s="150"/>
      <c r="BR336" s="150"/>
      <c r="BS336" s="150"/>
      <c r="BT336" s="150"/>
      <c r="BU336" s="150"/>
      <c r="BV336" s="150"/>
      <c r="BW336" s="150"/>
      <c r="BX336" s="150"/>
      <c r="BY336" s="150"/>
      <c r="BZ336" s="150"/>
      <c r="CA336" s="150"/>
      <c r="CB336" s="150"/>
      <c r="CC336" s="150"/>
      <c r="CD336" s="150"/>
      <c r="CE336" s="150"/>
      <c r="CF336" s="150"/>
      <c r="CG336" s="150"/>
      <c r="CH336" s="150"/>
    </row>
    <row r="337" spans="1:86" ht="26.25" thickBot="1" x14ac:dyDescent="0.3">
      <c r="A337" s="147" t="s">
        <v>1386</v>
      </c>
      <c r="B337" s="36" t="s">
        <v>218</v>
      </c>
      <c r="C337" s="95">
        <f>DATE(Tabla2[[#This Row],[anio]],Tabla2[[#This Row],[mes]],Tabla2[[#This Row],[dia]])</f>
        <v>45062</v>
      </c>
      <c r="D337" s="149">
        <v>16</v>
      </c>
      <c r="E337" s="149">
        <v>5</v>
      </c>
      <c r="F337" s="149">
        <v>2023</v>
      </c>
      <c r="G337" s="23">
        <f>WEEKNUM(Tabla2[[#This Row],[fecha]],2)</f>
        <v>21</v>
      </c>
      <c r="H337" s="151" t="s">
        <v>704</v>
      </c>
      <c r="I337" s="152" t="s">
        <v>165</v>
      </c>
      <c r="J337" s="152">
        <v>126</v>
      </c>
      <c r="K337" s="152" t="s">
        <v>1387</v>
      </c>
      <c r="L337" s="152" t="s">
        <v>1388</v>
      </c>
      <c r="M337" s="152" t="s">
        <v>1389</v>
      </c>
      <c r="N337" s="150" t="s">
        <v>1390</v>
      </c>
      <c r="O337" s="153" t="s">
        <v>1391</v>
      </c>
      <c r="P337" s="154" t="s">
        <v>1392</v>
      </c>
      <c r="Q337" s="150"/>
      <c r="R337" s="150"/>
      <c r="S337" s="150"/>
      <c r="T337" s="150"/>
      <c r="U337" s="155"/>
      <c r="V337" s="155"/>
      <c r="W337" s="155"/>
      <c r="X337" s="155"/>
      <c r="Y337" s="150"/>
      <c r="Z337" s="150"/>
      <c r="AA337" s="150"/>
      <c r="AB337" s="150"/>
      <c r="AC337" s="150"/>
      <c r="AD337" s="150"/>
      <c r="AE337" s="150"/>
      <c r="AF337" s="150"/>
      <c r="AG337" s="150"/>
      <c r="AH337" s="150"/>
      <c r="AI337" s="150"/>
      <c r="AJ337" s="150"/>
      <c r="AK337" s="150"/>
      <c r="AL337" s="150"/>
      <c r="AM337" s="150"/>
      <c r="AN337" s="150"/>
      <c r="AO337" s="150"/>
      <c r="AP337" s="150"/>
      <c r="AQ337" s="150"/>
      <c r="AR337" s="150"/>
      <c r="AS337" s="150"/>
      <c r="AT337" s="150"/>
      <c r="AU337" s="150"/>
      <c r="AV337" s="150"/>
      <c r="AW337" s="150"/>
      <c r="AX337" s="150"/>
      <c r="AY337" s="150"/>
      <c r="AZ337" s="150"/>
      <c r="BA337" s="150"/>
      <c r="BB337" s="150"/>
      <c r="BC337" s="150"/>
      <c r="BD337" s="150"/>
      <c r="BE337" s="150"/>
      <c r="BF337" s="150"/>
      <c r="BG337" s="150"/>
      <c r="BH337" s="150"/>
      <c r="BI337" s="150"/>
      <c r="BJ337" s="150"/>
      <c r="BK337" s="150"/>
      <c r="BL337" s="150"/>
      <c r="BM337" s="150"/>
      <c r="BN337" s="150"/>
      <c r="BO337" s="150"/>
      <c r="BP337" s="150"/>
      <c r="BQ337" s="150"/>
      <c r="BR337" s="150"/>
      <c r="BS337" s="150"/>
      <c r="BT337" s="150"/>
      <c r="BU337" s="150"/>
      <c r="BV337" s="150"/>
      <c r="BW337" s="150"/>
      <c r="BX337" s="150"/>
      <c r="BY337" s="150"/>
      <c r="BZ337" s="150"/>
      <c r="CA337" s="150"/>
      <c r="CB337" s="150"/>
      <c r="CC337" s="150"/>
      <c r="CD337" s="150"/>
      <c r="CE337" s="150"/>
      <c r="CF337" s="150"/>
      <c r="CG337" s="150"/>
      <c r="CH337" s="150"/>
    </row>
    <row r="338" spans="1:86" ht="26.25" thickBot="1" x14ac:dyDescent="0.3">
      <c r="A338" s="147" t="s">
        <v>1393</v>
      </c>
      <c r="B338" s="36" t="s">
        <v>218</v>
      </c>
      <c r="C338" s="95">
        <f>DATE(Tabla2[[#This Row],[anio]],Tabla2[[#This Row],[mes]],Tabla2[[#This Row],[dia]])</f>
        <v>45063</v>
      </c>
      <c r="D338" s="149">
        <v>17</v>
      </c>
      <c r="E338" s="149">
        <v>5</v>
      </c>
      <c r="F338" s="149">
        <v>2023</v>
      </c>
      <c r="G338" s="23">
        <f>WEEKNUM(Tabla2[[#This Row],[fecha]],2)</f>
        <v>21</v>
      </c>
      <c r="H338" s="151" t="s">
        <v>704</v>
      </c>
      <c r="I338" s="152" t="s">
        <v>86</v>
      </c>
      <c r="J338" s="152">
        <v>126</v>
      </c>
      <c r="K338" s="152" t="s">
        <v>87</v>
      </c>
      <c r="L338" s="152" t="s">
        <v>622</v>
      </c>
      <c r="M338" s="152" t="s">
        <v>1394</v>
      </c>
      <c r="N338" s="150" t="s">
        <v>1395</v>
      </c>
      <c r="O338" s="153" t="s">
        <v>1396</v>
      </c>
      <c r="P338" s="154" t="s">
        <v>1397</v>
      </c>
      <c r="Q338" s="150"/>
      <c r="R338" s="150"/>
      <c r="S338" s="150"/>
      <c r="T338" s="150"/>
      <c r="U338" s="155"/>
      <c r="V338" s="155"/>
      <c r="W338" s="155"/>
      <c r="X338" s="155"/>
      <c r="Y338" s="150"/>
      <c r="Z338" s="150"/>
      <c r="AA338" s="150"/>
      <c r="AB338" s="150"/>
      <c r="AC338" s="150"/>
      <c r="AD338" s="150"/>
      <c r="AE338" s="150"/>
      <c r="AF338" s="150"/>
      <c r="AG338" s="150"/>
      <c r="AH338" s="150"/>
      <c r="AI338" s="150"/>
      <c r="AJ338" s="150"/>
      <c r="AK338" s="150"/>
      <c r="AL338" s="150"/>
      <c r="AM338" s="150"/>
      <c r="AN338" s="150"/>
      <c r="AO338" s="150"/>
      <c r="AP338" s="150"/>
      <c r="AQ338" s="150"/>
      <c r="AR338" s="150"/>
      <c r="AS338" s="150"/>
      <c r="AT338" s="150"/>
      <c r="AU338" s="150"/>
      <c r="AV338" s="150"/>
      <c r="AW338" s="150"/>
      <c r="AX338" s="150"/>
      <c r="AY338" s="150"/>
      <c r="AZ338" s="150"/>
      <c r="BA338" s="150"/>
      <c r="BB338" s="150"/>
      <c r="BC338" s="150"/>
      <c r="BD338" s="150"/>
      <c r="BE338" s="150"/>
      <c r="BF338" s="150"/>
      <c r="BG338" s="150"/>
      <c r="BH338" s="150"/>
      <c r="BI338" s="150"/>
      <c r="BJ338" s="150"/>
      <c r="BK338" s="150"/>
      <c r="BL338" s="150"/>
      <c r="BM338" s="150"/>
      <c r="BN338" s="150"/>
      <c r="BO338" s="150"/>
      <c r="BP338" s="150"/>
      <c r="BQ338" s="150"/>
      <c r="BR338" s="150"/>
      <c r="BS338" s="150"/>
      <c r="BT338" s="150"/>
      <c r="BU338" s="150"/>
      <c r="BV338" s="150"/>
      <c r="BW338" s="150"/>
      <c r="BX338" s="150"/>
      <c r="BY338" s="150"/>
      <c r="BZ338" s="150"/>
      <c r="CA338" s="150"/>
      <c r="CB338" s="150"/>
      <c r="CC338" s="150"/>
      <c r="CD338" s="150"/>
      <c r="CE338" s="150"/>
      <c r="CF338" s="150"/>
      <c r="CG338" s="150"/>
      <c r="CH338" s="150"/>
    </row>
    <row r="339" spans="1:86" ht="15.75" thickBot="1" x14ac:dyDescent="0.3">
      <c r="A339" s="147" t="s">
        <v>1368</v>
      </c>
      <c r="B339" s="148" t="s">
        <v>218</v>
      </c>
      <c r="C339" s="95">
        <f>DATE(Tabla2[[#This Row],[anio]],Tabla2[[#This Row],[mes]],Tabla2[[#This Row],[dia]])</f>
        <v>45061</v>
      </c>
      <c r="D339" s="149">
        <v>15</v>
      </c>
      <c r="E339" s="149">
        <v>5</v>
      </c>
      <c r="F339" s="149">
        <v>2023</v>
      </c>
      <c r="G339" s="23">
        <f>WEEKNUM(Tabla2[[#This Row],[fecha]],2)</f>
        <v>21</v>
      </c>
      <c r="H339" s="151" t="s">
        <v>1102</v>
      </c>
      <c r="I339" s="152" t="s">
        <v>165</v>
      </c>
      <c r="J339" s="152">
        <v>123</v>
      </c>
      <c r="K339" s="152" t="s">
        <v>725</v>
      </c>
      <c r="L339" s="152" t="s">
        <v>1369</v>
      </c>
      <c r="M339" s="152" t="s">
        <v>1370</v>
      </c>
      <c r="N339" s="150" t="s">
        <v>1371</v>
      </c>
      <c r="O339" s="153" t="s">
        <v>1372</v>
      </c>
      <c r="P339" s="154" t="s">
        <v>1373</v>
      </c>
      <c r="Q339" s="150"/>
      <c r="R339" s="150"/>
      <c r="S339" s="150"/>
      <c r="T339" s="150"/>
      <c r="U339" s="155"/>
      <c r="V339" s="155"/>
      <c r="W339" s="155"/>
      <c r="X339" s="155"/>
      <c r="Y339" s="150"/>
      <c r="Z339" s="150"/>
      <c r="AA339" s="150"/>
      <c r="AB339" s="150"/>
      <c r="AC339" s="150"/>
      <c r="AD339" s="150"/>
      <c r="AE339" s="150"/>
      <c r="AF339" s="150"/>
      <c r="AG339" s="150"/>
      <c r="AH339" s="150"/>
      <c r="AI339" s="150"/>
      <c r="AJ339" s="150"/>
      <c r="AK339" s="150"/>
      <c r="AL339" s="150"/>
      <c r="AM339" s="150"/>
      <c r="AN339" s="150"/>
      <c r="AO339" s="150"/>
      <c r="AP339" s="150"/>
      <c r="AQ339" s="150"/>
      <c r="AR339" s="150"/>
      <c r="AS339" s="150"/>
      <c r="AT339" s="150"/>
      <c r="AU339" s="150"/>
      <c r="AV339" s="150"/>
      <c r="AW339" s="150"/>
      <c r="AX339" s="150"/>
      <c r="AY339" s="150"/>
      <c r="AZ339" s="150"/>
      <c r="BA339" s="150"/>
      <c r="BB339" s="150"/>
      <c r="BC339" s="150"/>
      <c r="BD339" s="150"/>
      <c r="BE339" s="150"/>
      <c r="BF339" s="150"/>
      <c r="BG339" s="150"/>
      <c r="BH339" s="150"/>
      <c r="BI339" s="150"/>
      <c r="BJ339" s="150"/>
      <c r="BK339" s="150"/>
      <c r="BL339" s="150"/>
      <c r="BM339" s="150"/>
      <c r="BN339" s="150"/>
      <c r="BO339" s="150"/>
      <c r="BP339" s="150"/>
      <c r="BQ339" s="150"/>
      <c r="BR339" s="150"/>
      <c r="BS339" s="150"/>
      <c r="BT339" s="150"/>
      <c r="BU339" s="150"/>
      <c r="BV339" s="150"/>
      <c r="BW339" s="150"/>
      <c r="BX339" s="150"/>
      <c r="BY339" s="150"/>
      <c r="BZ339" s="150"/>
      <c r="CA339" s="150"/>
      <c r="CB339" s="150"/>
      <c r="CC339" s="150"/>
      <c r="CD339" s="150"/>
      <c r="CE339" s="150"/>
      <c r="CF339" s="150"/>
      <c r="CG339" s="150"/>
      <c r="CH339" s="150"/>
    </row>
    <row r="340" spans="1:86" ht="15.75" thickBot="1" x14ac:dyDescent="0.3">
      <c r="A340" s="147" t="s">
        <v>1331</v>
      </c>
      <c r="B340" s="36" t="s">
        <v>218</v>
      </c>
      <c r="C340" s="95">
        <f>DATE(Tabla2[[#This Row],[anio]],Tabla2[[#This Row],[mes]],Tabla2[[#This Row],[dia]])</f>
        <v>45061</v>
      </c>
      <c r="D340" s="149">
        <v>15</v>
      </c>
      <c r="E340" s="149">
        <v>5</v>
      </c>
      <c r="F340" s="149">
        <v>2023</v>
      </c>
      <c r="G340" s="23">
        <f>WEEKNUM(Tabla2[[#This Row],[fecha]],2)</f>
        <v>21</v>
      </c>
      <c r="H340" s="96" t="s">
        <v>85</v>
      </c>
      <c r="I340" s="152" t="s">
        <v>197</v>
      </c>
      <c r="J340" s="152">
        <v>119</v>
      </c>
      <c r="K340" s="152" t="s">
        <v>1332</v>
      </c>
      <c r="L340" s="152" t="s">
        <v>1332</v>
      </c>
      <c r="M340" s="152" t="s">
        <v>1333</v>
      </c>
      <c r="N340" s="150" t="s">
        <v>1334</v>
      </c>
      <c r="O340" s="153" t="s">
        <v>1335</v>
      </c>
      <c r="P340" s="154" t="s">
        <v>1336</v>
      </c>
      <c r="Q340" s="150"/>
      <c r="R340" s="150"/>
      <c r="S340" s="150"/>
      <c r="T340" s="150"/>
      <c r="U340" s="155"/>
      <c r="V340" s="155"/>
      <c r="W340" s="155"/>
      <c r="X340" s="155"/>
      <c r="Y340" s="150"/>
      <c r="Z340" s="150"/>
      <c r="AA340" s="150"/>
      <c r="AB340" s="150"/>
      <c r="AC340" s="150"/>
      <c r="AD340" s="150"/>
      <c r="AE340" s="150"/>
      <c r="AF340" s="150"/>
      <c r="AG340" s="150"/>
      <c r="AH340" s="150"/>
      <c r="AI340" s="150"/>
      <c r="AJ340" s="150"/>
      <c r="AK340" s="150"/>
      <c r="AL340" s="150"/>
      <c r="AM340" s="150"/>
      <c r="AN340" s="150"/>
      <c r="AO340" s="150"/>
      <c r="AP340" s="150"/>
      <c r="AQ340" s="150"/>
      <c r="AR340" s="150"/>
      <c r="AS340" s="150"/>
      <c r="AT340" s="150"/>
      <c r="AU340" s="150"/>
      <c r="AV340" s="150"/>
      <c r="AW340" s="150"/>
      <c r="AX340" s="150"/>
      <c r="AY340" s="150"/>
      <c r="AZ340" s="150"/>
      <c r="BA340" s="150"/>
      <c r="BB340" s="150"/>
      <c r="BC340" s="150"/>
      <c r="BD340" s="150"/>
      <c r="BE340" s="150"/>
      <c r="BF340" s="150"/>
      <c r="BG340" s="150"/>
      <c r="BH340" s="150"/>
      <c r="BI340" s="150"/>
      <c r="BJ340" s="150"/>
      <c r="BK340" s="150"/>
      <c r="BL340" s="150"/>
      <c r="BM340" s="150"/>
      <c r="BN340" s="150"/>
      <c r="BO340" s="150"/>
      <c r="BP340" s="150"/>
      <c r="BQ340" s="150"/>
      <c r="BR340" s="150"/>
      <c r="BS340" s="150"/>
      <c r="BT340" s="150"/>
      <c r="BU340" s="150"/>
      <c r="BV340" s="150"/>
      <c r="BW340" s="150"/>
      <c r="BX340" s="150"/>
      <c r="BY340" s="150"/>
      <c r="BZ340" s="150"/>
      <c r="CA340" s="150"/>
      <c r="CB340" s="150"/>
      <c r="CC340" s="150"/>
      <c r="CD340" s="150"/>
      <c r="CE340" s="150"/>
      <c r="CF340" s="150"/>
      <c r="CG340" s="150"/>
      <c r="CH340" s="150"/>
    </row>
    <row r="341" spans="1:86" ht="15.75" thickBot="1" x14ac:dyDescent="0.3">
      <c r="A341" s="147" t="s">
        <v>1337</v>
      </c>
      <c r="B341" s="36" t="s">
        <v>218</v>
      </c>
      <c r="C341" s="95">
        <f>DATE(Tabla2[[#This Row],[anio]],Tabla2[[#This Row],[mes]],Tabla2[[#This Row],[dia]])</f>
        <v>45062</v>
      </c>
      <c r="D341" s="149">
        <v>16</v>
      </c>
      <c r="E341" s="149">
        <v>5</v>
      </c>
      <c r="F341" s="149">
        <v>2023</v>
      </c>
      <c r="G341" s="23">
        <f>WEEKNUM(Tabla2[[#This Row],[fecha]],2)</f>
        <v>21</v>
      </c>
      <c r="H341" s="96" t="s">
        <v>85</v>
      </c>
      <c r="I341" s="152" t="s">
        <v>197</v>
      </c>
      <c r="J341" s="152">
        <v>119</v>
      </c>
      <c r="K341" s="152" t="s">
        <v>1332</v>
      </c>
      <c r="L341" s="152" t="s">
        <v>1332</v>
      </c>
      <c r="M341" s="152" t="s">
        <v>1333</v>
      </c>
      <c r="N341" s="150" t="s">
        <v>1334</v>
      </c>
      <c r="O341" s="153" t="s">
        <v>1335</v>
      </c>
      <c r="P341" s="154" t="s">
        <v>1336</v>
      </c>
      <c r="Q341" s="150"/>
      <c r="R341" s="150"/>
      <c r="S341" s="150"/>
      <c r="T341" s="150"/>
      <c r="U341" s="155"/>
      <c r="V341" s="155"/>
      <c r="W341" s="155"/>
      <c r="X341" s="155"/>
      <c r="Y341" s="150"/>
      <c r="Z341" s="150"/>
      <c r="AA341" s="150"/>
      <c r="AB341" s="150"/>
      <c r="AC341" s="150"/>
      <c r="AD341" s="150"/>
      <c r="AE341" s="150"/>
      <c r="AF341" s="150"/>
      <c r="AG341" s="150"/>
      <c r="AH341" s="150"/>
      <c r="AI341" s="150"/>
      <c r="AJ341" s="150"/>
      <c r="AK341" s="150"/>
      <c r="AL341" s="150"/>
      <c r="AM341" s="150"/>
      <c r="AN341" s="150"/>
      <c r="AO341" s="150"/>
      <c r="AP341" s="150"/>
      <c r="AQ341" s="150"/>
      <c r="AR341" s="150"/>
      <c r="AS341" s="150"/>
      <c r="AT341" s="150"/>
      <c r="AU341" s="150"/>
      <c r="AV341" s="150"/>
      <c r="AW341" s="150"/>
      <c r="AX341" s="150"/>
      <c r="AY341" s="150"/>
      <c r="AZ341" s="150"/>
      <c r="BA341" s="150"/>
      <c r="BB341" s="150"/>
      <c r="BC341" s="150"/>
      <c r="BD341" s="150"/>
      <c r="BE341" s="150"/>
      <c r="BF341" s="150"/>
      <c r="BG341" s="150"/>
      <c r="BH341" s="150"/>
      <c r="BI341" s="150"/>
      <c r="BJ341" s="150"/>
      <c r="BK341" s="150"/>
      <c r="BL341" s="150"/>
      <c r="BM341" s="150"/>
      <c r="BN341" s="150"/>
      <c r="BO341" s="150"/>
      <c r="BP341" s="150"/>
      <c r="BQ341" s="150"/>
      <c r="BR341" s="150"/>
      <c r="BS341" s="150"/>
      <c r="BT341" s="150"/>
      <c r="BU341" s="150"/>
      <c r="BV341" s="150"/>
      <c r="BW341" s="150"/>
      <c r="BX341" s="150"/>
      <c r="BY341" s="150"/>
      <c r="BZ341" s="150"/>
      <c r="CA341" s="150"/>
      <c r="CB341" s="150"/>
      <c r="CC341" s="150"/>
      <c r="CD341" s="150"/>
      <c r="CE341" s="150"/>
      <c r="CF341" s="150"/>
      <c r="CG341" s="150"/>
      <c r="CH341" s="150"/>
    </row>
    <row r="342" spans="1:86" ht="15.75" thickBot="1" x14ac:dyDescent="0.3">
      <c r="A342" s="147" t="s">
        <v>1338</v>
      </c>
      <c r="B342" s="36" t="s">
        <v>218</v>
      </c>
      <c r="C342" s="95">
        <f>DATE(Tabla2[[#This Row],[anio]],Tabla2[[#This Row],[mes]],Tabla2[[#This Row],[dia]])</f>
        <v>45063</v>
      </c>
      <c r="D342" s="149">
        <v>17</v>
      </c>
      <c r="E342" s="149">
        <v>5</v>
      </c>
      <c r="F342" s="149">
        <v>2023</v>
      </c>
      <c r="G342" s="23">
        <f>WEEKNUM(Tabla2[[#This Row],[fecha]],2)</f>
        <v>21</v>
      </c>
      <c r="H342" s="96" t="s">
        <v>85</v>
      </c>
      <c r="I342" s="152" t="s">
        <v>197</v>
      </c>
      <c r="J342" s="152">
        <v>119</v>
      </c>
      <c r="K342" s="152" t="s">
        <v>1332</v>
      </c>
      <c r="L342" s="152" t="s">
        <v>1332</v>
      </c>
      <c r="M342" s="152" t="s">
        <v>1333</v>
      </c>
      <c r="N342" s="150" t="s">
        <v>1334</v>
      </c>
      <c r="O342" s="153" t="s">
        <v>1335</v>
      </c>
      <c r="P342" s="154" t="s">
        <v>1336</v>
      </c>
      <c r="Q342" s="150"/>
      <c r="R342" s="150"/>
      <c r="S342" s="150"/>
      <c r="T342" s="150"/>
      <c r="U342" s="155"/>
      <c r="V342" s="155"/>
      <c r="W342" s="155"/>
      <c r="X342" s="155"/>
      <c r="Y342" s="150"/>
      <c r="Z342" s="150"/>
      <c r="AA342" s="150"/>
      <c r="AB342" s="150"/>
      <c r="AC342" s="150"/>
      <c r="AD342" s="150"/>
      <c r="AE342" s="150"/>
      <c r="AF342" s="150"/>
      <c r="AG342" s="150"/>
      <c r="AH342" s="150"/>
      <c r="AI342" s="150"/>
      <c r="AJ342" s="150"/>
      <c r="AK342" s="150"/>
      <c r="AL342" s="150"/>
      <c r="AM342" s="150"/>
      <c r="AN342" s="150"/>
      <c r="AO342" s="150"/>
      <c r="AP342" s="150"/>
      <c r="AQ342" s="150"/>
      <c r="AR342" s="150"/>
      <c r="AS342" s="150"/>
      <c r="AT342" s="150"/>
      <c r="AU342" s="150"/>
      <c r="AV342" s="150"/>
      <c r="AW342" s="150"/>
      <c r="AX342" s="150"/>
      <c r="AY342" s="150"/>
      <c r="AZ342" s="150"/>
      <c r="BA342" s="150"/>
      <c r="BB342" s="150"/>
      <c r="BC342" s="150"/>
      <c r="BD342" s="150"/>
      <c r="BE342" s="150"/>
      <c r="BF342" s="150"/>
      <c r="BG342" s="150"/>
      <c r="BH342" s="150"/>
      <c r="BI342" s="150"/>
      <c r="BJ342" s="150"/>
      <c r="BK342" s="150"/>
      <c r="BL342" s="150"/>
      <c r="BM342" s="150"/>
      <c r="BN342" s="150"/>
      <c r="BO342" s="150"/>
      <c r="BP342" s="150"/>
      <c r="BQ342" s="150"/>
      <c r="BR342" s="150"/>
      <c r="BS342" s="150"/>
      <c r="BT342" s="150"/>
      <c r="BU342" s="150"/>
      <c r="BV342" s="150"/>
      <c r="BW342" s="150"/>
      <c r="BX342" s="150"/>
      <c r="BY342" s="150"/>
      <c r="BZ342" s="150"/>
      <c r="CA342" s="150"/>
      <c r="CB342" s="150"/>
      <c r="CC342" s="150"/>
      <c r="CD342" s="150"/>
      <c r="CE342" s="150"/>
      <c r="CF342" s="150"/>
      <c r="CG342" s="150"/>
      <c r="CH342" s="150"/>
    </row>
    <row r="343" spans="1:86" ht="15.75" thickBot="1" x14ac:dyDescent="0.3">
      <c r="A343" s="147" t="s">
        <v>1339</v>
      </c>
      <c r="B343" s="36" t="s">
        <v>218</v>
      </c>
      <c r="C343" s="95">
        <f>DATE(Tabla2[[#This Row],[anio]],Tabla2[[#This Row],[mes]],Tabla2[[#This Row],[dia]])</f>
        <v>45064</v>
      </c>
      <c r="D343" s="149">
        <v>18</v>
      </c>
      <c r="E343" s="149">
        <v>5</v>
      </c>
      <c r="F343" s="149">
        <v>2023</v>
      </c>
      <c r="G343" s="23">
        <f>WEEKNUM(Tabla2[[#This Row],[fecha]],2)</f>
        <v>21</v>
      </c>
      <c r="H343" s="96" t="s">
        <v>85</v>
      </c>
      <c r="I343" s="152" t="s">
        <v>197</v>
      </c>
      <c r="J343" s="152">
        <v>119</v>
      </c>
      <c r="K343" s="152" t="s">
        <v>1332</v>
      </c>
      <c r="L343" s="152" t="s">
        <v>1332</v>
      </c>
      <c r="M343" s="152" t="s">
        <v>1333</v>
      </c>
      <c r="N343" s="150" t="s">
        <v>1334</v>
      </c>
      <c r="O343" s="153" t="s">
        <v>1335</v>
      </c>
      <c r="P343" s="154" t="s">
        <v>1336</v>
      </c>
      <c r="Q343" s="150"/>
      <c r="R343" s="150"/>
      <c r="S343" s="150"/>
      <c r="T343" s="150"/>
      <c r="U343" s="155"/>
      <c r="V343" s="155"/>
      <c r="W343" s="155"/>
      <c r="X343" s="155"/>
      <c r="Y343" s="150"/>
      <c r="Z343" s="150"/>
      <c r="AA343" s="150"/>
      <c r="AB343" s="150"/>
      <c r="AC343" s="150"/>
      <c r="AD343" s="150"/>
      <c r="AE343" s="150"/>
      <c r="AF343" s="150"/>
      <c r="AG343" s="150"/>
      <c r="AH343" s="150"/>
      <c r="AI343" s="150"/>
      <c r="AJ343" s="150"/>
      <c r="AK343" s="150"/>
      <c r="AL343" s="150"/>
      <c r="AM343" s="150"/>
      <c r="AN343" s="150"/>
      <c r="AO343" s="150"/>
      <c r="AP343" s="150"/>
      <c r="AQ343" s="150"/>
      <c r="AR343" s="150"/>
      <c r="AS343" s="150"/>
      <c r="AT343" s="150"/>
      <c r="AU343" s="150"/>
      <c r="AV343" s="150"/>
      <c r="AW343" s="150"/>
      <c r="AX343" s="150"/>
      <c r="AY343" s="150"/>
      <c r="AZ343" s="150"/>
      <c r="BA343" s="150"/>
      <c r="BB343" s="150"/>
      <c r="BC343" s="150"/>
      <c r="BD343" s="150"/>
      <c r="BE343" s="150"/>
      <c r="BF343" s="150"/>
      <c r="BG343" s="150"/>
      <c r="BH343" s="150"/>
      <c r="BI343" s="150"/>
      <c r="BJ343" s="150"/>
      <c r="BK343" s="150"/>
      <c r="BL343" s="150"/>
      <c r="BM343" s="150"/>
      <c r="BN343" s="150"/>
      <c r="BO343" s="150"/>
      <c r="BP343" s="150"/>
      <c r="BQ343" s="150"/>
      <c r="BR343" s="150"/>
      <c r="BS343" s="150"/>
      <c r="BT343" s="150"/>
      <c r="BU343" s="150"/>
      <c r="BV343" s="150"/>
      <c r="BW343" s="150"/>
      <c r="BX343" s="150"/>
      <c r="BY343" s="150"/>
      <c r="BZ343" s="150"/>
      <c r="CA343" s="150"/>
      <c r="CB343" s="150"/>
      <c r="CC343" s="150"/>
      <c r="CD343" s="150"/>
      <c r="CE343" s="150"/>
      <c r="CF343" s="150"/>
      <c r="CG343" s="150"/>
      <c r="CH343" s="150"/>
    </row>
    <row r="344" spans="1:86" ht="15.75" thickBot="1" x14ac:dyDescent="0.3">
      <c r="A344" s="147" t="s">
        <v>1340</v>
      </c>
      <c r="B344" s="36" t="s">
        <v>218</v>
      </c>
      <c r="C344" s="95">
        <f>DATE(Tabla2[[#This Row],[anio]],Tabla2[[#This Row],[mes]],Tabla2[[#This Row],[dia]])</f>
        <v>45065</v>
      </c>
      <c r="D344" s="149">
        <v>19</v>
      </c>
      <c r="E344" s="149">
        <v>5</v>
      </c>
      <c r="F344" s="149">
        <v>2023</v>
      </c>
      <c r="G344" s="23">
        <f>WEEKNUM(Tabla2[[#This Row],[fecha]],2)</f>
        <v>21</v>
      </c>
      <c r="H344" s="96" t="s">
        <v>85</v>
      </c>
      <c r="I344" s="152" t="s">
        <v>197</v>
      </c>
      <c r="J344" s="152">
        <v>119</v>
      </c>
      <c r="K344" s="152" t="s">
        <v>1332</v>
      </c>
      <c r="L344" s="152" t="s">
        <v>1332</v>
      </c>
      <c r="M344" s="152" t="s">
        <v>1333</v>
      </c>
      <c r="N344" s="150" t="s">
        <v>1334</v>
      </c>
      <c r="O344" s="153" t="s">
        <v>1335</v>
      </c>
      <c r="P344" s="154" t="s">
        <v>1336</v>
      </c>
      <c r="Q344" s="150"/>
      <c r="R344" s="150"/>
      <c r="S344" s="150"/>
      <c r="T344" s="150"/>
      <c r="U344" s="155"/>
      <c r="V344" s="155"/>
      <c r="W344" s="155"/>
      <c r="X344" s="155"/>
      <c r="Y344" s="150"/>
      <c r="Z344" s="150"/>
      <c r="AA344" s="150"/>
      <c r="AB344" s="150"/>
      <c r="AC344" s="150"/>
      <c r="AD344" s="150"/>
      <c r="AE344" s="150"/>
      <c r="AF344" s="150"/>
      <c r="AG344" s="150"/>
      <c r="AH344" s="150"/>
      <c r="AI344" s="150"/>
      <c r="AJ344" s="150"/>
      <c r="AK344" s="150"/>
      <c r="AL344" s="150"/>
      <c r="AM344" s="150"/>
      <c r="AN344" s="150"/>
      <c r="AO344" s="150"/>
      <c r="AP344" s="150"/>
      <c r="AQ344" s="150"/>
      <c r="AR344" s="150"/>
      <c r="AS344" s="150"/>
      <c r="AT344" s="150"/>
      <c r="AU344" s="150"/>
      <c r="AV344" s="150"/>
      <c r="AW344" s="150"/>
      <c r="AX344" s="150"/>
      <c r="AY344" s="150"/>
      <c r="AZ344" s="150"/>
      <c r="BA344" s="150"/>
      <c r="BB344" s="150"/>
      <c r="BC344" s="150"/>
      <c r="BD344" s="150"/>
      <c r="BE344" s="150"/>
      <c r="BF344" s="150"/>
      <c r="BG344" s="150"/>
      <c r="BH344" s="150"/>
      <c r="BI344" s="150"/>
      <c r="BJ344" s="150"/>
      <c r="BK344" s="150"/>
      <c r="BL344" s="150"/>
      <c r="BM344" s="150"/>
      <c r="BN344" s="150"/>
      <c r="BO344" s="150"/>
      <c r="BP344" s="150"/>
      <c r="BQ344" s="150"/>
      <c r="BR344" s="150"/>
      <c r="BS344" s="150"/>
      <c r="BT344" s="150"/>
      <c r="BU344" s="150"/>
      <c r="BV344" s="150"/>
      <c r="BW344" s="150"/>
      <c r="BX344" s="150"/>
      <c r="BY344" s="150"/>
      <c r="BZ344" s="150"/>
      <c r="CA344" s="150"/>
      <c r="CB344" s="150"/>
      <c r="CC344" s="150"/>
      <c r="CD344" s="150"/>
      <c r="CE344" s="150"/>
      <c r="CF344" s="150"/>
      <c r="CG344" s="150"/>
      <c r="CH344" s="150"/>
    </row>
    <row r="345" spans="1:86" ht="15.75" thickBot="1" x14ac:dyDescent="0.3">
      <c r="A345" s="147" t="s">
        <v>1341</v>
      </c>
      <c r="B345" s="36" t="s">
        <v>218</v>
      </c>
      <c r="C345" s="95">
        <f>DATE(Tabla2[[#This Row],[anio]],Tabla2[[#This Row],[mes]],Tabla2[[#This Row],[dia]])</f>
        <v>45066</v>
      </c>
      <c r="D345" s="156">
        <v>20</v>
      </c>
      <c r="E345" s="156">
        <v>5</v>
      </c>
      <c r="F345" s="156">
        <v>2023</v>
      </c>
      <c r="G345" s="23">
        <f>WEEKNUM(Tabla2[[#This Row],[fecha]],2)</f>
        <v>21</v>
      </c>
      <c r="H345" s="31" t="s">
        <v>85</v>
      </c>
      <c r="I345" s="157" t="s">
        <v>197</v>
      </c>
      <c r="J345" s="157">
        <v>119</v>
      </c>
      <c r="K345" s="157" t="s">
        <v>1332</v>
      </c>
      <c r="L345" s="157" t="s">
        <v>1332</v>
      </c>
      <c r="M345" s="157" t="s">
        <v>1333</v>
      </c>
      <c r="N345" s="150" t="s">
        <v>1334</v>
      </c>
      <c r="O345" s="153" t="s">
        <v>1335</v>
      </c>
      <c r="P345" s="154" t="s">
        <v>1336</v>
      </c>
      <c r="Q345" s="150"/>
      <c r="R345" s="150"/>
      <c r="S345" s="150"/>
      <c r="T345" s="150"/>
      <c r="U345" s="155"/>
      <c r="V345" s="155"/>
      <c r="W345" s="155"/>
      <c r="X345" s="155"/>
      <c r="Y345" s="150"/>
      <c r="Z345" s="150"/>
      <c r="AA345" s="150"/>
      <c r="AB345" s="150"/>
      <c r="AC345" s="150"/>
      <c r="AD345" s="150"/>
      <c r="AE345" s="150"/>
      <c r="AF345" s="150"/>
      <c r="AG345" s="150"/>
      <c r="AH345" s="150"/>
      <c r="AI345" s="150"/>
      <c r="AJ345" s="150"/>
      <c r="AK345" s="150"/>
      <c r="AL345" s="150"/>
      <c r="AM345" s="150"/>
      <c r="AN345" s="150"/>
      <c r="AO345" s="150"/>
      <c r="AP345" s="150"/>
      <c r="AQ345" s="150"/>
      <c r="AR345" s="150"/>
      <c r="AS345" s="150"/>
      <c r="AT345" s="150"/>
      <c r="AU345" s="150"/>
      <c r="AV345" s="150"/>
      <c r="AW345" s="150"/>
      <c r="AX345" s="150"/>
      <c r="AY345" s="150"/>
      <c r="AZ345" s="150"/>
      <c r="BA345" s="150"/>
      <c r="BB345" s="150"/>
      <c r="BC345" s="150"/>
      <c r="BD345" s="150"/>
      <c r="BE345" s="150"/>
      <c r="BF345" s="150"/>
      <c r="BG345" s="150"/>
      <c r="BH345" s="150"/>
      <c r="BI345" s="150"/>
      <c r="BJ345" s="150"/>
      <c r="BK345" s="150"/>
      <c r="BL345" s="150"/>
      <c r="BM345" s="150"/>
      <c r="BN345" s="150"/>
      <c r="BO345" s="150"/>
      <c r="BP345" s="150"/>
      <c r="BQ345" s="150"/>
      <c r="BR345" s="150"/>
      <c r="BS345" s="150"/>
      <c r="BT345" s="150"/>
      <c r="BU345" s="150"/>
      <c r="BV345" s="150"/>
      <c r="BW345" s="150"/>
      <c r="BX345" s="150"/>
      <c r="BY345" s="150"/>
      <c r="BZ345" s="150"/>
      <c r="CA345" s="150"/>
      <c r="CB345" s="150"/>
      <c r="CC345" s="150"/>
      <c r="CD345" s="150"/>
      <c r="CE345" s="150"/>
      <c r="CF345" s="150"/>
      <c r="CG345" s="150"/>
      <c r="CH345" s="150"/>
    </row>
    <row r="346" spans="1:86" ht="15.75" thickBot="1" x14ac:dyDescent="0.3">
      <c r="A346" s="70" t="s">
        <v>1403</v>
      </c>
      <c r="B346" s="36" t="s">
        <v>218</v>
      </c>
      <c r="C346" s="95">
        <f>DATE(Tabla2[[#This Row],[anio]],Tabla2[[#This Row],[mes]],Tabla2[[#This Row],[dia]])</f>
        <v>45068</v>
      </c>
      <c r="D346" s="94">
        <v>22</v>
      </c>
      <c r="E346" s="94">
        <v>5</v>
      </c>
      <c r="F346" s="94">
        <v>2023</v>
      </c>
      <c r="G346" s="23">
        <f>WEEKNUM(Tabla2[[#This Row],[fecha]],2)</f>
        <v>22</v>
      </c>
      <c r="H346" s="96" t="s">
        <v>763</v>
      </c>
      <c r="I346" s="97" t="s">
        <v>86</v>
      </c>
      <c r="J346" s="97">
        <v>127</v>
      </c>
      <c r="K346" s="97" t="s">
        <v>1404</v>
      </c>
      <c r="L346" s="97" t="s">
        <v>1405</v>
      </c>
      <c r="M346" s="97"/>
      <c r="N346" s="30" t="s">
        <v>1406</v>
      </c>
      <c r="O346" s="33" t="s">
        <v>1407</v>
      </c>
      <c r="P346" s="71" t="s">
        <v>1408</v>
      </c>
      <c r="Q346" s="30"/>
      <c r="R346" s="30"/>
      <c r="S346" s="30"/>
      <c r="T346" s="30"/>
      <c r="U346" s="65"/>
      <c r="V346" s="65"/>
      <c r="W346" s="65"/>
      <c r="X346" s="65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  <c r="CC346" s="30"/>
      <c r="CD346" s="30"/>
      <c r="CE346" s="30"/>
      <c r="CF346" s="30"/>
      <c r="CG346" s="30"/>
      <c r="CH346" s="30"/>
    </row>
    <row r="347" spans="1:86" ht="15.75" thickBot="1" x14ac:dyDescent="0.3">
      <c r="A347" s="70" t="s">
        <v>1409</v>
      </c>
      <c r="B347" s="36" t="s">
        <v>218</v>
      </c>
      <c r="C347" s="95">
        <f>DATE(Tabla2[[#This Row],[anio]],Tabla2[[#This Row],[mes]],Tabla2[[#This Row],[dia]])</f>
        <v>45069</v>
      </c>
      <c r="D347" s="94">
        <v>23</v>
      </c>
      <c r="E347" s="94">
        <v>5</v>
      </c>
      <c r="F347" s="94">
        <v>2023</v>
      </c>
      <c r="G347" s="23">
        <f>WEEKNUM(Tabla2[[#This Row],[fecha]],2)</f>
        <v>22</v>
      </c>
      <c r="H347" s="96" t="s">
        <v>763</v>
      </c>
      <c r="I347" s="97" t="s">
        <v>86</v>
      </c>
      <c r="J347" s="97">
        <v>127</v>
      </c>
      <c r="K347" s="97" t="s">
        <v>1404</v>
      </c>
      <c r="L347" s="97" t="s">
        <v>1405</v>
      </c>
      <c r="M347" s="97"/>
      <c r="N347" s="30" t="s">
        <v>1406</v>
      </c>
      <c r="O347" s="33" t="s">
        <v>1407</v>
      </c>
      <c r="P347" s="71" t="s">
        <v>1408</v>
      </c>
      <c r="Q347" s="30"/>
      <c r="R347" s="30"/>
      <c r="S347" s="30"/>
      <c r="T347" s="30"/>
      <c r="U347" s="65"/>
      <c r="V347" s="65"/>
      <c r="W347" s="65"/>
      <c r="X347" s="65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  <c r="CC347" s="30"/>
      <c r="CD347" s="30"/>
      <c r="CE347" s="30"/>
      <c r="CF347" s="30"/>
      <c r="CG347" s="30"/>
      <c r="CH347" s="30"/>
    </row>
    <row r="348" spans="1:86" ht="15.75" thickBot="1" x14ac:dyDescent="0.3">
      <c r="A348" s="70" t="s">
        <v>1410</v>
      </c>
      <c r="B348" s="36" t="s">
        <v>219</v>
      </c>
      <c r="C348" s="95">
        <f>DATE(Tabla2[[#This Row],[anio]],Tabla2[[#This Row],[mes]],Tabla2[[#This Row],[dia]])</f>
        <v>45070</v>
      </c>
      <c r="D348" s="94">
        <v>24</v>
      </c>
      <c r="E348" s="94">
        <v>5</v>
      </c>
      <c r="F348" s="94">
        <v>2023</v>
      </c>
      <c r="G348" s="23">
        <f>WEEKNUM(Tabla2[[#This Row],[fecha]],2)</f>
        <v>22</v>
      </c>
      <c r="H348" s="96" t="s">
        <v>763</v>
      </c>
      <c r="I348" s="97" t="s">
        <v>86</v>
      </c>
      <c r="J348" s="97">
        <v>127</v>
      </c>
      <c r="K348" s="97" t="s">
        <v>1404</v>
      </c>
      <c r="L348" s="97" t="s">
        <v>1405</v>
      </c>
      <c r="M348" s="97"/>
      <c r="N348" s="30" t="s">
        <v>1406</v>
      </c>
      <c r="O348" s="33" t="s">
        <v>1407</v>
      </c>
      <c r="P348" s="71" t="s">
        <v>1408</v>
      </c>
      <c r="Q348" s="30"/>
      <c r="R348" s="30"/>
      <c r="S348" s="30"/>
      <c r="T348" s="30"/>
      <c r="U348" s="65"/>
      <c r="V348" s="65"/>
      <c r="W348" s="65"/>
      <c r="X348" s="65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  <c r="CC348" s="30"/>
      <c r="CD348" s="30"/>
      <c r="CE348" s="30"/>
      <c r="CF348" s="30"/>
      <c r="CG348" s="30"/>
      <c r="CH348" s="30"/>
    </row>
    <row r="349" spans="1:86" ht="15.75" thickBot="1" x14ac:dyDescent="0.3">
      <c r="A349" s="70" t="s">
        <v>1411</v>
      </c>
      <c r="B349" s="36" t="s">
        <v>219</v>
      </c>
      <c r="C349" s="95">
        <f>DATE(Tabla2[[#This Row],[anio]],Tabla2[[#This Row],[mes]],Tabla2[[#This Row],[dia]])</f>
        <v>45069</v>
      </c>
      <c r="D349" s="94">
        <v>23</v>
      </c>
      <c r="E349" s="94">
        <v>5</v>
      </c>
      <c r="F349" s="94">
        <v>2023</v>
      </c>
      <c r="G349" s="23">
        <f>WEEKNUM(Tabla2[[#This Row],[fecha]],2)</f>
        <v>22</v>
      </c>
      <c r="H349" s="96" t="s">
        <v>160</v>
      </c>
      <c r="I349" s="97" t="s">
        <v>86</v>
      </c>
      <c r="J349" s="97">
        <v>128</v>
      </c>
      <c r="K349" s="97" t="s">
        <v>161</v>
      </c>
      <c r="L349" s="97" t="s">
        <v>1412</v>
      </c>
      <c r="M349" s="97" t="s">
        <v>1413</v>
      </c>
      <c r="N349" s="30" t="s">
        <v>1414</v>
      </c>
      <c r="O349" s="33" t="s">
        <v>1415</v>
      </c>
      <c r="P349" s="71" t="s">
        <v>1416</v>
      </c>
      <c r="Q349" s="30"/>
      <c r="R349" s="30"/>
      <c r="S349" s="30"/>
      <c r="T349" s="30"/>
      <c r="U349" s="65"/>
      <c r="V349" s="65"/>
      <c r="W349" s="65"/>
      <c r="X349" s="65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  <c r="CC349" s="30"/>
      <c r="CD349" s="30"/>
      <c r="CE349" s="30"/>
      <c r="CF349" s="30"/>
      <c r="CG349" s="30"/>
      <c r="CH349" s="30"/>
    </row>
    <row r="350" spans="1:86" ht="15.75" thickBot="1" x14ac:dyDescent="0.3">
      <c r="A350" s="70" t="s">
        <v>1417</v>
      </c>
      <c r="B350" s="36" t="s">
        <v>218</v>
      </c>
      <c r="C350" s="95">
        <f>DATE(Tabla2[[#This Row],[anio]],Tabla2[[#This Row],[mes]],Tabla2[[#This Row],[dia]])</f>
        <v>45068</v>
      </c>
      <c r="D350" s="94">
        <v>22</v>
      </c>
      <c r="E350" s="94">
        <v>5</v>
      </c>
      <c r="F350" s="94">
        <v>2023</v>
      </c>
      <c r="G350" s="23">
        <f>WEEKNUM(Tabla2[[#This Row],[fecha]],2)</f>
        <v>22</v>
      </c>
      <c r="H350" s="96" t="s">
        <v>85</v>
      </c>
      <c r="I350" s="97" t="s">
        <v>165</v>
      </c>
      <c r="J350" s="97">
        <v>136</v>
      </c>
      <c r="K350" s="97" t="s">
        <v>166</v>
      </c>
      <c r="L350" s="97" t="s">
        <v>167</v>
      </c>
      <c r="M350" s="97" t="s">
        <v>168</v>
      </c>
      <c r="N350" s="30" t="s">
        <v>169</v>
      </c>
      <c r="O350" s="33" t="s">
        <v>170</v>
      </c>
      <c r="P350" s="71" t="s">
        <v>1418</v>
      </c>
      <c r="Q350" s="30"/>
      <c r="R350" s="30"/>
      <c r="S350" s="30"/>
      <c r="T350" s="30"/>
      <c r="U350" s="65"/>
      <c r="V350" s="65"/>
      <c r="W350" s="65"/>
      <c r="X350" s="65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  <c r="CC350" s="30"/>
      <c r="CD350" s="30"/>
      <c r="CE350" s="30"/>
      <c r="CF350" s="30"/>
      <c r="CG350" s="30"/>
      <c r="CH350" s="30"/>
    </row>
    <row r="351" spans="1:86" ht="15.75" thickBot="1" x14ac:dyDescent="0.3">
      <c r="A351" s="70" t="s">
        <v>1419</v>
      </c>
      <c r="B351" s="36" t="s">
        <v>218</v>
      </c>
      <c r="C351" s="95">
        <f>DATE(Tabla2[[#This Row],[anio]],Tabla2[[#This Row],[mes]],Tabla2[[#This Row],[dia]])</f>
        <v>45069</v>
      </c>
      <c r="D351" s="94">
        <v>23</v>
      </c>
      <c r="E351" s="94">
        <v>5</v>
      </c>
      <c r="F351" s="94">
        <v>2023</v>
      </c>
      <c r="G351" s="23">
        <f>WEEKNUM(Tabla2[[#This Row],[fecha]],2)</f>
        <v>22</v>
      </c>
      <c r="H351" s="96" t="s">
        <v>85</v>
      </c>
      <c r="I351" s="97" t="s">
        <v>165</v>
      </c>
      <c r="J351" s="97">
        <v>136</v>
      </c>
      <c r="K351" s="97" t="s">
        <v>166</v>
      </c>
      <c r="L351" s="97" t="s">
        <v>167</v>
      </c>
      <c r="M351" s="97" t="s">
        <v>168</v>
      </c>
      <c r="N351" s="30" t="s">
        <v>169</v>
      </c>
      <c r="O351" s="33" t="s">
        <v>170</v>
      </c>
      <c r="P351" s="71" t="s">
        <v>1418</v>
      </c>
      <c r="Q351" s="30"/>
      <c r="R351" s="30"/>
      <c r="S351" s="30"/>
      <c r="T351" s="30"/>
      <c r="U351" s="65"/>
      <c r="V351" s="65"/>
      <c r="W351" s="65"/>
      <c r="X351" s="65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  <c r="CC351" s="30"/>
      <c r="CD351" s="30"/>
      <c r="CE351" s="30"/>
      <c r="CF351" s="30"/>
      <c r="CG351" s="30"/>
      <c r="CH351" s="30"/>
    </row>
    <row r="352" spans="1:86" ht="15.75" thickBot="1" x14ac:dyDescent="0.3">
      <c r="A352" s="70" t="s">
        <v>1420</v>
      </c>
      <c r="B352" s="36" t="s">
        <v>219</v>
      </c>
      <c r="C352" s="95">
        <f>DATE(Tabla2[[#This Row],[anio]],Tabla2[[#This Row],[mes]],Tabla2[[#This Row],[dia]])</f>
        <v>45070</v>
      </c>
      <c r="D352" s="94">
        <v>24</v>
      </c>
      <c r="E352" s="94">
        <v>5</v>
      </c>
      <c r="F352" s="94">
        <v>2023</v>
      </c>
      <c r="G352" s="23">
        <f>WEEKNUM(Tabla2[[#This Row],[fecha]],2)</f>
        <v>22</v>
      </c>
      <c r="H352" s="96" t="s">
        <v>85</v>
      </c>
      <c r="I352" s="97" t="s">
        <v>165</v>
      </c>
      <c r="J352" s="97">
        <v>136</v>
      </c>
      <c r="K352" s="97" t="s">
        <v>166</v>
      </c>
      <c r="L352" s="97" t="s">
        <v>167</v>
      </c>
      <c r="M352" s="97" t="s">
        <v>168</v>
      </c>
      <c r="N352" s="30" t="s">
        <v>169</v>
      </c>
      <c r="O352" s="33" t="s">
        <v>170</v>
      </c>
      <c r="P352" s="71" t="s">
        <v>1418</v>
      </c>
      <c r="Q352" s="30"/>
      <c r="R352" s="30"/>
      <c r="S352" s="30"/>
      <c r="T352" s="30"/>
      <c r="U352" s="65"/>
      <c r="V352" s="65"/>
      <c r="W352" s="65"/>
      <c r="X352" s="65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  <c r="CC352" s="30"/>
      <c r="CD352" s="30"/>
      <c r="CE352" s="30"/>
      <c r="CF352" s="30"/>
      <c r="CG352" s="30"/>
      <c r="CH352" s="30"/>
    </row>
    <row r="353" spans="1:86" ht="15.75" thickBot="1" x14ac:dyDescent="0.3">
      <c r="A353" s="70" t="s">
        <v>1421</v>
      </c>
      <c r="B353" s="36" t="s">
        <v>218</v>
      </c>
      <c r="C353" s="95">
        <f>DATE(Tabla2[[#This Row],[anio]],Tabla2[[#This Row],[mes]],Tabla2[[#This Row],[dia]])</f>
        <v>45068</v>
      </c>
      <c r="D353" s="94">
        <v>22</v>
      </c>
      <c r="E353" s="94">
        <v>5</v>
      </c>
      <c r="F353" s="94">
        <v>2023</v>
      </c>
      <c r="G353" s="23">
        <f>WEEKNUM(Tabla2[[#This Row],[fecha]],2)</f>
        <v>22</v>
      </c>
      <c r="H353" s="96" t="s">
        <v>85</v>
      </c>
      <c r="I353" s="97" t="s">
        <v>86</v>
      </c>
      <c r="J353" s="97">
        <v>130</v>
      </c>
      <c r="K353" s="97" t="s">
        <v>87</v>
      </c>
      <c r="L353" s="97" t="s">
        <v>88</v>
      </c>
      <c r="M353" s="97" t="s">
        <v>89</v>
      </c>
      <c r="N353" s="30" t="s">
        <v>90</v>
      </c>
      <c r="O353" s="33" t="s">
        <v>91</v>
      </c>
      <c r="P353" s="71" t="s">
        <v>1063</v>
      </c>
      <c r="Q353" s="30"/>
      <c r="R353" s="30"/>
      <c r="S353" s="30"/>
      <c r="T353" s="30"/>
      <c r="U353" s="65"/>
      <c r="V353" s="65"/>
      <c r="W353" s="65"/>
      <c r="X353" s="65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  <c r="CC353" s="30"/>
      <c r="CD353" s="30"/>
      <c r="CE353" s="30"/>
      <c r="CF353" s="30"/>
      <c r="CG353" s="30"/>
      <c r="CH353" s="30"/>
    </row>
    <row r="354" spans="1:86" ht="15.75" thickBot="1" x14ac:dyDescent="0.3">
      <c r="A354" s="70" t="s">
        <v>1423</v>
      </c>
      <c r="B354" s="36" t="s">
        <v>219</v>
      </c>
      <c r="C354" s="95">
        <f>DATE(Tabla2[[#This Row],[anio]],Tabla2[[#This Row],[mes]],Tabla2[[#This Row],[dia]])</f>
        <v>45070</v>
      </c>
      <c r="D354" s="94">
        <v>24</v>
      </c>
      <c r="E354" s="94">
        <v>5</v>
      </c>
      <c r="F354" s="94">
        <v>2023</v>
      </c>
      <c r="G354" s="23">
        <f>WEEKNUM(Tabla2[[#This Row],[fecha]],2)</f>
        <v>22</v>
      </c>
      <c r="H354" s="96" t="s">
        <v>85</v>
      </c>
      <c r="I354" s="97" t="s">
        <v>86</v>
      </c>
      <c r="J354" s="97">
        <v>130</v>
      </c>
      <c r="K354" s="97" t="s">
        <v>1424</v>
      </c>
      <c r="L354" s="97" t="s">
        <v>88</v>
      </c>
      <c r="M354" s="97" t="s">
        <v>89</v>
      </c>
      <c r="N354" s="30" t="s">
        <v>90</v>
      </c>
      <c r="O354" s="33" t="s">
        <v>91</v>
      </c>
      <c r="P354" s="71" t="s">
        <v>1063</v>
      </c>
      <c r="Q354" s="30"/>
      <c r="R354" s="30"/>
      <c r="S354" s="30"/>
      <c r="T354" s="30"/>
      <c r="U354" s="65"/>
      <c r="V354" s="65"/>
      <c r="W354" s="65"/>
      <c r="X354" s="65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  <c r="CC354" s="30"/>
      <c r="CD354" s="30"/>
      <c r="CE354" s="30"/>
      <c r="CF354" s="30"/>
      <c r="CG354" s="30"/>
      <c r="CH354" s="30"/>
    </row>
    <row r="355" spans="1:86" ht="15.75" thickBot="1" x14ac:dyDescent="0.3">
      <c r="A355" s="70" t="s">
        <v>1425</v>
      </c>
      <c r="B355" s="36" t="s">
        <v>218</v>
      </c>
      <c r="C355" s="95">
        <f>DATE(Tabla2[[#This Row],[anio]],Tabla2[[#This Row],[mes]],Tabla2[[#This Row],[dia]])</f>
        <v>45068</v>
      </c>
      <c r="D355" s="94">
        <v>22</v>
      </c>
      <c r="E355" s="94">
        <v>5</v>
      </c>
      <c r="F355" s="94">
        <v>2023</v>
      </c>
      <c r="G355" s="23">
        <f>WEEKNUM(Tabla2[[#This Row],[fecha]],2)</f>
        <v>22</v>
      </c>
      <c r="H355" s="96" t="s">
        <v>85</v>
      </c>
      <c r="I355" s="97" t="s">
        <v>86</v>
      </c>
      <c r="J355" s="97">
        <v>131</v>
      </c>
      <c r="K355" s="97" t="s">
        <v>87</v>
      </c>
      <c r="L355" s="97" t="s">
        <v>88</v>
      </c>
      <c r="M355" s="97" t="s">
        <v>1300</v>
      </c>
      <c r="N355" s="30" t="s">
        <v>1426</v>
      </c>
      <c r="O355" s="33" t="s">
        <v>1375</v>
      </c>
      <c r="P355" s="71" t="s">
        <v>1427</v>
      </c>
      <c r="Q355" s="30"/>
      <c r="R355" s="30"/>
      <c r="S355" s="30"/>
      <c r="T355" s="30"/>
      <c r="U355" s="65"/>
      <c r="V355" s="65"/>
      <c r="W355" s="65"/>
      <c r="X355" s="65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  <c r="CC355" s="30"/>
      <c r="CD355" s="30"/>
      <c r="CE355" s="30"/>
      <c r="CF355" s="30"/>
      <c r="CG355" s="30"/>
      <c r="CH355" s="30"/>
    </row>
    <row r="356" spans="1:86" ht="15.75" thickBot="1" x14ac:dyDescent="0.3">
      <c r="A356" s="70" t="s">
        <v>1428</v>
      </c>
      <c r="B356" s="36" t="s">
        <v>219</v>
      </c>
      <c r="C356" s="95">
        <f>DATE(Tabla2[[#This Row],[anio]],Tabla2[[#This Row],[mes]],Tabla2[[#This Row],[dia]])</f>
        <v>45070</v>
      </c>
      <c r="D356" s="94">
        <v>24</v>
      </c>
      <c r="E356" s="94">
        <v>5</v>
      </c>
      <c r="F356" s="94">
        <v>2023</v>
      </c>
      <c r="G356" s="23">
        <f>WEEKNUM(Tabla2[[#This Row],[fecha]],2)</f>
        <v>22</v>
      </c>
      <c r="H356" s="96" t="s">
        <v>85</v>
      </c>
      <c r="I356" s="97" t="s">
        <v>86</v>
      </c>
      <c r="J356" s="97">
        <v>131</v>
      </c>
      <c r="K356" s="97" t="s">
        <v>87</v>
      </c>
      <c r="L356" s="97" t="s">
        <v>88</v>
      </c>
      <c r="M356" s="97" t="s">
        <v>1300</v>
      </c>
      <c r="N356" s="30" t="s">
        <v>1426</v>
      </c>
      <c r="O356" s="33" t="s">
        <v>1375</v>
      </c>
      <c r="P356" s="71" t="s">
        <v>1427</v>
      </c>
      <c r="Q356" s="30"/>
      <c r="R356" s="30"/>
      <c r="S356" s="30"/>
      <c r="T356" s="30"/>
      <c r="U356" s="65"/>
      <c r="V356" s="65"/>
      <c r="W356" s="65"/>
      <c r="X356" s="65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  <c r="CC356" s="30"/>
      <c r="CD356" s="30"/>
      <c r="CE356" s="30"/>
      <c r="CF356" s="30"/>
      <c r="CG356" s="30"/>
      <c r="CH356" s="30"/>
    </row>
    <row r="357" spans="1:86" ht="26.25" thickBot="1" x14ac:dyDescent="0.3">
      <c r="A357" s="70" t="s">
        <v>1436</v>
      </c>
      <c r="B357" s="36" t="s">
        <v>218</v>
      </c>
      <c r="C357" s="95">
        <f>DATE(Tabla2[[#This Row],[anio]],Tabla2[[#This Row],[mes]],Tabla2[[#This Row],[dia]])</f>
        <v>45067</v>
      </c>
      <c r="D357" s="94">
        <v>21</v>
      </c>
      <c r="E357" s="94">
        <v>5</v>
      </c>
      <c r="F357" s="94">
        <v>2023</v>
      </c>
      <c r="G357" s="23">
        <f>WEEKNUM(Tabla2[[#This Row],[fecha]],2)</f>
        <v>21</v>
      </c>
      <c r="H357" s="96" t="s">
        <v>704</v>
      </c>
      <c r="I357" s="97" t="s">
        <v>165</v>
      </c>
      <c r="J357" s="97">
        <v>133</v>
      </c>
      <c r="K357" s="97"/>
      <c r="L357" s="97"/>
      <c r="M357" s="97"/>
      <c r="N357" s="30"/>
      <c r="O357" s="33"/>
      <c r="P357" s="71"/>
      <c r="Q357" s="30"/>
      <c r="R357" s="30"/>
      <c r="S357" s="30"/>
      <c r="T357" s="30"/>
      <c r="U357" s="65"/>
      <c r="V357" s="65"/>
      <c r="W357" s="65"/>
      <c r="X357" s="65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  <c r="CC357" s="30"/>
      <c r="CD357" s="30"/>
      <c r="CE357" s="30"/>
      <c r="CF357" s="30"/>
      <c r="CG357" s="30"/>
      <c r="CH357" s="30"/>
    </row>
    <row r="358" spans="1:86" ht="26.25" thickBot="1" x14ac:dyDescent="0.3">
      <c r="A358" s="70" t="s">
        <v>1437</v>
      </c>
      <c r="B358" s="36" t="s">
        <v>218</v>
      </c>
      <c r="C358" s="95">
        <f>DATE(Tabla2[[#This Row],[anio]],Tabla2[[#This Row],[mes]],Tabla2[[#This Row],[dia]])</f>
        <v>45068</v>
      </c>
      <c r="D358" s="94">
        <v>22</v>
      </c>
      <c r="E358" s="94">
        <v>5</v>
      </c>
      <c r="F358" s="94">
        <v>2023</v>
      </c>
      <c r="G358" s="23">
        <f>WEEKNUM(Tabla2[[#This Row],[fecha]],2)</f>
        <v>22</v>
      </c>
      <c r="H358" s="96" t="s">
        <v>704</v>
      </c>
      <c r="I358" s="97" t="s">
        <v>165</v>
      </c>
      <c r="J358" s="97">
        <v>133</v>
      </c>
      <c r="K358" s="97"/>
      <c r="L358" s="97"/>
      <c r="M358" s="97"/>
      <c r="N358" s="30"/>
      <c r="O358" s="33"/>
      <c r="P358" s="71"/>
      <c r="Q358" s="30"/>
      <c r="R358" s="30"/>
      <c r="S358" s="30"/>
      <c r="T358" s="30"/>
      <c r="U358" s="65"/>
      <c r="V358" s="65"/>
      <c r="W358" s="65"/>
      <c r="X358" s="65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  <c r="CC358" s="30"/>
      <c r="CD358" s="30"/>
      <c r="CE358" s="30"/>
      <c r="CF358" s="30"/>
      <c r="CG358" s="30"/>
      <c r="CH358" s="30"/>
    </row>
    <row r="359" spans="1:86" ht="26.25" thickBot="1" x14ac:dyDescent="0.3">
      <c r="A359" s="70" t="s">
        <v>1438</v>
      </c>
      <c r="B359" s="36" t="s">
        <v>218</v>
      </c>
      <c r="C359" s="95">
        <f>DATE(Tabla2[[#This Row],[anio]],Tabla2[[#This Row],[mes]],Tabla2[[#This Row],[dia]])</f>
        <v>45069</v>
      </c>
      <c r="D359" s="94">
        <v>23</v>
      </c>
      <c r="E359" s="94">
        <v>5</v>
      </c>
      <c r="F359" s="94">
        <v>2023</v>
      </c>
      <c r="G359" s="23">
        <f>WEEKNUM(Tabla2[[#This Row],[fecha]],2)</f>
        <v>22</v>
      </c>
      <c r="H359" s="96" t="s">
        <v>704</v>
      </c>
      <c r="I359" s="97" t="s">
        <v>165</v>
      </c>
      <c r="J359" s="97">
        <v>133</v>
      </c>
      <c r="K359" s="97"/>
      <c r="L359" s="97"/>
      <c r="M359" s="97"/>
      <c r="N359" s="30"/>
      <c r="O359" s="33"/>
      <c r="P359" s="71"/>
      <c r="Q359" s="30"/>
      <c r="R359" s="30"/>
      <c r="S359" s="30"/>
      <c r="T359" s="30"/>
      <c r="U359" s="65"/>
      <c r="V359" s="65"/>
      <c r="W359" s="65"/>
      <c r="X359" s="65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</row>
    <row r="360" spans="1:86" ht="26.25" thickBot="1" x14ac:dyDescent="0.3">
      <c r="A360" s="70" t="s">
        <v>1439</v>
      </c>
      <c r="B360" s="36" t="s">
        <v>218</v>
      </c>
      <c r="C360" s="95">
        <f>DATE(Tabla2[[#This Row],[anio]],Tabla2[[#This Row],[mes]],Tabla2[[#This Row],[dia]])</f>
        <v>45070</v>
      </c>
      <c r="D360" s="94">
        <v>24</v>
      </c>
      <c r="E360" s="94">
        <v>5</v>
      </c>
      <c r="F360" s="94">
        <v>2023</v>
      </c>
      <c r="G360" s="23">
        <f>WEEKNUM(Tabla2[[#This Row],[fecha]],2)</f>
        <v>22</v>
      </c>
      <c r="H360" s="96" t="s">
        <v>704</v>
      </c>
      <c r="I360" s="97" t="s">
        <v>165</v>
      </c>
      <c r="J360" s="97">
        <v>133</v>
      </c>
      <c r="K360" s="97"/>
      <c r="L360" s="97"/>
      <c r="M360" s="97"/>
      <c r="N360" s="30"/>
      <c r="O360" s="33"/>
      <c r="P360" s="71"/>
      <c r="Q360" s="30"/>
      <c r="R360" s="30"/>
      <c r="S360" s="30"/>
      <c r="T360" s="30"/>
      <c r="U360" s="65"/>
      <c r="V360" s="65"/>
      <c r="W360" s="65"/>
      <c r="X360" s="65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  <c r="CC360" s="30"/>
      <c r="CD360" s="30"/>
      <c r="CE360" s="30"/>
      <c r="CF360" s="30"/>
      <c r="CG360" s="30"/>
      <c r="CH360" s="30"/>
    </row>
    <row r="361" spans="1:86" ht="26.25" thickBot="1" x14ac:dyDescent="0.3">
      <c r="A361" s="70" t="s">
        <v>1440</v>
      </c>
      <c r="B361" s="36" t="s">
        <v>218</v>
      </c>
      <c r="C361" s="95">
        <f>DATE(Tabla2[[#This Row],[anio]],Tabla2[[#This Row],[mes]],Tabla2[[#This Row],[dia]])</f>
        <v>45071</v>
      </c>
      <c r="D361" s="94">
        <v>25</v>
      </c>
      <c r="E361" s="94">
        <v>5</v>
      </c>
      <c r="F361" s="94">
        <v>2023</v>
      </c>
      <c r="G361" s="23">
        <f>WEEKNUM(Tabla2[[#This Row],[fecha]],2)</f>
        <v>22</v>
      </c>
      <c r="H361" s="96" t="s">
        <v>704</v>
      </c>
      <c r="I361" s="97" t="s">
        <v>165</v>
      </c>
      <c r="J361" s="97">
        <v>133</v>
      </c>
      <c r="K361" s="97"/>
      <c r="L361" s="97"/>
      <c r="M361" s="97"/>
      <c r="N361" s="30"/>
      <c r="O361" s="33"/>
      <c r="P361" s="71"/>
      <c r="Q361" s="30"/>
      <c r="R361" s="30"/>
      <c r="S361" s="30"/>
      <c r="T361" s="30"/>
      <c r="U361" s="65"/>
      <c r="V361" s="65"/>
      <c r="W361" s="65"/>
      <c r="X361" s="65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  <c r="CC361" s="30"/>
      <c r="CD361" s="30"/>
      <c r="CE361" s="30"/>
      <c r="CF361" s="30"/>
      <c r="CG361" s="30"/>
      <c r="CH361" s="30"/>
    </row>
    <row r="362" spans="1:86" ht="26.25" thickBot="1" x14ac:dyDescent="0.3">
      <c r="A362" s="70" t="s">
        <v>1441</v>
      </c>
      <c r="B362" s="36" t="s">
        <v>218</v>
      </c>
      <c r="C362" s="95">
        <f>DATE(Tabla2[[#This Row],[anio]],Tabla2[[#This Row],[mes]],Tabla2[[#This Row],[dia]])</f>
        <v>45072</v>
      </c>
      <c r="D362" s="94">
        <v>26</v>
      </c>
      <c r="E362" s="94">
        <v>5</v>
      </c>
      <c r="F362" s="94">
        <v>2023</v>
      </c>
      <c r="G362" s="23">
        <f>WEEKNUM(Tabla2[[#This Row],[fecha]],2)</f>
        <v>22</v>
      </c>
      <c r="H362" s="96" t="s">
        <v>704</v>
      </c>
      <c r="I362" s="97" t="s">
        <v>165</v>
      </c>
      <c r="J362" s="97">
        <v>133</v>
      </c>
      <c r="K362" s="97"/>
      <c r="L362" s="97"/>
      <c r="M362" s="97"/>
      <c r="N362" s="30"/>
      <c r="O362" s="33"/>
      <c r="P362" s="71"/>
      <c r="Q362" s="30"/>
      <c r="R362" s="30"/>
      <c r="S362" s="30"/>
      <c r="T362" s="30"/>
      <c r="U362" s="65"/>
      <c r="V362" s="65"/>
      <c r="W362" s="65"/>
      <c r="X362" s="65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  <c r="CC362" s="30"/>
      <c r="CD362" s="30"/>
      <c r="CE362" s="30"/>
      <c r="CF362" s="30"/>
      <c r="CG362" s="30"/>
      <c r="CH362" s="30"/>
    </row>
    <row r="363" spans="1:86" ht="26.25" thickBot="1" x14ac:dyDescent="0.3">
      <c r="A363" s="70" t="s">
        <v>1442</v>
      </c>
      <c r="B363" s="36" t="s">
        <v>218</v>
      </c>
      <c r="C363" s="95">
        <f>DATE(Tabla2[[#This Row],[anio]],Tabla2[[#This Row],[mes]],Tabla2[[#This Row],[dia]])</f>
        <v>45069</v>
      </c>
      <c r="D363" s="94">
        <v>23</v>
      </c>
      <c r="E363" s="94">
        <v>5</v>
      </c>
      <c r="F363" s="94">
        <v>2023</v>
      </c>
      <c r="G363" s="23">
        <f>WEEKNUM(Tabla2[[#This Row],[fecha]],2)</f>
        <v>22</v>
      </c>
      <c r="H363" s="96" t="s">
        <v>704</v>
      </c>
      <c r="I363" s="97" t="s">
        <v>86</v>
      </c>
      <c r="J363" s="97">
        <v>134</v>
      </c>
      <c r="K363" s="97" t="s">
        <v>87</v>
      </c>
      <c r="L363" s="97" t="s">
        <v>88</v>
      </c>
      <c r="M363" s="97" t="s">
        <v>1443</v>
      </c>
      <c r="N363" s="30" t="s">
        <v>1444</v>
      </c>
      <c r="O363" s="33" t="s">
        <v>1445</v>
      </c>
      <c r="P363" s="71" t="s">
        <v>1446</v>
      </c>
      <c r="Q363" s="30"/>
      <c r="R363" s="30"/>
      <c r="S363" s="30"/>
      <c r="T363" s="30"/>
      <c r="U363" s="65"/>
      <c r="V363" s="65"/>
      <c r="W363" s="65"/>
      <c r="X363" s="65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  <c r="CC363" s="30"/>
      <c r="CD363" s="30"/>
      <c r="CE363" s="30"/>
      <c r="CF363" s="30"/>
      <c r="CG363" s="30"/>
      <c r="CH363" s="30"/>
    </row>
    <row r="364" spans="1:86" ht="15.75" thickBot="1" x14ac:dyDescent="0.3">
      <c r="A364" s="70" t="s">
        <v>1429</v>
      </c>
      <c r="B364" s="36" t="s">
        <v>218</v>
      </c>
      <c r="C364" s="95">
        <f>DATE(Tabla2[[#This Row],[anio]],Tabla2[[#This Row],[mes]],Tabla2[[#This Row],[dia]])</f>
        <v>45068</v>
      </c>
      <c r="D364" s="94">
        <v>22</v>
      </c>
      <c r="E364" s="94">
        <v>5</v>
      </c>
      <c r="F364" s="94">
        <v>2023</v>
      </c>
      <c r="G364" s="23">
        <f>WEEKNUM(Tabla2[[#This Row],[fecha]],2)</f>
        <v>22</v>
      </c>
      <c r="H364" s="96" t="s">
        <v>85</v>
      </c>
      <c r="I364" s="97" t="s">
        <v>86</v>
      </c>
      <c r="J364" s="97">
        <v>132</v>
      </c>
      <c r="K364" s="97" t="s">
        <v>823</v>
      </c>
      <c r="L364" s="97" t="s">
        <v>824</v>
      </c>
      <c r="M364" s="97" t="s">
        <v>1380</v>
      </c>
      <c r="N364" s="30" t="s">
        <v>1381</v>
      </c>
      <c r="O364" s="33" t="s">
        <v>1382</v>
      </c>
      <c r="P364" s="71" t="s">
        <v>1383</v>
      </c>
      <c r="Q364" s="30"/>
      <c r="R364" s="30"/>
      <c r="S364" s="30"/>
      <c r="T364" s="30"/>
      <c r="U364" s="65"/>
      <c r="V364" s="65"/>
      <c r="W364" s="65"/>
      <c r="X364" s="65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  <c r="CC364" s="30"/>
      <c r="CD364" s="30"/>
      <c r="CE364" s="30"/>
      <c r="CF364" s="30"/>
      <c r="CG364" s="30"/>
      <c r="CH364" s="30"/>
    </row>
    <row r="365" spans="1:86" ht="15.75" thickBot="1" x14ac:dyDescent="0.3">
      <c r="A365" s="70" t="s">
        <v>1430</v>
      </c>
      <c r="B365" s="36" t="s">
        <v>218</v>
      </c>
      <c r="C365" s="95">
        <f>DATE(Tabla2[[#This Row],[anio]],Tabla2[[#This Row],[mes]],Tabla2[[#This Row],[dia]])</f>
        <v>45069</v>
      </c>
      <c r="D365" s="94">
        <v>23</v>
      </c>
      <c r="E365" s="94">
        <v>5</v>
      </c>
      <c r="F365" s="94">
        <v>2023</v>
      </c>
      <c r="G365" s="23">
        <f>WEEKNUM(Tabla2[[#This Row],[fecha]],2)</f>
        <v>22</v>
      </c>
      <c r="H365" s="96" t="s">
        <v>85</v>
      </c>
      <c r="I365" s="97" t="s">
        <v>86</v>
      </c>
      <c r="J365" s="97">
        <v>132</v>
      </c>
      <c r="K365" s="97" t="s">
        <v>87</v>
      </c>
      <c r="L365" s="97" t="s">
        <v>88</v>
      </c>
      <c r="M365" s="97" t="s">
        <v>1431</v>
      </c>
      <c r="N365" s="30" t="s">
        <v>1432</v>
      </c>
      <c r="O365" s="33" t="s">
        <v>1433</v>
      </c>
      <c r="P365" s="71" t="s">
        <v>1434</v>
      </c>
      <c r="Q365" s="30"/>
      <c r="R365" s="30"/>
      <c r="S365" s="30"/>
      <c r="T365" s="30"/>
      <c r="U365" s="65"/>
      <c r="V365" s="65"/>
      <c r="W365" s="65"/>
      <c r="X365" s="65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  <c r="CC365" s="30"/>
      <c r="CD365" s="30"/>
      <c r="CE365" s="30"/>
      <c r="CF365" s="30"/>
      <c r="CG365" s="30"/>
      <c r="CH365" s="30"/>
    </row>
    <row r="366" spans="1:86" ht="15.75" thickBot="1" x14ac:dyDescent="0.3">
      <c r="A366" s="70" t="s">
        <v>1435</v>
      </c>
      <c r="B366" s="36" t="s">
        <v>218</v>
      </c>
      <c r="C366" s="95">
        <f>DATE(Tabla2[[#This Row],[anio]],Tabla2[[#This Row],[mes]],Tabla2[[#This Row],[dia]])</f>
        <v>45070</v>
      </c>
      <c r="D366" s="29">
        <v>24</v>
      </c>
      <c r="E366" s="29">
        <v>5</v>
      </c>
      <c r="F366" s="29">
        <v>2023</v>
      </c>
      <c r="G366" s="23">
        <f>WEEKNUM(Tabla2[[#This Row],[fecha]],2)</f>
        <v>22</v>
      </c>
      <c r="H366" s="31" t="s">
        <v>85</v>
      </c>
      <c r="I366" s="32" t="s">
        <v>86</v>
      </c>
      <c r="J366" s="32">
        <v>132</v>
      </c>
      <c r="K366" s="32" t="s">
        <v>823</v>
      </c>
      <c r="L366" s="32" t="s">
        <v>824</v>
      </c>
      <c r="M366" s="32" t="s">
        <v>1380</v>
      </c>
      <c r="N366" s="30" t="s">
        <v>1381</v>
      </c>
      <c r="O366" s="33" t="s">
        <v>1382</v>
      </c>
      <c r="P366" s="71" t="s">
        <v>1383</v>
      </c>
      <c r="Q366" s="30"/>
      <c r="R366" s="30"/>
      <c r="S366" s="30"/>
      <c r="T366" s="30"/>
      <c r="U366" s="65"/>
      <c r="V366" s="65"/>
      <c r="W366" s="65"/>
      <c r="X366" s="65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  <c r="CC366" s="30"/>
      <c r="CD366" s="30"/>
      <c r="CE366" s="30"/>
      <c r="CF366" s="30"/>
      <c r="CG366" s="30"/>
      <c r="CH366" s="30"/>
    </row>
    <row r="367" spans="1:86" ht="15.75" thickBot="1" x14ac:dyDescent="0.3">
      <c r="A367" s="70" t="s">
        <v>1451</v>
      </c>
      <c r="B367" s="36" t="s">
        <v>218</v>
      </c>
      <c r="C367" s="95">
        <f>DATE(Tabla2[[#This Row],[anio]],Tabla2[[#This Row],[mes]],Tabla2[[#This Row],[dia]])</f>
        <v>45069</v>
      </c>
      <c r="D367" s="29">
        <v>23</v>
      </c>
      <c r="E367" s="29">
        <v>5</v>
      </c>
      <c r="F367" s="29">
        <v>2023</v>
      </c>
      <c r="G367" s="30">
        <f>WEEKNUM(Tabla2[[#This Row],[fecha]],2)</f>
        <v>22</v>
      </c>
      <c r="H367" s="31" t="s">
        <v>1102</v>
      </c>
      <c r="I367" s="32" t="s">
        <v>86</v>
      </c>
      <c r="J367" s="32">
        <v>135</v>
      </c>
      <c r="K367" s="32" t="s">
        <v>364</v>
      </c>
      <c r="L367" s="32" t="s">
        <v>373</v>
      </c>
      <c r="M367" s="32" t="s">
        <v>1422</v>
      </c>
      <c r="N367" s="30" t="s">
        <v>1448</v>
      </c>
      <c r="O367" s="93" t="s">
        <v>1449</v>
      </c>
      <c r="P367" s="71" t="s">
        <v>1450</v>
      </c>
      <c r="Q367" s="30"/>
      <c r="R367" s="30"/>
      <c r="S367" s="30"/>
      <c r="T367" s="30"/>
      <c r="U367" s="65"/>
      <c r="V367" s="65"/>
      <c r="W367" s="65"/>
      <c r="X367" s="65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  <c r="CC367" s="30"/>
      <c r="CD367" s="30"/>
      <c r="CE367" s="30"/>
      <c r="CF367" s="30"/>
      <c r="CG367" s="30"/>
      <c r="CH367" s="30"/>
    </row>
    <row r="368" spans="1:86" ht="15.75" thickBot="1" x14ac:dyDescent="0.3">
      <c r="A368" s="70" t="s">
        <v>1447</v>
      </c>
      <c r="B368" s="36" t="s">
        <v>218</v>
      </c>
      <c r="C368" s="95">
        <f>DATE(Tabla2[[#This Row],[anio]],Tabla2[[#This Row],[mes]],Tabla2[[#This Row],[dia]])</f>
        <v>45070</v>
      </c>
      <c r="D368" s="29">
        <v>24</v>
      </c>
      <c r="E368" s="29">
        <v>5</v>
      </c>
      <c r="F368" s="29">
        <v>2023</v>
      </c>
      <c r="G368" s="30">
        <f>WEEKNUM(Tabla2[[#This Row],[fecha]],2)</f>
        <v>22</v>
      </c>
      <c r="H368" s="31" t="s">
        <v>1102</v>
      </c>
      <c r="I368" s="32" t="s">
        <v>86</v>
      </c>
      <c r="J368" s="32">
        <v>135</v>
      </c>
      <c r="K368" s="32" t="s">
        <v>364</v>
      </c>
      <c r="L368" s="32" t="s">
        <v>373</v>
      </c>
      <c r="M368" s="32" t="s">
        <v>1422</v>
      </c>
      <c r="N368" s="30" t="s">
        <v>1448</v>
      </c>
      <c r="O368" s="93" t="s">
        <v>1449</v>
      </c>
      <c r="P368" s="71" t="s">
        <v>1450</v>
      </c>
      <c r="Q368" s="30"/>
      <c r="R368" s="30"/>
      <c r="S368" s="30"/>
      <c r="T368" s="30"/>
      <c r="U368" s="65"/>
      <c r="V368" s="65"/>
      <c r="W368" s="65"/>
      <c r="X368" s="65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  <c r="CC368" s="30"/>
      <c r="CD368" s="30"/>
      <c r="CE368" s="30"/>
      <c r="CF368" s="30"/>
      <c r="CG368" s="30"/>
      <c r="CH368" s="30"/>
    </row>
    <row r="369" spans="1:86" ht="15.75" thickBot="1" x14ac:dyDescent="0.3">
      <c r="A369" s="70" t="s">
        <v>1452</v>
      </c>
      <c r="B369" s="36" t="s">
        <v>218</v>
      </c>
      <c r="C369" s="95">
        <f>DATE(Tabla2[[#This Row],[anio]],Tabla2[[#This Row],[mes]],Tabla2[[#This Row],[dia]])</f>
        <v>45076</v>
      </c>
      <c r="D369" s="94">
        <v>30</v>
      </c>
      <c r="E369" s="94">
        <v>5</v>
      </c>
      <c r="F369" s="94">
        <v>2023</v>
      </c>
      <c r="G369" s="30">
        <f>WEEKNUM(Tabla2[[#This Row],[fecha]],2)</f>
        <v>23</v>
      </c>
      <c r="H369" s="96" t="s">
        <v>160</v>
      </c>
      <c r="I369" s="97" t="s">
        <v>165</v>
      </c>
      <c r="J369" s="97">
        <v>135</v>
      </c>
      <c r="K369" s="97" t="s">
        <v>1195</v>
      </c>
      <c r="L369" s="97" t="s">
        <v>1453</v>
      </c>
      <c r="M369" s="97"/>
      <c r="N369" s="30" t="s">
        <v>1454</v>
      </c>
      <c r="O369" s="33" t="s">
        <v>1455</v>
      </c>
      <c r="P369" s="71" t="s">
        <v>1456</v>
      </c>
      <c r="Q369" s="30"/>
      <c r="R369" s="30"/>
      <c r="S369" s="30"/>
      <c r="T369" s="30"/>
      <c r="U369" s="65"/>
      <c r="V369" s="65"/>
      <c r="W369" s="65"/>
      <c r="X369" s="65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  <c r="CC369" s="30"/>
      <c r="CD369" s="30"/>
      <c r="CE369" s="30"/>
      <c r="CF369" s="30"/>
      <c r="CG369" s="30"/>
      <c r="CH369" s="30"/>
    </row>
    <row r="370" spans="1:86" ht="15.75" thickBot="1" x14ac:dyDescent="0.3">
      <c r="A370" s="70" t="s">
        <v>1457</v>
      </c>
      <c r="B370" s="36" t="s">
        <v>218</v>
      </c>
      <c r="C370" s="95">
        <f>DATE(Tabla2[[#This Row],[anio]],Tabla2[[#This Row],[mes]],Tabla2[[#This Row],[dia]])</f>
        <v>45077</v>
      </c>
      <c r="D370" s="94">
        <v>31</v>
      </c>
      <c r="E370" s="94">
        <v>5</v>
      </c>
      <c r="F370" s="94">
        <v>2023</v>
      </c>
      <c r="G370" s="30">
        <f>WEEKNUM(Tabla2[[#This Row],[fecha]],2)</f>
        <v>23</v>
      </c>
      <c r="H370" s="96" t="s">
        <v>160</v>
      </c>
      <c r="I370" s="97" t="s">
        <v>165</v>
      </c>
      <c r="J370" s="97">
        <v>135</v>
      </c>
      <c r="K370" s="97" t="s">
        <v>1106</v>
      </c>
      <c r="L370" s="97" t="s">
        <v>1458</v>
      </c>
      <c r="M370" s="97"/>
      <c r="N370" s="30" t="s">
        <v>1459</v>
      </c>
      <c r="O370" s="33" t="s">
        <v>1460</v>
      </c>
      <c r="P370" s="71" t="s">
        <v>1461</v>
      </c>
      <c r="Q370" s="30"/>
      <c r="R370" s="30"/>
      <c r="S370" s="30"/>
      <c r="T370" s="30"/>
      <c r="U370" s="65"/>
      <c r="V370" s="65"/>
      <c r="W370" s="65"/>
      <c r="X370" s="65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  <c r="CC370" s="30"/>
      <c r="CD370" s="30"/>
      <c r="CE370" s="30"/>
      <c r="CF370" s="30"/>
      <c r="CG370" s="30"/>
      <c r="CH370" s="30"/>
    </row>
    <row r="371" spans="1:86" ht="15.75" thickBot="1" x14ac:dyDescent="0.3">
      <c r="A371" s="70" t="s">
        <v>1462</v>
      </c>
      <c r="B371" s="36" t="s">
        <v>173</v>
      </c>
      <c r="C371" s="95">
        <f>DATE(Tabla2[[#This Row],[anio]],Tabla2[[#This Row],[mes]],Tabla2[[#This Row],[dia]])</f>
        <v>45079</v>
      </c>
      <c r="D371" s="94">
        <v>2</v>
      </c>
      <c r="E371" s="94">
        <v>6</v>
      </c>
      <c r="F371" s="94">
        <v>2023</v>
      </c>
      <c r="G371" s="30">
        <f>WEEKNUM(Tabla2[[#This Row],[fecha]],2)</f>
        <v>23</v>
      </c>
      <c r="H371" s="96" t="s">
        <v>160</v>
      </c>
      <c r="I371" s="97" t="s">
        <v>165</v>
      </c>
      <c r="J371" s="97">
        <v>135</v>
      </c>
      <c r="K371" s="97" t="s">
        <v>416</v>
      </c>
      <c r="L371" s="97" t="s">
        <v>417</v>
      </c>
      <c r="M371" s="97" t="s">
        <v>1463</v>
      </c>
      <c r="N371" s="30" t="s">
        <v>1464</v>
      </c>
      <c r="O371" s="33" t="s">
        <v>1465</v>
      </c>
      <c r="P371" s="71" t="s">
        <v>1466</v>
      </c>
      <c r="Q371" s="30"/>
      <c r="R371" s="30"/>
      <c r="S371" s="30"/>
      <c r="T371" s="30"/>
      <c r="U371" s="65"/>
      <c r="V371" s="65"/>
      <c r="W371" s="65"/>
      <c r="X371" s="65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  <c r="CC371" s="30"/>
      <c r="CD371" s="30"/>
      <c r="CE371" s="30"/>
      <c r="CF371" s="30"/>
      <c r="CG371" s="30"/>
      <c r="CH371" s="30"/>
    </row>
    <row r="372" spans="1:86" ht="15.75" thickBot="1" x14ac:dyDescent="0.3">
      <c r="A372" s="70" t="s">
        <v>1467</v>
      </c>
      <c r="B372" s="36" t="s">
        <v>218</v>
      </c>
      <c r="C372" s="95">
        <f>DATE(Tabla2[[#This Row],[anio]],Tabla2[[#This Row],[mes]],Tabla2[[#This Row],[dia]])</f>
        <v>45076</v>
      </c>
      <c r="D372" s="94">
        <v>30</v>
      </c>
      <c r="E372" s="94">
        <v>5</v>
      </c>
      <c r="F372" s="94">
        <v>2023</v>
      </c>
      <c r="G372" s="30">
        <f>WEEKNUM(Tabla2[[#This Row],[fecha]],2)</f>
        <v>23</v>
      </c>
      <c r="H372" s="96" t="s">
        <v>160</v>
      </c>
      <c r="I372" s="97" t="s">
        <v>86</v>
      </c>
      <c r="J372" s="97">
        <v>136</v>
      </c>
      <c r="K372" s="97" t="s">
        <v>483</v>
      </c>
      <c r="L372" s="97" t="s">
        <v>484</v>
      </c>
      <c r="M372" s="97" t="s">
        <v>1468</v>
      </c>
      <c r="N372" s="30" t="s">
        <v>1469</v>
      </c>
      <c r="O372" s="33" t="s">
        <v>1470</v>
      </c>
      <c r="P372" s="71" t="s">
        <v>1471</v>
      </c>
      <c r="Q372" s="30"/>
      <c r="R372" s="30"/>
      <c r="S372" s="30"/>
      <c r="T372" s="30"/>
      <c r="U372" s="65"/>
      <c r="V372" s="65"/>
      <c r="W372" s="65"/>
      <c r="X372" s="65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  <c r="CC372" s="30"/>
      <c r="CD372" s="30"/>
      <c r="CE372" s="30"/>
      <c r="CF372" s="30"/>
      <c r="CG372" s="30"/>
      <c r="CH372" s="30"/>
    </row>
    <row r="373" spans="1:86" ht="15.75" thickBot="1" x14ac:dyDescent="0.3">
      <c r="A373" s="70" t="s">
        <v>1472</v>
      </c>
      <c r="B373" s="36" t="s">
        <v>173</v>
      </c>
      <c r="C373" s="95">
        <f>DATE(Tabla2[[#This Row],[anio]],Tabla2[[#This Row],[mes]],Tabla2[[#This Row],[dia]])</f>
        <v>45079</v>
      </c>
      <c r="D373" s="94">
        <v>2</v>
      </c>
      <c r="E373" s="94">
        <v>6</v>
      </c>
      <c r="F373" s="94">
        <v>2023</v>
      </c>
      <c r="G373" s="30">
        <f>WEEKNUM(Tabla2[[#This Row],[fecha]],2)</f>
        <v>23</v>
      </c>
      <c r="H373" s="96" t="s">
        <v>160</v>
      </c>
      <c r="I373" s="97" t="s">
        <v>86</v>
      </c>
      <c r="J373" s="97" t="s">
        <v>1473</v>
      </c>
      <c r="K373" s="97" t="s">
        <v>710</v>
      </c>
      <c r="L373" s="97" t="s">
        <v>1029</v>
      </c>
      <c r="M373" s="97" t="s">
        <v>1029</v>
      </c>
      <c r="N373" s="30" t="s">
        <v>1474</v>
      </c>
      <c r="O373" s="33" t="s">
        <v>1475</v>
      </c>
      <c r="P373" s="71" t="s">
        <v>1476</v>
      </c>
      <c r="Q373" s="30"/>
      <c r="R373" s="30"/>
      <c r="S373" s="30"/>
      <c r="T373" s="30"/>
      <c r="U373" s="65"/>
      <c r="V373" s="65"/>
      <c r="W373" s="65"/>
      <c r="X373" s="65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  <c r="CC373" s="30"/>
      <c r="CD373" s="30"/>
      <c r="CE373" s="30"/>
      <c r="CF373" s="30"/>
      <c r="CG373" s="30"/>
      <c r="CH373" s="30"/>
    </row>
    <row r="374" spans="1:86" ht="15.75" thickBot="1" x14ac:dyDescent="0.3">
      <c r="A374" s="70" t="s">
        <v>1477</v>
      </c>
      <c r="B374" s="36" t="s">
        <v>218</v>
      </c>
      <c r="C374" s="95">
        <f>DATE(Tabla2[[#This Row],[anio]],Tabla2[[#This Row],[mes]],Tabla2[[#This Row],[dia]])</f>
        <v>45076</v>
      </c>
      <c r="D374" s="94">
        <v>30</v>
      </c>
      <c r="E374" s="94">
        <v>5</v>
      </c>
      <c r="F374" s="94">
        <v>2023</v>
      </c>
      <c r="G374" s="30">
        <f>WEEKNUM(Tabla2[[#This Row],[fecha]],2)</f>
        <v>23</v>
      </c>
      <c r="H374" s="96" t="s">
        <v>763</v>
      </c>
      <c r="I374" s="97" t="s">
        <v>165</v>
      </c>
      <c r="J374" s="97">
        <v>137</v>
      </c>
      <c r="K374" s="97" t="s">
        <v>835</v>
      </c>
      <c r="L374" s="97" t="s">
        <v>836</v>
      </c>
      <c r="M374" s="97"/>
      <c r="N374" s="30" t="s">
        <v>1478</v>
      </c>
      <c r="O374" s="33" t="s">
        <v>1479</v>
      </c>
      <c r="P374" s="71" t="s">
        <v>1480</v>
      </c>
      <c r="Q374" s="30"/>
      <c r="R374" s="30"/>
      <c r="S374" s="30"/>
      <c r="T374" s="30"/>
      <c r="U374" s="65"/>
      <c r="V374" s="65"/>
      <c r="W374" s="65"/>
      <c r="X374" s="65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  <c r="CC374" s="30"/>
      <c r="CD374" s="30"/>
      <c r="CE374" s="30"/>
      <c r="CF374" s="30"/>
      <c r="CG374" s="30"/>
      <c r="CH374" s="30"/>
    </row>
    <row r="375" spans="1:86" ht="15.75" thickBot="1" x14ac:dyDescent="0.3">
      <c r="A375" s="70" t="s">
        <v>1481</v>
      </c>
      <c r="B375" s="36" t="s">
        <v>218</v>
      </c>
      <c r="C375" s="95">
        <f>DATE(Tabla2[[#This Row],[anio]],Tabla2[[#This Row],[mes]],Tabla2[[#This Row],[dia]])</f>
        <v>45077</v>
      </c>
      <c r="D375" s="94">
        <v>31</v>
      </c>
      <c r="E375" s="94">
        <v>5</v>
      </c>
      <c r="F375" s="94">
        <v>2023</v>
      </c>
      <c r="G375" s="30">
        <f>WEEKNUM(Tabla2[[#This Row],[fecha]],2)</f>
        <v>23</v>
      </c>
      <c r="H375" s="96" t="s">
        <v>763</v>
      </c>
      <c r="I375" s="97" t="s">
        <v>165</v>
      </c>
      <c r="J375" s="97">
        <v>137</v>
      </c>
      <c r="K375" s="97" t="s">
        <v>835</v>
      </c>
      <c r="L375" s="97" t="s">
        <v>836</v>
      </c>
      <c r="M375" s="97"/>
      <c r="N375" s="30" t="s">
        <v>1478</v>
      </c>
      <c r="O375" s="33" t="s">
        <v>1479</v>
      </c>
      <c r="P375" s="71" t="s">
        <v>1480</v>
      </c>
      <c r="Q375" s="30"/>
      <c r="R375" s="30"/>
      <c r="S375" s="30"/>
      <c r="T375" s="30"/>
      <c r="U375" s="65"/>
      <c r="V375" s="65"/>
      <c r="W375" s="65"/>
      <c r="X375" s="65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  <c r="CC375" s="30"/>
      <c r="CD375" s="30"/>
      <c r="CE375" s="30"/>
      <c r="CF375" s="30"/>
      <c r="CG375" s="30"/>
      <c r="CH375" s="30"/>
    </row>
    <row r="376" spans="1:86" ht="15.75" thickBot="1" x14ac:dyDescent="0.3">
      <c r="A376" s="70" t="s">
        <v>1482</v>
      </c>
      <c r="B376" s="36" t="s">
        <v>173</v>
      </c>
      <c r="C376" s="95">
        <f>DATE(Tabla2[[#This Row],[anio]],Tabla2[[#This Row],[mes]],Tabla2[[#This Row],[dia]])</f>
        <v>45078</v>
      </c>
      <c r="D376" s="94">
        <v>1</v>
      </c>
      <c r="E376" s="94">
        <v>6</v>
      </c>
      <c r="F376" s="94">
        <v>2023</v>
      </c>
      <c r="G376" s="30">
        <f>WEEKNUM(Tabla2[[#This Row],[fecha]],2)</f>
        <v>23</v>
      </c>
      <c r="H376" s="96" t="s">
        <v>763</v>
      </c>
      <c r="I376" s="97" t="s">
        <v>165</v>
      </c>
      <c r="J376" s="97">
        <v>137</v>
      </c>
      <c r="K376" s="97" t="s">
        <v>835</v>
      </c>
      <c r="L376" s="97" t="s">
        <v>836</v>
      </c>
      <c r="M376" s="97"/>
      <c r="N376" s="30" t="s">
        <v>1478</v>
      </c>
      <c r="O376" s="33" t="s">
        <v>1479</v>
      </c>
      <c r="P376" s="71" t="s">
        <v>1480</v>
      </c>
      <c r="Q376" s="30"/>
      <c r="R376" s="30"/>
      <c r="S376" s="30"/>
      <c r="T376" s="30"/>
      <c r="U376" s="65"/>
      <c r="V376" s="65"/>
      <c r="W376" s="65"/>
      <c r="X376" s="65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  <c r="CC376" s="30"/>
      <c r="CD376" s="30"/>
      <c r="CE376" s="30"/>
      <c r="CF376" s="30"/>
      <c r="CG376" s="30"/>
      <c r="CH376" s="30"/>
    </row>
    <row r="377" spans="1:86" ht="15.75" thickBot="1" x14ac:dyDescent="0.3">
      <c r="A377" s="70" t="s">
        <v>1483</v>
      </c>
      <c r="B377" s="36" t="s">
        <v>173</v>
      </c>
      <c r="C377" s="95">
        <f>DATE(Tabla2[[#This Row],[anio]],Tabla2[[#This Row],[mes]],Tabla2[[#This Row],[dia]])</f>
        <v>45079</v>
      </c>
      <c r="D377" s="94">
        <v>2</v>
      </c>
      <c r="E377" s="94">
        <v>6</v>
      </c>
      <c r="F377" s="94">
        <v>2023</v>
      </c>
      <c r="G377" s="30">
        <f>WEEKNUM(Tabla2[[#This Row],[fecha]],2)</f>
        <v>23</v>
      </c>
      <c r="H377" s="96" t="s">
        <v>763</v>
      </c>
      <c r="I377" s="97" t="s">
        <v>165</v>
      </c>
      <c r="J377" s="97">
        <v>137</v>
      </c>
      <c r="K377" s="97" t="s">
        <v>835</v>
      </c>
      <c r="L377" s="97" t="s">
        <v>836</v>
      </c>
      <c r="M377" s="97"/>
      <c r="N377" s="30" t="s">
        <v>1478</v>
      </c>
      <c r="O377" s="33" t="s">
        <v>1479</v>
      </c>
      <c r="P377" s="71" t="s">
        <v>1480</v>
      </c>
      <c r="Q377" s="30"/>
      <c r="R377" s="30"/>
      <c r="S377" s="30"/>
      <c r="T377" s="30"/>
      <c r="U377" s="65"/>
      <c r="V377" s="65"/>
      <c r="W377" s="65"/>
      <c r="X377" s="65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</row>
    <row r="378" spans="1:86" ht="15.75" thickBot="1" x14ac:dyDescent="0.3">
      <c r="A378" s="70" t="s">
        <v>1484</v>
      </c>
      <c r="B378" s="36" t="s">
        <v>218</v>
      </c>
      <c r="C378" s="95">
        <f>DATE(Tabla2[[#This Row],[anio]],Tabla2[[#This Row],[mes]],Tabla2[[#This Row],[dia]])</f>
        <v>45075</v>
      </c>
      <c r="D378" s="94">
        <v>29</v>
      </c>
      <c r="E378" s="94">
        <v>5</v>
      </c>
      <c r="F378" s="94">
        <v>2023</v>
      </c>
      <c r="G378" s="30">
        <f>WEEKNUM(Tabla2[[#This Row],[fecha]],2)</f>
        <v>23</v>
      </c>
      <c r="H378" s="96" t="s">
        <v>85</v>
      </c>
      <c r="I378" s="97" t="s">
        <v>86</v>
      </c>
      <c r="J378" s="97">
        <v>138</v>
      </c>
      <c r="K378" s="97" t="s">
        <v>87</v>
      </c>
      <c r="L378" s="97" t="s">
        <v>88</v>
      </c>
      <c r="M378" s="97" t="s">
        <v>1431</v>
      </c>
      <c r="N378" s="30" t="s">
        <v>1432</v>
      </c>
      <c r="O378" s="33" t="s">
        <v>1433</v>
      </c>
      <c r="P378" s="71" t="s">
        <v>1485</v>
      </c>
      <c r="Q378" s="30"/>
      <c r="R378" s="30"/>
      <c r="S378" s="30"/>
      <c r="T378" s="30"/>
      <c r="U378" s="65"/>
      <c r="V378" s="65"/>
      <c r="W378" s="65"/>
      <c r="X378" s="65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  <c r="CC378" s="30"/>
      <c r="CD378" s="30"/>
      <c r="CE378" s="30"/>
      <c r="CF378" s="30"/>
      <c r="CG378" s="30"/>
      <c r="CH378" s="30"/>
    </row>
    <row r="379" spans="1:86" ht="15.75" thickBot="1" x14ac:dyDescent="0.3">
      <c r="A379" s="70" t="s">
        <v>1486</v>
      </c>
      <c r="B379" s="36" t="s">
        <v>218</v>
      </c>
      <c r="C379" s="95">
        <f>DATE(Tabla2[[#This Row],[anio]],Tabla2[[#This Row],[mes]],Tabla2[[#This Row],[dia]])</f>
        <v>45077</v>
      </c>
      <c r="D379" s="94">
        <v>31</v>
      </c>
      <c r="E379" s="94">
        <v>5</v>
      </c>
      <c r="F379" s="94">
        <v>2023</v>
      </c>
      <c r="G379" s="30">
        <f>WEEKNUM(Tabla2[[#This Row],[fecha]],2)</f>
        <v>23</v>
      </c>
      <c r="H379" s="96" t="s">
        <v>85</v>
      </c>
      <c r="I379" s="97" t="s">
        <v>86</v>
      </c>
      <c r="J379" s="97">
        <v>142</v>
      </c>
      <c r="K379" s="97" t="s">
        <v>87</v>
      </c>
      <c r="L379" s="97" t="s">
        <v>88</v>
      </c>
      <c r="M379" s="97" t="s">
        <v>89</v>
      </c>
      <c r="N379" s="30" t="s">
        <v>90</v>
      </c>
      <c r="O379" s="33" t="s">
        <v>91</v>
      </c>
      <c r="P379" s="71" t="s">
        <v>1063</v>
      </c>
      <c r="Q379" s="30"/>
      <c r="R379" s="30"/>
      <c r="S379" s="30"/>
      <c r="T379" s="30"/>
      <c r="U379" s="65"/>
      <c r="V379" s="65"/>
      <c r="W379" s="65"/>
      <c r="X379" s="65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  <c r="CC379" s="30"/>
      <c r="CD379" s="30"/>
      <c r="CE379" s="30"/>
      <c r="CF379" s="30"/>
      <c r="CG379" s="30"/>
      <c r="CH379" s="30"/>
    </row>
    <row r="380" spans="1:86" ht="15.75" thickBot="1" x14ac:dyDescent="0.3">
      <c r="A380" s="70" t="s">
        <v>1487</v>
      </c>
      <c r="B380" s="36" t="s">
        <v>218</v>
      </c>
      <c r="C380" s="95">
        <f>DATE(Tabla2[[#This Row],[anio]],Tabla2[[#This Row],[mes]],Tabla2[[#This Row],[dia]])</f>
        <v>45075</v>
      </c>
      <c r="D380" s="94">
        <v>29</v>
      </c>
      <c r="E380" s="94">
        <v>5</v>
      </c>
      <c r="F380" s="94">
        <v>2023</v>
      </c>
      <c r="G380" s="30">
        <f>WEEKNUM(Tabla2[[#This Row],[fecha]],2)</f>
        <v>23</v>
      </c>
      <c r="H380" s="96" t="s">
        <v>85</v>
      </c>
      <c r="I380" s="97" t="s">
        <v>165</v>
      </c>
      <c r="J380" s="97">
        <v>139</v>
      </c>
      <c r="K380" s="97" t="s">
        <v>829</v>
      </c>
      <c r="L380" s="97" t="s">
        <v>1488</v>
      </c>
      <c r="M380" s="97" t="s">
        <v>1489</v>
      </c>
      <c r="N380" s="30" t="s">
        <v>1490</v>
      </c>
      <c r="O380" s="33" t="s">
        <v>1491</v>
      </c>
      <c r="P380" s="71" t="s">
        <v>1492</v>
      </c>
      <c r="Q380" s="30"/>
      <c r="R380" s="30"/>
      <c r="S380" s="30"/>
      <c r="T380" s="30"/>
      <c r="U380" s="65"/>
      <c r="V380" s="65"/>
      <c r="W380" s="65"/>
      <c r="X380" s="65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  <c r="CC380" s="30"/>
      <c r="CD380" s="30"/>
      <c r="CE380" s="30"/>
      <c r="CF380" s="30"/>
      <c r="CG380" s="30"/>
      <c r="CH380" s="30"/>
    </row>
    <row r="381" spans="1:86" ht="15.75" thickBot="1" x14ac:dyDescent="0.3">
      <c r="A381" s="70" t="s">
        <v>1493</v>
      </c>
      <c r="B381" s="36" t="s">
        <v>173</v>
      </c>
      <c r="C381" s="95">
        <f>DATE(Tabla2[[#This Row],[anio]],Tabla2[[#This Row],[mes]],Tabla2[[#This Row],[dia]])</f>
        <v>45078</v>
      </c>
      <c r="D381" s="94">
        <v>1</v>
      </c>
      <c r="E381" s="94">
        <v>6</v>
      </c>
      <c r="F381" s="94">
        <v>2023</v>
      </c>
      <c r="G381" s="30">
        <f>WEEKNUM(Tabla2[[#This Row],[fecha]],2)</f>
        <v>23</v>
      </c>
      <c r="H381" s="96" t="s">
        <v>85</v>
      </c>
      <c r="I381" s="97" t="s">
        <v>165</v>
      </c>
      <c r="J381" s="97">
        <v>139</v>
      </c>
      <c r="K381" s="97" t="s">
        <v>829</v>
      </c>
      <c r="L381" s="97" t="s">
        <v>829</v>
      </c>
      <c r="M381" s="97" t="s">
        <v>1494</v>
      </c>
      <c r="N381" s="30" t="s">
        <v>1495</v>
      </c>
      <c r="O381" s="33" t="s">
        <v>1496</v>
      </c>
      <c r="P381" s="71" t="s">
        <v>1497</v>
      </c>
      <c r="Q381" s="30"/>
      <c r="R381" s="30"/>
      <c r="S381" s="30"/>
      <c r="T381" s="30"/>
      <c r="U381" s="65"/>
      <c r="V381" s="65"/>
      <c r="W381" s="65"/>
      <c r="X381" s="65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  <c r="CC381" s="30"/>
      <c r="CD381" s="30"/>
      <c r="CE381" s="30"/>
      <c r="CF381" s="30"/>
      <c r="CG381" s="30"/>
      <c r="CH381" s="30"/>
    </row>
    <row r="382" spans="1:86" ht="15.75" thickBot="1" x14ac:dyDescent="0.3">
      <c r="A382" s="70" t="s">
        <v>1498</v>
      </c>
      <c r="B382" s="36" t="s">
        <v>173</v>
      </c>
      <c r="C382" s="95">
        <f>DATE(Tabla2[[#This Row],[anio]],Tabla2[[#This Row],[mes]],Tabla2[[#This Row],[dia]])</f>
        <v>45079</v>
      </c>
      <c r="D382" s="94">
        <v>2</v>
      </c>
      <c r="E382" s="94">
        <v>6</v>
      </c>
      <c r="F382" s="94">
        <v>2023</v>
      </c>
      <c r="G382" s="30">
        <f>WEEKNUM(Tabla2[[#This Row],[fecha]],2)</f>
        <v>23</v>
      </c>
      <c r="H382" s="96" t="s">
        <v>85</v>
      </c>
      <c r="I382" s="97" t="s">
        <v>165</v>
      </c>
      <c r="J382" s="97">
        <v>139</v>
      </c>
      <c r="K382" s="97" t="s">
        <v>829</v>
      </c>
      <c r="L382" s="97" t="s">
        <v>1184</v>
      </c>
      <c r="M382" s="97" t="s">
        <v>1499</v>
      </c>
      <c r="N382" s="30" t="s">
        <v>1500</v>
      </c>
      <c r="O382" s="33" t="s">
        <v>1501</v>
      </c>
      <c r="P382" s="71" t="s">
        <v>1502</v>
      </c>
      <c r="Q382" s="30"/>
      <c r="R382" s="30"/>
      <c r="S382" s="30"/>
      <c r="T382" s="30"/>
      <c r="U382" s="65"/>
      <c r="V382" s="65"/>
      <c r="W382" s="65"/>
      <c r="X382" s="65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  <c r="CC382" s="30"/>
      <c r="CD382" s="30"/>
      <c r="CE382" s="30"/>
      <c r="CF382" s="30"/>
      <c r="CG382" s="30"/>
      <c r="CH382" s="30"/>
    </row>
    <row r="383" spans="1:86" ht="15.75" thickBot="1" x14ac:dyDescent="0.3">
      <c r="A383" s="70" t="s">
        <v>1503</v>
      </c>
      <c r="B383" s="36" t="s">
        <v>218</v>
      </c>
      <c r="C383" s="95">
        <f>DATE(Tabla2[[#This Row],[anio]],Tabla2[[#This Row],[mes]],Tabla2[[#This Row],[dia]])</f>
        <v>45075</v>
      </c>
      <c r="D383" s="94">
        <v>29</v>
      </c>
      <c r="E383" s="94">
        <v>5</v>
      </c>
      <c r="F383" s="94">
        <v>2023</v>
      </c>
      <c r="G383" s="30">
        <f>WEEKNUM(Tabla2[[#This Row],[fecha]],2)</f>
        <v>23</v>
      </c>
      <c r="H383" s="96" t="s">
        <v>85</v>
      </c>
      <c r="I383" s="97" t="s">
        <v>86</v>
      </c>
      <c r="J383" s="97">
        <v>140</v>
      </c>
      <c r="K383" s="97" t="s">
        <v>364</v>
      </c>
      <c r="L383" s="97" t="s">
        <v>373</v>
      </c>
      <c r="M383" s="97" t="s">
        <v>1422</v>
      </c>
      <c r="N383" s="30" t="s">
        <v>1504</v>
      </c>
      <c r="O383" s="33" t="s">
        <v>1449</v>
      </c>
      <c r="P383" s="71" t="s">
        <v>1505</v>
      </c>
      <c r="Q383" s="30"/>
      <c r="R383" s="30"/>
      <c r="S383" s="30"/>
      <c r="T383" s="30"/>
      <c r="U383" s="65"/>
      <c r="V383" s="65"/>
      <c r="W383" s="65"/>
      <c r="X383" s="65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  <c r="CC383" s="30"/>
      <c r="CD383" s="30"/>
      <c r="CE383" s="30"/>
      <c r="CF383" s="30"/>
      <c r="CG383" s="30"/>
      <c r="CH383" s="30"/>
    </row>
    <row r="384" spans="1:86" ht="15.75" thickBot="1" x14ac:dyDescent="0.3">
      <c r="A384" s="70" t="s">
        <v>1506</v>
      </c>
      <c r="B384" s="36" t="s">
        <v>218</v>
      </c>
      <c r="C384" s="95">
        <f>DATE(Tabla2[[#This Row],[anio]],Tabla2[[#This Row],[mes]],Tabla2[[#This Row],[dia]])</f>
        <v>45076</v>
      </c>
      <c r="D384" s="94">
        <v>30</v>
      </c>
      <c r="E384" s="94">
        <v>5</v>
      </c>
      <c r="F384" s="94">
        <v>2023</v>
      </c>
      <c r="G384" s="30">
        <f>WEEKNUM(Tabla2[[#This Row],[fecha]],2)</f>
        <v>23</v>
      </c>
      <c r="H384" s="96" t="s">
        <v>85</v>
      </c>
      <c r="I384" s="97" t="s">
        <v>86</v>
      </c>
      <c r="J384" s="97">
        <v>140</v>
      </c>
      <c r="K384" s="97" t="s">
        <v>364</v>
      </c>
      <c r="L384" s="97" t="s">
        <v>373</v>
      </c>
      <c r="M384" s="97" t="s">
        <v>1422</v>
      </c>
      <c r="N384" s="30" t="s">
        <v>1504</v>
      </c>
      <c r="O384" s="33" t="s">
        <v>1449</v>
      </c>
      <c r="P384" s="71" t="s">
        <v>1505</v>
      </c>
      <c r="Q384" s="30"/>
      <c r="R384" s="30"/>
      <c r="S384" s="30"/>
      <c r="T384" s="30"/>
      <c r="U384" s="65"/>
      <c r="V384" s="65"/>
      <c r="W384" s="65"/>
      <c r="X384" s="65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  <c r="CC384" s="30"/>
      <c r="CD384" s="30"/>
      <c r="CE384" s="30"/>
      <c r="CF384" s="30"/>
      <c r="CG384" s="30"/>
      <c r="CH384" s="30"/>
    </row>
    <row r="385" spans="1:86" ht="26.25" thickBot="1" x14ac:dyDescent="0.3">
      <c r="A385" s="70" t="s">
        <v>1507</v>
      </c>
      <c r="B385" s="36" t="s">
        <v>173</v>
      </c>
      <c r="C385" s="95">
        <f>DATE(Tabla2[[#This Row],[anio]],Tabla2[[#This Row],[mes]],Tabla2[[#This Row],[dia]])</f>
        <v>45076</v>
      </c>
      <c r="D385" s="94">
        <v>30</v>
      </c>
      <c r="E385" s="94">
        <v>5</v>
      </c>
      <c r="F385" s="94">
        <v>2023</v>
      </c>
      <c r="G385" s="30">
        <f>WEEKNUM(Tabla2[[#This Row],[fecha]],2)</f>
        <v>23</v>
      </c>
      <c r="H385" s="96" t="s">
        <v>704</v>
      </c>
      <c r="I385" s="97" t="s">
        <v>86</v>
      </c>
      <c r="J385" s="97">
        <v>141</v>
      </c>
      <c r="K385" s="97" t="s">
        <v>87</v>
      </c>
      <c r="L385" s="97" t="s">
        <v>622</v>
      </c>
      <c r="M385" s="97" t="s">
        <v>1508</v>
      </c>
      <c r="N385" s="30" t="s">
        <v>1509</v>
      </c>
      <c r="O385" s="33" t="s">
        <v>1510</v>
      </c>
      <c r="P385" s="71" t="s">
        <v>1511</v>
      </c>
      <c r="Q385" s="30"/>
      <c r="R385" s="30"/>
      <c r="S385" s="30"/>
      <c r="T385" s="30"/>
      <c r="U385" s="65"/>
      <c r="V385" s="65"/>
      <c r="W385" s="65"/>
      <c r="X385" s="65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  <c r="CC385" s="30"/>
      <c r="CD385" s="30"/>
      <c r="CE385" s="30"/>
      <c r="CF385" s="30"/>
      <c r="CG385" s="30"/>
      <c r="CH385" s="30"/>
    </row>
    <row r="386" spans="1:86" ht="25.5" x14ac:dyDescent="0.25">
      <c r="A386" s="70" t="s">
        <v>1512</v>
      </c>
      <c r="B386" s="36" t="s">
        <v>173</v>
      </c>
      <c r="C386" s="95">
        <f>DATE(Tabla2[[#This Row],[anio]],Tabla2[[#This Row],[mes]],Tabla2[[#This Row],[dia]])</f>
        <v>45078</v>
      </c>
      <c r="D386" s="29">
        <v>1</v>
      </c>
      <c r="E386" s="29">
        <v>6</v>
      </c>
      <c r="F386" s="29">
        <v>2023</v>
      </c>
      <c r="G386" s="30">
        <f>WEEKNUM(Tabla2[[#This Row],[fecha]],2)</f>
        <v>23</v>
      </c>
      <c r="H386" s="31" t="s">
        <v>704</v>
      </c>
      <c r="I386" s="32" t="s">
        <v>165</v>
      </c>
      <c r="J386" s="32">
        <v>141</v>
      </c>
      <c r="K386" s="32" t="s">
        <v>1387</v>
      </c>
      <c r="L386" s="32" t="s">
        <v>1513</v>
      </c>
      <c r="M386" s="32" t="s">
        <v>1306</v>
      </c>
      <c r="N386" s="30" t="s">
        <v>1514</v>
      </c>
      <c r="O386" s="33" t="s">
        <v>1515</v>
      </c>
      <c r="P386" s="71" t="s">
        <v>1516</v>
      </c>
      <c r="Q386" s="30"/>
      <c r="R386" s="30"/>
      <c r="S386" s="30"/>
      <c r="T386" s="30"/>
      <c r="U386" s="65"/>
      <c r="V386" s="65"/>
      <c r="W386" s="65"/>
      <c r="X386" s="65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  <c r="CC386" s="30"/>
      <c r="CD386" s="30"/>
      <c r="CE386" s="30"/>
      <c r="CF386" s="30"/>
      <c r="CG386" s="30"/>
      <c r="CH386" s="30"/>
    </row>
    <row r="387" spans="1:86" x14ac:dyDescent="0.25">
      <c r="A387" s="35"/>
      <c r="B387" s="37"/>
      <c r="C387" s="38"/>
      <c r="D387" s="39"/>
      <c r="E387" s="37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T387" s="35"/>
      <c r="AU387" s="35"/>
      <c r="AV387" s="35"/>
      <c r="AW387" s="35"/>
      <c r="BA387" s="35"/>
      <c r="BB387" s="35"/>
      <c r="BC387" s="35"/>
      <c r="BD387" s="35"/>
      <c r="BE387" s="35"/>
      <c r="BF387" s="35"/>
      <c r="BG387" s="35"/>
      <c r="BH387" s="35"/>
      <c r="BI387" s="35"/>
      <c r="BK387" s="35"/>
      <c r="BL387" s="35"/>
      <c r="BM387" s="35"/>
      <c r="BN387" s="35"/>
      <c r="BO387" s="35"/>
      <c r="BP387" s="35"/>
      <c r="BQ387" s="35"/>
      <c r="BR387" s="35"/>
      <c r="BS387" s="35"/>
      <c r="BT387" s="35"/>
      <c r="BU387" s="35"/>
      <c r="BV387" s="35"/>
      <c r="BW387" s="35"/>
      <c r="BX387" s="35"/>
      <c r="BY387" s="35"/>
      <c r="BZ387" s="35"/>
      <c r="CA387" s="35"/>
    </row>
    <row r="388" spans="1:86" x14ac:dyDescent="0.25">
      <c r="A388" s="35"/>
      <c r="B388" s="37"/>
      <c r="C388" s="38"/>
      <c r="D388" s="39"/>
      <c r="E388" s="37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T388" s="35"/>
      <c r="AU388" s="35"/>
      <c r="AV388" s="35"/>
      <c r="AW388" s="35"/>
      <c r="BA388" s="35"/>
      <c r="BB388" s="35"/>
      <c r="BC388" s="35"/>
      <c r="BD388" s="35"/>
      <c r="BE388" s="35"/>
      <c r="BF388" s="35"/>
      <c r="BG388" s="35"/>
      <c r="BH388" s="35"/>
      <c r="BI388" s="35"/>
      <c r="BK388" s="35"/>
      <c r="BL388" s="35"/>
      <c r="BM388" s="35"/>
      <c r="BN388" s="35"/>
      <c r="BO388" s="35"/>
      <c r="BP388" s="35"/>
      <c r="BQ388" s="35"/>
      <c r="BR388" s="35"/>
      <c r="BS388" s="35"/>
      <c r="BT388" s="35"/>
      <c r="BU388" s="35"/>
      <c r="BV388" s="35"/>
      <c r="BW388" s="35"/>
      <c r="BX388" s="35"/>
      <c r="BY388" s="35"/>
      <c r="BZ388" s="35"/>
      <c r="CA388" s="35"/>
    </row>
    <row r="389" spans="1:86" x14ac:dyDescent="0.25">
      <c r="A389" s="35"/>
      <c r="B389" s="37"/>
      <c r="C389" s="38"/>
      <c r="D389" s="39"/>
      <c r="E389" s="37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T389" s="35"/>
      <c r="AU389" s="35"/>
      <c r="AV389" s="35"/>
      <c r="AW389" s="35"/>
      <c r="BA389" s="35"/>
      <c r="BB389" s="35"/>
      <c r="BC389" s="35"/>
      <c r="BD389" s="35"/>
      <c r="BE389" s="35"/>
      <c r="BF389" s="35"/>
      <c r="BG389" s="35"/>
      <c r="BH389" s="35"/>
      <c r="BI389" s="35"/>
      <c r="BK389" s="35"/>
      <c r="BL389" s="35"/>
      <c r="BM389" s="35"/>
      <c r="BN389" s="35"/>
      <c r="BO389" s="35"/>
      <c r="BP389" s="35"/>
      <c r="BQ389" s="35"/>
      <c r="BR389" s="35"/>
      <c r="BS389" s="35"/>
      <c r="BT389" s="35"/>
      <c r="BU389" s="35"/>
      <c r="BV389" s="35"/>
      <c r="BW389" s="35"/>
      <c r="BX389" s="35"/>
      <c r="BY389" s="35"/>
      <c r="BZ389" s="35"/>
      <c r="CA389" s="35"/>
    </row>
    <row r="390" spans="1:86" x14ac:dyDescent="0.25">
      <c r="A390" s="35"/>
      <c r="B390" s="37"/>
      <c r="C390" s="38"/>
      <c r="D390" s="39"/>
      <c r="E390" s="37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T390" s="35"/>
      <c r="AU390" s="35"/>
      <c r="AV390" s="35"/>
      <c r="AW390" s="35"/>
      <c r="BA390" s="35"/>
      <c r="BB390" s="35"/>
      <c r="BC390" s="35"/>
      <c r="BD390" s="35"/>
      <c r="BE390" s="35"/>
      <c r="BF390" s="35"/>
      <c r="BG390" s="35"/>
      <c r="BH390" s="35"/>
      <c r="BI390" s="35"/>
      <c r="BK390" s="35"/>
      <c r="BL390" s="35"/>
      <c r="BM390" s="35"/>
      <c r="BN390" s="35"/>
      <c r="BO390" s="35"/>
      <c r="BP390" s="35"/>
      <c r="BQ390" s="35"/>
      <c r="BR390" s="35"/>
      <c r="BS390" s="35"/>
      <c r="BT390" s="35"/>
      <c r="BU390" s="35"/>
      <c r="BV390" s="35"/>
      <c r="BW390" s="35"/>
      <c r="BX390" s="35"/>
      <c r="BY390" s="35"/>
      <c r="BZ390" s="35"/>
      <c r="CA390" s="35"/>
    </row>
    <row r="391" spans="1:86" x14ac:dyDescent="0.25">
      <c r="A391" s="35"/>
      <c r="B391" s="37"/>
      <c r="C391" s="38"/>
      <c r="D391" s="39"/>
      <c r="E391" s="37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T391" s="35"/>
      <c r="AU391" s="35"/>
      <c r="AV391" s="35"/>
      <c r="AW391" s="35"/>
      <c r="BA391" s="35"/>
      <c r="BB391" s="35"/>
      <c r="BC391" s="35"/>
      <c r="BD391" s="35"/>
      <c r="BE391" s="35"/>
      <c r="BF391" s="35"/>
      <c r="BG391" s="35"/>
      <c r="BH391" s="35"/>
      <c r="BI391" s="35"/>
      <c r="BK391" s="35"/>
      <c r="BL391" s="35"/>
      <c r="BM391" s="35"/>
      <c r="BN391" s="35"/>
      <c r="BO391" s="35"/>
      <c r="BP391" s="35"/>
      <c r="BQ391" s="35"/>
      <c r="BR391" s="35"/>
      <c r="BS391" s="35"/>
      <c r="BT391" s="35"/>
      <c r="BU391" s="35"/>
      <c r="BV391" s="35"/>
      <c r="BW391" s="35"/>
      <c r="BX391" s="35"/>
      <c r="BY391" s="35"/>
      <c r="BZ391" s="35"/>
      <c r="CA391" s="35"/>
    </row>
    <row r="392" spans="1:86" x14ac:dyDescent="0.25">
      <c r="A392" s="35"/>
      <c r="B392" s="37"/>
      <c r="C392" s="38"/>
      <c r="D392" s="39"/>
      <c r="E392" s="37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T392" s="35"/>
      <c r="AU392" s="35"/>
      <c r="AV392" s="35"/>
      <c r="AW392" s="35"/>
      <c r="BA392" s="35"/>
      <c r="BB392" s="35"/>
      <c r="BC392" s="35"/>
      <c r="BD392" s="35"/>
      <c r="BE392" s="35"/>
      <c r="BF392" s="35"/>
      <c r="BG392" s="35"/>
      <c r="BH392" s="35"/>
      <c r="BI392" s="35"/>
      <c r="BK392" s="35"/>
      <c r="BL392" s="35"/>
      <c r="BM392" s="35"/>
      <c r="BN392" s="35"/>
      <c r="BO392" s="35"/>
      <c r="BP392" s="35"/>
      <c r="BQ392" s="35"/>
      <c r="BR392" s="35"/>
      <c r="BS392" s="35"/>
      <c r="BT392" s="35"/>
      <c r="BU392" s="35"/>
      <c r="BV392" s="35"/>
      <c r="BW392" s="35"/>
      <c r="BX392" s="35"/>
      <c r="BY392" s="35"/>
      <c r="BZ392" s="35"/>
      <c r="CA392" s="35"/>
    </row>
    <row r="393" spans="1:86" x14ac:dyDescent="0.25">
      <c r="A393" s="35"/>
      <c r="B393" s="37"/>
      <c r="C393" s="38"/>
      <c r="D393" s="39"/>
      <c r="E393" s="37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T393" s="35"/>
      <c r="AU393" s="35"/>
      <c r="AV393" s="35"/>
      <c r="AW393" s="35"/>
      <c r="BA393" s="35"/>
      <c r="BB393" s="35"/>
      <c r="BC393" s="35"/>
      <c r="BD393" s="35"/>
      <c r="BE393" s="35"/>
      <c r="BF393" s="35"/>
      <c r="BG393" s="35"/>
      <c r="BH393" s="35"/>
      <c r="BI393" s="35"/>
      <c r="BK393" s="35"/>
      <c r="BL393" s="35"/>
      <c r="BM393" s="35"/>
      <c r="BN393" s="35"/>
      <c r="BO393" s="35"/>
      <c r="BP393" s="35"/>
      <c r="BQ393" s="35"/>
      <c r="BR393" s="35"/>
      <c r="BS393" s="35"/>
      <c r="BT393" s="35"/>
      <c r="BU393" s="35"/>
      <c r="BV393" s="35"/>
      <c r="BW393" s="35"/>
      <c r="BX393" s="35"/>
      <c r="BY393" s="35"/>
      <c r="BZ393" s="35"/>
      <c r="CA393" s="35"/>
    </row>
    <row r="394" spans="1:86" x14ac:dyDescent="0.25">
      <c r="A394" s="35"/>
      <c r="B394" s="37"/>
      <c r="C394" s="38"/>
      <c r="D394" s="39"/>
      <c r="E394" s="37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T394" s="35"/>
      <c r="AU394" s="35"/>
      <c r="AV394" s="35"/>
      <c r="AW394" s="35"/>
      <c r="BA394" s="35"/>
      <c r="BB394" s="35"/>
      <c r="BC394" s="35"/>
      <c r="BD394" s="35"/>
      <c r="BE394" s="35"/>
      <c r="BF394" s="35"/>
      <c r="BG394" s="35"/>
      <c r="BH394" s="35"/>
      <c r="BI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</row>
    <row r="395" spans="1:86" x14ac:dyDescent="0.25">
      <c r="A395" s="35"/>
      <c r="B395" s="37"/>
      <c r="C395" s="38"/>
      <c r="D395" s="39"/>
      <c r="E395" s="37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T395" s="35"/>
      <c r="AU395" s="35"/>
      <c r="AV395" s="35"/>
      <c r="AW395" s="35"/>
      <c r="BA395" s="35"/>
      <c r="BB395" s="35"/>
      <c r="BC395" s="35"/>
      <c r="BD395" s="35"/>
      <c r="BE395" s="35"/>
      <c r="BF395" s="35"/>
      <c r="BG395" s="35"/>
      <c r="BH395" s="35"/>
      <c r="BI395" s="35"/>
      <c r="BK395" s="35"/>
      <c r="BL395" s="35"/>
      <c r="BM395" s="35"/>
      <c r="BN395" s="35"/>
      <c r="BO395" s="35"/>
      <c r="BP395" s="35"/>
      <c r="BQ395" s="35"/>
      <c r="BR395" s="35"/>
      <c r="BS395" s="35"/>
      <c r="BT395" s="35"/>
      <c r="BU395" s="35"/>
      <c r="BV395" s="35"/>
      <c r="BW395" s="35"/>
      <c r="BX395" s="35"/>
      <c r="BY395" s="35"/>
      <c r="BZ395" s="35"/>
      <c r="CA395" s="35"/>
    </row>
    <row r="396" spans="1:86" x14ac:dyDescent="0.25">
      <c r="A396" s="35"/>
      <c r="B396" s="37"/>
      <c r="C396" s="38"/>
      <c r="D396" s="39"/>
      <c r="E396" s="37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T396" s="35"/>
      <c r="AU396" s="35"/>
      <c r="AV396" s="35"/>
      <c r="AW396" s="35"/>
      <c r="BA396" s="35"/>
      <c r="BB396" s="35"/>
      <c r="BC396" s="35"/>
      <c r="BD396" s="35"/>
      <c r="BE396" s="35"/>
      <c r="BF396" s="35"/>
      <c r="BG396" s="35"/>
      <c r="BH396" s="35"/>
      <c r="BI396" s="35"/>
      <c r="BK396" s="35"/>
      <c r="BL396" s="35"/>
      <c r="BM396" s="35"/>
      <c r="BN396" s="35"/>
      <c r="BO396" s="35"/>
      <c r="BP396" s="35"/>
      <c r="BQ396" s="35"/>
      <c r="BR396" s="35"/>
      <c r="BS396" s="35"/>
      <c r="BT396" s="35"/>
      <c r="BU396" s="35"/>
      <c r="BV396" s="35"/>
      <c r="BW396" s="35"/>
      <c r="BX396" s="35"/>
      <c r="BY396" s="35"/>
      <c r="BZ396" s="35"/>
      <c r="CA396" s="35"/>
    </row>
    <row r="397" spans="1:86" x14ac:dyDescent="0.25">
      <c r="A397" s="35"/>
      <c r="B397" s="37"/>
      <c r="C397" s="38"/>
      <c r="D397" s="39"/>
      <c r="E397" s="37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T397" s="35"/>
      <c r="AU397" s="35"/>
      <c r="AV397" s="35"/>
      <c r="AW397" s="35"/>
      <c r="BA397" s="35"/>
      <c r="BB397" s="35"/>
      <c r="BC397" s="35"/>
      <c r="BD397" s="35"/>
      <c r="BE397" s="35"/>
      <c r="BF397" s="35"/>
      <c r="BG397" s="35"/>
      <c r="BH397" s="35"/>
      <c r="BI397" s="35"/>
      <c r="BK397" s="35"/>
      <c r="BL397" s="35"/>
      <c r="BM397" s="35"/>
      <c r="BN397" s="35"/>
      <c r="BO397" s="35"/>
      <c r="BP397" s="35"/>
      <c r="BQ397" s="35"/>
      <c r="BR397" s="35"/>
      <c r="BS397" s="35"/>
      <c r="BT397" s="35"/>
      <c r="BU397" s="35"/>
      <c r="BV397" s="35"/>
      <c r="BW397" s="35"/>
      <c r="BX397" s="35"/>
      <c r="BY397" s="35"/>
      <c r="BZ397" s="35"/>
      <c r="CA397" s="35"/>
    </row>
    <row r="398" spans="1:86" x14ac:dyDescent="0.25">
      <c r="A398" s="35"/>
      <c r="B398" s="37"/>
      <c r="C398" s="38"/>
      <c r="D398" s="39"/>
      <c r="E398" s="37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T398" s="35"/>
      <c r="AU398" s="35"/>
      <c r="AV398" s="35"/>
      <c r="AW398" s="35"/>
      <c r="BA398" s="35"/>
      <c r="BB398" s="35"/>
      <c r="BC398" s="35"/>
      <c r="BD398" s="35"/>
      <c r="BE398" s="35"/>
      <c r="BF398" s="35"/>
      <c r="BG398" s="35"/>
      <c r="BH398" s="35"/>
      <c r="BI398" s="35"/>
      <c r="BK398" s="35"/>
      <c r="BL398" s="35"/>
      <c r="BM398" s="35"/>
      <c r="BN398" s="35"/>
      <c r="BO398" s="35"/>
      <c r="BP398" s="35"/>
      <c r="BQ398" s="35"/>
      <c r="BR398" s="35"/>
      <c r="BS398" s="35"/>
      <c r="BT398" s="35"/>
      <c r="BU398" s="35"/>
      <c r="BV398" s="35"/>
      <c r="BW398" s="35"/>
      <c r="BX398" s="35"/>
      <c r="BY398" s="35"/>
      <c r="BZ398" s="35"/>
      <c r="CA398" s="35"/>
    </row>
    <row r="399" spans="1:86" x14ac:dyDescent="0.25">
      <c r="A399" s="35"/>
      <c r="B399" s="37"/>
      <c r="C399" s="38"/>
      <c r="D399" s="39"/>
      <c r="E399" s="37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T399" s="35"/>
      <c r="AU399" s="35"/>
      <c r="AV399" s="35"/>
      <c r="AW399" s="35"/>
      <c r="BA399" s="35"/>
      <c r="BB399" s="35"/>
      <c r="BC399" s="35"/>
      <c r="BD399" s="35"/>
      <c r="BE399" s="35"/>
      <c r="BF399" s="35"/>
      <c r="BG399" s="35"/>
      <c r="BH399" s="35"/>
      <c r="BI399" s="35"/>
      <c r="BK399" s="35"/>
      <c r="BL399" s="35"/>
      <c r="BM399" s="35"/>
      <c r="BN399" s="35"/>
      <c r="BO399" s="35"/>
      <c r="BP399" s="35"/>
      <c r="BQ399" s="35"/>
      <c r="BR399" s="35"/>
      <c r="BS399" s="35"/>
      <c r="BT399" s="35"/>
      <c r="BU399" s="35"/>
      <c r="BV399" s="35"/>
      <c r="BW399" s="35"/>
      <c r="BX399" s="35"/>
      <c r="BY399" s="35"/>
      <c r="BZ399" s="35"/>
      <c r="CA399" s="35"/>
    </row>
    <row r="400" spans="1:86" x14ac:dyDescent="0.25">
      <c r="A400" s="35"/>
      <c r="B400" s="37"/>
      <c r="C400" s="38"/>
      <c r="D400" s="39"/>
      <c r="E400" s="37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T400" s="35"/>
      <c r="AU400" s="35"/>
      <c r="AV400" s="35"/>
      <c r="AW400" s="35"/>
      <c r="BA400" s="35"/>
      <c r="BB400" s="35"/>
      <c r="BC400" s="35"/>
      <c r="BD400" s="35"/>
      <c r="BE400" s="35"/>
      <c r="BF400" s="35"/>
      <c r="BG400" s="35"/>
      <c r="BH400" s="35"/>
      <c r="BI400" s="35"/>
      <c r="BK400" s="35"/>
      <c r="BL400" s="35"/>
      <c r="BM400" s="35"/>
      <c r="BN400" s="35"/>
      <c r="BO400" s="35"/>
      <c r="BP400" s="35"/>
      <c r="BQ400" s="35"/>
      <c r="BR400" s="35"/>
      <c r="BS400" s="35"/>
      <c r="BT400" s="35"/>
      <c r="BU400" s="35"/>
      <c r="BV400" s="35"/>
      <c r="BW400" s="35"/>
      <c r="BX400" s="35"/>
      <c r="BY400" s="35"/>
      <c r="BZ400" s="35"/>
      <c r="CA400" s="35"/>
    </row>
    <row r="401" spans="1:79" x14ac:dyDescent="0.25">
      <c r="A401" s="35"/>
      <c r="B401" s="37"/>
      <c r="C401" s="38"/>
      <c r="D401" s="39"/>
      <c r="E401" s="37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T401" s="35"/>
      <c r="AU401" s="35"/>
      <c r="AV401" s="35"/>
      <c r="AW401" s="35"/>
      <c r="BA401" s="35"/>
      <c r="BB401" s="35"/>
      <c r="BC401" s="35"/>
      <c r="BD401" s="35"/>
      <c r="BE401" s="35"/>
      <c r="BF401" s="35"/>
      <c r="BG401" s="35"/>
      <c r="BH401" s="35"/>
      <c r="BI401" s="35"/>
      <c r="BK401" s="35"/>
      <c r="BL401" s="35"/>
      <c r="BM401" s="35"/>
      <c r="BN401" s="35"/>
      <c r="BO401" s="35"/>
      <c r="BP401" s="35"/>
      <c r="BQ401" s="35"/>
      <c r="BR401" s="35"/>
      <c r="BS401" s="35"/>
      <c r="BT401" s="35"/>
      <c r="BU401" s="35"/>
      <c r="BV401" s="35"/>
      <c r="BW401" s="35"/>
      <c r="BX401" s="35"/>
      <c r="BY401" s="35"/>
      <c r="BZ401" s="35"/>
      <c r="CA401" s="35"/>
    </row>
    <row r="402" spans="1:79" x14ac:dyDescent="0.25">
      <c r="A402" s="35"/>
      <c r="B402" s="37"/>
      <c r="C402" s="38"/>
      <c r="D402" s="39"/>
      <c r="E402" s="37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T402" s="35"/>
      <c r="AU402" s="35"/>
      <c r="AV402" s="35"/>
      <c r="AW402" s="35"/>
      <c r="BA402" s="35"/>
      <c r="BB402" s="35"/>
      <c r="BC402" s="35"/>
      <c r="BD402" s="35"/>
      <c r="BE402" s="35"/>
      <c r="BF402" s="35"/>
      <c r="BG402" s="35"/>
      <c r="BH402" s="35"/>
      <c r="BI402" s="35"/>
      <c r="BK402" s="35"/>
      <c r="BL402" s="35"/>
      <c r="BM402" s="35"/>
      <c r="BN402" s="35"/>
      <c r="BO402" s="35"/>
      <c r="BP402" s="35"/>
      <c r="BQ402" s="35"/>
      <c r="BR402" s="35"/>
      <c r="BS402" s="35"/>
      <c r="BT402" s="35"/>
      <c r="BU402" s="35"/>
      <c r="BV402" s="35"/>
      <c r="BW402" s="35"/>
      <c r="BX402" s="35"/>
      <c r="BY402" s="35"/>
      <c r="BZ402" s="35"/>
      <c r="CA402" s="35"/>
    </row>
    <row r="403" spans="1:79" x14ac:dyDescent="0.25">
      <c r="A403" s="35"/>
      <c r="B403" s="37"/>
      <c r="C403" s="38"/>
      <c r="D403" s="39"/>
      <c r="E403" s="37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T403" s="35"/>
      <c r="AU403" s="35"/>
      <c r="AV403" s="35"/>
      <c r="AW403" s="35"/>
      <c r="BA403" s="35"/>
      <c r="BB403" s="35"/>
      <c r="BC403" s="35"/>
      <c r="BD403" s="35"/>
      <c r="BE403" s="35"/>
      <c r="BF403" s="35"/>
      <c r="BG403" s="35"/>
      <c r="BH403" s="35"/>
      <c r="BI403" s="35"/>
      <c r="BK403" s="35"/>
      <c r="BL403" s="35"/>
      <c r="BM403" s="35"/>
      <c r="BN403" s="35"/>
      <c r="BO403" s="35"/>
      <c r="BP403" s="35"/>
      <c r="BQ403" s="35"/>
      <c r="BR403" s="35"/>
      <c r="BS403" s="35"/>
      <c r="BT403" s="35"/>
      <c r="BU403" s="35"/>
      <c r="BV403" s="35"/>
      <c r="BW403" s="35"/>
      <c r="BX403" s="35"/>
      <c r="BY403" s="35"/>
      <c r="BZ403" s="35"/>
      <c r="CA403" s="35"/>
    </row>
    <row r="404" spans="1:79" x14ac:dyDescent="0.25">
      <c r="A404" s="35"/>
      <c r="B404" s="37"/>
      <c r="C404" s="38"/>
      <c r="D404" s="39"/>
      <c r="E404" s="37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T404" s="35"/>
      <c r="AU404" s="35"/>
      <c r="AV404" s="35"/>
      <c r="AW404" s="35"/>
      <c r="BA404" s="35"/>
      <c r="BB404" s="35"/>
      <c r="BC404" s="35"/>
      <c r="BD404" s="35"/>
      <c r="BE404" s="35"/>
      <c r="BF404" s="35"/>
      <c r="BG404" s="35"/>
      <c r="BH404" s="35"/>
      <c r="BI404" s="35"/>
      <c r="BK404" s="35"/>
      <c r="BL404" s="35"/>
      <c r="BM404" s="35"/>
      <c r="BN404" s="35"/>
      <c r="BO404" s="35"/>
      <c r="BP404" s="35"/>
      <c r="BQ404" s="35"/>
      <c r="BR404" s="35"/>
      <c r="BS404" s="35"/>
      <c r="BT404" s="35"/>
      <c r="BU404" s="35"/>
      <c r="BV404" s="35"/>
      <c r="BW404" s="35"/>
      <c r="BX404" s="35"/>
      <c r="BY404" s="35"/>
      <c r="BZ404" s="35"/>
      <c r="CA404" s="35"/>
    </row>
    <row r="405" spans="1:79" x14ac:dyDescent="0.25">
      <c r="A405" s="35"/>
      <c r="B405" s="37"/>
      <c r="C405" s="38"/>
      <c r="D405" s="39"/>
      <c r="E405" s="37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T405" s="35"/>
      <c r="AU405" s="35"/>
      <c r="AV405" s="35"/>
      <c r="AW405" s="35"/>
      <c r="BA405" s="35"/>
      <c r="BB405" s="35"/>
      <c r="BC405" s="35"/>
      <c r="BD405" s="35"/>
      <c r="BE405" s="35"/>
      <c r="BF405" s="35"/>
      <c r="BG405" s="35"/>
      <c r="BH405" s="35"/>
      <c r="BI405" s="35"/>
      <c r="BK405" s="35"/>
      <c r="BL405" s="35"/>
      <c r="BM405" s="35"/>
      <c r="BN405" s="35"/>
      <c r="BO405" s="35"/>
      <c r="BP405" s="35"/>
      <c r="BQ405" s="35"/>
      <c r="BR405" s="35"/>
      <c r="BS405" s="35"/>
      <c r="BT405" s="35"/>
      <c r="BU405" s="35"/>
      <c r="BV405" s="35"/>
      <c r="BW405" s="35"/>
      <c r="BX405" s="35"/>
      <c r="BY405" s="35"/>
      <c r="BZ405" s="35"/>
      <c r="CA405" s="35"/>
    </row>
    <row r="406" spans="1:79" x14ac:dyDescent="0.25">
      <c r="A406" s="35"/>
      <c r="B406" s="37"/>
      <c r="C406" s="38"/>
      <c r="D406" s="39"/>
      <c r="E406" s="37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T406" s="35"/>
      <c r="AU406" s="35"/>
      <c r="AV406" s="35"/>
      <c r="AW406" s="35"/>
      <c r="BA406" s="35"/>
      <c r="BB406" s="35"/>
      <c r="BC406" s="35"/>
      <c r="BD406" s="35"/>
      <c r="BE406" s="35"/>
      <c r="BF406" s="35"/>
      <c r="BG406" s="35"/>
      <c r="BH406" s="35"/>
      <c r="BI406" s="35"/>
      <c r="BK406" s="35"/>
      <c r="BL406" s="35"/>
      <c r="BM406" s="35"/>
      <c r="BN406" s="35"/>
      <c r="BO406" s="35"/>
      <c r="BP406" s="35"/>
      <c r="BQ406" s="35"/>
      <c r="BR406" s="35"/>
      <c r="BS406" s="35"/>
      <c r="BT406" s="35"/>
      <c r="BU406" s="35"/>
      <c r="BV406" s="35"/>
      <c r="BW406" s="35"/>
      <c r="BX406" s="35"/>
      <c r="BY406" s="35"/>
      <c r="BZ406" s="35"/>
      <c r="CA406" s="35"/>
    </row>
    <row r="407" spans="1:79" x14ac:dyDescent="0.25">
      <c r="A407" s="35"/>
      <c r="B407" s="37"/>
      <c r="C407" s="38"/>
      <c r="D407" s="39"/>
      <c r="E407" s="37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T407" s="35"/>
      <c r="AU407" s="35"/>
      <c r="AV407" s="35"/>
      <c r="AW407" s="35"/>
      <c r="BA407" s="35"/>
      <c r="BB407" s="35"/>
      <c r="BC407" s="35"/>
      <c r="BD407" s="35"/>
      <c r="BE407" s="35"/>
      <c r="BF407" s="35"/>
      <c r="BG407" s="35"/>
      <c r="BH407" s="35"/>
      <c r="BI407" s="35"/>
      <c r="BK407" s="35"/>
      <c r="BL407" s="35"/>
      <c r="BM407" s="35"/>
      <c r="BN407" s="35"/>
      <c r="BO407" s="35"/>
      <c r="BP407" s="35"/>
      <c r="BQ407" s="35"/>
      <c r="BR407" s="35"/>
      <c r="BS407" s="35"/>
      <c r="BT407" s="35"/>
      <c r="BU407" s="35"/>
      <c r="BV407" s="35"/>
      <c r="BW407" s="35"/>
      <c r="BX407" s="35"/>
      <c r="BY407" s="35"/>
      <c r="BZ407" s="35"/>
      <c r="CA407" s="35"/>
    </row>
    <row r="408" spans="1:79" x14ac:dyDescent="0.25">
      <c r="A408" s="35"/>
      <c r="B408" s="37"/>
      <c r="C408" s="38"/>
      <c r="D408" s="39"/>
      <c r="E408" s="37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T408" s="35"/>
      <c r="AU408" s="35"/>
      <c r="AV408" s="35"/>
      <c r="AW408" s="35"/>
      <c r="BA408" s="35"/>
      <c r="BB408" s="35"/>
      <c r="BC408" s="35"/>
      <c r="BD408" s="35"/>
      <c r="BE408" s="35"/>
      <c r="BF408" s="35"/>
      <c r="BG408" s="35"/>
      <c r="BH408" s="35"/>
      <c r="BI408" s="35"/>
      <c r="BK408" s="35"/>
      <c r="BL408" s="35"/>
      <c r="BM408" s="35"/>
      <c r="BN408" s="35"/>
      <c r="BO408" s="35"/>
      <c r="BP408" s="35"/>
      <c r="BQ408" s="35"/>
      <c r="BR408" s="35"/>
      <c r="BS408" s="35"/>
      <c r="BT408" s="35"/>
      <c r="BU408" s="35"/>
      <c r="BV408" s="35"/>
      <c r="BW408" s="35"/>
      <c r="BX408" s="35"/>
      <c r="BY408" s="35"/>
      <c r="BZ408" s="35"/>
      <c r="CA408" s="35"/>
    </row>
    <row r="409" spans="1:79" x14ac:dyDescent="0.25">
      <c r="A409" s="35"/>
      <c r="B409" s="37"/>
      <c r="C409" s="38"/>
      <c r="D409" s="39"/>
      <c r="E409" s="37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T409" s="35"/>
      <c r="AU409" s="35"/>
      <c r="AV409" s="35"/>
      <c r="AW409" s="35"/>
      <c r="BA409" s="35"/>
      <c r="BB409" s="35"/>
      <c r="BC409" s="35"/>
      <c r="BD409" s="35"/>
      <c r="BE409" s="35"/>
      <c r="BF409" s="35"/>
      <c r="BG409" s="35"/>
      <c r="BH409" s="35"/>
      <c r="BI409" s="35"/>
      <c r="BK409" s="35"/>
      <c r="BL409" s="35"/>
      <c r="BM409" s="35"/>
      <c r="BN409" s="35"/>
      <c r="BO409" s="35"/>
      <c r="BP409" s="35"/>
      <c r="BQ409" s="35"/>
      <c r="BR409" s="35"/>
      <c r="BS409" s="35"/>
      <c r="BT409" s="35"/>
      <c r="BU409" s="35"/>
      <c r="BV409" s="35"/>
      <c r="BW409" s="35"/>
      <c r="BX409" s="35"/>
      <c r="BY409" s="35"/>
      <c r="BZ409" s="35"/>
      <c r="CA409" s="35"/>
    </row>
    <row r="410" spans="1:79" x14ac:dyDescent="0.25">
      <c r="A410" s="35"/>
      <c r="B410" s="37"/>
      <c r="C410" s="38"/>
      <c r="D410" s="39"/>
      <c r="E410" s="37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T410" s="35"/>
      <c r="AU410" s="35"/>
      <c r="AV410" s="35"/>
      <c r="AW410" s="35"/>
      <c r="BA410" s="35"/>
      <c r="BB410" s="35"/>
      <c r="BC410" s="35"/>
      <c r="BD410" s="35"/>
      <c r="BE410" s="35"/>
      <c r="BF410" s="35"/>
      <c r="BG410" s="35"/>
      <c r="BH410" s="35"/>
      <c r="BI410" s="35"/>
      <c r="BK410" s="35"/>
      <c r="BL410" s="35"/>
      <c r="BM410" s="35"/>
      <c r="BN410" s="35"/>
      <c r="BO410" s="35"/>
      <c r="BP410" s="35"/>
      <c r="BQ410" s="35"/>
      <c r="BR410" s="35"/>
      <c r="BS410" s="35"/>
      <c r="BT410" s="35"/>
      <c r="BU410" s="35"/>
      <c r="BV410" s="35"/>
      <c r="BW410" s="35"/>
      <c r="BX410" s="35"/>
      <c r="BY410" s="35"/>
      <c r="BZ410" s="35"/>
      <c r="CA410" s="35"/>
    </row>
    <row r="411" spans="1:79" x14ac:dyDescent="0.25">
      <c r="A411" s="35"/>
      <c r="B411" s="37"/>
      <c r="C411" s="38"/>
      <c r="D411" s="39"/>
      <c r="E411" s="37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T411" s="35"/>
      <c r="AU411" s="35"/>
      <c r="AV411" s="35"/>
      <c r="AW411" s="35"/>
      <c r="BA411" s="35"/>
      <c r="BB411" s="35"/>
      <c r="BC411" s="35"/>
      <c r="BD411" s="35"/>
      <c r="BE411" s="35"/>
      <c r="BF411" s="35"/>
      <c r="BG411" s="35"/>
      <c r="BH411" s="35"/>
      <c r="BI411" s="35"/>
      <c r="BK411" s="35"/>
      <c r="BL411" s="35"/>
      <c r="BM411" s="35"/>
      <c r="BN411" s="35"/>
      <c r="BO411" s="35"/>
      <c r="BP411" s="35"/>
      <c r="BQ411" s="35"/>
      <c r="BR411" s="35"/>
      <c r="BS411" s="35"/>
      <c r="BT411" s="35"/>
      <c r="BU411" s="35"/>
      <c r="BV411" s="35"/>
      <c r="BW411" s="35"/>
      <c r="BX411" s="35"/>
      <c r="BY411" s="35"/>
      <c r="BZ411" s="35"/>
      <c r="CA411" s="35"/>
    </row>
    <row r="412" spans="1:79" x14ac:dyDescent="0.25">
      <c r="A412" s="35"/>
      <c r="B412" s="37"/>
      <c r="C412" s="38"/>
      <c r="D412" s="39"/>
      <c r="E412" s="37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T412" s="35"/>
      <c r="AU412" s="35"/>
      <c r="AV412" s="35"/>
      <c r="AW412" s="35"/>
      <c r="BA412" s="35"/>
      <c r="BB412" s="35"/>
      <c r="BC412" s="35"/>
      <c r="BD412" s="35"/>
      <c r="BE412" s="35"/>
      <c r="BF412" s="35"/>
      <c r="BG412" s="35"/>
      <c r="BH412" s="35"/>
      <c r="BI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</row>
    <row r="413" spans="1:79" x14ac:dyDescent="0.25">
      <c r="A413" s="35"/>
      <c r="B413" s="37"/>
      <c r="C413" s="38"/>
      <c r="D413" s="39"/>
      <c r="E413" s="37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T413" s="35"/>
      <c r="AU413" s="35"/>
      <c r="AV413" s="35"/>
      <c r="AW413" s="35"/>
      <c r="BA413" s="35"/>
      <c r="BB413" s="35"/>
      <c r="BC413" s="35"/>
      <c r="BD413" s="35"/>
      <c r="BE413" s="35"/>
      <c r="BF413" s="35"/>
      <c r="BG413" s="35"/>
      <c r="BH413" s="35"/>
      <c r="BI413" s="35"/>
      <c r="BK413" s="35"/>
      <c r="BL413" s="35"/>
      <c r="BM413" s="35"/>
      <c r="BN413" s="35"/>
      <c r="BO413" s="35"/>
      <c r="BP413" s="35"/>
      <c r="BQ413" s="35"/>
      <c r="BR413" s="35"/>
      <c r="BS413" s="35"/>
      <c r="BT413" s="35"/>
      <c r="BU413" s="35"/>
      <c r="BV413" s="35"/>
      <c r="BW413" s="35"/>
      <c r="BX413" s="35"/>
      <c r="BY413" s="35"/>
      <c r="BZ413" s="35"/>
      <c r="CA413" s="35"/>
    </row>
    <row r="414" spans="1:79" x14ac:dyDescent="0.25">
      <c r="A414" s="35"/>
      <c r="B414" s="37"/>
      <c r="C414" s="38"/>
      <c r="D414" s="39"/>
      <c r="E414" s="37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T414" s="35"/>
      <c r="AU414" s="35"/>
      <c r="AV414" s="35"/>
      <c r="AW414" s="35"/>
      <c r="BA414" s="35"/>
      <c r="BB414" s="35"/>
      <c r="BC414" s="35"/>
      <c r="BD414" s="35"/>
      <c r="BE414" s="35"/>
      <c r="BF414" s="35"/>
      <c r="BG414" s="35"/>
      <c r="BH414" s="35"/>
      <c r="BI414" s="35"/>
      <c r="BK414" s="35"/>
      <c r="BL414" s="35"/>
      <c r="BM414" s="35"/>
      <c r="BN414" s="35"/>
      <c r="BO414" s="35"/>
      <c r="BP414" s="35"/>
      <c r="BQ414" s="35"/>
      <c r="BR414" s="35"/>
      <c r="BS414" s="35"/>
      <c r="BT414" s="35"/>
      <c r="BU414" s="35"/>
      <c r="BV414" s="35"/>
      <c r="BW414" s="35"/>
      <c r="BX414" s="35"/>
      <c r="BY414" s="35"/>
      <c r="BZ414" s="35"/>
      <c r="CA414" s="35"/>
    </row>
    <row r="415" spans="1:79" x14ac:dyDescent="0.25">
      <c r="A415" s="35"/>
      <c r="B415" s="37"/>
      <c r="C415" s="38"/>
      <c r="D415" s="39"/>
      <c r="E415" s="37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T415" s="35"/>
      <c r="AU415" s="35"/>
      <c r="AV415" s="35"/>
      <c r="AW415" s="35"/>
      <c r="BA415" s="35"/>
      <c r="BB415" s="35"/>
      <c r="BC415" s="35"/>
      <c r="BD415" s="35"/>
      <c r="BE415" s="35"/>
      <c r="BF415" s="35"/>
      <c r="BG415" s="35"/>
      <c r="BH415" s="35"/>
      <c r="BI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</row>
    <row r="416" spans="1:79" x14ac:dyDescent="0.25">
      <c r="A416" s="35"/>
      <c r="B416" s="37"/>
      <c r="C416" s="38"/>
      <c r="D416" s="39"/>
      <c r="E416" s="37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T416" s="35"/>
      <c r="AU416" s="35"/>
      <c r="AV416" s="35"/>
      <c r="AW416" s="35"/>
      <c r="BA416" s="35"/>
      <c r="BB416" s="35"/>
      <c r="BC416" s="35"/>
      <c r="BD416" s="35"/>
      <c r="BE416" s="35"/>
      <c r="BF416" s="35"/>
      <c r="BG416" s="35"/>
      <c r="BH416" s="35"/>
      <c r="BI416" s="35"/>
      <c r="BK416" s="35"/>
      <c r="BL416" s="35"/>
      <c r="BM416" s="35"/>
      <c r="BN416" s="35"/>
      <c r="BO416" s="35"/>
      <c r="BP416" s="35"/>
      <c r="BQ416" s="35"/>
      <c r="BR416" s="35"/>
      <c r="BS416" s="35"/>
      <c r="BT416" s="35"/>
      <c r="BU416" s="35"/>
      <c r="BV416" s="35"/>
      <c r="BW416" s="35"/>
      <c r="BX416" s="35"/>
      <c r="BY416" s="35"/>
      <c r="BZ416" s="35"/>
      <c r="CA416" s="35"/>
    </row>
    <row r="417" spans="1:79" x14ac:dyDescent="0.25">
      <c r="A417" s="35"/>
      <c r="B417" s="37"/>
      <c r="C417" s="38"/>
      <c r="D417" s="39"/>
      <c r="E417" s="37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T417" s="35"/>
      <c r="AU417" s="35"/>
      <c r="AV417" s="35"/>
      <c r="AW417" s="35"/>
      <c r="BA417" s="35"/>
      <c r="BB417" s="35"/>
      <c r="BC417" s="35"/>
      <c r="BD417" s="35"/>
      <c r="BE417" s="35"/>
      <c r="BF417" s="35"/>
      <c r="BG417" s="35"/>
      <c r="BH417" s="35"/>
      <c r="BI417" s="35"/>
      <c r="BK417" s="35"/>
      <c r="BL417" s="35"/>
      <c r="BM417" s="35"/>
      <c r="BN417" s="35"/>
      <c r="BO417" s="35"/>
      <c r="BP417" s="35"/>
      <c r="BQ417" s="35"/>
      <c r="BR417" s="35"/>
      <c r="BS417" s="35"/>
      <c r="BT417" s="35"/>
      <c r="BU417" s="35"/>
      <c r="BV417" s="35"/>
      <c r="BW417" s="35"/>
      <c r="BX417" s="35"/>
      <c r="BY417" s="35"/>
      <c r="BZ417" s="35"/>
      <c r="CA417" s="35"/>
    </row>
    <row r="418" spans="1:79" x14ac:dyDescent="0.25">
      <c r="A418" s="35"/>
      <c r="B418" s="37"/>
      <c r="C418" s="38"/>
      <c r="D418" s="39"/>
      <c r="E418" s="37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T418" s="35"/>
      <c r="AU418" s="35"/>
      <c r="AV418" s="35"/>
      <c r="AW418" s="35"/>
      <c r="BA418" s="35"/>
      <c r="BB418" s="35"/>
      <c r="BC418" s="35"/>
      <c r="BD418" s="35"/>
      <c r="BE418" s="35"/>
      <c r="BF418" s="35"/>
      <c r="BG418" s="35"/>
      <c r="BH418" s="35"/>
      <c r="BI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</row>
    <row r="419" spans="1:79" x14ac:dyDescent="0.25">
      <c r="A419" s="35"/>
      <c r="B419" s="37"/>
      <c r="C419" s="38"/>
      <c r="D419" s="39"/>
      <c r="E419" s="37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T419" s="35"/>
      <c r="AU419" s="35"/>
      <c r="AV419" s="35"/>
      <c r="AW419" s="35"/>
      <c r="BA419" s="35"/>
      <c r="BB419" s="35"/>
      <c r="BC419" s="35"/>
      <c r="BD419" s="35"/>
      <c r="BE419" s="35"/>
      <c r="BF419" s="35"/>
      <c r="BG419" s="35"/>
      <c r="BH419" s="35"/>
      <c r="BI419" s="35"/>
      <c r="BK419" s="35"/>
      <c r="BL419" s="35"/>
      <c r="BM419" s="35"/>
      <c r="BN419" s="35"/>
      <c r="BO419" s="35"/>
      <c r="BP419" s="35"/>
      <c r="BQ419" s="35"/>
      <c r="BR419" s="35"/>
      <c r="BS419" s="35"/>
      <c r="BT419" s="35"/>
      <c r="BU419" s="35"/>
      <c r="BV419" s="35"/>
      <c r="BW419" s="35"/>
      <c r="BX419" s="35"/>
      <c r="BY419" s="35"/>
      <c r="BZ419" s="35"/>
      <c r="CA419" s="35"/>
    </row>
    <row r="420" spans="1:79" x14ac:dyDescent="0.25">
      <c r="A420" s="35"/>
      <c r="B420" s="37"/>
      <c r="C420" s="38"/>
      <c r="D420" s="39"/>
      <c r="E420" s="37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T420" s="35"/>
      <c r="AU420" s="35"/>
      <c r="AV420" s="35"/>
      <c r="AW420" s="35"/>
      <c r="BA420" s="35"/>
      <c r="BB420" s="35"/>
      <c r="BC420" s="35"/>
      <c r="BD420" s="35"/>
      <c r="BE420" s="35"/>
      <c r="BF420" s="35"/>
      <c r="BG420" s="35"/>
      <c r="BH420" s="35"/>
      <c r="BI420" s="35"/>
      <c r="BK420" s="35"/>
      <c r="BL420" s="35"/>
      <c r="BM420" s="35"/>
      <c r="BN420" s="35"/>
      <c r="BO420" s="35"/>
      <c r="BP420" s="35"/>
      <c r="BQ420" s="35"/>
      <c r="BR420" s="35"/>
      <c r="BS420" s="35"/>
      <c r="BT420" s="35"/>
      <c r="BU420" s="35"/>
      <c r="BV420" s="35"/>
      <c r="BW420" s="35"/>
      <c r="BX420" s="35"/>
      <c r="BY420" s="35"/>
      <c r="BZ420" s="35"/>
      <c r="CA420" s="35"/>
    </row>
    <row r="421" spans="1:79" x14ac:dyDescent="0.25">
      <c r="A421" s="35"/>
      <c r="B421" s="37"/>
      <c r="C421" s="38"/>
      <c r="D421" s="39"/>
      <c r="E421" s="37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T421" s="35"/>
      <c r="AU421" s="35"/>
      <c r="AV421" s="35"/>
      <c r="AW421" s="35"/>
      <c r="BA421" s="35"/>
      <c r="BB421" s="35"/>
      <c r="BC421" s="35"/>
      <c r="BD421" s="35"/>
      <c r="BE421" s="35"/>
      <c r="BF421" s="35"/>
      <c r="BG421" s="35"/>
      <c r="BH421" s="35"/>
      <c r="BI421" s="35"/>
      <c r="BK421" s="35"/>
      <c r="BL421" s="35"/>
      <c r="BM421" s="35"/>
      <c r="BN421" s="35"/>
      <c r="BO421" s="35"/>
      <c r="BP421" s="35"/>
      <c r="BQ421" s="35"/>
      <c r="BR421" s="35"/>
      <c r="BS421" s="35"/>
      <c r="BT421" s="35"/>
      <c r="BU421" s="35"/>
      <c r="BV421" s="35"/>
      <c r="BW421" s="35"/>
      <c r="BX421" s="35"/>
      <c r="BY421" s="35"/>
      <c r="BZ421" s="35"/>
      <c r="CA421" s="35"/>
    </row>
    <row r="422" spans="1:79" x14ac:dyDescent="0.25">
      <c r="A422" s="35"/>
      <c r="B422" s="37"/>
      <c r="C422" s="38"/>
      <c r="D422" s="39"/>
      <c r="E422" s="37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T422" s="35"/>
      <c r="AU422" s="35"/>
      <c r="AV422" s="35"/>
      <c r="AW422" s="35"/>
      <c r="BA422" s="35"/>
      <c r="BB422" s="35"/>
      <c r="BC422" s="35"/>
      <c r="BD422" s="35"/>
      <c r="BE422" s="35"/>
      <c r="BF422" s="35"/>
      <c r="BG422" s="35"/>
      <c r="BH422" s="35"/>
      <c r="BI422" s="35"/>
      <c r="BK422" s="35"/>
      <c r="BL422" s="35"/>
      <c r="BM422" s="35"/>
      <c r="BN422" s="35"/>
      <c r="BO422" s="35"/>
      <c r="BP422" s="35"/>
      <c r="BQ422" s="35"/>
      <c r="BR422" s="35"/>
      <c r="BS422" s="35"/>
      <c r="BT422" s="35"/>
      <c r="BU422" s="35"/>
      <c r="BV422" s="35"/>
      <c r="BW422" s="35"/>
      <c r="BX422" s="35"/>
      <c r="BY422" s="35"/>
      <c r="BZ422" s="35"/>
      <c r="CA422" s="35"/>
    </row>
    <row r="423" spans="1:79" x14ac:dyDescent="0.25">
      <c r="A423" s="35"/>
      <c r="B423" s="37"/>
      <c r="C423" s="38"/>
      <c r="D423" s="39"/>
      <c r="E423" s="37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T423" s="35"/>
      <c r="AU423" s="35"/>
      <c r="AV423" s="35"/>
      <c r="AW423" s="35"/>
      <c r="BA423" s="35"/>
      <c r="BB423" s="35"/>
      <c r="BC423" s="35"/>
      <c r="BD423" s="35"/>
      <c r="BE423" s="35"/>
      <c r="BF423" s="35"/>
      <c r="BG423" s="35"/>
      <c r="BH423" s="35"/>
      <c r="BI423" s="35"/>
      <c r="BK423" s="35"/>
      <c r="BL423" s="35"/>
      <c r="BM423" s="35"/>
      <c r="BN423" s="35"/>
      <c r="BO423" s="35"/>
      <c r="BP423" s="35"/>
      <c r="BQ423" s="35"/>
      <c r="BR423" s="35"/>
      <c r="BS423" s="35"/>
      <c r="BT423" s="35"/>
      <c r="BU423" s="35"/>
      <c r="BV423" s="35"/>
      <c r="BW423" s="35"/>
      <c r="BX423" s="35"/>
      <c r="BY423" s="35"/>
      <c r="BZ423" s="35"/>
      <c r="CA423" s="35"/>
    </row>
    <row r="424" spans="1:79" x14ac:dyDescent="0.25">
      <c r="A424" s="35"/>
      <c r="B424" s="37"/>
      <c r="C424" s="38"/>
      <c r="D424" s="39"/>
      <c r="E424" s="37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T424" s="35"/>
      <c r="AU424" s="35"/>
      <c r="AV424" s="35"/>
      <c r="AW424" s="35"/>
      <c r="BA424" s="35"/>
      <c r="BB424" s="35"/>
      <c r="BC424" s="35"/>
      <c r="BD424" s="35"/>
      <c r="BE424" s="35"/>
      <c r="BF424" s="35"/>
      <c r="BG424" s="35"/>
      <c r="BH424" s="35"/>
      <c r="BI424" s="35"/>
      <c r="BK424" s="35"/>
      <c r="BL424" s="35"/>
      <c r="BM424" s="35"/>
      <c r="BN424" s="35"/>
      <c r="BO424" s="35"/>
      <c r="BP424" s="35"/>
      <c r="BQ424" s="35"/>
      <c r="BR424" s="35"/>
      <c r="BS424" s="35"/>
      <c r="BT424" s="35"/>
      <c r="BU424" s="35"/>
      <c r="BV424" s="35"/>
      <c r="BW424" s="35"/>
      <c r="BX424" s="35"/>
      <c r="BY424" s="35"/>
      <c r="BZ424" s="35"/>
      <c r="CA424" s="35"/>
    </row>
    <row r="425" spans="1:79" x14ac:dyDescent="0.25">
      <c r="A425" s="35"/>
      <c r="B425" s="37"/>
      <c r="C425" s="38"/>
      <c r="D425" s="39"/>
      <c r="E425" s="37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T425" s="35"/>
      <c r="AU425" s="35"/>
      <c r="AV425" s="35"/>
      <c r="AW425" s="35"/>
      <c r="BA425" s="35"/>
      <c r="BB425" s="35"/>
      <c r="BC425" s="35"/>
      <c r="BD425" s="35"/>
      <c r="BE425" s="35"/>
      <c r="BF425" s="35"/>
      <c r="BG425" s="35"/>
      <c r="BH425" s="35"/>
      <c r="BI425" s="35"/>
      <c r="BK425" s="35"/>
      <c r="BL425" s="35"/>
      <c r="BM425" s="35"/>
      <c r="BN425" s="35"/>
      <c r="BO425" s="35"/>
      <c r="BP425" s="35"/>
      <c r="BQ425" s="35"/>
      <c r="BR425" s="35"/>
      <c r="BS425" s="35"/>
      <c r="BT425" s="35"/>
      <c r="BU425" s="35"/>
      <c r="BV425" s="35"/>
      <c r="BW425" s="35"/>
      <c r="BX425" s="35"/>
      <c r="BY425" s="35"/>
      <c r="BZ425" s="35"/>
      <c r="CA425" s="35"/>
    </row>
    <row r="426" spans="1:79" x14ac:dyDescent="0.25">
      <c r="A426" s="35"/>
      <c r="B426" s="37"/>
      <c r="C426" s="38"/>
      <c r="D426" s="39"/>
      <c r="E426" s="37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T426" s="35"/>
      <c r="AU426" s="35"/>
      <c r="AV426" s="35"/>
      <c r="AW426" s="35"/>
      <c r="BA426" s="35"/>
      <c r="BB426" s="35"/>
      <c r="BC426" s="35"/>
      <c r="BD426" s="35"/>
      <c r="BE426" s="35"/>
      <c r="BF426" s="35"/>
      <c r="BG426" s="35"/>
      <c r="BH426" s="35"/>
      <c r="BI426" s="35"/>
      <c r="BK426" s="35"/>
      <c r="BL426" s="35"/>
      <c r="BM426" s="35"/>
      <c r="BN426" s="35"/>
      <c r="BO426" s="35"/>
      <c r="BP426" s="35"/>
      <c r="BQ426" s="35"/>
      <c r="BR426" s="35"/>
      <c r="BS426" s="35"/>
      <c r="BT426" s="35"/>
      <c r="BU426" s="35"/>
      <c r="BV426" s="35"/>
      <c r="BW426" s="35"/>
      <c r="BX426" s="35"/>
      <c r="BY426" s="35"/>
      <c r="BZ426" s="35"/>
      <c r="CA426" s="35"/>
    </row>
    <row r="427" spans="1:79" x14ac:dyDescent="0.25">
      <c r="A427" s="35"/>
      <c r="B427" s="37"/>
      <c r="C427" s="38"/>
      <c r="D427" s="39"/>
      <c r="E427" s="37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T427" s="35"/>
      <c r="AU427" s="35"/>
      <c r="AV427" s="35"/>
      <c r="AW427" s="35"/>
      <c r="BA427" s="35"/>
      <c r="BB427" s="35"/>
      <c r="BC427" s="35"/>
      <c r="BD427" s="35"/>
      <c r="BE427" s="35"/>
      <c r="BF427" s="35"/>
      <c r="BG427" s="35"/>
      <c r="BH427" s="35"/>
      <c r="BI427" s="35"/>
      <c r="BK427" s="35"/>
      <c r="BL427" s="35"/>
      <c r="BM427" s="35"/>
      <c r="BN427" s="35"/>
      <c r="BO427" s="35"/>
      <c r="BP427" s="35"/>
      <c r="BQ427" s="35"/>
      <c r="BR427" s="35"/>
      <c r="BS427" s="35"/>
      <c r="BT427" s="35"/>
      <c r="BU427" s="35"/>
      <c r="BV427" s="35"/>
      <c r="BW427" s="35"/>
      <c r="BX427" s="35"/>
      <c r="BY427" s="35"/>
      <c r="BZ427" s="35"/>
      <c r="CA427" s="35"/>
    </row>
    <row r="428" spans="1:79" x14ac:dyDescent="0.25">
      <c r="A428" s="35"/>
      <c r="B428" s="37"/>
      <c r="C428" s="38"/>
      <c r="D428" s="39"/>
      <c r="E428" s="37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T428" s="35"/>
      <c r="AU428" s="35"/>
      <c r="AV428" s="35"/>
      <c r="AW428" s="35"/>
      <c r="BA428" s="35"/>
      <c r="BB428" s="35"/>
      <c r="BC428" s="35"/>
      <c r="BD428" s="35"/>
      <c r="BE428" s="35"/>
      <c r="BF428" s="35"/>
      <c r="BG428" s="35"/>
      <c r="BH428" s="35"/>
      <c r="BI428" s="35"/>
      <c r="BK428" s="35"/>
      <c r="BL428" s="35"/>
      <c r="BM428" s="35"/>
      <c r="BN428" s="35"/>
      <c r="BO428" s="35"/>
      <c r="BP428" s="35"/>
      <c r="BQ428" s="35"/>
      <c r="BR428" s="35"/>
      <c r="BS428" s="35"/>
      <c r="BT428" s="35"/>
      <c r="BU428" s="35"/>
      <c r="BV428" s="35"/>
      <c r="BW428" s="35"/>
      <c r="BX428" s="35"/>
      <c r="BY428" s="35"/>
      <c r="BZ428" s="35"/>
      <c r="CA428" s="35"/>
    </row>
    <row r="429" spans="1:79" x14ac:dyDescent="0.25">
      <c r="A429" s="35"/>
      <c r="B429" s="37"/>
      <c r="C429" s="38"/>
      <c r="D429" s="39"/>
      <c r="E429" s="37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T429" s="35"/>
      <c r="AU429" s="35"/>
      <c r="AV429" s="35"/>
      <c r="AW429" s="35"/>
      <c r="BA429" s="35"/>
      <c r="BB429" s="35"/>
      <c r="BC429" s="35"/>
      <c r="BD429" s="35"/>
      <c r="BE429" s="35"/>
      <c r="BF429" s="35"/>
      <c r="BG429" s="35"/>
      <c r="BH429" s="35"/>
      <c r="BI429" s="35"/>
      <c r="BK429" s="35"/>
      <c r="BL429" s="35"/>
      <c r="BM429" s="35"/>
      <c r="BN429" s="35"/>
      <c r="BO429" s="35"/>
      <c r="BP429" s="35"/>
      <c r="BQ429" s="35"/>
      <c r="BR429" s="35"/>
      <c r="BS429" s="35"/>
      <c r="BT429" s="35"/>
      <c r="BU429" s="35"/>
      <c r="BV429" s="35"/>
      <c r="BW429" s="35"/>
      <c r="BX429" s="35"/>
      <c r="BY429" s="35"/>
      <c r="BZ429" s="35"/>
      <c r="CA429" s="35"/>
    </row>
    <row r="430" spans="1:79" x14ac:dyDescent="0.25">
      <c r="A430" s="35"/>
      <c r="B430" s="37"/>
      <c r="C430" s="38"/>
      <c r="D430" s="39"/>
      <c r="E430" s="37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T430" s="35"/>
      <c r="AU430" s="35"/>
      <c r="AV430" s="35"/>
      <c r="AW430" s="35"/>
      <c r="BA430" s="35"/>
      <c r="BB430" s="35"/>
      <c r="BC430" s="35"/>
      <c r="BD430" s="35"/>
      <c r="BE430" s="35"/>
      <c r="BF430" s="35"/>
      <c r="BG430" s="35"/>
      <c r="BH430" s="35"/>
      <c r="BI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</row>
    <row r="431" spans="1:79" x14ac:dyDescent="0.25">
      <c r="A431" s="35"/>
      <c r="B431" s="37"/>
      <c r="C431" s="38"/>
      <c r="D431" s="39"/>
      <c r="E431" s="37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T431" s="35"/>
      <c r="AU431" s="35"/>
      <c r="AV431" s="35"/>
      <c r="AW431" s="35"/>
      <c r="BA431" s="35"/>
      <c r="BB431" s="35"/>
      <c r="BC431" s="35"/>
      <c r="BD431" s="35"/>
      <c r="BE431" s="35"/>
      <c r="BF431" s="35"/>
      <c r="BG431" s="35"/>
      <c r="BH431" s="35"/>
      <c r="BI431" s="35"/>
      <c r="BK431" s="35"/>
      <c r="BL431" s="35"/>
      <c r="BM431" s="35"/>
      <c r="BN431" s="35"/>
      <c r="BO431" s="35"/>
      <c r="BP431" s="35"/>
      <c r="BQ431" s="35"/>
      <c r="BR431" s="35"/>
      <c r="BS431" s="35"/>
      <c r="BT431" s="35"/>
      <c r="BU431" s="35"/>
      <c r="BV431" s="35"/>
      <c r="BW431" s="35"/>
      <c r="BX431" s="35"/>
      <c r="BY431" s="35"/>
      <c r="BZ431" s="35"/>
      <c r="CA431" s="35"/>
    </row>
    <row r="432" spans="1:79" x14ac:dyDescent="0.25">
      <c r="A432" s="35"/>
      <c r="B432" s="37"/>
      <c r="C432" s="38"/>
      <c r="D432" s="39"/>
      <c r="E432" s="37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T432" s="35"/>
      <c r="AU432" s="35"/>
      <c r="AV432" s="35"/>
      <c r="AW432" s="35"/>
      <c r="BA432" s="35"/>
      <c r="BB432" s="35"/>
      <c r="BC432" s="35"/>
      <c r="BD432" s="35"/>
      <c r="BE432" s="35"/>
      <c r="BF432" s="35"/>
      <c r="BG432" s="35"/>
      <c r="BH432" s="35"/>
      <c r="BI432" s="35"/>
      <c r="BK432" s="35"/>
      <c r="BL432" s="35"/>
      <c r="BM432" s="35"/>
      <c r="BN432" s="35"/>
      <c r="BO432" s="35"/>
      <c r="BP432" s="35"/>
      <c r="BQ432" s="35"/>
      <c r="BR432" s="35"/>
      <c r="BS432" s="35"/>
      <c r="BT432" s="35"/>
      <c r="BU432" s="35"/>
      <c r="BV432" s="35"/>
      <c r="BW432" s="35"/>
      <c r="BX432" s="35"/>
      <c r="BY432" s="35"/>
      <c r="BZ432" s="35"/>
      <c r="CA432" s="35"/>
    </row>
    <row r="433" spans="1:79" x14ac:dyDescent="0.25">
      <c r="A433" s="35"/>
      <c r="B433" s="37"/>
      <c r="C433" s="38"/>
      <c r="D433" s="39"/>
      <c r="E433" s="37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T433" s="35"/>
      <c r="AU433" s="35"/>
      <c r="AV433" s="35"/>
      <c r="AW433" s="35"/>
      <c r="BA433" s="35"/>
      <c r="BB433" s="35"/>
      <c r="BC433" s="35"/>
      <c r="BD433" s="35"/>
      <c r="BE433" s="35"/>
      <c r="BF433" s="35"/>
      <c r="BG433" s="35"/>
      <c r="BH433" s="35"/>
      <c r="BI433" s="35"/>
      <c r="BK433" s="35"/>
      <c r="BL433" s="35"/>
      <c r="BM433" s="35"/>
      <c r="BN433" s="35"/>
      <c r="BO433" s="35"/>
      <c r="BP433" s="35"/>
      <c r="BQ433" s="35"/>
      <c r="BR433" s="35"/>
      <c r="BS433" s="35"/>
      <c r="BT433" s="35"/>
      <c r="BU433" s="35"/>
      <c r="BV433" s="35"/>
      <c r="BW433" s="35"/>
      <c r="BX433" s="35"/>
      <c r="BY433" s="35"/>
      <c r="BZ433" s="35"/>
      <c r="CA433" s="35"/>
    </row>
    <row r="434" spans="1:79" x14ac:dyDescent="0.25">
      <c r="A434" s="35"/>
      <c r="B434" s="37"/>
      <c r="C434" s="38"/>
      <c r="D434" s="39"/>
      <c r="E434" s="37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T434" s="35"/>
      <c r="AU434" s="35"/>
      <c r="AV434" s="35"/>
      <c r="AW434" s="35"/>
      <c r="BA434" s="35"/>
      <c r="BB434" s="35"/>
      <c r="BC434" s="35"/>
      <c r="BD434" s="35"/>
      <c r="BE434" s="35"/>
      <c r="BF434" s="35"/>
      <c r="BG434" s="35"/>
      <c r="BH434" s="35"/>
      <c r="BI434" s="35"/>
      <c r="BK434" s="35"/>
      <c r="BL434" s="35"/>
      <c r="BM434" s="35"/>
      <c r="BN434" s="35"/>
      <c r="BO434" s="35"/>
      <c r="BP434" s="35"/>
      <c r="BQ434" s="35"/>
      <c r="BR434" s="35"/>
      <c r="BS434" s="35"/>
      <c r="BT434" s="35"/>
      <c r="BU434" s="35"/>
      <c r="BV434" s="35"/>
      <c r="BW434" s="35"/>
      <c r="BX434" s="35"/>
      <c r="BY434" s="35"/>
      <c r="BZ434" s="35"/>
      <c r="CA434" s="35"/>
    </row>
    <row r="435" spans="1:79" x14ac:dyDescent="0.25">
      <c r="A435" s="35"/>
      <c r="B435" s="37"/>
      <c r="C435" s="38"/>
      <c r="D435" s="39"/>
      <c r="E435" s="37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T435" s="35"/>
      <c r="AU435" s="35"/>
      <c r="AV435" s="35"/>
      <c r="AW435" s="35"/>
      <c r="BA435" s="35"/>
      <c r="BB435" s="35"/>
      <c r="BC435" s="35"/>
      <c r="BD435" s="35"/>
      <c r="BE435" s="35"/>
      <c r="BF435" s="35"/>
      <c r="BG435" s="35"/>
      <c r="BH435" s="35"/>
      <c r="BI435" s="35"/>
      <c r="BK435" s="35"/>
      <c r="BL435" s="35"/>
      <c r="BM435" s="35"/>
      <c r="BN435" s="35"/>
      <c r="BO435" s="35"/>
      <c r="BP435" s="35"/>
      <c r="BQ435" s="35"/>
      <c r="BR435" s="35"/>
      <c r="BS435" s="35"/>
      <c r="BT435" s="35"/>
      <c r="BU435" s="35"/>
      <c r="BV435" s="35"/>
      <c r="BW435" s="35"/>
      <c r="BX435" s="35"/>
      <c r="BY435" s="35"/>
      <c r="BZ435" s="35"/>
      <c r="CA435" s="35"/>
    </row>
    <row r="436" spans="1:79" x14ac:dyDescent="0.25">
      <c r="A436" s="35"/>
      <c r="B436" s="37"/>
      <c r="C436" s="38"/>
      <c r="D436" s="39"/>
      <c r="E436" s="37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T436" s="35"/>
      <c r="AU436" s="35"/>
      <c r="AV436" s="35"/>
      <c r="AW436" s="35"/>
      <c r="BA436" s="35"/>
      <c r="BB436" s="35"/>
      <c r="BC436" s="35"/>
      <c r="BD436" s="35"/>
      <c r="BE436" s="35"/>
      <c r="BF436" s="35"/>
      <c r="BG436" s="35"/>
      <c r="BH436" s="35"/>
      <c r="BI436" s="35"/>
      <c r="BK436" s="35"/>
      <c r="BL436" s="35"/>
      <c r="BM436" s="35"/>
      <c r="BN436" s="35"/>
      <c r="BO436" s="35"/>
      <c r="BP436" s="35"/>
      <c r="BQ436" s="35"/>
      <c r="BR436" s="35"/>
      <c r="BS436" s="35"/>
      <c r="BT436" s="35"/>
      <c r="BU436" s="35"/>
      <c r="BV436" s="35"/>
      <c r="BW436" s="35"/>
      <c r="BX436" s="35"/>
      <c r="BY436" s="35"/>
      <c r="BZ436" s="35"/>
      <c r="CA436" s="35"/>
    </row>
    <row r="437" spans="1:79" x14ac:dyDescent="0.25">
      <c r="A437" s="35"/>
      <c r="B437" s="37"/>
      <c r="C437" s="38"/>
      <c r="D437" s="39"/>
      <c r="E437" s="37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T437" s="35"/>
      <c r="AU437" s="35"/>
      <c r="AV437" s="35"/>
      <c r="AW437" s="35"/>
      <c r="BA437" s="35"/>
      <c r="BB437" s="35"/>
      <c r="BC437" s="35"/>
      <c r="BD437" s="35"/>
      <c r="BE437" s="35"/>
      <c r="BF437" s="35"/>
      <c r="BG437" s="35"/>
      <c r="BH437" s="35"/>
      <c r="BI437" s="35"/>
      <c r="BK437" s="35"/>
      <c r="BL437" s="35"/>
      <c r="BM437" s="35"/>
      <c r="BN437" s="35"/>
      <c r="BO437" s="35"/>
      <c r="BP437" s="35"/>
      <c r="BQ437" s="35"/>
      <c r="BR437" s="35"/>
      <c r="BS437" s="35"/>
      <c r="BT437" s="35"/>
      <c r="BU437" s="35"/>
      <c r="BV437" s="35"/>
      <c r="BW437" s="35"/>
      <c r="BX437" s="35"/>
      <c r="BY437" s="35"/>
      <c r="BZ437" s="35"/>
      <c r="CA437" s="35"/>
    </row>
    <row r="438" spans="1:79" x14ac:dyDescent="0.25">
      <c r="A438" s="35"/>
      <c r="B438" s="37"/>
      <c r="C438" s="38"/>
      <c r="D438" s="39"/>
      <c r="E438" s="37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T438" s="35"/>
      <c r="AU438" s="35"/>
      <c r="AV438" s="35"/>
      <c r="AW438" s="35"/>
      <c r="BA438" s="35"/>
      <c r="BB438" s="35"/>
      <c r="BC438" s="35"/>
      <c r="BD438" s="35"/>
      <c r="BE438" s="35"/>
      <c r="BF438" s="35"/>
      <c r="BG438" s="35"/>
      <c r="BH438" s="35"/>
      <c r="BI438" s="35"/>
      <c r="BK438" s="35"/>
      <c r="BL438" s="35"/>
      <c r="BM438" s="35"/>
      <c r="BN438" s="35"/>
      <c r="BO438" s="35"/>
      <c r="BP438" s="35"/>
      <c r="BQ438" s="35"/>
      <c r="BR438" s="35"/>
      <c r="BS438" s="35"/>
      <c r="BT438" s="35"/>
      <c r="BU438" s="35"/>
      <c r="BV438" s="35"/>
      <c r="BW438" s="35"/>
      <c r="BX438" s="35"/>
      <c r="BY438" s="35"/>
      <c r="BZ438" s="35"/>
      <c r="CA438" s="35"/>
    </row>
    <row r="439" spans="1:79" x14ac:dyDescent="0.25">
      <c r="A439" s="35"/>
      <c r="B439" s="37"/>
      <c r="C439" s="38"/>
      <c r="D439" s="39"/>
      <c r="E439" s="37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T439" s="35"/>
      <c r="AU439" s="35"/>
      <c r="AV439" s="35"/>
      <c r="AW439" s="35"/>
      <c r="BA439" s="35"/>
      <c r="BB439" s="35"/>
      <c r="BC439" s="35"/>
      <c r="BD439" s="35"/>
      <c r="BE439" s="35"/>
      <c r="BF439" s="35"/>
      <c r="BG439" s="35"/>
      <c r="BH439" s="35"/>
      <c r="BI439" s="35"/>
      <c r="BK439" s="35"/>
      <c r="BL439" s="35"/>
      <c r="BM439" s="35"/>
      <c r="BN439" s="35"/>
      <c r="BO439" s="35"/>
      <c r="BP439" s="35"/>
      <c r="BQ439" s="35"/>
      <c r="BR439" s="35"/>
      <c r="BS439" s="35"/>
      <c r="BT439" s="35"/>
      <c r="BU439" s="35"/>
      <c r="BV439" s="35"/>
      <c r="BW439" s="35"/>
      <c r="BX439" s="35"/>
      <c r="BY439" s="35"/>
      <c r="BZ439" s="35"/>
      <c r="CA439" s="35"/>
    </row>
    <row r="440" spans="1:79" x14ac:dyDescent="0.25">
      <c r="A440" s="35"/>
      <c r="B440" s="37"/>
      <c r="C440" s="38"/>
      <c r="D440" s="39"/>
      <c r="E440" s="37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T440" s="35"/>
      <c r="AU440" s="35"/>
      <c r="AV440" s="35"/>
      <c r="AW440" s="35"/>
      <c r="BA440" s="35"/>
      <c r="BB440" s="35"/>
      <c r="BC440" s="35"/>
      <c r="BD440" s="35"/>
      <c r="BE440" s="35"/>
      <c r="BF440" s="35"/>
      <c r="BG440" s="35"/>
      <c r="BH440" s="35"/>
      <c r="BI440" s="35"/>
      <c r="BK440" s="35"/>
      <c r="BL440" s="35"/>
      <c r="BM440" s="35"/>
      <c r="BN440" s="35"/>
      <c r="BO440" s="35"/>
      <c r="BP440" s="35"/>
      <c r="BQ440" s="35"/>
      <c r="BR440" s="35"/>
      <c r="BS440" s="35"/>
      <c r="BT440" s="35"/>
      <c r="BU440" s="35"/>
      <c r="BV440" s="35"/>
      <c r="BW440" s="35"/>
      <c r="BX440" s="35"/>
      <c r="BY440" s="35"/>
      <c r="BZ440" s="35"/>
      <c r="CA440" s="35"/>
    </row>
    <row r="441" spans="1:79" x14ac:dyDescent="0.25">
      <c r="A441" s="35"/>
      <c r="B441" s="37"/>
      <c r="C441" s="38"/>
      <c r="D441" s="39"/>
      <c r="E441" s="37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T441" s="35"/>
      <c r="AU441" s="35"/>
      <c r="AV441" s="35"/>
      <c r="AW441" s="35"/>
      <c r="BA441" s="35"/>
      <c r="BB441" s="35"/>
      <c r="BC441" s="35"/>
      <c r="BD441" s="35"/>
      <c r="BE441" s="35"/>
      <c r="BF441" s="35"/>
      <c r="BG441" s="35"/>
      <c r="BH441" s="35"/>
      <c r="BI441" s="35"/>
      <c r="BK441" s="35"/>
      <c r="BL441" s="35"/>
      <c r="BM441" s="35"/>
      <c r="BN441" s="35"/>
      <c r="BO441" s="35"/>
      <c r="BP441" s="35"/>
      <c r="BQ441" s="35"/>
      <c r="BR441" s="35"/>
      <c r="BS441" s="35"/>
      <c r="BT441" s="35"/>
      <c r="BU441" s="35"/>
      <c r="BV441" s="35"/>
      <c r="BW441" s="35"/>
      <c r="BX441" s="35"/>
      <c r="BY441" s="35"/>
      <c r="BZ441" s="35"/>
      <c r="CA441" s="35"/>
    </row>
    <row r="442" spans="1:79" x14ac:dyDescent="0.25">
      <c r="A442" s="35"/>
      <c r="B442" s="37"/>
      <c r="C442" s="38"/>
      <c r="D442" s="39"/>
      <c r="E442" s="37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T442" s="35"/>
      <c r="AU442" s="35"/>
      <c r="AV442" s="35"/>
      <c r="AW442" s="35"/>
      <c r="BA442" s="35"/>
      <c r="BB442" s="35"/>
      <c r="BC442" s="35"/>
      <c r="BD442" s="35"/>
      <c r="BE442" s="35"/>
      <c r="BF442" s="35"/>
      <c r="BG442" s="35"/>
      <c r="BH442" s="35"/>
      <c r="BI442" s="35"/>
      <c r="BK442" s="35"/>
      <c r="BL442" s="35"/>
      <c r="BM442" s="35"/>
      <c r="BN442" s="35"/>
      <c r="BO442" s="35"/>
      <c r="BP442" s="35"/>
      <c r="BQ442" s="35"/>
      <c r="BR442" s="35"/>
      <c r="BS442" s="35"/>
      <c r="BT442" s="35"/>
      <c r="BU442" s="35"/>
      <c r="BV442" s="35"/>
      <c r="BW442" s="35"/>
      <c r="BX442" s="35"/>
      <c r="BY442" s="35"/>
      <c r="BZ442" s="35"/>
      <c r="CA442" s="35"/>
    </row>
    <row r="443" spans="1:79" x14ac:dyDescent="0.25">
      <c r="A443" s="35"/>
      <c r="B443" s="37"/>
      <c r="C443" s="38"/>
      <c r="D443" s="39"/>
      <c r="E443" s="37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T443" s="35"/>
      <c r="AU443" s="35"/>
      <c r="AV443" s="35"/>
      <c r="AW443" s="35"/>
      <c r="BA443" s="35"/>
      <c r="BB443" s="35"/>
      <c r="BC443" s="35"/>
      <c r="BD443" s="35"/>
      <c r="BE443" s="35"/>
      <c r="BF443" s="35"/>
      <c r="BG443" s="35"/>
      <c r="BH443" s="35"/>
      <c r="BI443" s="35"/>
      <c r="BK443" s="35"/>
      <c r="BL443" s="35"/>
      <c r="BM443" s="35"/>
      <c r="BN443" s="35"/>
      <c r="BO443" s="35"/>
      <c r="BP443" s="35"/>
      <c r="BQ443" s="35"/>
      <c r="BR443" s="35"/>
      <c r="BS443" s="35"/>
      <c r="BT443" s="35"/>
      <c r="BU443" s="35"/>
      <c r="BV443" s="35"/>
      <c r="BW443" s="35"/>
      <c r="BX443" s="35"/>
      <c r="BY443" s="35"/>
      <c r="BZ443" s="35"/>
      <c r="CA443" s="35"/>
    </row>
    <row r="444" spans="1:79" x14ac:dyDescent="0.25">
      <c r="A444" s="35"/>
      <c r="B444" s="37"/>
      <c r="C444" s="38"/>
      <c r="D444" s="39"/>
      <c r="E444" s="37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T444" s="35"/>
      <c r="AU444" s="35"/>
      <c r="AV444" s="35"/>
      <c r="AW444" s="35"/>
      <c r="BA444" s="35"/>
      <c r="BB444" s="35"/>
      <c r="BC444" s="35"/>
      <c r="BD444" s="35"/>
      <c r="BE444" s="35"/>
      <c r="BF444" s="35"/>
      <c r="BG444" s="35"/>
      <c r="BH444" s="35"/>
      <c r="BI444" s="35"/>
      <c r="BK444" s="35"/>
      <c r="BL444" s="35"/>
      <c r="BM444" s="35"/>
      <c r="BN444" s="35"/>
      <c r="BO444" s="35"/>
      <c r="BP444" s="35"/>
      <c r="BQ444" s="35"/>
      <c r="BR444" s="35"/>
      <c r="BS444" s="35"/>
      <c r="BT444" s="35"/>
      <c r="BU444" s="35"/>
      <c r="BV444" s="35"/>
      <c r="BW444" s="35"/>
      <c r="BX444" s="35"/>
      <c r="BY444" s="35"/>
      <c r="BZ444" s="35"/>
      <c r="CA444" s="35"/>
    </row>
    <row r="445" spans="1:79" x14ac:dyDescent="0.25">
      <c r="A445" s="35"/>
      <c r="B445" s="37"/>
      <c r="C445" s="38"/>
      <c r="D445" s="39"/>
      <c r="E445" s="37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T445" s="35"/>
      <c r="AU445" s="35"/>
      <c r="AV445" s="35"/>
      <c r="AW445" s="35"/>
      <c r="BA445" s="35"/>
      <c r="BB445" s="35"/>
      <c r="BC445" s="35"/>
      <c r="BD445" s="35"/>
      <c r="BE445" s="35"/>
      <c r="BF445" s="35"/>
      <c r="BG445" s="35"/>
      <c r="BH445" s="35"/>
      <c r="BI445" s="35"/>
      <c r="BK445" s="35"/>
      <c r="BL445" s="35"/>
      <c r="BM445" s="35"/>
      <c r="BN445" s="35"/>
      <c r="BO445" s="35"/>
      <c r="BP445" s="35"/>
      <c r="BQ445" s="35"/>
      <c r="BR445" s="35"/>
      <c r="BS445" s="35"/>
      <c r="BT445" s="35"/>
      <c r="BU445" s="35"/>
      <c r="BV445" s="35"/>
      <c r="BW445" s="35"/>
      <c r="BX445" s="35"/>
      <c r="BY445" s="35"/>
      <c r="BZ445" s="35"/>
      <c r="CA445" s="35"/>
    </row>
    <row r="446" spans="1:79" x14ac:dyDescent="0.25">
      <c r="A446" s="35"/>
      <c r="B446" s="37"/>
      <c r="C446" s="38"/>
      <c r="D446" s="39"/>
      <c r="E446" s="37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T446" s="35"/>
      <c r="AU446" s="35"/>
      <c r="AV446" s="35"/>
      <c r="AW446" s="35"/>
      <c r="BA446" s="35"/>
      <c r="BB446" s="35"/>
      <c r="BC446" s="35"/>
      <c r="BD446" s="35"/>
      <c r="BE446" s="35"/>
      <c r="BF446" s="35"/>
      <c r="BG446" s="35"/>
      <c r="BH446" s="35"/>
      <c r="BI446" s="35"/>
      <c r="BK446" s="35"/>
      <c r="BL446" s="35"/>
      <c r="BM446" s="35"/>
      <c r="BN446" s="35"/>
      <c r="BO446" s="35"/>
      <c r="BP446" s="35"/>
      <c r="BQ446" s="35"/>
      <c r="BR446" s="35"/>
      <c r="BS446" s="35"/>
      <c r="BT446" s="35"/>
      <c r="BU446" s="35"/>
      <c r="BV446" s="35"/>
      <c r="BW446" s="35"/>
      <c r="BX446" s="35"/>
      <c r="BY446" s="35"/>
      <c r="BZ446" s="35"/>
      <c r="CA446" s="35"/>
    </row>
    <row r="447" spans="1:79" x14ac:dyDescent="0.25">
      <c r="A447" s="35"/>
      <c r="B447" s="37"/>
      <c r="C447" s="38"/>
      <c r="D447" s="39"/>
      <c r="E447" s="37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T447" s="35"/>
      <c r="AU447" s="35"/>
      <c r="AV447" s="35"/>
      <c r="AW447" s="35"/>
      <c r="BA447" s="35"/>
      <c r="BB447" s="35"/>
      <c r="BC447" s="35"/>
      <c r="BD447" s="35"/>
      <c r="BE447" s="35"/>
      <c r="BF447" s="35"/>
      <c r="BG447" s="35"/>
      <c r="BH447" s="35"/>
      <c r="BI447" s="35"/>
      <c r="BK447" s="35"/>
      <c r="BL447" s="35"/>
      <c r="BM447" s="35"/>
      <c r="BN447" s="35"/>
      <c r="BO447" s="35"/>
      <c r="BP447" s="35"/>
      <c r="BQ447" s="35"/>
      <c r="BR447" s="35"/>
      <c r="BS447" s="35"/>
      <c r="BT447" s="35"/>
      <c r="BU447" s="35"/>
      <c r="BV447" s="35"/>
      <c r="BW447" s="35"/>
      <c r="BX447" s="35"/>
      <c r="BY447" s="35"/>
      <c r="BZ447" s="35"/>
      <c r="CA447" s="35"/>
    </row>
    <row r="448" spans="1:79" x14ac:dyDescent="0.25">
      <c r="A448" s="35"/>
      <c r="B448" s="37"/>
      <c r="C448" s="38"/>
      <c r="D448" s="39"/>
      <c r="E448" s="37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T448" s="35"/>
      <c r="AU448" s="35"/>
      <c r="AV448" s="35"/>
      <c r="AW448" s="35"/>
      <c r="BA448" s="35"/>
      <c r="BB448" s="35"/>
      <c r="BC448" s="35"/>
      <c r="BD448" s="35"/>
      <c r="BE448" s="35"/>
      <c r="BF448" s="35"/>
      <c r="BG448" s="35"/>
      <c r="BH448" s="35"/>
      <c r="BI448" s="35"/>
      <c r="BK448" s="35"/>
      <c r="BL448" s="35"/>
      <c r="BM448" s="35"/>
      <c r="BN448" s="35"/>
      <c r="BO448" s="35"/>
      <c r="BP448" s="35"/>
      <c r="BQ448" s="35"/>
      <c r="BR448" s="35"/>
      <c r="BS448" s="35"/>
      <c r="BT448" s="35"/>
      <c r="BU448" s="35"/>
      <c r="BV448" s="35"/>
      <c r="BW448" s="35"/>
      <c r="BX448" s="35"/>
      <c r="BY448" s="35"/>
      <c r="BZ448" s="35"/>
      <c r="CA448" s="35"/>
    </row>
    <row r="449" spans="1:79" x14ac:dyDescent="0.25">
      <c r="A449" s="35"/>
      <c r="B449" s="37"/>
      <c r="C449" s="38"/>
      <c r="D449" s="39"/>
      <c r="E449" s="37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T449" s="35"/>
      <c r="AU449" s="35"/>
      <c r="AV449" s="35"/>
      <c r="AW449" s="35"/>
      <c r="BA449" s="35"/>
      <c r="BB449" s="35"/>
      <c r="BC449" s="35"/>
      <c r="BD449" s="35"/>
      <c r="BE449" s="35"/>
      <c r="BF449" s="35"/>
      <c r="BG449" s="35"/>
      <c r="BH449" s="35"/>
      <c r="BI449" s="35"/>
      <c r="BK449" s="35"/>
      <c r="BL449" s="35"/>
      <c r="BM449" s="35"/>
      <c r="BN449" s="35"/>
      <c r="BO449" s="35"/>
      <c r="BP449" s="35"/>
      <c r="BQ449" s="35"/>
      <c r="BR449" s="35"/>
      <c r="BS449" s="35"/>
      <c r="BT449" s="35"/>
      <c r="BU449" s="35"/>
      <c r="BV449" s="35"/>
      <c r="BW449" s="35"/>
      <c r="BX449" s="35"/>
      <c r="BY449" s="35"/>
      <c r="BZ449" s="35"/>
      <c r="CA449" s="35"/>
    </row>
    <row r="450" spans="1:79" x14ac:dyDescent="0.25">
      <c r="A450" s="35"/>
      <c r="B450" s="37"/>
      <c r="C450" s="38"/>
      <c r="D450" s="39"/>
      <c r="E450" s="37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T450" s="35"/>
      <c r="AU450" s="35"/>
      <c r="AV450" s="35"/>
      <c r="AW450" s="35"/>
      <c r="BA450" s="35"/>
      <c r="BB450" s="35"/>
      <c r="BC450" s="35"/>
      <c r="BD450" s="35"/>
      <c r="BE450" s="35"/>
      <c r="BF450" s="35"/>
      <c r="BG450" s="35"/>
      <c r="BH450" s="35"/>
      <c r="BI450" s="35"/>
      <c r="BK450" s="35"/>
      <c r="BL450" s="35"/>
      <c r="BM450" s="35"/>
      <c r="BN450" s="35"/>
      <c r="BO450" s="35"/>
      <c r="BP450" s="35"/>
      <c r="BQ450" s="35"/>
      <c r="BR450" s="35"/>
      <c r="BS450" s="35"/>
      <c r="BT450" s="35"/>
      <c r="BU450" s="35"/>
      <c r="BV450" s="35"/>
      <c r="BW450" s="35"/>
      <c r="BX450" s="35"/>
      <c r="BY450" s="35"/>
      <c r="BZ450" s="35"/>
      <c r="CA450" s="35"/>
    </row>
    <row r="451" spans="1:79" x14ac:dyDescent="0.25">
      <c r="A451" s="35"/>
      <c r="B451" s="37"/>
      <c r="C451" s="38"/>
      <c r="D451" s="39"/>
      <c r="E451" s="37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T451" s="35"/>
      <c r="AU451" s="35"/>
      <c r="AV451" s="35"/>
      <c r="AW451" s="35"/>
      <c r="BA451" s="35"/>
      <c r="BB451" s="35"/>
      <c r="BC451" s="35"/>
      <c r="BD451" s="35"/>
      <c r="BE451" s="35"/>
      <c r="BF451" s="35"/>
      <c r="BG451" s="35"/>
      <c r="BH451" s="35"/>
      <c r="BI451" s="35"/>
      <c r="BK451" s="35"/>
      <c r="BL451" s="35"/>
      <c r="BM451" s="35"/>
      <c r="BN451" s="35"/>
      <c r="BO451" s="35"/>
      <c r="BP451" s="35"/>
      <c r="BQ451" s="35"/>
      <c r="BR451" s="35"/>
      <c r="BS451" s="35"/>
      <c r="BT451" s="35"/>
      <c r="BU451" s="35"/>
      <c r="BV451" s="35"/>
      <c r="BW451" s="35"/>
      <c r="BX451" s="35"/>
      <c r="BY451" s="35"/>
      <c r="BZ451" s="35"/>
      <c r="CA451" s="35"/>
    </row>
    <row r="452" spans="1:79" x14ac:dyDescent="0.25">
      <c r="A452" s="35"/>
      <c r="B452" s="37"/>
      <c r="C452" s="38"/>
      <c r="D452" s="39"/>
      <c r="E452" s="37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T452" s="35"/>
      <c r="AU452" s="35"/>
      <c r="AV452" s="35"/>
      <c r="AW452" s="35"/>
      <c r="BA452" s="35"/>
      <c r="BB452" s="35"/>
      <c r="BC452" s="35"/>
      <c r="BD452" s="35"/>
      <c r="BE452" s="35"/>
      <c r="BF452" s="35"/>
      <c r="BG452" s="35"/>
      <c r="BH452" s="35"/>
      <c r="BI452" s="35"/>
      <c r="BK452" s="35"/>
      <c r="BL452" s="35"/>
      <c r="BM452" s="35"/>
      <c r="BN452" s="35"/>
      <c r="BO452" s="35"/>
      <c r="BP452" s="35"/>
      <c r="BQ452" s="35"/>
      <c r="BR452" s="35"/>
      <c r="BS452" s="35"/>
      <c r="BT452" s="35"/>
      <c r="BU452" s="35"/>
      <c r="BV452" s="35"/>
      <c r="BW452" s="35"/>
      <c r="BX452" s="35"/>
      <c r="BY452" s="35"/>
      <c r="BZ452" s="35"/>
      <c r="CA452" s="35"/>
    </row>
    <row r="453" spans="1:79" x14ac:dyDescent="0.25">
      <c r="A453" s="35"/>
      <c r="B453" s="37"/>
      <c r="C453" s="38"/>
      <c r="D453" s="39"/>
      <c r="E453" s="37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T453" s="35"/>
      <c r="AU453" s="35"/>
      <c r="AV453" s="35"/>
      <c r="AW453" s="35"/>
      <c r="BA453" s="35"/>
      <c r="BB453" s="35"/>
      <c r="BC453" s="35"/>
      <c r="BD453" s="35"/>
      <c r="BE453" s="35"/>
      <c r="BF453" s="35"/>
      <c r="BG453" s="35"/>
      <c r="BH453" s="35"/>
      <c r="BI453" s="35"/>
      <c r="BK453" s="35"/>
      <c r="BL453" s="35"/>
      <c r="BM453" s="35"/>
      <c r="BN453" s="35"/>
      <c r="BO453" s="35"/>
      <c r="BP453" s="35"/>
      <c r="BQ453" s="35"/>
      <c r="BR453" s="35"/>
      <c r="BS453" s="35"/>
      <c r="BT453" s="35"/>
      <c r="BU453" s="35"/>
      <c r="BV453" s="35"/>
      <c r="BW453" s="35"/>
      <c r="BX453" s="35"/>
      <c r="BY453" s="35"/>
      <c r="BZ453" s="35"/>
      <c r="CA453" s="35"/>
    </row>
    <row r="454" spans="1:79" x14ac:dyDescent="0.25">
      <c r="A454" s="35"/>
      <c r="B454" s="37"/>
      <c r="C454" s="38"/>
      <c r="D454" s="39"/>
      <c r="E454" s="37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T454" s="35"/>
      <c r="AU454" s="35"/>
      <c r="AV454" s="35"/>
      <c r="AW454" s="35"/>
      <c r="BA454" s="35"/>
      <c r="BB454" s="35"/>
      <c r="BC454" s="35"/>
      <c r="BD454" s="35"/>
      <c r="BE454" s="35"/>
      <c r="BF454" s="35"/>
      <c r="BG454" s="35"/>
      <c r="BH454" s="35"/>
      <c r="BI454" s="35"/>
      <c r="BK454" s="35"/>
      <c r="BL454" s="35"/>
      <c r="BM454" s="35"/>
      <c r="BN454" s="35"/>
      <c r="BO454" s="35"/>
      <c r="BP454" s="35"/>
      <c r="BQ454" s="35"/>
      <c r="BR454" s="35"/>
      <c r="BS454" s="35"/>
      <c r="BT454" s="35"/>
      <c r="BU454" s="35"/>
      <c r="BV454" s="35"/>
      <c r="BW454" s="35"/>
      <c r="BX454" s="35"/>
      <c r="BY454" s="35"/>
      <c r="BZ454" s="35"/>
      <c r="CA454" s="35"/>
    </row>
    <row r="455" spans="1:79" x14ac:dyDescent="0.25">
      <c r="A455" s="35"/>
      <c r="B455" s="37"/>
      <c r="C455" s="38"/>
      <c r="D455" s="39"/>
      <c r="E455" s="37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T455" s="35"/>
      <c r="AU455" s="35"/>
      <c r="AV455" s="35"/>
      <c r="AW455" s="35"/>
      <c r="BA455" s="35"/>
      <c r="BB455" s="35"/>
      <c r="BC455" s="35"/>
      <c r="BD455" s="35"/>
      <c r="BE455" s="35"/>
      <c r="BF455" s="35"/>
      <c r="BG455" s="35"/>
      <c r="BH455" s="35"/>
      <c r="BI455" s="35"/>
      <c r="BK455" s="35"/>
      <c r="BL455" s="35"/>
      <c r="BM455" s="35"/>
      <c r="BN455" s="35"/>
      <c r="BO455" s="35"/>
      <c r="BP455" s="35"/>
      <c r="BQ455" s="35"/>
      <c r="BR455" s="35"/>
      <c r="BS455" s="35"/>
      <c r="BT455" s="35"/>
      <c r="BU455" s="35"/>
      <c r="BV455" s="35"/>
      <c r="BW455" s="35"/>
      <c r="BX455" s="35"/>
      <c r="BY455" s="35"/>
      <c r="BZ455" s="35"/>
      <c r="CA455" s="35"/>
    </row>
    <row r="456" spans="1:79" x14ac:dyDescent="0.25">
      <c r="A456" s="35"/>
      <c r="B456" s="37"/>
      <c r="C456" s="38"/>
      <c r="D456" s="39"/>
      <c r="E456" s="37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T456" s="35"/>
      <c r="AU456" s="35"/>
      <c r="AV456" s="35"/>
      <c r="AW456" s="35"/>
      <c r="BA456" s="35"/>
      <c r="BB456" s="35"/>
      <c r="BC456" s="35"/>
      <c r="BD456" s="35"/>
      <c r="BE456" s="35"/>
      <c r="BF456" s="35"/>
      <c r="BG456" s="35"/>
      <c r="BH456" s="35"/>
      <c r="BI456" s="35"/>
      <c r="BK456" s="35"/>
      <c r="BL456" s="35"/>
      <c r="BM456" s="35"/>
      <c r="BN456" s="35"/>
      <c r="BO456" s="35"/>
      <c r="BP456" s="35"/>
      <c r="BQ456" s="35"/>
      <c r="BR456" s="35"/>
      <c r="BS456" s="35"/>
      <c r="BT456" s="35"/>
      <c r="BU456" s="35"/>
      <c r="BV456" s="35"/>
      <c r="BW456" s="35"/>
      <c r="BX456" s="35"/>
      <c r="BY456" s="35"/>
      <c r="BZ456" s="35"/>
      <c r="CA456" s="35"/>
    </row>
    <row r="457" spans="1:79" x14ac:dyDescent="0.25">
      <c r="A457" s="35"/>
      <c r="B457" s="37"/>
      <c r="C457" s="38"/>
      <c r="D457" s="39"/>
      <c r="E457" s="37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T457" s="35"/>
      <c r="AU457" s="35"/>
      <c r="AV457" s="35"/>
      <c r="AW457" s="35"/>
      <c r="BA457" s="35"/>
      <c r="BB457" s="35"/>
      <c r="BC457" s="35"/>
      <c r="BD457" s="35"/>
      <c r="BE457" s="35"/>
      <c r="BF457" s="35"/>
      <c r="BG457" s="35"/>
      <c r="BH457" s="35"/>
      <c r="BI457" s="35"/>
      <c r="BK457" s="35"/>
      <c r="BL457" s="35"/>
      <c r="BM457" s="35"/>
      <c r="BN457" s="35"/>
      <c r="BO457" s="35"/>
      <c r="BP457" s="35"/>
      <c r="BQ457" s="35"/>
      <c r="BR457" s="35"/>
      <c r="BS457" s="35"/>
      <c r="BT457" s="35"/>
      <c r="BU457" s="35"/>
      <c r="BV457" s="35"/>
      <c r="BW457" s="35"/>
      <c r="BX457" s="35"/>
      <c r="BY457" s="35"/>
      <c r="BZ457" s="35"/>
      <c r="CA457" s="35"/>
    </row>
    <row r="458" spans="1:79" x14ac:dyDescent="0.25">
      <c r="A458" s="35"/>
      <c r="B458" s="37"/>
      <c r="C458" s="38"/>
      <c r="D458" s="39"/>
      <c r="E458" s="37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T458" s="35"/>
      <c r="AU458" s="35"/>
      <c r="AV458" s="35"/>
      <c r="AW458" s="35"/>
      <c r="BA458" s="35"/>
      <c r="BB458" s="35"/>
      <c r="BC458" s="35"/>
      <c r="BD458" s="35"/>
      <c r="BE458" s="35"/>
      <c r="BF458" s="35"/>
      <c r="BG458" s="35"/>
      <c r="BH458" s="35"/>
      <c r="BI458" s="35"/>
      <c r="BK458" s="35"/>
      <c r="BL458" s="35"/>
      <c r="BM458" s="35"/>
      <c r="BN458" s="35"/>
      <c r="BO458" s="35"/>
      <c r="BP458" s="35"/>
      <c r="BQ458" s="35"/>
      <c r="BR458" s="35"/>
      <c r="BS458" s="35"/>
      <c r="BT458" s="35"/>
      <c r="BU458" s="35"/>
      <c r="BV458" s="35"/>
      <c r="BW458" s="35"/>
      <c r="BX458" s="35"/>
      <c r="BY458" s="35"/>
      <c r="BZ458" s="35"/>
      <c r="CA458" s="35"/>
    </row>
    <row r="459" spans="1:79" x14ac:dyDescent="0.25">
      <c r="A459" s="35"/>
      <c r="B459" s="37"/>
      <c r="C459" s="38"/>
      <c r="D459" s="39"/>
      <c r="E459" s="37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T459" s="35"/>
      <c r="AU459" s="35"/>
      <c r="AV459" s="35"/>
      <c r="AW459" s="35"/>
      <c r="BA459" s="35"/>
      <c r="BB459" s="35"/>
      <c r="BC459" s="35"/>
      <c r="BD459" s="35"/>
      <c r="BE459" s="35"/>
      <c r="BF459" s="35"/>
      <c r="BG459" s="35"/>
      <c r="BH459" s="35"/>
      <c r="BI459" s="35"/>
      <c r="BK459" s="35"/>
      <c r="BL459" s="35"/>
      <c r="BM459" s="35"/>
      <c r="BN459" s="35"/>
      <c r="BO459" s="35"/>
      <c r="BP459" s="35"/>
      <c r="BQ459" s="35"/>
      <c r="BR459" s="35"/>
      <c r="BS459" s="35"/>
      <c r="BT459" s="35"/>
      <c r="BU459" s="35"/>
      <c r="BV459" s="35"/>
      <c r="BW459" s="35"/>
      <c r="BX459" s="35"/>
      <c r="BY459" s="35"/>
      <c r="BZ459" s="35"/>
      <c r="CA459" s="35"/>
    </row>
    <row r="460" spans="1:79" x14ac:dyDescent="0.25">
      <c r="A460" s="35"/>
      <c r="B460" s="37"/>
      <c r="C460" s="38"/>
      <c r="D460" s="39"/>
      <c r="E460" s="37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T460" s="35"/>
      <c r="AU460" s="35"/>
      <c r="AV460" s="35"/>
      <c r="AW460" s="35"/>
      <c r="BA460" s="35"/>
      <c r="BB460" s="35"/>
      <c r="BC460" s="35"/>
      <c r="BD460" s="35"/>
      <c r="BE460" s="35"/>
      <c r="BF460" s="35"/>
      <c r="BG460" s="35"/>
      <c r="BH460" s="35"/>
      <c r="BI460" s="35"/>
      <c r="BK460" s="35"/>
      <c r="BL460" s="35"/>
      <c r="BM460" s="35"/>
      <c r="BN460" s="35"/>
      <c r="BO460" s="35"/>
      <c r="BP460" s="35"/>
      <c r="BQ460" s="35"/>
      <c r="BR460" s="35"/>
      <c r="BS460" s="35"/>
      <c r="BT460" s="35"/>
      <c r="BU460" s="35"/>
      <c r="BV460" s="35"/>
      <c r="BW460" s="35"/>
      <c r="BX460" s="35"/>
      <c r="BY460" s="35"/>
      <c r="BZ460" s="35"/>
      <c r="CA460" s="35"/>
    </row>
    <row r="461" spans="1:79" x14ac:dyDescent="0.25">
      <c r="A461" s="35"/>
      <c r="B461" s="37"/>
      <c r="C461" s="38"/>
      <c r="D461" s="39"/>
      <c r="E461" s="37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T461" s="35"/>
      <c r="AU461" s="35"/>
      <c r="AV461" s="35"/>
      <c r="AW461" s="35"/>
      <c r="BA461" s="35"/>
      <c r="BB461" s="35"/>
      <c r="BC461" s="35"/>
      <c r="BD461" s="35"/>
      <c r="BE461" s="35"/>
      <c r="BF461" s="35"/>
      <c r="BG461" s="35"/>
      <c r="BH461" s="35"/>
      <c r="BI461" s="35"/>
      <c r="BK461" s="35"/>
      <c r="BL461" s="35"/>
      <c r="BM461" s="35"/>
      <c r="BN461" s="35"/>
      <c r="BO461" s="35"/>
      <c r="BP461" s="35"/>
      <c r="BQ461" s="35"/>
      <c r="BR461" s="35"/>
      <c r="BS461" s="35"/>
      <c r="BT461" s="35"/>
      <c r="BU461" s="35"/>
      <c r="BV461" s="35"/>
      <c r="BW461" s="35"/>
      <c r="BX461" s="35"/>
      <c r="BY461" s="35"/>
      <c r="BZ461" s="35"/>
      <c r="CA461" s="35"/>
    </row>
    <row r="462" spans="1:79" x14ac:dyDescent="0.25">
      <c r="A462" s="35"/>
      <c r="B462" s="37"/>
      <c r="C462" s="38"/>
      <c r="D462" s="39"/>
      <c r="E462" s="37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T462" s="35"/>
      <c r="AU462" s="35"/>
      <c r="AV462" s="35"/>
      <c r="AW462" s="35"/>
      <c r="BA462" s="35"/>
      <c r="BB462" s="35"/>
      <c r="BC462" s="35"/>
      <c r="BD462" s="35"/>
      <c r="BE462" s="35"/>
      <c r="BF462" s="35"/>
      <c r="BG462" s="35"/>
      <c r="BH462" s="35"/>
      <c r="BI462" s="35"/>
      <c r="BK462" s="35"/>
      <c r="BL462" s="35"/>
      <c r="BM462" s="35"/>
      <c r="BN462" s="35"/>
      <c r="BO462" s="35"/>
      <c r="BP462" s="35"/>
      <c r="BQ462" s="35"/>
      <c r="BR462" s="35"/>
      <c r="BS462" s="35"/>
      <c r="BT462" s="35"/>
      <c r="BU462" s="35"/>
      <c r="BV462" s="35"/>
      <c r="BW462" s="35"/>
      <c r="BX462" s="35"/>
      <c r="BY462" s="35"/>
      <c r="BZ462" s="35"/>
      <c r="CA462" s="35"/>
    </row>
    <row r="463" spans="1:79" x14ac:dyDescent="0.25">
      <c r="A463" s="35"/>
      <c r="B463" s="37"/>
      <c r="C463" s="38"/>
      <c r="D463" s="39"/>
      <c r="E463" s="37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T463" s="35"/>
      <c r="AU463" s="35"/>
      <c r="AV463" s="35"/>
      <c r="AW463" s="35"/>
      <c r="BA463" s="35"/>
      <c r="BB463" s="35"/>
      <c r="BC463" s="35"/>
      <c r="BD463" s="35"/>
      <c r="BE463" s="35"/>
      <c r="BF463" s="35"/>
      <c r="BG463" s="35"/>
      <c r="BH463" s="35"/>
      <c r="BI463" s="35"/>
      <c r="BK463" s="35"/>
      <c r="BL463" s="35"/>
      <c r="BM463" s="35"/>
      <c r="BN463" s="35"/>
      <c r="BO463" s="35"/>
      <c r="BP463" s="35"/>
      <c r="BQ463" s="35"/>
      <c r="BR463" s="35"/>
      <c r="BS463" s="35"/>
      <c r="BT463" s="35"/>
      <c r="BU463" s="35"/>
      <c r="BV463" s="35"/>
      <c r="BW463" s="35"/>
      <c r="BX463" s="35"/>
      <c r="BY463" s="35"/>
      <c r="BZ463" s="35"/>
      <c r="CA463" s="35"/>
    </row>
    <row r="464" spans="1:79" x14ac:dyDescent="0.25">
      <c r="A464" s="35"/>
      <c r="B464" s="37"/>
      <c r="C464" s="38"/>
      <c r="D464" s="39"/>
      <c r="E464" s="37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T464" s="35"/>
      <c r="AU464" s="35"/>
      <c r="AV464" s="35"/>
      <c r="AW464" s="35"/>
      <c r="BA464" s="35"/>
      <c r="BB464" s="35"/>
      <c r="BC464" s="35"/>
      <c r="BD464" s="35"/>
      <c r="BE464" s="35"/>
      <c r="BF464" s="35"/>
      <c r="BG464" s="35"/>
      <c r="BH464" s="35"/>
      <c r="BI464" s="35"/>
      <c r="BK464" s="35"/>
      <c r="BL464" s="35"/>
      <c r="BM464" s="35"/>
      <c r="BN464" s="35"/>
      <c r="BO464" s="35"/>
      <c r="BP464" s="35"/>
      <c r="BQ464" s="35"/>
      <c r="BR464" s="35"/>
      <c r="BS464" s="35"/>
      <c r="BT464" s="35"/>
      <c r="BU464" s="35"/>
      <c r="BV464" s="35"/>
      <c r="BW464" s="35"/>
      <c r="BX464" s="35"/>
      <c r="BY464" s="35"/>
      <c r="BZ464" s="35"/>
      <c r="CA464" s="35"/>
    </row>
    <row r="465" spans="1:79" x14ac:dyDescent="0.25">
      <c r="A465" s="35"/>
      <c r="B465" s="37"/>
      <c r="C465" s="38"/>
      <c r="D465" s="39"/>
      <c r="E465" s="37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T465" s="35"/>
      <c r="AU465" s="35"/>
      <c r="AV465" s="35"/>
      <c r="AW465" s="35"/>
      <c r="BA465" s="35"/>
      <c r="BB465" s="35"/>
      <c r="BC465" s="35"/>
      <c r="BD465" s="35"/>
      <c r="BE465" s="35"/>
      <c r="BF465" s="35"/>
      <c r="BG465" s="35"/>
      <c r="BH465" s="35"/>
      <c r="BI465" s="35"/>
      <c r="BK465" s="35"/>
      <c r="BL465" s="35"/>
      <c r="BM465" s="35"/>
      <c r="BN465" s="35"/>
      <c r="BO465" s="35"/>
      <c r="BP465" s="35"/>
      <c r="BQ465" s="35"/>
      <c r="BR465" s="35"/>
      <c r="BS465" s="35"/>
      <c r="BT465" s="35"/>
      <c r="BU465" s="35"/>
      <c r="BV465" s="35"/>
      <c r="BW465" s="35"/>
      <c r="BX465" s="35"/>
      <c r="BY465" s="35"/>
      <c r="BZ465" s="35"/>
      <c r="CA465" s="35"/>
    </row>
    <row r="466" spans="1:79" x14ac:dyDescent="0.25">
      <c r="A466" s="35"/>
      <c r="B466" s="37"/>
      <c r="C466" s="38"/>
      <c r="D466" s="39"/>
      <c r="E466" s="37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T466" s="35"/>
      <c r="AU466" s="35"/>
      <c r="AV466" s="35"/>
      <c r="AW466" s="35"/>
      <c r="BA466" s="35"/>
      <c r="BB466" s="35"/>
      <c r="BC466" s="35"/>
      <c r="BD466" s="35"/>
      <c r="BE466" s="35"/>
      <c r="BF466" s="35"/>
      <c r="BG466" s="35"/>
      <c r="BH466" s="35"/>
      <c r="BI466" s="35"/>
      <c r="BK466" s="35"/>
      <c r="BL466" s="35"/>
      <c r="BM466" s="35"/>
      <c r="BN466" s="35"/>
      <c r="BO466" s="35"/>
      <c r="BP466" s="35"/>
      <c r="BQ466" s="35"/>
      <c r="BR466" s="35"/>
      <c r="BS466" s="35"/>
      <c r="BT466" s="35"/>
      <c r="BU466" s="35"/>
      <c r="BV466" s="35"/>
      <c r="BW466" s="35"/>
      <c r="BX466" s="35"/>
      <c r="BY466" s="35"/>
      <c r="BZ466" s="35"/>
      <c r="CA466" s="35"/>
    </row>
    <row r="467" spans="1:79" x14ac:dyDescent="0.25">
      <c r="A467" s="35"/>
      <c r="B467" s="37"/>
      <c r="C467" s="38"/>
      <c r="D467" s="39"/>
      <c r="E467" s="37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T467" s="35"/>
      <c r="AU467" s="35"/>
      <c r="AV467" s="35"/>
      <c r="AW467" s="35"/>
      <c r="BA467" s="35"/>
      <c r="BB467" s="35"/>
      <c r="BC467" s="35"/>
      <c r="BD467" s="35"/>
      <c r="BE467" s="35"/>
      <c r="BF467" s="35"/>
      <c r="BG467" s="35"/>
      <c r="BH467" s="35"/>
      <c r="BI467" s="35"/>
      <c r="BK467" s="35"/>
      <c r="BL467" s="35"/>
      <c r="BM467" s="35"/>
      <c r="BN467" s="35"/>
      <c r="BO467" s="35"/>
      <c r="BP467" s="35"/>
      <c r="BQ467" s="35"/>
      <c r="BR467" s="35"/>
      <c r="BS467" s="35"/>
      <c r="BT467" s="35"/>
      <c r="BU467" s="35"/>
      <c r="BV467" s="35"/>
      <c r="BW467" s="35"/>
      <c r="BX467" s="35"/>
      <c r="BY467" s="35"/>
      <c r="BZ467" s="35"/>
      <c r="CA467" s="35"/>
    </row>
    <row r="468" spans="1:79" x14ac:dyDescent="0.25">
      <c r="A468" s="35"/>
      <c r="B468" s="37"/>
      <c r="C468" s="38"/>
      <c r="D468" s="39"/>
      <c r="E468" s="37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T468" s="35"/>
      <c r="AU468" s="35"/>
      <c r="AV468" s="35"/>
      <c r="AW468" s="35"/>
      <c r="BA468" s="35"/>
      <c r="BB468" s="35"/>
      <c r="BC468" s="35"/>
      <c r="BD468" s="35"/>
      <c r="BE468" s="35"/>
      <c r="BF468" s="35"/>
      <c r="BG468" s="35"/>
      <c r="BH468" s="35"/>
      <c r="BI468" s="35"/>
      <c r="BK468" s="35"/>
      <c r="BL468" s="35"/>
      <c r="BM468" s="35"/>
      <c r="BN468" s="35"/>
      <c r="BO468" s="35"/>
      <c r="BP468" s="35"/>
      <c r="BQ468" s="35"/>
      <c r="BR468" s="35"/>
      <c r="BS468" s="35"/>
      <c r="BT468" s="35"/>
      <c r="BU468" s="35"/>
      <c r="BV468" s="35"/>
      <c r="BW468" s="35"/>
      <c r="BX468" s="35"/>
      <c r="BY468" s="35"/>
      <c r="BZ468" s="35"/>
      <c r="CA468" s="35"/>
    </row>
    <row r="469" spans="1:79" x14ac:dyDescent="0.25">
      <c r="A469" s="35"/>
      <c r="B469" s="37"/>
      <c r="C469" s="38"/>
      <c r="D469" s="39"/>
      <c r="E469" s="37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T469" s="35"/>
      <c r="AU469" s="35"/>
      <c r="AV469" s="35"/>
      <c r="AW469" s="35"/>
      <c r="BA469" s="35"/>
      <c r="BB469" s="35"/>
      <c r="BC469" s="35"/>
      <c r="BD469" s="35"/>
      <c r="BE469" s="35"/>
      <c r="BF469" s="35"/>
      <c r="BG469" s="35"/>
      <c r="BH469" s="35"/>
      <c r="BI469" s="35"/>
      <c r="BK469" s="35"/>
      <c r="BL469" s="35"/>
      <c r="BM469" s="35"/>
      <c r="BN469" s="35"/>
      <c r="BO469" s="35"/>
      <c r="BP469" s="35"/>
      <c r="BQ469" s="35"/>
      <c r="BR469" s="35"/>
      <c r="BS469" s="35"/>
      <c r="BT469" s="35"/>
      <c r="BU469" s="35"/>
      <c r="BV469" s="35"/>
      <c r="BW469" s="35"/>
      <c r="BX469" s="35"/>
      <c r="BY469" s="35"/>
      <c r="BZ469" s="35"/>
      <c r="CA469" s="35"/>
    </row>
    <row r="470" spans="1:79" x14ac:dyDescent="0.25">
      <c r="A470" s="35"/>
      <c r="B470" s="37"/>
      <c r="C470" s="38"/>
      <c r="D470" s="39"/>
      <c r="E470" s="37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T470" s="35"/>
      <c r="AU470" s="35"/>
      <c r="AV470" s="35"/>
      <c r="AW470" s="35"/>
      <c r="BA470" s="35"/>
      <c r="BB470" s="35"/>
      <c r="BC470" s="35"/>
      <c r="BD470" s="35"/>
      <c r="BE470" s="35"/>
      <c r="BF470" s="35"/>
      <c r="BG470" s="35"/>
      <c r="BH470" s="35"/>
      <c r="BI470" s="35"/>
      <c r="BK470" s="35"/>
      <c r="BL470" s="35"/>
      <c r="BM470" s="35"/>
      <c r="BN470" s="35"/>
      <c r="BO470" s="35"/>
      <c r="BP470" s="35"/>
      <c r="BQ470" s="35"/>
      <c r="BR470" s="35"/>
      <c r="BS470" s="35"/>
      <c r="BT470" s="35"/>
      <c r="BU470" s="35"/>
      <c r="BV470" s="35"/>
      <c r="BW470" s="35"/>
      <c r="BX470" s="35"/>
      <c r="BY470" s="35"/>
      <c r="BZ470" s="35"/>
      <c r="CA470" s="35"/>
    </row>
    <row r="471" spans="1:79" x14ac:dyDescent="0.25">
      <c r="A471" s="35"/>
      <c r="B471" s="37"/>
      <c r="C471" s="38"/>
      <c r="D471" s="39"/>
      <c r="E471" s="37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T471" s="35"/>
      <c r="AU471" s="35"/>
      <c r="AV471" s="35"/>
      <c r="AW471" s="35"/>
      <c r="BA471" s="35"/>
      <c r="BB471" s="35"/>
      <c r="BC471" s="35"/>
      <c r="BD471" s="35"/>
      <c r="BE471" s="35"/>
      <c r="BF471" s="35"/>
      <c r="BG471" s="35"/>
      <c r="BH471" s="35"/>
      <c r="BI471" s="35"/>
      <c r="BK471" s="35"/>
      <c r="BL471" s="35"/>
      <c r="BM471" s="35"/>
      <c r="BN471" s="35"/>
      <c r="BO471" s="35"/>
      <c r="BP471" s="35"/>
      <c r="BQ471" s="35"/>
      <c r="BR471" s="35"/>
      <c r="BS471" s="35"/>
      <c r="BT471" s="35"/>
      <c r="BU471" s="35"/>
      <c r="BV471" s="35"/>
      <c r="BW471" s="35"/>
      <c r="BX471" s="35"/>
      <c r="BY471" s="35"/>
      <c r="BZ471" s="35"/>
      <c r="CA471" s="35"/>
    </row>
    <row r="472" spans="1:79" x14ac:dyDescent="0.25">
      <c r="A472" s="35"/>
      <c r="B472" s="37"/>
      <c r="C472" s="38"/>
      <c r="D472" s="39"/>
      <c r="E472" s="37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T472" s="35"/>
      <c r="AU472" s="35"/>
      <c r="AV472" s="35"/>
      <c r="AW472" s="35"/>
      <c r="BA472" s="35"/>
      <c r="BB472" s="35"/>
      <c r="BC472" s="35"/>
      <c r="BD472" s="35"/>
      <c r="BE472" s="35"/>
      <c r="BF472" s="35"/>
      <c r="BG472" s="35"/>
      <c r="BH472" s="35"/>
      <c r="BI472" s="35"/>
      <c r="BK472" s="35"/>
      <c r="BL472" s="35"/>
      <c r="BM472" s="35"/>
      <c r="BN472" s="35"/>
      <c r="BO472" s="35"/>
      <c r="BP472" s="35"/>
      <c r="BQ472" s="35"/>
      <c r="BR472" s="35"/>
      <c r="BS472" s="35"/>
      <c r="BT472" s="35"/>
      <c r="BU472" s="35"/>
      <c r="BV472" s="35"/>
      <c r="BW472" s="35"/>
      <c r="BX472" s="35"/>
      <c r="BY472" s="35"/>
      <c r="BZ472" s="35"/>
      <c r="CA472" s="35"/>
    </row>
    <row r="473" spans="1:79" x14ac:dyDescent="0.25">
      <c r="A473" s="35"/>
      <c r="B473" s="37"/>
      <c r="C473" s="38"/>
      <c r="D473" s="39"/>
      <c r="E473" s="37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T473" s="35"/>
      <c r="AU473" s="35"/>
      <c r="AV473" s="35"/>
      <c r="AW473" s="35"/>
      <c r="BA473" s="35"/>
      <c r="BB473" s="35"/>
      <c r="BC473" s="35"/>
      <c r="BD473" s="35"/>
      <c r="BE473" s="35"/>
      <c r="BF473" s="35"/>
      <c r="BG473" s="35"/>
      <c r="BH473" s="35"/>
      <c r="BI473" s="35"/>
      <c r="BK473" s="35"/>
      <c r="BL473" s="35"/>
      <c r="BM473" s="35"/>
      <c r="BN473" s="35"/>
      <c r="BO473" s="35"/>
      <c r="BP473" s="35"/>
      <c r="BQ473" s="35"/>
      <c r="BR473" s="35"/>
      <c r="BS473" s="35"/>
      <c r="BT473" s="35"/>
      <c r="BU473" s="35"/>
      <c r="BV473" s="35"/>
      <c r="BW473" s="35"/>
      <c r="BX473" s="35"/>
      <c r="BY473" s="35"/>
      <c r="BZ473" s="35"/>
      <c r="CA473" s="35"/>
    </row>
    <row r="474" spans="1:79" x14ac:dyDescent="0.25">
      <c r="A474" s="35"/>
      <c r="B474" s="37"/>
      <c r="C474" s="38"/>
      <c r="D474" s="39"/>
      <c r="E474" s="37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T474" s="35"/>
      <c r="AU474" s="35"/>
      <c r="AV474" s="35"/>
      <c r="AW474" s="35"/>
      <c r="BA474" s="35"/>
      <c r="BB474" s="35"/>
      <c r="BC474" s="35"/>
      <c r="BD474" s="35"/>
      <c r="BE474" s="35"/>
      <c r="BF474" s="35"/>
      <c r="BG474" s="35"/>
      <c r="BH474" s="35"/>
      <c r="BI474" s="35"/>
      <c r="BK474" s="35"/>
      <c r="BL474" s="35"/>
      <c r="BM474" s="35"/>
      <c r="BN474" s="35"/>
      <c r="BO474" s="35"/>
      <c r="BP474" s="35"/>
      <c r="BQ474" s="35"/>
      <c r="BR474" s="35"/>
      <c r="BS474" s="35"/>
      <c r="BT474" s="35"/>
      <c r="BU474" s="35"/>
      <c r="BV474" s="35"/>
      <c r="BW474" s="35"/>
      <c r="BX474" s="35"/>
      <c r="BY474" s="35"/>
      <c r="BZ474" s="35"/>
      <c r="CA474" s="35"/>
    </row>
    <row r="475" spans="1:79" x14ac:dyDescent="0.25">
      <c r="A475" s="35"/>
      <c r="B475" s="37"/>
      <c r="C475" s="38"/>
      <c r="D475" s="39"/>
      <c r="E475" s="37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T475" s="35"/>
      <c r="AU475" s="35"/>
      <c r="AV475" s="35"/>
      <c r="AW475" s="35"/>
      <c r="BA475" s="35"/>
      <c r="BB475" s="35"/>
      <c r="BC475" s="35"/>
      <c r="BD475" s="35"/>
      <c r="BE475" s="35"/>
      <c r="BF475" s="35"/>
      <c r="BG475" s="35"/>
      <c r="BH475" s="35"/>
      <c r="BI475" s="35"/>
      <c r="BK475" s="35"/>
      <c r="BL475" s="35"/>
      <c r="BM475" s="35"/>
      <c r="BN475" s="35"/>
      <c r="BO475" s="35"/>
      <c r="BP475" s="35"/>
      <c r="BQ475" s="35"/>
      <c r="BR475" s="35"/>
      <c r="BS475" s="35"/>
      <c r="BT475" s="35"/>
      <c r="BU475" s="35"/>
      <c r="BV475" s="35"/>
      <c r="BW475" s="35"/>
      <c r="BX475" s="35"/>
      <c r="BY475" s="35"/>
      <c r="BZ475" s="35"/>
      <c r="CA475" s="35"/>
    </row>
    <row r="476" spans="1:79" x14ac:dyDescent="0.25">
      <c r="A476" s="35"/>
      <c r="B476" s="37"/>
      <c r="C476" s="38"/>
      <c r="D476" s="39"/>
      <c r="E476" s="37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T476" s="35"/>
      <c r="AU476" s="35"/>
      <c r="AV476" s="35"/>
      <c r="AW476" s="35"/>
      <c r="BA476" s="35"/>
      <c r="BB476" s="35"/>
      <c r="BC476" s="35"/>
      <c r="BD476" s="35"/>
      <c r="BE476" s="35"/>
      <c r="BF476" s="35"/>
      <c r="BG476" s="35"/>
      <c r="BH476" s="35"/>
      <c r="BI476" s="35"/>
      <c r="BK476" s="35"/>
      <c r="BL476" s="35"/>
      <c r="BM476" s="35"/>
      <c r="BN476" s="35"/>
      <c r="BO476" s="35"/>
      <c r="BP476" s="35"/>
      <c r="BQ476" s="35"/>
      <c r="BR476" s="35"/>
      <c r="BS476" s="35"/>
      <c r="BT476" s="35"/>
      <c r="BU476" s="35"/>
      <c r="BV476" s="35"/>
      <c r="BW476" s="35"/>
      <c r="BX476" s="35"/>
      <c r="BY476" s="35"/>
      <c r="BZ476" s="35"/>
      <c r="CA476" s="35"/>
    </row>
    <row r="477" spans="1:79" x14ac:dyDescent="0.25">
      <c r="A477" s="35"/>
      <c r="B477" s="37"/>
      <c r="C477" s="38"/>
      <c r="D477" s="39"/>
      <c r="E477" s="37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T477" s="35"/>
      <c r="AU477" s="35"/>
      <c r="AV477" s="35"/>
      <c r="AW477" s="35"/>
      <c r="BA477" s="35"/>
      <c r="BB477" s="35"/>
      <c r="BC477" s="35"/>
      <c r="BD477" s="35"/>
      <c r="BE477" s="35"/>
      <c r="BF477" s="35"/>
      <c r="BG477" s="35"/>
      <c r="BH477" s="35"/>
      <c r="BI477" s="35"/>
      <c r="BK477" s="35"/>
      <c r="BL477" s="35"/>
      <c r="BM477" s="35"/>
      <c r="BN477" s="35"/>
      <c r="BO477" s="35"/>
      <c r="BP477" s="35"/>
      <c r="BQ477" s="35"/>
      <c r="BR477" s="35"/>
      <c r="BS477" s="35"/>
      <c r="BT477" s="35"/>
      <c r="BU477" s="35"/>
      <c r="BV477" s="35"/>
      <c r="BW477" s="35"/>
      <c r="BX477" s="35"/>
      <c r="BY477" s="35"/>
      <c r="BZ477" s="35"/>
      <c r="CA477" s="35"/>
    </row>
    <row r="478" spans="1:79" x14ac:dyDescent="0.25">
      <c r="A478" s="35"/>
      <c r="B478" s="37"/>
      <c r="C478" s="38"/>
      <c r="D478" s="39"/>
      <c r="E478" s="37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T478" s="35"/>
      <c r="AU478" s="35"/>
      <c r="AV478" s="35"/>
      <c r="AW478" s="35"/>
      <c r="BA478" s="35"/>
      <c r="BB478" s="35"/>
      <c r="BC478" s="35"/>
      <c r="BD478" s="35"/>
      <c r="BE478" s="35"/>
      <c r="BF478" s="35"/>
      <c r="BG478" s="35"/>
      <c r="BH478" s="35"/>
      <c r="BI478" s="35"/>
      <c r="BK478" s="35"/>
      <c r="BL478" s="35"/>
      <c r="BM478" s="35"/>
      <c r="BN478" s="35"/>
      <c r="BO478" s="35"/>
      <c r="BP478" s="35"/>
      <c r="BQ478" s="35"/>
      <c r="BR478" s="35"/>
      <c r="BS478" s="35"/>
      <c r="BT478" s="35"/>
      <c r="BU478" s="35"/>
      <c r="BV478" s="35"/>
      <c r="BW478" s="35"/>
      <c r="BX478" s="35"/>
      <c r="BY478" s="35"/>
      <c r="BZ478" s="35"/>
      <c r="CA478" s="35"/>
    </row>
    <row r="479" spans="1:79" x14ac:dyDescent="0.25">
      <c r="A479" s="35"/>
      <c r="B479" s="37"/>
      <c r="C479" s="38"/>
      <c r="D479" s="39"/>
      <c r="E479" s="37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T479" s="35"/>
      <c r="AU479" s="35"/>
      <c r="AV479" s="35"/>
      <c r="AW479" s="35"/>
      <c r="BA479" s="35"/>
      <c r="BB479" s="35"/>
      <c r="BC479" s="35"/>
      <c r="BD479" s="35"/>
      <c r="BE479" s="35"/>
      <c r="BF479" s="35"/>
      <c r="BG479" s="35"/>
      <c r="BH479" s="35"/>
      <c r="BI479" s="35"/>
      <c r="BK479" s="35"/>
      <c r="BL479" s="35"/>
      <c r="BM479" s="35"/>
      <c r="BN479" s="35"/>
      <c r="BO479" s="35"/>
      <c r="BP479" s="35"/>
      <c r="BQ479" s="35"/>
      <c r="BR479" s="35"/>
      <c r="BS479" s="35"/>
      <c r="BT479" s="35"/>
      <c r="BU479" s="35"/>
      <c r="BV479" s="35"/>
      <c r="BW479" s="35"/>
      <c r="BX479" s="35"/>
      <c r="BY479" s="35"/>
      <c r="BZ479" s="35"/>
      <c r="CA479" s="35"/>
    </row>
    <row r="480" spans="1:79" x14ac:dyDescent="0.25">
      <c r="A480" s="35"/>
      <c r="B480" s="37"/>
      <c r="C480" s="38"/>
      <c r="D480" s="39"/>
      <c r="E480" s="37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T480" s="35"/>
      <c r="AU480" s="35"/>
      <c r="AV480" s="35"/>
      <c r="AW480" s="35"/>
      <c r="BA480" s="35"/>
      <c r="BB480" s="35"/>
      <c r="BC480" s="35"/>
      <c r="BD480" s="35"/>
      <c r="BE480" s="35"/>
      <c r="BF480" s="35"/>
      <c r="BG480" s="35"/>
      <c r="BH480" s="35"/>
      <c r="BI480" s="35"/>
      <c r="BK480" s="35"/>
      <c r="BL480" s="35"/>
      <c r="BM480" s="35"/>
      <c r="BN480" s="35"/>
      <c r="BO480" s="35"/>
      <c r="BP480" s="35"/>
      <c r="BQ480" s="35"/>
      <c r="BR480" s="35"/>
      <c r="BS480" s="35"/>
      <c r="BT480" s="35"/>
      <c r="BU480" s="35"/>
      <c r="BV480" s="35"/>
      <c r="BW480" s="35"/>
      <c r="BX480" s="35"/>
      <c r="BY480" s="35"/>
      <c r="BZ480" s="35"/>
      <c r="CA480" s="35"/>
    </row>
    <row r="481" spans="1:79" x14ac:dyDescent="0.25">
      <c r="A481" s="35"/>
      <c r="B481" s="37"/>
      <c r="C481" s="38"/>
      <c r="D481" s="39"/>
      <c r="E481" s="37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T481" s="35"/>
      <c r="AU481" s="35"/>
      <c r="AV481" s="35"/>
      <c r="AW481" s="35"/>
      <c r="BA481" s="35"/>
      <c r="BB481" s="35"/>
      <c r="BC481" s="35"/>
      <c r="BD481" s="35"/>
      <c r="BE481" s="35"/>
      <c r="BF481" s="35"/>
      <c r="BG481" s="35"/>
      <c r="BH481" s="35"/>
      <c r="BI481" s="35"/>
      <c r="BK481" s="35"/>
      <c r="BL481" s="35"/>
      <c r="BM481" s="35"/>
      <c r="BN481" s="35"/>
      <c r="BO481" s="35"/>
      <c r="BP481" s="35"/>
      <c r="BQ481" s="35"/>
      <c r="BR481" s="35"/>
      <c r="BS481" s="35"/>
      <c r="BT481" s="35"/>
      <c r="BU481" s="35"/>
      <c r="BV481" s="35"/>
      <c r="BW481" s="35"/>
      <c r="BX481" s="35"/>
      <c r="BY481" s="35"/>
      <c r="BZ481" s="35"/>
      <c r="CA481" s="35"/>
    </row>
    <row r="482" spans="1:79" x14ac:dyDescent="0.25">
      <c r="A482" s="35"/>
      <c r="B482" s="37"/>
      <c r="C482" s="38"/>
      <c r="D482" s="39"/>
      <c r="E482" s="37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T482" s="35"/>
      <c r="AU482" s="35"/>
      <c r="AV482" s="35"/>
      <c r="AW482" s="35"/>
      <c r="BA482" s="35"/>
      <c r="BB482" s="35"/>
      <c r="BC482" s="35"/>
      <c r="BD482" s="35"/>
      <c r="BE482" s="35"/>
      <c r="BF482" s="35"/>
      <c r="BG482" s="35"/>
      <c r="BH482" s="35"/>
      <c r="BI482" s="35"/>
      <c r="BK482" s="35"/>
      <c r="BL482" s="35"/>
      <c r="BM482" s="35"/>
      <c r="BN482" s="35"/>
      <c r="BO482" s="35"/>
      <c r="BP482" s="35"/>
      <c r="BQ482" s="35"/>
      <c r="BR482" s="35"/>
      <c r="BS482" s="35"/>
      <c r="BT482" s="35"/>
      <c r="BU482" s="35"/>
      <c r="BV482" s="35"/>
      <c r="BW482" s="35"/>
      <c r="BX482" s="35"/>
      <c r="BY482" s="35"/>
      <c r="BZ482" s="35"/>
      <c r="CA482" s="35"/>
    </row>
    <row r="483" spans="1:79" x14ac:dyDescent="0.25">
      <c r="A483" s="35"/>
      <c r="B483" s="37"/>
      <c r="C483" s="38"/>
      <c r="D483" s="39"/>
      <c r="E483" s="37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T483" s="35"/>
      <c r="AU483" s="35"/>
      <c r="AV483" s="35"/>
      <c r="AW483" s="35"/>
      <c r="BA483" s="35"/>
      <c r="BB483" s="35"/>
      <c r="BC483" s="35"/>
      <c r="BD483" s="35"/>
      <c r="BE483" s="35"/>
      <c r="BF483" s="35"/>
      <c r="BG483" s="35"/>
      <c r="BH483" s="35"/>
      <c r="BI483" s="35"/>
      <c r="BK483" s="35"/>
      <c r="BL483" s="35"/>
      <c r="BM483" s="35"/>
      <c r="BN483" s="35"/>
      <c r="BO483" s="35"/>
      <c r="BP483" s="35"/>
      <c r="BQ483" s="35"/>
      <c r="BR483" s="35"/>
      <c r="BS483" s="35"/>
      <c r="BT483" s="35"/>
      <c r="BU483" s="35"/>
      <c r="BV483" s="35"/>
      <c r="BW483" s="35"/>
      <c r="BX483" s="35"/>
      <c r="BY483" s="35"/>
      <c r="BZ483" s="35"/>
      <c r="CA483" s="35"/>
    </row>
    <row r="484" spans="1:79" x14ac:dyDescent="0.25">
      <c r="A484" s="35"/>
      <c r="B484" s="37"/>
      <c r="C484" s="38"/>
      <c r="D484" s="39"/>
      <c r="E484" s="37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T484" s="35"/>
      <c r="AU484" s="35"/>
      <c r="AV484" s="35"/>
      <c r="AW484" s="35"/>
      <c r="BA484" s="35"/>
      <c r="BB484" s="35"/>
      <c r="BC484" s="35"/>
      <c r="BD484" s="35"/>
      <c r="BE484" s="35"/>
      <c r="BF484" s="35"/>
      <c r="BG484" s="35"/>
      <c r="BH484" s="35"/>
      <c r="BI484" s="35"/>
      <c r="BK484" s="35"/>
      <c r="BL484" s="35"/>
      <c r="BM484" s="35"/>
      <c r="BN484" s="35"/>
      <c r="BO484" s="35"/>
      <c r="BP484" s="35"/>
      <c r="BQ484" s="35"/>
      <c r="BR484" s="35"/>
      <c r="BS484" s="35"/>
      <c r="BT484" s="35"/>
      <c r="BU484" s="35"/>
      <c r="BV484" s="35"/>
      <c r="BW484" s="35"/>
      <c r="BX484" s="35"/>
      <c r="BY484" s="35"/>
      <c r="BZ484" s="35"/>
      <c r="CA484" s="35"/>
    </row>
    <row r="485" spans="1:79" x14ac:dyDescent="0.25">
      <c r="A485" s="35"/>
      <c r="B485" s="37"/>
      <c r="C485" s="38"/>
      <c r="D485" s="39"/>
      <c r="E485" s="37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T485" s="35"/>
      <c r="AU485" s="35"/>
      <c r="AV485" s="35"/>
      <c r="AW485" s="35"/>
      <c r="BA485" s="35"/>
      <c r="BB485" s="35"/>
      <c r="BC485" s="35"/>
      <c r="BD485" s="35"/>
      <c r="BE485" s="35"/>
      <c r="BF485" s="35"/>
      <c r="BG485" s="35"/>
      <c r="BH485" s="35"/>
      <c r="BI485" s="35"/>
      <c r="BK485" s="35"/>
      <c r="BL485" s="35"/>
      <c r="BM485" s="35"/>
      <c r="BN485" s="35"/>
      <c r="BO485" s="35"/>
      <c r="BP485" s="35"/>
      <c r="BQ485" s="35"/>
      <c r="BR485" s="35"/>
      <c r="BS485" s="35"/>
      <c r="BT485" s="35"/>
      <c r="BU485" s="35"/>
      <c r="BV485" s="35"/>
      <c r="BW485" s="35"/>
      <c r="BX485" s="35"/>
      <c r="BY485" s="35"/>
      <c r="BZ485" s="35"/>
      <c r="CA485" s="35"/>
    </row>
    <row r="486" spans="1:79" x14ac:dyDescent="0.25">
      <c r="A486" s="35"/>
      <c r="B486" s="37"/>
      <c r="C486" s="38"/>
      <c r="D486" s="39"/>
      <c r="E486" s="37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T486" s="35"/>
      <c r="AU486" s="35"/>
      <c r="AV486" s="35"/>
      <c r="AW486" s="35"/>
      <c r="BA486" s="35"/>
      <c r="BB486" s="35"/>
      <c r="BC486" s="35"/>
      <c r="BD486" s="35"/>
      <c r="BE486" s="35"/>
      <c r="BF486" s="35"/>
      <c r="BG486" s="35"/>
      <c r="BH486" s="35"/>
      <c r="BI486" s="35"/>
      <c r="BK486" s="35"/>
      <c r="BL486" s="35"/>
      <c r="BM486" s="35"/>
      <c r="BN486" s="35"/>
      <c r="BO486" s="35"/>
      <c r="BP486" s="35"/>
      <c r="BQ486" s="35"/>
      <c r="BR486" s="35"/>
      <c r="BS486" s="35"/>
      <c r="BT486" s="35"/>
      <c r="BU486" s="35"/>
      <c r="BV486" s="35"/>
      <c r="BW486" s="35"/>
      <c r="BX486" s="35"/>
      <c r="BY486" s="35"/>
      <c r="BZ486" s="35"/>
      <c r="CA486" s="35"/>
    </row>
    <row r="487" spans="1:79" x14ac:dyDescent="0.25">
      <c r="A487" s="35"/>
      <c r="B487" s="37"/>
      <c r="C487" s="38"/>
      <c r="D487" s="39"/>
      <c r="E487" s="37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T487" s="35"/>
      <c r="AU487" s="35"/>
      <c r="AV487" s="35"/>
      <c r="AW487" s="35"/>
      <c r="BA487" s="35"/>
      <c r="BB487" s="35"/>
      <c r="BC487" s="35"/>
      <c r="BD487" s="35"/>
      <c r="BE487" s="35"/>
      <c r="BF487" s="35"/>
      <c r="BG487" s="35"/>
      <c r="BH487" s="35"/>
      <c r="BI487" s="35"/>
      <c r="BK487" s="35"/>
      <c r="BL487" s="35"/>
      <c r="BM487" s="35"/>
      <c r="BN487" s="35"/>
      <c r="BO487" s="35"/>
      <c r="BP487" s="35"/>
      <c r="BQ487" s="35"/>
      <c r="BR487" s="35"/>
      <c r="BS487" s="35"/>
      <c r="BT487" s="35"/>
      <c r="BU487" s="35"/>
      <c r="BV487" s="35"/>
      <c r="BW487" s="35"/>
      <c r="BX487" s="35"/>
      <c r="BY487" s="35"/>
      <c r="BZ487" s="35"/>
      <c r="CA487" s="35"/>
    </row>
    <row r="488" spans="1:79" x14ac:dyDescent="0.25">
      <c r="A488" s="35"/>
      <c r="B488" s="37"/>
      <c r="C488" s="38"/>
      <c r="D488" s="39"/>
      <c r="E488" s="37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T488" s="35"/>
      <c r="AU488" s="35"/>
      <c r="AV488" s="35"/>
      <c r="AW488" s="35"/>
      <c r="BA488" s="35"/>
      <c r="BB488" s="35"/>
      <c r="BC488" s="35"/>
      <c r="BD488" s="35"/>
      <c r="BE488" s="35"/>
      <c r="BF488" s="35"/>
      <c r="BG488" s="35"/>
      <c r="BH488" s="35"/>
      <c r="BI488" s="35"/>
      <c r="BK488" s="35"/>
      <c r="BL488" s="35"/>
      <c r="BM488" s="35"/>
      <c r="BN488" s="35"/>
      <c r="BO488" s="35"/>
      <c r="BP488" s="35"/>
      <c r="BQ488" s="35"/>
      <c r="BR488" s="35"/>
      <c r="BS488" s="35"/>
      <c r="BT488" s="35"/>
      <c r="BU488" s="35"/>
      <c r="BV488" s="35"/>
      <c r="BW488" s="35"/>
      <c r="BX488" s="35"/>
      <c r="BY488" s="35"/>
      <c r="BZ488" s="35"/>
      <c r="CA488" s="35"/>
    </row>
    <row r="489" spans="1:79" x14ac:dyDescent="0.25">
      <c r="A489" s="35"/>
      <c r="B489" s="37"/>
      <c r="C489" s="38"/>
      <c r="D489" s="39"/>
      <c r="E489" s="37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T489" s="35"/>
      <c r="AU489" s="35"/>
      <c r="AV489" s="35"/>
      <c r="AW489" s="35"/>
      <c r="BA489" s="35"/>
      <c r="BB489" s="35"/>
      <c r="BC489" s="35"/>
      <c r="BD489" s="35"/>
      <c r="BE489" s="35"/>
      <c r="BF489" s="35"/>
      <c r="BG489" s="35"/>
      <c r="BH489" s="35"/>
      <c r="BI489" s="35"/>
      <c r="BK489" s="35"/>
      <c r="BL489" s="35"/>
      <c r="BM489" s="35"/>
      <c r="BN489" s="35"/>
      <c r="BO489" s="35"/>
      <c r="BP489" s="35"/>
      <c r="BQ489" s="35"/>
      <c r="BR489" s="35"/>
      <c r="BS489" s="35"/>
      <c r="BT489" s="35"/>
      <c r="BU489" s="35"/>
      <c r="BV489" s="35"/>
      <c r="BW489" s="35"/>
      <c r="BX489" s="35"/>
      <c r="BY489" s="35"/>
      <c r="BZ489" s="35"/>
      <c r="CA489" s="35"/>
    </row>
    <row r="490" spans="1:79" x14ac:dyDescent="0.25">
      <c r="A490" s="35"/>
      <c r="B490" s="37"/>
      <c r="C490" s="38"/>
      <c r="D490" s="39"/>
      <c r="E490" s="37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T490" s="35"/>
      <c r="AU490" s="35"/>
      <c r="AV490" s="35"/>
      <c r="AW490" s="35"/>
      <c r="BA490" s="35"/>
      <c r="BB490" s="35"/>
      <c r="BC490" s="35"/>
      <c r="BD490" s="35"/>
      <c r="BE490" s="35"/>
      <c r="BF490" s="35"/>
      <c r="BG490" s="35"/>
      <c r="BH490" s="35"/>
      <c r="BI490" s="35"/>
      <c r="BK490" s="35"/>
      <c r="BL490" s="35"/>
      <c r="BM490" s="35"/>
      <c r="BN490" s="35"/>
      <c r="BO490" s="35"/>
      <c r="BP490" s="35"/>
      <c r="BQ490" s="35"/>
      <c r="BR490" s="35"/>
      <c r="BS490" s="35"/>
      <c r="BT490" s="35"/>
      <c r="BU490" s="35"/>
      <c r="BV490" s="35"/>
      <c r="BW490" s="35"/>
      <c r="BX490" s="35"/>
      <c r="BY490" s="35"/>
      <c r="BZ490" s="35"/>
      <c r="CA490" s="35"/>
    </row>
    <row r="491" spans="1:79" x14ac:dyDescent="0.25">
      <c r="A491" s="35"/>
      <c r="B491" s="37"/>
      <c r="C491" s="38"/>
      <c r="D491" s="39"/>
      <c r="E491" s="37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T491" s="35"/>
      <c r="AU491" s="35"/>
      <c r="AV491" s="35"/>
      <c r="AW491" s="35"/>
      <c r="BA491" s="35"/>
      <c r="BB491" s="35"/>
      <c r="BC491" s="35"/>
      <c r="BD491" s="35"/>
      <c r="BE491" s="35"/>
      <c r="BF491" s="35"/>
      <c r="BG491" s="35"/>
      <c r="BH491" s="35"/>
      <c r="BI491" s="35"/>
      <c r="BK491" s="35"/>
      <c r="BL491" s="35"/>
      <c r="BM491" s="35"/>
      <c r="BN491" s="35"/>
      <c r="BO491" s="35"/>
      <c r="BP491" s="35"/>
      <c r="BQ491" s="35"/>
      <c r="BR491" s="35"/>
      <c r="BS491" s="35"/>
      <c r="BT491" s="35"/>
      <c r="BU491" s="35"/>
      <c r="BV491" s="35"/>
      <c r="BW491" s="35"/>
      <c r="BX491" s="35"/>
      <c r="BY491" s="35"/>
      <c r="BZ491" s="35"/>
      <c r="CA491" s="35"/>
    </row>
    <row r="492" spans="1:79" x14ac:dyDescent="0.25">
      <c r="A492" s="35"/>
      <c r="B492" s="37"/>
      <c r="C492" s="38"/>
      <c r="D492" s="39"/>
      <c r="E492" s="37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T492" s="35"/>
      <c r="AU492" s="35"/>
      <c r="AV492" s="35"/>
      <c r="AW492" s="35"/>
      <c r="BA492" s="35"/>
      <c r="BB492" s="35"/>
      <c r="BC492" s="35"/>
      <c r="BD492" s="35"/>
      <c r="BE492" s="35"/>
      <c r="BF492" s="35"/>
      <c r="BG492" s="35"/>
      <c r="BH492" s="35"/>
      <c r="BI492" s="35"/>
      <c r="BK492" s="35"/>
      <c r="BL492" s="35"/>
      <c r="BM492" s="35"/>
      <c r="BN492" s="35"/>
      <c r="BO492" s="35"/>
      <c r="BP492" s="35"/>
      <c r="BQ492" s="35"/>
      <c r="BR492" s="35"/>
      <c r="BS492" s="35"/>
      <c r="BT492" s="35"/>
      <c r="BU492" s="35"/>
      <c r="BV492" s="35"/>
      <c r="BW492" s="35"/>
      <c r="BX492" s="35"/>
      <c r="BY492" s="35"/>
      <c r="BZ492" s="35"/>
      <c r="CA492" s="35"/>
    </row>
    <row r="493" spans="1:79" x14ac:dyDescent="0.25">
      <c r="A493" s="35"/>
      <c r="B493" s="37"/>
      <c r="C493" s="38"/>
      <c r="D493" s="39"/>
      <c r="E493" s="37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T493" s="35"/>
      <c r="AU493" s="35"/>
      <c r="AV493" s="35"/>
      <c r="AW493" s="35"/>
      <c r="BA493" s="35"/>
      <c r="BB493" s="35"/>
      <c r="BC493" s="35"/>
      <c r="BD493" s="35"/>
      <c r="BE493" s="35"/>
      <c r="BF493" s="35"/>
      <c r="BG493" s="35"/>
      <c r="BH493" s="35"/>
      <c r="BI493" s="35"/>
      <c r="BK493" s="35"/>
      <c r="BL493" s="35"/>
      <c r="BM493" s="35"/>
      <c r="BN493" s="35"/>
      <c r="BO493" s="35"/>
      <c r="BP493" s="35"/>
      <c r="BQ493" s="35"/>
      <c r="BR493" s="35"/>
      <c r="BS493" s="35"/>
      <c r="BT493" s="35"/>
      <c r="BU493" s="35"/>
      <c r="BV493" s="35"/>
      <c r="BW493" s="35"/>
      <c r="BX493" s="35"/>
      <c r="BY493" s="35"/>
      <c r="BZ493" s="35"/>
      <c r="CA493" s="35"/>
    </row>
    <row r="494" spans="1:79" x14ac:dyDescent="0.25">
      <c r="A494" s="35"/>
      <c r="B494" s="37"/>
      <c r="C494" s="38"/>
      <c r="D494" s="39"/>
      <c r="E494" s="37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T494" s="35"/>
      <c r="AU494" s="35"/>
      <c r="AV494" s="35"/>
      <c r="AW494" s="35"/>
      <c r="BA494" s="35"/>
      <c r="BB494" s="35"/>
      <c r="BC494" s="35"/>
      <c r="BD494" s="35"/>
      <c r="BE494" s="35"/>
      <c r="BF494" s="35"/>
      <c r="BG494" s="35"/>
      <c r="BH494" s="35"/>
      <c r="BI494" s="35"/>
      <c r="BK494" s="35"/>
      <c r="BL494" s="35"/>
      <c r="BM494" s="35"/>
      <c r="BN494" s="35"/>
      <c r="BO494" s="35"/>
      <c r="BP494" s="35"/>
      <c r="BQ494" s="35"/>
      <c r="BR494" s="35"/>
      <c r="BS494" s="35"/>
      <c r="BT494" s="35"/>
      <c r="BU494" s="35"/>
      <c r="BV494" s="35"/>
      <c r="BW494" s="35"/>
      <c r="BX494" s="35"/>
      <c r="BY494" s="35"/>
      <c r="BZ494" s="35"/>
      <c r="CA494" s="35"/>
    </row>
    <row r="495" spans="1:79" x14ac:dyDescent="0.25">
      <c r="A495" s="35"/>
      <c r="B495" s="37"/>
      <c r="C495" s="38"/>
      <c r="D495" s="39"/>
      <c r="E495" s="37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T495" s="35"/>
      <c r="AU495" s="35"/>
      <c r="AV495" s="35"/>
      <c r="AW495" s="35"/>
      <c r="BA495" s="35"/>
      <c r="BB495" s="35"/>
      <c r="BC495" s="35"/>
      <c r="BD495" s="35"/>
      <c r="BE495" s="35"/>
      <c r="BF495" s="35"/>
      <c r="BG495" s="35"/>
      <c r="BH495" s="35"/>
      <c r="BI495" s="35"/>
      <c r="BK495" s="35"/>
      <c r="BL495" s="35"/>
      <c r="BM495" s="35"/>
      <c r="BN495" s="35"/>
      <c r="BO495" s="35"/>
      <c r="BP495" s="35"/>
      <c r="BQ495" s="35"/>
      <c r="BR495" s="35"/>
      <c r="BS495" s="35"/>
      <c r="BT495" s="35"/>
      <c r="BU495" s="35"/>
      <c r="BV495" s="35"/>
      <c r="BW495" s="35"/>
      <c r="BX495" s="35"/>
      <c r="BY495" s="35"/>
      <c r="BZ495" s="35"/>
      <c r="CA495" s="35"/>
    </row>
    <row r="496" spans="1:79" x14ac:dyDescent="0.25">
      <c r="A496" s="35"/>
      <c r="B496" s="37"/>
      <c r="C496" s="38"/>
      <c r="D496" s="39"/>
      <c r="E496" s="37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T496" s="35"/>
      <c r="AU496" s="35"/>
      <c r="AV496" s="35"/>
      <c r="AW496" s="35"/>
      <c r="BA496" s="35"/>
      <c r="BB496" s="35"/>
      <c r="BC496" s="35"/>
      <c r="BD496" s="35"/>
      <c r="BE496" s="35"/>
      <c r="BF496" s="35"/>
      <c r="BG496" s="35"/>
      <c r="BH496" s="35"/>
      <c r="BI496" s="35"/>
      <c r="BK496" s="35"/>
      <c r="BL496" s="35"/>
      <c r="BM496" s="35"/>
      <c r="BN496" s="35"/>
      <c r="BO496" s="35"/>
      <c r="BP496" s="35"/>
      <c r="BQ496" s="35"/>
      <c r="BR496" s="35"/>
      <c r="BS496" s="35"/>
      <c r="BT496" s="35"/>
      <c r="BU496" s="35"/>
      <c r="BV496" s="35"/>
      <c r="BW496" s="35"/>
      <c r="BX496" s="35"/>
      <c r="BY496" s="35"/>
      <c r="BZ496" s="35"/>
      <c r="CA496" s="35"/>
    </row>
    <row r="497" spans="1:79" x14ac:dyDescent="0.25">
      <c r="A497" s="35"/>
      <c r="B497" s="37"/>
      <c r="C497" s="38"/>
      <c r="D497" s="39"/>
      <c r="E497" s="37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T497" s="35"/>
      <c r="AU497" s="35"/>
      <c r="AV497" s="35"/>
      <c r="AW497" s="35"/>
      <c r="BA497" s="35"/>
      <c r="BB497" s="35"/>
      <c r="BC497" s="35"/>
      <c r="BD497" s="35"/>
      <c r="BE497" s="35"/>
      <c r="BF497" s="35"/>
      <c r="BG497" s="35"/>
      <c r="BH497" s="35"/>
      <c r="BI497" s="35"/>
      <c r="BK497" s="35"/>
      <c r="BL497" s="35"/>
      <c r="BM497" s="35"/>
      <c r="BN497" s="35"/>
      <c r="BO497" s="35"/>
      <c r="BP497" s="35"/>
      <c r="BQ497" s="35"/>
      <c r="BR497" s="35"/>
      <c r="BS497" s="35"/>
      <c r="BT497" s="35"/>
      <c r="BU497" s="35"/>
      <c r="BV497" s="35"/>
      <c r="BW497" s="35"/>
      <c r="BX497" s="35"/>
      <c r="BY497" s="35"/>
      <c r="BZ497" s="35"/>
      <c r="CA497" s="35"/>
    </row>
    <row r="498" spans="1:79" x14ac:dyDescent="0.25">
      <c r="A498" s="35"/>
      <c r="B498" s="37"/>
      <c r="C498" s="38"/>
      <c r="D498" s="39"/>
      <c r="E498" s="37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T498" s="35"/>
      <c r="AU498" s="35"/>
      <c r="AV498" s="35"/>
      <c r="AW498" s="35"/>
      <c r="BA498" s="35"/>
      <c r="BB498" s="35"/>
      <c r="BC498" s="35"/>
      <c r="BD498" s="35"/>
      <c r="BE498" s="35"/>
      <c r="BF498" s="35"/>
      <c r="BG498" s="35"/>
      <c r="BH498" s="35"/>
      <c r="BI498" s="35"/>
      <c r="BK498" s="35"/>
      <c r="BL498" s="35"/>
      <c r="BM498" s="35"/>
      <c r="BN498" s="35"/>
      <c r="BO498" s="35"/>
      <c r="BP498" s="35"/>
      <c r="BQ498" s="35"/>
      <c r="BR498" s="35"/>
      <c r="BS498" s="35"/>
      <c r="BT498" s="35"/>
      <c r="BU498" s="35"/>
      <c r="BV498" s="35"/>
      <c r="BW498" s="35"/>
      <c r="BX498" s="35"/>
      <c r="BY498" s="35"/>
      <c r="BZ498" s="35"/>
      <c r="CA498" s="35"/>
    </row>
    <row r="499" spans="1:79" x14ac:dyDescent="0.25">
      <c r="A499" s="35"/>
      <c r="B499" s="37"/>
      <c r="C499" s="38"/>
      <c r="D499" s="39"/>
      <c r="E499" s="37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T499" s="35"/>
      <c r="AU499" s="35"/>
      <c r="AV499" s="35"/>
      <c r="AW499" s="35"/>
      <c r="BA499" s="35"/>
      <c r="BB499" s="35"/>
      <c r="BC499" s="35"/>
      <c r="BD499" s="35"/>
      <c r="BE499" s="35"/>
      <c r="BF499" s="35"/>
      <c r="BG499" s="35"/>
      <c r="BH499" s="35"/>
      <c r="BI499" s="35"/>
      <c r="BK499" s="35"/>
      <c r="BL499" s="35"/>
      <c r="BM499" s="35"/>
      <c r="BN499" s="35"/>
      <c r="BO499" s="35"/>
      <c r="BP499" s="35"/>
      <c r="BQ499" s="35"/>
      <c r="BR499" s="35"/>
      <c r="BS499" s="35"/>
      <c r="BT499" s="35"/>
      <c r="BU499" s="35"/>
      <c r="BV499" s="35"/>
      <c r="BW499" s="35"/>
      <c r="BX499" s="35"/>
      <c r="BY499" s="35"/>
      <c r="BZ499" s="35"/>
      <c r="CA499" s="35"/>
    </row>
    <row r="500" spans="1:79" x14ac:dyDescent="0.25">
      <c r="A500" s="35"/>
      <c r="B500" s="37"/>
      <c r="C500" s="38"/>
      <c r="D500" s="39"/>
      <c r="E500" s="37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T500" s="35"/>
      <c r="AU500" s="35"/>
      <c r="AV500" s="35"/>
      <c r="AW500" s="35"/>
      <c r="BA500" s="35"/>
      <c r="BB500" s="35"/>
      <c r="BC500" s="35"/>
      <c r="BD500" s="35"/>
      <c r="BE500" s="35"/>
      <c r="BF500" s="35"/>
      <c r="BG500" s="35"/>
      <c r="BH500" s="35"/>
      <c r="BI500" s="35"/>
      <c r="BK500" s="35"/>
      <c r="BL500" s="35"/>
      <c r="BM500" s="35"/>
      <c r="BN500" s="35"/>
      <c r="BO500" s="35"/>
      <c r="BP500" s="35"/>
      <c r="BQ500" s="35"/>
      <c r="BR500" s="35"/>
      <c r="BS500" s="35"/>
      <c r="BT500" s="35"/>
      <c r="BU500" s="35"/>
      <c r="BV500" s="35"/>
      <c r="BW500" s="35"/>
      <c r="BX500" s="35"/>
      <c r="BY500" s="35"/>
      <c r="BZ500" s="35"/>
      <c r="CA500" s="35"/>
    </row>
    <row r="501" spans="1:79" x14ac:dyDescent="0.25">
      <c r="A501" s="35"/>
      <c r="B501" s="37"/>
      <c r="C501" s="38"/>
      <c r="D501" s="39"/>
      <c r="E501" s="37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T501" s="35"/>
      <c r="AU501" s="35"/>
      <c r="AV501" s="35"/>
      <c r="AW501" s="35"/>
      <c r="BA501" s="35"/>
      <c r="BB501" s="35"/>
      <c r="BC501" s="35"/>
      <c r="BD501" s="35"/>
      <c r="BE501" s="35"/>
      <c r="BF501" s="35"/>
      <c r="BG501" s="35"/>
      <c r="BH501" s="35"/>
      <c r="BI501" s="35"/>
      <c r="BK501" s="35"/>
      <c r="BL501" s="35"/>
      <c r="BM501" s="35"/>
      <c r="BN501" s="35"/>
      <c r="BO501" s="35"/>
      <c r="BP501" s="35"/>
      <c r="BQ501" s="35"/>
      <c r="BR501" s="35"/>
      <c r="BS501" s="35"/>
      <c r="BT501" s="35"/>
      <c r="BU501" s="35"/>
      <c r="BV501" s="35"/>
      <c r="BW501" s="35"/>
      <c r="BX501" s="35"/>
      <c r="BY501" s="35"/>
      <c r="BZ501" s="35"/>
      <c r="CA501" s="35"/>
    </row>
    <row r="502" spans="1:79" x14ac:dyDescent="0.25">
      <c r="A502" s="35"/>
      <c r="B502" s="37"/>
      <c r="C502" s="38"/>
      <c r="D502" s="39"/>
      <c r="E502" s="37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T502" s="35"/>
      <c r="AU502" s="35"/>
      <c r="AV502" s="35"/>
      <c r="AW502" s="35"/>
      <c r="BA502" s="35"/>
      <c r="BB502" s="35"/>
      <c r="BC502" s="35"/>
      <c r="BD502" s="35"/>
      <c r="BE502" s="35"/>
      <c r="BF502" s="35"/>
      <c r="BG502" s="35"/>
      <c r="BH502" s="35"/>
      <c r="BI502" s="35"/>
      <c r="BK502" s="35"/>
      <c r="BL502" s="35"/>
      <c r="BM502" s="35"/>
      <c r="BN502" s="35"/>
      <c r="BO502" s="35"/>
      <c r="BP502" s="35"/>
      <c r="BQ502" s="35"/>
      <c r="BR502" s="35"/>
      <c r="BS502" s="35"/>
      <c r="BT502" s="35"/>
      <c r="BU502" s="35"/>
      <c r="BV502" s="35"/>
      <c r="BW502" s="35"/>
      <c r="BX502" s="35"/>
      <c r="BY502" s="35"/>
      <c r="BZ502" s="35"/>
      <c r="CA502" s="35"/>
    </row>
    <row r="503" spans="1:79" x14ac:dyDescent="0.25">
      <c r="A503" s="35"/>
      <c r="B503" s="37"/>
      <c r="C503" s="38"/>
      <c r="D503" s="39"/>
      <c r="E503" s="37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T503" s="35"/>
      <c r="AU503" s="35"/>
      <c r="AV503" s="35"/>
      <c r="AW503" s="35"/>
      <c r="BA503" s="35"/>
      <c r="BB503" s="35"/>
      <c r="BC503" s="35"/>
      <c r="BD503" s="35"/>
      <c r="BE503" s="35"/>
      <c r="BF503" s="35"/>
      <c r="BG503" s="35"/>
      <c r="BH503" s="35"/>
      <c r="BI503" s="35"/>
      <c r="BK503" s="35"/>
      <c r="BL503" s="35"/>
      <c r="BM503" s="35"/>
      <c r="BN503" s="35"/>
      <c r="BO503" s="35"/>
      <c r="BP503" s="35"/>
      <c r="BQ503" s="35"/>
      <c r="BR503" s="35"/>
      <c r="BS503" s="35"/>
      <c r="BT503" s="35"/>
      <c r="BU503" s="35"/>
      <c r="BV503" s="35"/>
      <c r="BW503" s="35"/>
      <c r="BX503" s="35"/>
      <c r="BY503" s="35"/>
      <c r="BZ503" s="35"/>
      <c r="CA503" s="35"/>
    </row>
    <row r="504" spans="1:79" x14ac:dyDescent="0.25">
      <c r="A504" s="35"/>
      <c r="B504" s="37"/>
      <c r="C504" s="38"/>
      <c r="D504" s="39"/>
      <c r="E504" s="37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T504" s="35"/>
      <c r="AU504" s="35"/>
      <c r="AV504" s="35"/>
      <c r="AW504" s="35"/>
      <c r="BA504" s="35"/>
      <c r="BB504" s="35"/>
      <c r="BC504" s="35"/>
      <c r="BD504" s="35"/>
      <c r="BE504" s="35"/>
      <c r="BF504" s="35"/>
      <c r="BG504" s="35"/>
      <c r="BH504" s="35"/>
      <c r="BI504" s="35"/>
      <c r="BK504" s="35"/>
      <c r="BL504" s="35"/>
      <c r="BM504" s="35"/>
      <c r="BN504" s="35"/>
      <c r="BO504" s="35"/>
      <c r="BP504" s="35"/>
      <c r="BQ504" s="35"/>
      <c r="BR504" s="35"/>
      <c r="BS504" s="35"/>
      <c r="BT504" s="35"/>
      <c r="BU504" s="35"/>
      <c r="BV504" s="35"/>
      <c r="BW504" s="35"/>
      <c r="BX504" s="35"/>
      <c r="BY504" s="35"/>
      <c r="BZ504" s="35"/>
      <c r="CA504" s="35"/>
    </row>
    <row r="505" spans="1:79" x14ac:dyDescent="0.25">
      <c r="A505" s="35"/>
      <c r="B505" s="37"/>
      <c r="C505" s="38"/>
      <c r="D505" s="39"/>
      <c r="E505" s="37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T505" s="35"/>
      <c r="AU505" s="35"/>
      <c r="AV505" s="35"/>
      <c r="AW505" s="35"/>
      <c r="BA505" s="35"/>
      <c r="BB505" s="35"/>
      <c r="BC505" s="35"/>
      <c r="BD505" s="35"/>
      <c r="BE505" s="35"/>
      <c r="BF505" s="35"/>
      <c r="BG505" s="35"/>
      <c r="BH505" s="35"/>
      <c r="BI505" s="35"/>
      <c r="BK505" s="35"/>
      <c r="BL505" s="35"/>
      <c r="BM505" s="35"/>
      <c r="BN505" s="35"/>
      <c r="BO505" s="35"/>
      <c r="BP505" s="35"/>
      <c r="BQ505" s="35"/>
      <c r="BR505" s="35"/>
      <c r="BS505" s="35"/>
      <c r="BT505" s="35"/>
      <c r="BU505" s="35"/>
      <c r="BV505" s="35"/>
      <c r="BW505" s="35"/>
      <c r="BX505" s="35"/>
      <c r="BY505" s="35"/>
      <c r="BZ505" s="35"/>
      <c r="CA505" s="35"/>
    </row>
    <row r="506" spans="1:79" x14ac:dyDescent="0.25">
      <c r="A506" s="35"/>
      <c r="B506" s="37"/>
      <c r="C506" s="38"/>
      <c r="D506" s="39"/>
      <c r="E506" s="37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T506" s="35"/>
      <c r="AU506" s="35"/>
      <c r="AV506" s="35"/>
      <c r="AW506" s="35"/>
      <c r="BA506" s="35"/>
      <c r="BB506" s="35"/>
      <c r="BC506" s="35"/>
      <c r="BD506" s="35"/>
      <c r="BE506" s="35"/>
      <c r="BF506" s="35"/>
      <c r="BG506" s="35"/>
      <c r="BH506" s="35"/>
      <c r="BI506" s="35"/>
      <c r="BK506" s="35"/>
      <c r="BL506" s="35"/>
      <c r="BM506" s="35"/>
      <c r="BN506" s="35"/>
      <c r="BO506" s="35"/>
      <c r="BP506" s="35"/>
      <c r="BQ506" s="35"/>
      <c r="BR506" s="35"/>
      <c r="BS506" s="35"/>
      <c r="BT506" s="35"/>
      <c r="BU506" s="35"/>
      <c r="BV506" s="35"/>
      <c r="BW506" s="35"/>
      <c r="BX506" s="35"/>
      <c r="BY506" s="35"/>
      <c r="BZ506" s="35"/>
      <c r="CA506" s="35"/>
    </row>
    <row r="507" spans="1:79" x14ac:dyDescent="0.25">
      <c r="A507" s="35"/>
      <c r="B507" s="37"/>
      <c r="C507" s="38"/>
      <c r="D507" s="39"/>
      <c r="E507" s="37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T507" s="35"/>
      <c r="AU507" s="35"/>
      <c r="AV507" s="35"/>
      <c r="AW507" s="35"/>
      <c r="BA507" s="35"/>
      <c r="BB507" s="35"/>
      <c r="BC507" s="35"/>
      <c r="BD507" s="35"/>
      <c r="BE507" s="35"/>
      <c r="BF507" s="35"/>
      <c r="BG507" s="35"/>
      <c r="BH507" s="35"/>
      <c r="BI507" s="35"/>
      <c r="BK507" s="35"/>
      <c r="BL507" s="35"/>
      <c r="BM507" s="35"/>
      <c r="BN507" s="35"/>
      <c r="BO507" s="35"/>
      <c r="BP507" s="35"/>
      <c r="BQ507" s="35"/>
      <c r="BR507" s="35"/>
      <c r="BS507" s="35"/>
      <c r="BT507" s="35"/>
      <c r="BU507" s="35"/>
      <c r="BV507" s="35"/>
      <c r="BW507" s="35"/>
      <c r="BX507" s="35"/>
      <c r="BY507" s="35"/>
      <c r="BZ507" s="35"/>
      <c r="CA507" s="35"/>
    </row>
    <row r="508" spans="1:79" x14ac:dyDescent="0.25">
      <c r="A508" s="35"/>
      <c r="B508" s="37"/>
      <c r="C508" s="38"/>
      <c r="D508" s="39"/>
      <c r="E508" s="37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T508" s="35"/>
      <c r="AU508" s="35"/>
      <c r="AV508" s="35"/>
      <c r="AW508" s="35"/>
      <c r="BA508" s="35"/>
      <c r="BB508" s="35"/>
      <c r="BC508" s="35"/>
      <c r="BD508" s="35"/>
      <c r="BE508" s="35"/>
      <c r="BF508" s="35"/>
      <c r="BG508" s="35"/>
      <c r="BH508" s="35"/>
      <c r="BI508" s="35"/>
      <c r="BK508" s="35"/>
      <c r="BL508" s="35"/>
      <c r="BM508" s="35"/>
      <c r="BN508" s="35"/>
      <c r="BO508" s="35"/>
      <c r="BP508" s="35"/>
      <c r="BQ508" s="35"/>
      <c r="BR508" s="35"/>
      <c r="BS508" s="35"/>
      <c r="BT508" s="35"/>
      <c r="BU508" s="35"/>
      <c r="BV508" s="35"/>
      <c r="BW508" s="35"/>
      <c r="BX508" s="35"/>
      <c r="BY508" s="35"/>
      <c r="BZ508" s="35"/>
      <c r="CA508" s="35"/>
    </row>
    <row r="509" spans="1:79" x14ac:dyDescent="0.25">
      <c r="A509" s="35"/>
      <c r="B509" s="37"/>
      <c r="C509" s="38"/>
      <c r="D509" s="39"/>
      <c r="E509" s="37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T509" s="35"/>
      <c r="AU509" s="35"/>
      <c r="AV509" s="35"/>
      <c r="AW509" s="35"/>
      <c r="BA509" s="35"/>
      <c r="BB509" s="35"/>
      <c r="BC509" s="35"/>
      <c r="BD509" s="35"/>
      <c r="BE509" s="35"/>
      <c r="BF509" s="35"/>
      <c r="BG509" s="35"/>
      <c r="BH509" s="35"/>
      <c r="BI509" s="35"/>
      <c r="BK509" s="35"/>
      <c r="BL509" s="35"/>
      <c r="BM509" s="35"/>
      <c r="BN509" s="35"/>
      <c r="BO509" s="35"/>
      <c r="BP509" s="35"/>
      <c r="BQ509" s="35"/>
      <c r="BR509" s="35"/>
      <c r="BS509" s="35"/>
      <c r="BT509" s="35"/>
      <c r="BU509" s="35"/>
      <c r="BV509" s="35"/>
      <c r="BW509" s="35"/>
      <c r="BX509" s="35"/>
      <c r="BY509" s="35"/>
      <c r="BZ509" s="35"/>
      <c r="CA509" s="35"/>
    </row>
    <row r="510" spans="1:79" x14ac:dyDescent="0.25">
      <c r="A510" s="35"/>
      <c r="B510" s="37"/>
      <c r="C510" s="38"/>
      <c r="D510" s="39"/>
      <c r="E510" s="37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T510" s="35"/>
      <c r="AU510" s="35"/>
      <c r="AV510" s="35"/>
      <c r="AW510" s="35"/>
      <c r="BA510" s="35"/>
      <c r="BB510" s="35"/>
      <c r="BC510" s="35"/>
      <c r="BD510" s="35"/>
      <c r="BE510" s="35"/>
      <c r="BF510" s="35"/>
      <c r="BG510" s="35"/>
      <c r="BH510" s="35"/>
      <c r="BI510" s="35"/>
      <c r="BK510" s="35"/>
      <c r="BL510" s="35"/>
      <c r="BM510" s="35"/>
      <c r="BN510" s="35"/>
      <c r="BO510" s="35"/>
      <c r="BP510" s="35"/>
      <c r="BQ510" s="35"/>
      <c r="BR510" s="35"/>
      <c r="BS510" s="35"/>
      <c r="BT510" s="35"/>
      <c r="BU510" s="35"/>
      <c r="BV510" s="35"/>
      <c r="BW510" s="35"/>
      <c r="BX510" s="35"/>
      <c r="BY510" s="35"/>
      <c r="BZ510" s="35"/>
      <c r="CA510" s="35"/>
    </row>
    <row r="511" spans="1:79" x14ac:dyDescent="0.25">
      <c r="A511" s="35"/>
      <c r="B511" s="37"/>
      <c r="C511" s="38"/>
      <c r="D511" s="39"/>
      <c r="E511" s="37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T511" s="35"/>
      <c r="AU511" s="35"/>
      <c r="AV511" s="35"/>
      <c r="AW511" s="35"/>
      <c r="BA511" s="35"/>
      <c r="BB511" s="35"/>
      <c r="BC511" s="35"/>
      <c r="BD511" s="35"/>
      <c r="BE511" s="35"/>
      <c r="BF511" s="35"/>
      <c r="BG511" s="35"/>
      <c r="BH511" s="35"/>
      <c r="BI511" s="35"/>
      <c r="BK511" s="35"/>
      <c r="BL511" s="35"/>
      <c r="BM511" s="35"/>
      <c r="BN511" s="35"/>
      <c r="BO511" s="35"/>
      <c r="BP511" s="35"/>
      <c r="BQ511" s="35"/>
      <c r="BR511" s="35"/>
      <c r="BS511" s="35"/>
      <c r="BT511" s="35"/>
      <c r="BU511" s="35"/>
      <c r="BV511" s="35"/>
      <c r="BW511" s="35"/>
      <c r="BX511" s="35"/>
      <c r="BY511" s="35"/>
      <c r="BZ511" s="35"/>
      <c r="CA511" s="35"/>
    </row>
    <row r="512" spans="1:79" x14ac:dyDescent="0.25">
      <c r="A512" s="35"/>
      <c r="B512" s="37"/>
      <c r="C512" s="38"/>
      <c r="D512" s="39"/>
      <c r="E512" s="37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T512" s="35"/>
      <c r="AU512" s="35"/>
      <c r="AV512" s="35"/>
      <c r="AW512" s="35"/>
      <c r="BA512" s="35"/>
      <c r="BB512" s="35"/>
      <c r="BC512" s="35"/>
      <c r="BD512" s="35"/>
      <c r="BE512" s="35"/>
      <c r="BF512" s="35"/>
      <c r="BG512" s="35"/>
      <c r="BH512" s="35"/>
      <c r="BI512" s="35"/>
      <c r="BK512" s="35"/>
      <c r="BL512" s="35"/>
      <c r="BM512" s="35"/>
      <c r="BN512" s="35"/>
      <c r="BO512" s="35"/>
      <c r="BP512" s="35"/>
      <c r="BQ512" s="35"/>
      <c r="BR512" s="35"/>
      <c r="BS512" s="35"/>
      <c r="BT512" s="35"/>
      <c r="BU512" s="35"/>
      <c r="BV512" s="35"/>
      <c r="BW512" s="35"/>
      <c r="BX512" s="35"/>
      <c r="BY512" s="35"/>
      <c r="BZ512" s="35"/>
      <c r="CA512" s="35"/>
    </row>
    <row r="513" spans="1:79" x14ac:dyDescent="0.25">
      <c r="A513" s="35"/>
      <c r="B513" s="37"/>
      <c r="C513" s="38"/>
      <c r="D513" s="39"/>
      <c r="E513" s="37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T513" s="35"/>
      <c r="AU513" s="35"/>
      <c r="AV513" s="35"/>
      <c r="AW513" s="35"/>
      <c r="BA513" s="35"/>
      <c r="BB513" s="35"/>
      <c r="BC513" s="35"/>
      <c r="BD513" s="35"/>
      <c r="BE513" s="35"/>
      <c r="BF513" s="35"/>
      <c r="BG513" s="35"/>
      <c r="BH513" s="35"/>
      <c r="BI513" s="35"/>
      <c r="BK513" s="35"/>
      <c r="BL513" s="35"/>
      <c r="BM513" s="35"/>
      <c r="BN513" s="35"/>
      <c r="BO513" s="35"/>
      <c r="BP513" s="35"/>
      <c r="BQ513" s="35"/>
      <c r="BR513" s="35"/>
      <c r="BS513" s="35"/>
      <c r="BT513" s="35"/>
      <c r="BU513" s="35"/>
      <c r="BV513" s="35"/>
      <c r="BW513" s="35"/>
      <c r="BX513" s="35"/>
      <c r="BY513" s="35"/>
      <c r="BZ513" s="35"/>
      <c r="CA513" s="35"/>
    </row>
    <row r="514" spans="1:79" x14ac:dyDescent="0.25">
      <c r="A514" s="35"/>
      <c r="B514" s="37"/>
      <c r="C514" s="38"/>
      <c r="D514" s="39"/>
      <c r="E514" s="37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T514" s="35"/>
      <c r="AU514" s="35"/>
      <c r="AV514" s="35"/>
      <c r="AW514" s="35"/>
      <c r="BA514" s="35"/>
      <c r="BB514" s="35"/>
      <c r="BC514" s="35"/>
      <c r="BD514" s="35"/>
      <c r="BE514" s="35"/>
      <c r="BF514" s="35"/>
      <c r="BG514" s="35"/>
      <c r="BH514" s="35"/>
      <c r="BI514" s="35"/>
      <c r="BK514" s="35"/>
      <c r="BL514" s="35"/>
      <c r="BM514" s="35"/>
      <c r="BN514" s="35"/>
      <c r="BO514" s="35"/>
      <c r="BP514" s="35"/>
      <c r="BQ514" s="35"/>
      <c r="BR514" s="35"/>
      <c r="BS514" s="35"/>
      <c r="BT514" s="35"/>
      <c r="BU514" s="35"/>
      <c r="BV514" s="35"/>
      <c r="BW514" s="35"/>
      <c r="BX514" s="35"/>
      <c r="BY514" s="35"/>
      <c r="BZ514" s="35"/>
      <c r="CA514" s="35"/>
    </row>
    <row r="515" spans="1:79" x14ac:dyDescent="0.25">
      <c r="A515" s="35"/>
      <c r="B515" s="37"/>
      <c r="C515" s="38"/>
      <c r="D515" s="39"/>
      <c r="E515" s="37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T515" s="35"/>
      <c r="AU515" s="35"/>
      <c r="AV515" s="35"/>
      <c r="AW515" s="35"/>
      <c r="BA515" s="35"/>
      <c r="BB515" s="35"/>
      <c r="BC515" s="35"/>
      <c r="BD515" s="35"/>
      <c r="BE515" s="35"/>
      <c r="BF515" s="35"/>
      <c r="BG515" s="35"/>
      <c r="BH515" s="35"/>
      <c r="BI515" s="35"/>
      <c r="BK515" s="35"/>
      <c r="BL515" s="35"/>
      <c r="BM515" s="35"/>
      <c r="BN515" s="35"/>
      <c r="BO515" s="35"/>
      <c r="BP515" s="35"/>
      <c r="BQ515" s="35"/>
      <c r="BR515" s="35"/>
      <c r="BS515" s="35"/>
      <c r="BT515" s="35"/>
      <c r="BU515" s="35"/>
      <c r="BV515" s="35"/>
      <c r="BW515" s="35"/>
      <c r="BX515" s="35"/>
      <c r="BY515" s="35"/>
      <c r="BZ515" s="35"/>
      <c r="CA515" s="35"/>
    </row>
    <row r="516" spans="1:79" x14ac:dyDescent="0.25">
      <c r="A516" s="35"/>
      <c r="B516" s="37"/>
      <c r="C516" s="38"/>
      <c r="D516" s="39"/>
      <c r="E516" s="37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T516" s="35"/>
      <c r="AU516" s="35"/>
      <c r="AV516" s="35"/>
      <c r="AW516" s="35"/>
      <c r="BA516" s="35"/>
      <c r="BB516" s="35"/>
      <c r="BC516" s="35"/>
      <c r="BD516" s="35"/>
      <c r="BE516" s="35"/>
      <c r="BF516" s="35"/>
      <c r="BG516" s="35"/>
      <c r="BH516" s="35"/>
      <c r="BI516" s="35"/>
      <c r="BK516" s="35"/>
      <c r="BL516" s="35"/>
      <c r="BM516" s="35"/>
      <c r="BN516" s="35"/>
      <c r="BO516" s="35"/>
      <c r="BP516" s="35"/>
      <c r="BQ516" s="35"/>
      <c r="BR516" s="35"/>
      <c r="BS516" s="35"/>
      <c r="BT516" s="35"/>
      <c r="BU516" s="35"/>
      <c r="BV516" s="35"/>
      <c r="BW516" s="35"/>
      <c r="BX516" s="35"/>
      <c r="BY516" s="35"/>
      <c r="BZ516" s="35"/>
      <c r="CA516" s="35"/>
    </row>
    <row r="517" spans="1:79" x14ac:dyDescent="0.25">
      <c r="A517" s="35"/>
      <c r="B517" s="37"/>
      <c r="C517" s="38"/>
      <c r="D517" s="39"/>
      <c r="E517" s="37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T517" s="35"/>
      <c r="AU517" s="35"/>
      <c r="AV517" s="35"/>
      <c r="AW517" s="35"/>
      <c r="BA517" s="35"/>
      <c r="BB517" s="35"/>
      <c r="BC517" s="35"/>
      <c r="BD517" s="35"/>
      <c r="BE517" s="35"/>
      <c r="BF517" s="35"/>
      <c r="BG517" s="35"/>
      <c r="BH517" s="35"/>
      <c r="BI517" s="35"/>
      <c r="BK517" s="35"/>
      <c r="BL517" s="35"/>
      <c r="BM517" s="35"/>
      <c r="BN517" s="35"/>
      <c r="BO517" s="35"/>
      <c r="BP517" s="35"/>
      <c r="BQ517" s="35"/>
      <c r="BR517" s="35"/>
      <c r="BS517" s="35"/>
      <c r="BT517" s="35"/>
      <c r="BU517" s="35"/>
      <c r="BV517" s="35"/>
      <c r="BW517" s="35"/>
      <c r="BX517" s="35"/>
      <c r="BY517" s="35"/>
      <c r="BZ517" s="35"/>
      <c r="CA517" s="35"/>
    </row>
    <row r="518" spans="1:79" x14ac:dyDescent="0.25">
      <c r="A518" s="35"/>
      <c r="B518" s="37"/>
      <c r="C518" s="38"/>
      <c r="D518" s="39"/>
      <c r="E518" s="37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T518" s="35"/>
      <c r="AU518" s="35"/>
      <c r="AV518" s="35"/>
      <c r="AW518" s="35"/>
      <c r="BA518" s="35"/>
      <c r="BB518" s="35"/>
      <c r="BC518" s="35"/>
      <c r="BD518" s="35"/>
      <c r="BE518" s="35"/>
      <c r="BF518" s="35"/>
      <c r="BG518" s="35"/>
      <c r="BH518" s="35"/>
      <c r="BI518" s="35"/>
      <c r="BK518" s="35"/>
      <c r="BL518" s="35"/>
      <c r="BM518" s="35"/>
      <c r="BN518" s="35"/>
      <c r="BO518" s="35"/>
      <c r="BP518" s="35"/>
      <c r="BQ518" s="35"/>
      <c r="BR518" s="35"/>
      <c r="BS518" s="35"/>
      <c r="BT518" s="35"/>
      <c r="BU518" s="35"/>
      <c r="BV518" s="35"/>
      <c r="BW518" s="35"/>
      <c r="BX518" s="35"/>
      <c r="BY518" s="35"/>
      <c r="BZ518" s="35"/>
      <c r="CA518" s="35"/>
    </row>
    <row r="519" spans="1:79" x14ac:dyDescent="0.25">
      <c r="A519" s="35"/>
      <c r="B519" s="37"/>
      <c r="C519" s="38"/>
      <c r="D519" s="39"/>
      <c r="E519" s="37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T519" s="35"/>
      <c r="AU519" s="35"/>
      <c r="AV519" s="35"/>
      <c r="AW519" s="35"/>
      <c r="BA519" s="35"/>
      <c r="BB519" s="35"/>
      <c r="BC519" s="35"/>
      <c r="BD519" s="35"/>
      <c r="BE519" s="35"/>
      <c r="BF519" s="35"/>
      <c r="BG519" s="35"/>
      <c r="BH519" s="35"/>
      <c r="BI519" s="35"/>
      <c r="BK519" s="35"/>
      <c r="BL519" s="35"/>
      <c r="BM519" s="35"/>
      <c r="BN519" s="35"/>
      <c r="BO519" s="35"/>
      <c r="BP519" s="35"/>
      <c r="BQ519" s="35"/>
      <c r="BR519" s="35"/>
      <c r="BS519" s="35"/>
      <c r="BT519" s="35"/>
      <c r="BU519" s="35"/>
      <c r="BV519" s="35"/>
      <c r="BW519" s="35"/>
      <c r="BX519" s="35"/>
      <c r="BY519" s="35"/>
      <c r="BZ519" s="35"/>
      <c r="CA519" s="35"/>
    </row>
    <row r="520" spans="1:79" x14ac:dyDescent="0.25">
      <c r="A520" s="35"/>
      <c r="B520" s="37"/>
      <c r="C520" s="38"/>
      <c r="D520" s="39"/>
      <c r="E520" s="37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T520" s="35"/>
      <c r="AU520" s="35"/>
      <c r="AV520" s="35"/>
      <c r="AW520" s="35"/>
      <c r="BA520" s="35"/>
      <c r="BB520" s="35"/>
      <c r="BC520" s="35"/>
      <c r="BD520" s="35"/>
      <c r="BE520" s="35"/>
      <c r="BF520" s="35"/>
      <c r="BG520" s="35"/>
      <c r="BH520" s="35"/>
      <c r="BI520" s="35"/>
      <c r="BK520" s="35"/>
      <c r="BL520" s="35"/>
      <c r="BM520" s="35"/>
      <c r="BN520" s="35"/>
      <c r="BO520" s="35"/>
      <c r="BP520" s="35"/>
      <c r="BQ520" s="35"/>
      <c r="BR520" s="35"/>
      <c r="BS520" s="35"/>
      <c r="BT520" s="35"/>
      <c r="BU520" s="35"/>
      <c r="BV520" s="35"/>
      <c r="BW520" s="35"/>
      <c r="BX520" s="35"/>
      <c r="BY520" s="35"/>
      <c r="BZ520" s="35"/>
      <c r="CA520" s="35"/>
    </row>
    <row r="521" spans="1:79" x14ac:dyDescent="0.25">
      <c r="A521" s="35"/>
      <c r="B521" s="37"/>
      <c r="C521" s="38"/>
      <c r="D521" s="39"/>
      <c r="E521" s="37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T521" s="35"/>
      <c r="AU521" s="35"/>
      <c r="AV521" s="35"/>
      <c r="AW521" s="35"/>
      <c r="BA521" s="35"/>
      <c r="BB521" s="35"/>
      <c r="BC521" s="35"/>
      <c r="BD521" s="35"/>
      <c r="BE521" s="35"/>
      <c r="BF521" s="35"/>
      <c r="BG521" s="35"/>
      <c r="BH521" s="35"/>
      <c r="BI521" s="35"/>
      <c r="BK521" s="35"/>
      <c r="BL521" s="35"/>
      <c r="BM521" s="35"/>
      <c r="BN521" s="35"/>
      <c r="BO521" s="35"/>
      <c r="BP521" s="35"/>
      <c r="BQ521" s="35"/>
      <c r="BR521" s="35"/>
      <c r="BS521" s="35"/>
      <c r="BT521" s="35"/>
      <c r="BU521" s="35"/>
      <c r="BV521" s="35"/>
      <c r="BW521" s="35"/>
      <c r="BX521" s="35"/>
      <c r="BY521" s="35"/>
      <c r="BZ521" s="35"/>
      <c r="CA521" s="35"/>
    </row>
    <row r="522" spans="1:79" x14ac:dyDescent="0.25">
      <c r="A522" s="35"/>
      <c r="B522" s="37"/>
      <c r="C522" s="38"/>
      <c r="D522" s="39"/>
      <c r="E522" s="37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T522" s="35"/>
      <c r="AU522" s="35"/>
      <c r="AV522" s="35"/>
      <c r="AW522" s="35"/>
      <c r="BA522" s="35"/>
      <c r="BB522" s="35"/>
      <c r="BC522" s="35"/>
      <c r="BD522" s="35"/>
      <c r="BE522" s="35"/>
      <c r="BF522" s="35"/>
      <c r="BG522" s="35"/>
      <c r="BH522" s="35"/>
      <c r="BI522" s="35"/>
      <c r="BK522" s="35"/>
      <c r="BL522" s="35"/>
      <c r="BM522" s="35"/>
      <c r="BN522" s="35"/>
      <c r="BO522" s="35"/>
      <c r="BP522" s="35"/>
      <c r="BQ522" s="35"/>
      <c r="BR522" s="35"/>
      <c r="BS522" s="35"/>
      <c r="BT522" s="35"/>
      <c r="BU522" s="35"/>
      <c r="BV522" s="35"/>
      <c r="BW522" s="35"/>
      <c r="BX522" s="35"/>
      <c r="BY522" s="35"/>
      <c r="BZ522" s="35"/>
      <c r="CA522" s="35"/>
    </row>
    <row r="523" spans="1:79" x14ac:dyDescent="0.25">
      <c r="A523" s="35"/>
      <c r="B523" s="37"/>
      <c r="C523" s="38"/>
      <c r="D523" s="39"/>
      <c r="E523" s="37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T523" s="35"/>
      <c r="AU523" s="35"/>
      <c r="AV523" s="35"/>
      <c r="AW523" s="35"/>
      <c r="BA523" s="35"/>
      <c r="BB523" s="35"/>
      <c r="BC523" s="35"/>
      <c r="BD523" s="35"/>
      <c r="BE523" s="35"/>
      <c r="BF523" s="35"/>
      <c r="BG523" s="35"/>
      <c r="BH523" s="35"/>
      <c r="BI523" s="35"/>
      <c r="BK523" s="35"/>
      <c r="BL523" s="35"/>
      <c r="BM523" s="35"/>
      <c r="BN523" s="35"/>
      <c r="BO523" s="35"/>
      <c r="BP523" s="35"/>
      <c r="BQ523" s="35"/>
      <c r="BR523" s="35"/>
      <c r="BS523" s="35"/>
      <c r="BT523" s="35"/>
      <c r="BU523" s="35"/>
      <c r="BV523" s="35"/>
      <c r="BW523" s="35"/>
      <c r="BX523" s="35"/>
      <c r="BY523" s="35"/>
      <c r="BZ523" s="35"/>
      <c r="CA523" s="35"/>
    </row>
    <row r="524" spans="1:79" x14ac:dyDescent="0.25">
      <c r="A524" s="35"/>
      <c r="B524" s="37"/>
      <c r="C524" s="38"/>
      <c r="D524" s="39"/>
      <c r="E524" s="37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T524" s="35"/>
      <c r="AU524" s="35"/>
      <c r="AV524" s="35"/>
      <c r="AW524" s="35"/>
      <c r="BA524" s="35"/>
      <c r="BB524" s="35"/>
      <c r="BC524" s="35"/>
      <c r="BD524" s="35"/>
      <c r="BE524" s="35"/>
      <c r="BF524" s="35"/>
      <c r="BG524" s="35"/>
      <c r="BH524" s="35"/>
      <c r="BI524" s="35"/>
      <c r="BK524" s="35"/>
      <c r="BL524" s="35"/>
      <c r="BM524" s="35"/>
      <c r="BN524" s="35"/>
      <c r="BO524" s="35"/>
      <c r="BP524" s="35"/>
      <c r="BQ524" s="35"/>
      <c r="BR524" s="35"/>
      <c r="BS524" s="35"/>
      <c r="BT524" s="35"/>
      <c r="BU524" s="35"/>
      <c r="BV524" s="35"/>
      <c r="BW524" s="35"/>
      <c r="BX524" s="35"/>
      <c r="BY524" s="35"/>
      <c r="BZ524" s="35"/>
      <c r="CA524" s="35"/>
    </row>
    <row r="525" spans="1:79" x14ac:dyDescent="0.25">
      <c r="A525" s="35"/>
      <c r="B525" s="37"/>
      <c r="C525" s="38"/>
      <c r="D525" s="39"/>
      <c r="E525" s="37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T525" s="35"/>
      <c r="AU525" s="35"/>
      <c r="AV525" s="35"/>
      <c r="AW525" s="35"/>
      <c r="BA525" s="35"/>
      <c r="BB525" s="35"/>
      <c r="BC525" s="35"/>
      <c r="BD525" s="35"/>
      <c r="BE525" s="35"/>
      <c r="BF525" s="35"/>
      <c r="BG525" s="35"/>
      <c r="BH525" s="35"/>
      <c r="BI525" s="35"/>
      <c r="BK525" s="35"/>
      <c r="BL525" s="35"/>
      <c r="BM525" s="35"/>
      <c r="BN525" s="35"/>
      <c r="BO525" s="35"/>
      <c r="BP525" s="35"/>
      <c r="BQ525" s="35"/>
      <c r="BR525" s="35"/>
      <c r="BS525" s="35"/>
      <c r="BT525" s="35"/>
      <c r="BU525" s="35"/>
      <c r="BV525" s="35"/>
      <c r="BW525" s="35"/>
      <c r="BX525" s="35"/>
      <c r="BY525" s="35"/>
      <c r="BZ525" s="35"/>
      <c r="CA525" s="35"/>
    </row>
    <row r="526" spans="1:79" x14ac:dyDescent="0.25">
      <c r="A526" s="35"/>
      <c r="B526" s="37"/>
      <c r="C526" s="38"/>
      <c r="D526" s="39"/>
      <c r="E526" s="37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T526" s="35"/>
      <c r="AU526" s="35"/>
      <c r="AV526" s="35"/>
      <c r="AW526" s="35"/>
      <c r="BA526" s="35"/>
      <c r="BB526" s="35"/>
      <c r="BC526" s="35"/>
      <c r="BD526" s="35"/>
      <c r="BE526" s="35"/>
      <c r="BF526" s="35"/>
      <c r="BG526" s="35"/>
      <c r="BH526" s="35"/>
      <c r="BI526" s="35"/>
      <c r="BK526" s="35"/>
      <c r="BL526" s="35"/>
      <c r="BM526" s="35"/>
      <c r="BN526" s="35"/>
      <c r="BO526" s="35"/>
      <c r="BP526" s="35"/>
      <c r="BQ526" s="35"/>
      <c r="BR526" s="35"/>
      <c r="BS526" s="35"/>
      <c r="BT526" s="35"/>
      <c r="BU526" s="35"/>
      <c r="BV526" s="35"/>
      <c r="BW526" s="35"/>
      <c r="BX526" s="35"/>
      <c r="BY526" s="35"/>
      <c r="BZ526" s="35"/>
      <c r="CA526" s="35"/>
    </row>
    <row r="527" spans="1:79" x14ac:dyDescent="0.25">
      <c r="A527" s="35"/>
      <c r="B527" s="37"/>
      <c r="C527" s="38"/>
      <c r="D527" s="39"/>
      <c r="E527" s="37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T527" s="35"/>
      <c r="AU527" s="35"/>
      <c r="AV527" s="35"/>
      <c r="AW527" s="35"/>
      <c r="BA527" s="35"/>
      <c r="BB527" s="35"/>
      <c r="BC527" s="35"/>
      <c r="BD527" s="35"/>
      <c r="BE527" s="35"/>
      <c r="BF527" s="35"/>
      <c r="BG527" s="35"/>
      <c r="BH527" s="35"/>
      <c r="BI527" s="35"/>
      <c r="BK527" s="35"/>
      <c r="BL527" s="35"/>
      <c r="BM527" s="35"/>
      <c r="BN527" s="35"/>
      <c r="BO527" s="35"/>
      <c r="BP527" s="35"/>
      <c r="BQ527" s="35"/>
      <c r="BR527" s="35"/>
      <c r="BS527" s="35"/>
      <c r="BT527" s="35"/>
      <c r="BU527" s="35"/>
      <c r="BV527" s="35"/>
      <c r="BW527" s="35"/>
      <c r="BX527" s="35"/>
      <c r="BY527" s="35"/>
      <c r="BZ527" s="35"/>
      <c r="CA527" s="35"/>
    </row>
    <row r="528" spans="1:79" x14ac:dyDescent="0.25">
      <c r="A528" s="35"/>
      <c r="B528" s="37"/>
      <c r="C528" s="38"/>
      <c r="D528" s="39"/>
      <c r="E528" s="37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T528" s="35"/>
      <c r="AU528" s="35"/>
      <c r="AV528" s="35"/>
      <c r="AW528" s="35"/>
      <c r="BA528" s="35"/>
      <c r="BB528" s="35"/>
      <c r="BC528" s="35"/>
      <c r="BD528" s="35"/>
      <c r="BE528" s="35"/>
      <c r="BF528" s="35"/>
      <c r="BG528" s="35"/>
      <c r="BH528" s="35"/>
      <c r="BI528" s="35"/>
      <c r="BK528" s="35"/>
      <c r="BL528" s="35"/>
      <c r="BM528" s="35"/>
      <c r="BN528" s="35"/>
      <c r="BO528" s="35"/>
      <c r="BP528" s="35"/>
      <c r="BQ528" s="35"/>
      <c r="BR528" s="35"/>
      <c r="BS528" s="35"/>
      <c r="BT528" s="35"/>
      <c r="BU528" s="35"/>
      <c r="BV528" s="35"/>
      <c r="BW528" s="35"/>
      <c r="BX528" s="35"/>
      <c r="BY528" s="35"/>
      <c r="BZ528" s="35"/>
      <c r="CA528" s="35"/>
    </row>
    <row r="529" spans="1:79" x14ac:dyDescent="0.25">
      <c r="A529" s="35"/>
      <c r="B529" s="37"/>
      <c r="C529" s="38"/>
      <c r="D529" s="39"/>
      <c r="E529" s="37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T529" s="35"/>
      <c r="AU529" s="35"/>
      <c r="AV529" s="35"/>
      <c r="AW529" s="35"/>
      <c r="BA529" s="35"/>
      <c r="BB529" s="35"/>
      <c r="BC529" s="35"/>
      <c r="BD529" s="35"/>
      <c r="BE529" s="35"/>
      <c r="BF529" s="35"/>
      <c r="BG529" s="35"/>
      <c r="BH529" s="35"/>
      <c r="BI529" s="35"/>
      <c r="BK529" s="35"/>
      <c r="BL529" s="35"/>
      <c r="BM529" s="35"/>
      <c r="BN529" s="35"/>
      <c r="BO529" s="35"/>
      <c r="BP529" s="35"/>
      <c r="BQ529" s="35"/>
      <c r="BR529" s="35"/>
      <c r="BS529" s="35"/>
      <c r="BT529" s="35"/>
      <c r="BU529" s="35"/>
      <c r="BV529" s="35"/>
      <c r="BW529" s="35"/>
      <c r="BX529" s="35"/>
      <c r="BY529" s="35"/>
      <c r="BZ529" s="35"/>
      <c r="CA529" s="35"/>
    </row>
    <row r="530" spans="1:79" x14ac:dyDescent="0.25">
      <c r="A530" s="35"/>
      <c r="B530" s="37"/>
      <c r="C530" s="38"/>
      <c r="D530" s="39"/>
      <c r="E530" s="37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T530" s="35"/>
      <c r="AU530" s="35"/>
      <c r="AV530" s="35"/>
      <c r="AW530" s="35"/>
      <c r="BA530" s="35"/>
      <c r="BB530" s="35"/>
      <c r="BC530" s="35"/>
      <c r="BD530" s="35"/>
      <c r="BE530" s="35"/>
      <c r="BF530" s="35"/>
      <c r="BG530" s="35"/>
      <c r="BH530" s="35"/>
      <c r="BI530" s="35"/>
      <c r="BK530" s="35"/>
      <c r="BL530" s="35"/>
      <c r="BM530" s="35"/>
      <c r="BN530" s="35"/>
      <c r="BO530" s="35"/>
      <c r="BP530" s="35"/>
      <c r="BQ530" s="35"/>
      <c r="BR530" s="35"/>
      <c r="BS530" s="35"/>
      <c r="BT530" s="35"/>
      <c r="BU530" s="35"/>
      <c r="BV530" s="35"/>
      <c r="BW530" s="35"/>
      <c r="BX530" s="35"/>
      <c r="BY530" s="35"/>
      <c r="BZ530" s="35"/>
      <c r="CA530" s="35"/>
    </row>
    <row r="531" spans="1:79" x14ac:dyDescent="0.25">
      <c r="A531" s="35"/>
      <c r="B531" s="37"/>
      <c r="C531" s="38"/>
      <c r="D531" s="39"/>
      <c r="E531" s="37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T531" s="35"/>
      <c r="AU531" s="35"/>
      <c r="AV531" s="35"/>
      <c r="AW531" s="35"/>
      <c r="BA531" s="35"/>
      <c r="BB531" s="35"/>
      <c r="BC531" s="35"/>
      <c r="BD531" s="35"/>
      <c r="BE531" s="35"/>
      <c r="BF531" s="35"/>
      <c r="BG531" s="35"/>
      <c r="BH531" s="35"/>
      <c r="BI531" s="35"/>
      <c r="BK531" s="35"/>
      <c r="BL531" s="35"/>
      <c r="BM531" s="35"/>
      <c r="BN531" s="35"/>
      <c r="BO531" s="35"/>
      <c r="BP531" s="35"/>
      <c r="BQ531" s="35"/>
      <c r="BR531" s="35"/>
      <c r="BS531" s="35"/>
      <c r="BT531" s="35"/>
      <c r="BU531" s="35"/>
      <c r="BV531" s="35"/>
      <c r="BW531" s="35"/>
      <c r="BX531" s="35"/>
      <c r="BY531" s="35"/>
      <c r="BZ531" s="35"/>
      <c r="CA531" s="35"/>
    </row>
    <row r="532" spans="1:79" x14ac:dyDescent="0.25">
      <c r="A532" s="35"/>
      <c r="B532" s="37"/>
      <c r="C532" s="38"/>
      <c r="D532" s="39"/>
      <c r="E532" s="37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T532" s="35"/>
      <c r="AU532" s="35"/>
      <c r="AV532" s="35"/>
      <c r="AW532" s="35"/>
      <c r="BA532" s="35"/>
      <c r="BB532" s="35"/>
      <c r="BC532" s="35"/>
      <c r="BD532" s="35"/>
      <c r="BE532" s="35"/>
      <c r="BF532" s="35"/>
      <c r="BG532" s="35"/>
      <c r="BH532" s="35"/>
      <c r="BI532" s="35"/>
      <c r="BK532" s="35"/>
      <c r="BL532" s="35"/>
      <c r="BM532" s="35"/>
      <c r="BN532" s="35"/>
      <c r="BO532" s="35"/>
      <c r="BP532" s="35"/>
      <c r="BQ532" s="35"/>
      <c r="BR532" s="35"/>
      <c r="BS532" s="35"/>
      <c r="BT532" s="35"/>
      <c r="BU532" s="35"/>
      <c r="BV532" s="35"/>
      <c r="BW532" s="35"/>
      <c r="BX532" s="35"/>
      <c r="BY532" s="35"/>
      <c r="BZ532" s="35"/>
      <c r="CA532" s="35"/>
    </row>
    <row r="533" spans="1:79" x14ac:dyDescent="0.25">
      <c r="A533" s="35"/>
      <c r="B533" s="37"/>
      <c r="C533" s="38"/>
      <c r="D533" s="39"/>
      <c r="E533" s="37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T533" s="35"/>
      <c r="AU533" s="35"/>
      <c r="AV533" s="35"/>
      <c r="AW533" s="35"/>
      <c r="BA533" s="35"/>
      <c r="BB533" s="35"/>
      <c r="BC533" s="35"/>
      <c r="BD533" s="35"/>
      <c r="BE533" s="35"/>
      <c r="BF533" s="35"/>
      <c r="BG533" s="35"/>
      <c r="BH533" s="35"/>
      <c r="BI533" s="35"/>
      <c r="BK533" s="35"/>
      <c r="BL533" s="35"/>
      <c r="BM533" s="35"/>
      <c r="BN533" s="35"/>
      <c r="BO533" s="35"/>
      <c r="BP533" s="35"/>
      <c r="BQ533" s="35"/>
      <c r="BR533" s="35"/>
      <c r="BS533" s="35"/>
      <c r="BT533" s="35"/>
      <c r="BU533" s="35"/>
      <c r="BV533" s="35"/>
      <c r="BW533" s="35"/>
      <c r="BX533" s="35"/>
      <c r="BY533" s="35"/>
      <c r="BZ533" s="35"/>
      <c r="CA533" s="35"/>
    </row>
    <row r="534" spans="1:79" x14ac:dyDescent="0.25">
      <c r="A534" s="35"/>
      <c r="B534" s="37"/>
      <c r="C534" s="38"/>
      <c r="D534" s="39"/>
      <c r="E534" s="37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T534" s="35"/>
      <c r="AU534" s="35"/>
      <c r="AV534" s="35"/>
      <c r="AW534" s="35"/>
      <c r="BA534" s="35"/>
      <c r="BB534" s="35"/>
      <c r="BC534" s="35"/>
      <c r="BD534" s="35"/>
      <c r="BE534" s="35"/>
      <c r="BF534" s="35"/>
      <c r="BG534" s="35"/>
      <c r="BH534" s="35"/>
      <c r="BI534" s="35"/>
      <c r="BK534" s="35"/>
      <c r="BL534" s="35"/>
      <c r="BM534" s="35"/>
      <c r="BN534" s="35"/>
      <c r="BO534" s="35"/>
      <c r="BP534" s="35"/>
      <c r="BQ534" s="35"/>
      <c r="BR534" s="35"/>
      <c r="BS534" s="35"/>
      <c r="BT534" s="35"/>
      <c r="BU534" s="35"/>
      <c r="BV534" s="35"/>
      <c r="BW534" s="35"/>
      <c r="BX534" s="35"/>
      <c r="BY534" s="35"/>
      <c r="BZ534" s="35"/>
      <c r="CA534" s="35"/>
    </row>
    <row r="535" spans="1:79" x14ac:dyDescent="0.25">
      <c r="A535" s="35"/>
      <c r="B535" s="37"/>
      <c r="C535" s="38"/>
      <c r="D535" s="39"/>
      <c r="E535" s="37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T535" s="35"/>
      <c r="AU535" s="35"/>
      <c r="AV535" s="35"/>
      <c r="AW535" s="35"/>
      <c r="BA535" s="35"/>
      <c r="BB535" s="35"/>
      <c r="BC535" s="35"/>
      <c r="BD535" s="35"/>
      <c r="BE535" s="35"/>
      <c r="BF535" s="35"/>
      <c r="BG535" s="35"/>
      <c r="BH535" s="35"/>
      <c r="BI535" s="35"/>
      <c r="BK535" s="35"/>
      <c r="BL535" s="35"/>
      <c r="BM535" s="35"/>
      <c r="BN535" s="35"/>
      <c r="BO535" s="35"/>
      <c r="BP535" s="35"/>
      <c r="BQ535" s="35"/>
      <c r="BR535" s="35"/>
      <c r="BS535" s="35"/>
      <c r="BT535" s="35"/>
      <c r="BU535" s="35"/>
      <c r="BV535" s="35"/>
      <c r="BW535" s="35"/>
      <c r="BX535" s="35"/>
      <c r="BY535" s="35"/>
      <c r="BZ535" s="35"/>
      <c r="CA535" s="35"/>
    </row>
    <row r="536" spans="1:79" x14ac:dyDescent="0.25">
      <c r="A536" s="35"/>
      <c r="B536" s="37"/>
      <c r="C536" s="38"/>
      <c r="D536" s="39"/>
      <c r="E536" s="37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T536" s="35"/>
      <c r="AU536" s="35"/>
      <c r="AV536" s="35"/>
      <c r="AW536" s="35"/>
      <c r="BA536" s="35"/>
      <c r="BB536" s="35"/>
      <c r="BC536" s="35"/>
      <c r="BD536" s="35"/>
      <c r="BE536" s="35"/>
      <c r="BF536" s="35"/>
      <c r="BG536" s="35"/>
      <c r="BH536" s="35"/>
      <c r="BI536" s="35"/>
      <c r="BK536" s="35"/>
      <c r="BL536" s="35"/>
      <c r="BM536" s="35"/>
      <c r="BN536" s="35"/>
      <c r="BO536" s="35"/>
      <c r="BP536" s="35"/>
      <c r="BQ536" s="35"/>
      <c r="BR536" s="35"/>
      <c r="BS536" s="35"/>
      <c r="BT536" s="35"/>
      <c r="BU536" s="35"/>
      <c r="BV536" s="35"/>
      <c r="BW536" s="35"/>
      <c r="BX536" s="35"/>
      <c r="BY536" s="35"/>
      <c r="BZ536" s="35"/>
      <c r="CA536" s="35"/>
    </row>
    <row r="537" spans="1:79" x14ac:dyDescent="0.25">
      <c r="A537" s="35"/>
      <c r="B537" s="37"/>
      <c r="C537" s="38"/>
      <c r="D537" s="39"/>
      <c r="E537" s="37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T537" s="35"/>
      <c r="AU537" s="35"/>
      <c r="AV537" s="35"/>
      <c r="AW537" s="35"/>
      <c r="BA537" s="35"/>
      <c r="BB537" s="35"/>
      <c r="BC537" s="35"/>
      <c r="BD537" s="35"/>
      <c r="BE537" s="35"/>
      <c r="BF537" s="35"/>
      <c r="BG537" s="35"/>
      <c r="BH537" s="35"/>
      <c r="BI537" s="35"/>
      <c r="BK537" s="35"/>
      <c r="BL537" s="35"/>
      <c r="BM537" s="35"/>
      <c r="BN537" s="35"/>
      <c r="BO537" s="35"/>
      <c r="BP537" s="35"/>
      <c r="BQ537" s="35"/>
      <c r="BR537" s="35"/>
      <c r="BS537" s="35"/>
      <c r="BT537" s="35"/>
      <c r="BU537" s="35"/>
      <c r="BV537" s="35"/>
      <c r="BW537" s="35"/>
      <c r="BX537" s="35"/>
      <c r="BY537" s="35"/>
      <c r="BZ537" s="35"/>
      <c r="CA537" s="35"/>
    </row>
    <row r="538" spans="1:79" x14ac:dyDescent="0.25">
      <c r="A538" s="35"/>
      <c r="B538" s="37"/>
      <c r="C538" s="38"/>
      <c r="D538" s="39"/>
      <c r="E538" s="37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T538" s="35"/>
      <c r="AU538" s="35"/>
      <c r="AV538" s="35"/>
      <c r="AW538" s="35"/>
      <c r="BA538" s="35"/>
      <c r="BB538" s="35"/>
      <c r="BC538" s="35"/>
      <c r="BD538" s="35"/>
      <c r="BE538" s="35"/>
      <c r="BF538" s="35"/>
      <c r="BG538" s="35"/>
      <c r="BH538" s="35"/>
      <c r="BI538" s="35"/>
      <c r="BK538" s="35"/>
      <c r="BL538" s="35"/>
      <c r="BM538" s="35"/>
      <c r="BN538" s="35"/>
      <c r="BO538" s="35"/>
      <c r="BP538" s="35"/>
      <c r="BQ538" s="35"/>
      <c r="BR538" s="35"/>
      <c r="BS538" s="35"/>
      <c r="BT538" s="35"/>
      <c r="BU538" s="35"/>
      <c r="BV538" s="35"/>
      <c r="BW538" s="35"/>
      <c r="BX538" s="35"/>
      <c r="BY538" s="35"/>
      <c r="BZ538" s="35"/>
      <c r="CA538" s="35"/>
    </row>
    <row r="539" spans="1:79" x14ac:dyDescent="0.25">
      <c r="A539" s="35"/>
      <c r="B539" s="37"/>
      <c r="C539" s="38"/>
      <c r="D539" s="39"/>
      <c r="E539" s="37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T539" s="35"/>
      <c r="AU539" s="35"/>
      <c r="AV539" s="35"/>
      <c r="AW539" s="35"/>
      <c r="BA539" s="35"/>
      <c r="BB539" s="35"/>
      <c r="BC539" s="35"/>
      <c r="BD539" s="35"/>
      <c r="BE539" s="35"/>
      <c r="BF539" s="35"/>
      <c r="BG539" s="35"/>
      <c r="BH539" s="35"/>
      <c r="BI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5"/>
      <c r="BZ539" s="35"/>
      <c r="CA539" s="35"/>
    </row>
    <row r="540" spans="1:79" x14ac:dyDescent="0.25">
      <c r="A540" s="35"/>
      <c r="B540" s="37"/>
      <c r="C540" s="38"/>
      <c r="D540" s="39"/>
      <c r="E540" s="37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T540" s="35"/>
      <c r="AU540" s="35"/>
      <c r="AV540" s="35"/>
      <c r="AW540" s="35"/>
      <c r="BA540" s="35"/>
      <c r="BB540" s="35"/>
      <c r="BC540" s="35"/>
      <c r="BD540" s="35"/>
      <c r="BE540" s="35"/>
      <c r="BF540" s="35"/>
      <c r="BG540" s="35"/>
      <c r="BH540" s="35"/>
      <c r="BI540" s="35"/>
      <c r="BK540" s="35"/>
      <c r="BL540" s="35"/>
      <c r="BM540" s="35"/>
      <c r="BN540" s="35"/>
      <c r="BO540" s="35"/>
      <c r="BP540" s="35"/>
      <c r="BQ540" s="35"/>
      <c r="BR540" s="35"/>
      <c r="BS540" s="35"/>
      <c r="BT540" s="35"/>
      <c r="BU540" s="35"/>
      <c r="BV540" s="35"/>
      <c r="BW540" s="35"/>
      <c r="BX540" s="35"/>
      <c r="BY540" s="35"/>
      <c r="BZ540" s="35"/>
      <c r="CA540" s="35"/>
    </row>
    <row r="541" spans="1:79" x14ac:dyDescent="0.25">
      <c r="A541" s="35"/>
      <c r="B541" s="37"/>
      <c r="C541" s="38"/>
      <c r="D541" s="39"/>
      <c r="E541" s="37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T541" s="35"/>
      <c r="AU541" s="35"/>
      <c r="AV541" s="35"/>
      <c r="AW541" s="35"/>
      <c r="BA541" s="35"/>
      <c r="BB541" s="35"/>
      <c r="BC541" s="35"/>
      <c r="BD541" s="35"/>
      <c r="BE541" s="35"/>
      <c r="BF541" s="35"/>
      <c r="BG541" s="35"/>
      <c r="BH541" s="35"/>
      <c r="BI541" s="35"/>
      <c r="BK541" s="35"/>
      <c r="BL541" s="35"/>
      <c r="BM541" s="35"/>
      <c r="BN541" s="35"/>
      <c r="BO541" s="35"/>
      <c r="BP541" s="35"/>
      <c r="BQ541" s="35"/>
      <c r="BR541" s="35"/>
      <c r="BS541" s="35"/>
      <c r="BT541" s="35"/>
      <c r="BU541" s="35"/>
      <c r="BV541" s="35"/>
      <c r="BW541" s="35"/>
      <c r="BX541" s="35"/>
      <c r="BY541" s="35"/>
      <c r="BZ541" s="35"/>
      <c r="CA541" s="35"/>
    </row>
    <row r="542" spans="1:79" x14ac:dyDescent="0.25">
      <c r="A542" s="35"/>
      <c r="B542" s="37"/>
      <c r="C542" s="38"/>
      <c r="D542" s="39"/>
      <c r="E542" s="37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T542" s="35"/>
      <c r="AU542" s="35"/>
      <c r="AV542" s="35"/>
      <c r="AW542" s="35"/>
      <c r="BA542" s="35"/>
      <c r="BB542" s="35"/>
      <c r="BC542" s="35"/>
      <c r="BD542" s="35"/>
      <c r="BE542" s="35"/>
      <c r="BF542" s="35"/>
      <c r="BG542" s="35"/>
      <c r="BH542" s="35"/>
      <c r="BI542" s="35"/>
      <c r="BK542" s="35"/>
      <c r="BL542" s="35"/>
      <c r="BM542" s="35"/>
      <c r="BN542" s="35"/>
      <c r="BO542" s="35"/>
      <c r="BP542" s="35"/>
      <c r="BQ542" s="35"/>
      <c r="BR542" s="35"/>
      <c r="BS542" s="35"/>
      <c r="BT542" s="35"/>
      <c r="BU542" s="35"/>
      <c r="BV542" s="35"/>
      <c r="BW542" s="35"/>
      <c r="BX542" s="35"/>
      <c r="BY542" s="35"/>
      <c r="BZ542" s="35"/>
      <c r="CA542" s="35"/>
    </row>
    <row r="543" spans="1:79" x14ac:dyDescent="0.25">
      <c r="A543" s="35"/>
      <c r="B543" s="37"/>
      <c r="C543" s="38"/>
      <c r="D543" s="39"/>
      <c r="E543" s="37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T543" s="35"/>
      <c r="AU543" s="35"/>
      <c r="AV543" s="35"/>
      <c r="AW543" s="35"/>
      <c r="BA543" s="35"/>
      <c r="BB543" s="35"/>
      <c r="BC543" s="35"/>
      <c r="BD543" s="35"/>
      <c r="BE543" s="35"/>
      <c r="BF543" s="35"/>
      <c r="BG543" s="35"/>
      <c r="BH543" s="35"/>
      <c r="BI543" s="35"/>
      <c r="BK543" s="35"/>
      <c r="BL543" s="35"/>
      <c r="BM543" s="35"/>
      <c r="BN543" s="35"/>
      <c r="BO543" s="35"/>
      <c r="BP543" s="35"/>
      <c r="BQ543" s="35"/>
      <c r="BR543" s="35"/>
      <c r="BS543" s="35"/>
      <c r="BT543" s="35"/>
      <c r="BU543" s="35"/>
      <c r="BV543" s="35"/>
      <c r="BW543" s="35"/>
      <c r="BX543" s="35"/>
      <c r="BY543" s="35"/>
      <c r="BZ543" s="35"/>
      <c r="CA543" s="35"/>
    </row>
    <row r="544" spans="1:79" x14ac:dyDescent="0.25">
      <c r="A544" s="35"/>
      <c r="B544" s="37"/>
      <c r="C544" s="38"/>
      <c r="D544" s="39"/>
      <c r="E544" s="37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T544" s="35"/>
      <c r="AU544" s="35"/>
      <c r="AV544" s="35"/>
      <c r="AW544" s="35"/>
      <c r="BA544" s="35"/>
      <c r="BB544" s="35"/>
      <c r="BC544" s="35"/>
      <c r="BD544" s="35"/>
      <c r="BE544" s="35"/>
      <c r="BF544" s="35"/>
      <c r="BG544" s="35"/>
      <c r="BH544" s="35"/>
      <c r="BI544" s="35"/>
      <c r="BK544" s="35"/>
      <c r="BL544" s="35"/>
      <c r="BM544" s="35"/>
      <c r="BN544" s="35"/>
      <c r="BO544" s="35"/>
      <c r="BP544" s="35"/>
      <c r="BQ544" s="35"/>
      <c r="BR544" s="35"/>
      <c r="BS544" s="35"/>
      <c r="BT544" s="35"/>
      <c r="BU544" s="35"/>
      <c r="BV544" s="35"/>
      <c r="BW544" s="35"/>
      <c r="BX544" s="35"/>
      <c r="BY544" s="35"/>
      <c r="BZ544" s="35"/>
      <c r="CA544" s="35"/>
    </row>
    <row r="545" spans="1:79" x14ac:dyDescent="0.25">
      <c r="A545" s="35"/>
      <c r="B545" s="37"/>
      <c r="C545" s="38"/>
      <c r="D545" s="39"/>
      <c r="E545" s="37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T545" s="35"/>
      <c r="AU545" s="35"/>
      <c r="AV545" s="35"/>
      <c r="AW545" s="35"/>
      <c r="BA545" s="35"/>
      <c r="BB545" s="35"/>
      <c r="BC545" s="35"/>
      <c r="BD545" s="35"/>
      <c r="BE545" s="35"/>
      <c r="BF545" s="35"/>
      <c r="BG545" s="35"/>
      <c r="BH545" s="35"/>
      <c r="BI545" s="35"/>
      <c r="BK545" s="35"/>
      <c r="BL545" s="35"/>
      <c r="BM545" s="35"/>
      <c r="BN545" s="35"/>
      <c r="BO545" s="35"/>
      <c r="BP545" s="35"/>
      <c r="BQ545" s="35"/>
      <c r="BR545" s="35"/>
      <c r="BS545" s="35"/>
      <c r="BT545" s="35"/>
      <c r="BU545" s="35"/>
      <c r="BV545" s="35"/>
      <c r="BW545" s="35"/>
      <c r="BX545" s="35"/>
      <c r="BY545" s="35"/>
      <c r="BZ545" s="35"/>
      <c r="CA545" s="35"/>
    </row>
    <row r="546" spans="1:79" x14ac:dyDescent="0.25">
      <c r="A546" s="35"/>
      <c r="B546" s="37"/>
      <c r="C546" s="38"/>
      <c r="D546" s="39"/>
      <c r="E546" s="37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T546" s="35"/>
      <c r="AU546" s="35"/>
      <c r="AV546" s="35"/>
      <c r="AW546" s="35"/>
      <c r="BA546" s="35"/>
      <c r="BB546" s="35"/>
      <c r="BC546" s="35"/>
      <c r="BD546" s="35"/>
      <c r="BE546" s="35"/>
      <c r="BF546" s="35"/>
      <c r="BG546" s="35"/>
      <c r="BH546" s="35"/>
      <c r="BI546" s="35"/>
      <c r="BK546" s="35"/>
      <c r="BL546" s="35"/>
      <c r="BM546" s="35"/>
      <c r="BN546" s="35"/>
      <c r="BO546" s="35"/>
      <c r="BP546" s="35"/>
      <c r="BQ546" s="35"/>
      <c r="BR546" s="35"/>
      <c r="BS546" s="35"/>
      <c r="BT546" s="35"/>
      <c r="BU546" s="35"/>
      <c r="BV546" s="35"/>
      <c r="BW546" s="35"/>
      <c r="BX546" s="35"/>
      <c r="BY546" s="35"/>
      <c r="BZ546" s="35"/>
      <c r="CA546" s="35"/>
    </row>
    <row r="547" spans="1:79" x14ac:dyDescent="0.25">
      <c r="A547" s="35"/>
      <c r="B547" s="37"/>
      <c r="C547" s="38"/>
      <c r="D547" s="39"/>
      <c r="E547" s="37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T547" s="35"/>
      <c r="AU547" s="35"/>
      <c r="AV547" s="35"/>
      <c r="AW547" s="35"/>
      <c r="BA547" s="35"/>
      <c r="BB547" s="35"/>
      <c r="BC547" s="35"/>
      <c r="BD547" s="35"/>
      <c r="BE547" s="35"/>
      <c r="BF547" s="35"/>
      <c r="BG547" s="35"/>
      <c r="BH547" s="35"/>
      <c r="BI547" s="35"/>
      <c r="BK547" s="35"/>
      <c r="BL547" s="35"/>
      <c r="BM547" s="35"/>
      <c r="BN547" s="35"/>
      <c r="BO547" s="35"/>
      <c r="BP547" s="35"/>
      <c r="BQ547" s="35"/>
      <c r="BR547" s="35"/>
      <c r="BS547" s="35"/>
      <c r="BT547" s="35"/>
      <c r="BU547" s="35"/>
      <c r="BV547" s="35"/>
      <c r="BW547" s="35"/>
      <c r="BX547" s="35"/>
      <c r="BY547" s="35"/>
      <c r="BZ547" s="35"/>
      <c r="CA547" s="35"/>
    </row>
    <row r="548" spans="1:79" x14ac:dyDescent="0.25">
      <c r="A548" s="35"/>
      <c r="B548" s="37"/>
      <c r="C548" s="38"/>
      <c r="D548" s="39"/>
      <c r="E548" s="37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T548" s="35"/>
      <c r="AU548" s="35"/>
      <c r="AV548" s="35"/>
      <c r="AW548" s="35"/>
      <c r="BA548" s="35"/>
      <c r="BB548" s="35"/>
      <c r="BC548" s="35"/>
      <c r="BD548" s="35"/>
      <c r="BE548" s="35"/>
      <c r="BF548" s="35"/>
      <c r="BG548" s="35"/>
      <c r="BH548" s="35"/>
      <c r="BI548" s="35"/>
      <c r="BK548" s="35"/>
      <c r="BL548" s="35"/>
      <c r="BM548" s="35"/>
      <c r="BN548" s="35"/>
      <c r="BO548" s="35"/>
      <c r="BP548" s="35"/>
      <c r="BQ548" s="35"/>
      <c r="BR548" s="35"/>
      <c r="BS548" s="35"/>
      <c r="BT548" s="35"/>
      <c r="BU548" s="35"/>
      <c r="BV548" s="35"/>
      <c r="BW548" s="35"/>
      <c r="BX548" s="35"/>
      <c r="BY548" s="35"/>
      <c r="BZ548" s="35"/>
      <c r="CA548" s="35"/>
    </row>
    <row r="549" spans="1:79" x14ac:dyDescent="0.25">
      <c r="A549" s="35"/>
      <c r="B549" s="37"/>
      <c r="C549" s="38"/>
      <c r="D549" s="39"/>
      <c r="E549" s="37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T549" s="35"/>
      <c r="AU549" s="35"/>
      <c r="AV549" s="35"/>
      <c r="AW549" s="35"/>
      <c r="BA549" s="35"/>
      <c r="BB549" s="35"/>
      <c r="BC549" s="35"/>
      <c r="BD549" s="35"/>
      <c r="BE549" s="35"/>
      <c r="BF549" s="35"/>
      <c r="BG549" s="35"/>
      <c r="BH549" s="35"/>
      <c r="BI549" s="35"/>
      <c r="BK549" s="35"/>
      <c r="BL549" s="35"/>
      <c r="BM549" s="35"/>
      <c r="BN549" s="35"/>
      <c r="BO549" s="35"/>
      <c r="BP549" s="35"/>
      <c r="BQ549" s="35"/>
      <c r="BR549" s="35"/>
      <c r="BS549" s="35"/>
      <c r="BT549" s="35"/>
      <c r="BU549" s="35"/>
      <c r="BV549" s="35"/>
      <c r="BW549" s="35"/>
      <c r="BX549" s="35"/>
      <c r="BY549" s="35"/>
      <c r="BZ549" s="35"/>
      <c r="CA549" s="35"/>
    </row>
    <row r="550" spans="1:79" x14ac:dyDescent="0.25">
      <c r="A550" s="35"/>
      <c r="B550" s="37"/>
      <c r="C550" s="38"/>
      <c r="D550" s="39"/>
      <c r="E550" s="37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T550" s="35"/>
      <c r="AU550" s="35"/>
      <c r="AV550" s="35"/>
      <c r="AW550" s="35"/>
      <c r="BA550" s="35"/>
      <c r="BB550" s="35"/>
      <c r="BC550" s="35"/>
      <c r="BD550" s="35"/>
      <c r="BE550" s="35"/>
      <c r="BF550" s="35"/>
      <c r="BG550" s="35"/>
      <c r="BH550" s="35"/>
      <c r="BI550" s="35"/>
      <c r="BK550" s="35"/>
      <c r="BL550" s="35"/>
      <c r="BM550" s="35"/>
      <c r="BN550" s="35"/>
      <c r="BO550" s="35"/>
      <c r="BP550" s="35"/>
      <c r="BQ550" s="35"/>
      <c r="BR550" s="35"/>
      <c r="BS550" s="35"/>
      <c r="BT550" s="35"/>
      <c r="BU550" s="35"/>
      <c r="BV550" s="35"/>
      <c r="BW550" s="35"/>
      <c r="BX550" s="35"/>
      <c r="BY550" s="35"/>
      <c r="BZ550" s="35"/>
      <c r="CA550" s="35"/>
    </row>
    <row r="551" spans="1:79" x14ac:dyDescent="0.25">
      <c r="A551" s="35"/>
      <c r="B551" s="37"/>
      <c r="C551" s="38"/>
      <c r="D551" s="39"/>
      <c r="E551" s="37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T551" s="35"/>
      <c r="AU551" s="35"/>
      <c r="AV551" s="35"/>
      <c r="AW551" s="35"/>
      <c r="BA551" s="35"/>
      <c r="BB551" s="35"/>
      <c r="BC551" s="35"/>
      <c r="BD551" s="35"/>
      <c r="BE551" s="35"/>
      <c r="BF551" s="35"/>
      <c r="BG551" s="35"/>
      <c r="BH551" s="35"/>
      <c r="BI551" s="35"/>
      <c r="BK551" s="35"/>
      <c r="BL551" s="35"/>
      <c r="BM551" s="35"/>
      <c r="BN551" s="35"/>
      <c r="BO551" s="35"/>
      <c r="BP551" s="35"/>
      <c r="BQ551" s="35"/>
      <c r="BR551" s="35"/>
      <c r="BS551" s="35"/>
      <c r="BT551" s="35"/>
      <c r="BU551" s="35"/>
      <c r="BV551" s="35"/>
      <c r="BW551" s="35"/>
      <c r="BX551" s="35"/>
      <c r="BY551" s="35"/>
      <c r="BZ551" s="35"/>
      <c r="CA551" s="35"/>
    </row>
    <row r="552" spans="1:79" x14ac:dyDescent="0.25">
      <c r="A552" s="35"/>
      <c r="B552" s="37"/>
      <c r="C552" s="38"/>
      <c r="D552" s="39"/>
      <c r="E552" s="37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T552" s="35"/>
      <c r="AU552" s="35"/>
      <c r="AV552" s="35"/>
      <c r="AW552" s="35"/>
      <c r="BA552" s="35"/>
      <c r="BB552" s="35"/>
      <c r="BC552" s="35"/>
      <c r="BD552" s="35"/>
      <c r="BE552" s="35"/>
      <c r="BF552" s="35"/>
      <c r="BG552" s="35"/>
      <c r="BH552" s="35"/>
      <c r="BI552" s="35"/>
      <c r="BK552" s="35"/>
      <c r="BL552" s="35"/>
      <c r="BM552" s="35"/>
      <c r="BN552" s="35"/>
      <c r="BO552" s="35"/>
      <c r="BP552" s="35"/>
      <c r="BQ552" s="35"/>
      <c r="BR552" s="35"/>
      <c r="BS552" s="35"/>
      <c r="BT552" s="35"/>
      <c r="BU552" s="35"/>
      <c r="BV552" s="35"/>
      <c r="BW552" s="35"/>
      <c r="BX552" s="35"/>
      <c r="BY552" s="35"/>
      <c r="BZ552" s="35"/>
      <c r="CA552" s="35"/>
    </row>
    <row r="553" spans="1:79" x14ac:dyDescent="0.25">
      <c r="A553" s="35"/>
      <c r="B553" s="37"/>
      <c r="C553" s="38"/>
      <c r="D553" s="39"/>
      <c r="E553" s="37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T553" s="35"/>
      <c r="AU553" s="35"/>
      <c r="AV553" s="35"/>
      <c r="AW553" s="35"/>
      <c r="BA553" s="35"/>
      <c r="BB553" s="35"/>
      <c r="BC553" s="35"/>
      <c r="BD553" s="35"/>
      <c r="BE553" s="35"/>
      <c r="BF553" s="35"/>
      <c r="BG553" s="35"/>
      <c r="BH553" s="35"/>
      <c r="BI553" s="35"/>
      <c r="BK553" s="35"/>
      <c r="BL553" s="35"/>
      <c r="BM553" s="35"/>
      <c r="BN553" s="35"/>
      <c r="BO553" s="35"/>
      <c r="BP553" s="35"/>
      <c r="BQ553" s="35"/>
      <c r="BR553" s="35"/>
      <c r="BS553" s="35"/>
      <c r="BT553" s="35"/>
      <c r="BU553" s="35"/>
      <c r="BV553" s="35"/>
      <c r="BW553" s="35"/>
      <c r="BX553" s="35"/>
      <c r="BY553" s="35"/>
      <c r="BZ553" s="35"/>
      <c r="CA553" s="35"/>
    </row>
    <row r="554" spans="1:79" x14ac:dyDescent="0.25">
      <c r="A554" s="35"/>
      <c r="B554" s="37"/>
      <c r="C554" s="38"/>
      <c r="D554" s="39"/>
      <c r="E554" s="37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T554" s="35"/>
      <c r="AU554" s="35"/>
      <c r="AV554" s="35"/>
      <c r="AW554" s="35"/>
      <c r="BA554" s="35"/>
      <c r="BB554" s="35"/>
      <c r="BC554" s="35"/>
      <c r="BD554" s="35"/>
      <c r="BE554" s="35"/>
      <c r="BF554" s="35"/>
      <c r="BG554" s="35"/>
      <c r="BH554" s="35"/>
      <c r="BI554" s="35"/>
      <c r="BK554" s="35"/>
      <c r="BL554" s="35"/>
      <c r="BM554" s="35"/>
      <c r="BN554" s="35"/>
      <c r="BO554" s="35"/>
      <c r="BP554" s="35"/>
      <c r="BQ554" s="35"/>
      <c r="BR554" s="35"/>
      <c r="BS554" s="35"/>
      <c r="BT554" s="35"/>
      <c r="BU554" s="35"/>
      <c r="BV554" s="35"/>
      <c r="BW554" s="35"/>
      <c r="BX554" s="35"/>
      <c r="BY554" s="35"/>
      <c r="BZ554" s="35"/>
      <c r="CA554" s="35"/>
    </row>
    <row r="555" spans="1:79" x14ac:dyDescent="0.25">
      <c r="A555" s="35"/>
      <c r="B555" s="37"/>
      <c r="C555" s="38"/>
      <c r="D555" s="39"/>
      <c r="E555" s="37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T555" s="35"/>
      <c r="AU555" s="35"/>
      <c r="AV555" s="35"/>
      <c r="AW555" s="35"/>
      <c r="BA555" s="35"/>
      <c r="BB555" s="35"/>
      <c r="BC555" s="35"/>
      <c r="BD555" s="35"/>
      <c r="BE555" s="35"/>
      <c r="BF555" s="35"/>
      <c r="BG555" s="35"/>
      <c r="BH555" s="35"/>
      <c r="BI555" s="35"/>
      <c r="BK555" s="35"/>
      <c r="BL555" s="35"/>
      <c r="BM555" s="35"/>
      <c r="BN555" s="35"/>
      <c r="BO555" s="35"/>
      <c r="BP555" s="35"/>
      <c r="BQ555" s="35"/>
      <c r="BR555" s="35"/>
      <c r="BS555" s="35"/>
      <c r="BT555" s="35"/>
      <c r="BU555" s="35"/>
      <c r="BV555" s="35"/>
      <c r="BW555" s="35"/>
      <c r="BX555" s="35"/>
      <c r="BY555" s="35"/>
      <c r="BZ555" s="35"/>
      <c r="CA555" s="35"/>
    </row>
    <row r="556" spans="1:79" x14ac:dyDescent="0.25">
      <c r="A556" s="35"/>
      <c r="B556" s="37"/>
      <c r="C556" s="38"/>
      <c r="D556" s="39"/>
      <c r="E556" s="37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T556" s="35"/>
      <c r="AU556" s="35"/>
      <c r="AV556" s="35"/>
      <c r="AW556" s="35"/>
      <c r="BA556" s="35"/>
      <c r="BB556" s="35"/>
      <c r="BC556" s="35"/>
      <c r="BD556" s="35"/>
      <c r="BE556" s="35"/>
      <c r="BF556" s="35"/>
      <c r="BG556" s="35"/>
      <c r="BH556" s="35"/>
      <c r="BI556" s="35"/>
      <c r="BK556" s="35"/>
      <c r="BL556" s="35"/>
      <c r="BM556" s="35"/>
      <c r="BN556" s="35"/>
      <c r="BO556" s="35"/>
      <c r="BP556" s="35"/>
      <c r="BQ556" s="35"/>
      <c r="BR556" s="35"/>
      <c r="BS556" s="35"/>
      <c r="BT556" s="35"/>
      <c r="BU556" s="35"/>
      <c r="BV556" s="35"/>
      <c r="BW556" s="35"/>
      <c r="BX556" s="35"/>
      <c r="BY556" s="35"/>
      <c r="BZ556" s="35"/>
      <c r="CA556" s="35"/>
    </row>
    <row r="557" spans="1:79" x14ac:dyDescent="0.25">
      <c r="A557" s="35"/>
      <c r="B557" s="37"/>
      <c r="C557" s="38"/>
      <c r="D557" s="39"/>
      <c r="E557" s="37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T557" s="35"/>
      <c r="AU557" s="35"/>
      <c r="AV557" s="35"/>
      <c r="AW557" s="35"/>
      <c r="BA557" s="35"/>
      <c r="BB557" s="35"/>
      <c r="BC557" s="35"/>
      <c r="BD557" s="35"/>
      <c r="BE557" s="35"/>
      <c r="BF557" s="35"/>
      <c r="BG557" s="35"/>
      <c r="BH557" s="35"/>
      <c r="BI557" s="35"/>
      <c r="BK557" s="35"/>
      <c r="BL557" s="35"/>
      <c r="BM557" s="35"/>
      <c r="BN557" s="35"/>
      <c r="BO557" s="35"/>
      <c r="BP557" s="35"/>
      <c r="BQ557" s="35"/>
      <c r="BR557" s="35"/>
      <c r="BS557" s="35"/>
      <c r="BT557" s="35"/>
      <c r="BU557" s="35"/>
      <c r="BV557" s="35"/>
      <c r="BW557" s="35"/>
      <c r="BX557" s="35"/>
      <c r="BY557" s="35"/>
      <c r="BZ557" s="35"/>
      <c r="CA557" s="35"/>
    </row>
    <row r="558" spans="1:79" x14ac:dyDescent="0.25">
      <c r="A558" s="35"/>
      <c r="B558" s="37"/>
      <c r="C558" s="38"/>
      <c r="D558" s="39"/>
      <c r="E558" s="37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T558" s="35"/>
      <c r="AU558" s="35"/>
      <c r="AV558" s="35"/>
      <c r="AW558" s="35"/>
      <c r="BA558" s="35"/>
      <c r="BB558" s="35"/>
      <c r="BC558" s="35"/>
      <c r="BD558" s="35"/>
      <c r="BE558" s="35"/>
      <c r="BF558" s="35"/>
      <c r="BG558" s="35"/>
      <c r="BH558" s="35"/>
      <c r="BI558" s="35"/>
      <c r="BK558" s="35"/>
      <c r="BL558" s="35"/>
      <c r="BM558" s="35"/>
      <c r="BN558" s="35"/>
      <c r="BO558" s="35"/>
      <c r="BP558" s="35"/>
      <c r="BQ558" s="35"/>
      <c r="BR558" s="35"/>
      <c r="BS558" s="35"/>
      <c r="BT558" s="35"/>
      <c r="BU558" s="35"/>
      <c r="BV558" s="35"/>
      <c r="BW558" s="35"/>
      <c r="BX558" s="35"/>
      <c r="BY558" s="35"/>
      <c r="BZ558" s="35"/>
      <c r="CA558" s="35"/>
    </row>
    <row r="559" spans="1:79" x14ac:dyDescent="0.25">
      <c r="A559" s="35"/>
      <c r="B559" s="37"/>
      <c r="C559" s="38"/>
      <c r="D559" s="39"/>
      <c r="E559" s="37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T559" s="35"/>
      <c r="AU559" s="35"/>
      <c r="AV559" s="35"/>
      <c r="AW559" s="35"/>
      <c r="BA559" s="35"/>
      <c r="BB559" s="35"/>
      <c r="BC559" s="35"/>
      <c r="BD559" s="35"/>
      <c r="BE559" s="35"/>
      <c r="BF559" s="35"/>
      <c r="BG559" s="35"/>
      <c r="BH559" s="35"/>
      <c r="BI559" s="35"/>
      <c r="BK559" s="35"/>
      <c r="BL559" s="35"/>
      <c r="BM559" s="35"/>
      <c r="BN559" s="35"/>
      <c r="BO559" s="35"/>
      <c r="BP559" s="35"/>
      <c r="BQ559" s="35"/>
      <c r="BR559" s="35"/>
      <c r="BS559" s="35"/>
      <c r="BT559" s="35"/>
      <c r="BU559" s="35"/>
      <c r="BV559" s="35"/>
      <c r="BW559" s="35"/>
      <c r="BX559" s="35"/>
      <c r="BY559" s="35"/>
      <c r="BZ559" s="35"/>
      <c r="CA559" s="35"/>
    </row>
    <row r="560" spans="1:79" x14ac:dyDescent="0.25">
      <c r="A560" s="35"/>
      <c r="B560" s="37"/>
      <c r="C560" s="38"/>
      <c r="D560" s="39"/>
      <c r="E560" s="37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T560" s="35"/>
      <c r="AU560" s="35"/>
      <c r="AV560" s="35"/>
      <c r="AW560" s="35"/>
      <c r="BA560" s="35"/>
      <c r="BB560" s="35"/>
      <c r="BC560" s="35"/>
      <c r="BD560" s="35"/>
      <c r="BE560" s="35"/>
      <c r="BF560" s="35"/>
      <c r="BG560" s="35"/>
      <c r="BH560" s="35"/>
      <c r="BI560" s="35"/>
      <c r="BK560" s="35"/>
      <c r="BL560" s="35"/>
      <c r="BM560" s="35"/>
      <c r="BN560" s="35"/>
      <c r="BO560" s="35"/>
      <c r="BP560" s="35"/>
      <c r="BQ560" s="35"/>
      <c r="BR560" s="35"/>
      <c r="BS560" s="35"/>
      <c r="BT560" s="35"/>
      <c r="BU560" s="35"/>
      <c r="BV560" s="35"/>
      <c r="BW560" s="35"/>
      <c r="BX560" s="35"/>
      <c r="BY560" s="35"/>
      <c r="BZ560" s="35"/>
      <c r="CA560" s="35"/>
    </row>
    <row r="561" spans="1:79" x14ac:dyDescent="0.25">
      <c r="A561" s="35"/>
      <c r="B561" s="37"/>
      <c r="C561" s="38"/>
      <c r="D561" s="39"/>
      <c r="E561" s="37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T561" s="35"/>
      <c r="AU561" s="35"/>
      <c r="AV561" s="35"/>
      <c r="AW561" s="35"/>
      <c r="BA561" s="35"/>
      <c r="BB561" s="35"/>
      <c r="BC561" s="35"/>
      <c r="BD561" s="35"/>
      <c r="BE561" s="35"/>
      <c r="BF561" s="35"/>
      <c r="BG561" s="35"/>
      <c r="BH561" s="35"/>
      <c r="BI561" s="35"/>
      <c r="BK561" s="35"/>
      <c r="BL561" s="35"/>
      <c r="BM561" s="35"/>
      <c r="BN561" s="35"/>
      <c r="BO561" s="35"/>
      <c r="BP561" s="35"/>
      <c r="BQ561" s="35"/>
      <c r="BR561" s="35"/>
      <c r="BS561" s="35"/>
      <c r="BT561" s="35"/>
      <c r="BU561" s="35"/>
      <c r="BV561" s="35"/>
      <c r="BW561" s="35"/>
      <c r="BX561" s="35"/>
      <c r="BY561" s="35"/>
      <c r="BZ561" s="35"/>
      <c r="CA561" s="35"/>
    </row>
    <row r="562" spans="1:79" x14ac:dyDescent="0.25">
      <c r="A562" s="35"/>
      <c r="B562" s="37"/>
      <c r="C562" s="38"/>
      <c r="D562" s="39"/>
      <c r="E562" s="37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T562" s="35"/>
      <c r="AU562" s="35"/>
      <c r="AV562" s="35"/>
      <c r="AW562" s="35"/>
      <c r="BA562" s="35"/>
      <c r="BB562" s="35"/>
      <c r="BC562" s="35"/>
      <c r="BD562" s="35"/>
      <c r="BE562" s="35"/>
      <c r="BF562" s="35"/>
      <c r="BG562" s="35"/>
      <c r="BH562" s="35"/>
      <c r="BI562" s="35"/>
      <c r="BK562" s="35"/>
      <c r="BL562" s="35"/>
      <c r="BM562" s="35"/>
      <c r="BN562" s="35"/>
      <c r="BO562" s="35"/>
      <c r="BP562" s="35"/>
      <c r="BQ562" s="35"/>
      <c r="BR562" s="35"/>
      <c r="BS562" s="35"/>
      <c r="BT562" s="35"/>
      <c r="BU562" s="35"/>
      <c r="BV562" s="35"/>
      <c r="BW562" s="35"/>
      <c r="BX562" s="35"/>
      <c r="BY562" s="35"/>
      <c r="BZ562" s="35"/>
      <c r="CA562" s="35"/>
    </row>
    <row r="563" spans="1:79" x14ac:dyDescent="0.25">
      <c r="A563" s="35"/>
      <c r="B563" s="37"/>
      <c r="C563" s="38"/>
      <c r="D563" s="39"/>
      <c r="E563" s="37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T563" s="35"/>
      <c r="AU563" s="35"/>
      <c r="AV563" s="35"/>
      <c r="AW563" s="35"/>
      <c r="BA563" s="35"/>
      <c r="BB563" s="35"/>
      <c r="BC563" s="35"/>
      <c r="BD563" s="35"/>
      <c r="BE563" s="35"/>
      <c r="BF563" s="35"/>
      <c r="BG563" s="35"/>
      <c r="BH563" s="35"/>
      <c r="BI563" s="35"/>
      <c r="BK563" s="35"/>
      <c r="BL563" s="35"/>
      <c r="BM563" s="35"/>
      <c r="BN563" s="35"/>
      <c r="BO563" s="35"/>
      <c r="BP563" s="35"/>
      <c r="BQ563" s="35"/>
      <c r="BR563" s="35"/>
      <c r="BS563" s="35"/>
      <c r="BT563" s="35"/>
      <c r="BU563" s="35"/>
      <c r="BV563" s="35"/>
      <c r="BW563" s="35"/>
      <c r="BX563" s="35"/>
      <c r="BY563" s="35"/>
      <c r="BZ563" s="35"/>
      <c r="CA563" s="35"/>
    </row>
    <row r="564" spans="1:79" x14ac:dyDescent="0.25">
      <c r="A564" s="35"/>
      <c r="B564" s="37"/>
      <c r="C564" s="38"/>
      <c r="D564" s="39"/>
      <c r="E564" s="37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T564" s="35"/>
      <c r="AU564" s="35"/>
      <c r="AV564" s="35"/>
      <c r="AW564" s="35"/>
      <c r="BA564" s="35"/>
      <c r="BB564" s="35"/>
      <c r="BC564" s="35"/>
      <c r="BD564" s="35"/>
      <c r="BE564" s="35"/>
      <c r="BF564" s="35"/>
      <c r="BG564" s="35"/>
      <c r="BH564" s="35"/>
      <c r="BI564" s="35"/>
      <c r="BK564" s="35"/>
      <c r="BL564" s="35"/>
      <c r="BM564" s="35"/>
      <c r="BN564" s="35"/>
      <c r="BO564" s="35"/>
      <c r="BP564" s="35"/>
      <c r="BQ564" s="35"/>
      <c r="BR564" s="35"/>
      <c r="BS564" s="35"/>
      <c r="BT564" s="35"/>
      <c r="BU564" s="35"/>
      <c r="BV564" s="35"/>
      <c r="BW564" s="35"/>
      <c r="BX564" s="35"/>
      <c r="BY564" s="35"/>
      <c r="BZ564" s="35"/>
      <c r="CA564" s="35"/>
    </row>
    <row r="565" spans="1:79" x14ac:dyDescent="0.25">
      <c r="A565" s="35"/>
      <c r="B565" s="37"/>
      <c r="C565" s="38"/>
      <c r="D565" s="39"/>
      <c r="E565" s="37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T565" s="35"/>
      <c r="AU565" s="35"/>
      <c r="AV565" s="35"/>
      <c r="AW565" s="35"/>
      <c r="BA565" s="35"/>
      <c r="BB565" s="35"/>
      <c r="BC565" s="35"/>
      <c r="BD565" s="35"/>
      <c r="BE565" s="35"/>
      <c r="BF565" s="35"/>
      <c r="BG565" s="35"/>
      <c r="BH565" s="35"/>
      <c r="BI565" s="35"/>
      <c r="BK565" s="35"/>
      <c r="BL565" s="35"/>
      <c r="BM565" s="35"/>
      <c r="BN565" s="35"/>
      <c r="BO565" s="35"/>
      <c r="BP565" s="35"/>
      <c r="BQ565" s="35"/>
      <c r="BR565" s="35"/>
      <c r="BS565" s="35"/>
      <c r="BT565" s="35"/>
      <c r="BU565" s="35"/>
      <c r="BV565" s="35"/>
      <c r="BW565" s="35"/>
      <c r="BX565" s="35"/>
      <c r="BY565" s="35"/>
      <c r="BZ565" s="35"/>
      <c r="CA565" s="35"/>
    </row>
    <row r="566" spans="1:79" x14ac:dyDescent="0.25">
      <c r="A566" s="35"/>
      <c r="B566" s="37"/>
      <c r="C566" s="38"/>
      <c r="D566" s="39"/>
      <c r="E566" s="37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T566" s="35"/>
      <c r="AU566" s="35"/>
      <c r="AV566" s="35"/>
      <c r="AW566" s="35"/>
      <c r="BA566" s="35"/>
      <c r="BB566" s="35"/>
      <c r="BC566" s="35"/>
      <c r="BD566" s="35"/>
      <c r="BE566" s="35"/>
      <c r="BF566" s="35"/>
      <c r="BG566" s="35"/>
      <c r="BH566" s="35"/>
      <c r="BI566" s="35"/>
      <c r="BK566" s="35"/>
      <c r="BL566" s="35"/>
      <c r="BM566" s="35"/>
      <c r="BN566" s="35"/>
      <c r="BO566" s="35"/>
      <c r="BP566" s="35"/>
      <c r="BQ566" s="35"/>
      <c r="BR566" s="35"/>
      <c r="BS566" s="35"/>
      <c r="BT566" s="35"/>
      <c r="BU566" s="35"/>
      <c r="BV566" s="35"/>
      <c r="BW566" s="35"/>
      <c r="BX566" s="35"/>
      <c r="BY566" s="35"/>
      <c r="BZ566" s="35"/>
      <c r="CA566" s="35"/>
    </row>
    <row r="567" spans="1:79" x14ac:dyDescent="0.25">
      <c r="A567" s="35"/>
      <c r="B567" s="37"/>
      <c r="C567" s="38"/>
      <c r="D567" s="39"/>
      <c r="E567" s="37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T567" s="35"/>
      <c r="AU567" s="35"/>
      <c r="AV567" s="35"/>
      <c r="AW567" s="35"/>
      <c r="BA567" s="35"/>
      <c r="BB567" s="35"/>
      <c r="BC567" s="35"/>
      <c r="BD567" s="35"/>
      <c r="BE567" s="35"/>
      <c r="BF567" s="35"/>
      <c r="BG567" s="35"/>
      <c r="BH567" s="35"/>
      <c r="BI567" s="35"/>
      <c r="BK567" s="35"/>
      <c r="BL567" s="35"/>
      <c r="BM567" s="35"/>
      <c r="BN567" s="35"/>
      <c r="BO567" s="35"/>
      <c r="BP567" s="35"/>
      <c r="BQ567" s="35"/>
      <c r="BR567" s="35"/>
      <c r="BS567" s="35"/>
      <c r="BT567" s="35"/>
      <c r="BU567" s="35"/>
      <c r="BV567" s="35"/>
      <c r="BW567" s="35"/>
      <c r="BX567" s="35"/>
      <c r="BY567" s="35"/>
      <c r="BZ567" s="35"/>
      <c r="CA567" s="35"/>
    </row>
    <row r="568" spans="1:79" x14ac:dyDescent="0.25">
      <c r="A568" s="35"/>
      <c r="B568" s="37"/>
      <c r="C568" s="38"/>
      <c r="D568" s="39"/>
      <c r="E568" s="37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T568" s="35"/>
      <c r="AU568" s="35"/>
      <c r="AV568" s="35"/>
      <c r="AW568" s="35"/>
      <c r="BA568" s="35"/>
      <c r="BB568" s="35"/>
      <c r="BC568" s="35"/>
      <c r="BD568" s="35"/>
      <c r="BE568" s="35"/>
      <c r="BF568" s="35"/>
      <c r="BG568" s="35"/>
      <c r="BH568" s="35"/>
      <c r="BI568" s="35"/>
      <c r="BK568" s="35"/>
      <c r="BL568" s="35"/>
      <c r="BM568" s="35"/>
      <c r="BN568" s="35"/>
      <c r="BO568" s="35"/>
      <c r="BP568" s="35"/>
      <c r="BQ568" s="35"/>
      <c r="BR568" s="35"/>
      <c r="BS568" s="35"/>
      <c r="BT568" s="35"/>
      <c r="BU568" s="35"/>
      <c r="BV568" s="35"/>
      <c r="BW568" s="35"/>
      <c r="BX568" s="35"/>
      <c r="BY568" s="35"/>
      <c r="BZ568" s="35"/>
      <c r="CA568" s="35"/>
    </row>
    <row r="569" spans="1:79" x14ac:dyDescent="0.25">
      <c r="A569" s="35"/>
      <c r="B569" s="37"/>
      <c r="C569" s="38"/>
      <c r="D569" s="39"/>
      <c r="E569" s="37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T569" s="35"/>
      <c r="AU569" s="35"/>
      <c r="AV569" s="35"/>
      <c r="AW569" s="35"/>
      <c r="BA569" s="35"/>
      <c r="BB569" s="35"/>
      <c r="BC569" s="35"/>
      <c r="BD569" s="35"/>
      <c r="BE569" s="35"/>
      <c r="BF569" s="35"/>
      <c r="BG569" s="35"/>
      <c r="BH569" s="35"/>
      <c r="BI569" s="35"/>
      <c r="BK569" s="35"/>
      <c r="BL569" s="35"/>
      <c r="BM569" s="35"/>
      <c r="BN569" s="35"/>
      <c r="BO569" s="35"/>
      <c r="BP569" s="35"/>
      <c r="BQ569" s="35"/>
      <c r="BR569" s="35"/>
      <c r="BS569" s="35"/>
      <c r="BT569" s="35"/>
      <c r="BU569" s="35"/>
      <c r="BV569" s="35"/>
      <c r="BW569" s="35"/>
      <c r="BX569" s="35"/>
      <c r="BY569" s="35"/>
      <c r="BZ569" s="35"/>
      <c r="CA569" s="35"/>
    </row>
    <row r="570" spans="1:79" x14ac:dyDescent="0.25">
      <c r="A570" s="35"/>
      <c r="B570" s="37"/>
      <c r="C570" s="38"/>
      <c r="D570" s="39"/>
      <c r="E570" s="37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T570" s="35"/>
      <c r="AU570" s="35"/>
      <c r="AV570" s="35"/>
      <c r="AW570" s="35"/>
      <c r="BA570" s="35"/>
      <c r="BB570" s="35"/>
      <c r="BC570" s="35"/>
      <c r="BD570" s="35"/>
      <c r="BE570" s="35"/>
      <c r="BF570" s="35"/>
      <c r="BG570" s="35"/>
      <c r="BH570" s="35"/>
      <c r="BI570" s="35"/>
      <c r="BK570" s="35"/>
      <c r="BL570" s="35"/>
      <c r="BM570" s="35"/>
      <c r="BN570" s="35"/>
      <c r="BO570" s="35"/>
      <c r="BP570" s="35"/>
      <c r="BQ570" s="35"/>
      <c r="BR570" s="35"/>
      <c r="BS570" s="35"/>
      <c r="BT570" s="35"/>
      <c r="BU570" s="35"/>
      <c r="BV570" s="35"/>
      <c r="BW570" s="35"/>
      <c r="BX570" s="35"/>
      <c r="BY570" s="35"/>
      <c r="BZ570" s="35"/>
      <c r="CA570" s="35"/>
    </row>
    <row r="571" spans="1:79" x14ac:dyDescent="0.25">
      <c r="A571" s="35"/>
      <c r="B571" s="37"/>
      <c r="C571" s="38"/>
      <c r="D571" s="39"/>
      <c r="E571" s="37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T571" s="35"/>
      <c r="AU571" s="35"/>
      <c r="AV571" s="35"/>
      <c r="AW571" s="35"/>
      <c r="BA571" s="35"/>
      <c r="BB571" s="35"/>
      <c r="BC571" s="35"/>
      <c r="BD571" s="35"/>
      <c r="BE571" s="35"/>
      <c r="BF571" s="35"/>
      <c r="BG571" s="35"/>
      <c r="BH571" s="35"/>
      <c r="BI571" s="35"/>
      <c r="BK571" s="35"/>
      <c r="BL571" s="35"/>
      <c r="BM571" s="35"/>
      <c r="BN571" s="35"/>
      <c r="BO571" s="35"/>
      <c r="BP571" s="35"/>
      <c r="BQ571" s="35"/>
      <c r="BR571" s="35"/>
      <c r="BS571" s="35"/>
      <c r="BT571" s="35"/>
      <c r="BU571" s="35"/>
      <c r="BV571" s="35"/>
      <c r="BW571" s="35"/>
      <c r="BX571" s="35"/>
      <c r="BY571" s="35"/>
      <c r="BZ571" s="35"/>
      <c r="CA571" s="35"/>
    </row>
    <row r="572" spans="1:79" x14ac:dyDescent="0.25">
      <c r="A572" s="35"/>
      <c r="B572" s="37"/>
      <c r="C572" s="38"/>
      <c r="D572" s="39"/>
      <c r="E572" s="37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T572" s="35"/>
      <c r="AU572" s="35"/>
      <c r="AV572" s="35"/>
      <c r="AW572" s="35"/>
      <c r="BA572" s="35"/>
      <c r="BB572" s="35"/>
      <c r="BC572" s="35"/>
      <c r="BD572" s="35"/>
      <c r="BE572" s="35"/>
      <c r="BF572" s="35"/>
      <c r="BG572" s="35"/>
      <c r="BH572" s="35"/>
      <c r="BI572" s="35"/>
      <c r="BK572" s="35"/>
      <c r="BL572" s="35"/>
      <c r="BM572" s="35"/>
      <c r="BN572" s="35"/>
      <c r="BO572" s="35"/>
      <c r="BP572" s="35"/>
      <c r="BQ572" s="35"/>
      <c r="BR572" s="35"/>
      <c r="BS572" s="35"/>
      <c r="BT572" s="35"/>
      <c r="BU572" s="35"/>
      <c r="BV572" s="35"/>
      <c r="BW572" s="35"/>
      <c r="BX572" s="35"/>
      <c r="BY572" s="35"/>
      <c r="BZ572" s="35"/>
      <c r="CA572" s="35"/>
    </row>
    <row r="573" spans="1:79" x14ac:dyDescent="0.25">
      <c r="A573" s="35"/>
      <c r="B573" s="37"/>
      <c r="C573" s="38"/>
      <c r="D573" s="39"/>
      <c r="E573" s="37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T573" s="35"/>
      <c r="AU573" s="35"/>
      <c r="AV573" s="35"/>
      <c r="AW573" s="35"/>
      <c r="BA573" s="35"/>
      <c r="BB573" s="35"/>
      <c r="BC573" s="35"/>
      <c r="BD573" s="35"/>
      <c r="BE573" s="35"/>
      <c r="BF573" s="35"/>
      <c r="BG573" s="35"/>
      <c r="BH573" s="35"/>
      <c r="BI573" s="35"/>
      <c r="BK573" s="35"/>
      <c r="BL573" s="35"/>
      <c r="BM573" s="35"/>
      <c r="BN573" s="35"/>
      <c r="BO573" s="35"/>
      <c r="BP573" s="35"/>
      <c r="BQ573" s="35"/>
      <c r="BR573" s="35"/>
      <c r="BS573" s="35"/>
      <c r="BT573" s="35"/>
      <c r="BU573" s="35"/>
      <c r="BV573" s="35"/>
      <c r="BW573" s="35"/>
      <c r="BX573" s="35"/>
      <c r="BY573" s="35"/>
      <c r="BZ573" s="35"/>
      <c r="CA573" s="35"/>
    </row>
    <row r="574" spans="1:79" x14ac:dyDescent="0.25">
      <c r="A574" s="35"/>
      <c r="B574" s="37"/>
      <c r="C574" s="38"/>
      <c r="D574" s="39"/>
      <c r="E574" s="37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T574" s="35"/>
      <c r="AU574" s="35"/>
      <c r="AV574" s="35"/>
      <c r="AW574" s="35"/>
      <c r="BA574" s="35"/>
      <c r="BB574" s="35"/>
      <c r="BC574" s="35"/>
      <c r="BD574" s="35"/>
      <c r="BE574" s="35"/>
      <c r="BF574" s="35"/>
      <c r="BG574" s="35"/>
      <c r="BH574" s="35"/>
      <c r="BI574" s="35"/>
      <c r="BK574" s="35"/>
      <c r="BL574" s="35"/>
      <c r="BM574" s="35"/>
      <c r="BN574" s="35"/>
      <c r="BO574" s="35"/>
      <c r="BP574" s="35"/>
      <c r="BQ574" s="35"/>
      <c r="BR574" s="35"/>
      <c r="BS574" s="35"/>
      <c r="BT574" s="35"/>
      <c r="BU574" s="35"/>
      <c r="BV574" s="35"/>
      <c r="BW574" s="35"/>
      <c r="BX574" s="35"/>
      <c r="BY574" s="35"/>
      <c r="BZ574" s="35"/>
      <c r="CA574" s="35"/>
    </row>
    <row r="575" spans="1:79" x14ac:dyDescent="0.25">
      <c r="A575" s="35"/>
      <c r="B575" s="37"/>
      <c r="C575" s="38"/>
      <c r="D575" s="39"/>
      <c r="E575" s="37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T575" s="35"/>
      <c r="AU575" s="35"/>
      <c r="AV575" s="35"/>
      <c r="AW575" s="35"/>
      <c r="BA575" s="35"/>
      <c r="BB575" s="35"/>
      <c r="BC575" s="35"/>
      <c r="BD575" s="35"/>
      <c r="BE575" s="35"/>
      <c r="BF575" s="35"/>
      <c r="BG575" s="35"/>
      <c r="BH575" s="35"/>
      <c r="BI575" s="35"/>
      <c r="BK575" s="35"/>
      <c r="BL575" s="35"/>
      <c r="BM575" s="35"/>
      <c r="BN575" s="35"/>
      <c r="BO575" s="35"/>
      <c r="BP575" s="35"/>
      <c r="BQ575" s="35"/>
      <c r="BR575" s="35"/>
      <c r="BS575" s="35"/>
      <c r="BT575" s="35"/>
      <c r="BU575" s="35"/>
      <c r="BV575" s="35"/>
      <c r="BW575" s="35"/>
      <c r="BX575" s="35"/>
      <c r="BY575" s="35"/>
      <c r="BZ575" s="35"/>
      <c r="CA575" s="35"/>
    </row>
    <row r="576" spans="1:79" x14ac:dyDescent="0.25">
      <c r="A576" s="35"/>
      <c r="B576" s="37"/>
      <c r="C576" s="38"/>
      <c r="D576" s="39"/>
      <c r="E576" s="37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T576" s="35"/>
      <c r="AU576" s="35"/>
      <c r="AV576" s="35"/>
      <c r="AW576" s="35"/>
      <c r="BA576" s="35"/>
      <c r="BB576" s="35"/>
      <c r="BC576" s="35"/>
      <c r="BD576" s="35"/>
      <c r="BE576" s="35"/>
      <c r="BF576" s="35"/>
      <c r="BG576" s="35"/>
      <c r="BH576" s="35"/>
      <c r="BI576" s="35"/>
      <c r="BK576" s="35"/>
      <c r="BL576" s="35"/>
      <c r="BM576" s="35"/>
      <c r="BN576" s="35"/>
      <c r="BO576" s="35"/>
      <c r="BP576" s="35"/>
      <c r="BQ576" s="35"/>
      <c r="BR576" s="35"/>
      <c r="BS576" s="35"/>
      <c r="BT576" s="35"/>
      <c r="BU576" s="35"/>
      <c r="BV576" s="35"/>
      <c r="BW576" s="35"/>
      <c r="BX576" s="35"/>
      <c r="BY576" s="35"/>
      <c r="BZ576" s="35"/>
      <c r="CA576" s="35"/>
    </row>
    <row r="577" spans="1:79" x14ac:dyDescent="0.25">
      <c r="A577" s="35"/>
      <c r="B577" s="37"/>
      <c r="C577" s="38"/>
      <c r="D577" s="39"/>
      <c r="E577" s="37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T577" s="35"/>
      <c r="AU577" s="35"/>
      <c r="AV577" s="35"/>
      <c r="AW577" s="35"/>
      <c r="BA577" s="35"/>
      <c r="BB577" s="35"/>
      <c r="BC577" s="35"/>
      <c r="BD577" s="35"/>
      <c r="BE577" s="35"/>
      <c r="BF577" s="35"/>
      <c r="BG577" s="35"/>
      <c r="BH577" s="35"/>
      <c r="BI577" s="35"/>
      <c r="BK577" s="35"/>
      <c r="BL577" s="35"/>
      <c r="BM577" s="35"/>
      <c r="BN577" s="35"/>
      <c r="BO577" s="35"/>
      <c r="BP577" s="35"/>
      <c r="BQ577" s="35"/>
      <c r="BR577" s="35"/>
      <c r="BS577" s="35"/>
      <c r="BT577" s="35"/>
      <c r="BU577" s="35"/>
      <c r="BV577" s="35"/>
      <c r="BW577" s="35"/>
      <c r="BX577" s="35"/>
      <c r="BY577" s="35"/>
      <c r="BZ577" s="35"/>
      <c r="CA577" s="35"/>
    </row>
    <row r="578" spans="1:79" x14ac:dyDescent="0.25">
      <c r="A578" s="35"/>
      <c r="B578" s="37"/>
      <c r="C578" s="38"/>
      <c r="D578" s="39"/>
      <c r="E578" s="37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T578" s="35"/>
      <c r="AU578" s="35"/>
      <c r="AV578" s="35"/>
      <c r="AW578" s="35"/>
      <c r="BA578" s="35"/>
      <c r="BB578" s="35"/>
      <c r="BC578" s="35"/>
      <c r="BD578" s="35"/>
      <c r="BE578" s="35"/>
      <c r="BF578" s="35"/>
      <c r="BG578" s="35"/>
      <c r="BH578" s="35"/>
      <c r="BI578" s="35"/>
      <c r="BK578" s="35"/>
      <c r="BL578" s="35"/>
      <c r="BM578" s="35"/>
      <c r="BN578" s="35"/>
      <c r="BO578" s="35"/>
      <c r="BP578" s="35"/>
      <c r="BQ578" s="35"/>
      <c r="BR578" s="35"/>
      <c r="BS578" s="35"/>
      <c r="BT578" s="35"/>
      <c r="BU578" s="35"/>
      <c r="BV578" s="35"/>
      <c r="BW578" s="35"/>
      <c r="BX578" s="35"/>
      <c r="BY578" s="35"/>
      <c r="BZ578" s="35"/>
      <c r="CA578" s="35"/>
    </row>
    <row r="579" spans="1:79" x14ac:dyDescent="0.25">
      <c r="A579" s="35"/>
      <c r="B579" s="37"/>
      <c r="C579" s="38"/>
      <c r="D579" s="39"/>
      <c r="E579" s="37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T579" s="35"/>
      <c r="AU579" s="35"/>
      <c r="AV579" s="35"/>
      <c r="AW579" s="35"/>
      <c r="BA579" s="35"/>
      <c r="BB579" s="35"/>
      <c r="BC579" s="35"/>
      <c r="BD579" s="35"/>
      <c r="BE579" s="35"/>
      <c r="BF579" s="35"/>
      <c r="BG579" s="35"/>
      <c r="BH579" s="35"/>
      <c r="BI579" s="35"/>
      <c r="BK579" s="35"/>
      <c r="BL579" s="35"/>
      <c r="BM579" s="35"/>
      <c r="BN579" s="35"/>
      <c r="BO579" s="35"/>
      <c r="BP579" s="35"/>
      <c r="BQ579" s="35"/>
      <c r="BR579" s="35"/>
      <c r="BS579" s="35"/>
      <c r="BT579" s="35"/>
      <c r="BU579" s="35"/>
      <c r="BV579" s="35"/>
      <c r="BW579" s="35"/>
      <c r="BX579" s="35"/>
      <c r="BY579" s="35"/>
      <c r="BZ579" s="35"/>
      <c r="CA579" s="35"/>
    </row>
    <row r="580" spans="1:79" x14ac:dyDescent="0.25">
      <c r="A580" s="35"/>
      <c r="B580" s="37"/>
      <c r="C580" s="38"/>
      <c r="D580" s="39"/>
      <c r="E580" s="37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T580" s="35"/>
      <c r="AU580" s="35"/>
      <c r="AV580" s="35"/>
      <c r="AW580" s="35"/>
      <c r="BA580" s="35"/>
      <c r="BB580" s="35"/>
      <c r="BC580" s="35"/>
      <c r="BD580" s="35"/>
      <c r="BE580" s="35"/>
      <c r="BF580" s="35"/>
      <c r="BG580" s="35"/>
      <c r="BH580" s="35"/>
      <c r="BI580" s="35"/>
      <c r="BK580" s="35"/>
      <c r="BL580" s="35"/>
      <c r="BM580" s="35"/>
      <c r="BN580" s="35"/>
      <c r="BO580" s="35"/>
      <c r="BP580" s="35"/>
      <c r="BQ580" s="35"/>
      <c r="BR580" s="35"/>
      <c r="BS580" s="35"/>
      <c r="BT580" s="35"/>
      <c r="BU580" s="35"/>
      <c r="BV580" s="35"/>
      <c r="BW580" s="35"/>
      <c r="BX580" s="35"/>
      <c r="BY580" s="35"/>
      <c r="BZ580" s="35"/>
      <c r="CA580" s="35"/>
    </row>
    <row r="581" spans="1:79" x14ac:dyDescent="0.25">
      <c r="A581" s="35"/>
      <c r="B581" s="37"/>
      <c r="C581" s="38"/>
      <c r="D581" s="39"/>
      <c r="E581" s="37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T581" s="35"/>
      <c r="AU581" s="35"/>
      <c r="AV581" s="35"/>
      <c r="AW581" s="35"/>
      <c r="BA581" s="35"/>
      <c r="BB581" s="35"/>
      <c r="BC581" s="35"/>
      <c r="BD581" s="35"/>
      <c r="BE581" s="35"/>
      <c r="BF581" s="35"/>
      <c r="BG581" s="35"/>
      <c r="BH581" s="35"/>
      <c r="BI581" s="35"/>
      <c r="BK581" s="35"/>
      <c r="BL581" s="35"/>
      <c r="BM581" s="35"/>
      <c r="BN581" s="35"/>
      <c r="BO581" s="35"/>
      <c r="BP581" s="35"/>
      <c r="BQ581" s="35"/>
      <c r="BR581" s="35"/>
      <c r="BS581" s="35"/>
      <c r="BT581" s="35"/>
      <c r="BU581" s="35"/>
      <c r="BV581" s="35"/>
      <c r="BW581" s="35"/>
      <c r="BX581" s="35"/>
      <c r="BY581" s="35"/>
      <c r="BZ581" s="35"/>
      <c r="CA581" s="35"/>
    </row>
    <row r="582" spans="1:79" x14ac:dyDescent="0.25">
      <c r="A582" s="35"/>
      <c r="B582" s="37"/>
      <c r="C582" s="38"/>
      <c r="D582" s="39"/>
      <c r="E582" s="37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T582" s="35"/>
      <c r="AU582" s="35"/>
      <c r="AV582" s="35"/>
      <c r="AW582" s="35"/>
      <c r="BA582" s="35"/>
      <c r="BB582" s="35"/>
      <c r="BC582" s="35"/>
      <c r="BD582" s="35"/>
      <c r="BE582" s="35"/>
      <c r="BF582" s="35"/>
      <c r="BG582" s="35"/>
      <c r="BH582" s="35"/>
      <c r="BI582" s="35"/>
      <c r="BK582" s="35"/>
      <c r="BL582" s="35"/>
      <c r="BM582" s="35"/>
      <c r="BN582" s="35"/>
      <c r="BO582" s="35"/>
      <c r="BP582" s="35"/>
      <c r="BQ582" s="35"/>
      <c r="BR582" s="35"/>
      <c r="BS582" s="35"/>
      <c r="BT582" s="35"/>
      <c r="BU582" s="35"/>
      <c r="BV582" s="35"/>
      <c r="BW582" s="35"/>
      <c r="BX582" s="35"/>
      <c r="BY582" s="35"/>
      <c r="BZ582" s="35"/>
      <c r="CA582" s="35"/>
    </row>
    <row r="583" spans="1:79" x14ac:dyDescent="0.25">
      <c r="A583" s="35"/>
      <c r="B583" s="37"/>
      <c r="C583" s="38"/>
      <c r="D583" s="39"/>
      <c r="E583" s="37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T583" s="35"/>
      <c r="AU583" s="35"/>
      <c r="AV583" s="35"/>
      <c r="AW583" s="35"/>
      <c r="BA583" s="35"/>
      <c r="BB583" s="35"/>
      <c r="BC583" s="35"/>
      <c r="BD583" s="35"/>
      <c r="BE583" s="35"/>
      <c r="BF583" s="35"/>
      <c r="BG583" s="35"/>
      <c r="BH583" s="35"/>
      <c r="BI583" s="35"/>
      <c r="BK583" s="35"/>
      <c r="BL583" s="35"/>
      <c r="BM583" s="35"/>
      <c r="BN583" s="35"/>
      <c r="BO583" s="35"/>
      <c r="BP583" s="35"/>
      <c r="BQ583" s="35"/>
      <c r="BR583" s="35"/>
      <c r="BS583" s="35"/>
      <c r="BT583" s="35"/>
      <c r="BU583" s="35"/>
      <c r="BV583" s="35"/>
      <c r="BW583" s="35"/>
      <c r="BX583" s="35"/>
      <c r="BY583" s="35"/>
      <c r="BZ583" s="35"/>
      <c r="CA583" s="35"/>
    </row>
    <row r="584" spans="1:79" x14ac:dyDescent="0.25">
      <c r="A584" s="35"/>
      <c r="B584" s="37"/>
      <c r="C584" s="38"/>
      <c r="D584" s="39"/>
      <c r="E584" s="37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T584" s="35"/>
      <c r="AU584" s="35"/>
      <c r="AV584" s="35"/>
      <c r="AW584" s="35"/>
      <c r="BA584" s="35"/>
      <c r="BB584" s="35"/>
      <c r="BC584" s="35"/>
      <c r="BD584" s="35"/>
      <c r="BE584" s="35"/>
      <c r="BF584" s="35"/>
      <c r="BG584" s="35"/>
      <c r="BH584" s="35"/>
      <c r="BI584" s="35"/>
      <c r="BK584" s="35"/>
      <c r="BL584" s="35"/>
      <c r="BM584" s="35"/>
      <c r="BN584" s="35"/>
      <c r="BO584" s="35"/>
      <c r="BP584" s="35"/>
      <c r="BQ584" s="35"/>
      <c r="BR584" s="35"/>
      <c r="BS584" s="35"/>
      <c r="BT584" s="35"/>
      <c r="BU584" s="35"/>
      <c r="BV584" s="35"/>
      <c r="BW584" s="35"/>
      <c r="BX584" s="35"/>
      <c r="BY584" s="35"/>
      <c r="BZ584" s="35"/>
      <c r="CA584" s="35"/>
    </row>
    <row r="585" spans="1:79" x14ac:dyDescent="0.25">
      <c r="A585" s="35"/>
      <c r="B585" s="37"/>
      <c r="C585" s="38"/>
      <c r="D585" s="39"/>
      <c r="E585" s="37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T585" s="35"/>
      <c r="AU585" s="35"/>
      <c r="AV585" s="35"/>
      <c r="AW585" s="35"/>
      <c r="BA585" s="35"/>
      <c r="BB585" s="35"/>
      <c r="BC585" s="35"/>
      <c r="BD585" s="35"/>
      <c r="BE585" s="35"/>
      <c r="BF585" s="35"/>
      <c r="BG585" s="35"/>
      <c r="BH585" s="35"/>
      <c r="BI585" s="35"/>
      <c r="BK585" s="35"/>
      <c r="BL585" s="35"/>
      <c r="BM585" s="35"/>
      <c r="BN585" s="35"/>
      <c r="BO585" s="35"/>
      <c r="BP585" s="35"/>
      <c r="BQ585" s="35"/>
      <c r="BR585" s="35"/>
      <c r="BS585" s="35"/>
      <c r="BT585" s="35"/>
      <c r="BU585" s="35"/>
      <c r="BV585" s="35"/>
      <c r="BW585" s="35"/>
      <c r="BX585" s="35"/>
      <c r="BY585" s="35"/>
      <c r="BZ585" s="35"/>
      <c r="CA585" s="35"/>
    </row>
    <row r="586" spans="1:79" x14ac:dyDescent="0.25">
      <c r="A586" s="35"/>
      <c r="B586" s="37"/>
      <c r="C586" s="38"/>
      <c r="D586" s="39"/>
      <c r="E586" s="37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T586" s="35"/>
      <c r="AU586" s="35"/>
      <c r="AV586" s="35"/>
      <c r="AW586" s="35"/>
      <c r="BA586" s="35"/>
      <c r="BB586" s="35"/>
      <c r="BC586" s="35"/>
      <c r="BD586" s="35"/>
      <c r="BE586" s="35"/>
      <c r="BF586" s="35"/>
      <c r="BG586" s="35"/>
      <c r="BH586" s="35"/>
      <c r="BI586" s="35"/>
      <c r="BK586" s="35"/>
      <c r="BL586" s="35"/>
      <c r="BM586" s="35"/>
      <c r="BN586" s="35"/>
      <c r="BO586" s="35"/>
      <c r="BP586" s="35"/>
      <c r="BQ586" s="35"/>
      <c r="BR586" s="35"/>
      <c r="BS586" s="35"/>
      <c r="BT586" s="35"/>
      <c r="BU586" s="35"/>
      <c r="BV586" s="35"/>
      <c r="BW586" s="35"/>
      <c r="BX586" s="35"/>
      <c r="BY586" s="35"/>
      <c r="BZ586" s="35"/>
      <c r="CA586" s="35"/>
    </row>
    <row r="587" spans="1:79" x14ac:dyDescent="0.25">
      <c r="A587" s="35"/>
      <c r="B587" s="37"/>
      <c r="C587" s="38"/>
      <c r="D587" s="39"/>
      <c r="E587" s="37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T587" s="35"/>
      <c r="AU587" s="35"/>
      <c r="AV587" s="35"/>
      <c r="AW587" s="35"/>
      <c r="BA587" s="35"/>
      <c r="BB587" s="35"/>
      <c r="BC587" s="35"/>
      <c r="BD587" s="35"/>
      <c r="BE587" s="35"/>
      <c r="BF587" s="35"/>
      <c r="BG587" s="35"/>
      <c r="BH587" s="35"/>
      <c r="BI587" s="35"/>
      <c r="BK587" s="35"/>
      <c r="BL587" s="35"/>
      <c r="BM587" s="35"/>
      <c r="BN587" s="35"/>
      <c r="BO587" s="35"/>
      <c r="BP587" s="35"/>
      <c r="BQ587" s="35"/>
      <c r="BR587" s="35"/>
      <c r="BS587" s="35"/>
      <c r="BT587" s="35"/>
      <c r="BU587" s="35"/>
      <c r="BV587" s="35"/>
      <c r="BW587" s="35"/>
      <c r="BX587" s="35"/>
      <c r="BY587" s="35"/>
      <c r="BZ587" s="35"/>
      <c r="CA587" s="35"/>
    </row>
    <row r="588" spans="1:79" x14ac:dyDescent="0.25">
      <c r="A588" s="35"/>
      <c r="B588" s="37"/>
      <c r="C588" s="38"/>
      <c r="D588" s="39"/>
      <c r="E588" s="37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T588" s="35"/>
      <c r="AU588" s="35"/>
      <c r="AV588" s="35"/>
      <c r="AW588" s="35"/>
      <c r="BA588" s="35"/>
      <c r="BB588" s="35"/>
      <c r="BC588" s="35"/>
      <c r="BD588" s="35"/>
      <c r="BE588" s="35"/>
      <c r="BF588" s="35"/>
      <c r="BG588" s="35"/>
      <c r="BH588" s="35"/>
      <c r="BI588" s="35"/>
      <c r="BK588" s="35"/>
      <c r="BL588" s="35"/>
      <c r="BM588" s="35"/>
      <c r="BN588" s="35"/>
      <c r="BO588" s="35"/>
      <c r="BP588" s="35"/>
      <c r="BQ588" s="35"/>
      <c r="BR588" s="35"/>
      <c r="BS588" s="35"/>
      <c r="BT588" s="35"/>
      <c r="BU588" s="35"/>
      <c r="BV588" s="35"/>
      <c r="BW588" s="35"/>
      <c r="BX588" s="35"/>
      <c r="BY588" s="35"/>
      <c r="BZ588" s="35"/>
      <c r="CA588" s="35"/>
    </row>
    <row r="589" spans="1:79" x14ac:dyDescent="0.25">
      <c r="A589" s="35"/>
      <c r="B589" s="37"/>
      <c r="C589" s="38"/>
      <c r="D589" s="39"/>
      <c r="E589" s="37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T589" s="35"/>
      <c r="AU589" s="35"/>
      <c r="AV589" s="35"/>
      <c r="AW589" s="35"/>
      <c r="BA589" s="35"/>
      <c r="BB589" s="35"/>
      <c r="BC589" s="35"/>
      <c r="BD589" s="35"/>
      <c r="BE589" s="35"/>
      <c r="BF589" s="35"/>
      <c r="BG589" s="35"/>
      <c r="BH589" s="35"/>
      <c r="BI589" s="35"/>
      <c r="BK589" s="35"/>
      <c r="BL589" s="35"/>
      <c r="BM589" s="35"/>
      <c r="BN589" s="35"/>
      <c r="BO589" s="35"/>
      <c r="BP589" s="35"/>
      <c r="BQ589" s="35"/>
      <c r="BR589" s="35"/>
      <c r="BS589" s="35"/>
      <c r="BT589" s="35"/>
      <c r="BU589" s="35"/>
      <c r="BV589" s="35"/>
      <c r="BW589" s="35"/>
      <c r="BX589" s="35"/>
      <c r="BY589" s="35"/>
      <c r="BZ589" s="35"/>
      <c r="CA589" s="35"/>
    </row>
    <row r="590" spans="1:79" x14ac:dyDescent="0.25">
      <c r="A590" s="35"/>
      <c r="B590" s="37"/>
      <c r="C590" s="38"/>
      <c r="D590" s="39"/>
      <c r="E590" s="37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T590" s="35"/>
      <c r="AU590" s="35"/>
      <c r="AV590" s="35"/>
      <c r="AW590" s="35"/>
      <c r="BA590" s="35"/>
      <c r="BB590" s="35"/>
      <c r="BC590" s="35"/>
      <c r="BD590" s="35"/>
      <c r="BE590" s="35"/>
      <c r="BF590" s="35"/>
      <c r="BG590" s="35"/>
      <c r="BH590" s="35"/>
      <c r="BI590" s="35"/>
      <c r="BK590" s="35"/>
      <c r="BL590" s="35"/>
      <c r="BM590" s="35"/>
      <c r="BN590" s="35"/>
      <c r="BO590" s="35"/>
      <c r="BP590" s="35"/>
      <c r="BQ590" s="35"/>
      <c r="BR590" s="35"/>
      <c r="BS590" s="35"/>
      <c r="BT590" s="35"/>
      <c r="BU590" s="35"/>
      <c r="BV590" s="35"/>
      <c r="BW590" s="35"/>
      <c r="BX590" s="35"/>
      <c r="BY590" s="35"/>
      <c r="BZ590" s="35"/>
      <c r="CA590" s="35"/>
    </row>
    <row r="591" spans="1:79" x14ac:dyDescent="0.25">
      <c r="A591" s="35"/>
      <c r="B591" s="37"/>
      <c r="C591" s="38"/>
      <c r="D591" s="39"/>
      <c r="E591" s="37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T591" s="35"/>
      <c r="AU591" s="35"/>
      <c r="AV591" s="35"/>
      <c r="AW591" s="35"/>
      <c r="BA591" s="35"/>
      <c r="BB591" s="35"/>
      <c r="BC591" s="35"/>
      <c r="BD591" s="35"/>
      <c r="BE591" s="35"/>
      <c r="BF591" s="35"/>
      <c r="BG591" s="35"/>
      <c r="BH591" s="35"/>
      <c r="BI591" s="35"/>
      <c r="BK591" s="35"/>
      <c r="BL591" s="35"/>
      <c r="BM591" s="35"/>
      <c r="BN591" s="35"/>
      <c r="BO591" s="35"/>
      <c r="BP591" s="35"/>
      <c r="BQ591" s="35"/>
      <c r="BR591" s="35"/>
      <c r="BS591" s="35"/>
      <c r="BT591" s="35"/>
      <c r="BU591" s="35"/>
      <c r="BV591" s="35"/>
      <c r="BW591" s="35"/>
      <c r="BX591" s="35"/>
      <c r="BY591" s="35"/>
      <c r="BZ591" s="35"/>
      <c r="CA591" s="35"/>
    </row>
    <row r="592" spans="1:79" x14ac:dyDescent="0.25">
      <c r="A592" s="35"/>
      <c r="B592" s="37"/>
      <c r="C592" s="38"/>
      <c r="D592" s="39"/>
      <c r="E592" s="37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T592" s="35"/>
      <c r="AU592" s="35"/>
      <c r="AV592" s="35"/>
      <c r="AW592" s="35"/>
      <c r="BA592" s="35"/>
      <c r="BB592" s="35"/>
      <c r="BC592" s="35"/>
      <c r="BD592" s="35"/>
      <c r="BE592" s="35"/>
      <c r="BF592" s="35"/>
      <c r="BG592" s="35"/>
      <c r="BH592" s="35"/>
      <c r="BI592" s="35"/>
      <c r="BK592" s="35"/>
      <c r="BL592" s="35"/>
      <c r="BM592" s="35"/>
      <c r="BN592" s="35"/>
      <c r="BO592" s="35"/>
      <c r="BP592" s="35"/>
      <c r="BQ592" s="35"/>
      <c r="BR592" s="35"/>
      <c r="BS592" s="35"/>
      <c r="BT592" s="35"/>
      <c r="BU592" s="35"/>
      <c r="BV592" s="35"/>
      <c r="BW592" s="35"/>
      <c r="BX592" s="35"/>
      <c r="BY592" s="35"/>
      <c r="BZ592" s="35"/>
      <c r="CA592" s="35"/>
    </row>
    <row r="593" spans="1:79" x14ac:dyDescent="0.25">
      <c r="A593" s="35"/>
      <c r="B593" s="37"/>
      <c r="C593" s="38"/>
      <c r="D593" s="39"/>
      <c r="E593" s="37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T593" s="35"/>
      <c r="AU593" s="35"/>
      <c r="AV593" s="35"/>
      <c r="AW593" s="35"/>
      <c r="BA593" s="35"/>
      <c r="BB593" s="35"/>
      <c r="BC593" s="35"/>
      <c r="BD593" s="35"/>
      <c r="BE593" s="35"/>
      <c r="BF593" s="35"/>
      <c r="BG593" s="35"/>
      <c r="BH593" s="35"/>
      <c r="BI593" s="35"/>
      <c r="BK593" s="35"/>
      <c r="BL593" s="35"/>
      <c r="BM593" s="35"/>
      <c r="BN593" s="35"/>
      <c r="BO593" s="35"/>
      <c r="BP593" s="35"/>
      <c r="BQ593" s="35"/>
      <c r="BR593" s="35"/>
      <c r="BS593" s="35"/>
      <c r="BT593" s="35"/>
      <c r="BU593" s="35"/>
      <c r="BV593" s="35"/>
      <c r="BW593" s="35"/>
      <c r="BX593" s="35"/>
      <c r="BY593" s="35"/>
      <c r="BZ593" s="35"/>
      <c r="CA593" s="35"/>
    </row>
    <row r="594" spans="1:79" x14ac:dyDescent="0.25">
      <c r="A594" s="35"/>
      <c r="B594" s="37"/>
      <c r="C594" s="38"/>
      <c r="D594" s="39"/>
      <c r="E594" s="37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T594" s="35"/>
      <c r="AU594" s="35"/>
      <c r="AV594" s="35"/>
      <c r="AW594" s="35"/>
      <c r="BA594" s="35"/>
      <c r="BB594" s="35"/>
      <c r="BC594" s="35"/>
      <c r="BD594" s="35"/>
      <c r="BE594" s="35"/>
      <c r="BF594" s="35"/>
      <c r="BG594" s="35"/>
      <c r="BH594" s="35"/>
      <c r="BI594" s="35"/>
      <c r="BK594" s="35"/>
      <c r="BL594" s="35"/>
      <c r="BM594" s="35"/>
      <c r="BN594" s="35"/>
      <c r="BO594" s="35"/>
      <c r="BP594" s="35"/>
      <c r="BQ594" s="35"/>
      <c r="BR594" s="35"/>
      <c r="BS594" s="35"/>
      <c r="BT594" s="35"/>
      <c r="BU594" s="35"/>
      <c r="BV594" s="35"/>
      <c r="BW594" s="35"/>
      <c r="BX594" s="35"/>
      <c r="BY594" s="35"/>
      <c r="BZ594" s="35"/>
      <c r="CA594" s="35"/>
    </row>
    <row r="595" spans="1:79" x14ac:dyDescent="0.25">
      <c r="A595" s="35"/>
      <c r="B595" s="37"/>
      <c r="C595" s="38"/>
      <c r="D595" s="39"/>
      <c r="E595" s="37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T595" s="35"/>
      <c r="AU595" s="35"/>
      <c r="AV595" s="35"/>
      <c r="AW595" s="35"/>
      <c r="BA595" s="35"/>
      <c r="BB595" s="35"/>
      <c r="BC595" s="35"/>
      <c r="BD595" s="35"/>
      <c r="BE595" s="35"/>
      <c r="BF595" s="35"/>
      <c r="BG595" s="35"/>
      <c r="BH595" s="35"/>
      <c r="BI595" s="35"/>
      <c r="BK595" s="35"/>
      <c r="BL595" s="35"/>
      <c r="BM595" s="35"/>
      <c r="BN595" s="35"/>
      <c r="BO595" s="35"/>
      <c r="BP595" s="35"/>
      <c r="BQ595" s="35"/>
      <c r="BR595" s="35"/>
      <c r="BS595" s="35"/>
      <c r="BT595" s="35"/>
      <c r="BU595" s="35"/>
      <c r="BV595" s="35"/>
      <c r="BW595" s="35"/>
      <c r="BX595" s="35"/>
      <c r="BY595" s="35"/>
      <c r="BZ595" s="35"/>
      <c r="CA595" s="35"/>
    </row>
    <row r="596" spans="1:79" x14ac:dyDescent="0.25">
      <c r="A596" s="35"/>
      <c r="B596" s="37"/>
      <c r="C596" s="38"/>
      <c r="D596" s="39"/>
      <c r="E596" s="37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T596" s="35"/>
      <c r="AU596" s="35"/>
      <c r="AV596" s="35"/>
      <c r="AW596" s="35"/>
      <c r="BA596" s="35"/>
      <c r="BB596" s="35"/>
      <c r="BC596" s="35"/>
      <c r="BD596" s="35"/>
      <c r="BE596" s="35"/>
      <c r="BF596" s="35"/>
      <c r="BG596" s="35"/>
      <c r="BH596" s="35"/>
      <c r="BI596" s="35"/>
      <c r="BK596" s="35"/>
      <c r="BL596" s="35"/>
      <c r="BM596" s="35"/>
      <c r="BN596" s="35"/>
      <c r="BO596" s="35"/>
      <c r="BP596" s="35"/>
      <c r="BQ596" s="35"/>
      <c r="BR596" s="35"/>
      <c r="BS596" s="35"/>
      <c r="BT596" s="35"/>
      <c r="BU596" s="35"/>
      <c r="BV596" s="35"/>
      <c r="BW596" s="35"/>
      <c r="BX596" s="35"/>
      <c r="BY596" s="35"/>
      <c r="BZ596" s="35"/>
      <c r="CA596" s="35"/>
    </row>
    <row r="597" spans="1:79" x14ac:dyDescent="0.25">
      <c r="A597" s="35"/>
      <c r="B597" s="37"/>
      <c r="C597" s="38"/>
      <c r="D597" s="39"/>
      <c r="E597" s="37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T597" s="35"/>
      <c r="AU597" s="35"/>
      <c r="AV597" s="35"/>
      <c r="AW597" s="35"/>
      <c r="BA597" s="35"/>
      <c r="BB597" s="35"/>
      <c r="BC597" s="35"/>
      <c r="BD597" s="35"/>
      <c r="BE597" s="35"/>
      <c r="BF597" s="35"/>
      <c r="BG597" s="35"/>
      <c r="BH597" s="35"/>
      <c r="BI597" s="35"/>
      <c r="BK597" s="35"/>
      <c r="BL597" s="35"/>
      <c r="BM597" s="35"/>
      <c r="BN597" s="35"/>
      <c r="BO597" s="35"/>
      <c r="BP597" s="35"/>
      <c r="BQ597" s="35"/>
      <c r="BR597" s="35"/>
      <c r="BS597" s="35"/>
      <c r="BT597" s="35"/>
      <c r="BU597" s="35"/>
      <c r="BV597" s="35"/>
      <c r="BW597" s="35"/>
      <c r="BX597" s="35"/>
      <c r="BY597" s="35"/>
      <c r="BZ597" s="35"/>
      <c r="CA597" s="35"/>
    </row>
    <row r="598" spans="1:79" x14ac:dyDescent="0.25">
      <c r="A598" s="35"/>
      <c r="B598" s="37"/>
      <c r="C598" s="38"/>
      <c r="D598" s="39"/>
      <c r="E598" s="37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T598" s="35"/>
      <c r="AU598" s="35"/>
      <c r="AV598" s="35"/>
      <c r="AW598" s="35"/>
      <c r="BA598" s="35"/>
      <c r="BB598" s="35"/>
      <c r="BC598" s="35"/>
      <c r="BD598" s="35"/>
      <c r="BE598" s="35"/>
      <c r="BF598" s="35"/>
      <c r="BG598" s="35"/>
      <c r="BH598" s="35"/>
      <c r="BI598" s="35"/>
      <c r="BK598" s="35"/>
      <c r="BL598" s="35"/>
      <c r="BM598" s="35"/>
      <c r="BN598" s="35"/>
      <c r="BO598" s="35"/>
      <c r="BP598" s="35"/>
      <c r="BQ598" s="35"/>
      <c r="BR598" s="35"/>
      <c r="BS598" s="35"/>
      <c r="BT598" s="35"/>
      <c r="BU598" s="35"/>
      <c r="BV598" s="35"/>
      <c r="BW598" s="35"/>
      <c r="BX598" s="35"/>
      <c r="BY598" s="35"/>
      <c r="BZ598" s="35"/>
      <c r="CA598" s="35"/>
    </row>
    <row r="599" spans="1:79" x14ac:dyDescent="0.25">
      <c r="A599" s="35"/>
      <c r="B599" s="37"/>
      <c r="C599" s="38"/>
      <c r="D599" s="39"/>
      <c r="E599" s="37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T599" s="35"/>
      <c r="AU599" s="35"/>
      <c r="AV599" s="35"/>
      <c r="AW599" s="35"/>
      <c r="BA599" s="35"/>
      <c r="BB599" s="35"/>
      <c r="BC599" s="35"/>
      <c r="BD599" s="35"/>
      <c r="BE599" s="35"/>
      <c r="BF599" s="35"/>
      <c r="BG599" s="35"/>
      <c r="BH599" s="35"/>
      <c r="BI599" s="35"/>
      <c r="BK599" s="35"/>
      <c r="BL599" s="35"/>
      <c r="BM599" s="35"/>
      <c r="BN599" s="35"/>
      <c r="BO599" s="35"/>
      <c r="BP599" s="35"/>
      <c r="BQ599" s="35"/>
      <c r="BR599" s="35"/>
      <c r="BS599" s="35"/>
      <c r="BT599" s="35"/>
      <c r="BU599" s="35"/>
      <c r="BV599" s="35"/>
      <c r="BW599" s="35"/>
      <c r="BX599" s="35"/>
      <c r="BY599" s="35"/>
      <c r="BZ599" s="35"/>
      <c r="CA599" s="35"/>
    </row>
    <row r="600" spans="1:79" x14ac:dyDescent="0.25">
      <c r="A600" s="35"/>
      <c r="B600" s="37"/>
      <c r="C600" s="38"/>
      <c r="D600" s="39"/>
      <c r="E600" s="37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T600" s="35"/>
      <c r="AU600" s="35"/>
      <c r="AV600" s="35"/>
      <c r="AW600" s="35"/>
      <c r="BA600" s="35"/>
      <c r="BB600" s="35"/>
      <c r="BC600" s="35"/>
      <c r="BD600" s="35"/>
      <c r="BE600" s="35"/>
      <c r="BF600" s="35"/>
      <c r="BG600" s="35"/>
      <c r="BH600" s="35"/>
      <c r="BI600" s="35"/>
      <c r="BK600" s="35"/>
      <c r="BL600" s="35"/>
      <c r="BM600" s="35"/>
      <c r="BN600" s="35"/>
      <c r="BO600" s="35"/>
      <c r="BP600" s="35"/>
      <c r="BQ600" s="35"/>
      <c r="BR600" s="35"/>
      <c r="BS600" s="35"/>
      <c r="BT600" s="35"/>
      <c r="BU600" s="35"/>
      <c r="BV600" s="35"/>
      <c r="BW600" s="35"/>
      <c r="BX600" s="35"/>
      <c r="BY600" s="35"/>
      <c r="BZ600" s="35"/>
      <c r="CA600" s="35"/>
    </row>
    <row r="601" spans="1:79" x14ac:dyDescent="0.25">
      <c r="A601" s="35"/>
      <c r="B601" s="37"/>
      <c r="C601" s="38"/>
      <c r="D601" s="39"/>
      <c r="E601" s="37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T601" s="35"/>
      <c r="AU601" s="35"/>
      <c r="AV601" s="35"/>
      <c r="AW601" s="35"/>
      <c r="BA601" s="35"/>
      <c r="BB601" s="35"/>
      <c r="BC601" s="35"/>
      <c r="BD601" s="35"/>
      <c r="BE601" s="35"/>
      <c r="BF601" s="35"/>
      <c r="BG601" s="35"/>
      <c r="BH601" s="35"/>
      <c r="BI601" s="35"/>
      <c r="BK601" s="35"/>
      <c r="BL601" s="35"/>
      <c r="BM601" s="35"/>
      <c r="BN601" s="35"/>
      <c r="BO601" s="35"/>
      <c r="BP601" s="35"/>
      <c r="BQ601" s="35"/>
      <c r="BR601" s="35"/>
      <c r="BS601" s="35"/>
      <c r="BT601" s="35"/>
      <c r="BU601" s="35"/>
      <c r="BV601" s="35"/>
      <c r="BW601" s="35"/>
      <c r="BX601" s="35"/>
      <c r="BY601" s="35"/>
      <c r="BZ601" s="35"/>
      <c r="CA601" s="35"/>
    </row>
    <row r="602" spans="1:79" x14ac:dyDescent="0.25">
      <c r="A602" s="35"/>
      <c r="B602" s="37"/>
      <c r="C602" s="38"/>
      <c r="D602" s="39"/>
      <c r="E602" s="37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T602" s="35"/>
      <c r="AU602" s="35"/>
      <c r="AV602" s="35"/>
      <c r="AW602" s="35"/>
      <c r="BA602" s="35"/>
      <c r="BB602" s="35"/>
      <c r="BC602" s="35"/>
      <c r="BD602" s="35"/>
      <c r="BE602" s="35"/>
      <c r="BF602" s="35"/>
      <c r="BG602" s="35"/>
      <c r="BH602" s="35"/>
      <c r="BI602" s="35"/>
      <c r="BK602" s="35"/>
      <c r="BL602" s="35"/>
      <c r="BM602" s="35"/>
      <c r="BN602" s="35"/>
      <c r="BO602" s="35"/>
      <c r="BP602" s="35"/>
      <c r="BQ602" s="35"/>
      <c r="BR602" s="35"/>
      <c r="BS602" s="35"/>
      <c r="BT602" s="35"/>
      <c r="BU602" s="35"/>
      <c r="BV602" s="35"/>
      <c r="BW602" s="35"/>
      <c r="BX602" s="35"/>
      <c r="BY602" s="35"/>
      <c r="BZ602" s="35"/>
      <c r="CA602" s="35"/>
    </row>
    <row r="603" spans="1:79" x14ac:dyDescent="0.25">
      <c r="A603" s="35"/>
      <c r="B603" s="37"/>
      <c r="C603" s="38"/>
      <c r="D603" s="39"/>
      <c r="E603" s="37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T603" s="35"/>
      <c r="AU603" s="35"/>
      <c r="AV603" s="35"/>
      <c r="AW603" s="35"/>
      <c r="BA603" s="35"/>
      <c r="BB603" s="35"/>
      <c r="BC603" s="35"/>
      <c r="BD603" s="35"/>
      <c r="BE603" s="35"/>
      <c r="BF603" s="35"/>
      <c r="BG603" s="35"/>
      <c r="BH603" s="35"/>
      <c r="BI603" s="35"/>
      <c r="BK603" s="35"/>
      <c r="BL603" s="35"/>
      <c r="BM603" s="35"/>
      <c r="BN603" s="35"/>
      <c r="BO603" s="35"/>
      <c r="BP603" s="35"/>
      <c r="BQ603" s="35"/>
      <c r="BR603" s="35"/>
      <c r="BS603" s="35"/>
      <c r="BT603" s="35"/>
      <c r="BU603" s="35"/>
      <c r="BV603" s="35"/>
      <c r="BW603" s="35"/>
      <c r="BX603" s="35"/>
      <c r="BY603" s="35"/>
      <c r="BZ603" s="35"/>
      <c r="CA603" s="35"/>
    </row>
    <row r="604" spans="1:79" x14ac:dyDescent="0.25">
      <c r="A604" s="35"/>
      <c r="B604" s="37"/>
      <c r="C604" s="38"/>
      <c r="D604" s="39"/>
      <c r="E604" s="37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T604" s="35"/>
      <c r="AU604" s="35"/>
      <c r="AV604" s="35"/>
      <c r="AW604" s="35"/>
      <c r="BA604" s="35"/>
      <c r="BB604" s="35"/>
      <c r="BC604" s="35"/>
      <c r="BD604" s="35"/>
      <c r="BE604" s="35"/>
      <c r="BF604" s="35"/>
      <c r="BG604" s="35"/>
      <c r="BH604" s="35"/>
      <c r="BI604" s="35"/>
      <c r="BK604" s="35"/>
      <c r="BL604" s="35"/>
      <c r="BM604" s="35"/>
      <c r="BN604" s="35"/>
      <c r="BO604" s="35"/>
      <c r="BP604" s="35"/>
      <c r="BQ604" s="35"/>
      <c r="BR604" s="35"/>
      <c r="BS604" s="35"/>
      <c r="BT604" s="35"/>
      <c r="BU604" s="35"/>
      <c r="BV604" s="35"/>
      <c r="BW604" s="35"/>
      <c r="BX604" s="35"/>
      <c r="BY604" s="35"/>
      <c r="BZ604" s="35"/>
      <c r="CA604" s="35"/>
    </row>
    <row r="605" spans="1:79" x14ac:dyDescent="0.25">
      <c r="A605" s="35"/>
      <c r="B605" s="37"/>
      <c r="C605" s="38"/>
      <c r="D605" s="39"/>
      <c r="E605" s="37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T605" s="35"/>
      <c r="AU605" s="35"/>
      <c r="AV605" s="35"/>
      <c r="AW605" s="35"/>
      <c r="BA605" s="35"/>
      <c r="BB605" s="35"/>
      <c r="BC605" s="35"/>
      <c r="BD605" s="35"/>
      <c r="BE605" s="35"/>
      <c r="BF605" s="35"/>
      <c r="BG605" s="35"/>
      <c r="BH605" s="35"/>
      <c r="BI605" s="35"/>
      <c r="BK605" s="35"/>
      <c r="BL605" s="35"/>
      <c r="BM605" s="35"/>
      <c r="BN605" s="35"/>
      <c r="BO605" s="35"/>
      <c r="BP605" s="35"/>
      <c r="BQ605" s="35"/>
      <c r="BR605" s="35"/>
      <c r="BS605" s="35"/>
      <c r="BT605" s="35"/>
      <c r="BU605" s="35"/>
      <c r="BV605" s="35"/>
      <c r="BW605" s="35"/>
      <c r="BX605" s="35"/>
      <c r="BY605" s="35"/>
      <c r="BZ605" s="35"/>
      <c r="CA605" s="35"/>
    </row>
    <row r="606" spans="1:79" x14ac:dyDescent="0.25">
      <c r="A606" s="35"/>
      <c r="B606" s="37"/>
      <c r="C606" s="38"/>
      <c r="D606" s="39"/>
      <c r="E606" s="37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T606" s="35"/>
      <c r="AU606" s="35"/>
      <c r="AV606" s="35"/>
      <c r="AW606" s="35"/>
      <c r="BA606" s="35"/>
      <c r="BB606" s="35"/>
      <c r="BC606" s="35"/>
      <c r="BD606" s="35"/>
      <c r="BE606" s="35"/>
      <c r="BF606" s="35"/>
      <c r="BG606" s="35"/>
      <c r="BH606" s="35"/>
      <c r="BI606" s="35"/>
      <c r="BK606" s="35"/>
      <c r="BL606" s="35"/>
      <c r="BM606" s="35"/>
      <c r="BN606" s="35"/>
      <c r="BO606" s="35"/>
      <c r="BP606" s="35"/>
      <c r="BQ606" s="35"/>
      <c r="BR606" s="35"/>
      <c r="BS606" s="35"/>
      <c r="BT606" s="35"/>
      <c r="BU606" s="35"/>
      <c r="BV606" s="35"/>
      <c r="BW606" s="35"/>
      <c r="BX606" s="35"/>
      <c r="BY606" s="35"/>
      <c r="BZ606" s="35"/>
      <c r="CA606" s="35"/>
    </row>
    <row r="607" spans="1:79" x14ac:dyDescent="0.25">
      <c r="A607" s="35"/>
      <c r="B607" s="37"/>
      <c r="C607" s="38"/>
      <c r="D607" s="39"/>
      <c r="E607" s="37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T607" s="35"/>
      <c r="AU607" s="35"/>
      <c r="AV607" s="35"/>
      <c r="AW607" s="35"/>
      <c r="BA607" s="35"/>
      <c r="BB607" s="35"/>
      <c r="BC607" s="35"/>
      <c r="BD607" s="35"/>
      <c r="BE607" s="35"/>
      <c r="BF607" s="35"/>
      <c r="BG607" s="35"/>
      <c r="BH607" s="35"/>
      <c r="BI607" s="35"/>
      <c r="BK607" s="35"/>
      <c r="BL607" s="35"/>
      <c r="BM607" s="35"/>
      <c r="BN607" s="35"/>
      <c r="BO607" s="35"/>
      <c r="BP607" s="35"/>
      <c r="BQ607" s="35"/>
      <c r="BR607" s="35"/>
      <c r="BS607" s="35"/>
      <c r="BT607" s="35"/>
      <c r="BU607" s="35"/>
      <c r="BV607" s="35"/>
      <c r="BW607" s="35"/>
      <c r="BX607" s="35"/>
      <c r="BY607" s="35"/>
      <c r="BZ607" s="35"/>
      <c r="CA607" s="35"/>
    </row>
    <row r="608" spans="1:79" x14ac:dyDescent="0.25">
      <c r="A608" s="35"/>
      <c r="B608" s="37"/>
      <c r="C608" s="38"/>
      <c r="D608" s="39"/>
      <c r="E608" s="37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T608" s="35"/>
      <c r="AU608" s="35"/>
      <c r="AV608" s="35"/>
      <c r="AW608" s="35"/>
      <c r="BA608" s="35"/>
      <c r="BB608" s="35"/>
      <c r="BC608" s="35"/>
      <c r="BD608" s="35"/>
      <c r="BE608" s="35"/>
      <c r="BF608" s="35"/>
      <c r="BG608" s="35"/>
      <c r="BH608" s="35"/>
      <c r="BI608" s="35"/>
      <c r="BK608" s="35"/>
      <c r="BL608" s="35"/>
      <c r="BM608" s="35"/>
      <c r="BN608" s="35"/>
      <c r="BO608" s="35"/>
      <c r="BP608" s="35"/>
      <c r="BQ608" s="35"/>
      <c r="BR608" s="35"/>
      <c r="BS608" s="35"/>
      <c r="BT608" s="35"/>
      <c r="BU608" s="35"/>
      <c r="BV608" s="35"/>
      <c r="BW608" s="35"/>
      <c r="BX608" s="35"/>
      <c r="BY608" s="35"/>
      <c r="BZ608" s="35"/>
      <c r="CA608" s="35"/>
    </row>
    <row r="609" spans="1:79" x14ac:dyDescent="0.25">
      <c r="A609" s="35"/>
      <c r="B609" s="37"/>
      <c r="C609" s="38"/>
      <c r="D609" s="39"/>
      <c r="E609" s="37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T609" s="35"/>
      <c r="AU609" s="35"/>
      <c r="AV609" s="35"/>
      <c r="AW609" s="35"/>
      <c r="BA609" s="35"/>
      <c r="BB609" s="35"/>
      <c r="BC609" s="35"/>
      <c r="BD609" s="35"/>
      <c r="BE609" s="35"/>
      <c r="BF609" s="35"/>
      <c r="BG609" s="35"/>
      <c r="BH609" s="35"/>
      <c r="BI609" s="35"/>
      <c r="BK609" s="35"/>
      <c r="BL609" s="35"/>
      <c r="BM609" s="35"/>
      <c r="BN609" s="35"/>
      <c r="BO609" s="35"/>
      <c r="BP609" s="35"/>
      <c r="BQ609" s="35"/>
      <c r="BR609" s="35"/>
      <c r="BS609" s="35"/>
      <c r="BT609" s="35"/>
      <c r="BU609" s="35"/>
      <c r="BV609" s="35"/>
      <c r="BW609" s="35"/>
      <c r="BX609" s="35"/>
      <c r="BY609" s="35"/>
      <c r="BZ609" s="35"/>
      <c r="CA609" s="35"/>
    </row>
    <row r="610" spans="1:79" x14ac:dyDescent="0.25">
      <c r="A610" s="35"/>
      <c r="B610" s="37"/>
      <c r="C610" s="38"/>
      <c r="D610" s="39"/>
      <c r="E610" s="37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T610" s="35"/>
      <c r="AU610" s="35"/>
      <c r="AV610" s="35"/>
      <c r="AW610" s="35"/>
      <c r="BA610" s="35"/>
      <c r="BB610" s="35"/>
      <c r="BC610" s="35"/>
      <c r="BD610" s="35"/>
      <c r="BE610" s="35"/>
      <c r="BF610" s="35"/>
      <c r="BG610" s="35"/>
      <c r="BH610" s="35"/>
      <c r="BI610" s="35"/>
      <c r="BK610" s="35"/>
      <c r="BL610" s="35"/>
      <c r="BM610" s="35"/>
      <c r="BN610" s="35"/>
      <c r="BO610" s="35"/>
      <c r="BP610" s="35"/>
      <c r="BQ610" s="35"/>
      <c r="BR610" s="35"/>
      <c r="BS610" s="35"/>
      <c r="BT610" s="35"/>
      <c r="BU610" s="35"/>
      <c r="BV610" s="35"/>
      <c r="BW610" s="35"/>
      <c r="BX610" s="35"/>
      <c r="BY610" s="35"/>
      <c r="BZ610" s="35"/>
      <c r="CA610" s="35"/>
    </row>
    <row r="611" spans="1:79" x14ac:dyDescent="0.25">
      <c r="A611" s="35"/>
      <c r="B611" s="37"/>
      <c r="C611" s="38"/>
      <c r="D611" s="39"/>
      <c r="E611" s="37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T611" s="35"/>
      <c r="AU611" s="35"/>
      <c r="AV611" s="35"/>
      <c r="AW611" s="35"/>
      <c r="BA611" s="35"/>
      <c r="BB611" s="35"/>
      <c r="BC611" s="35"/>
      <c r="BD611" s="35"/>
      <c r="BE611" s="35"/>
      <c r="BF611" s="35"/>
      <c r="BG611" s="35"/>
      <c r="BH611" s="35"/>
      <c r="BI611" s="35"/>
      <c r="BK611" s="35"/>
      <c r="BL611" s="35"/>
      <c r="BM611" s="35"/>
      <c r="BN611" s="35"/>
      <c r="BO611" s="35"/>
      <c r="BP611" s="35"/>
      <c r="BQ611" s="35"/>
      <c r="BR611" s="35"/>
      <c r="BS611" s="35"/>
      <c r="BT611" s="35"/>
      <c r="BU611" s="35"/>
      <c r="BV611" s="35"/>
      <c r="BW611" s="35"/>
      <c r="BX611" s="35"/>
      <c r="BY611" s="35"/>
      <c r="BZ611" s="35"/>
      <c r="CA611" s="35"/>
    </row>
    <row r="612" spans="1:79" x14ac:dyDescent="0.25">
      <c r="A612" s="35"/>
      <c r="B612" s="37"/>
      <c r="C612" s="38"/>
      <c r="D612" s="39"/>
      <c r="E612" s="37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T612" s="35"/>
      <c r="AU612" s="35"/>
      <c r="AV612" s="35"/>
      <c r="AW612" s="35"/>
      <c r="BA612" s="35"/>
      <c r="BB612" s="35"/>
      <c r="BC612" s="35"/>
      <c r="BD612" s="35"/>
      <c r="BE612" s="35"/>
      <c r="BF612" s="35"/>
      <c r="BG612" s="35"/>
      <c r="BH612" s="35"/>
      <c r="BI612" s="35"/>
      <c r="BK612" s="35"/>
      <c r="BL612" s="35"/>
      <c r="BM612" s="35"/>
      <c r="BN612" s="35"/>
      <c r="BO612" s="35"/>
      <c r="BP612" s="35"/>
      <c r="BQ612" s="35"/>
      <c r="BR612" s="35"/>
      <c r="BS612" s="35"/>
      <c r="BT612" s="35"/>
      <c r="BU612" s="35"/>
      <c r="BV612" s="35"/>
      <c r="BW612" s="35"/>
      <c r="BX612" s="35"/>
      <c r="BY612" s="35"/>
      <c r="BZ612" s="35"/>
      <c r="CA612" s="35"/>
    </row>
    <row r="613" spans="1:79" x14ac:dyDescent="0.25">
      <c r="A613" s="35"/>
      <c r="B613" s="37"/>
      <c r="C613" s="38"/>
      <c r="D613" s="39"/>
      <c r="E613" s="37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T613" s="35"/>
      <c r="AU613" s="35"/>
      <c r="AV613" s="35"/>
      <c r="AW613" s="35"/>
      <c r="BA613" s="35"/>
      <c r="BB613" s="35"/>
      <c r="BC613" s="35"/>
      <c r="BD613" s="35"/>
      <c r="BE613" s="35"/>
      <c r="BF613" s="35"/>
      <c r="BG613" s="35"/>
      <c r="BH613" s="35"/>
      <c r="BI613" s="35"/>
      <c r="BK613" s="35"/>
      <c r="BL613" s="35"/>
      <c r="BM613" s="35"/>
      <c r="BN613" s="35"/>
      <c r="BO613" s="35"/>
      <c r="BP613" s="35"/>
      <c r="BQ613" s="35"/>
      <c r="BR613" s="35"/>
      <c r="BS613" s="35"/>
      <c r="BT613" s="35"/>
      <c r="BU613" s="35"/>
      <c r="BV613" s="35"/>
      <c r="BW613" s="35"/>
      <c r="BX613" s="35"/>
      <c r="BY613" s="35"/>
      <c r="BZ613" s="35"/>
      <c r="CA613" s="35"/>
    </row>
    <row r="614" spans="1:79" x14ac:dyDescent="0.25">
      <c r="A614" s="35"/>
      <c r="B614" s="37"/>
      <c r="C614" s="38"/>
      <c r="D614" s="39"/>
      <c r="E614" s="37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T614" s="35"/>
      <c r="AU614" s="35"/>
      <c r="AV614" s="35"/>
      <c r="AW614" s="35"/>
      <c r="BA614" s="35"/>
      <c r="BB614" s="35"/>
      <c r="BC614" s="35"/>
      <c r="BD614" s="35"/>
      <c r="BE614" s="35"/>
      <c r="BF614" s="35"/>
      <c r="BG614" s="35"/>
      <c r="BH614" s="35"/>
      <c r="BI614" s="35"/>
      <c r="BK614" s="35"/>
      <c r="BL614" s="35"/>
      <c r="BM614" s="35"/>
      <c r="BN614" s="35"/>
      <c r="BO614" s="35"/>
      <c r="BP614" s="35"/>
      <c r="BQ614" s="35"/>
      <c r="BR614" s="35"/>
      <c r="BS614" s="35"/>
      <c r="BT614" s="35"/>
      <c r="BU614" s="35"/>
      <c r="BV614" s="35"/>
      <c r="BW614" s="35"/>
      <c r="BX614" s="35"/>
      <c r="BY614" s="35"/>
      <c r="BZ614" s="35"/>
      <c r="CA614" s="35"/>
    </row>
    <row r="615" spans="1:79" x14ac:dyDescent="0.25">
      <c r="A615" s="35"/>
      <c r="B615" s="37"/>
      <c r="C615" s="38"/>
      <c r="D615" s="39"/>
      <c r="E615" s="37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T615" s="35"/>
      <c r="AU615" s="35"/>
      <c r="AV615" s="35"/>
      <c r="AW615" s="35"/>
      <c r="BA615" s="35"/>
      <c r="BB615" s="35"/>
      <c r="BC615" s="35"/>
      <c r="BD615" s="35"/>
      <c r="BE615" s="35"/>
      <c r="BF615" s="35"/>
      <c r="BG615" s="35"/>
      <c r="BH615" s="35"/>
      <c r="BI615" s="35"/>
      <c r="BK615" s="35"/>
      <c r="BL615" s="35"/>
      <c r="BM615" s="35"/>
      <c r="BN615" s="35"/>
      <c r="BO615" s="35"/>
      <c r="BP615" s="35"/>
      <c r="BQ615" s="35"/>
      <c r="BR615" s="35"/>
      <c r="BS615" s="35"/>
      <c r="BT615" s="35"/>
      <c r="BU615" s="35"/>
      <c r="BV615" s="35"/>
      <c r="BW615" s="35"/>
      <c r="BX615" s="35"/>
      <c r="BY615" s="35"/>
      <c r="BZ615" s="35"/>
      <c r="CA615" s="35"/>
    </row>
    <row r="616" spans="1:79" x14ac:dyDescent="0.25">
      <c r="A616" s="35"/>
      <c r="B616" s="37"/>
      <c r="C616" s="38"/>
      <c r="D616" s="39"/>
      <c r="E616" s="37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T616" s="35"/>
      <c r="AU616" s="35"/>
      <c r="AV616" s="35"/>
      <c r="AW616" s="35"/>
      <c r="BA616" s="35"/>
      <c r="BB616" s="35"/>
      <c r="BC616" s="35"/>
      <c r="BD616" s="35"/>
      <c r="BE616" s="35"/>
      <c r="BF616" s="35"/>
      <c r="BG616" s="35"/>
      <c r="BH616" s="35"/>
      <c r="BI616" s="35"/>
      <c r="BK616" s="35"/>
      <c r="BL616" s="35"/>
      <c r="BM616" s="35"/>
      <c r="BN616" s="35"/>
      <c r="BO616" s="35"/>
      <c r="BP616" s="35"/>
      <c r="BQ616" s="35"/>
      <c r="BR616" s="35"/>
      <c r="BS616" s="35"/>
      <c r="BT616" s="35"/>
      <c r="BU616" s="35"/>
      <c r="BV616" s="35"/>
      <c r="BW616" s="35"/>
      <c r="BX616" s="35"/>
      <c r="BY616" s="35"/>
      <c r="BZ616" s="35"/>
      <c r="CA616" s="35"/>
    </row>
    <row r="617" spans="1:79" x14ac:dyDescent="0.25">
      <c r="A617" s="35"/>
      <c r="B617" s="37"/>
      <c r="C617" s="38"/>
      <c r="D617" s="39"/>
      <c r="E617" s="37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T617" s="35"/>
      <c r="AU617" s="35"/>
      <c r="AV617" s="35"/>
      <c r="AW617" s="35"/>
      <c r="BA617" s="35"/>
      <c r="BB617" s="35"/>
      <c r="BC617" s="35"/>
      <c r="BD617" s="35"/>
      <c r="BE617" s="35"/>
      <c r="BF617" s="35"/>
      <c r="BG617" s="35"/>
      <c r="BH617" s="35"/>
      <c r="BI617" s="35"/>
      <c r="BK617" s="35"/>
      <c r="BL617" s="35"/>
      <c r="BM617" s="35"/>
      <c r="BN617" s="35"/>
      <c r="BO617" s="35"/>
      <c r="BP617" s="35"/>
      <c r="BQ617" s="35"/>
      <c r="BR617" s="35"/>
      <c r="BS617" s="35"/>
      <c r="BT617" s="35"/>
      <c r="BU617" s="35"/>
      <c r="BV617" s="35"/>
      <c r="BW617" s="35"/>
      <c r="BX617" s="35"/>
      <c r="BY617" s="35"/>
      <c r="BZ617" s="35"/>
      <c r="CA617" s="35"/>
    </row>
    <row r="618" spans="1:79" x14ac:dyDescent="0.25">
      <c r="A618" s="35"/>
      <c r="B618" s="37"/>
      <c r="C618" s="38"/>
      <c r="D618" s="39"/>
      <c r="E618" s="37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T618" s="35"/>
      <c r="AU618" s="35"/>
      <c r="AV618" s="35"/>
      <c r="AW618" s="35"/>
      <c r="BA618" s="35"/>
      <c r="BB618" s="35"/>
      <c r="BC618" s="35"/>
      <c r="BD618" s="35"/>
      <c r="BE618" s="35"/>
      <c r="BF618" s="35"/>
      <c r="BG618" s="35"/>
      <c r="BH618" s="35"/>
      <c r="BI618" s="35"/>
      <c r="BK618" s="35"/>
      <c r="BL618" s="35"/>
      <c r="BM618" s="35"/>
      <c r="BN618" s="35"/>
      <c r="BO618" s="35"/>
      <c r="BP618" s="35"/>
      <c r="BQ618" s="35"/>
      <c r="BR618" s="35"/>
      <c r="BS618" s="35"/>
      <c r="BT618" s="35"/>
      <c r="BU618" s="35"/>
      <c r="BV618" s="35"/>
      <c r="BW618" s="35"/>
      <c r="BX618" s="35"/>
      <c r="BY618" s="35"/>
      <c r="BZ618" s="35"/>
      <c r="CA618" s="35"/>
    </row>
    <row r="619" spans="1:79" x14ac:dyDescent="0.25">
      <c r="A619" s="35"/>
      <c r="B619" s="37"/>
      <c r="C619" s="38"/>
      <c r="D619" s="39"/>
      <c r="E619" s="37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T619" s="35"/>
      <c r="AU619" s="35"/>
      <c r="AV619" s="35"/>
      <c r="AW619" s="35"/>
      <c r="BA619" s="35"/>
      <c r="BB619" s="35"/>
      <c r="BC619" s="35"/>
      <c r="BD619" s="35"/>
      <c r="BE619" s="35"/>
      <c r="BF619" s="35"/>
      <c r="BG619" s="35"/>
      <c r="BH619" s="35"/>
      <c r="BI619" s="35"/>
      <c r="BK619" s="35"/>
      <c r="BL619" s="35"/>
      <c r="BM619" s="35"/>
      <c r="BN619" s="35"/>
      <c r="BO619" s="35"/>
      <c r="BP619" s="35"/>
      <c r="BQ619" s="35"/>
      <c r="BR619" s="35"/>
      <c r="BS619" s="35"/>
      <c r="BT619" s="35"/>
      <c r="BU619" s="35"/>
      <c r="BV619" s="35"/>
      <c r="BW619" s="35"/>
      <c r="BX619" s="35"/>
      <c r="BY619" s="35"/>
      <c r="BZ619" s="35"/>
      <c r="CA619" s="35"/>
    </row>
    <row r="620" spans="1:79" x14ac:dyDescent="0.25">
      <c r="A620" s="35"/>
      <c r="B620" s="37"/>
      <c r="C620" s="38"/>
      <c r="D620" s="39"/>
      <c r="E620" s="37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T620" s="35"/>
      <c r="AU620" s="35"/>
      <c r="AV620" s="35"/>
      <c r="AW620" s="35"/>
      <c r="BA620" s="35"/>
      <c r="BB620" s="35"/>
      <c r="BC620" s="35"/>
      <c r="BD620" s="35"/>
      <c r="BE620" s="35"/>
      <c r="BF620" s="35"/>
      <c r="BG620" s="35"/>
      <c r="BH620" s="35"/>
      <c r="BI620" s="35"/>
      <c r="BK620" s="35"/>
      <c r="BL620" s="35"/>
      <c r="BM620" s="35"/>
      <c r="BN620" s="35"/>
      <c r="BO620" s="35"/>
      <c r="BP620" s="35"/>
      <c r="BQ620" s="35"/>
      <c r="BR620" s="35"/>
      <c r="BS620" s="35"/>
      <c r="BT620" s="35"/>
      <c r="BU620" s="35"/>
      <c r="BV620" s="35"/>
      <c r="BW620" s="35"/>
      <c r="BX620" s="35"/>
      <c r="BY620" s="35"/>
      <c r="BZ620" s="35"/>
      <c r="CA620" s="35"/>
    </row>
    <row r="621" spans="1:79" x14ac:dyDescent="0.25">
      <c r="A621" s="35"/>
      <c r="B621" s="37"/>
      <c r="C621" s="38"/>
      <c r="D621" s="39"/>
      <c r="E621" s="37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T621" s="35"/>
      <c r="AU621" s="35"/>
      <c r="AV621" s="35"/>
      <c r="AW621" s="35"/>
      <c r="BA621" s="35"/>
      <c r="BB621" s="35"/>
      <c r="BC621" s="35"/>
      <c r="BD621" s="35"/>
      <c r="BE621" s="35"/>
      <c r="BF621" s="35"/>
      <c r="BG621" s="35"/>
      <c r="BH621" s="35"/>
      <c r="BI621" s="35"/>
      <c r="BK621" s="35"/>
      <c r="BL621" s="35"/>
      <c r="BM621" s="35"/>
      <c r="BN621" s="35"/>
      <c r="BO621" s="35"/>
      <c r="BP621" s="35"/>
      <c r="BQ621" s="35"/>
      <c r="BR621" s="35"/>
      <c r="BS621" s="35"/>
      <c r="BT621" s="35"/>
      <c r="BU621" s="35"/>
      <c r="BV621" s="35"/>
      <c r="BW621" s="35"/>
      <c r="BX621" s="35"/>
      <c r="BY621" s="35"/>
      <c r="BZ621" s="35"/>
      <c r="CA621" s="35"/>
    </row>
    <row r="622" spans="1:79" x14ac:dyDescent="0.25">
      <c r="A622" s="35"/>
      <c r="B622" s="37"/>
      <c r="C622" s="38"/>
      <c r="D622" s="39"/>
      <c r="E622" s="37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T622" s="35"/>
      <c r="AU622" s="35"/>
      <c r="AV622" s="35"/>
      <c r="AW622" s="35"/>
      <c r="BA622" s="35"/>
      <c r="BB622" s="35"/>
      <c r="BC622" s="35"/>
      <c r="BD622" s="35"/>
      <c r="BE622" s="35"/>
      <c r="BF622" s="35"/>
      <c r="BG622" s="35"/>
      <c r="BH622" s="35"/>
      <c r="BI622" s="35"/>
      <c r="BK622" s="35"/>
      <c r="BL622" s="35"/>
      <c r="BM622" s="35"/>
      <c r="BN622" s="35"/>
      <c r="BO622" s="35"/>
      <c r="BP622" s="35"/>
      <c r="BQ622" s="35"/>
      <c r="BR622" s="35"/>
      <c r="BS622" s="35"/>
      <c r="BT622" s="35"/>
      <c r="BU622" s="35"/>
      <c r="BV622" s="35"/>
      <c r="BW622" s="35"/>
      <c r="BX622" s="35"/>
      <c r="BY622" s="35"/>
      <c r="BZ622" s="35"/>
      <c r="CA622" s="35"/>
    </row>
    <row r="623" spans="1:79" x14ac:dyDescent="0.25">
      <c r="A623" s="35"/>
      <c r="B623" s="37"/>
      <c r="C623" s="38"/>
      <c r="D623" s="39"/>
      <c r="E623" s="37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T623" s="35"/>
      <c r="AU623" s="35"/>
      <c r="AV623" s="35"/>
      <c r="AW623" s="35"/>
      <c r="BA623" s="35"/>
      <c r="BB623" s="35"/>
      <c r="BC623" s="35"/>
      <c r="BD623" s="35"/>
      <c r="BE623" s="35"/>
      <c r="BF623" s="35"/>
      <c r="BG623" s="35"/>
      <c r="BH623" s="35"/>
      <c r="BI623" s="35"/>
      <c r="BK623" s="35"/>
      <c r="BL623" s="35"/>
      <c r="BM623" s="35"/>
      <c r="BN623" s="35"/>
      <c r="BO623" s="35"/>
      <c r="BP623" s="35"/>
      <c r="BQ623" s="35"/>
      <c r="BR623" s="35"/>
      <c r="BS623" s="35"/>
      <c r="BT623" s="35"/>
      <c r="BU623" s="35"/>
      <c r="BV623" s="35"/>
      <c r="BW623" s="35"/>
      <c r="BX623" s="35"/>
      <c r="BY623" s="35"/>
      <c r="BZ623" s="35"/>
      <c r="CA623" s="35"/>
    </row>
    <row r="624" spans="1:79" x14ac:dyDescent="0.25">
      <c r="A624" s="35"/>
      <c r="B624" s="37"/>
      <c r="C624" s="38"/>
      <c r="D624" s="39"/>
      <c r="E624" s="37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T624" s="35"/>
      <c r="AU624" s="35"/>
      <c r="AV624" s="35"/>
      <c r="AW624" s="35"/>
      <c r="BA624" s="35"/>
      <c r="BB624" s="35"/>
      <c r="BC624" s="35"/>
      <c r="BD624" s="35"/>
      <c r="BE624" s="35"/>
      <c r="BF624" s="35"/>
      <c r="BG624" s="35"/>
      <c r="BH624" s="35"/>
      <c r="BI624" s="35"/>
      <c r="BK624" s="35"/>
      <c r="BL624" s="35"/>
      <c r="BM624" s="35"/>
      <c r="BN624" s="35"/>
      <c r="BO624" s="35"/>
      <c r="BP624" s="35"/>
      <c r="BQ624" s="35"/>
      <c r="BR624" s="35"/>
      <c r="BS624" s="35"/>
      <c r="BT624" s="35"/>
      <c r="BU624" s="35"/>
      <c r="BV624" s="35"/>
      <c r="BW624" s="35"/>
      <c r="BX624" s="35"/>
      <c r="BY624" s="35"/>
      <c r="BZ624" s="35"/>
      <c r="CA624" s="35"/>
    </row>
    <row r="625" spans="1:79" x14ac:dyDescent="0.25">
      <c r="A625" s="35"/>
      <c r="B625" s="37"/>
      <c r="C625" s="38"/>
      <c r="D625" s="39"/>
      <c r="E625" s="37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T625" s="35"/>
      <c r="AU625" s="35"/>
      <c r="AV625" s="35"/>
      <c r="AW625" s="35"/>
      <c r="BA625" s="35"/>
      <c r="BB625" s="35"/>
      <c r="BC625" s="35"/>
      <c r="BD625" s="35"/>
      <c r="BE625" s="35"/>
      <c r="BF625" s="35"/>
      <c r="BG625" s="35"/>
      <c r="BH625" s="35"/>
      <c r="BI625" s="35"/>
      <c r="BK625" s="35"/>
      <c r="BL625" s="35"/>
      <c r="BM625" s="35"/>
      <c r="BN625" s="35"/>
      <c r="BO625" s="35"/>
      <c r="BP625" s="35"/>
      <c r="BQ625" s="35"/>
      <c r="BR625" s="35"/>
      <c r="BS625" s="35"/>
      <c r="BT625" s="35"/>
      <c r="BU625" s="35"/>
      <c r="BV625" s="35"/>
      <c r="BW625" s="35"/>
      <c r="BX625" s="35"/>
      <c r="BY625" s="35"/>
      <c r="BZ625" s="35"/>
      <c r="CA625" s="35"/>
    </row>
    <row r="626" spans="1:79" x14ac:dyDescent="0.25">
      <c r="A626" s="35"/>
      <c r="B626" s="37"/>
      <c r="C626" s="38"/>
      <c r="D626" s="39"/>
      <c r="E626" s="37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T626" s="35"/>
      <c r="AU626" s="35"/>
      <c r="AV626" s="35"/>
      <c r="AW626" s="35"/>
      <c r="BA626" s="35"/>
      <c r="BB626" s="35"/>
      <c r="BC626" s="35"/>
      <c r="BD626" s="35"/>
      <c r="BE626" s="35"/>
      <c r="BF626" s="35"/>
      <c r="BG626" s="35"/>
      <c r="BH626" s="35"/>
      <c r="BI626" s="35"/>
      <c r="BK626" s="35"/>
      <c r="BL626" s="35"/>
      <c r="BM626" s="35"/>
      <c r="BN626" s="35"/>
      <c r="BO626" s="35"/>
      <c r="BP626" s="35"/>
      <c r="BQ626" s="35"/>
      <c r="BR626" s="35"/>
      <c r="BS626" s="35"/>
      <c r="BT626" s="35"/>
      <c r="BU626" s="35"/>
      <c r="BV626" s="35"/>
      <c r="BW626" s="35"/>
      <c r="BX626" s="35"/>
      <c r="BY626" s="35"/>
      <c r="BZ626" s="35"/>
      <c r="CA626" s="35"/>
    </row>
    <row r="627" spans="1:79" x14ac:dyDescent="0.25">
      <c r="A627" s="35"/>
      <c r="B627" s="37"/>
      <c r="C627" s="38"/>
      <c r="D627" s="39"/>
      <c r="E627" s="37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T627" s="35"/>
      <c r="AU627" s="35"/>
      <c r="AV627" s="35"/>
      <c r="AW627" s="35"/>
      <c r="BA627" s="35"/>
      <c r="BB627" s="35"/>
      <c r="BC627" s="35"/>
      <c r="BD627" s="35"/>
      <c r="BE627" s="35"/>
      <c r="BF627" s="35"/>
      <c r="BG627" s="35"/>
      <c r="BH627" s="35"/>
      <c r="BI627" s="35"/>
      <c r="BK627" s="35"/>
      <c r="BL627" s="35"/>
      <c r="BM627" s="35"/>
      <c r="BN627" s="35"/>
      <c r="BO627" s="35"/>
      <c r="BP627" s="35"/>
      <c r="BQ627" s="35"/>
      <c r="BR627" s="35"/>
      <c r="BS627" s="35"/>
      <c r="BT627" s="35"/>
      <c r="BU627" s="35"/>
      <c r="BV627" s="35"/>
      <c r="BW627" s="35"/>
      <c r="BX627" s="35"/>
      <c r="BY627" s="35"/>
      <c r="BZ627" s="35"/>
      <c r="CA627" s="35"/>
    </row>
    <row r="628" spans="1:79" x14ac:dyDescent="0.25">
      <c r="A628" s="35"/>
      <c r="B628" s="37"/>
      <c r="C628" s="38"/>
      <c r="D628" s="39"/>
      <c r="E628" s="37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T628" s="35"/>
      <c r="AU628" s="35"/>
      <c r="AV628" s="35"/>
      <c r="AW628" s="35"/>
      <c r="BA628" s="35"/>
      <c r="BB628" s="35"/>
      <c r="BC628" s="35"/>
      <c r="BD628" s="35"/>
      <c r="BE628" s="35"/>
      <c r="BF628" s="35"/>
      <c r="BG628" s="35"/>
      <c r="BH628" s="35"/>
      <c r="BI628" s="35"/>
      <c r="BK628" s="35"/>
      <c r="BL628" s="35"/>
      <c r="BM628" s="35"/>
      <c r="BN628" s="35"/>
      <c r="BO628" s="35"/>
      <c r="BP628" s="35"/>
      <c r="BQ628" s="35"/>
      <c r="BR628" s="35"/>
      <c r="BS628" s="35"/>
      <c r="BT628" s="35"/>
      <c r="BU628" s="35"/>
      <c r="BV628" s="35"/>
      <c r="BW628" s="35"/>
      <c r="BX628" s="35"/>
      <c r="BY628" s="35"/>
      <c r="BZ628" s="35"/>
      <c r="CA628" s="35"/>
    </row>
    <row r="629" spans="1:79" x14ac:dyDescent="0.25">
      <c r="A629" s="35"/>
      <c r="B629" s="37"/>
      <c r="C629" s="38"/>
      <c r="D629" s="39"/>
      <c r="E629" s="37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T629" s="35"/>
      <c r="AU629" s="35"/>
      <c r="AV629" s="35"/>
      <c r="AW629" s="35"/>
      <c r="BA629" s="35"/>
      <c r="BB629" s="35"/>
      <c r="BC629" s="35"/>
      <c r="BD629" s="35"/>
      <c r="BE629" s="35"/>
      <c r="BF629" s="35"/>
      <c r="BG629" s="35"/>
      <c r="BH629" s="35"/>
      <c r="BI629" s="35"/>
      <c r="BK629" s="35"/>
      <c r="BL629" s="35"/>
      <c r="BM629" s="35"/>
      <c r="BN629" s="35"/>
      <c r="BO629" s="35"/>
      <c r="BP629" s="35"/>
      <c r="BQ629" s="35"/>
      <c r="BR629" s="35"/>
      <c r="BS629" s="35"/>
      <c r="BT629" s="35"/>
      <c r="BU629" s="35"/>
      <c r="BV629" s="35"/>
      <c r="BW629" s="35"/>
      <c r="BX629" s="35"/>
      <c r="BY629" s="35"/>
      <c r="BZ629" s="35"/>
      <c r="CA629" s="35"/>
    </row>
    <row r="630" spans="1:79" x14ac:dyDescent="0.25">
      <c r="A630" s="35"/>
      <c r="B630" s="37"/>
      <c r="C630" s="38"/>
      <c r="D630" s="39"/>
      <c r="E630" s="37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T630" s="35"/>
      <c r="AU630" s="35"/>
      <c r="AV630" s="35"/>
      <c r="AW630" s="35"/>
      <c r="BA630" s="35"/>
      <c r="BB630" s="35"/>
      <c r="BC630" s="35"/>
      <c r="BD630" s="35"/>
      <c r="BE630" s="35"/>
      <c r="BF630" s="35"/>
      <c r="BG630" s="35"/>
      <c r="BH630" s="35"/>
      <c r="BI630" s="35"/>
      <c r="BK630" s="35"/>
      <c r="BL630" s="35"/>
      <c r="BM630" s="35"/>
      <c r="BN630" s="35"/>
      <c r="BO630" s="35"/>
      <c r="BP630" s="35"/>
      <c r="BQ630" s="35"/>
      <c r="BR630" s="35"/>
      <c r="BS630" s="35"/>
      <c r="BT630" s="35"/>
      <c r="BU630" s="35"/>
      <c r="BV630" s="35"/>
      <c r="BW630" s="35"/>
      <c r="BX630" s="35"/>
      <c r="BY630" s="35"/>
      <c r="BZ630" s="35"/>
      <c r="CA630" s="35"/>
    </row>
    <row r="631" spans="1:79" x14ac:dyDescent="0.25">
      <c r="A631" s="35"/>
      <c r="B631" s="37"/>
      <c r="C631" s="38"/>
      <c r="D631" s="39"/>
      <c r="E631" s="37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T631" s="35"/>
      <c r="AU631" s="35"/>
      <c r="AV631" s="35"/>
      <c r="AW631" s="35"/>
      <c r="BA631" s="35"/>
      <c r="BB631" s="35"/>
      <c r="BC631" s="35"/>
      <c r="BD631" s="35"/>
      <c r="BE631" s="35"/>
      <c r="BF631" s="35"/>
      <c r="BG631" s="35"/>
      <c r="BH631" s="35"/>
      <c r="BI631" s="35"/>
      <c r="BK631" s="35"/>
      <c r="BL631" s="35"/>
      <c r="BM631" s="35"/>
      <c r="BN631" s="35"/>
      <c r="BO631" s="35"/>
      <c r="BP631" s="35"/>
      <c r="BQ631" s="35"/>
      <c r="BR631" s="35"/>
      <c r="BS631" s="35"/>
      <c r="BT631" s="35"/>
      <c r="BU631" s="35"/>
      <c r="BV631" s="35"/>
      <c r="BW631" s="35"/>
      <c r="BX631" s="35"/>
      <c r="BY631" s="35"/>
      <c r="BZ631" s="35"/>
      <c r="CA631" s="35"/>
    </row>
    <row r="632" spans="1:79" x14ac:dyDescent="0.25">
      <c r="A632" s="35"/>
      <c r="B632" s="37"/>
      <c r="C632" s="38"/>
      <c r="D632" s="39"/>
      <c r="E632" s="37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T632" s="35"/>
      <c r="AU632" s="35"/>
      <c r="AV632" s="35"/>
      <c r="AW632" s="35"/>
      <c r="BA632" s="35"/>
      <c r="BB632" s="35"/>
      <c r="BC632" s="35"/>
      <c r="BD632" s="35"/>
      <c r="BE632" s="35"/>
      <c r="BF632" s="35"/>
      <c r="BG632" s="35"/>
      <c r="BH632" s="35"/>
      <c r="BI632" s="35"/>
      <c r="BK632" s="35"/>
      <c r="BL632" s="35"/>
      <c r="BM632" s="35"/>
      <c r="BN632" s="35"/>
      <c r="BO632" s="35"/>
      <c r="BP632" s="35"/>
      <c r="BQ632" s="35"/>
      <c r="BR632" s="35"/>
      <c r="BS632" s="35"/>
      <c r="BT632" s="35"/>
      <c r="BU632" s="35"/>
      <c r="BV632" s="35"/>
      <c r="BW632" s="35"/>
      <c r="BX632" s="35"/>
      <c r="BY632" s="35"/>
      <c r="BZ632" s="35"/>
      <c r="CA632" s="35"/>
    </row>
    <row r="633" spans="1:79" x14ac:dyDescent="0.25">
      <c r="A633" s="35"/>
      <c r="B633" s="37"/>
      <c r="C633" s="38"/>
      <c r="D633" s="39"/>
      <c r="E633" s="37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T633" s="35"/>
      <c r="AU633" s="35"/>
      <c r="AV633" s="35"/>
      <c r="AW633" s="35"/>
      <c r="BA633" s="35"/>
      <c r="BB633" s="35"/>
      <c r="BC633" s="35"/>
      <c r="BD633" s="35"/>
      <c r="BE633" s="35"/>
      <c r="BF633" s="35"/>
      <c r="BG633" s="35"/>
      <c r="BH633" s="35"/>
      <c r="BI633" s="35"/>
      <c r="BK633" s="35"/>
      <c r="BL633" s="35"/>
      <c r="BM633" s="35"/>
      <c r="BN633" s="35"/>
      <c r="BO633" s="35"/>
      <c r="BP633" s="35"/>
      <c r="BQ633" s="35"/>
      <c r="BR633" s="35"/>
      <c r="BS633" s="35"/>
      <c r="BT633" s="35"/>
      <c r="BU633" s="35"/>
      <c r="BV633" s="35"/>
      <c r="BW633" s="35"/>
      <c r="BX633" s="35"/>
      <c r="BY633" s="35"/>
      <c r="BZ633" s="35"/>
      <c r="CA633" s="35"/>
    </row>
    <row r="634" spans="1:79" x14ac:dyDescent="0.25">
      <c r="A634" s="35"/>
      <c r="B634" s="37"/>
      <c r="C634" s="38"/>
      <c r="D634" s="39"/>
      <c r="E634" s="37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T634" s="35"/>
      <c r="AU634" s="35"/>
      <c r="AV634" s="35"/>
      <c r="AW634" s="35"/>
      <c r="BA634" s="35"/>
      <c r="BB634" s="35"/>
      <c r="BC634" s="35"/>
      <c r="BD634" s="35"/>
      <c r="BE634" s="35"/>
      <c r="BF634" s="35"/>
      <c r="BG634" s="35"/>
      <c r="BH634" s="35"/>
      <c r="BI634" s="35"/>
      <c r="BK634" s="35"/>
      <c r="BL634" s="35"/>
      <c r="BM634" s="35"/>
      <c r="BN634" s="35"/>
      <c r="BO634" s="35"/>
      <c r="BP634" s="35"/>
      <c r="BQ634" s="35"/>
      <c r="BR634" s="35"/>
      <c r="BS634" s="35"/>
      <c r="BT634" s="35"/>
      <c r="BU634" s="35"/>
      <c r="BV634" s="35"/>
      <c r="BW634" s="35"/>
      <c r="BX634" s="35"/>
      <c r="BY634" s="35"/>
      <c r="BZ634" s="35"/>
      <c r="CA634" s="35"/>
    </row>
    <row r="635" spans="1:79" x14ac:dyDescent="0.25">
      <c r="A635" s="35"/>
      <c r="B635" s="37"/>
      <c r="C635" s="38"/>
      <c r="D635" s="39"/>
      <c r="E635" s="37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T635" s="35"/>
      <c r="AU635" s="35"/>
      <c r="AV635" s="35"/>
      <c r="AW635" s="35"/>
      <c r="BA635" s="35"/>
      <c r="BB635" s="35"/>
      <c r="BC635" s="35"/>
      <c r="BD635" s="35"/>
      <c r="BE635" s="35"/>
      <c r="BF635" s="35"/>
      <c r="BG635" s="35"/>
      <c r="BH635" s="35"/>
      <c r="BI635" s="35"/>
      <c r="BK635" s="35"/>
      <c r="BL635" s="35"/>
      <c r="BM635" s="35"/>
      <c r="BN635" s="35"/>
      <c r="BO635" s="35"/>
      <c r="BP635" s="35"/>
      <c r="BQ635" s="35"/>
      <c r="BR635" s="35"/>
      <c r="BS635" s="35"/>
      <c r="BT635" s="35"/>
      <c r="BU635" s="35"/>
      <c r="BV635" s="35"/>
      <c r="BW635" s="35"/>
      <c r="BX635" s="35"/>
      <c r="BY635" s="35"/>
      <c r="BZ635" s="35"/>
      <c r="CA635" s="35"/>
    </row>
    <row r="636" spans="1:79" x14ac:dyDescent="0.25">
      <c r="A636" s="35"/>
      <c r="B636" s="37"/>
      <c r="C636" s="38"/>
      <c r="D636" s="39"/>
      <c r="E636" s="37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T636" s="35"/>
      <c r="AU636" s="35"/>
      <c r="AV636" s="35"/>
      <c r="AW636" s="35"/>
      <c r="BA636" s="35"/>
      <c r="BB636" s="35"/>
      <c r="BC636" s="35"/>
      <c r="BD636" s="35"/>
      <c r="BE636" s="35"/>
      <c r="BF636" s="35"/>
      <c r="BG636" s="35"/>
      <c r="BH636" s="35"/>
      <c r="BI636" s="35"/>
      <c r="BK636" s="35"/>
      <c r="BL636" s="35"/>
      <c r="BM636" s="35"/>
      <c r="BN636" s="35"/>
      <c r="BO636" s="35"/>
      <c r="BP636" s="35"/>
      <c r="BQ636" s="35"/>
      <c r="BR636" s="35"/>
      <c r="BS636" s="35"/>
      <c r="BT636" s="35"/>
      <c r="BU636" s="35"/>
      <c r="BV636" s="35"/>
      <c r="BW636" s="35"/>
      <c r="BX636" s="35"/>
      <c r="BY636" s="35"/>
      <c r="BZ636" s="35"/>
      <c r="CA636" s="35"/>
    </row>
    <row r="637" spans="1:79" x14ac:dyDescent="0.25">
      <c r="A637" s="35"/>
      <c r="B637" s="37"/>
      <c r="C637" s="38"/>
      <c r="D637" s="39"/>
      <c r="E637" s="37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T637" s="35"/>
      <c r="AU637" s="35"/>
      <c r="AV637" s="35"/>
      <c r="AW637" s="35"/>
      <c r="BA637" s="35"/>
      <c r="BB637" s="35"/>
      <c r="BC637" s="35"/>
      <c r="BD637" s="35"/>
      <c r="BE637" s="35"/>
      <c r="BF637" s="35"/>
      <c r="BG637" s="35"/>
      <c r="BH637" s="35"/>
      <c r="BI637" s="35"/>
      <c r="BK637" s="35"/>
      <c r="BL637" s="35"/>
      <c r="BM637" s="35"/>
      <c r="BN637" s="35"/>
      <c r="BO637" s="35"/>
      <c r="BP637" s="35"/>
      <c r="BQ637" s="35"/>
      <c r="BR637" s="35"/>
      <c r="BS637" s="35"/>
      <c r="BT637" s="35"/>
      <c r="BU637" s="35"/>
      <c r="BV637" s="35"/>
      <c r="BW637" s="35"/>
      <c r="BX637" s="35"/>
      <c r="BY637" s="35"/>
      <c r="BZ637" s="35"/>
      <c r="CA637" s="35"/>
    </row>
    <row r="638" spans="1:79" x14ac:dyDescent="0.25">
      <c r="A638" s="35"/>
      <c r="B638" s="37"/>
      <c r="C638" s="38"/>
      <c r="D638" s="39"/>
      <c r="E638" s="37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T638" s="35"/>
      <c r="AU638" s="35"/>
      <c r="AV638" s="35"/>
      <c r="AW638" s="35"/>
      <c r="BA638" s="35"/>
      <c r="BB638" s="35"/>
      <c r="BC638" s="35"/>
      <c r="BD638" s="35"/>
      <c r="BE638" s="35"/>
      <c r="BF638" s="35"/>
      <c r="BG638" s="35"/>
      <c r="BH638" s="35"/>
      <c r="BI638" s="35"/>
      <c r="BK638" s="35"/>
      <c r="BL638" s="35"/>
      <c r="BM638" s="35"/>
      <c r="BN638" s="35"/>
      <c r="BO638" s="35"/>
      <c r="BP638" s="35"/>
      <c r="BQ638" s="35"/>
      <c r="BR638" s="35"/>
      <c r="BS638" s="35"/>
      <c r="BT638" s="35"/>
      <c r="BU638" s="35"/>
      <c r="BV638" s="35"/>
      <c r="BW638" s="35"/>
      <c r="BX638" s="35"/>
      <c r="BY638" s="35"/>
      <c r="BZ638" s="35"/>
      <c r="CA638" s="35"/>
    </row>
    <row r="639" spans="1:79" x14ac:dyDescent="0.25">
      <c r="A639" s="35"/>
      <c r="B639" s="37"/>
      <c r="C639" s="38"/>
      <c r="D639" s="39"/>
      <c r="E639" s="37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T639" s="35"/>
      <c r="AU639" s="35"/>
      <c r="AV639" s="35"/>
      <c r="AW639" s="35"/>
      <c r="BA639" s="35"/>
      <c r="BB639" s="35"/>
      <c r="BC639" s="35"/>
      <c r="BD639" s="35"/>
      <c r="BE639" s="35"/>
      <c r="BF639" s="35"/>
      <c r="BG639" s="35"/>
      <c r="BH639" s="35"/>
      <c r="BI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5"/>
      <c r="BX639" s="35"/>
      <c r="BY639" s="35"/>
      <c r="BZ639" s="35"/>
      <c r="CA639" s="35"/>
    </row>
    <row r="640" spans="1:79" x14ac:dyDescent="0.25">
      <c r="A640" s="35"/>
      <c r="B640" s="37"/>
      <c r="C640" s="38"/>
      <c r="D640" s="39"/>
      <c r="E640" s="37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T640" s="35"/>
      <c r="AU640" s="35"/>
      <c r="AV640" s="35"/>
      <c r="AW640" s="35"/>
      <c r="BA640" s="35"/>
      <c r="BB640" s="35"/>
      <c r="BC640" s="35"/>
      <c r="BD640" s="35"/>
      <c r="BE640" s="35"/>
      <c r="BF640" s="35"/>
      <c r="BG640" s="35"/>
      <c r="BH640" s="35"/>
      <c r="BI640" s="35"/>
      <c r="BK640" s="35"/>
      <c r="BL640" s="35"/>
      <c r="BM640" s="35"/>
      <c r="BN640" s="35"/>
      <c r="BO640" s="35"/>
      <c r="BP640" s="35"/>
      <c r="BQ640" s="35"/>
      <c r="BR640" s="35"/>
      <c r="BS640" s="35"/>
      <c r="BT640" s="35"/>
      <c r="BU640" s="35"/>
      <c r="BV640" s="35"/>
      <c r="BW640" s="35"/>
      <c r="BX640" s="35"/>
      <c r="BY640" s="35"/>
      <c r="BZ640" s="35"/>
      <c r="CA640" s="35"/>
    </row>
    <row r="641" spans="1:79" x14ac:dyDescent="0.25">
      <c r="A641" s="35"/>
      <c r="B641" s="37"/>
      <c r="C641" s="38"/>
      <c r="D641" s="39"/>
      <c r="E641" s="37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T641" s="35"/>
      <c r="AU641" s="35"/>
      <c r="AV641" s="35"/>
      <c r="AW641" s="35"/>
      <c r="BA641" s="35"/>
      <c r="BB641" s="35"/>
      <c r="BC641" s="35"/>
      <c r="BD641" s="35"/>
      <c r="BE641" s="35"/>
      <c r="BF641" s="35"/>
      <c r="BG641" s="35"/>
      <c r="BH641" s="35"/>
      <c r="BI641" s="35"/>
      <c r="BK641" s="35"/>
      <c r="BL641" s="35"/>
      <c r="BM641" s="35"/>
      <c r="BN641" s="35"/>
      <c r="BO641" s="35"/>
      <c r="BP641" s="35"/>
      <c r="BQ641" s="35"/>
      <c r="BR641" s="35"/>
      <c r="BS641" s="35"/>
      <c r="BT641" s="35"/>
      <c r="BU641" s="35"/>
      <c r="BV641" s="35"/>
      <c r="BW641" s="35"/>
      <c r="BX641" s="35"/>
      <c r="BY641" s="35"/>
      <c r="BZ641" s="35"/>
      <c r="CA641" s="35"/>
    </row>
    <row r="642" spans="1:79" x14ac:dyDescent="0.25">
      <c r="A642" s="35"/>
      <c r="B642" s="37"/>
      <c r="C642" s="38"/>
      <c r="D642" s="39"/>
      <c r="E642" s="37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T642" s="35"/>
      <c r="AU642" s="35"/>
      <c r="AV642" s="35"/>
      <c r="AW642" s="35"/>
      <c r="BA642" s="35"/>
      <c r="BB642" s="35"/>
      <c r="BC642" s="35"/>
      <c r="BD642" s="35"/>
      <c r="BE642" s="35"/>
      <c r="BF642" s="35"/>
      <c r="BG642" s="35"/>
      <c r="BH642" s="35"/>
      <c r="BI642" s="35"/>
      <c r="BK642" s="35"/>
      <c r="BL642" s="35"/>
      <c r="BM642" s="35"/>
      <c r="BN642" s="35"/>
      <c r="BO642" s="35"/>
      <c r="BP642" s="35"/>
      <c r="BQ642" s="35"/>
      <c r="BR642" s="35"/>
      <c r="BS642" s="35"/>
      <c r="BT642" s="35"/>
      <c r="BU642" s="35"/>
      <c r="BV642" s="35"/>
      <c r="BW642" s="35"/>
      <c r="BX642" s="35"/>
      <c r="BY642" s="35"/>
      <c r="BZ642" s="35"/>
      <c r="CA642" s="35"/>
    </row>
    <row r="643" spans="1:79" x14ac:dyDescent="0.25">
      <c r="A643" s="35"/>
      <c r="B643" s="37"/>
      <c r="C643" s="38"/>
      <c r="D643" s="39"/>
      <c r="E643" s="37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T643" s="35"/>
      <c r="AU643" s="35"/>
      <c r="AV643" s="35"/>
      <c r="AW643" s="35"/>
      <c r="BA643" s="35"/>
      <c r="BB643" s="35"/>
      <c r="BC643" s="35"/>
      <c r="BD643" s="35"/>
      <c r="BE643" s="35"/>
      <c r="BF643" s="35"/>
      <c r="BG643" s="35"/>
      <c r="BH643" s="35"/>
      <c r="BI643" s="35"/>
      <c r="BK643" s="35"/>
      <c r="BL643" s="35"/>
      <c r="BM643" s="35"/>
      <c r="BN643" s="35"/>
      <c r="BO643" s="35"/>
      <c r="BP643" s="35"/>
      <c r="BQ643" s="35"/>
      <c r="BR643" s="35"/>
      <c r="BS643" s="35"/>
      <c r="BT643" s="35"/>
      <c r="BU643" s="35"/>
      <c r="BV643" s="35"/>
      <c r="BW643" s="35"/>
      <c r="BX643" s="35"/>
      <c r="BY643" s="35"/>
      <c r="BZ643" s="35"/>
      <c r="CA643" s="35"/>
    </row>
    <row r="644" spans="1:79" x14ac:dyDescent="0.25">
      <c r="A644" s="35"/>
      <c r="B644" s="37"/>
      <c r="C644" s="38"/>
      <c r="D644" s="39"/>
      <c r="E644" s="37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T644" s="35"/>
      <c r="AU644" s="35"/>
      <c r="AV644" s="35"/>
      <c r="AW644" s="35"/>
      <c r="BA644" s="35"/>
      <c r="BB644" s="35"/>
      <c r="BC644" s="35"/>
      <c r="BD644" s="35"/>
      <c r="BE644" s="35"/>
      <c r="BF644" s="35"/>
      <c r="BG644" s="35"/>
      <c r="BH644" s="35"/>
      <c r="BI644" s="35"/>
      <c r="BK644" s="35"/>
      <c r="BL644" s="35"/>
      <c r="BM644" s="35"/>
      <c r="BN644" s="35"/>
      <c r="BO644" s="35"/>
      <c r="BP644" s="35"/>
      <c r="BQ644" s="35"/>
      <c r="BR644" s="35"/>
      <c r="BS644" s="35"/>
      <c r="BT644" s="35"/>
      <c r="BU644" s="35"/>
      <c r="BV644" s="35"/>
      <c r="BW644" s="35"/>
      <c r="BX644" s="35"/>
      <c r="BY644" s="35"/>
      <c r="BZ644" s="35"/>
      <c r="CA644" s="35"/>
    </row>
    <row r="645" spans="1:79" x14ac:dyDescent="0.25">
      <c r="A645" s="35"/>
      <c r="B645" s="37"/>
      <c r="C645" s="38"/>
      <c r="D645" s="39"/>
      <c r="E645" s="37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T645" s="35"/>
      <c r="AU645" s="35"/>
      <c r="AV645" s="35"/>
      <c r="AW645" s="35"/>
      <c r="BA645" s="35"/>
      <c r="BB645" s="35"/>
      <c r="BC645" s="35"/>
      <c r="BD645" s="35"/>
      <c r="BE645" s="35"/>
      <c r="BF645" s="35"/>
      <c r="BG645" s="35"/>
      <c r="BH645" s="35"/>
      <c r="BI645" s="35"/>
      <c r="BK645" s="35"/>
      <c r="BL645" s="35"/>
      <c r="BM645" s="35"/>
      <c r="BN645" s="35"/>
      <c r="BO645" s="35"/>
      <c r="BP645" s="35"/>
      <c r="BQ645" s="35"/>
      <c r="BR645" s="35"/>
      <c r="BS645" s="35"/>
      <c r="BT645" s="35"/>
      <c r="BU645" s="35"/>
      <c r="BV645" s="35"/>
      <c r="BW645" s="35"/>
      <c r="BX645" s="35"/>
      <c r="BY645" s="35"/>
      <c r="BZ645" s="35"/>
      <c r="CA645" s="35"/>
    </row>
    <row r="646" spans="1:79" x14ac:dyDescent="0.25">
      <c r="A646" s="35"/>
      <c r="B646" s="37"/>
      <c r="C646" s="38"/>
      <c r="D646" s="39"/>
      <c r="E646" s="37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T646" s="35"/>
      <c r="AU646" s="35"/>
      <c r="AV646" s="35"/>
      <c r="AW646" s="35"/>
      <c r="BA646" s="35"/>
      <c r="BB646" s="35"/>
      <c r="BC646" s="35"/>
      <c r="BD646" s="35"/>
      <c r="BE646" s="35"/>
      <c r="BF646" s="35"/>
      <c r="BG646" s="35"/>
      <c r="BH646" s="35"/>
      <c r="BI646" s="35"/>
      <c r="BK646" s="35"/>
      <c r="BL646" s="35"/>
      <c r="BM646" s="35"/>
      <c r="BN646" s="35"/>
      <c r="BO646" s="35"/>
      <c r="BP646" s="35"/>
      <c r="BQ646" s="35"/>
      <c r="BR646" s="35"/>
      <c r="BS646" s="35"/>
      <c r="BT646" s="35"/>
      <c r="BU646" s="35"/>
      <c r="BV646" s="35"/>
      <c r="BW646" s="35"/>
      <c r="BX646" s="35"/>
      <c r="BY646" s="35"/>
      <c r="BZ646" s="35"/>
      <c r="CA646" s="35"/>
    </row>
    <row r="647" spans="1:79" x14ac:dyDescent="0.25">
      <c r="A647" s="35"/>
      <c r="B647" s="37"/>
      <c r="C647" s="38"/>
      <c r="D647" s="39"/>
      <c r="E647" s="37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T647" s="35"/>
      <c r="AU647" s="35"/>
      <c r="AV647" s="35"/>
      <c r="AW647" s="35"/>
      <c r="BA647" s="35"/>
      <c r="BB647" s="35"/>
      <c r="BC647" s="35"/>
      <c r="BD647" s="35"/>
      <c r="BE647" s="35"/>
      <c r="BF647" s="35"/>
      <c r="BG647" s="35"/>
      <c r="BH647" s="35"/>
      <c r="BI647" s="35"/>
      <c r="BK647" s="35"/>
      <c r="BL647" s="35"/>
      <c r="BM647" s="35"/>
      <c r="BN647" s="35"/>
      <c r="BO647" s="35"/>
      <c r="BP647" s="35"/>
      <c r="BQ647" s="35"/>
      <c r="BR647" s="35"/>
      <c r="BS647" s="35"/>
      <c r="BT647" s="35"/>
      <c r="BU647" s="35"/>
      <c r="BV647" s="35"/>
      <c r="BW647" s="35"/>
      <c r="BX647" s="35"/>
      <c r="BY647" s="35"/>
      <c r="BZ647" s="35"/>
      <c r="CA647" s="35"/>
    </row>
    <row r="648" spans="1:79" x14ac:dyDescent="0.25">
      <c r="A648" s="35"/>
      <c r="B648" s="37"/>
      <c r="C648" s="38"/>
      <c r="D648" s="39"/>
      <c r="E648" s="37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T648" s="35"/>
      <c r="AU648" s="35"/>
      <c r="AV648" s="35"/>
      <c r="AW648" s="35"/>
      <c r="BA648" s="35"/>
      <c r="BB648" s="35"/>
      <c r="BC648" s="35"/>
      <c r="BD648" s="35"/>
      <c r="BE648" s="35"/>
      <c r="BF648" s="35"/>
      <c r="BG648" s="35"/>
      <c r="BH648" s="35"/>
      <c r="BI648" s="35"/>
      <c r="BK648" s="35"/>
      <c r="BL648" s="35"/>
      <c r="BM648" s="35"/>
      <c r="BN648" s="35"/>
      <c r="BO648" s="35"/>
      <c r="BP648" s="35"/>
      <c r="BQ648" s="35"/>
      <c r="BR648" s="35"/>
      <c r="BS648" s="35"/>
      <c r="BT648" s="35"/>
      <c r="BU648" s="35"/>
      <c r="BV648" s="35"/>
      <c r="BW648" s="35"/>
      <c r="BX648" s="35"/>
      <c r="BY648" s="35"/>
      <c r="BZ648" s="35"/>
      <c r="CA648" s="35"/>
    </row>
    <row r="649" spans="1:79" x14ac:dyDescent="0.25">
      <c r="A649" s="35"/>
      <c r="B649" s="37"/>
      <c r="C649" s="38"/>
      <c r="D649" s="39"/>
      <c r="E649" s="37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T649" s="35"/>
      <c r="AU649" s="35"/>
      <c r="AV649" s="35"/>
      <c r="AW649" s="35"/>
      <c r="BA649" s="35"/>
      <c r="BB649" s="35"/>
      <c r="BC649" s="35"/>
      <c r="BD649" s="35"/>
      <c r="BE649" s="35"/>
      <c r="BF649" s="35"/>
      <c r="BG649" s="35"/>
      <c r="BH649" s="35"/>
      <c r="BI649" s="35"/>
      <c r="BK649" s="35"/>
      <c r="BL649" s="35"/>
      <c r="BM649" s="35"/>
      <c r="BN649" s="35"/>
      <c r="BO649" s="35"/>
      <c r="BP649" s="35"/>
      <c r="BQ649" s="35"/>
      <c r="BR649" s="35"/>
      <c r="BS649" s="35"/>
      <c r="BT649" s="35"/>
      <c r="BU649" s="35"/>
      <c r="BV649" s="35"/>
      <c r="BW649" s="35"/>
      <c r="BX649" s="35"/>
      <c r="BY649" s="35"/>
      <c r="BZ649" s="35"/>
      <c r="CA649" s="35"/>
    </row>
    <row r="650" spans="1:79" x14ac:dyDescent="0.25">
      <c r="A650" s="35"/>
      <c r="B650" s="37"/>
      <c r="C650" s="38"/>
      <c r="D650" s="39"/>
      <c r="E650" s="37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T650" s="35"/>
      <c r="AU650" s="35"/>
      <c r="AV650" s="35"/>
      <c r="AW650" s="35"/>
      <c r="BA650" s="35"/>
      <c r="BB650" s="35"/>
      <c r="BC650" s="35"/>
      <c r="BD650" s="35"/>
      <c r="BE650" s="35"/>
      <c r="BF650" s="35"/>
      <c r="BG650" s="35"/>
      <c r="BH650" s="35"/>
      <c r="BI650" s="35"/>
      <c r="BK650" s="35"/>
      <c r="BL650" s="35"/>
      <c r="BM650" s="35"/>
      <c r="BN650" s="35"/>
      <c r="BO650" s="35"/>
      <c r="BP650" s="35"/>
      <c r="BQ650" s="35"/>
      <c r="BR650" s="35"/>
      <c r="BS650" s="35"/>
      <c r="BT650" s="35"/>
      <c r="BU650" s="35"/>
      <c r="BV650" s="35"/>
      <c r="BW650" s="35"/>
      <c r="BX650" s="35"/>
      <c r="BY650" s="35"/>
      <c r="BZ650" s="35"/>
      <c r="CA650" s="35"/>
    </row>
    <row r="651" spans="1:79" x14ac:dyDescent="0.25">
      <c r="A651" s="35"/>
      <c r="B651" s="37"/>
      <c r="C651" s="38"/>
      <c r="D651" s="39"/>
      <c r="E651" s="37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T651" s="35"/>
      <c r="AU651" s="35"/>
      <c r="AV651" s="35"/>
      <c r="AW651" s="35"/>
      <c r="BA651" s="35"/>
      <c r="BB651" s="35"/>
      <c r="BC651" s="35"/>
      <c r="BD651" s="35"/>
      <c r="BE651" s="35"/>
      <c r="BF651" s="35"/>
      <c r="BG651" s="35"/>
      <c r="BH651" s="35"/>
      <c r="BI651" s="35"/>
      <c r="BK651" s="35"/>
      <c r="BL651" s="35"/>
      <c r="BM651" s="35"/>
      <c r="BN651" s="35"/>
      <c r="BO651" s="35"/>
      <c r="BP651" s="35"/>
      <c r="BQ651" s="35"/>
      <c r="BR651" s="35"/>
      <c r="BS651" s="35"/>
      <c r="BT651" s="35"/>
      <c r="BU651" s="35"/>
      <c r="BV651" s="35"/>
      <c r="BW651" s="35"/>
      <c r="BX651" s="35"/>
      <c r="BY651" s="35"/>
      <c r="BZ651" s="35"/>
      <c r="CA651" s="35"/>
    </row>
    <row r="652" spans="1:79" x14ac:dyDescent="0.25">
      <c r="A652" s="35"/>
      <c r="B652" s="37"/>
      <c r="C652" s="38"/>
      <c r="D652" s="39"/>
      <c r="E652" s="37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T652" s="35"/>
      <c r="AU652" s="35"/>
      <c r="AV652" s="35"/>
      <c r="AW652" s="35"/>
      <c r="BA652" s="35"/>
      <c r="BB652" s="35"/>
      <c r="BC652" s="35"/>
      <c r="BD652" s="35"/>
      <c r="BE652" s="35"/>
      <c r="BF652" s="35"/>
      <c r="BG652" s="35"/>
      <c r="BH652" s="35"/>
      <c r="BI652" s="35"/>
      <c r="BK652" s="35"/>
      <c r="BL652" s="35"/>
      <c r="BM652" s="35"/>
      <c r="BN652" s="35"/>
      <c r="BO652" s="35"/>
      <c r="BP652" s="35"/>
      <c r="BQ652" s="35"/>
      <c r="BR652" s="35"/>
      <c r="BS652" s="35"/>
      <c r="BT652" s="35"/>
      <c r="BU652" s="35"/>
      <c r="BV652" s="35"/>
      <c r="BW652" s="35"/>
      <c r="BX652" s="35"/>
      <c r="BY652" s="35"/>
      <c r="BZ652" s="35"/>
      <c r="CA652" s="35"/>
    </row>
    <row r="653" spans="1:79" x14ac:dyDescent="0.25">
      <c r="A653" s="35"/>
      <c r="B653" s="37"/>
      <c r="C653" s="38"/>
      <c r="D653" s="39"/>
      <c r="E653" s="37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T653" s="35"/>
      <c r="AU653" s="35"/>
      <c r="AV653" s="35"/>
      <c r="AW653" s="35"/>
      <c r="BA653" s="35"/>
      <c r="BB653" s="35"/>
      <c r="BC653" s="35"/>
      <c r="BD653" s="35"/>
      <c r="BE653" s="35"/>
      <c r="BF653" s="35"/>
      <c r="BG653" s="35"/>
      <c r="BH653" s="35"/>
      <c r="BI653" s="35"/>
      <c r="BK653" s="35"/>
      <c r="BL653" s="35"/>
      <c r="BM653" s="35"/>
      <c r="BN653" s="35"/>
      <c r="BO653" s="35"/>
      <c r="BP653" s="35"/>
      <c r="BQ653" s="35"/>
      <c r="BR653" s="35"/>
      <c r="BS653" s="35"/>
      <c r="BT653" s="35"/>
      <c r="BU653" s="35"/>
      <c r="BV653" s="35"/>
      <c r="BW653" s="35"/>
      <c r="BX653" s="35"/>
      <c r="BY653" s="35"/>
      <c r="BZ653" s="35"/>
      <c r="CA653" s="35"/>
    </row>
    <row r="654" spans="1:79" x14ac:dyDescent="0.25">
      <c r="A654" s="35"/>
      <c r="B654" s="37"/>
      <c r="C654" s="38"/>
      <c r="D654" s="39"/>
      <c r="E654" s="37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T654" s="35"/>
      <c r="AU654" s="35"/>
      <c r="AV654" s="35"/>
      <c r="AW654" s="35"/>
      <c r="BA654" s="35"/>
      <c r="BB654" s="35"/>
      <c r="BC654" s="35"/>
      <c r="BD654" s="35"/>
      <c r="BE654" s="35"/>
      <c r="BF654" s="35"/>
      <c r="BG654" s="35"/>
      <c r="BH654" s="35"/>
      <c r="BI654" s="35"/>
      <c r="BK654" s="35"/>
      <c r="BL654" s="35"/>
      <c r="BM654" s="35"/>
      <c r="BN654" s="35"/>
      <c r="BO654" s="35"/>
      <c r="BP654" s="35"/>
      <c r="BQ654" s="35"/>
      <c r="BR654" s="35"/>
      <c r="BS654" s="35"/>
      <c r="BT654" s="35"/>
      <c r="BU654" s="35"/>
      <c r="BV654" s="35"/>
      <c r="BW654" s="35"/>
      <c r="BX654" s="35"/>
      <c r="BY654" s="35"/>
      <c r="BZ654" s="35"/>
      <c r="CA654" s="35"/>
    </row>
    <row r="655" spans="1:79" x14ac:dyDescent="0.25">
      <c r="A655" s="35"/>
      <c r="B655" s="37"/>
      <c r="C655" s="38"/>
      <c r="D655" s="39"/>
      <c r="E655" s="37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T655" s="35"/>
      <c r="AU655" s="35"/>
      <c r="AV655" s="35"/>
      <c r="AW655" s="35"/>
      <c r="BA655" s="35"/>
      <c r="BB655" s="35"/>
      <c r="BC655" s="35"/>
      <c r="BD655" s="35"/>
      <c r="BE655" s="35"/>
      <c r="BF655" s="35"/>
      <c r="BG655" s="35"/>
      <c r="BH655" s="35"/>
      <c r="BI655" s="35"/>
      <c r="BK655" s="35"/>
      <c r="BL655" s="35"/>
      <c r="BM655" s="35"/>
      <c r="BN655" s="35"/>
      <c r="BO655" s="35"/>
      <c r="BP655" s="35"/>
      <c r="BQ655" s="35"/>
      <c r="BR655" s="35"/>
      <c r="BS655" s="35"/>
      <c r="BT655" s="35"/>
      <c r="BU655" s="35"/>
      <c r="BV655" s="35"/>
      <c r="BW655" s="35"/>
      <c r="BX655" s="35"/>
      <c r="BY655" s="35"/>
      <c r="BZ655" s="35"/>
      <c r="CA655" s="35"/>
    </row>
    <row r="656" spans="1:79" x14ac:dyDescent="0.25">
      <c r="A656" s="35"/>
      <c r="B656" s="37"/>
      <c r="C656" s="38"/>
      <c r="D656" s="39"/>
      <c r="E656" s="37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T656" s="35"/>
      <c r="AU656" s="35"/>
      <c r="AV656" s="35"/>
      <c r="AW656" s="35"/>
      <c r="BA656" s="35"/>
      <c r="BB656" s="35"/>
      <c r="BC656" s="35"/>
      <c r="BD656" s="35"/>
      <c r="BE656" s="35"/>
      <c r="BF656" s="35"/>
      <c r="BG656" s="35"/>
      <c r="BH656" s="35"/>
      <c r="BI656" s="35"/>
      <c r="BK656" s="35"/>
      <c r="BL656" s="35"/>
      <c r="BM656" s="35"/>
      <c r="BN656" s="35"/>
      <c r="BO656" s="35"/>
      <c r="BP656" s="35"/>
      <c r="BQ656" s="35"/>
      <c r="BR656" s="35"/>
      <c r="BS656" s="35"/>
      <c r="BT656" s="35"/>
      <c r="BU656" s="35"/>
      <c r="BV656" s="35"/>
      <c r="BW656" s="35"/>
      <c r="BX656" s="35"/>
      <c r="BY656" s="35"/>
      <c r="BZ656" s="35"/>
      <c r="CA656" s="35"/>
    </row>
    <row r="657" spans="1:79" x14ac:dyDescent="0.25">
      <c r="A657" s="35"/>
      <c r="B657" s="37"/>
      <c r="C657" s="38"/>
      <c r="D657" s="39"/>
      <c r="E657" s="37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T657" s="35"/>
      <c r="AU657" s="35"/>
      <c r="AV657" s="35"/>
      <c r="AW657" s="35"/>
      <c r="BA657" s="35"/>
      <c r="BB657" s="35"/>
      <c r="BC657" s="35"/>
      <c r="BD657" s="35"/>
      <c r="BE657" s="35"/>
      <c r="BF657" s="35"/>
      <c r="BG657" s="35"/>
      <c r="BH657" s="35"/>
      <c r="BI657" s="35"/>
      <c r="BK657" s="35"/>
      <c r="BL657" s="35"/>
      <c r="BM657" s="35"/>
      <c r="BN657" s="35"/>
      <c r="BO657" s="35"/>
      <c r="BP657" s="35"/>
      <c r="BQ657" s="35"/>
      <c r="BR657" s="35"/>
      <c r="BS657" s="35"/>
      <c r="BT657" s="35"/>
      <c r="BU657" s="35"/>
      <c r="BV657" s="35"/>
      <c r="BW657" s="35"/>
      <c r="BX657" s="35"/>
      <c r="BY657" s="35"/>
      <c r="BZ657" s="35"/>
      <c r="CA657" s="35"/>
    </row>
    <row r="658" spans="1:79" x14ac:dyDescent="0.25">
      <c r="A658" s="35"/>
      <c r="B658" s="37"/>
      <c r="C658" s="38"/>
      <c r="D658" s="39"/>
      <c r="E658" s="37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T658" s="35"/>
      <c r="AU658" s="35"/>
      <c r="AV658" s="35"/>
      <c r="AW658" s="35"/>
      <c r="BA658" s="35"/>
      <c r="BB658" s="35"/>
      <c r="BC658" s="35"/>
      <c r="BD658" s="35"/>
      <c r="BE658" s="35"/>
      <c r="BF658" s="35"/>
      <c r="BG658" s="35"/>
      <c r="BH658" s="35"/>
      <c r="BI658" s="35"/>
      <c r="BK658" s="35"/>
      <c r="BL658" s="35"/>
      <c r="BM658" s="35"/>
      <c r="BN658" s="35"/>
      <c r="BO658" s="35"/>
      <c r="BP658" s="35"/>
      <c r="BQ658" s="35"/>
      <c r="BR658" s="35"/>
      <c r="BS658" s="35"/>
      <c r="BT658" s="35"/>
      <c r="BU658" s="35"/>
      <c r="BV658" s="35"/>
      <c r="BW658" s="35"/>
      <c r="BX658" s="35"/>
      <c r="BY658" s="35"/>
      <c r="BZ658" s="35"/>
      <c r="CA658" s="35"/>
    </row>
    <row r="659" spans="1:79" x14ac:dyDescent="0.25">
      <c r="A659" s="35"/>
      <c r="B659" s="37"/>
      <c r="C659" s="38"/>
      <c r="D659" s="39"/>
      <c r="E659" s="37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T659" s="35"/>
      <c r="AU659" s="35"/>
      <c r="AV659" s="35"/>
      <c r="AW659" s="35"/>
      <c r="BA659" s="35"/>
      <c r="BB659" s="35"/>
      <c r="BC659" s="35"/>
      <c r="BD659" s="35"/>
      <c r="BE659" s="35"/>
      <c r="BF659" s="35"/>
      <c r="BG659" s="35"/>
      <c r="BH659" s="35"/>
      <c r="BI659" s="35"/>
      <c r="BK659" s="35"/>
      <c r="BL659" s="35"/>
      <c r="BM659" s="35"/>
      <c r="BN659" s="35"/>
      <c r="BO659" s="35"/>
      <c r="BP659" s="35"/>
      <c r="BQ659" s="35"/>
      <c r="BR659" s="35"/>
      <c r="BS659" s="35"/>
      <c r="BT659" s="35"/>
      <c r="BU659" s="35"/>
      <c r="BV659" s="35"/>
      <c r="BW659" s="35"/>
      <c r="BX659" s="35"/>
      <c r="BY659" s="35"/>
      <c r="BZ659" s="35"/>
      <c r="CA659" s="35"/>
    </row>
    <row r="660" spans="1:79" x14ac:dyDescent="0.25">
      <c r="A660" s="35"/>
      <c r="B660" s="37"/>
      <c r="C660" s="38"/>
      <c r="D660" s="39"/>
      <c r="E660" s="37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T660" s="35"/>
      <c r="AU660" s="35"/>
      <c r="AV660" s="35"/>
      <c r="AW660" s="35"/>
      <c r="BA660" s="35"/>
      <c r="BB660" s="35"/>
      <c r="BC660" s="35"/>
      <c r="BD660" s="35"/>
      <c r="BE660" s="35"/>
      <c r="BF660" s="35"/>
      <c r="BG660" s="35"/>
      <c r="BH660" s="35"/>
      <c r="BI660" s="35"/>
      <c r="BK660" s="35"/>
      <c r="BL660" s="35"/>
      <c r="BM660" s="35"/>
      <c r="BN660" s="35"/>
      <c r="BO660" s="35"/>
      <c r="BP660" s="35"/>
      <c r="BQ660" s="35"/>
      <c r="BR660" s="35"/>
      <c r="BS660" s="35"/>
      <c r="BT660" s="35"/>
      <c r="BU660" s="35"/>
      <c r="BV660" s="35"/>
      <c r="BW660" s="35"/>
      <c r="BX660" s="35"/>
      <c r="BY660" s="35"/>
      <c r="BZ660" s="35"/>
      <c r="CA660" s="35"/>
    </row>
    <row r="661" spans="1:79" x14ac:dyDescent="0.25">
      <c r="A661" s="35"/>
      <c r="B661" s="37"/>
      <c r="C661" s="38"/>
      <c r="D661" s="39"/>
      <c r="E661" s="37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T661" s="35"/>
      <c r="AU661" s="35"/>
      <c r="AV661" s="35"/>
      <c r="AW661" s="35"/>
      <c r="BA661" s="35"/>
      <c r="BB661" s="35"/>
      <c r="BC661" s="35"/>
      <c r="BD661" s="35"/>
      <c r="BE661" s="35"/>
      <c r="BF661" s="35"/>
      <c r="BG661" s="35"/>
      <c r="BH661" s="35"/>
      <c r="BI661" s="35"/>
      <c r="BK661" s="35"/>
      <c r="BL661" s="35"/>
      <c r="BM661" s="35"/>
      <c r="BN661" s="35"/>
      <c r="BO661" s="35"/>
      <c r="BP661" s="35"/>
      <c r="BQ661" s="35"/>
      <c r="BR661" s="35"/>
      <c r="BS661" s="35"/>
      <c r="BT661" s="35"/>
      <c r="BU661" s="35"/>
      <c r="BV661" s="35"/>
      <c r="BW661" s="35"/>
      <c r="BX661" s="35"/>
      <c r="BY661" s="35"/>
      <c r="BZ661" s="35"/>
      <c r="CA661" s="35"/>
    </row>
    <row r="662" spans="1:79" x14ac:dyDescent="0.25">
      <c r="A662" s="35"/>
      <c r="B662" s="37"/>
      <c r="C662" s="38"/>
      <c r="D662" s="39"/>
      <c r="E662" s="37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T662" s="35"/>
      <c r="AU662" s="35"/>
      <c r="AV662" s="35"/>
      <c r="AW662" s="35"/>
      <c r="BA662" s="35"/>
      <c r="BB662" s="35"/>
      <c r="BC662" s="35"/>
      <c r="BD662" s="35"/>
      <c r="BE662" s="35"/>
      <c r="BF662" s="35"/>
      <c r="BG662" s="35"/>
      <c r="BH662" s="35"/>
      <c r="BI662" s="35"/>
      <c r="BK662" s="35"/>
      <c r="BL662" s="35"/>
      <c r="BM662" s="35"/>
      <c r="BN662" s="35"/>
      <c r="BO662" s="35"/>
      <c r="BP662" s="35"/>
      <c r="BQ662" s="35"/>
      <c r="BR662" s="35"/>
      <c r="BS662" s="35"/>
      <c r="BT662" s="35"/>
      <c r="BU662" s="35"/>
      <c r="BV662" s="35"/>
      <c r="BW662" s="35"/>
      <c r="BX662" s="35"/>
      <c r="BY662" s="35"/>
      <c r="BZ662" s="35"/>
      <c r="CA662" s="35"/>
    </row>
    <row r="663" spans="1:79" x14ac:dyDescent="0.25">
      <c r="A663" s="35"/>
      <c r="B663" s="37"/>
      <c r="C663" s="38"/>
      <c r="D663" s="39"/>
      <c r="E663" s="37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T663" s="35"/>
      <c r="AU663" s="35"/>
      <c r="AV663" s="35"/>
      <c r="AW663" s="35"/>
      <c r="BA663" s="35"/>
      <c r="BB663" s="35"/>
      <c r="BC663" s="35"/>
      <c r="BD663" s="35"/>
      <c r="BE663" s="35"/>
      <c r="BF663" s="35"/>
      <c r="BG663" s="35"/>
      <c r="BH663" s="35"/>
      <c r="BI663" s="35"/>
      <c r="BK663" s="35"/>
      <c r="BL663" s="35"/>
      <c r="BM663" s="35"/>
      <c r="BN663" s="35"/>
      <c r="BO663" s="35"/>
      <c r="BP663" s="35"/>
      <c r="BQ663" s="35"/>
      <c r="BR663" s="35"/>
      <c r="BS663" s="35"/>
      <c r="BT663" s="35"/>
      <c r="BU663" s="35"/>
      <c r="BV663" s="35"/>
      <c r="BW663" s="35"/>
      <c r="BX663" s="35"/>
      <c r="BY663" s="35"/>
      <c r="BZ663" s="35"/>
      <c r="CA663" s="35"/>
    </row>
    <row r="664" spans="1:79" x14ac:dyDescent="0.25">
      <c r="A664" s="35"/>
      <c r="B664" s="37"/>
      <c r="C664" s="38"/>
      <c r="D664" s="39"/>
      <c r="E664" s="37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T664" s="35"/>
      <c r="AU664" s="35"/>
      <c r="AV664" s="35"/>
      <c r="AW664" s="35"/>
      <c r="BA664" s="35"/>
      <c r="BB664" s="35"/>
      <c r="BC664" s="35"/>
      <c r="BD664" s="35"/>
      <c r="BE664" s="35"/>
      <c r="BF664" s="35"/>
      <c r="BG664" s="35"/>
      <c r="BH664" s="35"/>
      <c r="BI664" s="35"/>
      <c r="BK664" s="35"/>
      <c r="BL664" s="35"/>
      <c r="BM664" s="35"/>
      <c r="BN664" s="35"/>
      <c r="BO664" s="35"/>
      <c r="BP664" s="35"/>
      <c r="BQ664" s="35"/>
      <c r="BR664" s="35"/>
      <c r="BS664" s="35"/>
      <c r="BT664" s="35"/>
      <c r="BU664" s="35"/>
      <c r="BV664" s="35"/>
      <c r="BW664" s="35"/>
      <c r="BX664" s="35"/>
      <c r="BY664" s="35"/>
      <c r="BZ664" s="35"/>
      <c r="CA664" s="35"/>
    </row>
    <row r="665" spans="1:79" x14ac:dyDescent="0.25">
      <c r="A665" s="35"/>
      <c r="B665" s="37"/>
      <c r="C665" s="38"/>
      <c r="D665" s="39"/>
      <c r="E665" s="37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T665" s="35"/>
      <c r="AU665" s="35"/>
      <c r="AV665" s="35"/>
      <c r="AW665" s="35"/>
      <c r="BA665" s="35"/>
      <c r="BB665" s="35"/>
      <c r="BC665" s="35"/>
      <c r="BD665" s="35"/>
      <c r="BE665" s="35"/>
      <c r="BF665" s="35"/>
      <c r="BG665" s="35"/>
      <c r="BH665" s="35"/>
      <c r="BI665" s="35"/>
      <c r="BK665" s="35"/>
      <c r="BL665" s="35"/>
      <c r="BM665" s="35"/>
      <c r="BN665" s="35"/>
      <c r="BO665" s="35"/>
      <c r="BP665" s="35"/>
      <c r="BQ665" s="35"/>
      <c r="BR665" s="35"/>
      <c r="BS665" s="35"/>
      <c r="BT665" s="35"/>
      <c r="BU665" s="35"/>
      <c r="BV665" s="35"/>
      <c r="BW665" s="35"/>
      <c r="BX665" s="35"/>
      <c r="BY665" s="35"/>
      <c r="BZ665" s="35"/>
      <c r="CA665" s="35"/>
    </row>
    <row r="666" spans="1:79" x14ac:dyDescent="0.25">
      <c r="A666" s="35"/>
      <c r="B666" s="37"/>
      <c r="C666" s="38"/>
      <c r="D666" s="39"/>
      <c r="E666" s="37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T666" s="35"/>
      <c r="AU666" s="35"/>
      <c r="AV666" s="35"/>
      <c r="AW666" s="35"/>
      <c r="BA666" s="35"/>
      <c r="BB666" s="35"/>
      <c r="BC666" s="35"/>
      <c r="BD666" s="35"/>
      <c r="BE666" s="35"/>
      <c r="BF666" s="35"/>
      <c r="BG666" s="35"/>
      <c r="BH666" s="35"/>
      <c r="BI666" s="35"/>
      <c r="BK666" s="35"/>
      <c r="BL666" s="35"/>
      <c r="BM666" s="35"/>
      <c r="BN666" s="35"/>
      <c r="BO666" s="35"/>
      <c r="BP666" s="35"/>
      <c r="BQ666" s="35"/>
      <c r="BR666" s="35"/>
      <c r="BS666" s="35"/>
      <c r="BT666" s="35"/>
      <c r="BU666" s="35"/>
      <c r="BV666" s="35"/>
      <c r="BW666" s="35"/>
      <c r="BX666" s="35"/>
      <c r="BY666" s="35"/>
      <c r="BZ666" s="35"/>
      <c r="CA666" s="35"/>
    </row>
    <row r="667" spans="1:79" x14ac:dyDescent="0.25">
      <c r="A667" s="35"/>
      <c r="B667" s="37"/>
      <c r="C667" s="38"/>
      <c r="D667" s="39"/>
      <c r="E667" s="37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T667" s="35"/>
      <c r="AU667" s="35"/>
      <c r="AV667" s="35"/>
      <c r="AW667" s="35"/>
      <c r="BA667" s="35"/>
      <c r="BB667" s="35"/>
      <c r="BC667" s="35"/>
      <c r="BD667" s="35"/>
      <c r="BE667" s="35"/>
      <c r="BF667" s="35"/>
      <c r="BG667" s="35"/>
      <c r="BH667" s="35"/>
      <c r="BI667" s="35"/>
      <c r="BK667" s="35"/>
      <c r="BL667" s="35"/>
      <c r="BM667" s="35"/>
      <c r="BN667" s="35"/>
      <c r="BO667" s="35"/>
      <c r="BP667" s="35"/>
      <c r="BQ667" s="35"/>
      <c r="BR667" s="35"/>
      <c r="BS667" s="35"/>
      <c r="BT667" s="35"/>
      <c r="BU667" s="35"/>
      <c r="BV667" s="35"/>
      <c r="BW667" s="35"/>
      <c r="BX667" s="35"/>
      <c r="BY667" s="35"/>
      <c r="BZ667" s="35"/>
      <c r="CA667" s="35"/>
    </row>
    <row r="668" spans="1:79" x14ac:dyDescent="0.25">
      <c r="A668" s="35"/>
      <c r="B668" s="37"/>
      <c r="C668" s="38"/>
      <c r="D668" s="39"/>
      <c r="E668" s="37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T668" s="35"/>
      <c r="AU668" s="35"/>
      <c r="AV668" s="35"/>
      <c r="AW668" s="35"/>
      <c r="BA668" s="35"/>
      <c r="BB668" s="35"/>
      <c r="BC668" s="35"/>
      <c r="BD668" s="35"/>
      <c r="BE668" s="35"/>
      <c r="BF668" s="35"/>
      <c r="BG668" s="35"/>
      <c r="BH668" s="35"/>
      <c r="BI668" s="35"/>
      <c r="BK668" s="35"/>
      <c r="BL668" s="35"/>
      <c r="BM668" s="35"/>
      <c r="BN668" s="35"/>
      <c r="BO668" s="35"/>
      <c r="BP668" s="35"/>
      <c r="BQ668" s="35"/>
      <c r="BR668" s="35"/>
      <c r="BS668" s="35"/>
      <c r="BT668" s="35"/>
      <c r="BU668" s="35"/>
      <c r="BV668" s="35"/>
      <c r="BW668" s="35"/>
      <c r="BX668" s="35"/>
      <c r="BY668" s="35"/>
      <c r="BZ668" s="35"/>
      <c r="CA668" s="35"/>
    </row>
    <row r="669" spans="1:79" x14ac:dyDescent="0.25">
      <c r="A669" s="35"/>
      <c r="B669" s="37"/>
      <c r="C669" s="38"/>
      <c r="D669" s="39"/>
      <c r="E669" s="37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T669" s="35"/>
      <c r="AU669" s="35"/>
      <c r="AV669" s="35"/>
      <c r="AW669" s="35"/>
      <c r="BA669" s="35"/>
      <c r="BB669" s="35"/>
      <c r="BC669" s="35"/>
      <c r="BD669" s="35"/>
      <c r="BE669" s="35"/>
      <c r="BF669" s="35"/>
      <c r="BG669" s="35"/>
      <c r="BH669" s="35"/>
      <c r="BI669" s="35"/>
      <c r="BK669" s="35"/>
      <c r="BL669" s="35"/>
      <c r="BM669" s="35"/>
      <c r="BN669" s="35"/>
      <c r="BO669" s="35"/>
      <c r="BP669" s="35"/>
      <c r="BQ669" s="35"/>
      <c r="BR669" s="35"/>
      <c r="BS669" s="35"/>
      <c r="BT669" s="35"/>
      <c r="BU669" s="35"/>
      <c r="BV669" s="35"/>
      <c r="BW669" s="35"/>
      <c r="BX669" s="35"/>
      <c r="BY669" s="35"/>
      <c r="BZ669" s="35"/>
      <c r="CA669" s="35"/>
    </row>
    <row r="670" spans="1:79" x14ac:dyDescent="0.25">
      <c r="A670" s="35"/>
      <c r="B670" s="37"/>
      <c r="C670" s="38"/>
      <c r="D670" s="39"/>
      <c r="E670" s="37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T670" s="35"/>
      <c r="AU670" s="35"/>
      <c r="AV670" s="35"/>
      <c r="AW670" s="35"/>
      <c r="BA670" s="35"/>
      <c r="BB670" s="35"/>
      <c r="BC670" s="35"/>
      <c r="BD670" s="35"/>
      <c r="BE670" s="35"/>
      <c r="BF670" s="35"/>
      <c r="BG670" s="35"/>
      <c r="BH670" s="35"/>
      <c r="BI670" s="35"/>
      <c r="BK670" s="35"/>
      <c r="BL670" s="35"/>
      <c r="BM670" s="35"/>
      <c r="BN670" s="35"/>
      <c r="BO670" s="35"/>
      <c r="BP670" s="35"/>
      <c r="BQ670" s="35"/>
      <c r="BR670" s="35"/>
      <c r="BS670" s="35"/>
      <c r="BT670" s="35"/>
      <c r="BU670" s="35"/>
      <c r="BV670" s="35"/>
      <c r="BW670" s="35"/>
      <c r="BX670" s="35"/>
      <c r="BY670" s="35"/>
      <c r="BZ670" s="35"/>
      <c r="CA670" s="35"/>
    </row>
    <row r="671" spans="1:79" x14ac:dyDescent="0.25">
      <c r="A671" s="35"/>
      <c r="B671" s="37"/>
      <c r="C671" s="38"/>
      <c r="D671" s="39"/>
      <c r="E671" s="37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T671" s="35"/>
      <c r="AU671" s="35"/>
      <c r="AV671" s="35"/>
      <c r="AW671" s="35"/>
      <c r="BA671" s="35"/>
      <c r="BB671" s="35"/>
      <c r="BC671" s="35"/>
      <c r="BD671" s="35"/>
      <c r="BE671" s="35"/>
      <c r="BF671" s="35"/>
      <c r="BG671" s="35"/>
      <c r="BH671" s="35"/>
      <c r="BI671" s="35"/>
      <c r="BK671" s="35"/>
      <c r="BL671" s="35"/>
      <c r="BM671" s="35"/>
      <c r="BN671" s="35"/>
      <c r="BO671" s="35"/>
      <c r="BP671" s="35"/>
      <c r="BQ671" s="35"/>
      <c r="BR671" s="35"/>
      <c r="BS671" s="35"/>
      <c r="BT671" s="35"/>
      <c r="BU671" s="35"/>
      <c r="BV671" s="35"/>
      <c r="BW671" s="35"/>
      <c r="BX671" s="35"/>
      <c r="BY671" s="35"/>
      <c r="BZ671" s="35"/>
      <c r="CA671" s="35"/>
    </row>
    <row r="672" spans="1:79" x14ac:dyDescent="0.25">
      <c r="A672" s="35"/>
      <c r="B672" s="37"/>
      <c r="C672" s="38"/>
      <c r="D672" s="39"/>
      <c r="E672" s="37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T672" s="35"/>
      <c r="AU672" s="35"/>
      <c r="AV672" s="35"/>
      <c r="AW672" s="35"/>
      <c r="BA672" s="35"/>
      <c r="BB672" s="35"/>
      <c r="BC672" s="35"/>
      <c r="BD672" s="35"/>
      <c r="BE672" s="35"/>
      <c r="BF672" s="35"/>
      <c r="BG672" s="35"/>
      <c r="BH672" s="35"/>
      <c r="BI672" s="35"/>
      <c r="BK672" s="35"/>
      <c r="BL672" s="35"/>
      <c r="BM672" s="35"/>
      <c r="BN672" s="35"/>
      <c r="BO672" s="35"/>
      <c r="BP672" s="35"/>
      <c r="BQ672" s="35"/>
      <c r="BR672" s="35"/>
      <c r="BS672" s="35"/>
      <c r="BT672" s="35"/>
      <c r="BU672" s="35"/>
      <c r="BV672" s="35"/>
      <c r="BW672" s="35"/>
      <c r="BX672" s="35"/>
      <c r="BY672" s="35"/>
      <c r="BZ672" s="35"/>
      <c r="CA672" s="35"/>
    </row>
    <row r="673" spans="1:79" x14ac:dyDescent="0.25">
      <c r="A673" s="35"/>
      <c r="B673" s="37"/>
      <c r="C673" s="38"/>
      <c r="D673" s="39"/>
      <c r="E673" s="37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T673" s="35"/>
      <c r="AU673" s="35"/>
      <c r="AV673" s="35"/>
      <c r="AW673" s="35"/>
      <c r="BA673" s="35"/>
      <c r="BB673" s="35"/>
      <c r="BC673" s="35"/>
      <c r="BD673" s="35"/>
      <c r="BE673" s="35"/>
      <c r="BF673" s="35"/>
      <c r="BG673" s="35"/>
      <c r="BH673" s="35"/>
      <c r="BI673" s="35"/>
      <c r="BK673" s="35"/>
      <c r="BL673" s="35"/>
      <c r="BM673" s="35"/>
      <c r="BN673" s="35"/>
      <c r="BO673" s="35"/>
      <c r="BP673" s="35"/>
      <c r="BQ673" s="35"/>
      <c r="BR673" s="35"/>
      <c r="BS673" s="35"/>
      <c r="BT673" s="35"/>
      <c r="BU673" s="35"/>
      <c r="BV673" s="35"/>
      <c r="BW673" s="35"/>
      <c r="BX673" s="35"/>
      <c r="BY673" s="35"/>
      <c r="BZ673" s="35"/>
      <c r="CA673" s="35"/>
    </row>
    <row r="674" spans="1:79" x14ac:dyDescent="0.25">
      <c r="A674" s="35"/>
      <c r="B674" s="37"/>
      <c r="C674" s="38"/>
      <c r="D674" s="39"/>
      <c r="E674" s="37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T674" s="35"/>
      <c r="AU674" s="35"/>
      <c r="AV674" s="35"/>
      <c r="AW674" s="35"/>
      <c r="BA674" s="35"/>
      <c r="BB674" s="35"/>
      <c r="BC674" s="35"/>
      <c r="BD674" s="35"/>
      <c r="BE674" s="35"/>
      <c r="BF674" s="35"/>
      <c r="BG674" s="35"/>
      <c r="BH674" s="35"/>
      <c r="BI674" s="35"/>
      <c r="BK674" s="35"/>
      <c r="BL674" s="35"/>
      <c r="BM674" s="35"/>
      <c r="BN674" s="35"/>
      <c r="BO674" s="35"/>
      <c r="BP674" s="35"/>
      <c r="BQ674" s="35"/>
      <c r="BR674" s="35"/>
      <c r="BS674" s="35"/>
      <c r="BT674" s="35"/>
      <c r="BU674" s="35"/>
      <c r="BV674" s="35"/>
      <c r="BW674" s="35"/>
      <c r="BX674" s="35"/>
      <c r="BY674" s="35"/>
      <c r="BZ674" s="35"/>
      <c r="CA674" s="35"/>
    </row>
    <row r="675" spans="1:79" x14ac:dyDescent="0.25">
      <c r="A675" s="35"/>
      <c r="B675" s="37"/>
      <c r="C675" s="38"/>
      <c r="D675" s="39"/>
      <c r="E675" s="37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T675" s="35"/>
      <c r="AU675" s="35"/>
      <c r="AV675" s="35"/>
      <c r="AW675" s="35"/>
      <c r="BA675" s="35"/>
      <c r="BB675" s="35"/>
      <c r="BC675" s="35"/>
      <c r="BD675" s="35"/>
      <c r="BE675" s="35"/>
      <c r="BF675" s="35"/>
      <c r="BG675" s="35"/>
      <c r="BH675" s="35"/>
      <c r="BI675" s="35"/>
      <c r="BK675" s="35"/>
      <c r="BL675" s="35"/>
      <c r="BM675" s="35"/>
      <c r="BN675" s="35"/>
      <c r="BO675" s="35"/>
      <c r="BP675" s="35"/>
      <c r="BQ675" s="35"/>
      <c r="BR675" s="35"/>
      <c r="BS675" s="35"/>
      <c r="BT675" s="35"/>
      <c r="BU675" s="35"/>
      <c r="BV675" s="35"/>
      <c r="BW675" s="35"/>
      <c r="BX675" s="35"/>
      <c r="BY675" s="35"/>
      <c r="BZ675" s="35"/>
      <c r="CA675" s="35"/>
    </row>
    <row r="676" spans="1:79" x14ac:dyDescent="0.25">
      <c r="A676" s="35"/>
      <c r="B676" s="37"/>
      <c r="C676" s="38"/>
      <c r="D676" s="39"/>
      <c r="E676" s="37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T676" s="35"/>
      <c r="AU676" s="35"/>
      <c r="AV676" s="35"/>
      <c r="AW676" s="35"/>
      <c r="BA676" s="35"/>
      <c r="BB676" s="35"/>
      <c r="BC676" s="35"/>
      <c r="BD676" s="35"/>
      <c r="BE676" s="35"/>
      <c r="BF676" s="35"/>
      <c r="BG676" s="35"/>
      <c r="BH676" s="35"/>
      <c r="BI676" s="35"/>
      <c r="BK676" s="35"/>
      <c r="BL676" s="35"/>
      <c r="BM676" s="35"/>
      <c r="BN676" s="35"/>
      <c r="BO676" s="35"/>
      <c r="BP676" s="35"/>
      <c r="BQ676" s="35"/>
      <c r="BR676" s="35"/>
      <c r="BS676" s="35"/>
      <c r="BT676" s="35"/>
      <c r="BU676" s="35"/>
      <c r="BV676" s="35"/>
      <c r="BW676" s="35"/>
      <c r="BX676" s="35"/>
      <c r="BY676" s="35"/>
      <c r="BZ676" s="35"/>
      <c r="CA676" s="35"/>
    </row>
    <row r="677" spans="1:79" x14ac:dyDescent="0.25">
      <c r="A677" s="35"/>
      <c r="B677" s="37"/>
      <c r="C677" s="38"/>
      <c r="D677" s="39"/>
      <c r="E677" s="37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T677" s="35"/>
      <c r="AU677" s="35"/>
      <c r="AV677" s="35"/>
      <c r="AW677" s="35"/>
      <c r="BA677" s="35"/>
      <c r="BB677" s="35"/>
      <c r="BC677" s="35"/>
      <c r="BD677" s="35"/>
      <c r="BE677" s="35"/>
      <c r="BF677" s="35"/>
      <c r="BG677" s="35"/>
      <c r="BH677" s="35"/>
      <c r="BI677" s="35"/>
      <c r="BK677" s="35"/>
      <c r="BL677" s="35"/>
      <c r="BM677" s="35"/>
      <c r="BN677" s="35"/>
      <c r="BO677" s="35"/>
      <c r="BP677" s="35"/>
      <c r="BQ677" s="35"/>
      <c r="BR677" s="35"/>
      <c r="BS677" s="35"/>
      <c r="BT677" s="35"/>
      <c r="BU677" s="35"/>
      <c r="BV677" s="35"/>
      <c r="BW677" s="35"/>
      <c r="BX677" s="35"/>
      <c r="BY677" s="35"/>
      <c r="BZ677" s="35"/>
      <c r="CA677" s="35"/>
    </row>
    <row r="678" spans="1:79" x14ac:dyDescent="0.25">
      <c r="A678" s="35"/>
      <c r="B678" s="37"/>
      <c r="C678" s="38"/>
      <c r="D678" s="39"/>
      <c r="E678" s="37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T678" s="35"/>
      <c r="AU678" s="35"/>
      <c r="AV678" s="35"/>
      <c r="AW678" s="35"/>
      <c r="BA678" s="35"/>
      <c r="BB678" s="35"/>
      <c r="BC678" s="35"/>
      <c r="BD678" s="35"/>
      <c r="BE678" s="35"/>
      <c r="BF678" s="35"/>
      <c r="BG678" s="35"/>
      <c r="BH678" s="35"/>
      <c r="BI678" s="35"/>
      <c r="BK678" s="35"/>
      <c r="BL678" s="35"/>
      <c r="BM678" s="35"/>
      <c r="BN678" s="35"/>
      <c r="BO678" s="35"/>
      <c r="BP678" s="35"/>
      <c r="BQ678" s="35"/>
      <c r="BR678" s="35"/>
      <c r="BS678" s="35"/>
      <c r="BT678" s="35"/>
      <c r="BU678" s="35"/>
      <c r="BV678" s="35"/>
      <c r="BW678" s="35"/>
      <c r="BX678" s="35"/>
      <c r="BY678" s="35"/>
      <c r="BZ678" s="35"/>
      <c r="CA678" s="35"/>
    </row>
    <row r="679" spans="1:79" x14ac:dyDescent="0.25">
      <c r="A679" s="35"/>
      <c r="B679" s="37"/>
      <c r="C679" s="38"/>
      <c r="D679" s="39"/>
      <c r="E679" s="37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T679" s="35"/>
      <c r="AU679" s="35"/>
      <c r="AV679" s="35"/>
      <c r="AW679" s="35"/>
      <c r="BA679" s="35"/>
      <c r="BB679" s="35"/>
      <c r="BC679" s="35"/>
      <c r="BD679" s="35"/>
      <c r="BE679" s="35"/>
      <c r="BF679" s="35"/>
      <c r="BG679" s="35"/>
      <c r="BH679" s="35"/>
      <c r="BI679" s="35"/>
      <c r="BK679" s="35"/>
      <c r="BL679" s="35"/>
      <c r="BM679" s="35"/>
      <c r="BN679" s="35"/>
      <c r="BO679" s="35"/>
      <c r="BP679" s="35"/>
      <c r="BQ679" s="35"/>
      <c r="BR679" s="35"/>
      <c r="BS679" s="35"/>
      <c r="BT679" s="35"/>
      <c r="BU679" s="35"/>
      <c r="BV679" s="35"/>
      <c r="BW679" s="35"/>
      <c r="BX679" s="35"/>
      <c r="BY679" s="35"/>
      <c r="BZ679" s="35"/>
      <c r="CA679" s="35"/>
    </row>
    <row r="680" spans="1:79" x14ac:dyDescent="0.25">
      <c r="A680" s="35"/>
      <c r="B680" s="37"/>
      <c r="C680" s="38"/>
      <c r="D680" s="39"/>
      <c r="E680" s="37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T680" s="35"/>
      <c r="AU680" s="35"/>
      <c r="AV680" s="35"/>
      <c r="AW680" s="35"/>
      <c r="BA680" s="35"/>
      <c r="BB680" s="35"/>
      <c r="BC680" s="35"/>
      <c r="BD680" s="35"/>
      <c r="BE680" s="35"/>
      <c r="BF680" s="35"/>
      <c r="BG680" s="35"/>
      <c r="BH680" s="35"/>
      <c r="BI680" s="35"/>
      <c r="BK680" s="35"/>
      <c r="BL680" s="35"/>
      <c r="BM680" s="35"/>
      <c r="BN680" s="35"/>
      <c r="BO680" s="35"/>
      <c r="BP680" s="35"/>
      <c r="BQ680" s="35"/>
      <c r="BR680" s="35"/>
      <c r="BS680" s="35"/>
      <c r="BT680" s="35"/>
      <c r="BU680" s="35"/>
      <c r="BV680" s="35"/>
      <c r="BW680" s="35"/>
      <c r="BX680" s="35"/>
      <c r="BY680" s="35"/>
      <c r="BZ680" s="35"/>
      <c r="CA680" s="35"/>
    </row>
    <row r="681" spans="1:79" x14ac:dyDescent="0.25">
      <c r="A681" s="35"/>
      <c r="B681" s="37"/>
      <c r="C681" s="38"/>
      <c r="D681" s="39"/>
      <c r="E681" s="37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T681" s="35"/>
      <c r="AU681" s="35"/>
      <c r="AV681" s="35"/>
      <c r="AW681" s="35"/>
      <c r="BA681" s="35"/>
      <c r="BB681" s="35"/>
      <c r="BC681" s="35"/>
      <c r="BD681" s="35"/>
      <c r="BE681" s="35"/>
      <c r="BF681" s="35"/>
      <c r="BG681" s="35"/>
      <c r="BH681" s="35"/>
      <c r="BI681" s="35"/>
      <c r="BK681" s="35"/>
      <c r="BL681" s="35"/>
      <c r="BM681" s="35"/>
      <c r="BN681" s="35"/>
      <c r="BO681" s="35"/>
      <c r="BP681" s="35"/>
      <c r="BQ681" s="35"/>
      <c r="BR681" s="35"/>
      <c r="BS681" s="35"/>
      <c r="BT681" s="35"/>
      <c r="BU681" s="35"/>
      <c r="BV681" s="35"/>
      <c r="BW681" s="35"/>
      <c r="BX681" s="35"/>
      <c r="BY681" s="35"/>
      <c r="BZ681" s="35"/>
      <c r="CA681" s="35"/>
    </row>
    <row r="682" spans="1:79" x14ac:dyDescent="0.25">
      <c r="A682" s="35"/>
      <c r="B682" s="37"/>
      <c r="C682" s="38"/>
      <c r="D682" s="39"/>
      <c r="E682" s="37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T682" s="35"/>
      <c r="AU682" s="35"/>
      <c r="AV682" s="35"/>
      <c r="AW682" s="35"/>
      <c r="BA682" s="35"/>
      <c r="BB682" s="35"/>
      <c r="BC682" s="35"/>
      <c r="BD682" s="35"/>
      <c r="BE682" s="35"/>
      <c r="BF682" s="35"/>
      <c r="BG682" s="35"/>
      <c r="BH682" s="35"/>
      <c r="BI682" s="35"/>
      <c r="BK682" s="35"/>
      <c r="BL682" s="35"/>
      <c r="BM682" s="35"/>
      <c r="BN682" s="35"/>
      <c r="BO682" s="35"/>
      <c r="BP682" s="35"/>
      <c r="BQ682" s="35"/>
      <c r="BR682" s="35"/>
      <c r="BS682" s="35"/>
      <c r="BT682" s="35"/>
      <c r="BU682" s="35"/>
      <c r="BV682" s="35"/>
      <c r="BW682" s="35"/>
      <c r="BX682" s="35"/>
      <c r="BY682" s="35"/>
      <c r="BZ682" s="35"/>
      <c r="CA682" s="35"/>
    </row>
    <row r="683" spans="1:79" x14ac:dyDescent="0.25">
      <c r="A683" s="35"/>
      <c r="B683" s="37"/>
      <c r="C683" s="38"/>
      <c r="D683" s="39"/>
      <c r="E683" s="37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T683" s="35"/>
      <c r="AU683" s="35"/>
      <c r="AV683" s="35"/>
      <c r="AW683" s="35"/>
      <c r="BA683" s="35"/>
      <c r="BB683" s="35"/>
      <c r="BC683" s="35"/>
      <c r="BD683" s="35"/>
      <c r="BE683" s="35"/>
      <c r="BF683" s="35"/>
      <c r="BG683" s="35"/>
      <c r="BH683" s="35"/>
      <c r="BI683" s="35"/>
      <c r="BK683" s="35"/>
      <c r="BL683" s="35"/>
      <c r="BM683" s="35"/>
      <c r="BN683" s="35"/>
      <c r="BO683" s="35"/>
      <c r="BP683" s="35"/>
      <c r="BQ683" s="35"/>
      <c r="BR683" s="35"/>
      <c r="BS683" s="35"/>
      <c r="BT683" s="35"/>
      <c r="BU683" s="35"/>
      <c r="BV683" s="35"/>
      <c r="BW683" s="35"/>
      <c r="BX683" s="35"/>
      <c r="BY683" s="35"/>
      <c r="BZ683" s="35"/>
      <c r="CA683" s="35"/>
    </row>
    <row r="684" spans="1:79" x14ac:dyDescent="0.25">
      <c r="A684" s="35"/>
      <c r="B684" s="37"/>
      <c r="C684" s="38"/>
      <c r="D684" s="39"/>
      <c r="E684" s="37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T684" s="35"/>
      <c r="AU684" s="35"/>
      <c r="AV684" s="35"/>
      <c r="AW684" s="35"/>
      <c r="BA684" s="35"/>
      <c r="BB684" s="35"/>
      <c r="BC684" s="35"/>
      <c r="BD684" s="35"/>
      <c r="BE684" s="35"/>
      <c r="BF684" s="35"/>
      <c r="BG684" s="35"/>
      <c r="BH684" s="35"/>
      <c r="BI684" s="35"/>
      <c r="BK684" s="35"/>
      <c r="BL684" s="35"/>
      <c r="BM684" s="35"/>
      <c r="BN684" s="35"/>
      <c r="BO684" s="35"/>
      <c r="BP684" s="35"/>
      <c r="BQ684" s="35"/>
      <c r="BR684" s="35"/>
      <c r="BS684" s="35"/>
      <c r="BT684" s="35"/>
      <c r="BU684" s="35"/>
      <c r="BV684" s="35"/>
      <c r="BW684" s="35"/>
      <c r="BX684" s="35"/>
      <c r="BY684" s="35"/>
      <c r="BZ684" s="35"/>
      <c r="CA684" s="35"/>
    </row>
    <row r="685" spans="1:79" x14ac:dyDescent="0.25">
      <c r="A685" s="35"/>
      <c r="B685" s="37"/>
      <c r="C685" s="38"/>
      <c r="D685" s="39"/>
      <c r="E685" s="37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T685" s="35"/>
      <c r="AU685" s="35"/>
      <c r="AV685" s="35"/>
      <c r="AW685" s="35"/>
      <c r="BA685" s="35"/>
      <c r="BB685" s="35"/>
      <c r="BC685" s="35"/>
      <c r="BD685" s="35"/>
      <c r="BE685" s="35"/>
      <c r="BF685" s="35"/>
      <c r="BG685" s="35"/>
      <c r="BH685" s="35"/>
      <c r="BI685" s="35"/>
      <c r="BK685" s="35"/>
      <c r="BL685" s="35"/>
      <c r="BM685" s="35"/>
      <c r="BN685" s="35"/>
      <c r="BO685" s="35"/>
      <c r="BP685" s="35"/>
      <c r="BQ685" s="35"/>
      <c r="BR685" s="35"/>
      <c r="BS685" s="35"/>
      <c r="BT685" s="35"/>
      <c r="BU685" s="35"/>
      <c r="BV685" s="35"/>
      <c r="BW685" s="35"/>
      <c r="BX685" s="35"/>
      <c r="BY685" s="35"/>
      <c r="BZ685" s="35"/>
      <c r="CA685" s="35"/>
    </row>
    <row r="686" spans="1:79" x14ac:dyDescent="0.25">
      <c r="A686" s="35"/>
      <c r="B686" s="37"/>
      <c r="C686" s="38"/>
      <c r="D686" s="39"/>
      <c r="E686" s="37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T686" s="35"/>
      <c r="AU686" s="35"/>
      <c r="AV686" s="35"/>
      <c r="AW686" s="35"/>
      <c r="BA686" s="35"/>
      <c r="BB686" s="35"/>
      <c r="BC686" s="35"/>
      <c r="BD686" s="35"/>
      <c r="BE686" s="35"/>
      <c r="BF686" s="35"/>
      <c r="BG686" s="35"/>
      <c r="BH686" s="35"/>
      <c r="BI686" s="35"/>
      <c r="BK686" s="35"/>
      <c r="BL686" s="35"/>
      <c r="BM686" s="35"/>
      <c r="BN686" s="35"/>
      <c r="BO686" s="35"/>
      <c r="BP686" s="35"/>
      <c r="BQ686" s="35"/>
      <c r="BR686" s="35"/>
      <c r="BS686" s="35"/>
      <c r="BT686" s="35"/>
      <c r="BU686" s="35"/>
      <c r="BV686" s="35"/>
      <c r="BW686" s="35"/>
      <c r="BX686" s="35"/>
      <c r="BY686" s="35"/>
      <c r="BZ686" s="35"/>
      <c r="CA686" s="35"/>
    </row>
    <row r="687" spans="1:79" x14ac:dyDescent="0.25">
      <c r="A687" s="35"/>
      <c r="B687" s="37"/>
      <c r="C687" s="38"/>
      <c r="D687" s="39"/>
      <c r="E687" s="37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T687" s="35"/>
      <c r="AU687" s="35"/>
      <c r="AV687" s="35"/>
      <c r="AW687" s="35"/>
      <c r="BA687" s="35"/>
      <c r="BB687" s="35"/>
      <c r="BC687" s="35"/>
      <c r="BD687" s="35"/>
      <c r="BE687" s="35"/>
      <c r="BF687" s="35"/>
      <c r="BG687" s="35"/>
      <c r="BH687" s="35"/>
      <c r="BI687" s="35"/>
      <c r="BK687" s="35"/>
      <c r="BL687" s="35"/>
      <c r="BM687" s="35"/>
      <c r="BN687" s="35"/>
      <c r="BO687" s="35"/>
      <c r="BP687" s="35"/>
      <c r="BQ687" s="35"/>
      <c r="BR687" s="35"/>
      <c r="BS687" s="35"/>
      <c r="BT687" s="35"/>
      <c r="BU687" s="35"/>
      <c r="BV687" s="35"/>
      <c r="BW687" s="35"/>
      <c r="BX687" s="35"/>
      <c r="BY687" s="35"/>
      <c r="BZ687" s="35"/>
      <c r="CA687" s="35"/>
    </row>
    <row r="688" spans="1:79" x14ac:dyDescent="0.25">
      <c r="A688" s="35"/>
      <c r="B688" s="37"/>
      <c r="C688" s="38"/>
      <c r="D688" s="39"/>
      <c r="E688" s="37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T688" s="35"/>
      <c r="AU688" s="35"/>
      <c r="AV688" s="35"/>
      <c r="AW688" s="35"/>
      <c r="BA688" s="35"/>
      <c r="BB688" s="35"/>
      <c r="BC688" s="35"/>
      <c r="BD688" s="35"/>
      <c r="BE688" s="35"/>
      <c r="BF688" s="35"/>
      <c r="BG688" s="35"/>
      <c r="BH688" s="35"/>
      <c r="BI688" s="35"/>
      <c r="BK688" s="35"/>
      <c r="BL688" s="35"/>
      <c r="BM688" s="35"/>
      <c r="BN688" s="35"/>
      <c r="BO688" s="35"/>
      <c r="BP688" s="35"/>
      <c r="BQ688" s="35"/>
      <c r="BR688" s="35"/>
      <c r="BS688" s="35"/>
      <c r="BT688" s="35"/>
      <c r="BU688" s="35"/>
      <c r="BV688" s="35"/>
      <c r="BW688" s="35"/>
      <c r="BX688" s="35"/>
      <c r="BY688" s="35"/>
      <c r="BZ688" s="35"/>
      <c r="CA688" s="35"/>
    </row>
    <row r="689" spans="1:79" x14ac:dyDescent="0.25">
      <c r="A689" s="35"/>
      <c r="B689" s="37"/>
      <c r="C689" s="38"/>
      <c r="D689" s="39"/>
      <c r="E689" s="37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T689" s="35"/>
      <c r="AU689" s="35"/>
      <c r="AV689" s="35"/>
      <c r="AW689" s="35"/>
      <c r="BA689" s="35"/>
      <c r="BB689" s="35"/>
      <c r="BC689" s="35"/>
      <c r="BD689" s="35"/>
      <c r="BE689" s="35"/>
      <c r="BF689" s="35"/>
      <c r="BG689" s="35"/>
      <c r="BH689" s="35"/>
      <c r="BI689" s="35"/>
      <c r="BK689" s="35"/>
      <c r="BL689" s="35"/>
      <c r="BM689" s="35"/>
      <c r="BN689" s="35"/>
      <c r="BO689" s="35"/>
      <c r="BP689" s="35"/>
      <c r="BQ689" s="35"/>
      <c r="BR689" s="35"/>
      <c r="BS689" s="35"/>
      <c r="BT689" s="35"/>
      <c r="BU689" s="35"/>
      <c r="BV689" s="35"/>
      <c r="BW689" s="35"/>
      <c r="BX689" s="35"/>
      <c r="BY689" s="35"/>
      <c r="BZ689" s="35"/>
      <c r="CA689" s="35"/>
    </row>
    <row r="690" spans="1:79" x14ac:dyDescent="0.25">
      <c r="A690" s="35"/>
      <c r="B690" s="37"/>
      <c r="C690" s="38"/>
      <c r="D690" s="39"/>
      <c r="E690" s="37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T690" s="35"/>
      <c r="AU690" s="35"/>
      <c r="AV690" s="35"/>
      <c r="AW690" s="35"/>
      <c r="BA690" s="35"/>
      <c r="BB690" s="35"/>
      <c r="BC690" s="35"/>
      <c r="BD690" s="35"/>
      <c r="BE690" s="35"/>
      <c r="BF690" s="35"/>
      <c r="BG690" s="35"/>
      <c r="BH690" s="35"/>
      <c r="BI690" s="35"/>
      <c r="BK690" s="35"/>
      <c r="BL690" s="35"/>
      <c r="BM690" s="35"/>
      <c r="BN690" s="35"/>
      <c r="BO690" s="35"/>
      <c r="BP690" s="35"/>
      <c r="BQ690" s="35"/>
      <c r="BR690" s="35"/>
      <c r="BS690" s="35"/>
      <c r="BT690" s="35"/>
      <c r="BU690" s="35"/>
      <c r="BV690" s="35"/>
      <c r="BW690" s="35"/>
      <c r="BX690" s="35"/>
      <c r="BY690" s="35"/>
      <c r="BZ690" s="35"/>
      <c r="CA690" s="35"/>
    </row>
    <row r="691" spans="1:79" x14ac:dyDescent="0.25">
      <c r="A691" s="35"/>
      <c r="B691" s="37"/>
      <c r="C691" s="38"/>
      <c r="D691" s="39"/>
      <c r="E691" s="37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T691" s="35"/>
      <c r="AU691" s="35"/>
      <c r="AV691" s="35"/>
      <c r="AW691" s="35"/>
      <c r="BA691" s="35"/>
      <c r="BB691" s="35"/>
      <c r="BC691" s="35"/>
      <c r="BD691" s="35"/>
      <c r="BE691" s="35"/>
      <c r="BF691" s="35"/>
      <c r="BG691" s="35"/>
      <c r="BH691" s="35"/>
      <c r="BI691" s="35"/>
      <c r="BK691" s="35"/>
      <c r="BL691" s="35"/>
      <c r="BM691" s="35"/>
      <c r="BN691" s="35"/>
      <c r="BO691" s="35"/>
      <c r="BP691" s="35"/>
      <c r="BQ691" s="35"/>
      <c r="BR691" s="35"/>
      <c r="BS691" s="35"/>
      <c r="BT691" s="35"/>
      <c r="BU691" s="35"/>
      <c r="BV691" s="35"/>
      <c r="BW691" s="35"/>
      <c r="BX691" s="35"/>
      <c r="BY691" s="35"/>
      <c r="BZ691" s="35"/>
      <c r="CA691" s="35"/>
    </row>
    <row r="692" spans="1:79" x14ac:dyDescent="0.25">
      <c r="A692" s="35"/>
      <c r="B692" s="37"/>
      <c r="C692" s="38"/>
      <c r="D692" s="39"/>
      <c r="E692" s="37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T692" s="35"/>
      <c r="AU692" s="35"/>
      <c r="AV692" s="35"/>
      <c r="AW692" s="35"/>
      <c r="BA692" s="35"/>
      <c r="BB692" s="35"/>
      <c r="BC692" s="35"/>
      <c r="BD692" s="35"/>
      <c r="BE692" s="35"/>
      <c r="BF692" s="35"/>
      <c r="BG692" s="35"/>
      <c r="BH692" s="35"/>
      <c r="BI692" s="35"/>
      <c r="BK692" s="35"/>
      <c r="BL692" s="35"/>
      <c r="BM692" s="35"/>
      <c r="BN692" s="35"/>
      <c r="BO692" s="35"/>
      <c r="BP692" s="35"/>
      <c r="BQ692" s="35"/>
      <c r="BR692" s="35"/>
      <c r="BS692" s="35"/>
      <c r="BT692" s="35"/>
      <c r="BU692" s="35"/>
      <c r="BV692" s="35"/>
      <c r="BW692" s="35"/>
      <c r="BX692" s="35"/>
      <c r="BY692" s="35"/>
      <c r="BZ692" s="35"/>
      <c r="CA692" s="35"/>
    </row>
    <row r="693" spans="1:79" x14ac:dyDescent="0.25">
      <c r="A693" s="35"/>
      <c r="B693" s="37"/>
      <c r="C693" s="38"/>
      <c r="D693" s="39"/>
      <c r="E693" s="37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T693" s="35"/>
      <c r="AU693" s="35"/>
      <c r="AV693" s="35"/>
      <c r="AW693" s="35"/>
      <c r="BA693" s="35"/>
      <c r="BB693" s="35"/>
      <c r="BC693" s="35"/>
      <c r="BD693" s="35"/>
      <c r="BE693" s="35"/>
      <c r="BF693" s="35"/>
      <c r="BG693" s="35"/>
      <c r="BH693" s="35"/>
      <c r="BI693" s="35"/>
      <c r="BK693" s="35"/>
      <c r="BL693" s="35"/>
      <c r="BM693" s="35"/>
      <c r="BN693" s="35"/>
      <c r="BO693" s="35"/>
      <c r="BP693" s="35"/>
      <c r="BQ693" s="35"/>
      <c r="BR693" s="35"/>
      <c r="BS693" s="35"/>
      <c r="BT693" s="35"/>
      <c r="BU693" s="35"/>
      <c r="BV693" s="35"/>
      <c r="BW693" s="35"/>
      <c r="BX693" s="35"/>
      <c r="BY693" s="35"/>
      <c r="BZ693" s="35"/>
      <c r="CA693" s="35"/>
    </row>
    <row r="694" spans="1:79" x14ac:dyDescent="0.25">
      <c r="A694" s="35"/>
      <c r="B694" s="37"/>
      <c r="C694" s="38"/>
      <c r="D694" s="39"/>
      <c r="E694" s="37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T694" s="35"/>
      <c r="AU694" s="35"/>
      <c r="AV694" s="35"/>
      <c r="AW694" s="35"/>
      <c r="BA694" s="35"/>
      <c r="BB694" s="35"/>
      <c r="BC694" s="35"/>
      <c r="BD694" s="35"/>
      <c r="BE694" s="35"/>
      <c r="BF694" s="35"/>
      <c r="BG694" s="35"/>
      <c r="BH694" s="35"/>
      <c r="BI694" s="35"/>
      <c r="BK694" s="35"/>
      <c r="BL694" s="35"/>
      <c r="BM694" s="35"/>
      <c r="BN694" s="35"/>
      <c r="BO694" s="35"/>
      <c r="BP694" s="35"/>
      <c r="BQ694" s="35"/>
      <c r="BR694" s="35"/>
      <c r="BS694" s="35"/>
      <c r="BT694" s="35"/>
      <c r="BU694" s="35"/>
      <c r="BV694" s="35"/>
      <c r="BW694" s="35"/>
      <c r="BX694" s="35"/>
      <c r="BY694" s="35"/>
      <c r="BZ694" s="35"/>
      <c r="CA694" s="35"/>
    </row>
    <row r="695" spans="1:79" x14ac:dyDescent="0.25">
      <c r="A695" s="35"/>
      <c r="B695" s="37"/>
      <c r="C695" s="38"/>
      <c r="D695" s="39"/>
      <c r="E695" s="37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T695" s="35"/>
      <c r="AU695" s="35"/>
      <c r="AV695" s="35"/>
      <c r="AW695" s="35"/>
      <c r="BA695" s="35"/>
      <c r="BB695" s="35"/>
      <c r="BC695" s="35"/>
      <c r="BD695" s="35"/>
      <c r="BE695" s="35"/>
      <c r="BF695" s="35"/>
      <c r="BG695" s="35"/>
      <c r="BH695" s="35"/>
      <c r="BI695" s="35"/>
      <c r="BK695" s="35"/>
      <c r="BL695" s="35"/>
      <c r="BM695" s="35"/>
      <c r="BN695" s="35"/>
      <c r="BO695" s="35"/>
      <c r="BP695" s="35"/>
      <c r="BQ695" s="35"/>
      <c r="BR695" s="35"/>
      <c r="BS695" s="35"/>
      <c r="BT695" s="35"/>
      <c r="BU695" s="35"/>
      <c r="BV695" s="35"/>
      <c r="BW695" s="35"/>
      <c r="BX695" s="35"/>
      <c r="BY695" s="35"/>
      <c r="BZ695" s="35"/>
      <c r="CA695" s="35"/>
    </row>
    <row r="696" spans="1:79" x14ac:dyDescent="0.25">
      <c r="A696" s="35"/>
      <c r="B696" s="37"/>
      <c r="C696" s="38"/>
      <c r="D696" s="39"/>
      <c r="E696" s="37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T696" s="35"/>
      <c r="AU696" s="35"/>
      <c r="AV696" s="35"/>
      <c r="AW696" s="35"/>
      <c r="BA696" s="35"/>
      <c r="BB696" s="35"/>
      <c r="BC696" s="35"/>
      <c r="BD696" s="35"/>
      <c r="BE696" s="35"/>
      <c r="BF696" s="35"/>
      <c r="BG696" s="35"/>
      <c r="BH696" s="35"/>
      <c r="BI696" s="35"/>
      <c r="BK696" s="35"/>
      <c r="BL696" s="35"/>
      <c r="BM696" s="35"/>
      <c r="BN696" s="35"/>
      <c r="BO696" s="35"/>
      <c r="BP696" s="35"/>
      <c r="BQ696" s="35"/>
      <c r="BR696" s="35"/>
      <c r="BS696" s="35"/>
      <c r="BT696" s="35"/>
      <c r="BU696" s="35"/>
      <c r="BV696" s="35"/>
      <c r="BW696" s="35"/>
      <c r="BX696" s="35"/>
      <c r="BY696" s="35"/>
      <c r="BZ696" s="35"/>
      <c r="CA696" s="35"/>
    </row>
    <row r="697" spans="1:79" x14ac:dyDescent="0.25">
      <c r="A697" s="35"/>
      <c r="B697" s="37"/>
      <c r="C697" s="38"/>
      <c r="D697" s="39"/>
      <c r="E697" s="37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T697" s="35"/>
      <c r="AU697" s="35"/>
      <c r="AV697" s="35"/>
      <c r="AW697" s="35"/>
      <c r="BA697" s="35"/>
      <c r="BB697" s="35"/>
      <c r="BC697" s="35"/>
      <c r="BD697" s="35"/>
      <c r="BE697" s="35"/>
      <c r="BF697" s="35"/>
      <c r="BG697" s="35"/>
      <c r="BH697" s="35"/>
      <c r="BI697" s="35"/>
      <c r="BK697" s="35"/>
      <c r="BL697" s="35"/>
      <c r="BM697" s="35"/>
      <c r="BN697" s="35"/>
      <c r="BO697" s="35"/>
      <c r="BP697" s="35"/>
      <c r="BQ697" s="35"/>
      <c r="BR697" s="35"/>
      <c r="BS697" s="35"/>
      <c r="BT697" s="35"/>
      <c r="BU697" s="35"/>
      <c r="BV697" s="35"/>
      <c r="BW697" s="35"/>
      <c r="BX697" s="35"/>
      <c r="BY697" s="35"/>
      <c r="BZ697" s="35"/>
      <c r="CA697" s="35"/>
    </row>
    <row r="698" spans="1:79" x14ac:dyDescent="0.25">
      <c r="A698" s="35"/>
      <c r="B698" s="37"/>
      <c r="C698" s="38"/>
      <c r="D698" s="39"/>
      <c r="E698" s="37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T698" s="35"/>
      <c r="AU698" s="35"/>
      <c r="AV698" s="35"/>
      <c r="AW698" s="35"/>
      <c r="BA698" s="35"/>
      <c r="BB698" s="35"/>
      <c r="BC698" s="35"/>
      <c r="BD698" s="35"/>
      <c r="BE698" s="35"/>
      <c r="BF698" s="35"/>
      <c r="BG698" s="35"/>
      <c r="BH698" s="35"/>
      <c r="BI698" s="35"/>
      <c r="BK698" s="35"/>
      <c r="BL698" s="35"/>
      <c r="BM698" s="35"/>
      <c r="BN698" s="35"/>
      <c r="BO698" s="35"/>
      <c r="BP698" s="35"/>
      <c r="BQ698" s="35"/>
      <c r="BR698" s="35"/>
      <c r="BS698" s="35"/>
      <c r="BT698" s="35"/>
      <c r="BU698" s="35"/>
      <c r="BV698" s="35"/>
      <c r="BW698" s="35"/>
      <c r="BX698" s="35"/>
      <c r="BY698" s="35"/>
      <c r="BZ698" s="35"/>
      <c r="CA698" s="35"/>
    </row>
    <row r="699" spans="1:79" x14ac:dyDescent="0.25">
      <c r="A699" s="35"/>
      <c r="B699" s="37"/>
      <c r="C699" s="38"/>
      <c r="D699" s="39"/>
      <c r="E699" s="37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T699" s="35"/>
      <c r="AU699" s="35"/>
      <c r="AV699" s="35"/>
      <c r="AW699" s="35"/>
      <c r="BA699" s="35"/>
      <c r="BB699" s="35"/>
      <c r="BC699" s="35"/>
      <c r="BD699" s="35"/>
      <c r="BE699" s="35"/>
      <c r="BF699" s="35"/>
      <c r="BG699" s="35"/>
      <c r="BH699" s="35"/>
      <c r="BI699" s="35"/>
      <c r="BK699" s="35"/>
      <c r="BL699" s="35"/>
      <c r="BM699" s="35"/>
      <c r="BN699" s="35"/>
      <c r="BO699" s="35"/>
      <c r="BP699" s="35"/>
      <c r="BQ699" s="35"/>
      <c r="BR699" s="35"/>
      <c r="BS699" s="35"/>
      <c r="BT699" s="35"/>
      <c r="BU699" s="35"/>
      <c r="BV699" s="35"/>
      <c r="BW699" s="35"/>
      <c r="BX699" s="35"/>
      <c r="BY699" s="35"/>
      <c r="BZ699" s="35"/>
      <c r="CA699" s="35"/>
    </row>
    <row r="700" spans="1:79" x14ac:dyDescent="0.25">
      <c r="A700" s="35"/>
      <c r="B700" s="37"/>
      <c r="C700" s="38"/>
      <c r="D700" s="39"/>
      <c r="E700" s="37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T700" s="35"/>
      <c r="AU700" s="35"/>
      <c r="AV700" s="35"/>
      <c r="AW700" s="35"/>
      <c r="BA700" s="35"/>
      <c r="BB700" s="35"/>
      <c r="BC700" s="35"/>
      <c r="BD700" s="35"/>
      <c r="BE700" s="35"/>
      <c r="BF700" s="35"/>
      <c r="BG700" s="35"/>
      <c r="BH700" s="35"/>
      <c r="BI700" s="35"/>
      <c r="BK700" s="35"/>
      <c r="BL700" s="35"/>
      <c r="BM700" s="35"/>
      <c r="BN700" s="35"/>
      <c r="BO700" s="35"/>
      <c r="BP700" s="35"/>
      <c r="BQ700" s="35"/>
      <c r="BR700" s="35"/>
      <c r="BS700" s="35"/>
      <c r="BT700" s="35"/>
      <c r="BU700" s="35"/>
      <c r="BV700" s="35"/>
      <c r="BW700" s="35"/>
      <c r="BX700" s="35"/>
      <c r="BY700" s="35"/>
      <c r="BZ700" s="35"/>
      <c r="CA700" s="35"/>
    </row>
    <row r="701" spans="1:79" x14ac:dyDescent="0.25">
      <c r="A701" s="35"/>
      <c r="B701" s="37"/>
      <c r="C701" s="38"/>
      <c r="D701" s="39"/>
      <c r="E701" s="37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T701" s="35"/>
      <c r="AU701" s="35"/>
      <c r="AV701" s="35"/>
      <c r="AW701" s="35"/>
      <c r="BA701" s="35"/>
      <c r="BB701" s="35"/>
      <c r="BC701" s="35"/>
      <c r="BD701" s="35"/>
      <c r="BE701" s="35"/>
      <c r="BF701" s="35"/>
      <c r="BG701" s="35"/>
      <c r="BH701" s="35"/>
      <c r="BI701" s="35"/>
      <c r="BK701" s="35"/>
      <c r="BL701" s="35"/>
      <c r="BM701" s="35"/>
      <c r="BN701" s="35"/>
      <c r="BO701" s="35"/>
      <c r="BP701" s="35"/>
      <c r="BQ701" s="35"/>
      <c r="BR701" s="35"/>
      <c r="BS701" s="35"/>
      <c r="BT701" s="35"/>
      <c r="BU701" s="35"/>
      <c r="BV701" s="35"/>
      <c r="BW701" s="35"/>
      <c r="BX701" s="35"/>
      <c r="BY701" s="35"/>
      <c r="BZ701" s="35"/>
      <c r="CA701" s="35"/>
    </row>
    <row r="702" spans="1:79" x14ac:dyDescent="0.25">
      <c r="A702" s="35"/>
      <c r="B702" s="37"/>
      <c r="C702" s="38"/>
      <c r="D702" s="39"/>
      <c r="E702" s="37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T702" s="35"/>
      <c r="AU702" s="35"/>
      <c r="AV702" s="35"/>
      <c r="AW702" s="35"/>
      <c r="BA702" s="35"/>
      <c r="BB702" s="35"/>
      <c r="BC702" s="35"/>
      <c r="BD702" s="35"/>
      <c r="BE702" s="35"/>
      <c r="BF702" s="35"/>
      <c r="BG702" s="35"/>
      <c r="BH702" s="35"/>
      <c r="BI702" s="35"/>
      <c r="BK702" s="35"/>
      <c r="BL702" s="35"/>
      <c r="BM702" s="35"/>
      <c r="BN702" s="35"/>
      <c r="BO702" s="35"/>
      <c r="BP702" s="35"/>
      <c r="BQ702" s="35"/>
      <c r="BR702" s="35"/>
      <c r="BS702" s="35"/>
      <c r="BT702" s="35"/>
      <c r="BU702" s="35"/>
      <c r="BV702" s="35"/>
      <c r="BW702" s="35"/>
      <c r="BX702" s="35"/>
      <c r="BY702" s="35"/>
      <c r="BZ702" s="35"/>
      <c r="CA702" s="35"/>
    </row>
    <row r="703" spans="1:79" x14ac:dyDescent="0.25">
      <c r="A703" s="35"/>
      <c r="B703" s="37"/>
      <c r="C703" s="38"/>
      <c r="D703" s="39"/>
      <c r="E703" s="37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T703" s="35"/>
      <c r="AU703" s="35"/>
      <c r="AV703" s="35"/>
      <c r="AW703" s="35"/>
      <c r="BA703" s="35"/>
      <c r="BB703" s="35"/>
      <c r="BC703" s="35"/>
      <c r="BD703" s="35"/>
      <c r="BE703" s="35"/>
      <c r="BF703" s="35"/>
      <c r="BG703" s="35"/>
      <c r="BH703" s="35"/>
      <c r="BI703" s="35"/>
      <c r="BK703" s="35"/>
      <c r="BL703" s="35"/>
      <c r="BM703" s="35"/>
      <c r="BN703" s="35"/>
      <c r="BO703" s="35"/>
      <c r="BP703" s="35"/>
      <c r="BQ703" s="35"/>
      <c r="BR703" s="35"/>
      <c r="BS703" s="35"/>
      <c r="BT703" s="35"/>
      <c r="BU703" s="35"/>
      <c r="BV703" s="35"/>
      <c r="BW703" s="35"/>
      <c r="BX703" s="35"/>
      <c r="BY703" s="35"/>
      <c r="BZ703" s="35"/>
      <c r="CA703" s="35"/>
    </row>
    <row r="704" spans="1:79" x14ac:dyDescent="0.25">
      <c r="A704" s="35"/>
      <c r="B704" s="37"/>
      <c r="C704" s="38"/>
      <c r="D704" s="39"/>
      <c r="E704" s="37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T704" s="35"/>
      <c r="AU704" s="35"/>
      <c r="AV704" s="35"/>
      <c r="AW704" s="35"/>
      <c r="BA704" s="35"/>
      <c r="BB704" s="35"/>
      <c r="BC704" s="35"/>
      <c r="BD704" s="35"/>
      <c r="BE704" s="35"/>
      <c r="BF704" s="35"/>
      <c r="BG704" s="35"/>
      <c r="BH704" s="35"/>
      <c r="BI704" s="35"/>
      <c r="BK704" s="35"/>
      <c r="BL704" s="35"/>
      <c r="BM704" s="35"/>
      <c r="BN704" s="35"/>
      <c r="BO704" s="35"/>
      <c r="BP704" s="35"/>
      <c r="BQ704" s="35"/>
      <c r="BR704" s="35"/>
      <c r="BS704" s="35"/>
      <c r="BT704" s="35"/>
      <c r="BU704" s="35"/>
      <c r="BV704" s="35"/>
      <c r="BW704" s="35"/>
      <c r="BX704" s="35"/>
      <c r="BY704" s="35"/>
      <c r="BZ704" s="35"/>
      <c r="CA704" s="35"/>
    </row>
    <row r="705" spans="1:79" x14ac:dyDescent="0.25">
      <c r="A705" s="35"/>
      <c r="B705" s="37"/>
      <c r="C705" s="38"/>
      <c r="D705" s="39"/>
      <c r="E705" s="37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T705" s="35"/>
      <c r="AU705" s="35"/>
      <c r="AV705" s="35"/>
      <c r="AW705" s="35"/>
      <c r="BA705" s="35"/>
      <c r="BB705" s="35"/>
      <c r="BC705" s="35"/>
      <c r="BD705" s="35"/>
      <c r="BE705" s="35"/>
      <c r="BF705" s="35"/>
      <c r="BG705" s="35"/>
      <c r="BH705" s="35"/>
      <c r="BI705" s="35"/>
      <c r="BK705" s="35"/>
      <c r="BL705" s="35"/>
      <c r="BM705" s="35"/>
      <c r="BN705" s="35"/>
      <c r="BO705" s="35"/>
      <c r="BP705" s="35"/>
      <c r="BQ705" s="35"/>
      <c r="BR705" s="35"/>
      <c r="BS705" s="35"/>
      <c r="BT705" s="35"/>
      <c r="BU705" s="35"/>
      <c r="BV705" s="35"/>
      <c r="BW705" s="35"/>
      <c r="BX705" s="35"/>
      <c r="BY705" s="35"/>
      <c r="BZ705" s="35"/>
      <c r="CA705" s="35"/>
    </row>
    <row r="706" spans="1:79" x14ac:dyDescent="0.25">
      <c r="A706" s="35"/>
      <c r="B706" s="37"/>
      <c r="C706" s="38"/>
      <c r="D706" s="39"/>
      <c r="E706" s="37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T706" s="35"/>
      <c r="AU706" s="35"/>
      <c r="AV706" s="35"/>
      <c r="AW706" s="35"/>
      <c r="BA706" s="35"/>
      <c r="BB706" s="35"/>
      <c r="BC706" s="35"/>
      <c r="BD706" s="35"/>
      <c r="BE706" s="35"/>
      <c r="BF706" s="35"/>
      <c r="BG706" s="35"/>
      <c r="BH706" s="35"/>
      <c r="BI706" s="35"/>
      <c r="BK706" s="35"/>
      <c r="BL706" s="35"/>
      <c r="BM706" s="35"/>
      <c r="BN706" s="35"/>
      <c r="BO706" s="35"/>
      <c r="BP706" s="35"/>
      <c r="BQ706" s="35"/>
      <c r="BR706" s="35"/>
      <c r="BS706" s="35"/>
      <c r="BT706" s="35"/>
      <c r="BU706" s="35"/>
      <c r="BV706" s="35"/>
      <c r="BW706" s="35"/>
      <c r="BX706" s="35"/>
      <c r="BY706" s="35"/>
      <c r="BZ706" s="35"/>
      <c r="CA706" s="35"/>
    </row>
    <row r="707" spans="1:79" x14ac:dyDescent="0.25">
      <c r="A707" s="35"/>
      <c r="B707" s="37"/>
      <c r="C707" s="38"/>
      <c r="D707" s="39"/>
      <c r="E707" s="37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T707" s="35"/>
      <c r="AU707" s="35"/>
      <c r="AV707" s="35"/>
      <c r="AW707" s="35"/>
      <c r="BA707" s="35"/>
      <c r="BB707" s="35"/>
      <c r="BC707" s="35"/>
      <c r="BD707" s="35"/>
      <c r="BE707" s="35"/>
      <c r="BF707" s="35"/>
      <c r="BG707" s="35"/>
      <c r="BH707" s="35"/>
      <c r="BI707" s="35"/>
      <c r="BK707" s="35"/>
      <c r="BL707" s="35"/>
      <c r="BM707" s="35"/>
      <c r="BN707" s="35"/>
      <c r="BO707" s="35"/>
      <c r="BP707" s="35"/>
      <c r="BQ707" s="35"/>
      <c r="BR707" s="35"/>
      <c r="BS707" s="35"/>
      <c r="BT707" s="35"/>
      <c r="BU707" s="35"/>
      <c r="BV707" s="35"/>
      <c r="BW707" s="35"/>
      <c r="BX707" s="35"/>
      <c r="BY707" s="35"/>
      <c r="BZ707" s="35"/>
      <c r="CA707" s="35"/>
    </row>
    <row r="708" spans="1:79" x14ac:dyDescent="0.25">
      <c r="A708" s="35"/>
      <c r="B708" s="37"/>
      <c r="C708" s="38"/>
      <c r="D708" s="39"/>
      <c r="E708" s="37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T708" s="35"/>
      <c r="AU708" s="35"/>
      <c r="AV708" s="35"/>
      <c r="AW708" s="35"/>
      <c r="BA708" s="35"/>
      <c r="BB708" s="35"/>
      <c r="BC708" s="35"/>
      <c r="BD708" s="35"/>
      <c r="BE708" s="35"/>
      <c r="BF708" s="35"/>
      <c r="BG708" s="35"/>
      <c r="BH708" s="35"/>
      <c r="BI708" s="35"/>
      <c r="BK708" s="35"/>
      <c r="BL708" s="35"/>
      <c r="BM708" s="35"/>
      <c r="BN708" s="35"/>
      <c r="BO708" s="35"/>
      <c r="BP708" s="35"/>
      <c r="BQ708" s="35"/>
      <c r="BR708" s="35"/>
      <c r="BS708" s="35"/>
      <c r="BT708" s="35"/>
      <c r="BU708" s="35"/>
      <c r="BV708" s="35"/>
      <c r="BW708" s="35"/>
      <c r="BX708" s="35"/>
      <c r="BY708" s="35"/>
      <c r="BZ708" s="35"/>
      <c r="CA708" s="35"/>
    </row>
    <row r="709" spans="1:79" x14ac:dyDescent="0.25">
      <c r="A709" s="35"/>
      <c r="B709" s="37"/>
      <c r="C709" s="38"/>
      <c r="D709" s="39"/>
      <c r="E709" s="37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T709" s="35"/>
      <c r="AU709" s="35"/>
      <c r="AV709" s="35"/>
      <c r="AW709" s="35"/>
      <c r="BA709" s="35"/>
      <c r="BB709" s="35"/>
      <c r="BC709" s="35"/>
      <c r="BD709" s="35"/>
      <c r="BE709" s="35"/>
      <c r="BF709" s="35"/>
      <c r="BG709" s="35"/>
      <c r="BH709" s="35"/>
      <c r="BI709" s="35"/>
      <c r="BK709" s="35"/>
      <c r="BL709" s="35"/>
      <c r="BM709" s="35"/>
      <c r="BN709" s="35"/>
      <c r="BO709" s="35"/>
      <c r="BP709" s="35"/>
      <c r="BQ709" s="35"/>
      <c r="BR709" s="35"/>
      <c r="BS709" s="35"/>
      <c r="BT709" s="35"/>
      <c r="BU709" s="35"/>
      <c r="BV709" s="35"/>
      <c r="BW709" s="35"/>
      <c r="BX709" s="35"/>
      <c r="BY709" s="35"/>
      <c r="BZ709" s="35"/>
      <c r="CA709" s="35"/>
    </row>
    <row r="710" spans="1:79" x14ac:dyDescent="0.25">
      <c r="A710" s="35"/>
      <c r="B710" s="37"/>
      <c r="C710" s="38"/>
      <c r="D710" s="39"/>
      <c r="E710" s="37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T710" s="35"/>
      <c r="AU710" s="35"/>
      <c r="AV710" s="35"/>
      <c r="AW710" s="35"/>
      <c r="BA710" s="35"/>
      <c r="BB710" s="35"/>
      <c r="BC710" s="35"/>
      <c r="BD710" s="35"/>
      <c r="BE710" s="35"/>
      <c r="BF710" s="35"/>
      <c r="BG710" s="35"/>
      <c r="BH710" s="35"/>
      <c r="BI710" s="35"/>
      <c r="BK710" s="35"/>
      <c r="BL710" s="35"/>
      <c r="BM710" s="35"/>
      <c r="BN710" s="35"/>
      <c r="BO710" s="35"/>
      <c r="BP710" s="35"/>
      <c r="BQ710" s="35"/>
      <c r="BR710" s="35"/>
      <c r="BS710" s="35"/>
      <c r="BT710" s="35"/>
      <c r="BU710" s="35"/>
      <c r="BV710" s="35"/>
      <c r="BW710" s="35"/>
      <c r="BX710" s="35"/>
      <c r="BY710" s="35"/>
      <c r="BZ710" s="35"/>
      <c r="CA710" s="35"/>
    </row>
    <row r="711" spans="1:79" x14ac:dyDescent="0.25">
      <c r="A711" s="35"/>
      <c r="B711" s="37"/>
      <c r="C711" s="38"/>
      <c r="D711" s="39"/>
      <c r="E711" s="37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T711" s="35"/>
      <c r="AU711" s="35"/>
      <c r="AV711" s="35"/>
      <c r="AW711" s="35"/>
      <c r="BA711" s="35"/>
      <c r="BB711" s="35"/>
      <c r="BC711" s="35"/>
      <c r="BD711" s="35"/>
      <c r="BE711" s="35"/>
      <c r="BF711" s="35"/>
      <c r="BG711" s="35"/>
      <c r="BH711" s="35"/>
      <c r="BI711" s="35"/>
      <c r="BK711" s="35"/>
      <c r="BL711" s="35"/>
      <c r="BM711" s="35"/>
      <c r="BN711" s="35"/>
      <c r="BO711" s="35"/>
      <c r="BP711" s="35"/>
      <c r="BQ711" s="35"/>
      <c r="BR711" s="35"/>
      <c r="BS711" s="35"/>
      <c r="BT711" s="35"/>
      <c r="BU711" s="35"/>
      <c r="BV711" s="35"/>
      <c r="BW711" s="35"/>
      <c r="BX711" s="35"/>
      <c r="BY711" s="35"/>
      <c r="BZ711" s="35"/>
      <c r="CA711" s="35"/>
    </row>
    <row r="712" spans="1:79" x14ac:dyDescent="0.25">
      <c r="A712" s="35"/>
      <c r="B712" s="37"/>
      <c r="C712" s="38"/>
      <c r="D712" s="39"/>
      <c r="E712" s="37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T712" s="35"/>
      <c r="AU712" s="35"/>
      <c r="AV712" s="35"/>
      <c r="AW712" s="35"/>
      <c r="BA712" s="35"/>
      <c r="BB712" s="35"/>
      <c r="BC712" s="35"/>
      <c r="BD712" s="35"/>
      <c r="BE712" s="35"/>
      <c r="BF712" s="35"/>
      <c r="BG712" s="35"/>
      <c r="BH712" s="35"/>
      <c r="BI712" s="35"/>
      <c r="BK712" s="35"/>
      <c r="BL712" s="35"/>
      <c r="BM712" s="35"/>
      <c r="BN712" s="35"/>
      <c r="BO712" s="35"/>
      <c r="BP712" s="35"/>
      <c r="BQ712" s="35"/>
      <c r="BR712" s="35"/>
      <c r="BS712" s="35"/>
      <c r="BT712" s="35"/>
      <c r="BU712" s="35"/>
      <c r="BV712" s="35"/>
      <c r="BW712" s="35"/>
      <c r="BX712" s="35"/>
      <c r="BY712" s="35"/>
      <c r="BZ712" s="35"/>
      <c r="CA712" s="35"/>
    </row>
    <row r="713" spans="1:79" x14ac:dyDescent="0.25">
      <c r="A713" s="35"/>
      <c r="B713" s="37"/>
      <c r="C713" s="38"/>
      <c r="D713" s="39"/>
      <c r="E713" s="37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T713" s="35"/>
      <c r="AU713" s="35"/>
      <c r="AV713" s="35"/>
      <c r="AW713" s="35"/>
      <c r="BA713" s="35"/>
      <c r="BB713" s="35"/>
      <c r="BC713" s="35"/>
      <c r="BD713" s="35"/>
      <c r="BE713" s="35"/>
      <c r="BF713" s="35"/>
      <c r="BG713" s="35"/>
      <c r="BH713" s="35"/>
      <c r="BI713" s="35"/>
      <c r="BK713" s="35"/>
      <c r="BL713" s="35"/>
      <c r="BM713" s="35"/>
      <c r="BN713" s="35"/>
      <c r="BO713" s="35"/>
      <c r="BP713" s="35"/>
      <c r="BQ713" s="35"/>
      <c r="BR713" s="35"/>
      <c r="BS713" s="35"/>
      <c r="BT713" s="35"/>
      <c r="BU713" s="35"/>
      <c r="BV713" s="35"/>
      <c r="BW713" s="35"/>
      <c r="BX713" s="35"/>
      <c r="BY713" s="35"/>
      <c r="BZ713" s="35"/>
      <c r="CA713" s="35"/>
    </row>
    <row r="714" spans="1:79" x14ac:dyDescent="0.25">
      <c r="A714" s="35"/>
      <c r="B714" s="37"/>
      <c r="C714" s="38"/>
      <c r="D714" s="39"/>
      <c r="E714" s="37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T714" s="35"/>
      <c r="AU714" s="35"/>
      <c r="AV714" s="35"/>
      <c r="AW714" s="35"/>
      <c r="BA714" s="35"/>
      <c r="BB714" s="35"/>
      <c r="BC714" s="35"/>
      <c r="BD714" s="35"/>
      <c r="BE714" s="35"/>
      <c r="BF714" s="35"/>
      <c r="BG714" s="35"/>
      <c r="BH714" s="35"/>
      <c r="BI714" s="35"/>
      <c r="BK714" s="35"/>
      <c r="BL714" s="35"/>
      <c r="BM714" s="35"/>
      <c r="BN714" s="35"/>
      <c r="BO714" s="35"/>
      <c r="BP714" s="35"/>
      <c r="BQ714" s="35"/>
      <c r="BR714" s="35"/>
      <c r="BS714" s="35"/>
      <c r="BT714" s="35"/>
      <c r="BU714" s="35"/>
      <c r="BV714" s="35"/>
      <c r="BW714" s="35"/>
      <c r="BX714" s="35"/>
      <c r="BY714" s="35"/>
      <c r="BZ714" s="35"/>
      <c r="CA714" s="35"/>
    </row>
    <row r="715" spans="1:79" x14ac:dyDescent="0.25">
      <c r="A715" s="35"/>
      <c r="B715" s="37"/>
      <c r="C715" s="38"/>
      <c r="D715" s="39"/>
      <c r="E715" s="37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T715" s="35"/>
      <c r="AU715" s="35"/>
      <c r="AV715" s="35"/>
      <c r="AW715" s="35"/>
      <c r="BA715" s="35"/>
      <c r="BB715" s="35"/>
      <c r="BC715" s="35"/>
      <c r="BD715" s="35"/>
      <c r="BE715" s="35"/>
      <c r="BF715" s="35"/>
      <c r="BG715" s="35"/>
      <c r="BH715" s="35"/>
      <c r="BI715" s="35"/>
      <c r="BK715" s="35"/>
      <c r="BL715" s="35"/>
      <c r="BM715" s="35"/>
      <c r="BN715" s="35"/>
      <c r="BO715" s="35"/>
      <c r="BP715" s="35"/>
      <c r="BQ715" s="35"/>
      <c r="BR715" s="35"/>
      <c r="BS715" s="35"/>
      <c r="BT715" s="35"/>
      <c r="BU715" s="35"/>
      <c r="BV715" s="35"/>
      <c r="BW715" s="35"/>
      <c r="BX715" s="35"/>
      <c r="BY715" s="35"/>
      <c r="BZ715" s="35"/>
      <c r="CA715" s="35"/>
    </row>
    <row r="716" spans="1:79" x14ac:dyDescent="0.25">
      <c r="A716" s="35"/>
      <c r="B716" s="37"/>
      <c r="C716" s="38"/>
      <c r="D716" s="39"/>
      <c r="E716" s="37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T716" s="35"/>
      <c r="AU716" s="35"/>
      <c r="AV716" s="35"/>
      <c r="AW716" s="35"/>
      <c r="BA716" s="35"/>
      <c r="BB716" s="35"/>
      <c r="BC716" s="35"/>
      <c r="BD716" s="35"/>
      <c r="BE716" s="35"/>
      <c r="BF716" s="35"/>
      <c r="BG716" s="35"/>
      <c r="BH716" s="35"/>
      <c r="BI716" s="35"/>
      <c r="BK716" s="35"/>
      <c r="BL716" s="35"/>
      <c r="BM716" s="35"/>
      <c r="BN716" s="35"/>
      <c r="BO716" s="35"/>
      <c r="BP716" s="35"/>
      <c r="BQ716" s="35"/>
      <c r="BR716" s="35"/>
      <c r="BS716" s="35"/>
      <c r="BT716" s="35"/>
      <c r="BU716" s="35"/>
      <c r="BV716" s="35"/>
      <c r="BW716" s="35"/>
      <c r="BX716" s="35"/>
      <c r="BY716" s="35"/>
      <c r="BZ716" s="35"/>
      <c r="CA716" s="35"/>
    </row>
    <row r="717" spans="1:79" x14ac:dyDescent="0.25">
      <c r="A717" s="35"/>
      <c r="B717" s="37"/>
      <c r="C717" s="38"/>
      <c r="D717" s="39"/>
      <c r="E717" s="37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T717" s="35"/>
      <c r="AU717" s="35"/>
      <c r="AV717" s="35"/>
      <c r="AW717" s="35"/>
      <c r="BA717" s="35"/>
      <c r="BB717" s="35"/>
      <c r="BC717" s="35"/>
      <c r="BD717" s="35"/>
      <c r="BE717" s="35"/>
      <c r="BF717" s="35"/>
      <c r="BG717" s="35"/>
      <c r="BH717" s="35"/>
      <c r="BI717" s="35"/>
      <c r="BK717" s="35"/>
      <c r="BL717" s="35"/>
      <c r="BM717" s="35"/>
      <c r="BN717" s="35"/>
      <c r="BO717" s="35"/>
      <c r="BP717" s="35"/>
      <c r="BQ717" s="35"/>
      <c r="BR717" s="35"/>
      <c r="BS717" s="35"/>
      <c r="BT717" s="35"/>
      <c r="BU717" s="35"/>
      <c r="BV717" s="35"/>
      <c r="BW717" s="35"/>
      <c r="BX717" s="35"/>
      <c r="BY717" s="35"/>
      <c r="BZ717" s="35"/>
      <c r="CA717" s="35"/>
    </row>
    <row r="718" spans="1:79" x14ac:dyDescent="0.25">
      <c r="A718" s="35"/>
      <c r="B718" s="37"/>
      <c r="C718" s="38"/>
      <c r="D718" s="39"/>
      <c r="E718" s="37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T718" s="35"/>
      <c r="AU718" s="35"/>
      <c r="AV718" s="35"/>
      <c r="AW718" s="35"/>
      <c r="BA718" s="35"/>
      <c r="BB718" s="35"/>
      <c r="BC718" s="35"/>
      <c r="BD718" s="35"/>
      <c r="BE718" s="35"/>
      <c r="BF718" s="35"/>
      <c r="BG718" s="35"/>
      <c r="BH718" s="35"/>
      <c r="BI718" s="35"/>
      <c r="BK718" s="35"/>
      <c r="BL718" s="35"/>
      <c r="BM718" s="35"/>
      <c r="BN718" s="35"/>
      <c r="BO718" s="35"/>
      <c r="BP718" s="35"/>
      <c r="BQ718" s="35"/>
      <c r="BR718" s="35"/>
      <c r="BS718" s="35"/>
      <c r="BT718" s="35"/>
      <c r="BU718" s="35"/>
      <c r="BV718" s="35"/>
      <c r="BW718" s="35"/>
      <c r="BX718" s="35"/>
      <c r="BY718" s="35"/>
      <c r="BZ718" s="35"/>
      <c r="CA718" s="35"/>
    </row>
    <row r="719" spans="1:79" x14ac:dyDescent="0.25">
      <c r="A719" s="35"/>
      <c r="B719" s="37"/>
      <c r="C719" s="38"/>
      <c r="D719" s="39"/>
      <c r="E719" s="37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T719" s="35"/>
      <c r="AU719" s="35"/>
      <c r="AV719" s="35"/>
      <c r="AW719" s="35"/>
      <c r="BA719" s="35"/>
      <c r="BB719" s="35"/>
      <c r="BC719" s="35"/>
      <c r="BD719" s="35"/>
      <c r="BE719" s="35"/>
      <c r="BF719" s="35"/>
      <c r="BG719" s="35"/>
      <c r="BH719" s="35"/>
      <c r="BI719" s="35"/>
      <c r="BK719" s="35"/>
      <c r="BL719" s="35"/>
      <c r="BM719" s="35"/>
      <c r="BN719" s="35"/>
      <c r="BO719" s="35"/>
      <c r="BP719" s="35"/>
      <c r="BQ719" s="35"/>
      <c r="BR719" s="35"/>
      <c r="BS719" s="35"/>
      <c r="BT719" s="35"/>
      <c r="BU719" s="35"/>
      <c r="BV719" s="35"/>
      <c r="BW719" s="35"/>
      <c r="BX719" s="35"/>
      <c r="BY719" s="35"/>
      <c r="BZ719" s="35"/>
      <c r="CA719" s="35"/>
    </row>
    <row r="720" spans="1:79" x14ac:dyDescent="0.25">
      <c r="A720" s="35"/>
      <c r="B720" s="37"/>
      <c r="C720" s="38"/>
      <c r="D720" s="39"/>
      <c r="E720" s="37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T720" s="35"/>
      <c r="AU720" s="35"/>
      <c r="AV720" s="35"/>
      <c r="AW720" s="35"/>
      <c r="BA720" s="35"/>
      <c r="BB720" s="35"/>
      <c r="BC720" s="35"/>
      <c r="BD720" s="35"/>
      <c r="BE720" s="35"/>
      <c r="BF720" s="35"/>
      <c r="BG720" s="35"/>
      <c r="BH720" s="35"/>
      <c r="BI720" s="35"/>
      <c r="BK720" s="35"/>
      <c r="BL720" s="35"/>
      <c r="BM720" s="35"/>
      <c r="BN720" s="35"/>
      <c r="BO720" s="35"/>
      <c r="BP720" s="35"/>
      <c r="BQ720" s="35"/>
      <c r="BR720" s="35"/>
      <c r="BS720" s="35"/>
      <c r="BT720" s="35"/>
      <c r="BU720" s="35"/>
      <c r="BV720" s="35"/>
      <c r="BW720" s="35"/>
      <c r="BX720" s="35"/>
      <c r="BY720" s="35"/>
      <c r="BZ720" s="35"/>
      <c r="CA720" s="35"/>
    </row>
    <row r="721" spans="1:79" x14ac:dyDescent="0.25">
      <c r="A721" s="35"/>
      <c r="B721" s="37"/>
      <c r="C721" s="38"/>
      <c r="D721" s="39"/>
      <c r="E721" s="37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T721" s="35"/>
      <c r="AU721" s="35"/>
      <c r="AV721" s="35"/>
      <c r="AW721" s="35"/>
      <c r="BA721" s="35"/>
      <c r="BB721" s="35"/>
      <c r="BC721" s="35"/>
      <c r="BD721" s="35"/>
      <c r="BE721" s="35"/>
      <c r="BF721" s="35"/>
      <c r="BG721" s="35"/>
      <c r="BH721" s="35"/>
      <c r="BI721" s="35"/>
      <c r="BK721" s="35"/>
      <c r="BL721" s="35"/>
      <c r="BM721" s="35"/>
      <c r="BN721" s="35"/>
      <c r="BO721" s="35"/>
      <c r="BP721" s="35"/>
      <c r="BQ721" s="35"/>
      <c r="BR721" s="35"/>
      <c r="BS721" s="35"/>
      <c r="BT721" s="35"/>
      <c r="BU721" s="35"/>
      <c r="BV721" s="35"/>
      <c r="BW721" s="35"/>
      <c r="BX721" s="35"/>
      <c r="BY721" s="35"/>
      <c r="BZ721" s="35"/>
      <c r="CA721" s="35"/>
    </row>
    <row r="722" spans="1:79" x14ac:dyDescent="0.25">
      <c r="A722" s="35"/>
      <c r="B722" s="37"/>
      <c r="C722" s="38"/>
      <c r="D722" s="39"/>
      <c r="E722" s="37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T722" s="35"/>
      <c r="AU722" s="35"/>
      <c r="AV722" s="35"/>
      <c r="AW722" s="35"/>
      <c r="BA722" s="35"/>
      <c r="BB722" s="35"/>
      <c r="BC722" s="35"/>
      <c r="BD722" s="35"/>
      <c r="BE722" s="35"/>
      <c r="BF722" s="35"/>
      <c r="BG722" s="35"/>
      <c r="BH722" s="35"/>
      <c r="BI722" s="35"/>
      <c r="BK722" s="35"/>
      <c r="BL722" s="35"/>
      <c r="BM722" s="35"/>
      <c r="BN722" s="35"/>
      <c r="BO722" s="35"/>
      <c r="BP722" s="35"/>
      <c r="BQ722" s="35"/>
      <c r="BR722" s="35"/>
      <c r="BS722" s="35"/>
      <c r="BT722" s="35"/>
      <c r="BU722" s="35"/>
      <c r="BV722" s="35"/>
      <c r="BW722" s="35"/>
      <c r="BX722" s="35"/>
      <c r="BY722" s="35"/>
      <c r="BZ722" s="35"/>
      <c r="CA722" s="35"/>
    </row>
    <row r="723" spans="1:79" x14ac:dyDescent="0.25">
      <c r="A723" s="35"/>
      <c r="B723" s="37"/>
      <c r="C723" s="38"/>
      <c r="D723" s="39"/>
      <c r="E723" s="37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T723" s="35"/>
      <c r="AU723" s="35"/>
      <c r="AV723" s="35"/>
      <c r="AW723" s="35"/>
      <c r="BA723" s="35"/>
      <c r="BB723" s="35"/>
      <c r="BC723" s="35"/>
      <c r="BD723" s="35"/>
      <c r="BE723" s="35"/>
      <c r="BF723" s="35"/>
      <c r="BG723" s="35"/>
      <c r="BH723" s="35"/>
      <c r="BI723" s="35"/>
      <c r="BK723" s="35"/>
      <c r="BL723" s="35"/>
      <c r="BM723" s="35"/>
      <c r="BN723" s="35"/>
      <c r="BO723" s="35"/>
      <c r="BP723" s="35"/>
      <c r="BQ723" s="35"/>
      <c r="BR723" s="35"/>
      <c r="BS723" s="35"/>
      <c r="BT723" s="35"/>
      <c r="BU723" s="35"/>
      <c r="BV723" s="35"/>
      <c r="BW723" s="35"/>
      <c r="BX723" s="35"/>
      <c r="BY723" s="35"/>
      <c r="BZ723" s="35"/>
      <c r="CA723" s="35"/>
    </row>
    <row r="724" spans="1:79" x14ac:dyDescent="0.25">
      <c r="A724" s="35"/>
      <c r="B724" s="37"/>
      <c r="C724" s="38"/>
      <c r="D724" s="39"/>
      <c r="E724" s="37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T724" s="35"/>
      <c r="AU724" s="35"/>
      <c r="AV724" s="35"/>
      <c r="AW724" s="35"/>
      <c r="BA724" s="35"/>
      <c r="BB724" s="35"/>
      <c r="BC724" s="35"/>
      <c r="BD724" s="35"/>
      <c r="BE724" s="35"/>
      <c r="BF724" s="35"/>
      <c r="BG724" s="35"/>
      <c r="BH724" s="35"/>
      <c r="BI724" s="35"/>
      <c r="BK724" s="35"/>
      <c r="BL724" s="35"/>
      <c r="BM724" s="35"/>
      <c r="BN724" s="35"/>
      <c r="BO724" s="35"/>
      <c r="BP724" s="35"/>
      <c r="BQ724" s="35"/>
      <c r="BR724" s="35"/>
      <c r="BS724" s="35"/>
      <c r="BT724" s="35"/>
      <c r="BU724" s="35"/>
      <c r="BV724" s="35"/>
      <c r="BW724" s="35"/>
      <c r="BX724" s="35"/>
      <c r="BY724" s="35"/>
      <c r="BZ724" s="35"/>
      <c r="CA724" s="35"/>
    </row>
    <row r="725" spans="1:79" x14ac:dyDescent="0.25">
      <c r="A725" s="35"/>
      <c r="B725" s="37"/>
      <c r="C725" s="38"/>
      <c r="D725" s="39"/>
      <c r="E725" s="37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T725" s="35"/>
      <c r="AU725" s="35"/>
      <c r="AV725" s="35"/>
      <c r="AW725" s="35"/>
      <c r="BA725" s="35"/>
      <c r="BB725" s="35"/>
      <c r="BC725" s="35"/>
      <c r="BD725" s="35"/>
      <c r="BE725" s="35"/>
      <c r="BF725" s="35"/>
      <c r="BG725" s="35"/>
      <c r="BH725" s="35"/>
      <c r="BI725" s="35"/>
      <c r="BK725" s="35"/>
      <c r="BL725" s="35"/>
      <c r="BM725" s="35"/>
      <c r="BN725" s="35"/>
      <c r="BO725" s="35"/>
      <c r="BP725" s="35"/>
      <c r="BQ725" s="35"/>
      <c r="BR725" s="35"/>
      <c r="BS725" s="35"/>
      <c r="BT725" s="35"/>
      <c r="BU725" s="35"/>
      <c r="BV725" s="35"/>
      <c r="BW725" s="35"/>
      <c r="BX725" s="35"/>
      <c r="BY725" s="35"/>
      <c r="BZ725" s="35"/>
      <c r="CA725" s="35"/>
    </row>
    <row r="726" spans="1:79" x14ac:dyDescent="0.25">
      <c r="A726" s="35"/>
      <c r="B726" s="37"/>
      <c r="C726" s="38"/>
      <c r="D726" s="39"/>
      <c r="E726" s="37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T726" s="35"/>
      <c r="AU726" s="35"/>
      <c r="AV726" s="35"/>
      <c r="AW726" s="35"/>
      <c r="BA726" s="35"/>
      <c r="BB726" s="35"/>
      <c r="BC726" s="35"/>
      <c r="BD726" s="35"/>
      <c r="BE726" s="35"/>
      <c r="BF726" s="35"/>
      <c r="BG726" s="35"/>
      <c r="BH726" s="35"/>
      <c r="BI726" s="35"/>
      <c r="BK726" s="35"/>
      <c r="BL726" s="35"/>
      <c r="BM726" s="35"/>
      <c r="BN726" s="35"/>
      <c r="BO726" s="35"/>
      <c r="BP726" s="35"/>
      <c r="BQ726" s="35"/>
      <c r="BR726" s="35"/>
      <c r="BS726" s="35"/>
      <c r="BT726" s="35"/>
      <c r="BU726" s="35"/>
      <c r="BV726" s="35"/>
      <c r="BW726" s="35"/>
      <c r="BX726" s="35"/>
      <c r="BY726" s="35"/>
      <c r="BZ726" s="35"/>
      <c r="CA726" s="35"/>
    </row>
    <row r="727" spans="1:79" x14ac:dyDescent="0.25">
      <c r="A727" s="35"/>
      <c r="B727" s="37"/>
      <c r="C727" s="38"/>
      <c r="D727" s="39"/>
      <c r="E727" s="37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T727" s="35"/>
      <c r="AU727" s="35"/>
      <c r="AV727" s="35"/>
      <c r="AW727" s="35"/>
      <c r="BA727" s="35"/>
      <c r="BB727" s="35"/>
      <c r="BC727" s="35"/>
      <c r="BD727" s="35"/>
      <c r="BE727" s="35"/>
      <c r="BF727" s="35"/>
      <c r="BG727" s="35"/>
      <c r="BH727" s="35"/>
      <c r="BI727" s="35"/>
      <c r="BK727" s="35"/>
      <c r="BL727" s="35"/>
      <c r="BM727" s="35"/>
      <c r="BN727" s="35"/>
      <c r="BO727" s="35"/>
      <c r="BP727" s="35"/>
      <c r="BQ727" s="35"/>
      <c r="BR727" s="35"/>
      <c r="BS727" s="35"/>
      <c r="BT727" s="35"/>
      <c r="BU727" s="35"/>
      <c r="BV727" s="35"/>
      <c r="BW727" s="35"/>
      <c r="BX727" s="35"/>
      <c r="BY727" s="35"/>
      <c r="BZ727" s="35"/>
      <c r="CA727" s="35"/>
    </row>
    <row r="728" spans="1:79" x14ac:dyDescent="0.25">
      <c r="A728" s="35"/>
      <c r="B728" s="37"/>
      <c r="C728" s="38"/>
      <c r="D728" s="39"/>
      <c r="E728" s="37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T728" s="35"/>
      <c r="AU728" s="35"/>
      <c r="AV728" s="35"/>
      <c r="AW728" s="35"/>
      <c r="BA728" s="35"/>
      <c r="BB728" s="35"/>
      <c r="BC728" s="35"/>
      <c r="BD728" s="35"/>
      <c r="BE728" s="35"/>
      <c r="BF728" s="35"/>
      <c r="BG728" s="35"/>
      <c r="BH728" s="35"/>
      <c r="BI728" s="35"/>
      <c r="BK728" s="35"/>
      <c r="BL728" s="35"/>
      <c r="BM728" s="35"/>
      <c r="BN728" s="35"/>
      <c r="BO728" s="35"/>
      <c r="BP728" s="35"/>
      <c r="BQ728" s="35"/>
      <c r="BR728" s="35"/>
      <c r="BS728" s="35"/>
      <c r="BT728" s="35"/>
      <c r="BU728" s="35"/>
      <c r="BV728" s="35"/>
      <c r="BW728" s="35"/>
      <c r="BX728" s="35"/>
      <c r="BY728" s="35"/>
      <c r="BZ728" s="35"/>
      <c r="CA728" s="35"/>
    </row>
    <row r="729" spans="1:79" x14ac:dyDescent="0.25">
      <c r="A729" s="35"/>
      <c r="B729" s="37"/>
      <c r="C729" s="38"/>
      <c r="D729" s="39"/>
      <c r="E729" s="37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T729" s="35"/>
      <c r="AU729" s="35"/>
      <c r="AV729" s="35"/>
      <c r="AW729" s="35"/>
      <c r="BA729" s="35"/>
      <c r="BB729" s="35"/>
      <c r="BC729" s="35"/>
      <c r="BD729" s="35"/>
      <c r="BE729" s="35"/>
      <c r="BF729" s="35"/>
      <c r="BG729" s="35"/>
      <c r="BH729" s="35"/>
      <c r="BI729" s="35"/>
      <c r="BK729" s="35"/>
      <c r="BL729" s="35"/>
      <c r="BM729" s="35"/>
      <c r="BN729" s="35"/>
      <c r="BO729" s="35"/>
      <c r="BP729" s="35"/>
      <c r="BQ729" s="35"/>
      <c r="BR729" s="35"/>
      <c r="BS729" s="35"/>
      <c r="BT729" s="35"/>
      <c r="BU729" s="35"/>
      <c r="BV729" s="35"/>
      <c r="BW729" s="35"/>
      <c r="BX729" s="35"/>
      <c r="BY729" s="35"/>
      <c r="BZ729" s="35"/>
      <c r="CA729" s="35"/>
    </row>
    <row r="730" spans="1:79" x14ac:dyDescent="0.25">
      <c r="A730" s="35"/>
      <c r="B730" s="37"/>
      <c r="C730" s="38"/>
      <c r="D730" s="39"/>
      <c r="E730" s="37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T730" s="35"/>
      <c r="AU730" s="35"/>
      <c r="AV730" s="35"/>
      <c r="AW730" s="35"/>
      <c r="BA730" s="35"/>
      <c r="BB730" s="35"/>
      <c r="BC730" s="35"/>
      <c r="BD730" s="35"/>
      <c r="BE730" s="35"/>
      <c r="BF730" s="35"/>
      <c r="BG730" s="35"/>
      <c r="BH730" s="35"/>
      <c r="BI730" s="35"/>
      <c r="BK730" s="35"/>
      <c r="BL730" s="35"/>
      <c r="BM730" s="35"/>
      <c r="BN730" s="35"/>
      <c r="BO730" s="35"/>
      <c r="BP730" s="35"/>
      <c r="BQ730" s="35"/>
      <c r="BR730" s="35"/>
      <c r="BS730" s="35"/>
      <c r="BT730" s="35"/>
      <c r="BU730" s="35"/>
      <c r="BV730" s="35"/>
      <c r="BW730" s="35"/>
      <c r="BX730" s="35"/>
      <c r="BY730" s="35"/>
      <c r="BZ730" s="35"/>
      <c r="CA730" s="35"/>
    </row>
    <row r="731" spans="1:79" x14ac:dyDescent="0.25">
      <c r="A731" s="35"/>
      <c r="B731" s="37"/>
      <c r="C731" s="38"/>
      <c r="D731" s="39"/>
      <c r="E731" s="37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T731" s="35"/>
      <c r="AU731" s="35"/>
      <c r="AV731" s="35"/>
      <c r="AW731" s="35"/>
      <c r="BA731" s="35"/>
      <c r="BB731" s="35"/>
      <c r="BC731" s="35"/>
      <c r="BD731" s="35"/>
      <c r="BE731" s="35"/>
      <c r="BF731" s="35"/>
      <c r="BG731" s="35"/>
      <c r="BH731" s="35"/>
      <c r="BI731" s="35"/>
      <c r="BK731" s="35"/>
      <c r="BL731" s="35"/>
      <c r="BM731" s="35"/>
      <c r="BN731" s="35"/>
      <c r="BO731" s="35"/>
      <c r="BP731" s="35"/>
      <c r="BQ731" s="35"/>
      <c r="BR731" s="35"/>
      <c r="BS731" s="35"/>
      <c r="BT731" s="35"/>
      <c r="BU731" s="35"/>
      <c r="BV731" s="35"/>
      <c r="BW731" s="35"/>
      <c r="BX731" s="35"/>
      <c r="BY731" s="35"/>
      <c r="BZ731" s="35"/>
      <c r="CA731" s="35"/>
    </row>
    <row r="732" spans="1:79" x14ac:dyDescent="0.25">
      <c r="A732" s="35"/>
      <c r="B732" s="37"/>
      <c r="C732" s="38"/>
      <c r="D732" s="39"/>
      <c r="E732" s="37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T732" s="35"/>
      <c r="AU732" s="35"/>
      <c r="AV732" s="35"/>
      <c r="AW732" s="35"/>
      <c r="BA732" s="35"/>
      <c r="BB732" s="35"/>
      <c r="BC732" s="35"/>
      <c r="BD732" s="35"/>
      <c r="BE732" s="35"/>
      <c r="BF732" s="35"/>
      <c r="BG732" s="35"/>
      <c r="BH732" s="35"/>
      <c r="BI732" s="35"/>
      <c r="BK732" s="35"/>
      <c r="BL732" s="35"/>
      <c r="BM732" s="35"/>
      <c r="BN732" s="35"/>
      <c r="BO732" s="35"/>
      <c r="BP732" s="35"/>
      <c r="BQ732" s="35"/>
      <c r="BR732" s="35"/>
      <c r="BS732" s="35"/>
      <c r="BT732" s="35"/>
      <c r="BU732" s="35"/>
      <c r="BV732" s="35"/>
      <c r="BW732" s="35"/>
      <c r="BX732" s="35"/>
      <c r="BY732" s="35"/>
      <c r="BZ732" s="35"/>
      <c r="CA732" s="35"/>
    </row>
    <row r="733" spans="1:79" x14ac:dyDescent="0.25">
      <c r="A733" s="35"/>
      <c r="B733" s="37"/>
      <c r="C733" s="38"/>
      <c r="D733" s="39"/>
      <c r="E733" s="37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T733" s="35"/>
      <c r="AU733" s="35"/>
      <c r="AV733" s="35"/>
      <c r="AW733" s="35"/>
      <c r="BA733" s="35"/>
      <c r="BB733" s="35"/>
      <c r="BC733" s="35"/>
      <c r="BD733" s="35"/>
      <c r="BE733" s="35"/>
      <c r="BF733" s="35"/>
      <c r="BG733" s="35"/>
      <c r="BH733" s="35"/>
      <c r="BI733" s="35"/>
      <c r="BK733" s="35"/>
      <c r="BL733" s="35"/>
      <c r="BM733" s="35"/>
      <c r="BN733" s="35"/>
      <c r="BO733" s="35"/>
      <c r="BP733" s="35"/>
      <c r="BQ733" s="35"/>
      <c r="BR733" s="35"/>
      <c r="BS733" s="35"/>
      <c r="BT733" s="35"/>
      <c r="BU733" s="35"/>
      <c r="BV733" s="35"/>
      <c r="BW733" s="35"/>
      <c r="BX733" s="35"/>
      <c r="BY733" s="35"/>
      <c r="BZ733" s="35"/>
      <c r="CA733" s="35"/>
    </row>
    <row r="734" spans="1:79" x14ac:dyDescent="0.25">
      <c r="A734" s="35"/>
      <c r="B734" s="37"/>
      <c r="C734" s="38"/>
      <c r="D734" s="39"/>
      <c r="E734" s="37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T734" s="35"/>
      <c r="AU734" s="35"/>
      <c r="AV734" s="35"/>
      <c r="AW734" s="35"/>
      <c r="BA734" s="35"/>
      <c r="BB734" s="35"/>
      <c r="BC734" s="35"/>
      <c r="BD734" s="35"/>
      <c r="BE734" s="35"/>
      <c r="BF734" s="35"/>
      <c r="BG734" s="35"/>
      <c r="BH734" s="35"/>
      <c r="BI734" s="35"/>
      <c r="BK734" s="35"/>
      <c r="BL734" s="35"/>
      <c r="BM734" s="35"/>
      <c r="BN734" s="35"/>
      <c r="BO734" s="35"/>
      <c r="BP734" s="35"/>
      <c r="BQ734" s="35"/>
      <c r="BR734" s="35"/>
      <c r="BS734" s="35"/>
      <c r="BT734" s="35"/>
      <c r="BU734" s="35"/>
      <c r="BV734" s="35"/>
      <c r="BW734" s="35"/>
      <c r="BX734" s="35"/>
      <c r="BY734" s="35"/>
      <c r="BZ734" s="35"/>
      <c r="CA734" s="35"/>
    </row>
    <row r="735" spans="1:79" x14ac:dyDescent="0.25">
      <c r="A735" s="35"/>
      <c r="B735" s="37"/>
      <c r="C735" s="38"/>
      <c r="D735" s="39"/>
      <c r="E735" s="37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T735" s="35"/>
      <c r="AU735" s="35"/>
      <c r="AV735" s="35"/>
      <c r="AW735" s="35"/>
      <c r="BA735" s="35"/>
      <c r="BB735" s="35"/>
      <c r="BC735" s="35"/>
      <c r="BD735" s="35"/>
      <c r="BE735" s="35"/>
      <c r="BF735" s="35"/>
      <c r="BG735" s="35"/>
      <c r="BH735" s="35"/>
      <c r="BI735" s="35"/>
      <c r="BK735" s="35"/>
      <c r="BL735" s="35"/>
      <c r="BM735" s="35"/>
      <c r="BN735" s="35"/>
      <c r="BO735" s="35"/>
      <c r="BP735" s="35"/>
      <c r="BQ735" s="35"/>
      <c r="BR735" s="35"/>
      <c r="BS735" s="35"/>
      <c r="BT735" s="35"/>
      <c r="BU735" s="35"/>
      <c r="BV735" s="35"/>
      <c r="BW735" s="35"/>
      <c r="BX735" s="35"/>
      <c r="BY735" s="35"/>
      <c r="BZ735" s="35"/>
      <c r="CA735" s="35"/>
    </row>
    <row r="736" spans="1:79" x14ac:dyDescent="0.25">
      <c r="A736" s="35"/>
      <c r="B736" s="37"/>
      <c r="C736" s="38"/>
      <c r="D736" s="39"/>
      <c r="E736" s="37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T736" s="35"/>
      <c r="AU736" s="35"/>
      <c r="AV736" s="35"/>
      <c r="AW736" s="35"/>
      <c r="BA736" s="35"/>
      <c r="BB736" s="35"/>
      <c r="BC736" s="35"/>
      <c r="BD736" s="35"/>
      <c r="BE736" s="35"/>
      <c r="BF736" s="35"/>
      <c r="BG736" s="35"/>
      <c r="BH736" s="35"/>
      <c r="BI736" s="35"/>
      <c r="BK736" s="35"/>
      <c r="BL736" s="35"/>
      <c r="BM736" s="35"/>
      <c r="BN736" s="35"/>
      <c r="BO736" s="35"/>
      <c r="BP736" s="35"/>
      <c r="BQ736" s="35"/>
      <c r="BR736" s="35"/>
      <c r="BS736" s="35"/>
      <c r="BT736" s="35"/>
      <c r="BU736" s="35"/>
      <c r="BV736" s="35"/>
      <c r="BW736" s="35"/>
      <c r="BX736" s="35"/>
      <c r="BY736" s="35"/>
      <c r="BZ736" s="35"/>
      <c r="CA736" s="35"/>
    </row>
    <row r="737" spans="1:79" x14ac:dyDescent="0.25">
      <c r="A737" s="35"/>
      <c r="B737" s="37"/>
      <c r="C737" s="38"/>
      <c r="D737" s="39"/>
      <c r="E737" s="37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T737" s="35"/>
      <c r="AU737" s="35"/>
      <c r="AV737" s="35"/>
      <c r="AW737" s="35"/>
      <c r="BA737" s="35"/>
      <c r="BB737" s="35"/>
      <c r="BC737" s="35"/>
      <c r="BD737" s="35"/>
      <c r="BE737" s="35"/>
      <c r="BF737" s="35"/>
      <c r="BG737" s="35"/>
      <c r="BH737" s="35"/>
      <c r="BI737" s="35"/>
      <c r="BK737" s="35"/>
      <c r="BL737" s="35"/>
      <c r="BM737" s="35"/>
      <c r="BN737" s="35"/>
      <c r="BO737" s="35"/>
      <c r="BP737" s="35"/>
      <c r="BQ737" s="35"/>
      <c r="BR737" s="35"/>
      <c r="BS737" s="35"/>
      <c r="BT737" s="35"/>
      <c r="BU737" s="35"/>
      <c r="BV737" s="35"/>
      <c r="BW737" s="35"/>
      <c r="BX737" s="35"/>
      <c r="BY737" s="35"/>
      <c r="BZ737" s="35"/>
      <c r="CA737" s="35"/>
    </row>
    <row r="738" spans="1:79" x14ac:dyDescent="0.25">
      <c r="A738" s="35"/>
      <c r="B738" s="37"/>
      <c r="C738" s="38"/>
      <c r="D738" s="39"/>
      <c r="E738" s="37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T738" s="35"/>
      <c r="AU738" s="35"/>
      <c r="AV738" s="35"/>
      <c r="AW738" s="35"/>
      <c r="BA738" s="35"/>
      <c r="BB738" s="35"/>
      <c r="BC738" s="35"/>
      <c r="BD738" s="35"/>
      <c r="BE738" s="35"/>
      <c r="BF738" s="35"/>
      <c r="BG738" s="35"/>
      <c r="BH738" s="35"/>
      <c r="BI738" s="35"/>
      <c r="BK738" s="35"/>
      <c r="BL738" s="35"/>
      <c r="BM738" s="35"/>
      <c r="BN738" s="35"/>
      <c r="BO738" s="35"/>
      <c r="BP738" s="35"/>
      <c r="BQ738" s="35"/>
      <c r="BR738" s="35"/>
      <c r="BS738" s="35"/>
      <c r="BT738" s="35"/>
      <c r="BU738" s="35"/>
      <c r="BV738" s="35"/>
      <c r="BW738" s="35"/>
      <c r="BX738" s="35"/>
      <c r="BY738" s="35"/>
      <c r="BZ738" s="35"/>
      <c r="CA738" s="35"/>
    </row>
    <row r="739" spans="1:79" x14ac:dyDescent="0.25">
      <c r="A739" s="35"/>
      <c r="B739" s="37"/>
      <c r="C739" s="38"/>
      <c r="D739" s="39"/>
      <c r="E739" s="37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T739" s="35"/>
      <c r="AU739" s="35"/>
      <c r="AV739" s="35"/>
      <c r="AW739" s="35"/>
      <c r="BA739" s="35"/>
      <c r="BB739" s="35"/>
      <c r="BC739" s="35"/>
      <c r="BD739" s="35"/>
      <c r="BE739" s="35"/>
      <c r="BF739" s="35"/>
      <c r="BG739" s="35"/>
      <c r="BH739" s="35"/>
      <c r="BI739" s="35"/>
      <c r="BK739" s="35"/>
      <c r="BL739" s="35"/>
      <c r="BM739" s="35"/>
      <c r="BN739" s="35"/>
      <c r="BO739" s="35"/>
      <c r="BP739" s="35"/>
      <c r="BQ739" s="35"/>
      <c r="BR739" s="35"/>
      <c r="BS739" s="35"/>
      <c r="BT739" s="35"/>
      <c r="BU739" s="35"/>
      <c r="BV739" s="35"/>
      <c r="BW739" s="35"/>
      <c r="BX739" s="35"/>
      <c r="BY739" s="35"/>
      <c r="BZ739" s="35"/>
      <c r="CA739" s="35"/>
    </row>
    <row r="740" spans="1:79" x14ac:dyDescent="0.25">
      <c r="A740" s="35"/>
      <c r="B740" s="37"/>
      <c r="C740" s="38"/>
      <c r="D740" s="39"/>
      <c r="E740" s="37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T740" s="35"/>
      <c r="AU740" s="35"/>
      <c r="AV740" s="35"/>
      <c r="AW740" s="35"/>
      <c r="BA740" s="35"/>
      <c r="BB740" s="35"/>
      <c r="BC740" s="35"/>
      <c r="BD740" s="35"/>
      <c r="BE740" s="35"/>
      <c r="BF740" s="35"/>
      <c r="BG740" s="35"/>
      <c r="BH740" s="35"/>
      <c r="BI740" s="35"/>
      <c r="BK740" s="35"/>
      <c r="BL740" s="35"/>
      <c r="BM740" s="35"/>
      <c r="BN740" s="35"/>
      <c r="BO740" s="35"/>
      <c r="BP740" s="35"/>
      <c r="BQ740" s="35"/>
      <c r="BR740" s="35"/>
      <c r="BS740" s="35"/>
      <c r="BT740" s="35"/>
      <c r="BU740" s="35"/>
      <c r="BV740" s="35"/>
      <c r="BW740" s="35"/>
      <c r="BX740" s="35"/>
      <c r="BY740" s="35"/>
      <c r="BZ740" s="35"/>
      <c r="CA740" s="35"/>
    </row>
    <row r="741" spans="1:79" x14ac:dyDescent="0.25">
      <c r="A741" s="35"/>
      <c r="B741" s="37"/>
      <c r="C741" s="38"/>
      <c r="D741" s="39"/>
      <c r="E741" s="37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T741" s="35"/>
      <c r="AU741" s="35"/>
      <c r="AV741" s="35"/>
      <c r="AW741" s="35"/>
      <c r="BA741" s="35"/>
      <c r="BB741" s="35"/>
      <c r="BC741" s="35"/>
      <c r="BD741" s="35"/>
      <c r="BE741" s="35"/>
      <c r="BF741" s="35"/>
      <c r="BG741" s="35"/>
      <c r="BH741" s="35"/>
      <c r="BI741" s="35"/>
      <c r="BK741" s="35"/>
      <c r="BL741" s="35"/>
      <c r="BM741" s="35"/>
      <c r="BN741" s="35"/>
      <c r="BO741" s="35"/>
      <c r="BP741" s="35"/>
      <c r="BQ741" s="35"/>
      <c r="BR741" s="35"/>
      <c r="BS741" s="35"/>
      <c r="BT741" s="35"/>
      <c r="BU741" s="35"/>
      <c r="BV741" s="35"/>
      <c r="BW741" s="35"/>
      <c r="BX741" s="35"/>
      <c r="BY741" s="35"/>
      <c r="BZ741" s="35"/>
      <c r="CA741" s="35"/>
    </row>
    <row r="742" spans="1:79" x14ac:dyDescent="0.25">
      <c r="A742" s="35"/>
      <c r="B742" s="37"/>
      <c r="C742" s="38"/>
      <c r="D742" s="39"/>
      <c r="E742" s="37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T742" s="35"/>
      <c r="AU742" s="35"/>
      <c r="AV742" s="35"/>
      <c r="AW742" s="35"/>
      <c r="BA742" s="35"/>
      <c r="BB742" s="35"/>
      <c r="BC742" s="35"/>
      <c r="BD742" s="35"/>
      <c r="BE742" s="35"/>
      <c r="BF742" s="35"/>
      <c r="BG742" s="35"/>
      <c r="BH742" s="35"/>
      <c r="BI742" s="35"/>
      <c r="BK742" s="35"/>
      <c r="BL742" s="35"/>
      <c r="BM742" s="35"/>
      <c r="BN742" s="35"/>
      <c r="BO742" s="35"/>
      <c r="BP742" s="35"/>
      <c r="BQ742" s="35"/>
      <c r="BR742" s="35"/>
      <c r="BS742" s="35"/>
      <c r="BT742" s="35"/>
      <c r="BU742" s="35"/>
      <c r="BV742" s="35"/>
      <c r="BW742" s="35"/>
      <c r="BX742" s="35"/>
      <c r="BY742" s="35"/>
      <c r="BZ742" s="35"/>
      <c r="CA742" s="35"/>
    </row>
    <row r="743" spans="1:79" x14ac:dyDescent="0.25">
      <c r="A743" s="35"/>
      <c r="B743" s="37"/>
      <c r="C743" s="38"/>
      <c r="D743" s="39"/>
      <c r="E743" s="37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T743" s="35"/>
      <c r="AU743" s="35"/>
      <c r="AV743" s="35"/>
      <c r="AW743" s="35"/>
      <c r="BA743" s="35"/>
      <c r="BB743" s="35"/>
      <c r="BC743" s="35"/>
      <c r="BD743" s="35"/>
      <c r="BE743" s="35"/>
      <c r="BF743" s="35"/>
      <c r="BG743" s="35"/>
      <c r="BH743" s="35"/>
      <c r="BI743" s="35"/>
      <c r="BK743" s="35"/>
      <c r="BL743" s="35"/>
      <c r="BM743" s="35"/>
      <c r="BN743" s="35"/>
      <c r="BO743" s="35"/>
      <c r="BP743" s="35"/>
      <c r="BQ743" s="35"/>
      <c r="BR743" s="35"/>
      <c r="BS743" s="35"/>
      <c r="BT743" s="35"/>
      <c r="BU743" s="35"/>
      <c r="BV743" s="35"/>
      <c r="BW743" s="35"/>
      <c r="BX743" s="35"/>
      <c r="BY743" s="35"/>
      <c r="BZ743" s="35"/>
      <c r="CA743" s="35"/>
    </row>
    <row r="744" spans="1:79" x14ac:dyDescent="0.25">
      <c r="A744" s="35"/>
      <c r="B744" s="37"/>
      <c r="C744" s="38"/>
      <c r="D744" s="39"/>
      <c r="E744" s="37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T744" s="35"/>
      <c r="AU744" s="35"/>
      <c r="AV744" s="35"/>
      <c r="AW744" s="35"/>
      <c r="BA744" s="35"/>
      <c r="BB744" s="35"/>
      <c r="BC744" s="35"/>
      <c r="BD744" s="35"/>
      <c r="BE744" s="35"/>
      <c r="BF744" s="35"/>
      <c r="BG744" s="35"/>
      <c r="BH744" s="35"/>
      <c r="BI744" s="35"/>
      <c r="BK744" s="35"/>
      <c r="BL744" s="35"/>
      <c r="BM744" s="35"/>
      <c r="BN744" s="35"/>
      <c r="BO744" s="35"/>
      <c r="BP744" s="35"/>
      <c r="BQ744" s="35"/>
      <c r="BR744" s="35"/>
      <c r="BS744" s="35"/>
      <c r="BT744" s="35"/>
      <c r="BU744" s="35"/>
      <c r="BV744" s="35"/>
      <c r="BW744" s="35"/>
      <c r="BX744" s="35"/>
      <c r="BY744" s="35"/>
      <c r="BZ744" s="35"/>
      <c r="CA744" s="35"/>
    </row>
    <row r="745" spans="1:79" x14ac:dyDescent="0.25">
      <c r="A745" s="35"/>
      <c r="B745" s="37"/>
      <c r="C745" s="38"/>
      <c r="D745" s="39"/>
      <c r="E745" s="37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T745" s="35"/>
      <c r="AU745" s="35"/>
      <c r="AV745" s="35"/>
      <c r="AW745" s="35"/>
      <c r="BA745" s="35"/>
      <c r="BB745" s="35"/>
      <c r="BC745" s="35"/>
      <c r="BD745" s="35"/>
      <c r="BE745" s="35"/>
      <c r="BF745" s="35"/>
      <c r="BG745" s="35"/>
      <c r="BH745" s="35"/>
      <c r="BI745" s="35"/>
      <c r="BK745" s="35"/>
      <c r="BL745" s="35"/>
      <c r="BM745" s="35"/>
      <c r="BN745" s="35"/>
      <c r="BO745" s="35"/>
      <c r="BP745" s="35"/>
      <c r="BQ745" s="35"/>
      <c r="BR745" s="35"/>
      <c r="BS745" s="35"/>
      <c r="BT745" s="35"/>
      <c r="BU745" s="35"/>
      <c r="BV745" s="35"/>
      <c r="BW745" s="35"/>
      <c r="BX745" s="35"/>
      <c r="BY745" s="35"/>
      <c r="BZ745" s="35"/>
      <c r="CA745" s="35"/>
    </row>
    <row r="746" spans="1:79" x14ac:dyDescent="0.25">
      <c r="A746" s="35"/>
      <c r="B746" s="37"/>
      <c r="C746" s="38"/>
      <c r="D746" s="39"/>
      <c r="E746" s="37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T746" s="35"/>
      <c r="AU746" s="35"/>
      <c r="AV746" s="35"/>
      <c r="AW746" s="35"/>
      <c r="BA746" s="35"/>
      <c r="BB746" s="35"/>
      <c r="BC746" s="35"/>
      <c r="BD746" s="35"/>
      <c r="BE746" s="35"/>
      <c r="BF746" s="35"/>
      <c r="BG746" s="35"/>
      <c r="BH746" s="35"/>
      <c r="BI746" s="35"/>
      <c r="BK746" s="35"/>
      <c r="BL746" s="35"/>
      <c r="BM746" s="35"/>
      <c r="BN746" s="35"/>
      <c r="BO746" s="35"/>
      <c r="BP746" s="35"/>
      <c r="BQ746" s="35"/>
      <c r="BR746" s="35"/>
      <c r="BS746" s="35"/>
      <c r="BT746" s="35"/>
      <c r="BU746" s="35"/>
      <c r="BV746" s="35"/>
      <c r="BW746" s="35"/>
      <c r="BX746" s="35"/>
      <c r="BY746" s="35"/>
      <c r="BZ746" s="35"/>
      <c r="CA746" s="35"/>
    </row>
    <row r="747" spans="1:79" x14ac:dyDescent="0.25">
      <c r="A747" s="35"/>
      <c r="B747" s="37"/>
      <c r="C747" s="38"/>
      <c r="D747" s="39"/>
      <c r="E747" s="37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T747" s="35"/>
      <c r="AU747" s="35"/>
      <c r="AV747" s="35"/>
      <c r="AW747" s="35"/>
      <c r="BA747" s="35"/>
      <c r="BB747" s="35"/>
      <c r="BC747" s="35"/>
      <c r="BD747" s="35"/>
      <c r="BE747" s="35"/>
      <c r="BF747" s="35"/>
      <c r="BG747" s="35"/>
      <c r="BH747" s="35"/>
      <c r="BI747" s="35"/>
      <c r="BK747" s="35"/>
      <c r="BL747" s="35"/>
      <c r="BM747" s="35"/>
      <c r="BN747" s="35"/>
      <c r="BO747" s="35"/>
      <c r="BP747" s="35"/>
      <c r="BQ747" s="35"/>
      <c r="BR747" s="35"/>
      <c r="BS747" s="35"/>
      <c r="BT747" s="35"/>
      <c r="BU747" s="35"/>
      <c r="BV747" s="35"/>
      <c r="BW747" s="35"/>
      <c r="BX747" s="35"/>
      <c r="BY747" s="35"/>
      <c r="BZ747" s="35"/>
      <c r="CA747" s="35"/>
    </row>
    <row r="748" spans="1:79" x14ac:dyDescent="0.25">
      <c r="A748" s="35"/>
      <c r="B748" s="37"/>
      <c r="C748" s="38"/>
      <c r="D748" s="39"/>
      <c r="E748" s="37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T748" s="35"/>
      <c r="AU748" s="35"/>
      <c r="AV748" s="35"/>
      <c r="AW748" s="35"/>
      <c r="BA748" s="35"/>
      <c r="BB748" s="35"/>
      <c r="BC748" s="35"/>
      <c r="BD748" s="35"/>
      <c r="BE748" s="35"/>
      <c r="BF748" s="35"/>
      <c r="BG748" s="35"/>
      <c r="BH748" s="35"/>
      <c r="BI748" s="35"/>
      <c r="BK748" s="35"/>
      <c r="BL748" s="35"/>
      <c r="BM748" s="35"/>
      <c r="BN748" s="35"/>
      <c r="BO748" s="35"/>
      <c r="BP748" s="35"/>
      <c r="BQ748" s="35"/>
      <c r="BR748" s="35"/>
      <c r="BS748" s="35"/>
      <c r="BT748" s="35"/>
      <c r="BU748" s="35"/>
      <c r="BV748" s="35"/>
      <c r="BW748" s="35"/>
      <c r="BX748" s="35"/>
      <c r="BY748" s="35"/>
      <c r="BZ748" s="35"/>
      <c r="CA748" s="35"/>
    </row>
    <row r="749" spans="1:79" x14ac:dyDescent="0.25">
      <c r="A749" s="35"/>
      <c r="B749" s="37"/>
      <c r="C749" s="38"/>
      <c r="D749" s="39"/>
      <c r="E749" s="37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T749" s="35"/>
      <c r="AU749" s="35"/>
      <c r="AV749" s="35"/>
      <c r="AW749" s="35"/>
      <c r="BA749" s="35"/>
      <c r="BB749" s="35"/>
      <c r="BC749" s="35"/>
      <c r="BD749" s="35"/>
      <c r="BE749" s="35"/>
      <c r="BF749" s="35"/>
      <c r="BG749" s="35"/>
      <c r="BH749" s="35"/>
      <c r="BI749" s="35"/>
      <c r="BK749" s="35"/>
      <c r="BL749" s="35"/>
      <c r="BM749" s="35"/>
      <c r="BN749" s="35"/>
      <c r="BO749" s="35"/>
      <c r="BP749" s="35"/>
      <c r="BQ749" s="35"/>
      <c r="BR749" s="35"/>
      <c r="BS749" s="35"/>
      <c r="BT749" s="35"/>
      <c r="BU749" s="35"/>
      <c r="BV749" s="35"/>
      <c r="BW749" s="35"/>
      <c r="BX749" s="35"/>
      <c r="BY749" s="35"/>
      <c r="BZ749" s="35"/>
      <c r="CA749" s="35"/>
    </row>
    <row r="750" spans="1:79" x14ac:dyDescent="0.25">
      <c r="A750" s="35"/>
      <c r="B750" s="37"/>
      <c r="C750" s="38"/>
      <c r="D750" s="39"/>
      <c r="E750" s="37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T750" s="35"/>
      <c r="AU750" s="35"/>
      <c r="AV750" s="35"/>
      <c r="AW750" s="35"/>
      <c r="BA750" s="35"/>
      <c r="BB750" s="35"/>
      <c r="BC750" s="35"/>
      <c r="BD750" s="35"/>
      <c r="BE750" s="35"/>
      <c r="BF750" s="35"/>
      <c r="BG750" s="35"/>
      <c r="BH750" s="35"/>
      <c r="BI750" s="35"/>
      <c r="BK750" s="35"/>
      <c r="BL750" s="35"/>
      <c r="BM750" s="35"/>
      <c r="BN750" s="35"/>
      <c r="BO750" s="35"/>
      <c r="BP750" s="35"/>
      <c r="BQ750" s="35"/>
      <c r="BR750" s="35"/>
      <c r="BS750" s="35"/>
      <c r="BT750" s="35"/>
      <c r="BU750" s="35"/>
      <c r="BV750" s="35"/>
      <c r="BW750" s="35"/>
      <c r="BX750" s="35"/>
      <c r="BY750" s="35"/>
      <c r="BZ750" s="35"/>
      <c r="CA750" s="35"/>
    </row>
    <row r="751" spans="1:79" x14ac:dyDescent="0.25">
      <c r="A751" s="35"/>
      <c r="B751" s="37"/>
      <c r="C751" s="38"/>
      <c r="D751" s="39"/>
      <c r="E751" s="37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T751" s="35"/>
      <c r="AU751" s="35"/>
      <c r="AV751" s="35"/>
      <c r="AW751" s="35"/>
      <c r="BA751" s="35"/>
      <c r="BB751" s="35"/>
      <c r="BC751" s="35"/>
      <c r="BD751" s="35"/>
      <c r="BE751" s="35"/>
      <c r="BF751" s="35"/>
      <c r="BG751" s="35"/>
      <c r="BH751" s="35"/>
      <c r="BI751" s="35"/>
      <c r="BK751" s="35"/>
      <c r="BL751" s="35"/>
      <c r="BM751" s="35"/>
      <c r="BN751" s="35"/>
      <c r="BO751" s="35"/>
      <c r="BP751" s="35"/>
      <c r="BQ751" s="35"/>
      <c r="BR751" s="35"/>
      <c r="BS751" s="35"/>
      <c r="BT751" s="35"/>
      <c r="BU751" s="35"/>
      <c r="BV751" s="35"/>
      <c r="BW751" s="35"/>
      <c r="BX751" s="35"/>
      <c r="BY751" s="35"/>
      <c r="BZ751" s="35"/>
      <c r="CA751" s="35"/>
    </row>
    <row r="752" spans="1:79" x14ac:dyDescent="0.25">
      <c r="A752" s="35"/>
      <c r="B752" s="37"/>
      <c r="C752" s="38"/>
      <c r="D752" s="39"/>
      <c r="E752" s="37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T752" s="35"/>
      <c r="AU752" s="35"/>
      <c r="AV752" s="35"/>
      <c r="AW752" s="35"/>
      <c r="BA752" s="35"/>
      <c r="BB752" s="35"/>
      <c r="BC752" s="35"/>
      <c r="BD752" s="35"/>
      <c r="BE752" s="35"/>
      <c r="BF752" s="35"/>
      <c r="BG752" s="35"/>
      <c r="BH752" s="35"/>
      <c r="BI752" s="35"/>
      <c r="BK752" s="35"/>
      <c r="BL752" s="35"/>
      <c r="BM752" s="35"/>
      <c r="BN752" s="35"/>
      <c r="BO752" s="35"/>
      <c r="BP752" s="35"/>
      <c r="BQ752" s="35"/>
      <c r="BR752" s="35"/>
      <c r="BS752" s="35"/>
      <c r="BT752" s="35"/>
      <c r="BU752" s="35"/>
      <c r="BV752" s="35"/>
      <c r="BW752" s="35"/>
      <c r="BX752" s="35"/>
      <c r="BY752" s="35"/>
      <c r="BZ752" s="35"/>
      <c r="CA752" s="35"/>
    </row>
    <row r="753" spans="1:79" x14ac:dyDescent="0.25">
      <c r="A753" s="35"/>
      <c r="B753" s="37"/>
      <c r="C753" s="38"/>
      <c r="D753" s="39"/>
      <c r="E753" s="37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T753" s="35"/>
      <c r="AU753" s="35"/>
      <c r="AV753" s="35"/>
      <c r="AW753" s="35"/>
      <c r="BA753" s="35"/>
      <c r="BB753" s="35"/>
      <c r="BC753" s="35"/>
      <c r="BD753" s="35"/>
      <c r="BE753" s="35"/>
      <c r="BF753" s="35"/>
      <c r="BG753" s="35"/>
      <c r="BH753" s="35"/>
      <c r="BI753" s="35"/>
      <c r="BK753" s="35"/>
      <c r="BL753" s="35"/>
      <c r="BM753" s="35"/>
      <c r="BN753" s="35"/>
      <c r="BO753" s="35"/>
      <c r="BP753" s="35"/>
      <c r="BQ753" s="35"/>
      <c r="BR753" s="35"/>
      <c r="BS753" s="35"/>
      <c r="BT753" s="35"/>
      <c r="BU753" s="35"/>
      <c r="BV753" s="35"/>
      <c r="BW753" s="35"/>
      <c r="BX753" s="35"/>
      <c r="BY753" s="35"/>
      <c r="BZ753" s="35"/>
      <c r="CA753" s="35"/>
    </row>
    <row r="754" spans="1:79" x14ac:dyDescent="0.25">
      <c r="A754" s="35"/>
      <c r="B754" s="37"/>
      <c r="C754" s="38"/>
      <c r="D754" s="39"/>
      <c r="E754" s="37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T754" s="35"/>
      <c r="AU754" s="35"/>
      <c r="AV754" s="35"/>
      <c r="AW754" s="35"/>
      <c r="BA754" s="35"/>
      <c r="BB754" s="35"/>
      <c r="BC754" s="35"/>
      <c r="BD754" s="35"/>
      <c r="BE754" s="35"/>
      <c r="BF754" s="35"/>
      <c r="BG754" s="35"/>
      <c r="BH754" s="35"/>
      <c r="BI754" s="35"/>
      <c r="BK754" s="35"/>
      <c r="BL754" s="35"/>
      <c r="BM754" s="35"/>
      <c r="BN754" s="35"/>
      <c r="BO754" s="35"/>
      <c r="BP754" s="35"/>
      <c r="BQ754" s="35"/>
      <c r="BR754" s="35"/>
      <c r="BS754" s="35"/>
      <c r="BT754" s="35"/>
      <c r="BU754" s="35"/>
      <c r="BV754" s="35"/>
      <c r="BW754" s="35"/>
      <c r="BX754" s="35"/>
      <c r="BY754" s="35"/>
      <c r="BZ754" s="35"/>
      <c r="CA754" s="35"/>
    </row>
    <row r="755" spans="1:79" x14ac:dyDescent="0.25">
      <c r="A755" s="35"/>
      <c r="B755" s="37"/>
      <c r="C755" s="38"/>
      <c r="D755" s="39"/>
      <c r="E755" s="37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T755" s="35"/>
      <c r="AU755" s="35"/>
      <c r="AV755" s="35"/>
      <c r="AW755" s="35"/>
      <c r="BA755" s="35"/>
      <c r="BB755" s="35"/>
      <c r="BC755" s="35"/>
      <c r="BD755" s="35"/>
      <c r="BE755" s="35"/>
      <c r="BF755" s="35"/>
      <c r="BG755" s="35"/>
      <c r="BH755" s="35"/>
      <c r="BI755" s="35"/>
      <c r="BK755" s="35"/>
      <c r="BL755" s="35"/>
      <c r="BM755" s="35"/>
      <c r="BN755" s="35"/>
      <c r="BO755" s="35"/>
      <c r="BP755" s="35"/>
      <c r="BQ755" s="35"/>
      <c r="BR755" s="35"/>
      <c r="BS755" s="35"/>
      <c r="BT755" s="35"/>
      <c r="BU755" s="35"/>
      <c r="BV755" s="35"/>
      <c r="BW755" s="35"/>
      <c r="BX755" s="35"/>
      <c r="BY755" s="35"/>
      <c r="BZ755" s="35"/>
      <c r="CA755" s="35"/>
    </row>
    <row r="756" spans="1:79" x14ac:dyDescent="0.25">
      <c r="A756" s="35"/>
      <c r="B756" s="37"/>
      <c r="C756" s="38"/>
      <c r="D756" s="39"/>
      <c r="E756" s="37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T756" s="35"/>
      <c r="AU756" s="35"/>
      <c r="AV756" s="35"/>
      <c r="AW756" s="35"/>
      <c r="BA756" s="35"/>
      <c r="BB756" s="35"/>
      <c r="BC756" s="35"/>
      <c r="BD756" s="35"/>
      <c r="BE756" s="35"/>
      <c r="BF756" s="35"/>
      <c r="BG756" s="35"/>
      <c r="BH756" s="35"/>
      <c r="BI756" s="35"/>
      <c r="BK756" s="35"/>
      <c r="BL756" s="35"/>
      <c r="BM756" s="35"/>
      <c r="BN756" s="35"/>
      <c r="BO756" s="35"/>
      <c r="BP756" s="35"/>
      <c r="BQ756" s="35"/>
      <c r="BR756" s="35"/>
      <c r="BS756" s="35"/>
      <c r="BT756" s="35"/>
      <c r="BU756" s="35"/>
      <c r="BV756" s="35"/>
      <c r="BW756" s="35"/>
      <c r="BX756" s="35"/>
      <c r="BY756" s="35"/>
      <c r="BZ756" s="35"/>
      <c r="CA756" s="35"/>
    </row>
    <row r="757" spans="1:79" x14ac:dyDescent="0.25">
      <c r="A757" s="35"/>
      <c r="B757" s="37"/>
      <c r="C757" s="38"/>
      <c r="D757" s="39"/>
      <c r="E757" s="37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T757" s="35"/>
      <c r="AU757" s="35"/>
      <c r="AV757" s="35"/>
      <c r="AW757" s="35"/>
      <c r="BA757" s="35"/>
      <c r="BB757" s="35"/>
      <c r="BC757" s="35"/>
      <c r="BD757" s="35"/>
      <c r="BE757" s="35"/>
      <c r="BF757" s="35"/>
      <c r="BG757" s="35"/>
      <c r="BH757" s="35"/>
      <c r="BI757" s="35"/>
      <c r="BK757" s="35"/>
      <c r="BL757" s="35"/>
      <c r="BM757" s="35"/>
      <c r="BN757" s="35"/>
      <c r="BO757" s="35"/>
      <c r="BP757" s="35"/>
      <c r="BQ757" s="35"/>
      <c r="BR757" s="35"/>
      <c r="BS757" s="35"/>
      <c r="BT757" s="35"/>
      <c r="BU757" s="35"/>
      <c r="BV757" s="35"/>
      <c r="BW757" s="35"/>
      <c r="BX757" s="35"/>
      <c r="BY757" s="35"/>
      <c r="BZ757" s="35"/>
      <c r="CA757" s="35"/>
    </row>
    <row r="758" spans="1:79" x14ac:dyDescent="0.25">
      <c r="A758" s="35"/>
      <c r="B758" s="37"/>
      <c r="C758" s="38"/>
      <c r="D758" s="39"/>
      <c r="E758" s="37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T758" s="35"/>
      <c r="AU758" s="35"/>
      <c r="AV758" s="35"/>
      <c r="AW758" s="35"/>
      <c r="BA758" s="35"/>
      <c r="BB758" s="35"/>
      <c r="BC758" s="35"/>
      <c r="BD758" s="35"/>
      <c r="BE758" s="35"/>
      <c r="BF758" s="35"/>
      <c r="BG758" s="35"/>
      <c r="BH758" s="35"/>
      <c r="BI758" s="35"/>
      <c r="BK758" s="35"/>
      <c r="BL758" s="35"/>
      <c r="BM758" s="35"/>
      <c r="BN758" s="35"/>
      <c r="BO758" s="35"/>
      <c r="BP758" s="35"/>
      <c r="BQ758" s="35"/>
      <c r="BR758" s="35"/>
      <c r="BS758" s="35"/>
      <c r="BT758" s="35"/>
      <c r="BU758" s="35"/>
      <c r="BV758" s="35"/>
      <c r="BW758" s="35"/>
      <c r="BX758" s="35"/>
      <c r="BY758" s="35"/>
      <c r="BZ758" s="35"/>
      <c r="CA758" s="35"/>
    </row>
    <row r="759" spans="1:79" x14ac:dyDescent="0.25">
      <c r="A759" s="35"/>
      <c r="B759" s="37"/>
      <c r="C759" s="38"/>
      <c r="D759" s="39"/>
      <c r="E759" s="37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T759" s="35"/>
      <c r="AU759" s="35"/>
      <c r="AV759" s="35"/>
      <c r="AW759" s="35"/>
      <c r="BA759" s="35"/>
      <c r="BB759" s="35"/>
      <c r="BC759" s="35"/>
      <c r="BD759" s="35"/>
      <c r="BE759" s="35"/>
      <c r="BF759" s="35"/>
      <c r="BG759" s="35"/>
      <c r="BH759" s="35"/>
      <c r="BI759" s="35"/>
      <c r="BK759" s="35"/>
      <c r="BL759" s="35"/>
      <c r="BM759" s="35"/>
      <c r="BN759" s="35"/>
      <c r="BO759" s="35"/>
      <c r="BP759" s="35"/>
      <c r="BQ759" s="35"/>
      <c r="BR759" s="35"/>
      <c r="BS759" s="35"/>
      <c r="BT759" s="35"/>
      <c r="BU759" s="35"/>
      <c r="BV759" s="35"/>
      <c r="BW759" s="35"/>
      <c r="BX759" s="35"/>
      <c r="BY759" s="35"/>
      <c r="BZ759" s="35"/>
      <c r="CA759" s="35"/>
    </row>
    <row r="760" spans="1:79" x14ac:dyDescent="0.25">
      <c r="A760" s="35"/>
      <c r="B760" s="37"/>
      <c r="C760" s="38"/>
      <c r="D760" s="39"/>
      <c r="E760" s="37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T760" s="35"/>
      <c r="AU760" s="35"/>
      <c r="AV760" s="35"/>
      <c r="AW760" s="35"/>
      <c r="BA760" s="35"/>
      <c r="BB760" s="35"/>
      <c r="BC760" s="35"/>
      <c r="BD760" s="35"/>
      <c r="BE760" s="35"/>
      <c r="BF760" s="35"/>
      <c r="BG760" s="35"/>
      <c r="BH760" s="35"/>
      <c r="BI760" s="35"/>
      <c r="BK760" s="35"/>
      <c r="BL760" s="35"/>
      <c r="BM760" s="35"/>
      <c r="BN760" s="35"/>
      <c r="BO760" s="35"/>
      <c r="BP760" s="35"/>
      <c r="BQ760" s="35"/>
      <c r="BR760" s="35"/>
      <c r="BS760" s="35"/>
      <c r="BT760" s="35"/>
      <c r="BU760" s="35"/>
      <c r="BV760" s="35"/>
      <c r="BW760" s="35"/>
      <c r="BX760" s="35"/>
      <c r="BY760" s="35"/>
      <c r="BZ760" s="35"/>
      <c r="CA760" s="35"/>
    </row>
    <row r="761" spans="1:79" x14ac:dyDescent="0.25">
      <c r="A761" s="35"/>
      <c r="B761" s="37"/>
      <c r="C761" s="38"/>
      <c r="D761" s="39"/>
      <c r="E761" s="37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T761" s="35"/>
      <c r="AU761" s="35"/>
      <c r="AV761" s="35"/>
      <c r="AW761" s="35"/>
      <c r="BA761" s="35"/>
      <c r="BB761" s="35"/>
      <c r="BC761" s="35"/>
      <c r="BD761" s="35"/>
      <c r="BE761" s="35"/>
      <c r="BF761" s="35"/>
      <c r="BG761" s="35"/>
      <c r="BH761" s="35"/>
      <c r="BI761" s="35"/>
      <c r="BK761" s="35"/>
      <c r="BL761" s="35"/>
      <c r="BM761" s="35"/>
      <c r="BN761" s="35"/>
      <c r="BO761" s="35"/>
      <c r="BP761" s="35"/>
      <c r="BQ761" s="35"/>
      <c r="BR761" s="35"/>
      <c r="BS761" s="35"/>
      <c r="BT761" s="35"/>
      <c r="BU761" s="35"/>
      <c r="BV761" s="35"/>
      <c r="BW761" s="35"/>
      <c r="BX761" s="35"/>
      <c r="BY761" s="35"/>
      <c r="BZ761" s="35"/>
      <c r="CA761" s="35"/>
    </row>
    <row r="762" spans="1:79" x14ac:dyDescent="0.25">
      <c r="A762" s="35"/>
      <c r="B762" s="37"/>
      <c r="C762" s="38"/>
      <c r="D762" s="39"/>
      <c r="E762" s="37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T762" s="35"/>
      <c r="AU762" s="35"/>
      <c r="AV762" s="35"/>
      <c r="AW762" s="35"/>
      <c r="BA762" s="35"/>
      <c r="BB762" s="35"/>
      <c r="BC762" s="35"/>
      <c r="BD762" s="35"/>
      <c r="BE762" s="35"/>
      <c r="BF762" s="35"/>
      <c r="BG762" s="35"/>
      <c r="BH762" s="35"/>
      <c r="BI762" s="35"/>
      <c r="BK762" s="35"/>
      <c r="BL762" s="35"/>
      <c r="BM762" s="35"/>
      <c r="BN762" s="35"/>
      <c r="BO762" s="35"/>
      <c r="BP762" s="35"/>
      <c r="BQ762" s="35"/>
      <c r="BR762" s="35"/>
      <c r="BS762" s="35"/>
      <c r="BT762" s="35"/>
      <c r="BU762" s="35"/>
      <c r="BV762" s="35"/>
      <c r="BW762" s="35"/>
      <c r="BX762" s="35"/>
      <c r="BY762" s="35"/>
      <c r="BZ762" s="35"/>
      <c r="CA762" s="35"/>
    </row>
    <row r="763" spans="1:79" x14ac:dyDescent="0.25">
      <c r="A763" s="35"/>
      <c r="B763" s="37"/>
      <c r="C763" s="38"/>
      <c r="D763" s="39"/>
      <c r="E763" s="37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T763" s="35"/>
      <c r="AU763" s="35"/>
      <c r="AV763" s="35"/>
      <c r="AW763" s="35"/>
      <c r="BA763" s="35"/>
      <c r="BB763" s="35"/>
      <c r="BC763" s="35"/>
      <c r="BD763" s="35"/>
      <c r="BE763" s="35"/>
      <c r="BF763" s="35"/>
      <c r="BG763" s="35"/>
      <c r="BH763" s="35"/>
      <c r="BI763" s="35"/>
      <c r="BK763" s="35"/>
      <c r="BL763" s="35"/>
      <c r="BM763" s="35"/>
      <c r="BN763" s="35"/>
      <c r="BO763" s="35"/>
      <c r="BP763" s="35"/>
      <c r="BQ763" s="35"/>
      <c r="BR763" s="35"/>
      <c r="BS763" s="35"/>
      <c r="BT763" s="35"/>
      <c r="BU763" s="35"/>
      <c r="BV763" s="35"/>
      <c r="BW763" s="35"/>
      <c r="BX763" s="35"/>
      <c r="BY763" s="35"/>
      <c r="BZ763" s="35"/>
      <c r="CA763" s="35"/>
    </row>
    <row r="764" spans="1:79" x14ac:dyDescent="0.25">
      <c r="A764" s="35"/>
      <c r="B764" s="37"/>
      <c r="C764" s="38"/>
      <c r="D764" s="39"/>
      <c r="E764" s="37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T764" s="35"/>
      <c r="AU764" s="35"/>
      <c r="AV764" s="35"/>
      <c r="AW764" s="35"/>
      <c r="BA764" s="35"/>
      <c r="BB764" s="35"/>
      <c r="BC764" s="35"/>
      <c r="BD764" s="35"/>
      <c r="BE764" s="35"/>
      <c r="BF764" s="35"/>
      <c r="BG764" s="35"/>
      <c r="BH764" s="35"/>
      <c r="BI764" s="35"/>
      <c r="BK764" s="35"/>
      <c r="BL764" s="35"/>
      <c r="BM764" s="35"/>
      <c r="BN764" s="35"/>
      <c r="BO764" s="35"/>
      <c r="BP764" s="35"/>
      <c r="BQ764" s="35"/>
      <c r="BR764" s="35"/>
      <c r="BS764" s="35"/>
      <c r="BT764" s="35"/>
      <c r="BU764" s="35"/>
      <c r="BV764" s="35"/>
      <c r="BW764" s="35"/>
      <c r="BX764" s="35"/>
      <c r="BY764" s="35"/>
      <c r="BZ764" s="35"/>
      <c r="CA764" s="35"/>
    </row>
    <row r="765" spans="1:79" x14ac:dyDescent="0.25">
      <c r="A765" s="35"/>
      <c r="B765" s="37"/>
      <c r="C765" s="38"/>
      <c r="D765" s="39"/>
      <c r="E765" s="37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T765" s="35"/>
      <c r="AU765" s="35"/>
      <c r="AV765" s="35"/>
      <c r="AW765" s="35"/>
      <c r="BA765" s="35"/>
      <c r="BB765" s="35"/>
      <c r="BC765" s="35"/>
      <c r="BD765" s="35"/>
      <c r="BE765" s="35"/>
      <c r="BF765" s="35"/>
      <c r="BG765" s="35"/>
      <c r="BH765" s="35"/>
      <c r="BI765" s="35"/>
      <c r="BK765" s="35"/>
      <c r="BL765" s="35"/>
      <c r="BM765" s="35"/>
      <c r="BN765" s="35"/>
      <c r="BO765" s="35"/>
      <c r="BP765" s="35"/>
      <c r="BQ765" s="35"/>
      <c r="BR765" s="35"/>
      <c r="BS765" s="35"/>
      <c r="BT765" s="35"/>
      <c r="BU765" s="35"/>
      <c r="BV765" s="35"/>
      <c r="BW765" s="35"/>
      <c r="BX765" s="35"/>
      <c r="BY765" s="35"/>
      <c r="BZ765" s="35"/>
      <c r="CA765" s="35"/>
    </row>
    <row r="766" spans="1:79" x14ac:dyDescent="0.25">
      <c r="A766" s="35"/>
      <c r="B766" s="37"/>
      <c r="C766" s="38"/>
      <c r="D766" s="39"/>
      <c r="E766" s="37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T766" s="35"/>
      <c r="AU766" s="35"/>
      <c r="AV766" s="35"/>
      <c r="AW766" s="35"/>
      <c r="BA766" s="35"/>
      <c r="BB766" s="35"/>
      <c r="BC766" s="35"/>
      <c r="BD766" s="35"/>
      <c r="BE766" s="35"/>
      <c r="BF766" s="35"/>
      <c r="BG766" s="35"/>
      <c r="BH766" s="35"/>
      <c r="BI766" s="35"/>
      <c r="BK766" s="35"/>
      <c r="BL766" s="35"/>
      <c r="BM766" s="35"/>
      <c r="BN766" s="35"/>
      <c r="BO766" s="35"/>
      <c r="BP766" s="35"/>
      <c r="BQ766" s="35"/>
      <c r="BR766" s="35"/>
      <c r="BS766" s="35"/>
      <c r="BT766" s="35"/>
      <c r="BU766" s="35"/>
      <c r="BV766" s="35"/>
      <c r="BW766" s="35"/>
      <c r="BX766" s="35"/>
      <c r="BY766" s="35"/>
      <c r="BZ766" s="35"/>
      <c r="CA766" s="35"/>
    </row>
    <row r="767" spans="1:79" x14ac:dyDescent="0.25">
      <c r="A767" s="35"/>
      <c r="B767" s="37"/>
      <c r="C767" s="38"/>
      <c r="D767" s="39"/>
      <c r="E767" s="37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T767" s="35"/>
      <c r="AU767" s="35"/>
      <c r="AV767" s="35"/>
      <c r="AW767" s="35"/>
      <c r="BA767" s="35"/>
      <c r="BB767" s="35"/>
      <c r="BC767" s="35"/>
      <c r="BD767" s="35"/>
      <c r="BE767" s="35"/>
      <c r="BF767" s="35"/>
      <c r="BG767" s="35"/>
      <c r="BH767" s="35"/>
      <c r="BI767" s="35"/>
      <c r="BK767" s="35"/>
      <c r="BL767" s="35"/>
      <c r="BM767" s="35"/>
      <c r="BN767" s="35"/>
      <c r="BO767" s="35"/>
      <c r="BP767" s="35"/>
      <c r="BQ767" s="35"/>
      <c r="BR767" s="35"/>
      <c r="BS767" s="35"/>
      <c r="BT767" s="35"/>
      <c r="BU767" s="35"/>
      <c r="BV767" s="35"/>
      <c r="BW767" s="35"/>
      <c r="BX767" s="35"/>
      <c r="BY767" s="35"/>
      <c r="BZ767" s="35"/>
      <c r="CA767" s="35"/>
    </row>
    <row r="768" spans="1:79" x14ac:dyDescent="0.25">
      <c r="A768" s="35"/>
      <c r="B768" s="37"/>
      <c r="C768" s="38"/>
      <c r="D768" s="39"/>
      <c r="E768" s="37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T768" s="35"/>
      <c r="AU768" s="35"/>
      <c r="AV768" s="35"/>
      <c r="AW768" s="35"/>
      <c r="BA768" s="35"/>
      <c r="BB768" s="35"/>
      <c r="BC768" s="35"/>
      <c r="BD768" s="35"/>
      <c r="BE768" s="35"/>
      <c r="BF768" s="35"/>
      <c r="BG768" s="35"/>
      <c r="BH768" s="35"/>
      <c r="BI768" s="35"/>
      <c r="BK768" s="35"/>
      <c r="BL768" s="35"/>
      <c r="BM768" s="35"/>
      <c r="BN768" s="35"/>
      <c r="BO768" s="35"/>
      <c r="BP768" s="35"/>
      <c r="BQ768" s="35"/>
      <c r="BR768" s="35"/>
      <c r="BS768" s="35"/>
      <c r="BT768" s="35"/>
      <c r="BU768" s="35"/>
      <c r="BV768" s="35"/>
      <c r="BW768" s="35"/>
      <c r="BX768" s="35"/>
      <c r="BY768" s="35"/>
      <c r="BZ768" s="35"/>
      <c r="CA768" s="35"/>
    </row>
    <row r="769" spans="1:79" x14ac:dyDescent="0.25">
      <c r="A769" s="35"/>
      <c r="B769" s="37"/>
      <c r="C769" s="38"/>
      <c r="D769" s="39"/>
      <c r="E769" s="37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T769" s="35"/>
      <c r="AU769" s="35"/>
      <c r="AV769" s="35"/>
      <c r="AW769" s="35"/>
      <c r="BA769" s="35"/>
      <c r="BB769" s="35"/>
      <c r="BC769" s="35"/>
      <c r="BD769" s="35"/>
      <c r="BE769" s="35"/>
      <c r="BF769" s="35"/>
      <c r="BG769" s="35"/>
      <c r="BH769" s="35"/>
      <c r="BI769" s="35"/>
      <c r="BK769" s="35"/>
      <c r="BL769" s="35"/>
      <c r="BM769" s="35"/>
      <c r="BN769" s="35"/>
      <c r="BO769" s="35"/>
      <c r="BP769" s="35"/>
      <c r="BQ769" s="35"/>
      <c r="BR769" s="35"/>
      <c r="BS769" s="35"/>
      <c r="BT769" s="35"/>
      <c r="BU769" s="35"/>
      <c r="BV769" s="35"/>
      <c r="BW769" s="35"/>
      <c r="BX769" s="35"/>
      <c r="BY769" s="35"/>
      <c r="BZ769" s="35"/>
      <c r="CA769" s="35"/>
    </row>
    <row r="770" spans="1:79" x14ac:dyDescent="0.25">
      <c r="A770" s="35"/>
      <c r="B770" s="37"/>
      <c r="C770" s="38"/>
      <c r="D770" s="39"/>
      <c r="E770" s="37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T770" s="35"/>
      <c r="AU770" s="35"/>
      <c r="AV770" s="35"/>
      <c r="AW770" s="35"/>
      <c r="BA770" s="35"/>
      <c r="BB770" s="35"/>
      <c r="BC770" s="35"/>
      <c r="BD770" s="35"/>
      <c r="BE770" s="35"/>
      <c r="BF770" s="35"/>
      <c r="BG770" s="35"/>
      <c r="BH770" s="35"/>
      <c r="BI770" s="35"/>
      <c r="BK770" s="35"/>
      <c r="BL770" s="35"/>
      <c r="BM770" s="35"/>
      <c r="BN770" s="35"/>
      <c r="BO770" s="35"/>
      <c r="BP770" s="35"/>
      <c r="BQ770" s="35"/>
      <c r="BR770" s="35"/>
      <c r="BS770" s="35"/>
      <c r="BT770" s="35"/>
      <c r="BU770" s="35"/>
      <c r="BV770" s="35"/>
      <c r="BW770" s="35"/>
      <c r="BX770" s="35"/>
      <c r="BY770" s="35"/>
      <c r="BZ770" s="35"/>
      <c r="CA770" s="35"/>
    </row>
    <row r="771" spans="1:79" x14ac:dyDescent="0.25">
      <c r="A771" s="35"/>
      <c r="B771" s="37"/>
      <c r="C771" s="38"/>
      <c r="D771" s="39"/>
      <c r="E771" s="37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T771" s="35"/>
      <c r="AU771" s="35"/>
      <c r="AV771" s="35"/>
      <c r="AW771" s="35"/>
      <c r="BA771" s="35"/>
      <c r="BB771" s="35"/>
      <c r="BC771" s="35"/>
      <c r="BD771" s="35"/>
      <c r="BE771" s="35"/>
      <c r="BF771" s="35"/>
      <c r="BG771" s="35"/>
      <c r="BH771" s="35"/>
      <c r="BI771" s="35"/>
      <c r="BK771" s="35"/>
      <c r="BL771" s="35"/>
      <c r="BM771" s="35"/>
      <c r="BN771" s="35"/>
      <c r="BO771" s="35"/>
      <c r="BP771" s="35"/>
      <c r="BQ771" s="35"/>
      <c r="BR771" s="35"/>
      <c r="BS771" s="35"/>
      <c r="BT771" s="35"/>
      <c r="BU771" s="35"/>
      <c r="BV771" s="35"/>
      <c r="BW771" s="35"/>
      <c r="BX771" s="35"/>
      <c r="BY771" s="35"/>
      <c r="BZ771" s="35"/>
      <c r="CA771" s="35"/>
    </row>
    <row r="772" spans="1:79" x14ac:dyDescent="0.25">
      <c r="A772" s="35"/>
      <c r="B772" s="37"/>
      <c r="C772" s="38"/>
      <c r="D772" s="39"/>
      <c r="E772" s="37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T772" s="35"/>
      <c r="AU772" s="35"/>
      <c r="AV772" s="35"/>
      <c r="AW772" s="35"/>
      <c r="BA772" s="35"/>
      <c r="BB772" s="35"/>
      <c r="BC772" s="35"/>
      <c r="BD772" s="35"/>
      <c r="BE772" s="35"/>
      <c r="BF772" s="35"/>
      <c r="BG772" s="35"/>
      <c r="BH772" s="35"/>
      <c r="BI772" s="35"/>
      <c r="BK772" s="35"/>
      <c r="BL772" s="35"/>
      <c r="BM772" s="35"/>
      <c r="BN772" s="35"/>
      <c r="BO772" s="35"/>
      <c r="BP772" s="35"/>
      <c r="BQ772" s="35"/>
      <c r="BR772" s="35"/>
      <c r="BS772" s="35"/>
      <c r="BT772" s="35"/>
      <c r="BU772" s="35"/>
      <c r="BV772" s="35"/>
      <c r="BW772" s="35"/>
      <c r="BX772" s="35"/>
      <c r="BY772" s="35"/>
      <c r="BZ772" s="35"/>
      <c r="CA772" s="35"/>
    </row>
    <row r="773" spans="1:79" x14ac:dyDescent="0.25">
      <c r="A773" s="35"/>
      <c r="B773" s="37"/>
      <c r="C773" s="38"/>
      <c r="D773" s="39"/>
      <c r="E773" s="37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T773" s="35"/>
      <c r="AU773" s="35"/>
      <c r="AV773" s="35"/>
      <c r="AW773" s="35"/>
      <c r="BA773" s="35"/>
      <c r="BB773" s="35"/>
      <c r="BC773" s="35"/>
      <c r="BD773" s="35"/>
      <c r="BE773" s="35"/>
      <c r="BF773" s="35"/>
      <c r="BG773" s="35"/>
      <c r="BH773" s="35"/>
      <c r="BI773" s="35"/>
      <c r="BK773" s="35"/>
      <c r="BL773" s="35"/>
      <c r="BM773" s="35"/>
      <c r="BN773" s="35"/>
      <c r="BO773" s="35"/>
      <c r="BP773" s="35"/>
      <c r="BQ773" s="35"/>
      <c r="BR773" s="35"/>
      <c r="BS773" s="35"/>
      <c r="BT773" s="35"/>
      <c r="BU773" s="35"/>
      <c r="BV773" s="35"/>
      <c r="BW773" s="35"/>
      <c r="BX773" s="35"/>
      <c r="BY773" s="35"/>
      <c r="BZ773" s="35"/>
      <c r="CA773" s="35"/>
    </row>
    <row r="774" spans="1:79" x14ac:dyDescent="0.25">
      <c r="A774" s="35"/>
      <c r="B774" s="37"/>
      <c r="C774" s="38"/>
      <c r="D774" s="39"/>
      <c r="E774" s="37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T774" s="35"/>
      <c r="AU774" s="35"/>
      <c r="AV774" s="35"/>
      <c r="AW774" s="35"/>
      <c r="BA774" s="35"/>
      <c r="BB774" s="35"/>
      <c r="BC774" s="35"/>
      <c r="BD774" s="35"/>
      <c r="BE774" s="35"/>
      <c r="BF774" s="35"/>
      <c r="BG774" s="35"/>
      <c r="BH774" s="35"/>
      <c r="BI774" s="35"/>
      <c r="BK774" s="35"/>
      <c r="BL774" s="35"/>
      <c r="BM774" s="35"/>
      <c r="BN774" s="35"/>
      <c r="BO774" s="35"/>
      <c r="BP774" s="35"/>
      <c r="BQ774" s="35"/>
      <c r="BR774" s="35"/>
      <c r="BS774" s="35"/>
      <c r="BT774" s="35"/>
      <c r="BU774" s="35"/>
      <c r="BV774" s="35"/>
      <c r="BW774" s="35"/>
      <c r="BX774" s="35"/>
      <c r="BY774" s="35"/>
      <c r="BZ774" s="35"/>
      <c r="CA774" s="35"/>
    </row>
    <row r="775" spans="1:79" x14ac:dyDescent="0.25">
      <c r="A775" s="35"/>
      <c r="B775" s="37"/>
      <c r="C775" s="38"/>
      <c r="D775" s="39"/>
      <c r="E775" s="37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T775" s="35"/>
      <c r="AU775" s="35"/>
      <c r="AV775" s="35"/>
      <c r="AW775" s="35"/>
      <c r="BA775" s="35"/>
      <c r="BB775" s="35"/>
      <c r="BC775" s="35"/>
      <c r="BD775" s="35"/>
      <c r="BE775" s="35"/>
      <c r="BF775" s="35"/>
      <c r="BG775" s="35"/>
      <c r="BH775" s="35"/>
      <c r="BI775" s="35"/>
      <c r="BK775" s="35"/>
      <c r="BL775" s="35"/>
      <c r="BM775" s="35"/>
      <c r="BN775" s="35"/>
      <c r="BO775" s="35"/>
      <c r="BP775" s="35"/>
      <c r="BQ775" s="35"/>
      <c r="BR775" s="35"/>
      <c r="BS775" s="35"/>
      <c r="BT775" s="35"/>
      <c r="BU775" s="35"/>
      <c r="BV775" s="35"/>
      <c r="BW775" s="35"/>
      <c r="BX775" s="35"/>
      <c r="BY775" s="35"/>
      <c r="BZ775" s="35"/>
      <c r="CA775" s="35"/>
    </row>
    <row r="776" spans="1:79" x14ac:dyDescent="0.25">
      <c r="A776" s="35"/>
      <c r="B776" s="37"/>
      <c r="C776" s="38"/>
      <c r="D776" s="39"/>
      <c r="E776" s="37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T776" s="35"/>
      <c r="AU776" s="35"/>
      <c r="AV776" s="35"/>
      <c r="AW776" s="35"/>
      <c r="BA776" s="35"/>
      <c r="BB776" s="35"/>
      <c r="BC776" s="35"/>
      <c r="BD776" s="35"/>
      <c r="BE776" s="35"/>
      <c r="BF776" s="35"/>
      <c r="BG776" s="35"/>
      <c r="BH776" s="35"/>
      <c r="BI776" s="35"/>
      <c r="BK776" s="35"/>
      <c r="BL776" s="35"/>
      <c r="BM776" s="35"/>
      <c r="BN776" s="35"/>
      <c r="BO776" s="35"/>
      <c r="BP776" s="35"/>
      <c r="BQ776" s="35"/>
      <c r="BR776" s="35"/>
      <c r="BS776" s="35"/>
      <c r="BT776" s="35"/>
      <c r="BU776" s="35"/>
      <c r="BV776" s="35"/>
      <c r="BW776" s="35"/>
      <c r="BX776" s="35"/>
      <c r="BY776" s="35"/>
      <c r="BZ776" s="35"/>
      <c r="CA776" s="35"/>
    </row>
    <row r="777" spans="1:79" x14ac:dyDescent="0.25">
      <c r="A777" s="35"/>
      <c r="B777" s="37"/>
      <c r="C777" s="38"/>
      <c r="D777" s="39"/>
      <c r="E777" s="37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T777" s="35"/>
      <c r="AU777" s="35"/>
      <c r="AV777" s="35"/>
      <c r="AW777" s="35"/>
      <c r="BA777" s="35"/>
      <c r="BB777" s="35"/>
      <c r="BC777" s="35"/>
      <c r="BD777" s="35"/>
      <c r="BE777" s="35"/>
      <c r="BF777" s="35"/>
      <c r="BG777" s="35"/>
      <c r="BH777" s="35"/>
      <c r="BI777" s="35"/>
      <c r="BK777" s="35"/>
      <c r="BL777" s="35"/>
      <c r="BM777" s="35"/>
      <c r="BN777" s="35"/>
      <c r="BO777" s="35"/>
      <c r="BP777" s="35"/>
      <c r="BQ777" s="35"/>
      <c r="BR777" s="35"/>
      <c r="BS777" s="35"/>
      <c r="BT777" s="35"/>
      <c r="BU777" s="35"/>
      <c r="BV777" s="35"/>
      <c r="BW777" s="35"/>
      <c r="BX777" s="35"/>
      <c r="BY777" s="35"/>
      <c r="BZ777" s="35"/>
      <c r="CA777" s="35"/>
    </row>
    <row r="778" spans="1:79" x14ac:dyDescent="0.25">
      <c r="A778" s="35"/>
      <c r="B778" s="37"/>
      <c r="C778" s="38"/>
      <c r="D778" s="39"/>
      <c r="E778" s="37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T778" s="35"/>
      <c r="AU778" s="35"/>
      <c r="AV778" s="35"/>
      <c r="AW778" s="35"/>
      <c r="BA778" s="35"/>
      <c r="BB778" s="35"/>
      <c r="BC778" s="35"/>
      <c r="BD778" s="35"/>
      <c r="BE778" s="35"/>
      <c r="BF778" s="35"/>
      <c r="BG778" s="35"/>
      <c r="BH778" s="35"/>
      <c r="BI778" s="35"/>
      <c r="BK778" s="35"/>
      <c r="BL778" s="35"/>
      <c r="BM778" s="35"/>
      <c r="BN778" s="35"/>
      <c r="BO778" s="35"/>
      <c r="BP778" s="35"/>
      <c r="BQ778" s="35"/>
      <c r="BR778" s="35"/>
      <c r="BS778" s="35"/>
      <c r="BT778" s="35"/>
      <c r="BU778" s="35"/>
      <c r="BV778" s="35"/>
      <c r="BW778" s="35"/>
      <c r="BX778" s="35"/>
      <c r="BY778" s="35"/>
      <c r="BZ778" s="35"/>
      <c r="CA778" s="35"/>
    </row>
    <row r="779" spans="1:79" x14ac:dyDescent="0.25">
      <c r="A779" s="35"/>
      <c r="B779" s="37"/>
      <c r="C779" s="38"/>
      <c r="D779" s="39"/>
      <c r="E779" s="37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T779" s="35"/>
      <c r="AU779" s="35"/>
      <c r="AV779" s="35"/>
      <c r="AW779" s="35"/>
      <c r="BA779" s="35"/>
      <c r="BB779" s="35"/>
      <c r="BC779" s="35"/>
      <c r="BD779" s="35"/>
      <c r="BE779" s="35"/>
      <c r="BF779" s="35"/>
      <c r="BG779" s="35"/>
      <c r="BH779" s="35"/>
      <c r="BI779" s="35"/>
      <c r="BK779" s="35"/>
      <c r="BL779" s="35"/>
      <c r="BM779" s="35"/>
      <c r="BN779" s="35"/>
      <c r="BO779" s="35"/>
      <c r="BP779" s="35"/>
      <c r="BQ779" s="35"/>
      <c r="BR779" s="35"/>
      <c r="BS779" s="35"/>
      <c r="BT779" s="35"/>
      <c r="BU779" s="35"/>
      <c r="BV779" s="35"/>
      <c r="BW779" s="35"/>
      <c r="BX779" s="35"/>
      <c r="BY779" s="35"/>
      <c r="BZ779" s="35"/>
      <c r="CA779" s="35"/>
    </row>
    <row r="780" spans="1:79" x14ac:dyDescent="0.25">
      <c r="A780" s="35"/>
      <c r="B780" s="37"/>
      <c r="C780" s="38"/>
      <c r="D780" s="39"/>
      <c r="E780" s="37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T780" s="35"/>
      <c r="AU780" s="35"/>
      <c r="AV780" s="35"/>
      <c r="AW780" s="35"/>
      <c r="BA780" s="35"/>
      <c r="BB780" s="35"/>
      <c r="BC780" s="35"/>
      <c r="BD780" s="35"/>
      <c r="BE780" s="35"/>
      <c r="BF780" s="35"/>
      <c r="BG780" s="35"/>
      <c r="BH780" s="35"/>
      <c r="BI780" s="35"/>
      <c r="BK780" s="35"/>
      <c r="BL780" s="35"/>
      <c r="BM780" s="35"/>
      <c r="BN780" s="35"/>
      <c r="BO780" s="35"/>
      <c r="BP780" s="35"/>
      <c r="BQ780" s="35"/>
      <c r="BR780" s="35"/>
      <c r="BS780" s="35"/>
      <c r="BT780" s="35"/>
      <c r="BU780" s="35"/>
      <c r="BV780" s="35"/>
      <c r="BW780" s="35"/>
      <c r="BX780" s="35"/>
      <c r="BY780" s="35"/>
      <c r="BZ780" s="35"/>
      <c r="CA780" s="35"/>
    </row>
    <row r="781" spans="1:79" x14ac:dyDescent="0.25">
      <c r="A781" s="35"/>
      <c r="B781" s="37"/>
      <c r="C781" s="38"/>
      <c r="D781" s="39"/>
      <c r="E781" s="37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T781" s="35"/>
      <c r="AU781" s="35"/>
      <c r="AV781" s="35"/>
      <c r="AW781" s="35"/>
      <c r="BA781" s="35"/>
      <c r="BB781" s="35"/>
      <c r="BC781" s="35"/>
      <c r="BD781" s="35"/>
      <c r="BE781" s="35"/>
      <c r="BF781" s="35"/>
      <c r="BG781" s="35"/>
      <c r="BH781" s="35"/>
      <c r="BI781" s="35"/>
      <c r="BK781" s="35"/>
      <c r="BL781" s="35"/>
      <c r="BM781" s="35"/>
      <c r="BN781" s="35"/>
      <c r="BO781" s="35"/>
      <c r="BP781" s="35"/>
      <c r="BQ781" s="35"/>
      <c r="BR781" s="35"/>
      <c r="BS781" s="35"/>
      <c r="BT781" s="35"/>
      <c r="BU781" s="35"/>
      <c r="BV781" s="35"/>
      <c r="BW781" s="35"/>
      <c r="BX781" s="35"/>
      <c r="BY781" s="35"/>
      <c r="BZ781" s="35"/>
      <c r="CA781" s="35"/>
    </row>
    <row r="782" spans="1:79" x14ac:dyDescent="0.25">
      <c r="A782" s="35"/>
      <c r="B782" s="37"/>
      <c r="C782" s="38"/>
      <c r="D782" s="39"/>
      <c r="E782" s="37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T782" s="35"/>
      <c r="AU782" s="35"/>
      <c r="AV782" s="35"/>
      <c r="AW782" s="35"/>
      <c r="BA782" s="35"/>
      <c r="BB782" s="35"/>
      <c r="BC782" s="35"/>
      <c r="BD782" s="35"/>
      <c r="BE782" s="35"/>
      <c r="BF782" s="35"/>
      <c r="BG782" s="35"/>
      <c r="BH782" s="35"/>
      <c r="BI782" s="35"/>
      <c r="BK782" s="35"/>
      <c r="BL782" s="35"/>
      <c r="BM782" s="35"/>
      <c r="BN782" s="35"/>
      <c r="BO782" s="35"/>
      <c r="BP782" s="35"/>
      <c r="BQ782" s="35"/>
      <c r="BR782" s="35"/>
      <c r="BS782" s="35"/>
      <c r="BT782" s="35"/>
      <c r="BU782" s="35"/>
      <c r="BV782" s="35"/>
      <c r="BW782" s="35"/>
      <c r="BX782" s="35"/>
      <c r="BY782" s="35"/>
      <c r="BZ782" s="35"/>
      <c r="CA782" s="35"/>
    </row>
    <row r="783" spans="1:79" x14ac:dyDescent="0.25">
      <c r="A783" s="35"/>
      <c r="B783" s="37"/>
      <c r="C783" s="38"/>
      <c r="D783" s="39"/>
      <c r="E783" s="37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T783" s="35"/>
      <c r="AU783" s="35"/>
      <c r="AV783" s="35"/>
      <c r="AW783" s="35"/>
      <c r="BA783" s="35"/>
      <c r="BB783" s="35"/>
      <c r="BC783" s="35"/>
      <c r="BD783" s="35"/>
      <c r="BE783" s="35"/>
      <c r="BF783" s="35"/>
      <c r="BG783" s="35"/>
      <c r="BH783" s="35"/>
      <c r="BI783" s="35"/>
      <c r="BK783" s="35"/>
      <c r="BL783" s="35"/>
      <c r="BM783" s="35"/>
      <c r="BN783" s="35"/>
      <c r="BO783" s="35"/>
      <c r="BP783" s="35"/>
      <c r="BQ783" s="35"/>
      <c r="BR783" s="35"/>
      <c r="BS783" s="35"/>
      <c r="BT783" s="35"/>
      <c r="BU783" s="35"/>
      <c r="BV783" s="35"/>
      <c r="BW783" s="35"/>
      <c r="BX783" s="35"/>
      <c r="BY783" s="35"/>
      <c r="BZ783" s="35"/>
      <c r="CA783" s="35"/>
    </row>
    <row r="784" spans="1:79" x14ac:dyDescent="0.25">
      <c r="A784" s="35"/>
      <c r="B784" s="37"/>
      <c r="C784" s="38"/>
      <c r="D784" s="39"/>
      <c r="E784" s="37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T784" s="35"/>
      <c r="AU784" s="35"/>
      <c r="AV784" s="35"/>
      <c r="AW784" s="35"/>
      <c r="BA784" s="35"/>
      <c r="BB784" s="35"/>
      <c r="BC784" s="35"/>
      <c r="BD784" s="35"/>
      <c r="BE784" s="35"/>
      <c r="BF784" s="35"/>
      <c r="BG784" s="35"/>
      <c r="BH784" s="35"/>
      <c r="BI784" s="35"/>
      <c r="BK784" s="35"/>
      <c r="BL784" s="35"/>
      <c r="BM784" s="35"/>
      <c r="BN784" s="35"/>
      <c r="BO784" s="35"/>
      <c r="BP784" s="35"/>
      <c r="BQ784" s="35"/>
      <c r="BR784" s="35"/>
      <c r="BS784" s="35"/>
      <c r="BT784" s="35"/>
      <c r="BU784" s="35"/>
      <c r="BV784" s="35"/>
      <c r="BW784" s="35"/>
      <c r="BX784" s="35"/>
      <c r="BY784" s="35"/>
      <c r="BZ784" s="35"/>
      <c r="CA784" s="35"/>
    </row>
    <row r="785" spans="1:79" x14ac:dyDescent="0.25">
      <c r="A785" s="35"/>
      <c r="B785" s="37"/>
      <c r="C785" s="38"/>
      <c r="D785" s="39"/>
      <c r="E785" s="37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T785" s="35"/>
      <c r="AU785" s="35"/>
      <c r="AV785" s="35"/>
      <c r="AW785" s="35"/>
      <c r="BA785" s="35"/>
      <c r="BB785" s="35"/>
      <c r="BC785" s="35"/>
      <c r="BD785" s="35"/>
      <c r="BE785" s="35"/>
      <c r="BF785" s="35"/>
      <c r="BG785" s="35"/>
      <c r="BH785" s="35"/>
      <c r="BI785" s="35"/>
      <c r="BK785" s="35"/>
      <c r="BL785" s="35"/>
      <c r="BM785" s="35"/>
      <c r="BN785" s="35"/>
      <c r="BO785" s="35"/>
      <c r="BP785" s="35"/>
      <c r="BQ785" s="35"/>
      <c r="BR785" s="35"/>
      <c r="BS785" s="35"/>
      <c r="BT785" s="35"/>
      <c r="BU785" s="35"/>
      <c r="BV785" s="35"/>
      <c r="BW785" s="35"/>
      <c r="BX785" s="35"/>
      <c r="BY785" s="35"/>
      <c r="BZ785" s="35"/>
      <c r="CA785" s="35"/>
    </row>
    <row r="786" spans="1:79" x14ac:dyDescent="0.25">
      <c r="A786" s="35"/>
      <c r="B786" s="37"/>
      <c r="C786" s="38"/>
      <c r="D786" s="39"/>
      <c r="E786" s="37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T786" s="35"/>
      <c r="AU786" s="35"/>
      <c r="AV786" s="35"/>
      <c r="AW786" s="35"/>
      <c r="BA786" s="35"/>
      <c r="BB786" s="35"/>
      <c r="BC786" s="35"/>
      <c r="BD786" s="35"/>
      <c r="BE786" s="35"/>
      <c r="BF786" s="35"/>
      <c r="BG786" s="35"/>
      <c r="BH786" s="35"/>
      <c r="BI786" s="35"/>
      <c r="BK786" s="35"/>
      <c r="BL786" s="35"/>
      <c r="BM786" s="35"/>
      <c r="BN786" s="35"/>
      <c r="BO786" s="35"/>
      <c r="BP786" s="35"/>
      <c r="BQ786" s="35"/>
      <c r="BR786" s="35"/>
      <c r="BS786" s="35"/>
      <c r="BT786" s="35"/>
      <c r="BU786" s="35"/>
      <c r="BV786" s="35"/>
      <c r="BW786" s="35"/>
      <c r="BX786" s="35"/>
      <c r="BY786" s="35"/>
      <c r="BZ786" s="35"/>
      <c r="CA786" s="35"/>
    </row>
    <row r="787" spans="1:79" x14ac:dyDescent="0.25">
      <c r="A787" s="35"/>
      <c r="B787" s="37"/>
      <c r="C787" s="38"/>
      <c r="D787" s="39"/>
      <c r="E787" s="37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T787" s="35"/>
      <c r="AU787" s="35"/>
      <c r="AV787" s="35"/>
      <c r="AW787" s="35"/>
      <c r="BA787" s="35"/>
      <c r="BB787" s="35"/>
      <c r="BC787" s="35"/>
      <c r="BD787" s="35"/>
      <c r="BE787" s="35"/>
      <c r="BF787" s="35"/>
      <c r="BG787" s="35"/>
      <c r="BH787" s="35"/>
      <c r="BI787" s="35"/>
      <c r="BK787" s="35"/>
      <c r="BL787" s="35"/>
      <c r="BM787" s="35"/>
      <c r="BN787" s="35"/>
      <c r="BO787" s="35"/>
      <c r="BP787" s="35"/>
      <c r="BQ787" s="35"/>
      <c r="BR787" s="35"/>
      <c r="BS787" s="35"/>
      <c r="BT787" s="35"/>
      <c r="BU787" s="35"/>
      <c r="BV787" s="35"/>
      <c r="BW787" s="35"/>
      <c r="BX787" s="35"/>
      <c r="BY787" s="35"/>
      <c r="BZ787" s="35"/>
      <c r="CA787" s="35"/>
    </row>
    <row r="788" spans="1:79" x14ac:dyDescent="0.25">
      <c r="A788" s="35"/>
      <c r="B788" s="37"/>
      <c r="C788" s="38"/>
      <c r="D788" s="39"/>
      <c r="E788" s="37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T788" s="35"/>
      <c r="AU788" s="35"/>
      <c r="AV788" s="35"/>
      <c r="AW788" s="35"/>
      <c r="BA788" s="35"/>
      <c r="BB788" s="35"/>
      <c r="BC788" s="35"/>
      <c r="BD788" s="35"/>
      <c r="BE788" s="35"/>
      <c r="BF788" s="35"/>
      <c r="BG788" s="35"/>
      <c r="BH788" s="35"/>
      <c r="BI788" s="35"/>
      <c r="BK788" s="35"/>
      <c r="BL788" s="35"/>
      <c r="BM788" s="35"/>
      <c r="BN788" s="35"/>
      <c r="BO788" s="35"/>
      <c r="BP788" s="35"/>
      <c r="BQ788" s="35"/>
      <c r="BR788" s="35"/>
      <c r="BS788" s="35"/>
      <c r="BT788" s="35"/>
      <c r="BU788" s="35"/>
      <c r="BV788" s="35"/>
      <c r="BW788" s="35"/>
      <c r="BX788" s="35"/>
      <c r="BY788" s="35"/>
      <c r="BZ788" s="35"/>
      <c r="CA788" s="35"/>
    </row>
    <row r="789" spans="1:79" x14ac:dyDescent="0.25">
      <c r="A789" s="35"/>
      <c r="B789" s="37"/>
      <c r="C789" s="38"/>
      <c r="D789" s="39"/>
      <c r="E789" s="37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T789" s="35"/>
      <c r="AU789" s="35"/>
      <c r="AV789" s="35"/>
      <c r="AW789" s="35"/>
      <c r="BA789" s="35"/>
      <c r="BB789" s="35"/>
      <c r="BC789" s="35"/>
      <c r="BD789" s="35"/>
      <c r="BE789" s="35"/>
      <c r="BF789" s="35"/>
      <c r="BG789" s="35"/>
      <c r="BH789" s="35"/>
      <c r="BI789" s="35"/>
      <c r="BK789" s="35"/>
      <c r="BL789" s="35"/>
      <c r="BM789" s="35"/>
      <c r="BN789" s="35"/>
      <c r="BO789" s="35"/>
      <c r="BP789" s="35"/>
      <c r="BQ789" s="35"/>
      <c r="BR789" s="35"/>
      <c r="BS789" s="35"/>
      <c r="BT789" s="35"/>
      <c r="BU789" s="35"/>
      <c r="BV789" s="35"/>
      <c r="BW789" s="35"/>
      <c r="BX789" s="35"/>
      <c r="BY789" s="35"/>
      <c r="BZ789" s="35"/>
      <c r="CA789" s="35"/>
    </row>
    <row r="790" spans="1:79" x14ac:dyDescent="0.25">
      <c r="A790" s="35"/>
      <c r="B790" s="37"/>
      <c r="C790" s="38"/>
      <c r="D790" s="39"/>
      <c r="E790" s="37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T790" s="35"/>
      <c r="AU790" s="35"/>
      <c r="AV790" s="35"/>
      <c r="AW790" s="35"/>
      <c r="BA790" s="35"/>
      <c r="BB790" s="35"/>
      <c r="BC790" s="35"/>
      <c r="BD790" s="35"/>
      <c r="BE790" s="35"/>
      <c r="BF790" s="35"/>
      <c r="BG790" s="35"/>
      <c r="BH790" s="35"/>
      <c r="BI790" s="35"/>
      <c r="BK790" s="35"/>
      <c r="BL790" s="35"/>
      <c r="BM790" s="35"/>
      <c r="BN790" s="35"/>
      <c r="BO790" s="35"/>
      <c r="BP790" s="35"/>
      <c r="BQ790" s="35"/>
      <c r="BR790" s="35"/>
      <c r="BS790" s="35"/>
      <c r="BT790" s="35"/>
      <c r="BU790" s="35"/>
      <c r="BV790" s="35"/>
      <c r="BW790" s="35"/>
      <c r="BX790" s="35"/>
      <c r="BY790" s="35"/>
      <c r="BZ790" s="35"/>
      <c r="CA790" s="35"/>
    </row>
    <row r="791" spans="1:79" x14ac:dyDescent="0.25">
      <c r="A791" s="35"/>
      <c r="B791" s="37"/>
      <c r="C791" s="38"/>
      <c r="D791" s="39"/>
      <c r="E791" s="37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T791" s="35"/>
      <c r="AU791" s="35"/>
      <c r="AV791" s="35"/>
      <c r="AW791" s="35"/>
      <c r="BA791" s="35"/>
      <c r="BB791" s="35"/>
      <c r="BC791" s="35"/>
      <c r="BD791" s="35"/>
      <c r="BE791" s="35"/>
      <c r="BF791" s="35"/>
      <c r="BG791" s="35"/>
      <c r="BH791" s="35"/>
      <c r="BI791" s="35"/>
      <c r="BK791" s="35"/>
      <c r="BL791" s="35"/>
      <c r="BM791" s="35"/>
      <c r="BN791" s="35"/>
      <c r="BO791" s="35"/>
      <c r="BP791" s="35"/>
      <c r="BQ791" s="35"/>
      <c r="BR791" s="35"/>
      <c r="BS791" s="35"/>
      <c r="BT791" s="35"/>
      <c r="BU791" s="35"/>
      <c r="BV791" s="35"/>
      <c r="BW791" s="35"/>
      <c r="BX791" s="35"/>
      <c r="BY791" s="35"/>
      <c r="BZ791" s="35"/>
      <c r="CA791" s="35"/>
    </row>
    <row r="792" spans="1:79" x14ac:dyDescent="0.25">
      <c r="A792" s="35"/>
      <c r="B792" s="37"/>
      <c r="C792" s="38"/>
      <c r="D792" s="39"/>
      <c r="E792" s="37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T792" s="35"/>
      <c r="AU792" s="35"/>
      <c r="AV792" s="35"/>
      <c r="AW792" s="35"/>
      <c r="BA792" s="35"/>
      <c r="BB792" s="35"/>
      <c r="BC792" s="35"/>
      <c r="BD792" s="35"/>
      <c r="BE792" s="35"/>
      <c r="BF792" s="35"/>
      <c r="BG792" s="35"/>
      <c r="BH792" s="35"/>
      <c r="BI792" s="35"/>
      <c r="BK792" s="35"/>
      <c r="BL792" s="35"/>
      <c r="BM792" s="35"/>
      <c r="BN792" s="35"/>
      <c r="BO792" s="35"/>
      <c r="BP792" s="35"/>
      <c r="BQ792" s="35"/>
      <c r="BR792" s="35"/>
      <c r="BS792" s="35"/>
      <c r="BT792" s="35"/>
      <c r="BU792" s="35"/>
      <c r="BV792" s="35"/>
      <c r="BW792" s="35"/>
      <c r="BX792" s="35"/>
      <c r="BY792" s="35"/>
      <c r="BZ792" s="35"/>
      <c r="CA792" s="35"/>
    </row>
    <row r="793" spans="1:79" x14ac:dyDescent="0.25">
      <c r="A793" s="35"/>
      <c r="B793" s="37"/>
      <c r="C793" s="38"/>
      <c r="D793" s="39"/>
      <c r="E793" s="37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T793" s="35"/>
      <c r="AU793" s="35"/>
      <c r="AV793" s="35"/>
      <c r="AW793" s="35"/>
      <c r="BA793" s="35"/>
      <c r="BB793" s="35"/>
      <c r="BC793" s="35"/>
      <c r="BD793" s="35"/>
      <c r="BE793" s="35"/>
      <c r="BF793" s="35"/>
      <c r="BG793" s="35"/>
      <c r="BH793" s="35"/>
      <c r="BI793" s="35"/>
      <c r="BK793" s="35"/>
      <c r="BL793" s="35"/>
      <c r="BM793" s="35"/>
      <c r="BN793" s="35"/>
      <c r="BO793" s="35"/>
      <c r="BP793" s="35"/>
      <c r="BQ793" s="35"/>
      <c r="BR793" s="35"/>
      <c r="BS793" s="35"/>
      <c r="BT793" s="35"/>
      <c r="BU793" s="35"/>
      <c r="BV793" s="35"/>
      <c r="BW793" s="35"/>
      <c r="BX793" s="35"/>
      <c r="BY793" s="35"/>
      <c r="BZ793" s="35"/>
      <c r="CA793" s="35"/>
    </row>
    <row r="794" spans="1:79" x14ac:dyDescent="0.25">
      <c r="A794" s="35"/>
      <c r="B794" s="37"/>
      <c r="C794" s="38"/>
      <c r="D794" s="39"/>
      <c r="E794" s="37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T794" s="35"/>
      <c r="AU794" s="35"/>
      <c r="AV794" s="35"/>
      <c r="AW794" s="35"/>
      <c r="BA794" s="35"/>
      <c r="BB794" s="35"/>
      <c r="BC794" s="35"/>
      <c r="BD794" s="35"/>
      <c r="BE794" s="35"/>
      <c r="BF794" s="35"/>
      <c r="BG794" s="35"/>
      <c r="BH794" s="35"/>
      <c r="BI794" s="35"/>
      <c r="BK794" s="35"/>
      <c r="BL794" s="35"/>
      <c r="BM794" s="35"/>
      <c r="BN794" s="35"/>
      <c r="BO794" s="35"/>
      <c r="BP794" s="35"/>
      <c r="BQ794" s="35"/>
      <c r="BR794" s="35"/>
      <c r="BS794" s="35"/>
      <c r="BT794" s="35"/>
      <c r="BU794" s="35"/>
      <c r="BV794" s="35"/>
      <c r="BW794" s="35"/>
      <c r="BX794" s="35"/>
      <c r="BY794" s="35"/>
      <c r="BZ794" s="35"/>
      <c r="CA794" s="35"/>
    </row>
    <row r="795" spans="1:79" x14ac:dyDescent="0.25">
      <c r="A795" s="35"/>
      <c r="B795" s="37"/>
      <c r="C795" s="38"/>
      <c r="D795" s="39"/>
      <c r="E795" s="37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T795" s="35"/>
      <c r="AU795" s="35"/>
      <c r="AV795" s="35"/>
      <c r="AW795" s="35"/>
      <c r="BA795" s="35"/>
      <c r="BB795" s="35"/>
      <c r="BC795" s="35"/>
      <c r="BD795" s="35"/>
      <c r="BE795" s="35"/>
      <c r="BF795" s="35"/>
      <c r="BG795" s="35"/>
      <c r="BH795" s="35"/>
      <c r="BI795" s="35"/>
      <c r="BK795" s="35"/>
      <c r="BL795" s="35"/>
      <c r="BM795" s="35"/>
      <c r="BN795" s="35"/>
      <c r="BO795" s="35"/>
      <c r="BP795" s="35"/>
      <c r="BQ795" s="35"/>
      <c r="BR795" s="35"/>
      <c r="BS795" s="35"/>
      <c r="BT795" s="35"/>
      <c r="BU795" s="35"/>
      <c r="BV795" s="35"/>
      <c r="BW795" s="35"/>
      <c r="BX795" s="35"/>
      <c r="BY795" s="35"/>
      <c r="BZ795" s="35"/>
      <c r="CA795" s="35"/>
    </row>
    <row r="796" spans="1:79" x14ac:dyDescent="0.25">
      <c r="A796" s="35"/>
      <c r="B796" s="37"/>
      <c r="C796" s="38"/>
      <c r="D796" s="39"/>
      <c r="E796" s="37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T796" s="35"/>
      <c r="AU796" s="35"/>
      <c r="AV796" s="35"/>
      <c r="AW796" s="35"/>
      <c r="BA796" s="35"/>
      <c r="BB796" s="35"/>
      <c r="BC796" s="35"/>
      <c r="BD796" s="35"/>
      <c r="BE796" s="35"/>
      <c r="BF796" s="35"/>
      <c r="BG796" s="35"/>
      <c r="BH796" s="35"/>
      <c r="BI796" s="35"/>
      <c r="BK796" s="35"/>
      <c r="BL796" s="35"/>
      <c r="BM796" s="35"/>
      <c r="BN796" s="35"/>
      <c r="BO796" s="35"/>
      <c r="BP796" s="35"/>
      <c r="BQ796" s="35"/>
      <c r="BR796" s="35"/>
      <c r="BS796" s="35"/>
      <c r="BT796" s="35"/>
      <c r="BU796" s="35"/>
      <c r="BV796" s="35"/>
      <c r="BW796" s="35"/>
      <c r="BX796" s="35"/>
      <c r="BY796" s="35"/>
      <c r="BZ796" s="35"/>
      <c r="CA796" s="35"/>
    </row>
    <row r="797" spans="1:79" x14ac:dyDescent="0.25">
      <c r="A797" s="35"/>
      <c r="B797" s="37"/>
      <c r="C797" s="38"/>
      <c r="D797" s="39"/>
      <c r="E797" s="37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T797" s="35"/>
      <c r="AU797" s="35"/>
      <c r="AV797" s="35"/>
      <c r="AW797" s="35"/>
      <c r="BA797" s="35"/>
      <c r="BB797" s="35"/>
      <c r="BC797" s="35"/>
      <c r="BD797" s="35"/>
      <c r="BE797" s="35"/>
      <c r="BF797" s="35"/>
      <c r="BG797" s="35"/>
      <c r="BH797" s="35"/>
      <c r="BI797" s="35"/>
      <c r="BK797" s="35"/>
      <c r="BL797" s="35"/>
      <c r="BM797" s="35"/>
      <c r="BN797" s="35"/>
      <c r="BO797" s="35"/>
      <c r="BP797" s="35"/>
      <c r="BQ797" s="35"/>
      <c r="BR797" s="35"/>
      <c r="BS797" s="35"/>
      <c r="BT797" s="35"/>
      <c r="BU797" s="35"/>
      <c r="BV797" s="35"/>
      <c r="BW797" s="35"/>
      <c r="BX797" s="35"/>
      <c r="BY797" s="35"/>
      <c r="BZ797" s="35"/>
      <c r="CA797" s="35"/>
    </row>
    <row r="798" spans="1:79" x14ac:dyDescent="0.25">
      <c r="A798" s="35"/>
      <c r="B798" s="37"/>
      <c r="C798" s="38"/>
      <c r="D798" s="39"/>
      <c r="E798" s="37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T798" s="35"/>
      <c r="AU798" s="35"/>
      <c r="AV798" s="35"/>
      <c r="AW798" s="35"/>
      <c r="BA798" s="35"/>
      <c r="BB798" s="35"/>
      <c r="BC798" s="35"/>
      <c r="BD798" s="35"/>
      <c r="BE798" s="35"/>
      <c r="BF798" s="35"/>
      <c r="BG798" s="35"/>
      <c r="BH798" s="35"/>
      <c r="BI798" s="35"/>
      <c r="BK798" s="35"/>
      <c r="BL798" s="35"/>
      <c r="BM798" s="35"/>
      <c r="BN798" s="35"/>
      <c r="BO798" s="35"/>
      <c r="BP798" s="35"/>
      <c r="BQ798" s="35"/>
      <c r="BR798" s="35"/>
      <c r="BS798" s="35"/>
      <c r="BT798" s="35"/>
      <c r="BU798" s="35"/>
      <c r="BV798" s="35"/>
      <c r="BW798" s="35"/>
      <c r="BX798" s="35"/>
      <c r="BY798" s="35"/>
      <c r="BZ798" s="35"/>
      <c r="CA798" s="35"/>
    </row>
    <row r="799" spans="1:79" x14ac:dyDescent="0.25">
      <c r="A799" s="35"/>
      <c r="B799" s="37"/>
      <c r="C799" s="38"/>
      <c r="D799" s="39"/>
      <c r="E799" s="37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T799" s="35"/>
      <c r="AU799" s="35"/>
      <c r="AV799" s="35"/>
      <c r="AW799" s="35"/>
      <c r="BA799" s="35"/>
      <c r="BB799" s="35"/>
      <c r="BC799" s="35"/>
      <c r="BD799" s="35"/>
      <c r="BE799" s="35"/>
      <c r="BF799" s="35"/>
      <c r="BG799" s="35"/>
      <c r="BH799" s="35"/>
      <c r="BI799" s="35"/>
      <c r="BK799" s="35"/>
      <c r="BL799" s="35"/>
      <c r="BM799" s="35"/>
      <c r="BN799" s="35"/>
      <c r="BO799" s="35"/>
      <c r="BP799" s="35"/>
      <c r="BQ799" s="35"/>
      <c r="BR799" s="35"/>
      <c r="BS799" s="35"/>
      <c r="BT799" s="35"/>
      <c r="BU799" s="35"/>
      <c r="BV799" s="35"/>
      <c r="BW799" s="35"/>
      <c r="BX799" s="35"/>
      <c r="BY799" s="35"/>
      <c r="BZ799" s="35"/>
      <c r="CA799" s="35"/>
    </row>
    <row r="800" spans="1:79" x14ac:dyDescent="0.25">
      <c r="A800" s="35"/>
      <c r="B800" s="37"/>
      <c r="C800" s="38"/>
      <c r="D800" s="39"/>
      <c r="E800" s="37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T800" s="35"/>
      <c r="AU800" s="35"/>
      <c r="AV800" s="35"/>
      <c r="AW800" s="35"/>
      <c r="BA800" s="35"/>
      <c r="BB800" s="35"/>
      <c r="BC800" s="35"/>
      <c r="BD800" s="35"/>
      <c r="BE800" s="35"/>
      <c r="BF800" s="35"/>
      <c r="BG800" s="35"/>
      <c r="BH800" s="35"/>
      <c r="BI800" s="35"/>
      <c r="BK800" s="35"/>
      <c r="BL800" s="35"/>
      <c r="BM800" s="35"/>
      <c r="BN800" s="35"/>
      <c r="BO800" s="35"/>
      <c r="BP800" s="35"/>
      <c r="BQ800" s="35"/>
      <c r="BR800" s="35"/>
      <c r="BS800" s="35"/>
      <c r="BT800" s="35"/>
      <c r="BU800" s="35"/>
      <c r="BV800" s="35"/>
      <c r="BW800" s="35"/>
      <c r="BX800" s="35"/>
      <c r="BY800" s="35"/>
      <c r="BZ800" s="35"/>
      <c r="CA800" s="35"/>
    </row>
    <row r="801" spans="1:79" x14ac:dyDescent="0.25">
      <c r="A801" s="35"/>
      <c r="B801" s="37"/>
      <c r="C801" s="38"/>
      <c r="D801" s="39"/>
      <c r="E801" s="37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T801" s="35"/>
      <c r="AU801" s="35"/>
      <c r="AV801" s="35"/>
      <c r="AW801" s="35"/>
      <c r="BA801" s="35"/>
      <c r="BB801" s="35"/>
      <c r="BC801" s="35"/>
      <c r="BD801" s="35"/>
      <c r="BE801" s="35"/>
      <c r="BF801" s="35"/>
      <c r="BG801" s="35"/>
      <c r="BH801" s="35"/>
      <c r="BI801" s="35"/>
      <c r="BK801" s="35"/>
      <c r="BL801" s="35"/>
      <c r="BM801" s="35"/>
      <c r="BN801" s="35"/>
      <c r="BO801" s="35"/>
      <c r="BP801" s="35"/>
      <c r="BQ801" s="35"/>
      <c r="BR801" s="35"/>
      <c r="BS801" s="35"/>
      <c r="BT801" s="35"/>
      <c r="BU801" s="35"/>
      <c r="BV801" s="35"/>
      <c r="BW801" s="35"/>
      <c r="BX801" s="35"/>
      <c r="BY801" s="35"/>
      <c r="BZ801" s="35"/>
      <c r="CA801" s="35"/>
    </row>
    <row r="802" spans="1:79" x14ac:dyDescent="0.25">
      <c r="A802" s="35"/>
      <c r="B802" s="37"/>
      <c r="C802" s="38"/>
      <c r="D802" s="39"/>
      <c r="E802" s="37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T802" s="35"/>
      <c r="AU802" s="35"/>
      <c r="AV802" s="35"/>
      <c r="AW802" s="35"/>
      <c r="BA802" s="35"/>
      <c r="BB802" s="35"/>
      <c r="BC802" s="35"/>
      <c r="BD802" s="35"/>
      <c r="BE802" s="35"/>
      <c r="BF802" s="35"/>
      <c r="BG802" s="35"/>
      <c r="BH802" s="35"/>
      <c r="BI802" s="35"/>
      <c r="BK802" s="35"/>
      <c r="BL802" s="35"/>
      <c r="BM802" s="35"/>
      <c r="BN802" s="35"/>
      <c r="BO802" s="35"/>
      <c r="BP802" s="35"/>
      <c r="BQ802" s="35"/>
      <c r="BR802" s="35"/>
      <c r="BS802" s="35"/>
      <c r="BT802" s="35"/>
      <c r="BU802" s="35"/>
      <c r="BV802" s="35"/>
      <c r="BW802" s="35"/>
      <c r="BX802" s="35"/>
      <c r="BY802" s="35"/>
      <c r="BZ802" s="35"/>
      <c r="CA802" s="35"/>
    </row>
    <row r="803" spans="1:79" x14ac:dyDescent="0.25">
      <c r="A803" s="35"/>
      <c r="B803" s="37"/>
      <c r="C803" s="38"/>
      <c r="D803" s="39"/>
      <c r="E803" s="37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T803" s="35"/>
      <c r="AU803" s="35"/>
      <c r="AV803" s="35"/>
      <c r="AW803" s="35"/>
      <c r="BA803" s="35"/>
      <c r="BB803" s="35"/>
      <c r="BC803" s="35"/>
      <c r="BD803" s="35"/>
      <c r="BE803" s="35"/>
      <c r="BF803" s="35"/>
      <c r="BG803" s="35"/>
      <c r="BH803" s="35"/>
      <c r="BI803" s="35"/>
      <c r="BK803" s="35"/>
      <c r="BL803" s="35"/>
      <c r="BM803" s="35"/>
      <c r="BN803" s="35"/>
      <c r="BO803" s="35"/>
      <c r="BP803" s="35"/>
      <c r="BQ803" s="35"/>
      <c r="BR803" s="35"/>
      <c r="BS803" s="35"/>
      <c r="BT803" s="35"/>
      <c r="BU803" s="35"/>
      <c r="BV803" s="35"/>
      <c r="BW803" s="35"/>
      <c r="BX803" s="35"/>
      <c r="BY803" s="35"/>
      <c r="BZ803" s="35"/>
      <c r="CA803" s="35"/>
    </row>
    <row r="804" spans="1:79" x14ac:dyDescent="0.25">
      <c r="A804" s="35"/>
      <c r="B804" s="37"/>
      <c r="C804" s="38"/>
      <c r="D804" s="39"/>
      <c r="E804" s="37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T804" s="35"/>
      <c r="AU804" s="35"/>
      <c r="AV804" s="35"/>
      <c r="AW804" s="35"/>
      <c r="BA804" s="35"/>
      <c r="BB804" s="35"/>
      <c r="BC804" s="35"/>
      <c r="BD804" s="35"/>
      <c r="BE804" s="35"/>
      <c r="BF804" s="35"/>
      <c r="BG804" s="35"/>
      <c r="BH804" s="35"/>
      <c r="BI804" s="35"/>
      <c r="BK804" s="35"/>
      <c r="BL804" s="35"/>
      <c r="BM804" s="35"/>
      <c r="BN804" s="35"/>
      <c r="BO804" s="35"/>
      <c r="BP804" s="35"/>
      <c r="BQ804" s="35"/>
      <c r="BR804" s="35"/>
      <c r="BS804" s="35"/>
      <c r="BT804" s="35"/>
      <c r="BU804" s="35"/>
      <c r="BV804" s="35"/>
      <c r="BW804" s="35"/>
      <c r="BX804" s="35"/>
      <c r="BY804" s="35"/>
      <c r="BZ804" s="35"/>
      <c r="CA804" s="35"/>
    </row>
    <row r="805" spans="1:79" x14ac:dyDescent="0.25">
      <c r="A805" s="35"/>
      <c r="B805" s="37"/>
      <c r="C805" s="38"/>
      <c r="D805" s="39"/>
      <c r="E805" s="37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T805" s="35"/>
      <c r="AU805" s="35"/>
      <c r="AV805" s="35"/>
      <c r="AW805" s="35"/>
      <c r="BA805" s="35"/>
      <c r="BB805" s="35"/>
      <c r="BC805" s="35"/>
      <c r="BD805" s="35"/>
      <c r="BE805" s="35"/>
      <c r="BF805" s="35"/>
      <c r="BG805" s="35"/>
      <c r="BH805" s="35"/>
      <c r="BI805" s="35"/>
      <c r="BK805" s="35"/>
      <c r="BL805" s="35"/>
      <c r="BM805" s="35"/>
      <c r="BN805" s="35"/>
      <c r="BO805" s="35"/>
      <c r="BP805" s="35"/>
      <c r="BQ805" s="35"/>
      <c r="BR805" s="35"/>
      <c r="BS805" s="35"/>
      <c r="BT805" s="35"/>
      <c r="BU805" s="35"/>
      <c r="BV805" s="35"/>
      <c r="BW805" s="35"/>
      <c r="BX805" s="35"/>
      <c r="BY805" s="35"/>
      <c r="BZ805" s="35"/>
      <c r="CA805" s="35"/>
    </row>
    <row r="806" spans="1:79" x14ac:dyDescent="0.25">
      <c r="A806" s="35"/>
      <c r="B806" s="37"/>
      <c r="C806" s="38"/>
      <c r="D806" s="39"/>
      <c r="E806" s="37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T806" s="35"/>
      <c r="AU806" s="35"/>
      <c r="AV806" s="35"/>
      <c r="AW806" s="35"/>
      <c r="BA806" s="35"/>
      <c r="BB806" s="35"/>
      <c r="BC806" s="35"/>
      <c r="BD806" s="35"/>
      <c r="BE806" s="35"/>
      <c r="BF806" s="35"/>
      <c r="BG806" s="35"/>
      <c r="BH806" s="35"/>
      <c r="BI806" s="35"/>
      <c r="BK806" s="35"/>
      <c r="BL806" s="35"/>
      <c r="BM806" s="35"/>
      <c r="BN806" s="35"/>
      <c r="BO806" s="35"/>
      <c r="BP806" s="35"/>
      <c r="BQ806" s="35"/>
      <c r="BR806" s="35"/>
      <c r="BS806" s="35"/>
      <c r="BT806" s="35"/>
      <c r="BU806" s="35"/>
      <c r="BV806" s="35"/>
      <c r="BW806" s="35"/>
      <c r="BX806" s="35"/>
      <c r="BY806" s="35"/>
      <c r="BZ806" s="35"/>
      <c r="CA806" s="35"/>
    </row>
    <row r="807" spans="1:79" x14ac:dyDescent="0.25">
      <c r="A807" s="35"/>
      <c r="B807" s="37"/>
      <c r="C807" s="38"/>
      <c r="D807" s="39"/>
      <c r="E807" s="37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T807" s="35"/>
      <c r="AU807" s="35"/>
      <c r="AV807" s="35"/>
      <c r="AW807" s="35"/>
      <c r="BA807" s="35"/>
      <c r="BB807" s="35"/>
      <c r="BC807" s="35"/>
      <c r="BD807" s="35"/>
      <c r="BE807" s="35"/>
      <c r="BF807" s="35"/>
      <c r="BG807" s="35"/>
      <c r="BH807" s="35"/>
      <c r="BI807" s="35"/>
      <c r="BK807" s="35"/>
      <c r="BL807" s="35"/>
      <c r="BM807" s="35"/>
      <c r="BN807" s="35"/>
      <c r="BO807" s="35"/>
      <c r="BP807" s="35"/>
      <c r="BQ807" s="35"/>
      <c r="BR807" s="35"/>
      <c r="BS807" s="35"/>
      <c r="BT807" s="35"/>
      <c r="BU807" s="35"/>
      <c r="BV807" s="35"/>
      <c r="BW807" s="35"/>
      <c r="BX807" s="35"/>
      <c r="BY807" s="35"/>
      <c r="BZ807" s="35"/>
      <c r="CA807" s="35"/>
    </row>
    <row r="808" spans="1:79" x14ac:dyDescent="0.25">
      <c r="A808" s="35"/>
      <c r="B808" s="37"/>
      <c r="C808" s="38"/>
      <c r="D808" s="39"/>
      <c r="E808" s="37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T808" s="35"/>
      <c r="AU808" s="35"/>
      <c r="AV808" s="35"/>
      <c r="AW808" s="35"/>
      <c r="BA808" s="35"/>
      <c r="BB808" s="35"/>
      <c r="BC808" s="35"/>
      <c r="BD808" s="35"/>
      <c r="BE808" s="35"/>
      <c r="BF808" s="35"/>
      <c r="BG808" s="35"/>
      <c r="BH808" s="35"/>
      <c r="BI808" s="35"/>
      <c r="BK808" s="35"/>
      <c r="BL808" s="35"/>
      <c r="BM808" s="35"/>
      <c r="BN808" s="35"/>
      <c r="BO808" s="35"/>
      <c r="BP808" s="35"/>
      <c r="BQ808" s="35"/>
      <c r="BR808" s="35"/>
      <c r="BS808" s="35"/>
      <c r="BT808" s="35"/>
      <c r="BU808" s="35"/>
      <c r="BV808" s="35"/>
      <c r="BW808" s="35"/>
      <c r="BX808" s="35"/>
      <c r="BY808" s="35"/>
      <c r="BZ808" s="35"/>
      <c r="CA808" s="35"/>
    </row>
    <row r="809" spans="1:79" x14ac:dyDescent="0.25">
      <c r="A809" s="35"/>
      <c r="B809" s="37"/>
      <c r="C809" s="38"/>
      <c r="D809" s="39"/>
      <c r="E809" s="37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T809" s="35"/>
      <c r="AU809" s="35"/>
      <c r="AV809" s="35"/>
      <c r="AW809" s="35"/>
      <c r="BA809" s="35"/>
      <c r="BB809" s="35"/>
      <c r="BC809" s="35"/>
      <c r="BD809" s="35"/>
      <c r="BE809" s="35"/>
      <c r="BF809" s="35"/>
      <c r="BG809" s="35"/>
      <c r="BH809" s="35"/>
      <c r="BI809" s="35"/>
      <c r="BK809" s="35"/>
      <c r="BL809" s="35"/>
      <c r="BM809" s="35"/>
      <c r="BN809" s="35"/>
      <c r="BO809" s="35"/>
      <c r="BP809" s="35"/>
      <c r="BQ809" s="35"/>
      <c r="BR809" s="35"/>
      <c r="BS809" s="35"/>
      <c r="BT809" s="35"/>
      <c r="BU809" s="35"/>
      <c r="BV809" s="35"/>
      <c r="BW809" s="35"/>
      <c r="BX809" s="35"/>
      <c r="BY809" s="35"/>
      <c r="BZ809" s="35"/>
      <c r="CA809" s="35"/>
    </row>
    <row r="810" spans="1:79" x14ac:dyDescent="0.25">
      <c r="A810" s="35"/>
      <c r="B810" s="37"/>
      <c r="C810" s="38"/>
      <c r="D810" s="39"/>
      <c r="E810" s="37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T810" s="35"/>
      <c r="AU810" s="35"/>
      <c r="AV810" s="35"/>
      <c r="AW810" s="35"/>
      <c r="BA810" s="35"/>
      <c r="BB810" s="35"/>
      <c r="BC810" s="35"/>
      <c r="BD810" s="35"/>
      <c r="BE810" s="35"/>
      <c r="BF810" s="35"/>
      <c r="BG810" s="35"/>
      <c r="BH810" s="35"/>
      <c r="BI810" s="35"/>
      <c r="BK810" s="35"/>
      <c r="BL810" s="35"/>
      <c r="BM810" s="35"/>
      <c r="BN810" s="35"/>
      <c r="BO810" s="35"/>
      <c r="BP810" s="35"/>
      <c r="BQ810" s="35"/>
      <c r="BR810" s="35"/>
      <c r="BS810" s="35"/>
      <c r="BT810" s="35"/>
      <c r="BU810" s="35"/>
      <c r="BV810" s="35"/>
      <c r="BW810" s="35"/>
      <c r="BX810" s="35"/>
      <c r="BY810" s="35"/>
      <c r="BZ810" s="35"/>
      <c r="CA810" s="35"/>
    </row>
    <row r="811" spans="1:79" x14ac:dyDescent="0.25">
      <c r="A811" s="35"/>
      <c r="B811" s="37"/>
      <c r="C811" s="38"/>
      <c r="D811" s="39"/>
      <c r="E811" s="37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T811" s="35"/>
      <c r="AU811" s="35"/>
      <c r="AV811" s="35"/>
      <c r="AW811" s="35"/>
      <c r="BA811" s="35"/>
      <c r="BB811" s="35"/>
      <c r="BC811" s="35"/>
      <c r="BD811" s="35"/>
      <c r="BE811" s="35"/>
      <c r="BF811" s="35"/>
      <c r="BG811" s="35"/>
      <c r="BH811" s="35"/>
      <c r="BI811" s="35"/>
      <c r="BK811" s="35"/>
      <c r="BL811" s="35"/>
      <c r="BM811" s="35"/>
      <c r="BN811" s="35"/>
      <c r="BO811" s="35"/>
      <c r="BP811" s="35"/>
      <c r="BQ811" s="35"/>
      <c r="BR811" s="35"/>
      <c r="BS811" s="35"/>
      <c r="BT811" s="35"/>
      <c r="BU811" s="35"/>
      <c r="BV811" s="35"/>
      <c r="BW811" s="35"/>
      <c r="BX811" s="35"/>
      <c r="BY811" s="35"/>
      <c r="BZ811" s="35"/>
      <c r="CA811" s="35"/>
    </row>
    <row r="812" spans="1:79" x14ac:dyDescent="0.25">
      <c r="A812" s="35"/>
      <c r="B812" s="37"/>
      <c r="C812" s="38"/>
      <c r="D812" s="39"/>
      <c r="E812" s="37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T812" s="35"/>
      <c r="AU812" s="35"/>
      <c r="AV812" s="35"/>
      <c r="AW812" s="35"/>
      <c r="BA812" s="35"/>
      <c r="BB812" s="35"/>
      <c r="BC812" s="35"/>
      <c r="BD812" s="35"/>
      <c r="BE812" s="35"/>
      <c r="BF812" s="35"/>
      <c r="BG812" s="35"/>
      <c r="BH812" s="35"/>
      <c r="BI812" s="35"/>
      <c r="BK812" s="35"/>
      <c r="BL812" s="35"/>
      <c r="BM812" s="35"/>
      <c r="BN812" s="35"/>
      <c r="BO812" s="35"/>
      <c r="BP812" s="35"/>
      <c r="BQ812" s="35"/>
      <c r="BR812" s="35"/>
      <c r="BS812" s="35"/>
      <c r="BT812" s="35"/>
      <c r="BU812" s="35"/>
      <c r="BV812" s="35"/>
      <c r="BW812" s="35"/>
      <c r="BX812" s="35"/>
      <c r="BY812" s="35"/>
      <c r="BZ812" s="35"/>
      <c r="CA812" s="35"/>
    </row>
    <row r="813" spans="1:79" x14ac:dyDescent="0.25">
      <c r="A813" s="35"/>
      <c r="B813" s="37"/>
      <c r="C813" s="38"/>
      <c r="D813" s="39"/>
      <c r="E813" s="37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T813" s="35"/>
      <c r="AU813" s="35"/>
      <c r="AV813" s="35"/>
      <c r="AW813" s="35"/>
      <c r="BA813" s="35"/>
      <c r="BB813" s="35"/>
      <c r="BC813" s="35"/>
      <c r="BD813" s="35"/>
      <c r="BE813" s="35"/>
      <c r="BF813" s="35"/>
      <c r="BG813" s="35"/>
      <c r="BH813" s="35"/>
      <c r="BI813" s="35"/>
      <c r="BK813" s="35"/>
      <c r="BL813" s="35"/>
      <c r="BM813" s="35"/>
      <c r="BN813" s="35"/>
      <c r="BO813" s="35"/>
      <c r="BP813" s="35"/>
      <c r="BQ813" s="35"/>
      <c r="BR813" s="35"/>
      <c r="BS813" s="35"/>
      <c r="BT813" s="35"/>
      <c r="BU813" s="35"/>
      <c r="BV813" s="35"/>
      <c r="BW813" s="35"/>
      <c r="BX813" s="35"/>
      <c r="BY813" s="35"/>
      <c r="BZ813" s="35"/>
      <c r="CA813" s="35"/>
    </row>
    <row r="814" spans="1:79" x14ac:dyDescent="0.25">
      <c r="A814" s="35"/>
      <c r="B814" s="37"/>
      <c r="C814" s="38"/>
      <c r="D814" s="39"/>
      <c r="E814" s="37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T814" s="35"/>
      <c r="AU814" s="35"/>
      <c r="AV814" s="35"/>
      <c r="AW814" s="35"/>
      <c r="BA814" s="35"/>
      <c r="BB814" s="35"/>
      <c r="BC814" s="35"/>
      <c r="BD814" s="35"/>
      <c r="BE814" s="35"/>
      <c r="BF814" s="35"/>
      <c r="BG814" s="35"/>
      <c r="BH814" s="35"/>
      <c r="BI814" s="35"/>
      <c r="BK814" s="35"/>
      <c r="BL814" s="35"/>
      <c r="BM814" s="35"/>
      <c r="BN814" s="35"/>
      <c r="BO814" s="35"/>
      <c r="BP814" s="35"/>
      <c r="BQ814" s="35"/>
      <c r="BR814" s="35"/>
      <c r="BS814" s="35"/>
      <c r="BT814" s="35"/>
      <c r="BU814" s="35"/>
      <c r="BV814" s="35"/>
      <c r="BW814" s="35"/>
      <c r="BX814" s="35"/>
      <c r="BY814" s="35"/>
      <c r="BZ814" s="35"/>
      <c r="CA814" s="35"/>
    </row>
    <row r="815" spans="1:79" x14ac:dyDescent="0.25">
      <c r="A815" s="35"/>
      <c r="B815" s="37"/>
      <c r="C815" s="38"/>
      <c r="D815" s="39"/>
      <c r="E815" s="37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T815" s="35"/>
      <c r="AU815" s="35"/>
      <c r="AV815" s="35"/>
      <c r="AW815" s="35"/>
      <c r="BA815" s="35"/>
      <c r="BB815" s="35"/>
      <c r="BC815" s="35"/>
      <c r="BD815" s="35"/>
      <c r="BE815" s="35"/>
      <c r="BF815" s="35"/>
      <c r="BG815" s="35"/>
      <c r="BH815" s="35"/>
      <c r="BI815" s="35"/>
      <c r="BK815" s="35"/>
      <c r="BL815" s="35"/>
      <c r="BM815" s="35"/>
      <c r="BN815" s="35"/>
      <c r="BO815" s="35"/>
      <c r="BP815" s="35"/>
      <c r="BQ815" s="35"/>
      <c r="BR815" s="35"/>
      <c r="BS815" s="35"/>
      <c r="BT815" s="35"/>
      <c r="BU815" s="35"/>
      <c r="BV815" s="35"/>
      <c r="BW815" s="35"/>
      <c r="BX815" s="35"/>
      <c r="BY815" s="35"/>
      <c r="BZ815" s="35"/>
      <c r="CA815" s="35"/>
    </row>
    <row r="816" spans="1:79" x14ac:dyDescent="0.25">
      <c r="A816" s="35"/>
      <c r="B816" s="37"/>
      <c r="C816" s="38"/>
      <c r="D816" s="39"/>
      <c r="E816" s="37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T816" s="35"/>
      <c r="AU816" s="35"/>
      <c r="AV816" s="35"/>
      <c r="AW816" s="35"/>
      <c r="BA816" s="35"/>
      <c r="BB816" s="35"/>
      <c r="BC816" s="35"/>
      <c r="BD816" s="35"/>
      <c r="BE816" s="35"/>
      <c r="BF816" s="35"/>
      <c r="BG816" s="35"/>
      <c r="BH816" s="35"/>
      <c r="BI816" s="35"/>
      <c r="BK816" s="35"/>
      <c r="BL816" s="35"/>
      <c r="BM816" s="35"/>
      <c r="BN816" s="35"/>
      <c r="BO816" s="35"/>
      <c r="BP816" s="35"/>
      <c r="BQ816" s="35"/>
      <c r="BR816" s="35"/>
      <c r="BS816" s="35"/>
      <c r="BT816" s="35"/>
      <c r="BU816" s="35"/>
      <c r="BV816" s="35"/>
      <c r="BW816" s="35"/>
      <c r="BX816" s="35"/>
      <c r="BY816" s="35"/>
      <c r="BZ816" s="35"/>
      <c r="CA816" s="35"/>
    </row>
    <row r="817" spans="1:79" x14ac:dyDescent="0.25">
      <c r="A817" s="35"/>
      <c r="B817" s="37"/>
      <c r="C817" s="38"/>
      <c r="D817" s="39"/>
      <c r="E817" s="37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T817" s="35"/>
      <c r="AU817" s="35"/>
      <c r="AV817" s="35"/>
      <c r="AW817" s="35"/>
      <c r="BA817" s="35"/>
      <c r="BB817" s="35"/>
      <c r="BC817" s="35"/>
      <c r="BD817" s="35"/>
      <c r="BE817" s="35"/>
      <c r="BF817" s="35"/>
      <c r="BG817" s="35"/>
      <c r="BH817" s="35"/>
      <c r="BI817" s="35"/>
      <c r="BK817" s="35"/>
      <c r="BL817" s="35"/>
      <c r="BM817" s="35"/>
      <c r="BN817" s="35"/>
      <c r="BO817" s="35"/>
      <c r="BP817" s="35"/>
      <c r="BQ817" s="35"/>
      <c r="BR817" s="35"/>
      <c r="BS817" s="35"/>
      <c r="BT817" s="35"/>
      <c r="BU817" s="35"/>
      <c r="BV817" s="35"/>
      <c r="BW817" s="35"/>
      <c r="BX817" s="35"/>
      <c r="BY817" s="35"/>
      <c r="BZ817" s="35"/>
      <c r="CA817" s="35"/>
    </row>
    <row r="818" spans="1:79" x14ac:dyDescent="0.25">
      <c r="A818" s="35"/>
      <c r="B818" s="37"/>
      <c r="C818" s="38"/>
      <c r="D818" s="39"/>
      <c r="E818" s="37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T818" s="35"/>
      <c r="AU818" s="35"/>
      <c r="AV818" s="35"/>
      <c r="AW818" s="35"/>
      <c r="BA818" s="35"/>
      <c r="BB818" s="35"/>
      <c r="BC818" s="35"/>
      <c r="BD818" s="35"/>
      <c r="BE818" s="35"/>
      <c r="BF818" s="35"/>
      <c r="BG818" s="35"/>
      <c r="BH818" s="35"/>
      <c r="BI818" s="35"/>
      <c r="BK818" s="35"/>
      <c r="BL818" s="35"/>
      <c r="BM818" s="35"/>
      <c r="BN818" s="35"/>
      <c r="BO818" s="35"/>
      <c r="BP818" s="35"/>
      <c r="BQ818" s="35"/>
      <c r="BR818" s="35"/>
      <c r="BS818" s="35"/>
      <c r="BT818" s="35"/>
      <c r="BU818" s="35"/>
      <c r="BV818" s="35"/>
      <c r="BW818" s="35"/>
      <c r="BX818" s="35"/>
      <c r="BY818" s="35"/>
      <c r="BZ818" s="35"/>
      <c r="CA818" s="35"/>
    </row>
    <row r="819" spans="1:79" x14ac:dyDescent="0.25">
      <c r="A819" s="35"/>
      <c r="B819" s="37"/>
      <c r="C819" s="38"/>
      <c r="D819" s="39"/>
      <c r="E819" s="37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T819" s="35"/>
      <c r="AU819" s="35"/>
      <c r="AV819" s="35"/>
      <c r="AW819" s="35"/>
      <c r="BA819" s="35"/>
      <c r="BB819" s="35"/>
      <c r="BC819" s="35"/>
      <c r="BD819" s="35"/>
      <c r="BE819" s="35"/>
      <c r="BF819" s="35"/>
      <c r="BG819" s="35"/>
      <c r="BH819" s="35"/>
      <c r="BI819" s="35"/>
      <c r="BK819" s="35"/>
      <c r="BL819" s="35"/>
      <c r="BM819" s="35"/>
      <c r="BN819" s="35"/>
      <c r="BO819" s="35"/>
      <c r="BP819" s="35"/>
      <c r="BQ819" s="35"/>
      <c r="BR819" s="35"/>
      <c r="BS819" s="35"/>
      <c r="BT819" s="35"/>
      <c r="BU819" s="35"/>
      <c r="BV819" s="35"/>
      <c r="BW819" s="35"/>
      <c r="BX819" s="35"/>
      <c r="BY819" s="35"/>
      <c r="BZ819" s="35"/>
      <c r="CA819" s="35"/>
    </row>
    <row r="820" spans="1:79" x14ac:dyDescent="0.25">
      <c r="A820" s="35"/>
      <c r="B820" s="37"/>
      <c r="C820" s="38"/>
      <c r="D820" s="39"/>
      <c r="E820" s="37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T820" s="35"/>
      <c r="AU820" s="35"/>
      <c r="AV820" s="35"/>
      <c r="AW820" s="35"/>
      <c r="BA820" s="35"/>
      <c r="BB820" s="35"/>
      <c r="BC820" s="35"/>
      <c r="BD820" s="35"/>
      <c r="BE820" s="35"/>
      <c r="BF820" s="35"/>
      <c r="BG820" s="35"/>
      <c r="BH820" s="35"/>
      <c r="BI820" s="35"/>
      <c r="BK820" s="35"/>
      <c r="BL820" s="35"/>
      <c r="BM820" s="35"/>
      <c r="BN820" s="35"/>
      <c r="BO820" s="35"/>
      <c r="BP820" s="35"/>
      <c r="BQ820" s="35"/>
      <c r="BR820" s="35"/>
      <c r="BS820" s="35"/>
      <c r="BT820" s="35"/>
      <c r="BU820" s="35"/>
      <c r="BV820" s="35"/>
      <c r="BW820" s="35"/>
      <c r="BX820" s="35"/>
      <c r="BY820" s="35"/>
      <c r="BZ820" s="35"/>
      <c r="CA820" s="35"/>
    </row>
    <row r="821" spans="1:79" x14ac:dyDescent="0.25">
      <c r="A821" s="35"/>
      <c r="B821" s="37"/>
      <c r="C821" s="38"/>
      <c r="D821" s="39"/>
      <c r="E821" s="37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T821" s="35"/>
      <c r="AU821" s="35"/>
      <c r="AV821" s="35"/>
      <c r="AW821" s="35"/>
      <c r="BA821" s="35"/>
      <c r="BB821" s="35"/>
      <c r="BC821" s="35"/>
      <c r="BD821" s="35"/>
      <c r="BE821" s="35"/>
      <c r="BF821" s="35"/>
      <c r="BG821" s="35"/>
      <c r="BH821" s="35"/>
      <c r="BI821" s="35"/>
      <c r="BK821" s="35"/>
      <c r="BL821" s="35"/>
      <c r="BM821" s="35"/>
      <c r="BN821" s="35"/>
      <c r="BO821" s="35"/>
      <c r="BP821" s="35"/>
      <c r="BQ821" s="35"/>
      <c r="BR821" s="35"/>
      <c r="BS821" s="35"/>
      <c r="BT821" s="35"/>
      <c r="BU821" s="35"/>
      <c r="BV821" s="35"/>
      <c r="BW821" s="35"/>
      <c r="BX821" s="35"/>
      <c r="BY821" s="35"/>
      <c r="BZ821" s="35"/>
      <c r="CA821" s="35"/>
    </row>
    <row r="822" spans="1:79" x14ac:dyDescent="0.25">
      <c r="A822" s="35"/>
      <c r="B822" s="37"/>
      <c r="C822" s="38"/>
      <c r="D822" s="39"/>
      <c r="E822" s="37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T822" s="35"/>
      <c r="AU822" s="35"/>
      <c r="AV822" s="35"/>
      <c r="AW822" s="35"/>
      <c r="BA822" s="35"/>
      <c r="BB822" s="35"/>
      <c r="BC822" s="35"/>
      <c r="BD822" s="35"/>
      <c r="BE822" s="35"/>
      <c r="BF822" s="35"/>
      <c r="BG822" s="35"/>
      <c r="BH822" s="35"/>
      <c r="BI822" s="35"/>
      <c r="BK822" s="35"/>
      <c r="BL822" s="35"/>
      <c r="BM822" s="35"/>
      <c r="BN822" s="35"/>
      <c r="BO822" s="35"/>
      <c r="BP822" s="35"/>
      <c r="BQ822" s="35"/>
      <c r="BR822" s="35"/>
      <c r="BS822" s="35"/>
      <c r="BT822" s="35"/>
      <c r="BU822" s="35"/>
      <c r="BV822" s="35"/>
      <c r="BW822" s="35"/>
      <c r="BX822" s="35"/>
      <c r="BY822" s="35"/>
      <c r="BZ822" s="35"/>
      <c r="CA822" s="35"/>
    </row>
    <row r="823" spans="1:79" x14ac:dyDescent="0.25">
      <c r="A823" s="35"/>
      <c r="B823" s="37"/>
      <c r="C823" s="38"/>
      <c r="D823" s="39"/>
      <c r="E823" s="37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T823" s="35"/>
      <c r="AU823" s="35"/>
      <c r="AV823" s="35"/>
      <c r="AW823" s="35"/>
      <c r="BA823" s="35"/>
      <c r="BB823" s="35"/>
      <c r="BC823" s="35"/>
      <c r="BD823" s="35"/>
      <c r="BE823" s="35"/>
      <c r="BF823" s="35"/>
      <c r="BG823" s="35"/>
      <c r="BH823" s="35"/>
      <c r="BI823" s="35"/>
      <c r="BK823" s="35"/>
      <c r="BL823" s="35"/>
      <c r="BM823" s="35"/>
      <c r="BN823" s="35"/>
      <c r="BO823" s="35"/>
      <c r="BP823" s="35"/>
      <c r="BQ823" s="35"/>
      <c r="BR823" s="35"/>
      <c r="BS823" s="35"/>
      <c r="BT823" s="35"/>
      <c r="BU823" s="35"/>
      <c r="BV823" s="35"/>
      <c r="BW823" s="35"/>
      <c r="BX823" s="35"/>
      <c r="BY823" s="35"/>
      <c r="BZ823" s="35"/>
      <c r="CA823" s="35"/>
    </row>
    <row r="824" spans="1:79" x14ac:dyDescent="0.25">
      <c r="A824" s="35"/>
      <c r="B824" s="37"/>
      <c r="C824" s="38"/>
      <c r="D824" s="39"/>
      <c r="E824" s="37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T824" s="35"/>
      <c r="AU824" s="35"/>
      <c r="AV824" s="35"/>
      <c r="AW824" s="35"/>
      <c r="BA824" s="35"/>
      <c r="BB824" s="35"/>
      <c r="BC824" s="35"/>
      <c r="BD824" s="35"/>
      <c r="BE824" s="35"/>
      <c r="BF824" s="35"/>
      <c r="BG824" s="35"/>
      <c r="BH824" s="35"/>
      <c r="BI824" s="35"/>
      <c r="BK824" s="35"/>
      <c r="BL824" s="35"/>
      <c r="BM824" s="35"/>
      <c r="BN824" s="35"/>
      <c r="BO824" s="35"/>
      <c r="BP824" s="35"/>
      <c r="BQ824" s="35"/>
      <c r="BR824" s="35"/>
      <c r="BS824" s="35"/>
      <c r="BT824" s="35"/>
      <c r="BU824" s="35"/>
      <c r="BV824" s="35"/>
      <c r="BW824" s="35"/>
      <c r="BX824" s="35"/>
      <c r="BY824" s="35"/>
      <c r="BZ824" s="35"/>
      <c r="CA824" s="35"/>
    </row>
    <row r="825" spans="1:79" x14ac:dyDescent="0.25">
      <c r="A825" s="35"/>
      <c r="B825" s="37"/>
      <c r="C825" s="38"/>
      <c r="D825" s="39"/>
      <c r="E825" s="37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T825" s="35"/>
      <c r="AU825" s="35"/>
      <c r="AV825" s="35"/>
      <c r="AW825" s="35"/>
      <c r="BA825" s="35"/>
      <c r="BB825" s="35"/>
      <c r="BC825" s="35"/>
      <c r="BD825" s="35"/>
      <c r="BE825" s="35"/>
      <c r="BF825" s="35"/>
      <c r="BG825" s="35"/>
      <c r="BH825" s="35"/>
      <c r="BI825" s="35"/>
      <c r="BK825" s="35"/>
      <c r="BL825" s="35"/>
      <c r="BM825" s="35"/>
      <c r="BN825" s="35"/>
      <c r="BO825" s="35"/>
      <c r="BP825" s="35"/>
      <c r="BQ825" s="35"/>
      <c r="BR825" s="35"/>
      <c r="BS825" s="35"/>
      <c r="BT825" s="35"/>
      <c r="BU825" s="35"/>
      <c r="BV825" s="35"/>
      <c r="BW825" s="35"/>
      <c r="BX825" s="35"/>
      <c r="BY825" s="35"/>
      <c r="BZ825" s="35"/>
      <c r="CA825" s="35"/>
    </row>
    <row r="826" spans="1:79" x14ac:dyDescent="0.25">
      <c r="A826" s="35"/>
      <c r="B826" s="37"/>
      <c r="C826" s="38"/>
      <c r="D826" s="39"/>
      <c r="E826" s="37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T826" s="35"/>
      <c r="AU826" s="35"/>
      <c r="AV826" s="35"/>
      <c r="AW826" s="35"/>
      <c r="BA826" s="35"/>
      <c r="BB826" s="35"/>
      <c r="BC826" s="35"/>
      <c r="BD826" s="35"/>
      <c r="BE826" s="35"/>
      <c r="BF826" s="35"/>
      <c r="BG826" s="35"/>
      <c r="BH826" s="35"/>
      <c r="BI826" s="35"/>
      <c r="BK826" s="35"/>
      <c r="BL826" s="35"/>
      <c r="BM826" s="35"/>
      <c r="BN826" s="35"/>
      <c r="BO826" s="35"/>
      <c r="BP826" s="35"/>
      <c r="BQ826" s="35"/>
      <c r="BR826" s="35"/>
      <c r="BS826" s="35"/>
      <c r="BT826" s="35"/>
      <c r="BU826" s="35"/>
      <c r="BV826" s="35"/>
      <c r="BW826" s="35"/>
      <c r="BX826" s="35"/>
      <c r="BY826" s="35"/>
      <c r="BZ826" s="35"/>
      <c r="CA826" s="35"/>
    </row>
    <row r="827" spans="1:79" x14ac:dyDescent="0.25">
      <c r="A827" s="35"/>
      <c r="B827" s="37"/>
      <c r="C827" s="38"/>
      <c r="D827" s="39"/>
      <c r="E827" s="37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T827" s="35"/>
      <c r="AU827" s="35"/>
      <c r="AV827" s="35"/>
      <c r="AW827" s="35"/>
      <c r="BA827" s="35"/>
      <c r="BB827" s="35"/>
      <c r="BC827" s="35"/>
      <c r="BD827" s="35"/>
      <c r="BE827" s="35"/>
      <c r="BF827" s="35"/>
      <c r="BG827" s="35"/>
      <c r="BH827" s="35"/>
      <c r="BI827" s="35"/>
      <c r="BK827" s="35"/>
      <c r="BL827" s="35"/>
      <c r="BM827" s="35"/>
      <c r="BN827" s="35"/>
      <c r="BO827" s="35"/>
      <c r="BP827" s="35"/>
      <c r="BQ827" s="35"/>
      <c r="BR827" s="35"/>
      <c r="BS827" s="35"/>
      <c r="BT827" s="35"/>
      <c r="BU827" s="35"/>
      <c r="BV827" s="35"/>
      <c r="BW827" s="35"/>
      <c r="BX827" s="35"/>
      <c r="BY827" s="35"/>
      <c r="BZ827" s="35"/>
      <c r="CA827" s="35"/>
    </row>
    <row r="828" spans="1:79" x14ac:dyDescent="0.25">
      <c r="A828" s="35"/>
      <c r="B828" s="37"/>
      <c r="C828" s="38"/>
      <c r="D828" s="39"/>
      <c r="E828" s="37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T828" s="35"/>
      <c r="AU828" s="35"/>
      <c r="AV828" s="35"/>
      <c r="AW828" s="35"/>
      <c r="BA828" s="35"/>
      <c r="BB828" s="35"/>
      <c r="BC828" s="35"/>
      <c r="BD828" s="35"/>
      <c r="BE828" s="35"/>
      <c r="BF828" s="35"/>
      <c r="BG828" s="35"/>
      <c r="BH828" s="35"/>
      <c r="BI828" s="35"/>
      <c r="BK828" s="35"/>
      <c r="BL828" s="35"/>
      <c r="BM828" s="35"/>
      <c r="BN828" s="35"/>
      <c r="BO828" s="35"/>
      <c r="BP828" s="35"/>
      <c r="BQ828" s="35"/>
      <c r="BR828" s="35"/>
      <c r="BS828" s="35"/>
      <c r="BT828" s="35"/>
      <c r="BU828" s="35"/>
      <c r="BV828" s="35"/>
      <c r="BW828" s="35"/>
      <c r="BX828" s="35"/>
      <c r="BY828" s="35"/>
      <c r="BZ828" s="35"/>
      <c r="CA828" s="35"/>
    </row>
    <row r="829" spans="1:79" x14ac:dyDescent="0.25">
      <c r="A829" s="35"/>
      <c r="B829" s="37"/>
      <c r="C829" s="38"/>
      <c r="D829" s="39"/>
      <c r="E829" s="37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T829" s="35"/>
      <c r="AU829" s="35"/>
      <c r="AV829" s="35"/>
      <c r="AW829" s="35"/>
      <c r="BA829" s="35"/>
      <c r="BB829" s="35"/>
      <c r="BC829" s="35"/>
      <c r="BD829" s="35"/>
      <c r="BE829" s="35"/>
      <c r="BF829" s="35"/>
      <c r="BG829" s="35"/>
      <c r="BH829" s="35"/>
      <c r="BI829" s="35"/>
      <c r="BK829" s="35"/>
      <c r="BL829" s="35"/>
      <c r="BM829" s="35"/>
      <c r="BN829" s="35"/>
      <c r="BO829" s="35"/>
      <c r="BP829" s="35"/>
      <c r="BQ829" s="35"/>
      <c r="BR829" s="35"/>
      <c r="BS829" s="35"/>
      <c r="BT829" s="35"/>
      <c r="BU829" s="35"/>
      <c r="BV829" s="35"/>
      <c r="BW829" s="35"/>
      <c r="BX829" s="35"/>
      <c r="BY829" s="35"/>
      <c r="BZ829" s="35"/>
      <c r="CA829" s="35"/>
    </row>
    <row r="830" spans="1:79" x14ac:dyDescent="0.25">
      <c r="A830" s="35"/>
      <c r="B830" s="37"/>
      <c r="C830" s="38"/>
      <c r="D830" s="39"/>
      <c r="E830" s="37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T830" s="35"/>
      <c r="AU830" s="35"/>
      <c r="AV830" s="35"/>
      <c r="AW830" s="35"/>
      <c r="BA830" s="35"/>
      <c r="BB830" s="35"/>
      <c r="BC830" s="35"/>
      <c r="BD830" s="35"/>
      <c r="BE830" s="35"/>
      <c r="BF830" s="35"/>
      <c r="BG830" s="35"/>
      <c r="BH830" s="35"/>
      <c r="BI830" s="35"/>
      <c r="BK830" s="35"/>
      <c r="BL830" s="35"/>
      <c r="BM830" s="35"/>
      <c r="BN830" s="35"/>
      <c r="BO830" s="35"/>
      <c r="BP830" s="35"/>
      <c r="BQ830" s="35"/>
      <c r="BR830" s="35"/>
      <c r="BS830" s="35"/>
      <c r="BT830" s="35"/>
      <c r="BU830" s="35"/>
      <c r="BV830" s="35"/>
      <c r="BW830" s="35"/>
      <c r="BX830" s="35"/>
      <c r="BY830" s="35"/>
      <c r="BZ830" s="35"/>
      <c r="CA830" s="35"/>
    </row>
    <row r="831" spans="1:79" x14ac:dyDescent="0.25">
      <c r="A831" s="35"/>
      <c r="B831" s="37"/>
      <c r="C831" s="38"/>
      <c r="D831" s="39"/>
      <c r="E831" s="37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T831" s="35"/>
      <c r="AU831" s="35"/>
      <c r="AV831" s="35"/>
      <c r="AW831" s="35"/>
      <c r="BA831" s="35"/>
      <c r="BB831" s="35"/>
      <c r="BC831" s="35"/>
      <c r="BD831" s="35"/>
      <c r="BE831" s="35"/>
      <c r="BF831" s="35"/>
      <c r="BG831" s="35"/>
      <c r="BH831" s="35"/>
      <c r="BI831" s="35"/>
      <c r="BK831" s="35"/>
      <c r="BL831" s="35"/>
      <c r="BM831" s="35"/>
      <c r="BN831" s="35"/>
      <c r="BO831" s="35"/>
      <c r="BP831" s="35"/>
      <c r="BQ831" s="35"/>
      <c r="BR831" s="35"/>
      <c r="BS831" s="35"/>
      <c r="BT831" s="35"/>
      <c r="BU831" s="35"/>
      <c r="BV831" s="35"/>
      <c r="BW831" s="35"/>
      <c r="BX831" s="35"/>
      <c r="BY831" s="35"/>
      <c r="BZ831" s="35"/>
      <c r="CA831" s="35"/>
    </row>
    <row r="832" spans="1:79" x14ac:dyDescent="0.25">
      <c r="A832" s="35"/>
      <c r="B832" s="37"/>
      <c r="C832" s="38"/>
      <c r="D832" s="39"/>
      <c r="E832" s="37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T832" s="35"/>
      <c r="AU832" s="35"/>
      <c r="AV832" s="35"/>
      <c r="AW832" s="35"/>
      <c r="BA832" s="35"/>
      <c r="BB832" s="35"/>
      <c r="BC832" s="35"/>
      <c r="BD832" s="35"/>
      <c r="BE832" s="35"/>
      <c r="BF832" s="35"/>
      <c r="BG832" s="35"/>
      <c r="BH832" s="35"/>
      <c r="BI832" s="35"/>
      <c r="BK832" s="35"/>
      <c r="BL832" s="35"/>
      <c r="BM832" s="35"/>
      <c r="BN832" s="35"/>
      <c r="BO832" s="35"/>
      <c r="BP832" s="35"/>
      <c r="BQ832" s="35"/>
      <c r="BR832" s="35"/>
      <c r="BS832" s="35"/>
      <c r="BT832" s="35"/>
      <c r="BU832" s="35"/>
      <c r="BV832" s="35"/>
      <c r="BW832" s="35"/>
      <c r="BX832" s="35"/>
      <c r="BY832" s="35"/>
      <c r="BZ832" s="35"/>
      <c r="CA832" s="35"/>
    </row>
    <row r="833" spans="1:79" x14ac:dyDescent="0.25">
      <c r="A833" s="35"/>
      <c r="B833" s="37"/>
      <c r="C833" s="38"/>
      <c r="D833" s="39"/>
      <c r="E833" s="37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T833" s="35"/>
      <c r="AU833" s="35"/>
      <c r="AV833" s="35"/>
      <c r="AW833" s="35"/>
      <c r="BA833" s="35"/>
      <c r="BB833" s="35"/>
      <c r="BC833" s="35"/>
      <c r="BD833" s="35"/>
      <c r="BE833" s="35"/>
      <c r="BF833" s="35"/>
      <c r="BG833" s="35"/>
      <c r="BH833" s="35"/>
      <c r="BI833" s="35"/>
      <c r="BK833" s="35"/>
      <c r="BL833" s="35"/>
      <c r="BM833" s="35"/>
      <c r="BN833" s="35"/>
      <c r="BO833" s="35"/>
      <c r="BP833" s="35"/>
      <c r="BQ833" s="35"/>
      <c r="BR833" s="35"/>
      <c r="BS833" s="35"/>
      <c r="BT833" s="35"/>
      <c r="BU833" s="35"/>
      <c r="BV833" s="35"/>
      <c r="BW833" s="35"/>
      <c r="BX833" s="35"/>
      <c r="BY833" s="35"/>
      <c r="BZ833" s="35"/>
      <c r="CA833" s="35"/>
    </row>
    <row r="834" spans="1:79" x14ac:dyDescent="0.25">
      <c r="A834" s="35"/>
      <c r="B834" s="37"/>
      <c r="C834" s="38"/>
      <c r="D834" s="39"/>
      <c r="E834" s="37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T834" s="35"/>
      <c r="AU834" s="35"/>
      <c r="AV834" s="35"/>
      <c r="AW834" s="35"/>
      <c r="BA834" s="35"/>
      <c r="BB834" s="35"/>
      <c r="BC834" s="35"/>
      <c r="BD834" s="35"/>
      <c r="BE834" s="35"/>
      <c r="BF834" s="35"/>
      <c r="BG834" s="35"/>
      <c r="BH834" s="35"/>
      <c r="BI834" s="35"/>
      <c r="BK834" s="35"/>
      <c r="BL834" s="35"/>
      <c r="BM834" s="35"/>
      <c r="BN834" s="35"/>
      <c r="BO834" s="35"/>
      <c r="BP834" s="35"/>
      <c r="BQ834" s="35"/>
      <c r="BR834" s="35"/>
      <c r="BS834" s="35"/>
      <c r="BT834" s="35"/>
      <c r="BU834" s="35"/>
      <c r="BV834" s="35"/>
      <c r="BW834" s="35"/>
      <c r="BX834" s="35"/>
      <c r="BY834" s="35"/>
      <c r="BZ834" s="35"/>
      <c r="CA834" s="35"/>
    </row>
    <row r="835" spans="1:79" x14ac:dyDescent="0.25">
      <c r="A835" s="35"/>
      <c r="B835" s="37"/>
      <c r="C835" s="38"/>
      <c r="D835" s="39"/>
      <c r="E835" s="37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T835" s="35"/>
      <c r="AU835" s="35"/>
      <c r="AV835" s="35"/>
      <c r="AW835" s="35"/>
      <c r="BA835" s="35"/>
      <c r="BB835" s="35"/>
      <c r="BC835" s="35"/>
      <c r="BD835" s="35"/>
      <c r="BE835" s="35"/>
      <c r="BF835" s="35"/>
      <c r="BG835" s="35"/>
      <c r="BH835" s="35"/>
      <c r="BI835" s="35"/>
      <c r="BK835" s="35"/>
      <c r="BL835" s="35"/>
      <c r="BM835" s="35"/>
      <c r="BN835" s="35"/>
      <c r="BO835" s="35"/>
      <c r="BP835" s="35"/>
      <c r="BQ835" s="35"/>
      <c r="BR835" s="35"/>
      <c r="BS835" s="35"/>
      <c r="BT835" s="35"/>
      <c r="BU835" s="35"/>
      <c r="BV835" s="35"/>
      <c r="BW835" s="35"/>
      <c r="BX835" s="35"/>
      <c r="BY835" s="35"/>
      <c r="BZ835" s="35"/>
      <c r="CA835" s="35"/>
    </row>
    <row r="836" spans="1:79" x14ac:dyDescent="0.25">
      <c r="A836" s="35"/>
      <c r="B836" s="37"/>
      <c r="C836" s="38"/>
      <c r="D836" s="39"/>
      <c r="E836" s="37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T836" s="35"/>
      <c r="AU836" s="35"/>
      <c r="AV836" s="35"/>
      <c r="AW836" s="35"/>
      <c r="BA836" s="35"/>
      <c r="BB836" s="35"/>
      <c r="BC836" s="35"/>
      <c r="BD836" s="35"/>
      <c r="BE836" s="35"/>
      <c r="BF836" s="35"/>
      <c r="BG836" s="35"/>
      <c r="BH836" s="35"/>
      <c r="BI836" s="35"/>
      <c r="BK836" s="35"/>
      <c r="BL836" s="35"/>
      <c r="BM836" s="35"/>
      <c r="BN836" s="35"/>
      <c r="BO836" s="35"/>
      <c r="BP836" s="35"/>
      <c r="BQ836" s="35"/>
      <c r="BR836" s="35"/>
      <c r="BS836" s="35"/>
      <c r="BT836" s="35"/>
      <c r="BU836" s="35"/>
      <c r="BV836" s="35"/>
      <c r="BW836" s="35"/>
      <c r="BX836" s="35"/>
      <c r="BY836" s="35"/>
      <c r="BZ836" s="35"/>
      <c r="CA836" s="35"/>
    </row>
    <row r="837" spans="1:79" x14ac:dyDescent="0.25">
      <c r="A837" s="35"/>
      <c r="B837" s="37"/>
      <c r="C837" s="38"/>
      <c r="D837" s="39"/>
      <c r="E837" s="37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T837" s="35"/>
      <c r="AU837" s="35"/>
      <c r="AV837" s="35"/>
      <c r="AW837" s="35"/>
      <c r="BA837" s="35"/>
      <c r="BB837" s="35"/>
      <c r="BC837" s="35"/>
      <c r="BD837" s="35"/>
      <c r="BE837" s="35"/>
      <c r="BF837" s="35"/>
      <c r="BG837" s="35"/>
      <c r="BH837" s="35"/>
      <c r="BI837" s="35"/>
      <c r="BK837" s="35"/>
      <c r="BL837" s="35"/>
      <c r="BM837" s="35"/>
      <c r="BN837" s="35"/>
      <c r="BO837" s="35"/>
      <c r="BP837" s="35"/>
      <c r="BQ837" s="35"/>
      <c r="BR837" s="35"/>
      <c r="BS837" s="35"/>
      <c r="BT837" s="35"/>
      <c r="BU837" s="35"/>
      <c r="BV837" s="35"/>
      <c r="BW837" s="35"/>
      <c r="BX837" s="35"/>
      <c r="BY837" s="35"/>
      <c r="BZ837" s="35"/>
      <c r="CA837" s="35"/>
    </row>
    <row r="838" spans="1:79" x14ac:dyDescent="0.25">
      <c r="A838" s="35"/>
      <c r="B838" s="37"/>
      <c r="C838" s="38"/>
      <c r="D838" s="39"/>
      <c r="E838" s="37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T838" s="35"/>
      <c r="AU838" s="35"/>
      <c r="AV838" s="35"/>
      <c r="AW838" s="35"/>
      <c r="BA838" s="35"/>
      <c r="BB838" s="35"/>
      <c r="BC838" s="35"/>
      <c r="BD838" s="35"/>
      <c r="BE838" s="35"/>
      <c r="BF838" s="35"/>
      <c r="BG838" s="35"/>
      <c r="BH838" s="35"/>
      <c r="BI838" s="35"/>
      <c r="BK838" s="35"/>
      <c r="BL838" s="35"/>
      <c r="BM838" s="35"/>
      <c r="BN838" s="35"/>
      <c r="BO838" s="35"/>
      <c r="BP838" s="35"/>
      <c r="BQ838" s="35"/>
      <c r="BR838" s="35"/>
      <c r="BS838" s="35"/>
      <c r="BT838" s="35"/>
      <c r="BU838" s="35"/>
      <c r="BV838" s="35"/>
      <c r="BW838" s="35"/>
      <c r="BX838" s="35"/>
      <c r="BY838" s="35"/>
      <c r="BZ838" s="35"/>
      <c r="CA838" s="35"/>
    </row>
    <row r="839" spans="1:79" x14ac:dyDescent="0.25">
      <c r="A839" s="35"/>
      <c r="B839" s="37"/>
      <c r="C839" s="38"/>
      <c r="D839" s="39"/>
      <c r="E839" s="37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T839" s="35"/>
      <c r="AU839" s="35"/>
      <c r="AV839" s="35"/>
      <c r="AW839" s="35"/>
      <c r="BA839" s="35"/>
      <c r="BB839" s="35"/>
      <c r="BC839" s="35"/>
      <c r="BD839" s="35"/>
      <c r="BE839" s="35"/>
      <c r="BF839" s="35"/>
      <c r="BG839" s="35"/>
      <c r="BH839" s="35"/>
      <c r="BI839" s="35"/>
      <c r="BK839" s="35"/>
      <c r="BL839" s="35"/>
      <c r="BM839" s="35"/>
      <c r="BN839" s="35"/>
      <c r="BO839" s="35"/>
      <c r="BP839" s="35"/>
      <c r="BQ839" s="35"/>
      <c r="BR839" s="35"/>
      <c r="BS839" s="35"/>
      <c r="BT839" s="35"/>
      <c r="BU839" s="35"/>
      <c r="BV839" s="35"/>
      <c r="BW839" s="35"/>
      <c r="BX839" s="35"/>
      <c r="BY839" s="35"/>
      <c r="BZ839" s="35"/>
      <c r="CA839" s="35"/>
    </row>
    <row r="840" spans="1:79" x14ac:dyDescent="0.25">
      <c r="A840" s="35"/>
      <c r="B840" s="37"/>
      <c r="C840" s="38"/>
      <c r="D840" s="39"/>
      <c r="E840" s="37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T840" s="35"/>
      <c r="AU840" s="35"/>
      <c r="AV840" s="35"/>
      <c r="AW840" s="35"/>
      <c r="BA840" s="35"/>
      <c r="BB840" s="35"/>
      <c r="BC840" s="35"/>
      <c r="BD840" s="35"/>
      <c r="BE840" s="35"/>
      <c r="BF840" s="35"/>
      <c r="BG840" s="35"/>
      <c r="BH840" s="35"/>
      <c r="BI840" s="35"/>
      <c r="BK840" s="35"/>
      <c r="BL840" s="35"/>
      <c r="BM840" s="35"/>
      <c r="BN840" s="35"/>
      <c r="BO840" s="35"/>
      <c r="BP840" s="35"/>
      <c r="BQ840" s="35"/>
      <c r="BR840" s="35"/>
      <c r="BS840" s="35"/>
      <c r="BT840" s="35"/>
      <c r="BU840" s="35"/>
      <c r="BV840" s="35"/>
      <c r="BW840" s="35"/>
      <c r="BX840" s="35"/>
      <c r="BY840" s="35"/>
      <c r="BZ840" s="35"/>
      <c r="CA840" s="35"/>
    </row>
    <row r="841" spans="1:79" x14ac:dyDescent="0.25">
      <c r="A841" s="35"/>
      <c r="B841" s="37"/>
      <c r="C841" s="38"/>
      <c r="D841" s="39"/>
      <c r="E841" s="37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T841" s="35"/>
      <c r="AU841" s="35"/>
      <c r="AV841" s="35"/>
      <c r="AW841" s="35"/>
      <c r="BA841" s="35"/>
      <c r="BB841" s="35"/>
      <c r="BC841" s="35"/>
      <c r="BD841" s="35"/>
      <c r="BE841" s="35"/>
      <c r="BF841" s="35"/>
      <c r="BG841" s="35"/>
      <c r="BH841" s="35"/>
      <c r="BI841" s="35"/>
      <c r="BK841" s="35"/>
      <c r="BL841" s="35"/>
      <c r="BM841" s="35"/>
      <c r="BN841" s="35"/>
      <c r="BO841" s="35"/>
      <c r="BP841" s="35"/>
      <c r="BQ841" s="35"/>
      <c r="BR841" s="35"/>
      <c r="BS841" s="35"/>
      <c r="BT841" s="35"/>
      <c r="BU841" s="35"/>
      <c r="BV841" s="35"/>
      <c r="BW841" s="35"/>
      <c r="BX841" s="35"/>
      <c r="BY841" s="35"/>
      <c r="BZ841" s="35"/>
      <c r="CA841" s="35"/>
    </row>
    <row r="842" spans="1:79" x14ac:dyDescent="0.25">
      <c r="A842" s="35"/>
      <c r="B842" s="37"/>
      <c r="C842" s="38"/>
      <c r="D842" s="39"/>
      <c r="E842" s="37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T842" s="35"/>
      <c r="AU842" s="35"/>
      <c r="AV842" s="35"/>
      <c r="AW842" s="35"/>
      <c r="BA842" s="35"/>
      <c r="BB842" s="35"/>
      <c r="BC842" s="35"/>
      <c r="BD842" s="35"/>
      <c r="BE842" s="35"/>
      <c r="BF842" s="35"/>
      <c r="BG842" s="35"/>
      <c r="BH842" s="35"/>
      <c r="BI842" s="35"/>
      <c r="BK842" s="35"/>
      <c r="BL842" s="35"/>
      <c r="BM842" s="35"/>
      <c r="BN842" s="35"/>
      <c r="BO842" s="35"/>
      <c r="BP842" s="35"/>
      <c r="BQ842" s="35"/>
      <c r="BR842" s="35"/>
      <c r="BS842" s="35"/>
      <c r="BT842" s="35"/>
      <c r="BU842" s="35"/>
      <c r="BV842" s="35"/>
      <c r="BW842" s="35"/>
      <c r="BX842" s="35"/>
      <c r="BY842" s="35"/>
      <c r="BZ842" s="35"/>
      <c r="CA842" s="35"/>
    </row>
    <row r="843" spans="1:79" x14ac:dyDescent="0.25">
      <c r="A843" s="35"/>
      <c r="B843" s="37"/>
      <c r="C843" s="38"/>
      <c r="D843" s="39"/>
      <c r="E843" s="37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T843" s="35"/>
      <c r="AU843" s="35"/>
      <c r="AV843" s="35"/>
      <c r="AW843" s="35"/>
      <c r="BA843" s="35"/>
      <c r="BB843" s="35"/>
      <c r="BC843" s="35"/>
      <c r="BD843" s="35"/>
      <c r="BE843" s="35"/>
      <c r="BF843" s="35"/>
      <c r="BG843" s="35"/>
      <c r="BH843" s="35"/>
      <c r="BI843" s="35"/>
      <c r="BK843" s="35"/>
      <c r="BL843" s="35"/>
      <c r="BM843" s="35"/>
      <c r="BN843" s="35"/>
      <c r="BO843" s="35"/>
      <c r="BP843" s="35"/>
      <c r="BQ843" s="35"/>
      <c r="BR843" s="35"/>
      <c r="BS843" s="35"/>
      <c r="BT843" s="35"/>
      <c r="BU843" s="35"/>
      <c r="BV843" s="35"/>
      <c r="BW843" s="35"/>
      <c r="BX843" s="35"/>
      <c r="BY843" s="35"/>
      <c r="BZ843" s="35"/>
      <c r="CA843" s="35"/>
    </row>
    <row r="844" spans="1:79" x14ac:dyDescent="0.25">
      <c r="A844" s="35"/>
      <c r="B844" s="37"/>
      <c r="C844" s="38"/>
      <c r="D844" s="39"/>
      <c r="E844" s="37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T844" s="35"/>
      <c r="AU844" s="35"/>
      <c r="AV844" s="35"/>
      <c r="AW844" s="35"/>
      <c r="BA844" s="35"/>
      <c r="BB844" s="35"/>
      <c r="BC844" s="35"/>
      <c r="BD844" s="35"/>
      <c r="BE844" s="35"/>
      <c r="BF844" s="35"/>
      <c r="BG844" s="35"/>
      <c r="BH844" s="35"/>
      <c r="BI844" s="35"/>
      <c r="BK844" s="35"/>
      <c r="BL844" s="35"/>
      <c r="BM844" s="35"/>
      <c r="BN844" s="35"/>
      <c r="BO844" s="35"/>
      <c r="BP844" s="35"/>
      <c r="BQ844" s="35"/>
      <c r="BR844" s="35"/>
      <c r="BS844" s="35"/>
      <c r="BT844" s="35"/>
      <c r="BU844" s="35"/>
      <c r="BV844" s="35"/>
      <c r="BW844" s="35"/>
      <c r="BX844" s="35"/>
      <c r="BY844" s="35"/>
      <c r="BZ844" s="35"/>
      <c r="CA844" s="35"/>
    </row>
    <row r="845" spans="1:79" x14ac:dyDescent="0.25">
      <c r="A845" s="35"/>
      <c r="B845" s="37"/>
      <c r="C845" s="38"/>
      <c r="D845" s="39"/>
      <c r="E845" s="37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T845" s="35"/>
      <c r="AU845" s="35"/>
      <c r="AV845" s="35"/>
      <c r="AW845" s="35"/>
      <c r="BA845" s="35"/>
      <c r="BB845" s="35"/>
      <c r="BC845" s="35"/>
      <c r="BD845" s="35"/>
      <c r="BE845" s="35"/>
      <c r="BF845" s="35"/>
      <c r="BG845" s="35"/>
      <c r="BH845" s="35"/>
      <c r="BI845" s="35"/>
      <c r="BK845" s="35"/>
      <c r="BL845" s="35"/>
      <c r="BM845" s="35"/>
      <c r="BN845" s="35"/>
      <c r="BO845" s="35"/>
      <c r="BP845" s="35"/>
      <c r="BQ845" s="35"/>
      <c r="BR845" s="35"/>
      <c r="BS845" s="35"/>
      <c r="BT845" s="35"/>
      <c r="BU845" s="35"/>
      <c r="BV845" s="35"/>
      <c r="BW845" s="35"/>
      <c r="BX845" s="35"/>
      <c r="BY845" s="35"/>
      <c r="BZ845" s="35"/>
      <c r="CA845" s="35"/>
    </row>
    <row r="846" spans="1:79" x14ac:dyDescent="0.25">
      <c r="A846" s="35"/>
      <c r="B846" s="37"/>
      <c r="C846" s="38"/>
      <c r="D846" s="39"/>
      <c r="E846" s="37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T846" s="35"/>
      <c r="AU846" s="35"/>
      <c r="AV846" s="35"/>
      <c r="AW846" s="35"/>
      <c r="BA846" s="35"/>
      <c r="BB846" s="35"/>
      <c r="BC846" s="35"/>
      <c r="BD846" s="35"/>
      <c r="BE846" s="35"/>
      <c r="BF846" s="35"/>
      <c r="BG846" s="35"/>
      <c r="BH846" s="35"/>
      <c r="BI846" s="35"/>
      <c r="BK846" s="35"/>
      <c r="BL846" s="35"/>
      <c r="BM846" s="35"/>
      <c r="BN846" s="35"/>
      <c r="BO846" s="35"/>
      <c r="BP846" s="35"/>
      <c r="BQ846" s="35"/>
      <c r="BR846" s="35"/>
      <c r="BS846" s="35"/>
      <c r="BT846" s="35"/>
      <c r="BU846" s="35"/>
      <c r="BV846" s="35"/>
      <c r="BW846" s="35"/>
      <c r="BX846" s="35"/>
      <c r="BY846" s="35"/>
      <c r="BZ846" s="35"/>
      <c r="CA846" s="35"/>
    </row>
    <row r="847" spans="1:79" x14ac:dyDescent="0.25">
      <c r="A847" s="35"/>
      <c r="B847" s="37"/>
      <c r="C847" s="38"/>
      <c r="D847" s="39"/>
      <c r="E847" s="37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T847" s="35"/>
      <c r="AU847" s="35"/>
      <c r="AV847" s="35"/>
      <c r="AW847" s="35"/>
      <c r="BA847" s="35"/>
      <c r="BB847" s="35"/>
      <c r="BC847" s="35"/>
      <c r="BD847" s="35"/>
      <c r="BE847" s="35"/>
      <c r="BF847" s="35"/>
      <c r="BG847" s="35"/>
      <c r="BH847" s="35"/>
      <c r="BI847" s="35"/>
      <c r="BK847" s="35"/>
      <c r="BL847" s="35"/>
      <c r="BM847" s="35"/>
      <c r="BN847" s="35"/>
      <c r="BO847" s="35"/>
      <c r="BP847" s="35"/>
      <c r="BQ847" s="35"/>
      <c r="BR847" s="35"/>
      <c r="BS847" s="35"/>
      <c r="BT847" s="35"/>
      <c r="BU847" s="35"/>
      <c r="BV847" s="35"/>
      <c r="BW847" s="35"/>
      <c r="BX847" s="35"/>
      <c r="BY847" s="35"/>
      <c r="BZ847" s="35"/>
      <c r="CA847" s="35"/>
    </row>
    <row r="848" spans="1:79" x14ac:dyDescent="0.25">
      <c r="A848" s="35"/>
      <c r="B848" s="37"/>
      <c r="C848" s="38"/>
      <c r="D848" s="39"/>
      <c r="E848" s="37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T848" s="35"/>
      <c r="AU848" s="35"/>
      <c r="AV848" s="35"/>
      <c r="AW848" s="35"/>
      <c r="BA848" s="35"/>
      <c r="BB848" s="35"/>
      <c r="BC848" s="35"/>
      <c r="BD848" s="35"/>
      <c r="BE848" s="35"/>
      <c r="BF848" s="35"/>
      <c r="BG848" s="35"/>
      <c r="BH848" s="35"/>
      <c r="BI848" s="35"/>
      <c r="BK848" s="35"/>
      <c r="BL848" s="35"/>
      <c r="BM848" s="35"/>
      <c r="BN848" s="35"/>
      <c r="BO848" s="35"/>
      <c r="BP848" s="35"/>
      <c r="BQ848" s="35"/>
      <c r="BR848" s="35"/>
      <c r="BS848" s="35"/>
      <c r="BT848" s="35"/>
      <c r="BU848" s="35"/>
      <c r="BV848" s="35"/>
      <c r="BW848" s="35"/>
      <c r="BX848" s="35"/>
      <c r="BY848" s="35"/>
      <c r="BZ848" s="35"/>
      <c r="CA848" s="35"/>
    </row>
    <row r="849" spans="1:79" x14ac:dyDescent="0.25">
      <c r="A849" s="35"/>
      <c r="B849" s="37"/>
      <c r="C849" s="38"/>
      <c r="D849" s="39"/>
      <c r="E849" s="37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T849" s="35"/>
      <c r="AU849" s="35"/>
      <c r="AV849" s="35"/>
      <c r="AW849" s="35"/>
      <c r="BA849" s="35"/>
      <c r="BB849" s="35"/>
      <c r="BC849" s="35"/>
      <c r="BD849" s="35"/>
      <c r="BE849" s="35"/>
      <c r="BF849" s="35"/>
      <c r="BG849" s="35"/>
      <c r="BH849" s="35"/>
      <c r="BI849" s="35"/>
      <c r="BK849" s="35"/>
      <c r="BL849" s="35"/>
      <c r="BM849" s="35"/>
      <c r="BN849" s="35"/>
      <c r="BO849" s="35"/>
      <c r="BP849" s="35"/>
      <c r="BQ849" s="35"/>
      <c r="BR849" s="35"/>
      <c r="BS849" s="35"/>
      <c r="BT849" s="35"/>
      <c r="BU849" s="35"/>
      <c r="BV849" s="35"/>
      <c r="BW849" s="35"/>
      <c r="BX849" s="35"/>
      <c r="BY849" s="35"/>
      <c r="BZ849" s="35"/>
      <c r="CA849" s="35"/>
    </row>
    <row r="850" spans="1:79" x14ac:dyDescent="0.25">
      <c r="A850" s="35"/>
      <c r="B850" s="37"/>
      <c r="C850" s="38"/>
      <c r="D850" s="39"/>
      <c r="E850" s="37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T850" s="35"/>
      <c r="AU850" s="35"/>
      <c r="AV850" s="35"/>
      <c r="AW850" s="35"/>
      <c r="BA850" s="35"/>
      <c r="BB850" s="35"/>
      <c r="BC850" s="35"/>
      <c r="BD850" s="35"/>
      <c r="BE850" s="35"/>
      <c r="BF850" s="35"/>
      <c r="BG850" s="35"/>
      <c r="BH850" s="35"/>
      <c r="BI850" s="35"/>
      <c r="BK850" s="35"/>
      <c r="BL850" s="35"/>
      <c r="BM850" s="35"/>
      <c r="BN850" s="35"/>
      <c r="BO850" s="35"/>
      <c r="BP850" s="35"/>
      <c r="BQ850" s="35"/>
      <c r="BR850" s="35"/>
      <c r="BS850" s="35"/>
      <c r="BT850" s="35"/>
      <c r="BU850" s="35"/>
      <c r="BV850" s="35"/>
      <c r="BW850" s="35"/>
      <c r="BX850" s="35"/>
      <c r="BY850" s="35"/>
      <c r="BZ850" s="35"/>
      <c r="CA850" s="35"/>
    </row>
    <row r="851" spans="1:79" x14ac:dyDescent="0.25">
      <c r="A851" s="35"/>
      <c r="B851" s="37"/>
      <c r="C851" s="38"/>
      <c r="D851" s="39"/>
      <c r="E851" s="37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T851" s="35"/>
      <c r="AU851" s="35"/>
      <c r="AV851" s="35"/>
      <c r="AW851" s="35"/>
      <c r="BA851" s="35"/>
      <c r="BB851" s="35"/>
      <c r="BC851" s="35"/>
      <c r="BD851" s="35"/>
      <c r="BE851" s="35"/>
      <c r="BF851" s="35"/>
      <c r="BG851" s="35"/>
      <c r="BH851" s="35"/>
      <c r="BI851" s="35"/>
      <c r="BK851" s="35"/>
      <c r="BL851" s="35"/>
      <c r="BM851" s="35"/>
      <c r="BN851" s="35"/>
      <c r="BO851" s="35"/>
      <c r="BP851" s="35"/>
      <c r="BQ851" s="35"/>
      <c r="BR851" s="35"/>
      <c r="BS851" s="35"/>
      <c r="BT851" s="35"/>
      <c r="BU851" s="35"/>
      <c r="BV851" s="35"/>
      <c r="BW851" s="35"/>
      <c r="BX851" s="35"/>
      <c r="BY851" s="35"/>
      <c r="BZ851" s="35"/>
      <c r="CA851" s="35"/>
    </row>
    <row r="852" spans="1:79" x14ac:dyDescent="0.25">
      <c r="A852" s="35"/>
      <c r="B852" s="37"/>
      <c r="C852" s="38"/>
      <c r="D852" s="39"/>
      <c r="E852" s="37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T852" s="35"/>
      <c r="AU852" s="35"/>
      <c r="AV852" s="35"/>
      <c r="AW852" s="35"/>
      <c r="BA852" s="35"/>
      <c r="BB852" s="35"/>
      <c r="BC852" s="35"/>
      <c r="BD852" s="35"/>
      <c r="BE852" s="35"/>
      <c r="BF852" s="35"/>
      <c r="BG852" s="35"/>
      <c r="BH852" s="35"/>
      <c r="BI852" s="35"/>
      <c r="BK852" s="35"/>
      <c r="BL852" s="35"/>
      <c r="BM852" s="35"/>
      <c r="BN852" s="35"/>
      <c r="BO852" s="35"/>
      <c r="BP852" s="35"/>
      <c r="BQ852" s="35"/>
      <c r="BR852" s="35"/>
      <c r="BS852" s="35"/>
      <c r="BT852" s="35"/>
      <c r="BU852" s="35"/>
      <c r="BV852" s="35"/>
      <c r="BW852" s="35"/>
      <c r="BX852" s="35"/>
      <c r="BY852" s="35"/>
      <c r="BZ852" s="35"/>
      <c r="CA852" s="35"/>
    </row>
    <row r="853" spans="1:79" x14ac:dyDescent="0.25">
      <c r="A853" s="35"/>
      <c r="B853" s="37"/>
      <c r="C853" s="38"/>
      <c r="D853" s="39"/>
      <c r="E853" s="37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T853" s="35"/>
      <c r="AU853" s="35"/>
      <c r="AV853" s="35"/>
      <c r="AW853" s="35"/>
      <c r="BA853" s="35"/>
      <c r="BB853" s="35"/>
      <c r="BC853" s="35"/>
      <c r="BD853" s="35"/>
      <c r="BE853" s="35"/>
      <c r="BF853" s="35"/>
      <c r="BG853" s="35"/>
      <c r="BH853" s="35"/>
      <c r="BI853" s="35"/>
      <c r="BK853" s="35"/>
      <c r="BL853" s="35"/>
      <c r="BM853" s="35"/>
      <c r="BN853" s="35"/>
      <c r="BO853" s="35"/>
      <c r="BP853" s="35"/>
      <c r="BQ853" s="35"/>
      <c r="BR853" s="35"/>
      <c r="BS853" s="35"/>
      <c r="BT853" s="35"/>
      <c r="BU853" s="35"/>
      <c r="BV853" s="35"/>
      <c r="BW853" s="35"/>
      <c r="BX853" s="35"/>
      <c r="BY853" s="35"/>
      <c r="BZ853" s="35"/>
      <c r="CA853" s="35"/>
    </row>
    <row r="854" spans="1:79" x14ac:dyDescent="0.25">
      <c r="A854" s="35"/>
      <c r="B854" s="37"/>
      <c r="C854" s="38"/>
      <c r="D854" s="39"/>
      <c r="E854" s="37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T854" s="35"/>
      <c r="AU854" s="35"/>
      <c r="AV854" s="35"/>
      <c r="AW854" s="35"/>
      <c r="BA854" s="35"/>
      <c r="BB854" s="35"/>
      <c r="BC854" s="35"/>
      <c r="BD854" s="35"/>
      <c r="BE854" s="35"/>
      <c r="BF854" s="35"/>
      <c r="BG854" s="35"/>
      <c r="BH854" s="35"/>
      <c r="BI854" s="35"/>
      <c r="BK854" s="35"/>
      <c r="BL854" s="35"/>
      <c r="BM854" s="35"/>
      <c r="BN854" s="35"/>
      <c r="BO854" s="35"/>
      <c r="BP854" s="35"/>
      <c r="BQ854" s="35"/>
      <c r="BR854" s="35"/>
      <c r="BS854" s="35"/>
      <c r="BT854" s="35"/>
      <c r="BU854" s="35"/>
      <c r="BV854" s="35"/>
      <c r="BW854" s="35"/>
      <c r="BX854" s="35"/>
      <c r="BY854" s="35"/>
      <c r="BZ854" s="35"/>
      <c r="CA854" s="35"/>
    </row>
    <row r="855" spans="1:79" x14ac:dyDescent="0.25">
      <c r="A855" s="35"/>
      <c r="B855" s="37"/>
      <c r="C855" s="38"/>
      <c r="D855" s="39"/>
      <c r="E855" s="37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T855" s="35"/>
      <c r="AU855" s="35"/>
      <c r="AV855" s="35"/>
      <c r="AW855" s="35"/>
      <c r="BA855" s="35"/>
      <c r="BB855" s="35"/>
      <c r="BC855" s="35"/>
      <c r="BD855" s="35"/>
      <c r="BE855" s="35"/>
      <c r="BF855" s="35"/>
      <c r="BG855" s="35"/>
      <c r="BH855" s="35"/>
      <c r="BI855" s="35"/>
      <c r="BK855" s="35"/>
      <c r="BL855" s="35"/>
      <c r="BM855" s="35"/>
      <c r="BN855" s="35"/>
      <c r="BO855" s="35"/>
      <c r="BP855" s="35"/>
      <c r="BQ855" s="35"/>
      <c r="BR855" s="35"/>
      <c r="BS855" s="35"/>
      <c r="BT855" s="35"/>
      <c r="BU855" s="35"/>
      <c r="BV855" s="35"/>
      <c r="BW855" s="35"/>
      <c r="BX855" s="35"/>
      <c r="BY855" s="35"/>
      <c r="BZ855" s="35"/>
      <c r="CA855" s="35"/>
    </row>
    <row r="856" spans="1:79" x14ac:dyDescent="0.25">
      <c r="A856" s="35"/>
      <c r="B856" s="37"/>
      <c r="C856" s="38"/>
      <c r="D856" s="39"/>
      <c r="E856" s="37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T856" s="35"/>
      <c r="AU856" s="35"/>
      <c r="AV856" s="35"/>
      <c r="AW856" s="35"/>
      <c r="BA856" s="35"/>
      <c r="BB856" s="35"/>
      <c r="BC856" s="35"/>
      <c r="BD856" s="35"/>
      <c r="BE856" s="35"/>
      <c r="BF856" s="35"/>
      <c r="BG856" s="35"/>
      <c r="BH856" s="35"/>
      <c r="BI856" s="35"/>
      <c r="BK856" s="35"/>
      <c r="BL856" s="35"/>
      <c r="BM856" s="35"/>
      <c r="BN856" s="35"/>
      <c r="BO856" s="35"/>
      <c r="BP856" s="35"/>
      <c r="BQ856" s="35"/>
      <c r="BR856" s="35"/>
      <c r="BS856" s="35"/>
      <c r="BT856" s="35"/>
      <c r="BU856" s="35"/>
      <c r="BV856" s="35"/>
      <c r="BW856" s="35"/>
      <c r="BX856" s="35"/>
      <c r="BY856" s="35"/>
      <c r="BZ856" s="35"/>
      <c r="CA856" s="35"/>
    </row>
    <row r="857" spans="1:79" x14ac:dyDescent="0.25">
      <c r="A857" s="35"/>
      <c r="B857" s="37"/>
      <c r="C857" s="38"/>
      <c r="D857" s="39"/>
      <c r="E857" s="37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T857" s="35"/>
      <c r="AU857" s="35"/>
      <c r="AV857" s="35"/>
      <c r="AW857" s="35"/>
      <c r="BA857" s="35"/>
      <c r="BB857" s="35"/>
      <c r="BC857" s="35"/>
      <c r="BD857" s="35"/>
      <c r="BE857" s="35"/>
      <c r="BF857" s="35"/>
      <c r="BG857" s="35"/>
      <c r="BH857" s="35"/>
      <c r="BI857" s="35"/>
      <c r="BK857" s="35"/>
      <c r="BL857" s="35"/>
      <c r="BM857" s="35"/>
      <c r="BN857" s="35"/>
      <c r="BO857" s="35"/>
      <c r="BP857" s="35"/>
      <c r="BQ857" s="35"/>
      <c r="BR857" s="35"/>
      <c r="BS857" s="35"/>
      <c r="BT857" s="35"/>
      <c r="BU857" s="35"/>
      <c r="BV857" s="35"/>
      <c r="BW857" s="35"/>
      <c r="BX857" s="35"/>
      <c r="BY857" s="35"/>
      <c r="BZ857" s="35"/>
      <c r="CA857" s="35"/>
    </row>
    <row r="858" spans="1:79" x14ac:dyDescent="0.25">
      <c r="A858" s="35"/>
      <c r="B858" s="37"/>
      <c r="C858" s="38"/>
      <c r="D858" s="39"/>
      <c r="E858" s="37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T858" s="35"/>
      <c r="AU858" s="35"/>
      <c r="AV858" s="35"/>
      <c r="AW858" s="35"/>
      <c r="BA858" s="35"/>
      <c r="BB858" s="35"/>
      <c r="BC858" s="35"/>
      <c r="BD858" s="35"/>
      <c r="BE858" s="35"/>
      <c r="BF858" s="35"/>
      <c r="BG858" s="35"/>
      <c r="BH858" s="35"/>
      <c r="BI858" s="35"/>
      <c r="BK858" s="35"/>
      <c r="BL858" s="35"/>
      <c r="BM858" s="35"/>
      <c r="BN858" s="35"/>
      <c r="BO858" s="35"/>
      <c r="BP858" s="35"/>
      <c r="BQ858" s="35"/>
      <c r="BR858" s="35"/>
      <c r="BS858" s="35"/>
      <c r="BT858" s="35"/>
      <c r="BU858" s="35"/>
      <c r="BV858" s="35"/>
      <c r="BW858" s="35"/>
      <c r="BX858" s="35"/>
      <c r="BY858" s="35"/>
      <c r="BZ858" s="35"/>
      <c r="CA858" s="35"/>
    </row>
    <row r="859" spans="1:79" x14ac:dyDescent="0.25">
      <c r="A859" s="35"/>
      <c r="B859" s="37"/>
      <c r="C859" s="38"/>
      <c r="D859" s="39"/>
      <c r="E859" s="37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T859" s="35"/>
      <c r="AU859" s="35"/>
      <c r="AV859" s="35"/>
      <c r="AW859" s="35"/>
      <c r="BA859" s="35"/>
      <c r="BB859" s="35"/>
      <c r="BC859" s="35"/>
      <c r="BD859" s="35"/>
      <c r="BE859" s="35"/>
      <c r="BF859" s="35"/>
      <c r="BG859" s="35"/>
      <c r="BH859" s="35"/>
      <c r="BI859" s="35"/>
      <c r="BK859" s="35"/>
      <c r="BL859" s="35"/>
      <c r="BM859" s="35"/>
      <c r="BN859" s="35"/>
      <c r="BO859" s="35"/>
      <c r="BP859" s="35"/>
      <c r="BQ859" s="35"/>
      <c r="BR859" s="35"/>
      <c r="BS859" s="35"/>
      <c r="BT859" s="35"/>
      <c r="BU859" s="35"/>
      <c r="BV859" s="35"/>
      <c r="BW859" s="35"/>
      <c r="BX859" s="35"/>
      <c r="BY859" s="35"/>
      <c r="BZ859" s="35"/>
      <c r="CA859" s="35"/>
    </row>
    <row r="860" spans="1:79" x14ac:dyDescent="0.25">
      <c r="A860" s="35"/>
      <c r="B860" s="37"/>
      <c r="C860" s="38"/>
      <c r="D860" s="39"/>
      <c r="E860" s="37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T860" s="35"/>
      <c r="AU860" s="35"/>
      <c r="AV860" s="35"/>
      <c r="AW860" s="35"/>
      <c r="BA860" s="35"/>
      <c r="BB860" s="35"/>
      <c r="BC860" s="35"/>
      <c r="BD860" s="35"/>
      <c r="BE860" s="35"/>
      <c r="BF860" s="35"/>
      <c r="BG860" s="35"/>
      <c r="BH860" s="35"/>
      <c r="BI860" s="35"/>
      <c r="BK860" s="35"/>
      <c r="BL860" s="35"/>
      <c r="BM860" s="35"/>
      <c r="BN860" s="35"/>
      <c r="BO860" s="35"/>
      <c r="BP860" s="35"/>
      <c r="BQ860" s="35"/>
      <c r="BR860" s="35"/>
      <c r="BS860" s="35"/>
      <c r="BT860" s="35"/>
      <c r="BU860" s="35"/>
      <c r="BV860" s="35"/>
      <c r="BW860" s="35"/>
      <c r="BX860" s="35"/>
      <c r="BY860" s="35"/>
      <c r="BZ860" s="35"/>
      <c r="CA860" s="35"/>
    </row>
    <row r="861" spans="1:79" x14ac:dyDescent="0.25">
      <c r="A861" s="35"/>
      <c r="B861" s="37"/>
      <c r="C861" s="38"/>
      <c r="D861" s="39"/>
      <c r="E861" s="37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T861" s="35"/>
      <c r="AU861" s="35"/>
      <c r="AV861" s="35"/>
      <c r="AW861" s="35"/>
      <c r="BA861" s="35"/>
      <c r="BB861" s="35"/>
      <c r="BC861" s="35"/>
      <c r="BD861" s="35"/>
      <c r="BE861" s="35"/>
      <c r="BF861" s="35"/>
      <c r="BG861" s="35"/>
      <c r="BH861" s="35"/>
      <c r="BI861" s="35"/>
      <c r="BK861" s="35"/>
      <c r="BL861" s="35"/>
      <c r="BM861" s="35"/>
      <c r="BN861" s="35"/>
      <c r="BO861" s="35"/>
      <c r="BP861" s="35"/>
      <c r="BQ861" s="35"/>
      <c r="BR861" s="35"/>
      <c r="BS861" s="35"/>
      <c r="BT861" s="35"/>
      <c r="BU861" s="35"/>
      <c r="BV861" s="35"/>
      <c r="BW861" s="35"/>
      <c r="BX861" s="35"/>
      <c r="BY861" s="35"/>
      <c r="BZ861" s="35"/>
      <c r="CA861" s="35"/>
    </row>
    <row r="862" spans="1:79" x14ac:dyDescent="0.25">
      <c r="A862" s="35"/>
      <c r="B862" s="37"/>
      <c r="C862" s="38"/>
      <c r="D862" s="39"/>
      <c r="E862" s="37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T862" s="35"/>
      <c r="AU862" s="35"/>
      <c r="AV862" s="35"/>
      <c r="AW862" s="35"/>
      <c r="BA862" s="35"/>
      <c r="BB862" s="35"/>
      <c r="BC862" s="35"/>
      <c r="BD862" s="35"/>
      <c r="BE862" s="35"/>
      <c r="BF862" s="35"/>
      <c r="BG862" s="35"/>
      <c r="BH862" s="35"/>
      <c r="BI862" s="35"/>
      <c r="BK862" s="35"/>
      <c r="BL862" s="35"/>
      <c r="BM862" s="35"/>
      <c r="BN862" s="35"/>
      <c r="BO862" s="35"/>
      <c r="BP862" s="35"/>
      <c r="BQ862" s="35"/>
      <c r="BR862" s="35"/>
      <c r="BS862" s="35"/>
      <c r="BT862" s="35"/>
      <c r="BU862" s="35"/>
      <c r="BV862" s="35"/>
      <c r="BW862" s="35"/>
      <c r="BX862" s="35"/>
      <c r="BY862" s="35"/>
      <c r="BZ862" s="35"/>
      <c r="CA862" s="35"/>
    </row>
    <row r="863" spans="1:79" x14ac:dyDescent="0.25">
      <c r="A863" s="35"/>
      <c r="B863" s="37"/>
      <c r="C863" s="38"/>
      <c r="D863" s="39"/>
      <c r="E863" s="37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T863" s="35"/>
      <c r="AU863" s="35"/>
      <c r="AV863" s="35"/>
      <c r="AW863" s="35"/>
      <c r="BA863" s="35"/>
      <c r="BB863" s="35"/>
      <c r="BC863" s="35"/>
      <c r="BD863" s="35"/>
      <c r="BE863" s="35"/>
      <c r="BF863" s="35"/>
      <c r="BG863" s="35"/>
      <c r="BH863" s="35"/>
      <c r="BI863" s="35"/>
      <c r="BK863" s="35"/>
      <c r="BL863" s="35"/>
      <c r="BM863" s="35"/>
      <c r="BN863" s="35"/>
      <c r="BO863" s="35"/>
      <c r="BP863" s="35"/>
      <c r="BQ863" s="35"/>
      <c r="BR863" s="35"/>
      <c r="BS863" s="35"/>
      <c r="BT863" s="35"/>
      <c r="BU863" s="35"/>
      <c r="BV863" s="35"/>
      <c r="BW863" s="35"/>
      <c r="BX863" s="35"/>
      <c r="BY863" s="35"/>
      <c r="BZ863" s="35"/>
      <c r="CA863" s="35"/>
    </row>
    <row r="864" spans="1:79" x14ac:dyDescent="0.25">
      <c r="A864" s="35"/>
      <c r="B864" s="37"/>
      <c r="C864" s="38"/>
      <c r="D864" s="39"/>
      <c r="E864" s="37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T864" s="35"/>
      <c r="AU864" s="35"/>
      <c r="AV864" s="35"/>
      <c r="AW864" s="35"/>
      <c r="BA864" s="35"/>
      <c r="BB864" s="35"/>
      <c r="BC864" s="35"/>
      <c r="BD864" s="35"/>
      <c r="BE864" s="35"/>
      <c r="BF864" s="35"/>
      <c r="BG864" s="35"/>
      <c r="BH864" s="35"/>
      <c r="BI864" s="35"/>
      <c r="BK864" s="35"/>
      <c r="BL864" s="35"/>
      <c r="BM864" s="35"/>
      <c r="BN864" s="35"/>
      <c r="BO864" s="35"/>
      <c r="BP864" s="35"/>
      <c r="BQ864" s="35"/>
      <c r="BR864" s="35"/>
      <c r="BS864" s="35"/>
      <c r="BT864" s="35"/>
      <c r="BU864" s="35"/>
      <c r="BV864" s="35"/>
      <c r="BW864" s="35"/>
      <c r="BX864" s="35"/>
      <c r="BY864" s="35"/>
      <c r="BZ864" s="35"/>
      <c r="CA864" s="35"/>
    </row>
    <row r="865" spans="1:79" x14ac:dyDescent="0.25">
      <c r="A865" s="35"/>
      <c r="B865" s="37"/>
      <c r="C865" s="38"/>
      <c r="D865" s="39"/>
      <c r="E865" s="37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T865" s="35"/>
      <c r="AU865" s="35"/>
      <c r="AV865" s="35"/>
      <c r="AW865" s="35"/>
      <c r="BA865" s="35"/>
      <c r="BB865" s="35"/>
      <c r="BC865" s="35"/>
      <c r="BD865" s="35"/>
      <c r="BE865" s="35"/>
      <c r="BF865" s="35"/>
      <c r="BG865" s="35"/>
      <c r="BH865" s="35"/>
      <c r="BI865" s="35"/>
      <c r="BK865" s="35"/>
      <c r="BL865" s="35"/>
      <c r="BM865" s="35"/>
      <c r="BN865" s="35"/>
      <c r="BO865" s="35"/>
      <c r="BP865" s="35"/>
      <c r="BQ865" s="35"/>
      <c r="BR865" s="35"/>
      <c r="BS865" s="35"/>
      <c r="BT865" s="35"/>
      <c r="BU865" s="35"/>
      <c r="BV865" s="35"/>
      <c r="BW865" s="35"/>
      <c r="BX865" s="35"/>
      <c r="BY865" s="35"/>
      <c r="BZ865" s="35"/>
      <c r="CA865" s="35"/>
    </row>
    <row r="866" spans="1:79" x14ac:dyDescent="0.25">
      <c r="A866" s="35"/>
      <c r="B866" s="37"/>
      <c r="C866" s="38"/>
      <c r="D866" s="39"/>
      <c r="E866" s="37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  <c r="AT866" s="35"/>
      <c r="AU866" s="35"/>
      <c r="AV866" s="35"/>
      <c r="AW866" s="35"/>
      <c r="BA866" s="35"/>
      <c r="BB866" s="35"/>
      <c r="BC866" s="35"/>
      <c r="BD866" s="35"/>
      <c r="BE866" s="35"/>
      <c r="BF866" s="35"/>
      <c r="BG866" s="35"/>
      <c r="BH866" s="35"/>
      <c r="BI866" s="35"/>
      <c r="BK866" s="35"/>
      <c r="BL866" s="35"/>
      <c r="BM866" s="35"/>
      <c r="BN866" s="35"/>
      <c r="BO866" s="35"/>
      <c r="BP866" s="35"/>
      <c r="BQ866" s="35"/>
      <c r="BR866" s="35"/>
      <c r="BS866" s="35"/>
      <c r="BT866" s="35"/>
      <c r="BU866" s="35"/>
      <c r="BV866" s="35"/>
      <c r="BW866" s="35"/>
      <c r="BX866" s="35"/>
      <c r="BY866" s="35"/>
      <c r="BZ866" s="35"/>
      <c r="CA866" s="35"/>
    </row>
    <row r="867" spans="1:79" x14ac:dyDescent="0.25">
      <c r="A867" s="35"/>
      <c r="B867" s="37"/>
      <c r="C867" s="38"/>
      <c r="D867" s="39"/>
      <c r="E867" s="37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T867" s="35"/>
      <c r="AU867" s="35"/>
      <c r="AV867" s="35"/>
      <c r="AW867" s="35"/>
      <c r="BA867" s="35"/>
      <c r="BB867" s="35"/>
      <c r="BC867" s="35"/>
      <c r="BD867" s="35"/>
      <c r="BE867" s="35"/>
      <c r="BF867" s="35"/>
      <c r="BG867" s="35"/>
      <c r="BH867" s="35"/>
      <c r="BI867" s="35"/>
      <c r="BK867" s="35"/>
      <c r="BL867" s="35"/>
      <c r="BM867" s="35"/>
      <c r="BN867" s="35"/>
      <c r="BO867" s="35"/>
      <c r="BP867" s="35"/>
      <c r="BQ867" s="35"/>
      <c r="BR867" s="35"/>
      <c r="BS867" s="35"/>
      <c r="BT867" s="35"/>
      <c r="BU867" s="35"/>
      <c r="BV867" s="35"/>
      <c r="BW867" s="35"/>
      <c r="BX867" s="35"/>
      <c r="BY867" s="35"/>
      <c r="BZ867" s="35"/>
      <c r="CA867" s="35"/>
    </row>
    <row r="868" spans="1:79" x14ac:dyDescent="0.25">
      <c r="A868" s="35"/>
      <c r="B868" s="37"/>
      <c r="C868" s="38"/>
      <c r="D868" s="39"/>
      <c r="E868" s="37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  <c r="AT868" s="35"/>
      <c r="AU868" s="35"/>
      <c r="AV868" s="35"/>
      <c r="AW868" s="35"/>
      <c r="BA868" s="35"/>
      <c r="BB868" s="35"/>
      <c r="BC868" s="35"/>
      <c r="BD868" s="35"/>
      <c r="BE868" s="35"/>
      <c r="BF868" s="35"/>
      <c r="BG868" s="35"/>
      <c r="BH868" s="35"/>
      <c r="BI868" s="35"/>
      <c r="BK868" s="35"/>
      <c r="BL868" s="35"/>
      <c r="BM868" s="35"/>
      <c r="BN868" s="35"/>
      <c r="BO868" s="35"/>
      <c r="BP868" s="35"/>
      <c r="BQ868" s="35"/>
      <c r="BR868" s="35"/>
      <c r="BS868" s="35"/>
      <c r="BT868" s="35"/>
      <c r="BU868" s="35"/>
      <c r="BV868" s="35"/>
      <c r="BW868" s="35"/>
      <c r="BX868" s="35"/>
      <c r="BY868" s="35"/>
      <c r="BZ868" s="35"/>
      <c r="CA868" s="35"/>
    </row>
    <row r="869" spans="1:79" x14ac:dyDescent="0.25">
      <c r="A869" s="35"/>
      <c r="B869" s="37"/>
      <c r="C869" s="38"/>
      <c r="D869" s="39"/>
      <c r="E869" s="37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  <c r="AT869" s="35"/>
      <c r="AU869" s="35"/>
      <c r="AV869" s="35"/>
      <c r="AW869" s="35"/>
      <c r="BA869" s="35"/>
      <c r="BB869" s="35"/>
      <c r="BC869" s="35"/>
      <c r="BD869" s="35"/>
      <c r="BE869" s="35"/>
      <c r="BF869" s="35"/>
      <c r="BG869" s="35"/>
      <c r="BH869" s="35"/>
      <c r="BI869" s="35"/>
      <c r="BK869" s="35"/>
      <c r="BL869" s="35"/>
      <c r="BM869" s="35"/>
      <c r="BN869" s="35"/>
      <c r="BO869" s="35"/>
      <c r="BP869" s="35"/>
      <c r="BQ869" s="35"/>
      <c r="BR869" s="35"/>
      <c r="BS869" s="35"/>
      <c r="BT869" s="35"/>
      <c r="BU869" s="35"/>
      <c r="BV869" s="35"/>
      <c r="BW869" s="35"/>
      <c r="BX869" s="35"/>
      <c r="BY869" s="35"/>
      <c r="BZ869" s="35"/>
      <c r="CA869" s="35"/>
    </row>
    <row r="870" spans="1:79" x14ac:dyDescent="0.25">
      <c r="A870" s="35"/>
      <c r="B870" s="37"/>
      <c r="C870" s="38"/>
      <c r="D870" s="39"/>
      <c r="E870" s="37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  <c r="AT870" s="35"/>
      <c r="AU870" s="35"/>
      <c r="AV870" s="35"/>
      <c r="AW870" s="35"/>
      <c r="BA870" s="35"/>
      <c r="BB870" s="35"/>
      <c r="BC870" s="35"/>
      <c r="BD870" s="35"/>
      <c r="BE870" s="35"/>
      <c r="BF870" s="35"/>
      <c r="BG870" s="35"/>
      <c r="BH870" s="35"/>
      <c r="BI870" s="35"/>
      <c r="BK870" s="35"/>
      <c r="BL870" s="35"/>
      <c r="BM870" s="35"/>
      <c r="BN870" s="35"/>
      <c r="BO870" s="35"/>
      <c r="BP870" s="35"/>
      <c r="BQ870" s="35"/>
      <c r="BR870" s="35"/>
      <c r="BS870" s="35"/>
      <c r="BT870" s="35"/>
      <c r="BU870" s="35"/>
      <c r="BV870" s="35"/>
      <c r="BW870" s="35"/>
      <c r="BX870" s="35"/>
      <c r="BY870" s="35"/>
      <c r="BZ870" s="35"/>
      <c r="CA870" s="35"/>
    </row>
    <row r="871" spans="1:79" x14ac:dyDescent="0.25">
      <c r="A871" s="35"/>
      <c r="B871" s="37"/>
      <c r="C871" s="38"/>
      <c r="D871" s="39"/>
      <c r="E871" s="37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  <c r="AT871" s="35"/>
      <c r="AU871" s="35"/>
      <c r="AV871" s="35"/>
      <c r="AW871" s="35"/>
      <c r="BA871" s="35"/>
      <c r="BB871" s="35"/>
      <c r="BC871" s="35"/>
      <c r="BD871" s="35"/>
      <c r="BE871" s="35"/>
      <c r="BF871" s="35"/>
      <c r="BG871" s="35"/>
      <c r="BH871" s="35"/>
      <c r="BI871" s="35"/>
      <c r="BK871" s="35"/>
      <c r="BL871" s="35"/>
      <c r="BM871" s="35"/>
      <c r="BN871" s="35"/>
      <c r="BO871" s="35"/>
      <c r="BP871" s="35"/>
      <c r="BQ871" s="35"/>
      <c r="BR871" s="35"/>
      <c r="BS871" s="35"/>
      <c r="BT871" s="35"/>
      <c r="BU871" s="35"/>
      <c r="BV871" s="35"/>
      <c r="BW871" s="35"/>
      <c r="BX871" s="35"/>
      <c r="BY871" s="35"/>
      <c r="BZ871" s="35"/>
      <c r="CA871" s="35"/>
    </row>
    <row r="872" spans="1:79" x14ac:dyDescent="0.25">
      <c r="A872" s="35"/>
      <c r="B872" s="37"/>
      <c r="C872" s="38"/>
      <c r="D872" s="39"/>
      <c r="E872" s="37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  <c r="AT872" s="35"/>
      <c r="AU872" s="35"/>
      <c r="AV872" s="35"/>
      <c r="AW872" s="35"/>
      <c r="BA872" s="35"/>
      <c r="BB872" s="35"/>
      <c r="BC872" s="35"/>
      <c r="BD872" s="35"/>
      <c r="BE872" s="35"/>
      <c r="BF872" s="35"/>
      <c r="BG872" s="35"/>
      <c r="BH872" s="35"/>
      <c r="BI872" s="35"/>
      <c r="BK872" s="35"/>
      <c r="BL872" s="35"/>
      <c r="BM872" s="35"/>
      <c r="BN872" s="35"/>
      <c r="BO872" s="35"/>
      <c r="BP872" s="35"/>
      <c r="BQ872" s="35"/>
      <c r="BR872" s="35"/>
      <c r="BS872" s="35"/>
      <c r="BT872" s="35"/>
      <c r="BU872" s="35"/>
      <c r="BV872" s="35"/>
      <c r="BW872" s="35"/>
      <c r="BX872" s="35"/>
      <c r="BY872" s="35"/>
      <c r="BZ872" s="35"/>
      <c r="CA872" s="35"/>
    </row>
    <row r="873" spans="1:79" x14ac:dyDescent="0.25">
      <c r="A873" s="35"/>
      <c r="B873" s="37"/>
      <c r="C873" s="38"/>
      <c r="D873" s="39"/>
      <c r="E873" s="37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  <c r="AT873" s="35"/>
      <c r="AU873" s="35"/>
      <c r="AV873" s="35"/>
      <c r="AW873" s="35"/>
      <c r="BA873" s="35"/>
      <c r="BB873" s="35"/>
      <c r="BC873" s="35"/>
      <c r="BD873" s="35"/>
      <c r="BE873" s="35"/>
      <c r="BF873" s="35"/>
      <c r="BG873" s="35"/>
      <c r="BH873" s="35"/>
      <c r="BI873" s="35"/>
      <c r="BK873" s="35"/>
      <c r="BL873" s="35"/>
      <c r="BM873" s="35"/>
      <c r="BN873" s="35"/>
      <c r="BO873" s="35"/>
      <c r="BP873" s="35"/>
      <c r="BQ873" s="35"/>
      <c r="BR873" s="35"/>
      <c r="BS873" s="35"/>
      <c r="BT873" s="35"/>
      <c r="BU873" s="35"/>
      <c r="BV873" s="35"/>
      <c r="BW873" s="35"/>
      <c r="BX873" s="35"/>
      <c r="BY873" s="35"/>
      <c r="BZ873" s="35"/>
      <c r="CA873" s="35"/>
    </row>
    <row r="874" spans="1:79" x14ac:dyDescent="0.25">
      <c r="A874" s="35"/>
      <c r="B874" s="37"/>
      <c r="C874" s="38"/>
      <c r="D874" s="39"/>
      <c r="E874" s="37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  <c r="AT874" s="35"/>
      <c r="AU874" s="35"/>
      <c r="AV874" s="35"/>
      <c r="AW874" s="35"/>
      <c r="BA874" s="35"/>
      <c r="BB874" s="35"/>
      <c r="BC874" s="35"/>
      <c r="BD874" s="35"/>
      <c r="BE874" s="35"/>
      <c r="BF874" s="35"/>
      <c r="BG874" s="35"/>
      <c r="BH874" s="35"/>
      <c r="BI874" s="35"/>
      <c r="BK874" s="35"/>
      <c r="BL874" s="35"/>
      <c r="BM874" s="35"/>
      <c r="BN874" s="35"/>
      <c r="BO874" s="35"/>
      <c r="BP874" s="35"/>
      <c r="BQ874" s="35"/>
      <c r="BR874" s="35"/>
      <c r="BS874" s="35"/>
      <c r="BT874" s="35"/>
      <c r="BU874" s="35"/>
      <c r="BV874" s="35"/>
      <c r="BW874" s="35"/>
      <c r="BX874" s="35"/>
      <c r="BY874" s="35"/>
      <c r="BZ874" s="35"/>
      <c r="CA874" s="35"/>
    </row>
    <row r="875" spans="1:79" x14ac:dyDescent="0.25">
      <c r="A875" s="35"/>
      <c r="B875" s="37"/>
      <c r="C875" s="38"/>
      <c r="D875" s="39"/>
      <c r="E875" s="37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  <c r="AT875" s="35"/>
      <c r="AU875" s="35"/>
      <c r="AV875" s="35"/>
      <c r="AW875" s="35"/>
      <c r="BA875" s="35"/>
      <c r="BB875" s="35"/>
      <c r="BC875" s="35"/>
      <c r="BD875" s="35"/>
      <c r="BE875" s="35"/>
      <c r="BF875" s="35"/>
      <c r="BG875" s="35"/>
      <c r="BH875" s="35"/>
      <c r="BI875" s="35"/>
      <c r="BK875" s="35"/>
      <c r="BL875" s="35"/>
      <c r="BM875" s="35"/>
      <c r="BN875" s="35"/>
      <c r="BO875" s="35"/>
      <c r="BP875" s="35"/>
      <c r="BQ875" s="35"/>
      <c r="BR875" s="35"/>
      <c r="BS875" s="35"/>
      <c r="BT875" s="35"/>
      <c r="BU875" s="35"/>
      <c r="BV875" s="35"/>
      <c r="BW875" s="35"/>
      <c r="BX875" s="35"/>
      <c r="BY875" s="35"/>
      <c r="BZ875" s="35"/>
      <c r="CA875" s="35"/>
    </row>
    <row r="876" spans="1:79" x14ac:dyDescent="0.25">
      <c r="A876" s="35"/>
      <c r="B876" s="37"/>
      <c r="C876" s="38"/>
      <c r="D876" s="39"/>
      <c r="E876" s="37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  <c r="AT876" s="35"/>
      <c r="AU876" s="35"/>
      <c r="AV876" s="35"/>
      <c r="AW876" s="35"/>
      <c r="BA876" s="35"/>
      <c r="BB876" s="35"/>
      <c r="BC876" s="35"/>
      <c r="BD876" s="35"/>
      <c r="BE876" s="35"/>
      <c r="BF876" s="35"/>
      <c r="BG876" s="35"/>
      <c r="BH876" s="35"/>
      <c r="BI876" s="35"/>
      <c r="BK876" s="35"/>
      <c r="BL876" s="35"/>
      <c r="BM876" s="35"/>
      <c r="BN876" s="35"/>
      <c r="BO876" s="35"/>
      <c r="BP876" s="35"/>
      <c r="BQ876" s="35"/>
      <c r="BR876" s="35"/>
      <c r="BS876" s="35"/>
      <c r="BT876" s="35"/>
      <c r="BU876" s="35"/>
      <c r="BV876" s="35"/>
      <c r="BW876" s="35"/>
      <c r="BX876" s="35"/>
      <c r="BY876" s="35"/>
      <c r="BZ876" s="35"/>
      <c r="CA876" s="35"/>
    </row>
    <row r="877" spans="1:79" x14ac:dyDescent="0.25">
      <c r="A877" s="35"/>
      <c r="B877" s="37"/>
      <c r="C877" s="38"/>
      <c r="D877" s="39"/>
      <c r="E877" s="37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  <c r="AT877" s="35"/>
      <c r="AU877" s="35"/>
      <c r="AV877" s="35"/>
      <c r="AW877" s="35"/>
      <c r="BA877" s="35"/>
      <c r="BB877" s="35"/>
      <c r="BC877" s="35"/>
      <c r="BD877" s="35"/>
      <c r="BE877" s="35"/>
      <c r="BF877" s="35"/>
      <c r="BG877" s="35"/>
      <c r="BH877" s="35"/>
      <c r="BI877" s="35"/>
      <c r="BK877" s="35"/>
      <c r="BL877" s="35"/>
      <c r="BM877" s="35"/>
      <c r="BN877" s="35"/>
      <c r="BO877" s="35"/>
      <c r="BP877" s="35"/>
      <c r="BQ877" s="35"/>
      <c r="BR877" s="35"/>
      <c r="BS877" s="35"/>
      <c r="BT877" s="35"/>
      <c r="BU877" s="35"/>
      <c r="BV877" s="35"/>
      <c r="BW877" s="35"/>
      <c r="BX877" s="35"/>
      <c r="BY877" s="35"/>
      <c r="BZ877" s="35"/>
      <c r="CA877" s="35"/>
    </row>
    <row r="878" spans="1:79" x14ac:dyDescent="0.25">
      <c r="A878" s="35"/>
      <c r="B878" s="37"/>
      <c r="C878" s="38"/>
      <c r="D878" s="39"/>
      <c r="E878" s="37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  <c r="AT878" s="35"/>
      <c r="AU878" s="35"/>
      <c r="AV878" s="35"/>
      <c r="AW878" s="35"/>
      <c r="BA878" s="35"/>
      <c r="BB878" s="35"/>
      <c r="BC878" s="35"/>
      <c r="BD878" s="35"/>
      <c r="BE878" s="35"/>
      <c r="BF878" s="35"/>
      <c r="BG878" s="35"/>
      <c r="BH878" s="35"/>
      <c r="BI878" s="35"/>
      <c r="BK878" s="35"/>
      <c r="BL878" s="35"/>
      <c r="BM878" s="35"/>
      <c r="BN878" s="35"/>
      <c r="BO878" s="35"/>
      <c r="BP878" s="35"/>
      <c r="BQ878" s="35"/>
      <c r="BR878" s="35"/>
      <c r="BS878" s="35"/>
      <c r="BT878" s="35"/>
      <c r="BU878" s="35"/>
      <c r="BV878" s="35"/>
      <c r="BW878" s="35"/>
      <c r="BX878" s="35"/>
      <c r="BY878" s="35"/>
      <c r="BZ878" s="35"/>
      <c r="CA878" s="35"/>
    </row>
    <row r="879" spans="1:79" x14ac:dyDescent="0.25">
      <c r="A879" s="35"/>
      <c r="B879" s="37"/>
      <c r="C879" s="38"/>
      <c r="D879" s="39"/>
      <c r="E879" s="37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  <c r="AT879" s="35"/>
      <c r="AU879" s="35"/>
      <c r="AV879" s="35"/>
      <c r="AW879" s="35"/>
      <c r="BA879" s="35"/>
      <c r="BB879" s="35"/>
      <c r="BC879" s="35"/>
      <c r="BD879" s="35"/>
      <c r="BE879" s="35"/>
      <c r="BF879" s="35"/>
      <c r="BG879" s="35"/>
      <c r="BH879" s="35"/>
      <c r="BI879" s="35"/>
      <c r="BK879" s="35"/>
      <c r="BL879" s="35"/>
      <c r="BM879" s="35"/>
      <c r="BN879" s="35"/>
      <c r="BO879" s="35"/>
      <c r="BP879" s="35"/>
      <c r="BQ879" s="35"/>
      <c r="BR879" s="35"/>
      <c r="BS879" s="35"/>
      <c r="BT879" s="35"/>
      <c r="BU879" s="35"/>
      <c r="BV879" s="35"/>
      <c r="BW879" s="35"/>
      <c r="BX879" s="35"/>
      <c r="BY879" s="35"/>
      <c r="BZ879" s="35"/>
      <c r="CA879" s="35"/>
    </row>
    <row r="880" spans="1:79" x14ac:dyDescent="0.25">
      <c r="A880" s="35"/>
      <c r="B880" s="37"/>
      <c r="C880" s="38"/>
      <c r="D880" s="39"/>
      <c r="E880" s="37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  <c r="AT880" s="35"/>
      <c r="AU880" s="35"/>
      <c r="AV880" s="35"/>
      <c r="AW880" s="35"/>
      <c r="BA880" s="35"/>
      <c r="BB880" s="35"/>
      <c r="BC880" s="35"/>
      <c r="BD880" s="35"/>
      <c r="BE880" s="35"/>
      <c r="BF880" s="35"/>
      <c r="BG880" s="35"/>
      <c r="BH880" s="35"/>
      <c r="BI880" s="35"/>
      <c r="BK880" s="35"/>
      <c r="BL880" s="35"/>
      <c r="BM880" s="35"/>
      <c r="BN880" s="35"/>
      <c r="BO880" s="35"/>
      <c r="BP880" s="35"/>
      <c r="BQ880" s="35"/>
      <c r="BR880" s="35"/>
      <c r="BS880" s="35"/>
      <c r="BT880" s="35"/>
      <c r="BU880" s="35"/>
      <c r="BV880" s="35"/>
      <c r="BW880" s="35"/>
      <c r="BX880" s="35"/>
      <c r="BY880" s="35"/>
      <c r="BZ880" s="35"/>
      <c r="CA880" s="35"/>
    </row>
    <row r="881" spans="1:79" ht="15" customHeight="1" x14ac:dyDescent="0.25">
      <c r="A881" s="35"/>
      <c r="B881" s="37"/>
      <c r="C881" s="38"/>
      <c r="D881" s="39"/>
      <c r="E881" s="37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  <c r="AT881" s="35"/>
      <c r="AU881" s="35"/>
      <c r="AV881" s="35"/>
      <c r="AW881" s="35"/>
      <c r="BA881" s="35"/>
      <c r="BB881" s="35"/>
      <c r="BC881" s="35"/>
      <c r="BD881" s="35"/>
      <c r="BE881" s="35"/>
      <c r="BF881" s="35"/>
      <c r="BG881" s="35"/>
      <c r="BH881" s="35"/>
      <c r="BI881" s="35"/>
      <c r="BK881" s="35"/>
      <c r="BL881" s="35"/>
      <c r="BM881" s="35"/>
      <c r="BN881" s="35"/>
      <c r="BO881" s="35"/>
      <c r="BP881" s="35"/>
      <c r="BQ881" s="35"/>
      <c r="BR881" s="35"/>
      <c r="BS881" s="35"/>
      <c r="BT881" s="35"/>
      <c r="BU881" s="35"/>
      <c r="BV881" s="35"/>
      <c r="BW881" s="35"/>
      <c r="BX881" s="35"/>
      <c r="BY881" s="35"/>
      <c r="BZ881" s="35"/>
      <c r="CA881" s="35"/>
    </row>
    <row r="882" spans="1:79" ht="15" customHeight="1" x14ac:dyDescent="0.25">
      <c r="A882" s="35"/>
      <c r="B882" s="37"/>
      <c r="C882" s="38"/>
      <c r="D882" s="39"/>
      <c r="E882" s="37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  <c r="AT882" s="35"/>
      <c r="AU882" s="35"/>
      <c r="AV882" s="35"/>
      <c r="AW882" s="35"/>
      <c r="BA882" s="35"/>
      <c r="BB882" s="35"/>
      <c r="BC882" s="35"/>
      <c r="BD882" s="35"/>
      <c r="BE882" s="35"/>
      <c r="BF882" s="35"/>
      <c r="BG882" s="35"/>
      <c r="BH882" s="35"/>
      <c r="BI882" s="35"/>
      <c r="BK882" s="35"/>
      <c r="BL882" s="35"/>
      <c r="BM882" s="35"/>
      <c r="BN882" s="35"/>
      <c r="BO882" s="35"/>
      <c r="BP882" s="35"/>
      <c r="BQ882" s="35"/>
      <c r="BR882" s="35"/>
      <c r="BS882" s="35"/>
      <c r="BT882" s="35"/>
      <c r="BU882" s="35"/>
      <c r="BV882" s="35"/>
      <c r="BW882" s="35"/>
      <c r="BX882" s="35"/>
      <c r="BY882" s="35"/>
      <c r="BZ882" s="35"/>
      <c r="CA882" s="35"/>
    </row>
    <row r="883" spans="1:79" ht="15" customHeight="1" x14ac:dyDescent="0.25">
      <c r="A883" s="35"/>
      <c r="B883" s="37"/>
      <c r="C883" s="38"/>
      <c r="D883" s="39"/>
      <c r="E883" s="37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T883" s="35"/>
      <c r="AU883" s="35"/>
      <c r="AV883" s="35"/>
      <c r="AW883" s="35"/>
      <c r="BA883" s="35"/>
      <c r="BB883" s="35"/>
      <c r="BC883" s="35"/>
      <c r="BD883" s="35"/>
      <c r="BE883" s="35"/>
      <c r="BF883" s="35"/>
      <c r="BG883" s="35"/>
      <c r="BH883" s="35"/>
      <c r="BI883" s="35"/>
      <c r="BK883" s="35"/>
      <c r="BL883" s="35"/>
      <c r="BM883" s="35"/>
      <c r="BN883" s="35"/>
      <c r="BO883" s="35"/>
      <c r="BP883" s="35"/>
      <c r="BQ883" s="35"/>
      <c r="BR883" s="35"/>
      <c r="BS883" s="35"/>
      <c r="BT883" s="35"/>
      <c r="BU883" s="35"/>
      <c r="BV883" s="35"/>
      <c r="BW883" s="35"/>
      <c r="BX883" s="35"/>
      <c r="BY883" s="35"/>
      <c r="BZ883" s="35"/>
      <c r="CA883" s="35"/>
    </row>
    <row r="884" spans="1:79" ht="15" customHeight="1" x14ac:dyDescent="0.25">
      <c r="A884" s="35"/>
      <c r="B884" s="37"/>
      <c r="C884" s="38"/>
      <c r="D884" s="39"/>
      <c r="E884" s="37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  <c r="AT884" s="35"/>
      <c r="AU884" s="35"/>
      <c r="AV884" s="35"/>
      <c r="AW884" s="35"/>
      <c r="BA884" s="35"/>
      <c r="BB884" s="35"/>
      <c r="BC884" s="35"/>
      <c r="BD884" s="35"/>
      <c r="BE884" s="35"/>
      <c r="BF884" s="35"/>
      <c r="BG884" s="35"/>
      <c r="BH884" s="35"/>
      <c r="BI884" s="35"/>
      <c r="BK884" s="35"/>
      <c r="BL884" s="35"/>
      <c r="BM884" s="35"/>
      <c r="BN884" s="35"/>
      <c r="BO884" s="35"/>
      <c r="BP884" s="35"/>
      <c r="BQ884" s="35"/>
      <c r="BR884" s="35"/>
      <c r="BS884" s="35"/>
      <c r="BT884" s="35"/>
      <c r="BU884" s="35"/>
      <c r="BV884" s="35"/>
      <c r="BW884" s="35"/>
      <c r="BX884" s="35"/>
      <c r="BY884" s="35"/>
      <c r="BZ884" s="35"/>
      <c r="CA884" s="35"/>
    </row>
    <row r="885" spans="1:79" ht="15" customHeight="1" x14ac:dyDescent="0.25">
      <c r="A885" s="35"/>
      <c r="B885" s="37"/>
      <c r="C885" s="38"/>
      <c r="D885" s="39"/>
      <c r="E885" s="37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  <c r="AT885" s="35"/>
      <c r="AU885" s="35"/>
      <c r="AV885" s="35"/>
      <c r="AW885" s="35"/>
      <c r="BA885" s="35"/>
      <c r="BB885" s="35"/>
      <c r="BC885" s="35"/>
      <c r="BD885" s="35"/>
      <c r="BE885" s="35"/>
      <c r="BF885" s="35"/>
      <c r="BG885" s="35"/>
      <c r="BH885" s="35"/>
      <c r="BI885" s="35"/>
      <c r="BK885" s="35"/>
      <c r="BL885" s="35"/>
      <c r="BM885" s="35"/>
      <c r="BN885" s="35"/>
      <c r="BO885" s="35"/>
      <c r="BP885" s="35"/>
      <c r="BQ885" s="35"/>
      <c r="BR885" s="35"/>
      <c r="BS885" s="35"/>
      <c r="BT885" s="35"/>
      <c r="BU885" s="35"/>
      <c r="BV885" s="35"/>
      <c r="BW885" s="35"/>
      <c r="BX885" s="35"/>
      <c r="BY885" s="35"/>
      <c r="BZ885" s="35"/>
      <c r="CA885" s="35"/>
    </row>
    <row r="886" spans="1:79" ht="15" customHeight="1" x14ac:dyDescent="0.25">
      <c r="A886" s="35"/>
      <c r="B886" s="37"/>
      <c r="C886" s="38"/>
      <c r="D886" s="39"/>
      <c r="E886" s="37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  <c r="AT886" s="35"/>
      <c r="AU886" s="35"/>
      <c r="AV886" s="35"/>
      <c r="AW886" s="35"/>
      <c r="BA886" s="35"/>
      <c r="BB886" s="35"/>
      <c r="BC886" s="35"/>
      <c r="BD886" s="35"/>
      <c r="BE886" s="35"/>
      <c r="BF886" s="35"/>
      <c r="BG886" s="35"/>
      <c r="BH886" s="35"/>
      <c r="BI886" s="35"/>
      <c r="BK886" s="35"/>
      <c r="BL886" s="35"/>
      <c r="BM886" s="35"/>
      <c r="BN886" s="35"/>
      <c r="BO886" s="35"/>
      <c r="BP886" s="35"/>
      <c r="BQ886" s="35"/>
      <c r="BR886" s="35"/>
      <c r="BS886" s="35"/>
      <c r="BT886" s="35"/>
      <c r="BU886" s="35"/>
      <c r="BV886" s="35"/>
      <c r="BW886" s="35"/>
      <c r="BX886" s="35"/>
      <c r="BY886" s="35"/>
      <c r="BZ886" s="35"/>
      <c r="CA886" s="35"/>
    </row>
    <row r="887" spans="1:79" ht="15" customHeight="1" x14ac:dyDescent="0.25">
      <c r="A887" s="35"/>
      <c r="B887" s="37"/>
      <c r="C887" s="38"/>
      <c r="D887" s="39"/>
      <c r="E887" s="37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  <c r="AT887" s="35"/>
      <c r="AU887" s="35"/>
      <c r="AV887" s="35"/>
      <c r="AW887" s="35"/>
      <c r="BA887" s="35"/>
      <c r="BB887" s="35"/>
      <c r="BC887" s="35"/>
      <c r="BD887" s="35"/>
      <c r="BE887" s="35"/>
      <c r="BF887" s="35"/>
      <c r="BG887" s="35"/>
      <c r="BH887" s="35"/>
      <c r="BI887" s="35"/>
      <c r="BK887" s="35"/>
      <c r="BL887" s="35"/>
      <c r="BM887" s="35"/>
      <c r="BN887" s="35"/>
      <c r="BO887" s="35"/>
      <c r="BP887" s="35"/>
      <c r="BQ887" s="35"/>
      <c r="BR887" s="35"/>
      <c r="BS887" s="35"/>
      <c r="BT887" s="35"/>
      <c r="BU887" s="35"/>
      <c r="BV887" s="35"/>
      <c r="BW887" s="35"/>
      <c r="BX887" s="35"/>
      <c r="BY887" s="35"/>
      <c r="BZ887" s="35"/>
      <c r="CA887" s="35"/>
    </row>
    <row r="888" spans="1:79" ht="15" customHeight="1" x14ac:dyDescent="0.25">
      <c r="A888" s="35"/>
      <c r="B888" s="37"/>
      <c r="C888" s="38"/>
      <c r="D888" s="39"/>
      <c r="E888" s="37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  <c r="AT888" s="35"/>
      <c r="AU888" s="35"/>
      <c r="AV888" s="35"/>
      <c r="AW888" s="35"/>
      <c r="BA888" s="35"/>
      <c r="BB888" s="35"/>
      <c r="BC888" s="35"/>
      <c r="BD888" s="35"/>
      <c r="BE888" s="35"/>
      <c r="BF888" s="35"/>
      <c r="BG888" s="35"/>
      <c r="BH888" s="35"/>
      <c r="BI888" s="35"/>
      <c r="BK888" s="35"/>
      <c r="BL888" s="35"/>
      <c r="BM888" s="35"/>
      <c r="BN888" s="35"/>
      <c r="BO888" s="35"/>
      <c r="BP888" s="35"/>
      <c r="BQ888" s="35"/>
      <c r="BR888" s="35"/>
      <c r="BS888" s="35"/>
      <c r="BT888" s="35"/>
      <c r="BU888" s="35"/>
      <c r="BV888" s="35"/>
      <c r="BW888" s="35"/>
      <c r="BX888" s="35"/>
      <c r="BY888" s="35"/>
      <c r="BZ888" s="35"/>
      <c r="CA888" s="35"/>
    </row>
    <row r="889" spans="1:79" ht="15" customHeight="1" x14ac:dyDescent="0.25">
      <c r="A889" s="35"/>
      <c r="B889" s="37"/>
      <c r="C889" s="38"/>
      <c r="D889" s="39"/>
      <c r="E889" s="37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  <c r="AT889" s="35"/>
      <c r="AU889" s="35"/>
      <c r="AV889" s="35"/>
      <c r="AW889" s="35"/>
      <c r="BA889" s="35"/>
      <c r="BB889" s="35"/>
      <c r="BC889" s="35"/>
      <c r="BD889" s="35"/>
      <c r="BE889" s="35"/>
      <c r="BF889" s="35"/>
      <c r="BG889" s="35"/>
      <c r="BH889" s="35"/>
      <c r="BI889" s="35"/>
      <c r="BK889" s="35"/>
      <c r="BL889" s="35"/>
      <c r="BM889" s="35"/>
      <c r="BN889" s="35"/>
      <c r="BO889" s="35"/>
      <c r="BP889" s="35"/>
      <c r="BQ889" s="35"/>
      <c r="BR889" s="35"/>
      <c r="BS889" s="35"/>
      <c r="BT889" s="35"/>
      <c r="BU889" s="35"/>
      <c r="BV889" s="35"/>
      <c r="BW889" s="35"/>
      <c r="BX889" s="35"/>
      <c r="BY889" s="35"/>
      <c r="BZ889" s="35"/>
      <c r="CA889" s="35"/>
    </row>
    <row r="890" spans="1:79" ht="15" customHeight="1" x14ac:dyDescent="0.25">
      <c r="A890" s="35"/>
      <c r="B890" s="37"/>
      <c r="C890" s="38"/>
      <c r="D890" s="39"/>
      <c r="E890" s="37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  <c r="AT890" s="35"/>
      <c r="AU890" s="35"/>
      <c r="AV890" s="35"/>
      <c r="AW890" s="35"/>
      <c r="BA890" s="35"/>
      <c r="BB890" s="35"/>
      <c r="BC890" s="35"/>
      <c r="BD890" s="35"/>
      <c r="BE890" s="35"/>
      <c r="BF890" s="35"/>
      <c r="BG890" s="35"/>
      <c r="BH890" s="35"/>
      <c r="BI890" s="35"/>
      <c r="BK890" s="35"/>
      <c r="BL890" s="35"/>
      <c r="BM890" s="35"/>
      <c r="BN890" s="35"/>
      <c r="BO890" s="35"/>
      <c r="BP890" s="35"/>
      <c r="BQ890" s="35"/>
      <c r="BR890" s="35"/>
      <c r="BS890" s="35"/>
      <c r="BT890" s="35"/>
      <c r="BU890" s="35"/>
      <c r="BV890" s="35"/>
      <c r="BW890" s="35"/>
      <c r="BX890" s="35"/>
      <c r="BY890" s="35"/>
      <c r="BZ890" s="35"/>
      <c r="CA890" s="35"/>
    </row>
    <row r="891" spans="1:79" ht="15" customHeight="1" x14ac:dyDescent="0.25">
      <c r="A891" s="35"/>
      <c r="B891" s="37"/>
      <c r="C891" s="38"/>
      <c r="D891" s="39"/>
      <c r="E891" s="37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  <c r="AT891" s="35"/>
      <c r="AU891" s="35"/>
      <c r="AV891" s="35"/>
      <c r="AW891" s="35"/>
      <c r="BA891" s="35"/>
      <c r="BB891" s="35"/>
      <c r="BC891" s="35"/>
      <c r="BD891" s="35"/>
      <c r="BE891" s="35"/>
      <c r="BF891" s="35"/>
      <c r="BG891" s="35"/>
      <c r="BH891" s="35"/>
      <c r="BI891" s="35"/>
      <c r="BK891" s="35"/>
      <c r="BL891" s="35"/>
      <c r="BM891" s="35"/>
      <c r="BN891" s="35"/>
      <c r="BO891" s="35"/>
      <c r="BP891" s="35"/>
      <c r="BQ891" s="35"/>
      <c r="BR891" s="35"/>
      <c r="BS891" s="35"/>
      <c r="BT891" s="35"/>
      <c r="BU891" s="35"/>
      <c r="BV891" s="35"/>
      <c r="BW891" s="35"/>
      <c r="BX891" s="35"/>
      <c r="BY891" s="35"/>
      <c r="BZ891" s="35"/>
      <c r="CA891" s="35"/>
    </row>
    <row r="892" spans="1:79" ht="15" customHeight="1" x14ac:dyDescent="0.25">
      <c r="A892" s="35"/>
      <c r="B892" s="37"/>
      <c r="C892" s="38"/>
      <c r="D892" s="39"/>
      <c r="E892" s="37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  <c r="AT892" s="35"/>
      <c r="AU892" s="35"/>
      <c r="AV892" s="35"/>
      <c r="AW892" s="35"/>
      <c r="BA892" s="35"/>
      <c r="BB892" s="35"/>
      <c r="BC892" s="35"/>
      <c r="BD892" s="35"/>
      <c r="BE892" s="35"/>
      <c r="BF892" s="35"/>
      <c r="BG892" s="35"/>
      <c r="BH892" s="35"/>
      <c r="BI892" s="35"/>
      <c r="BK892" s="35"/>
      <c r="BL892" s="35"/>
      <c r="BM892" s="35"/>
      <c r="BN892" s="35"/>
      <c r="BO892" s="35"/>
      <c r="BP892" s="35"/>
      <c r="BQ892" s="35"/>
      <c r="BR892" s="35"/>
      <c r="BS892" s="35"/>
      <c r="BT892" s="35"/>
      <c r="BU892" s="35"/>
      <c r="BV892" s="35"/>
      <c r="BW892" s="35"/>
      <c r="BX892" s="35"/>
      <c r="BY892" s="35"/>
      <c r="BZ892" s="35"/>
      <c r="CA892" s="35"/>
    </row>
    <row r="893" spans="1:79" ht="15" customHeight="1" x14ac:dyDescent="0.25">
      <c r="A893" s="35"/>
      <c r="B893" s="37"/>
      <c r="C893" s="38"/>
      <c r="D893" s="39"/>
      <c r="E893" s="37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  <c r="AT893" s="35"/>
      <c r="AU893" s="35"/>
      <c r="AV893" s="35"/>
      <c r="AW893" s="35"/>
      <c r="BA893" s="35"/>
      <c r="BB893" s="35"/>
      <c r="BC893" s="35"/>
      <c r="BD893" s="35"/>
      <c r="BE893" s="35"/>
      <c r="BF893" s="35"/>
      <c r="BG893" s="35"/>
      <c r="BH893" s="35"/>
      <c r="BI893" s="35"/>
      <c r="BK893" s="35"/>
      <c r="BL893" s="35"/>
      <c r="BM893" s="35"/>
      <c r="BN893" s="35"/>
      <c r="BO893" s="35"/>
      <c r="BP893" s="35"/>
      <c r="BQ893" s="35"/>
      <c r="BR893" s="35"/>
      <c r="BS893" s="35"/>
      <c r="BT893" s="35"/>
      <c r="BU893" s="35"/>
      <c r="BV893" s="35"/>
      <c r="BW893" s="35"/>
      <c r="BX893" s="35"/>
      <c r="BY893" s="35"/>
      <c r="BZ893" s="35"/>
      <c r="CA893" s="35"/>
    </row>
    <row r="894" spans="1:79" ht="15" customHeight="1" x14ac:dyDescent="0.25">
      <c r="A894" s="35"/>
      <c r="B894" s="37"/>
      <c r="C894" s="38"/>
      <c r="D894" s="39"/>
      <c r="E894" s="37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  <c r="AT894" s="35"/>
      <c r="AU894" s="35"/>
      <c r="AV894" s="35"/>
      <c r="AW894" s="35"/>
      <c r="BA894" s="35"/>
      <c r="BB894" s="35"/>
      <c r="BC894" s="35"/>
      <c r="BD894" s="35"/>
      <c r="BE894" s="35"/>
      <c r="BF894" s="35"/>
      <c r="BG894" s="35"/>
      <c r="BH894" s="35"/>
      <c r="BI894" s="35"/>
      <c r="BK894" s="35"/>
      <c r="BL894" s="35"/>
      <c r="BM894" s="35"/>
      <c r="BN894" s="35"/>
      <c r="BO894" s="35"/>
      <c r="BP894" s="35"/>
      <c r="BQ894" s="35"/>
      <c r="BR894" s="35"/>
      <c r="BS894" s="35"/>
      <c r="BT894" s="35"/>
      <c r="BU894" s="35"/>
      <c r="BV894" s="35"/>
      <c r="BW894" s="35"/>
      <c r="BX894" s="35"/>
      <c r="BY894" s="35"/>
      <c r="BZ894" s="35"/>
      <c r="CA894" s="35"/>
    </row>
    <row r="895" spans="1:79" ht="15" customHeight="1" x14ac:dyDescent="0.25">
      <c r="A895" s="35"/>
      <c r="B895" s="37"/>
      <c r="C895" s="38"/>
      <c r="D895" s="39"/>
      <c r="E895" s="37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  <c r="AT895" s="35"/>
      <c r="AU895" s="35"/>
      <c r="AV895" s="35"/>
      <c r="AW895" s="35"/>
      <c r="BA895" s="35"/>
      <c r="BB895" s="35"/>
      <c r="BC895" s="35"/>
      <c r="BD895" s="35"/>
      <c r="BE895" s="35"/>
      <c r="BF895" s="35"/>
      <c r="BG895" s="35"/>
      <c r="BH895" s="35"/>
      <c r="BI895" s="35"/>
      <c r="BK895" s="35"/>
      <c r="BL895" s="35"/>
      <c r="BM895" s="35"/>
      <c r="BN895" s="35"/>
      <c r="BO895" s="35"/>
      <c r="BP895" s="35"/>
      <c r="BQ895" s="35"/>
      <c r="BR895" s="35"/>
      <c r="BS895" s="35"/>
      <c r="BT895" s="35"/>
      <c r="BU895" s="35"/>
      <c r="BV895" s="35"/>
      <c r="BW895" s="35"/>
      <c r="BX895" s="35"/>
      <c r="BY895" s="35"/>
      <c r="BZ895" s="35"/>
      <c r="CA895" s="35"/>
    </row>
    <row r="896" spans="1:79" ht="15" customHeight="1" x14ac:dyDescent="0.25">
      <c r="A896" s="35"/>
      <c r="B896" s="37"/>
      <c r="C896" s="38"/>
      <c r="D896" s="39"/>
      <c r="E896" s="37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  <c r="AT896" s="35"/>
      <c r="AU896" s="35"/>
      <c r="AV896" s="35"/>
      <c r="AW896" s="35"/>
      <c r="BA896" s="35"/>
      <c r="BB896" s="35"/>
      <c r="BC896" s="35"/>
      <c r="BD896" s="35"/>
      <c r="BE896" s="35"/>
      <c r="BF896" s="35"/>
      <c r="BG896" s="35"/>
      <c r="BH896" s="35"/>
      <c r="BI896" s="35"/>
      <c r="BK896" s="35"/>
      <c r="BL896" s="35"/>
      <c r="BM896" s="35"/>
      <c r="BN896" s="35"/>
      <c r="BO896" s="35"/>
      <c r="BP896" s="35"/>
      <c r="BQ896" s="35"/>
      <c r="BR896" s="35"/>
      <c r="BS896" s="35"/>
      <c r="BT896" s="35"/>
      <c r="BU896" s="35"/>
      <c r="BV896" s="35"/>
      <c r="BW896" s="35"/>
      <c r="BX896" s="35"/>
      <c r="BY896" s="35"/>
      <c r="BZ896" s="35"/>
      <c r="CA896" s="35"/>
    </row>
    <row r="897" spans="1:79" ht="15" customHeight="1" x14ac:dyDescent="0.25">
      <c r="A897" s="35"/>
      <c r="B897" s="37"/>
      <c r="C897" s="38"/>
      <c r="D897" s="39"/>
      <c r="E897" s="37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  <c r="AT897" s="35"/>
      <c r="AU897" s="35"/>
      <c r="AV897" s="35"/>
      <c r="AW897" s="35"/>
      <c r="BA897" s="35"/>
      <c r="BB897" s="35"/>
      <c r="BC897" s="35"/>
      <c r="BD897" s="35"/>
      <c r="BE897" s="35"/>
      <c r="BF897" s="35"/>
      <c r="BG897" s="35"/>
      <c r="BH897" s="35"/>
      <c r="BI897" s="35"/>
      <c r="BK897" s="35"/>
      <c r="BL897" s="35"/>
      <c r="BM897" s="35"/>
      <c r="BN897" s="35"/>
      <c r="BO897" s="35"/>
      <c r="BP897" s="35"/>
      <c r="BQ897" s="35"/>
      <c r="BR897" s="35"/>
      <c r="BS897" s="35"/>
      <c r="BT897" s="35"/>
      <c r="BU897" s="35"/>
      <c r="BV897" s="35"/>
      <c r="BW897" s="35"/>
      <c r="BX897" s="35"/>
      <c r="BY897" s="35"/>
      <c r="BZ897" s="35"/>
      <c r="CA897" s="35"/>
    </row>
    <row r="898" spans="1:79" ht="15" customHeight="1" x14ac:dyDescent="0.25">
      <c r="A898" s="35"/>
      <c r="B898" s="37"/>
      <c r="C898" s="38"/>
      <c r="D898" s="39"/>
      <c r="E898" s="37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  <c r="AT898" s="35"/>
      <c r="AU898" s="35"/>
      <c r="AV898" s="35"/>
      <c r="AW898" s="35"/>
      <c r="BA898" s="35"/>
      <c r="BB898" s="35"/>
      <c r="BC898" s="35"/>
      <c r="BD898" s="35"/>
      <c r="BE898" s="35"/>
      <c r="BF898" s="35"/>
      <c r="BG898" s="35"/>
      <c r="BH898" s="35"/>
      <c r="BI898" s="35"/>
      <c r="BK898" s="35"/>
      <c r="BL898" s="35"/>
      <c r="BM898" s="35"/>
      <c r="BN898" s="35"/>
      <c r="BO898" s="35"/>
      <c r="BP898" s="35"/>
      <c r="BQ898" s="35"/>
      <c r="BR898" s="35"/>
      <c r="BS898" s="35"/>
      <c r="BT898" s="35"/>
      <c r="BU898" s="35"/>
      <c r="BV898" s="35"/>
      <c r="BW898" s="35"/>
      <c r="BX898" s="35"/>
      <c r="BY898" s="35"/>
      <c r="BZ898" s="35"/>
      <c r="CA898" s="35"/>
    </row>
    <row r="899" spans="1:79" ht="15" customHeight="1" x14ac:dyDescent="0.25">
      <c r="A899" s="35"/>
      <c r="B899" s="37"/>
      <c r="C899" s="38"/>
      <c r="D899" s="39"/>
      <c r="E899" s="37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  <c r="AT899" s="35"/>
      <c r="AU899" s="35"/>
      <c r="AV899" s="35"/>
      <c r="AW899" s="35"/>
      <c r="BA899" s="35"/>
      <c r="BB899" s="35"/>
      <c r="BC899" s="35"/>
      <c r="BD899" s="35"/>
      <c r="BE899" s="35"/>
      <c r="BF899" s="35"/>
      <c r="BG899" s="35"/>
      <c r="BH899" s="35"/>
      <c r="BI899" s="35"/>
      <c r="BK899" s="35"/>
      <c r="BL899" s="35"/>
      <c r="BM899" s="35"/>
      <c r="BN899" s="35"/>
      <c r="BO899" s="35"/>
      <c r="BP899" s="35"/>
      <c r="BQ899" s="35"/>
      <c r="BR899" s="35"/>
      <c r="BS899" s="35"/>
      <c r="BT899" s="35"/>
      <c r="BU899" s="35"/>
      <c r="BV899" s="35"/>
      <c r="BW899" s="35"/>
      <c r="BX899" s="35"/>
      <c r="BY899" s="35"/>
      <c r="BZ899" s="35"/>
      <c r="CA899" s="35"/>
    </row>
    <row r="900" spans="1:79" ht="15" customHeight="1" x14ac:dyDescent="0.25">
      <c r="A900" s="35"/>
      <c r="B900" s="37"/>
      <c r="C900" s="38"/>
      <c r="D900" s="39"/>
      <c r="E900" s="37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  <c r="AT900" s="35"/>
      <c r="AU900" s="35"/>
      <c r="AV900" s="35"/>
      <c r="AW900" s="35"/>
      <c r="BA900" s="35"/>
      <c r="BB900" s="35"/>
      <c r="BC900" s="35"/>
      <c r="BD900" s="35"/>
      <c r="BE900" s="35"/>
      <c r="BF900" s="35"/>
      <c r="BG900" s="35"/>
      <c r="BH900" s="35"/>
      <c r="BI900" s="35"/>
      <c r="BK900" s="35"/>
      <c r="BL900" s="35"/>
      <c r="BM900" s="35"/>
      <c r="BN900" s="35"/>
      <c r="BO900" s="35"/>
      <c r="BP900" s="35"/>
      <c r="BQ900" s="35"/>
      <c r="BR900" s="35"/>
      <c r="BS900" s="35"/>
      <c r="BT900" s="35"/>
      <c r="BU900" s="35"/>
      <c r="BV900" s="35"/>
      <c r="BW900" s="35"/>
      <c r="BX900" s="35"/>
      <c r="BY900" s="35"/>
      <c r="BZ900" s="35"/>
      <c r="CA900" s="35"/>
    </row>
    <row r="901" spans="1:79" ht="15" customHeight="1" x14ac:dyDescent="0.25">
      <c r="A901" s="35"/>
      <c r="B901" s="37"/>
      <c r="C901" s="38"/>
      <c r="D901" s="39"/>
      <c r="E901" s="37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T901" s="35"/>
      <c r="AU901" s="35"/>
      <c r="AV901" s="35"/>
      <c r="AW901" s="35"/>
      <c r="BA901" s="35"/>
      <c r="BB901" s="35"/>
      <c r="BC901" s="35"/>
      <c r="BD901" s="35"/>
      <c r="BE901" s="35"/>
      <c r="BF901" s="35"/>
      <c r="BG901" s="35"/>
      <c r="BH901" s="35"/>
      <c r="BI901" s="35"/>
      <c r="BK901" s="35"/>
      <c r="BL901" s="35"/>
      <c r="BM901" s="35"/>
      <c r="BN901" s="35"/>
      <c r="BO901" s="35"/>
      <c r="BP901" s="35"/>
      <c r="BQ901" s="35"/>
      <c r="BR901" s="35"/>
      <c r="BS901" s="35"/>
      <c r="BT901" s="35"/>
      <c r="BU901" s="35"/>
      <c r="BV901" s="35"/>
      <c r="BW901" s="35"/>
      <c r="BX901" s="35"/>
      <c r="BY901" s="35"/>
      <c r="BZ901" s="35"/>
      <c r="CA901" s="35"/>
    </row>
    <row r="902" spans="1:79" ht="15" customHeight="1" x14ac:dyDescent="0.25">
      <c r="A902" s="35"/>
      <c r="B902" s="37"/>
      <c r="C902" s="38"/>
      <c r="D902" s="39"/>
      <c r="E902" s="37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T902" s="35"/>
      <c r="AU902" s="35"/>
      <c r="AV902" s="35"/>
      <c r="AW902" s="35"/>
      <c r="BA902" s="35"/>
      <c r="BB902" s="35"/>
      <c r="BC902" s="35"/>
      <c r="BD902" s="35"/>
      <c r="BE902" s="35"/>
      <c r="BF902" s="35"/>
      <c r="BG902" s="35"/>
      <c r="BH902" s="35"/>
      <c r="BI902" s="35"/>
      <c r="BK902" s="35"/>
      <c r="BL902" s="35"/>
      <c r="BM902" s="35"/>
      <c r="BN902" s="35"/>
      <c r="BO902" s="35"/>
      <c r="BP902" s="35"/>
      <c r="BQ902" s="35"/>
      <c r="BR902" s="35"/>
      <c r="BS902" s="35"/>
      <c r="BT902" s="35"/>
      <c r="BU902" s="35"/>
      <c r="BV902" s="35"/>
      <c r="BW902" s="35"/>
      <c r="BX902" s="35"/>
      <c r="BY902" s="35"/>
      <c r="BZ902" s="35"/>
      <c r="CA902" s="35"/>
    </row>
    <row r="903" spans="1:79" ht="15" customHeight="1" x14ac:dyDescent="0.25">
      <c r="A903" s="35"/>
      <c r="B903" s="37"/>
      <c r="C903" s="38"/>
      <c r="D903" s="39"/>
      <c r="E903" s="37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T903" s="35"/>
      <c r="AU903" s="35"/>
      <c r="AV903" s="35"/>
      <c r="AW903" s="35"/>
      <c r="BA903" s="35"/>
      <c r="BB903" s="35"/>
      <c r="BC903" s="35"/>
      <c r="BD903" s="35"/>
      <c r="BE903" s="35"/>
      <c r="BF903" s="35"/>
      <c r="BG903" s="35"/>
      <c r="BH903" s="35"/>
      <c r="BI903" s="35"/>
      <c r="BK903" s="35"/>
      <c r="BL903" s="35"/>
      <c r="BM903" s="35"/>
      <c r="BN903" s="35"/>
      <c r="BO903" s="35"/>
      <c r="BP903" s="35"/>
      <c r="BQ903" s="35"/>
      <c r="BR903" s="35"/>
      <c r="BS903" s="35"/>
      <c r="BT903" s="35"/>
      <c r="BU903" s="35"/>
      <c r="BV903" s="35"/>
      <c r="BW903" s="35"/>
      <c r="BX903" s="35"/>
      <c r="BY903" s="35"/>
      <c r="BZ903" s="35"/>
      <c r="CA903" s="35"/>
    </row>
    <row r="904" spans="1:79" ht="15" customHeight="1" x14ac:dyDescent="0.25">
      <c r="A904" s="35"/>
      <c r="B904" s="37"/>
      <c r="C904" s="38"/>
      <c r="D904" s="39"/>
      <c r="E904" s="37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T904" s="35"/>
      <c r="AU904" s="35"/>
      <c r="AV904" s="35"/>
      <c r="AW904" s="35"/>
      <c r="BA904" s="35"/>
      <c r="BB904" s="35"/>
      <c r="BC904" s="35"/>
      <c r="BD904" s="35"/>
      <c r="BE904" s="35"/>
      <c r="BF904" s="35"/>
      <c r="BG904" s="35"/>
      <c r="BH904" s="35"/>
      <c r="BI904" s="35"/>
      <c r="BK904" s="35"/>
      <c r="BL904" s="35"/>
      <c r="BM904" s="35"/>
      <c r="BN904" s="35"/>
      <c r="BO904" s="35"/>
      <c r="BP904" s="35"/>
      <c r="BQ904" s="35"/>
      <c r="BR904" s="35"/>
      <c r="BS904" s="35"/>
      <c r="BT904" s="35"/>
      <c r="BU904" s="35"/>
      <c r="BV904" s="35"/>
      <c r="BW904" s="35"/>
      <c r="BX904" s="35"/>
      <c r="BY904" s="35"/>
      <c r="BZ904" s="35"/>
      <c r="CA904" s="35"/>
    </row>
    <row r="905" spans="1:79" ht="15" customHeight="1" x14ac:dyDescent="0.25">
      <c r="A905" s="35"/>
      <c r="B905" s="37"/>
      <c r="C905" s="38"/>
      <c r="D905" s="39"/>
      <c r="E905" s="37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  <c r="AT905" s="35"/>
      <c r="AU905" s="35"/>
      <c r="AV905" s="35"/>
      <c r="AW905" s="35"/>
      <c r="BA905" s="35"/>
      <c r="BB905" s="35"/>
      <c r="BC905" s="35"/>
      <c r="BD905" s="35"/>
      <c r="BE905" s="35"/>
      <c r="BF905" s="35"/>
      <c r="BG905" s="35"/>
      <c r="BH905" s="35"/>
      <c r="BI905" s="35"/>
      <c r="BK905" s="35"/>
      <c r="BL905" s="35"/>
      <c r="BM905" s="35"/>
      <c r="BN905" s="35"/>
      <c r="BO905" s="35"/>
      <c r="BP905" s="35"/>
      <c r="BQ905" s="35"/>
      <c r="BR905" s="35"/>
      <c r="BS905" s="35"/>
      <c r="BT905" s="35"/>
      <c r="BU905" s="35"/>
      <c r="BV905" s="35"/>
      <c r="BW905" s="35"/>
      <c r="BX905" s="35"/>
      <c r="BY905" s="35"/>
      <c r="BZ905" s="35"/>
      <c r="CA905" s="35"/>
    </row>
    <row r="906" spans="1:79" ht="15" customHeight="1" x14ac:dyDescent="0.25">
      <c r="A906" s="35"/>
      <c r="B906" s="37"/>
      <c r="C906" s="38"/>
      <c r="D906" s="39"/>
      <c r="E906" s="37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  <c r="AT906" s="35"/>
      <c r="AU906" s="35"/>
      <c r="AV906" s="35"/>
      <c r="AW906" s="35"/>
      <c r="BA906" s="35"/>
      <c r="BB906" s="35"/>
      <c r="BC906" s="35"/>
      <c r="BD906" s="35"/>
      <c r="BE906" s="35"/>
      <c r="BF906" s="35"/>
      <c r="BG906" s="35"/>
      <c r="BH906" s="35"/>
      <c r="BI906" s="35"/>
      <c r="BK906" s="35"/>
      <c r="BL906" s="35"/>
      <c r="BM906" s="35"/>
      <c r="BN906" s="35"/>
      <c r="BO906" s="35"/>
      <c r="BP906" s="35"/>
      <c r="BQ906" s="35"/>
      <c r="BR906" s="35"/>
      <c r="BS906" s="35"/>
      <c r="BT906" s="35"/>
      <c r="BU906" s="35"/>
      <c r="BV906" s="35"/>
      <c r="BW906" s="35"/>
      <c r="BX906" s="35"/>
      <c r="BY906" s="35"/>
      <c r="BZ906" s="35"/>
      <c r="CA906" s="35"/>
    </row>
    <row r="907" spans="1:79" ht="15" customHeight="1" x14ac:dyDescent="0.25">
      <c r="A907" s="35"/>
      <c r="B907" s="37"/>
      <c r="C907" s="38"/>
      <c r="D907" s="39"/>
      <c r="E907" s="37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  <c r="AT907" s="35"/>
      <c r="AU907" s="35"/>
      <c r="AV907" s="35"/>
      <c r="AW907" s="35"/>
      <c r="BA907" s="35"/>
      <c r="BB907" s="35"/>
      <c r="BC907" s="35"/>
      <c r="BD907" s="35"/>
      <c r="BE907" s="35"/>
      <c r="BF907" s="35"/>
      <c r="BG907" s="35"/>
      <c r="BH907" s="35"/>
      <c r="BI907" s="35"/>
      <c r="BK907" s="35"/>
      <c r="BL907" s="35"/>
      <c r="BM907" s="35"/>
      <c r="BN907" s="35"/>
      <c r="BO907" s="35"/>
      <c r="BP907" s="35"/>
      <c r="BQ907" s="35"/>
      <c r="BR907" s="35"/>
      <c r="BS907" s="35"/>
      <c r="BT907" s="35"/>
      <c r="BU907" s="35"/>
      <c r="BV907" s="35"/>
      <c r="BW907" s="35"/>
    </row>
    <row r="908" spans="1:79" ht="15" customHeight="1" x14ac:dyDescent="0.25">
      <c r="A908" s="35"/>
      <c r="B908" s="37"/>
      <c r="C908" s="38"/>
      <c r="D908" s="39"/>
      <c r="E908" s="37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  <c r="AT908" s="35"/>
      <c r="AU908" s="35"/>
      <c r="AV908" s="35"/>
      <c r="AW908" s="35"/>
      <c r="BA908" s="35"/>
      <c r="BB908" s="35"/>
      <c r="BC908" s="35"/>
      <c r="BD908" s="35"/>
      <c r="BE908" s="35"/>
      <c r="BF908" s="35"/>
      <c r="BG908" s="35"/>
      <c r="BH908" s="35"/>
      <c r="BI908" s="35"/>
      <c r="BK908" s="35"/>
      <c r="BL908" s="35"/>
      <c r="BM908" s="35"/>
      <c r="BN908" s="35"/>
      <c r="BO908" s="35"/>
      <c r="BP908" s="35"/>
      <c r="BQ908" s="35"/>
      <c r="BR908" s="35"/>
      <c r="BS908" s="35"/>
      <c r="BT908" s="35"/>
      <c r="BU908" s="35"/>
      <c r="BV908" s="35"/>
      <c r="BW908" s="35"/>
    </row>
    <row r="909" spans="1:79" ht="15" customHeight="1" x14ac:dyDescent="0.25">
      <c r="A909" s="35"/>
      <c r="B909" s="37"/>
      <c r="C909" s="38"/>
      <c r="D909" s="39"/>
      <c r="E909" s="37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T909" s="35"/>
      <c r="AU909" s="35"/>
      <c r="AV909" s="35"/>
      <c r="AW909" s="35"/>
      <c r="BA909" s="35"/>
      <c r="BB909" s="35"/>
      <c r="BC909" s="35"/>
      <c r="BD909" s="35"/>
      <c r="BE909" s="35"/>
      <c r="BF909" s="35"/>
      <c r="BG909" s="35"/>
      <c r="BH909" s="35"/>
      <c r="BI909" s="35"/>
      <c r="BK909" s="35"/>
      <c r="BL909" s="35"/>
      <c r="BM909" s="35"/>
      <c r="BN909" s="35"/>
      <c r="BO909" s="35"/>
      <c r="BP909" s="35"/>
      <c r="BQ909" s="35"/>
      <c r="BR909" s="35"/>
      <c r="BS909" s="35"/>
      <c r="BT909" s="35"/>
      <c r="BU909" s="35"/>
      <c r="BV909" s="35"/>
      <c r="BW909" s="35"/>
    </row>
    <row r="910" spans="1:79" ht="15" customHeight="1" x14ac:dyDescent="0.25">
      <c r="A910" s="35"/>
      <c r="B910" s="37"/>
      <c r="C910" s="38"/>
      <c r="D910" s="39"/>
      <c r="E910" s="37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T910" s="35"/>
      <c r="AU910" s="35"/>
      <c r="AV910" s="35"/>
      <c r="AW910" s="35"/>
      <c r="BA910" s="35"/>
      <c r="BB910" s="35"/>
      <c r="BC910" s="35"/>
      <c r="BD910" s="35"/>
      <c r="BE910" s="35"/>
      <c r="BF910" s="35"/>
      <c r="BG910" s="35"/>
      <c r="BH910" s="35"/>
      <c r="BI910" s="35"/>
      <c r="BK910" s="35"/>
      <c r="BL910" s="35"/>
      <c r="BM910" s="35"/>
      <c r="BN910" s="35"/>
      <c r="BO910" s="35"/>
      <c r="BP910" s="35"/>
      <c r="BQ910" s="35"/>
      <c r="BR910" s="35"/>
      <c r="BS910" s="35"/>
      <c r="BT910" s="35"/>
      <c r="BU910" s="35"/>
      <c r="BV910" s="35"/>
      <c r="BW910" s="35"/>
    </row>
    <row r="911" spans="1:79" ht="15" customHeight="1" x14ac:dyDescent="0.25">
      <c r="A911" s="35"/>
      <c r="B911" s="37"/>
      <c r="C911" s="38"/>
      <c r="D911" s="39"/>
      <c r="E911" s="37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T911" s="35"/>
      <c r="AU911" s="35"/>
      <c r="AV911" s="35"/>
      <c r="AW911" s="35"/>
      <c r="BA911" s="35"/>
      <c r="BB911" s="35"/>
      <c r="BC911" s="35"/>
      <c r="BD911" s="35"/>
      <c r="BE911" s="35"/>
      <c r="BF911" s="35"/>
      <c r="BG911" s="35"/>
      <c r="BH911" s="35"/>
      <c r="BI911" s="35"/>
      <c r="BK911" s="35"/>
      <c r="BL911" s="35"/>
      <c r="BM911" s="35"/>
      <c r="BN911" s="35"/>
      <c r="BO911" s="35"/>
      <c r="BP911" s="35"/>
      <c r="BQ911" s="35"/>
      <c r="BR911" s="35"/>
      <c r="BS911" s="35"/>
      <c r="BT911" s="35"/>
      <c r="BU911" s="35"/>
      <c r="BV911" s="35"/>
      <c r="BW911" s="35"/>
    </row>
    <row r="912" spans="1:79" ht="15" customHeight="1" x14ac:dyDescent="0.25">
      <c r="A912" s="35"/>
      <c r="B912" s="37"/>
      <c r="C912" s="38"/>
      <c r="D912" s="39"/>
      <c r="E912" s="37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T912" s="35"/>
      <c r="AU912" s="35"/>
      <c r="AV912" s="35"/>
      <c r="AW912" s="35"/>
      <c r="BA912" s="35"/>
      <c r="BB912" s="35"/>
      <c r="BC912" s="35"/>
      <c r="BD912" s="35"/>
      <c r="BE912" s="35"/>
      <c r="BF912" s="35"/>
      <c r="BG912" s="35"/>
      <c r="BH912" s="35"/>
      <c r="BI912" s="35"/>
      <c r="BK912" s="35"/>
      <c r="BL912" s="35"/>
      <c r="BM912" s="35"/>
      <c r="BN912" s="35"/>
      <c r="BO912" s="35"/>
      <c r="BP912" s="35"/>
      <c r="BQ912" s="35"/>
      <c r="BR912" s="35"/>
      <c r="BS912" s="35"/>
      <c r="BT912" s="35"/>
      <c r="BU912" s="35"/>
      <c r="BV912" s="35"/>
      <c r="BW912" s="35"/>
    </row>
    <row r="913" spans="1:75" ht="15" customHeight="1" x14ac:dyDescent="0.25">
      <c r="A913" s="35"/>
      <c r="B913" s="37"/>
      <c r="C913" s="38"/>
      <c r="D913" s="39"/>
      <c r="E913" s="37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T913" s="35"/>
      <c r="AU913" s="35"/>
      <c r="AV913" s="35"/>
      <c r="AW913" s="35"/>
      <c r="BA913" s="35"/>
      <c r="BB913" s="35"/>
      <c r="BC913" s="35"/>
      <c r="BD913" s="35"/>
      <c r="BE913" s="35"/>
      <c r="BF913" s="35"/>
      <c r="BG913" s="35"/>
      <c r="BH913" s="35"/>
      <c r="BI913" s="35"/>
      <c r="BK913" s="35"/>
      <c r="BL913" s="35"/>
      <c r="BM913" s="35"/>
      <c r="BN913" s="35"/>
      <c r="BO913" s="35"/>
      <c r="BP913" s="35"/>
      <c r="BQ913" s="35"/>
      <c r="BR913" s="35"/>
      <c r="BS913" s="35"/>
      <c r="BT913" s="35"/>
      <c r="BU913" s="35"/>
      <c r="BV913" s="35"/>
      <c r="BW913" s="35"/>
    </row>
    <row r="914" spans="1:75" ht="15" customHeight="1" x14ac:dyDescent="0.25">
      <c r="A914" s="35"/>
      <c r="B914" s="37"/>
      <c r="C914" s="38"/>
      <c r="D914" s="39"/>
      <c r="E914" s="37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  <c r="AT914" s="35"/>
      <c r="AU914" s="35"/>
      <c r="AV914" s="35"/>
      <c r="AW914" s="35"/>
      <c r="BA914" s="35"/>
      <c r="BB914" s="35"/>
      <c r="BC914" s="35"/>
      <c r="BD914" s="35"/>
      <c r="BE914" s="35"/>
      <c r="BF914" s="35"/>
      <c r="BG914" s="35"/>
      <c r="BH914" s="35"/>
      <c r="BI914" s="35"/>
      <c r="BK914" s="35"/>
      <c r="BL914" s="35"/>
      <c r="BM914" s="35"/>
      <c r="BN914" s="35"/>
      <c r="BO914" s="35"/>
      <c r="BP914" s="35"/>
      <c r="BQ914" s="35"/>
      <c r="BR914" s="35"/>
      <c r="BS914" s="35"/>
      <c r="BT914" s="35"/>
      <c r="BU914" s="35"/>
      <c r="BV914" s="35"/>
      <c r="BW914" s="35"/>
    </row>
    <row r="915" spans="1:75" ht="15" customHeight="1" x14ac:dyDescent="0.25">
      <c r="A915" s="35"/>
      <c r="B915" s="37"/>
      <c r="C915" s="38"/>
      <c r="D915" s="39"/>
      <c r="E915" s="37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T915" s="35"/>
      <c r="AU915" s="35"/>
      <c r="AV915" s="35"/>
      <c r="AW915" s="35"/>
      <c r="BA915" s="35"/>
      <c r="BB915" s="35"/>
      <c r="BC915" s="35"/>
      <c r="BD915" s="35"/>
      <c r="BE915" s="35"/>
      <c r="BF915" s="35"/>
      <c r="BG915" s="35"/>
      <c r="BH915" s="35"/>
      <c r="BI915" s="35"/>
      <c r="BK915" s="35"/>
      <c r="BL915" s="35"/>
      <c r="BM915" s="35"/>
      <c r="BN915" s="35"/>
      <c r="BO915" s="35"/>
      <c r="BP915" s="35"/>
      <c r="BQ915" s="35"/>
      <c r="BR915" s="35"/>
      <c r="BS915" s="35"/>
      <c r="BT915" s="35"/>
      <c r="BU915" s="35"/>
      <c r="BV915" s="35"/>
      <c r="BW915" s="35"/>
    </row>
    <row r="916" spans="1:75" ht="15" customHeight="1" x14ac:dyDescent="0.25">
      <c r="A916" s="35"/>
      <c r="B916" s="35"/>
      <c r="C916" s="38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  <c r="AT916" s="35"/>
      <c r="AU916" s="35"/>
      <c r="AV916" s="35"/>
      <c r="AW916" s="35"/>
      <c r="BA916" s="35"/>
      <c r="BB916" s="35"/>
      <c r="BC916" s="35"/>
      <c r="BD916" s="35"/>
      <c r="BE916" s="35"/>
      <c r="BF916" s="35"/>
      <c r="BG916" s="35"/>
      <c r="BH916" s="35"/>
      <c r="BI916" s="35"/>
      <c r="BK916" s="35"/>
      <c r="BL916" s="35"/>
      <c r="BM916" s="35"/>
      <c r="BN916" s="35"/>
      <c r="BO916" s="35"/>
      <c r="BP916" s="35"/>
      <c r="BQ916" s="35"/>
      <c r="BR916" s="35"/>
      <c r="BS916" s="35"/>
      <c r="BT916" s="35"/>
      <c r="BU916" s="35"/>
      <c r="BV916" s="35"/>
      <c r="BW916" s="35"/>
    </row>
    <row r="917" spans="1:75" ht="15" customHeight="1" x14ac:dyDescent="0.25">
      <c r="A917" s="35"/>
      <c r="B917" s="35"/>
      <c r="C917" s="38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  <c r="AT917" s="35"/>
      <c r="AU917" s="35"/>
      <c r="AV917" s="35"/>
      <c r="AW917" s="35"/>
      <c r="BA917" s="35"/>
      <c r="BB917" s="35"/>
      <c r="BC917" s="35"/>
      <c r="BD917" s="35"/>
      <c r="BE917" s="35"/>
      <c r="BF917" s="35"/>
      <c r="BG917" s="35"/>
      <c r="BH917" s="35"/>
      <c r="BI917" s="35"/>
      <c r="BK917" s="35"/>
      <c r="BL917" s="35"/>
      <c r="BM917" s="35"/>
      <c r="BN917" s="35"/>
      <c r="BO917" s="35"/>
      <c r="BP917" s="35"/>
      <c r="BQ917" s="35"/>
      <c r="BR917" s="35"/>
      <c r="BS917" s="35"/>
      <c r="BT917" s="35"/>
      <c r="BU917" s="35"/>
      <c r="BV917" s="35"/>
      <c r="BW917" s="35"/>
    </row>
    <row r="918" spans="1:75" ht="15" customHeight="1" x14ac:dyDescent="0.25">
      <c r="A918" s="35"/>
      <c r="B918" s="35"/>
      <c r="C918" s="38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  <c r="AT918" s="35"/>
      <c r="AU918" s="35"/>
      <c r="AV918" s="35"/>
      <c r="AW918" s="35"/>
      <c r="BA918" s="35"/>
      <c r="BB918" s="35"/>
      <c r="BC918" s="35"/>
      <c r="BD918" s="35"/>
      <c r="BE918" s="35"/>
      <c r="BF918" s="35"/>
      <c r="BG918" s="35"/>
      <c r="BH918" s="35"/>
      <c r="BI918" s="35"/>
      <c r="BK918" s="35"/>
      <c r="BL918" s="35"/>
      <c r="BM918" s="35"/>
      <c r="BN918" s="35"/>
      <c r="BO918" s="35"/>
      <c r="BP918" s="35"/>
      <c r="BQ918" s="35"/>
      <c r="BR918" s="35"/>
      <c r="BS918" s="35"/>
      <c r="BT918" s="35"/>
      <c r="BU918" s="35"/>
      <c r="BV918" s="35"/>
      <c r="BW918" s="35"/>
    </row>
    <row r="919" spans="1:75" ht="15" customHeight="1" x14ac:dyDescent="0.25">
      <c r="A919" s="35"/>
      <c r="B919" s="35"/>
      <c r="C919" s="38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  <c r="AT919" s="35"/>
      <c r="AU919" s="35"/>
      <c r="AV919" s="35"/>
      <c r="AW919" s="35"/>
      <c r="BA919" s="35"/>
      <c r="BB919" s="35"/>
      <c r="BC919" s="35"/>
      <c r="BD919" s="35"/>
      <c r="BE919" s="35"/>
      <c r="BF919" s="35"/>
      <c r="BG919" s="35"/>
      <c r="BH919" s="35"/>
      <c r="BI919" s="35"/>
      <c r="BK919" s="35"/>
      <c r="BL919" s="35"/>
      <c r="BM919" s="35"/>
      <c r="BN919" s="35"/>
      <c r="BO919" s="35"/>
      <c r="BP919" s="35"/>
      <c r="BQ919" s="35"/>
      <c r="BR919" s="35"/>
      <c r="BS919" s="35"/>
      <c r="BT919" s="35"/>
      <c r="BU919" s="35"/>
      <c r="BV919" s="35"/>
      <c r="BW919" s="35"/>
    </row>
    <row r="920" spans="1:75" ht="15" customHeight="1" x14ac:dyDescent="0.25">
      <c r="A920" s="35"/>
      <c r="B920" s="35"/>
      <c r="C920" s="38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  <c r="AT920" s="35"/>
      <c r="AU920" s="35"/>
      <c r="AV920" s="35"/>
      <c r="AW920" s="35"/>
      <c r="BA920" s="35"/>
      <c r="BB920" s="35"/>
      <c r="BC920" s="35"/>
      <c r="BD920" s="35"/>
      <c r="BE920" s="35"/>
      <c r="BF920" s="35"/>
      <c r="BG920" s="35"/>
      <c r="BH920" s="35"/>
      <c r="BI920" s="35"/>
      <c r="BK920" s="35"/>
      <c r="BL920" s="35"/>
      <c r="BM920" s="35"/>
      <c r="BN920" s="35"/>
      <c r="BO920" s="35"/>
      <c r="BP920" s="35"/>
      <c r="BQ920" s="35"/>
      <c r="BR920" s="35"/>
      <c r="BS920" s="35"/>
      <c r="BT920" s="35"/>
      <c r="BU920" s="35"/>
      <c r="BV920" s="35"/>
      <c r="BW920" s="35"/>
    </row>
    <row r="921" spans="1:75" ht="15" customHeight="1" x14ac:dyDescent="0.25">
      <c r="A921" s="35"/>
      <c r="B921" s="35"/>
      <c r="C921" s="38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  <c r="AT921" s="35"/>
      <c r="AU921" s="35"/>
      <c r="AV921" s="35"/>
      <c r="AW921" s="35"/>
      <c r="BA921" s="35"/>
      <c r="BB921" s="35"/>
      <c r="BC921" s="35"/>
      <c r="BD921" s="35"/>
      <c r="BE921" s="35"/>
      <c r="BF921" s="35"/>
      <c r="BG921" s="35"/>
      <c r="BH921" s="35"/>
      <c r="BI921" s="35"/>
      <c r="BK921" s="35"/>
      <c r="BL921" s="35"/>
      <c r="BM921" s="35"/>
      <c r="BN921" s="35"/>
      <c r="BO921" s="35"/>
      <c r="BP921" s="35"/>
      <c r="BQ921" s="35"/>
      <c r="BR921" s="35"/>
      <c r="BS921" s="35"/>
      <c r="BT921" s="35"/>
      <c r="BU921" s="35"/>
      <c r="BV921" s="35"/>
      <c r="BW921" s="35"/>
    </row>
  </sheetData>
  <phoneticPr fontId="25" type="noConversion"/>
  <conditionalFormatting sqref="B1:B289 B317:B386">
    <cfRule type="containsText" dxfId="9" priority="6" operator="containsText" text="Suspendido">
      <formula>NOT(ISERROR(SEARCH("Suspendido",B1)))</formula>
    </cfRule>
    <cfRule type="containsText" dxfId="8" priority="7" operator="containsText" text="Recibido">
      <formula>NOT(ISERROR(SEARCH("Recibido",B1)))</formula>
    </cfRule>
    <cfRule type="containsText" dxfId="7" priority="8" operator="containsText" text="Faltante">
      <formula>NOT(ISERROR(SEARCH("Faltante",B1)))</formula>
    </cfRule>
    <cfRule type="containsText" dxfId="6" priority="9" operator="containsText" text="Averiguar">
      <formula>NOT(ISERROR(SEARCH("Averiguar",B1)))</formula>
    </cfRule>
    <cfRule type="containsText" dxfId="5" priority="10" operator="containsText" text="Sin actividad">
      <formula>NOT(ISERROR(SEARCH("Sin actividad",B1)))</formula>
    </cfRule>
  </conditionalFormatting>
  <conditionalFormatting sqref="B290:B316">
    <cfRule type="containsText" dxfId="4" priority="1" operator="containsText" text="Suspendido">
      <formula>NOT(ISERROR(SEARCH("Suspendido",B290)))</formula>
    </cfRule>
    <cfRule type="containsText" dxfId="3" priority="2" operator="containsText" text="Recibido">
      <formula>NOT(ISERROR(SEARCH("Recibido",B290)))</formula>
    </cfRule>
    <cfRule type="containsText" dxfId="2" priority="3" operator="containsText" text="Faltante">
      <formula>NOT(ISERROR(SEARCH("Faltante",B290)))</formula>
    </cfRule>
    <cfRule type="containsText" dxfId="1" priority="4" operator="containsText" text="Averiguar">
      <formula>NOT(ISERROR(SEARCH("Averiguar",B290)))</formula>
    </cfRule>
    <cfRule type="containsText" dxfId="0" priority="5" operator="containsText" text="Sin actividad">
      <formula>NOT(ISERROR(SEARCH("Sin actividad",B290)))</formula>
    </cfRule>
  </conditionalFormatting>
  <hyperlinks>
    <hyperlink ref="O97" r:id="rId1" xr:uid="{00000000-0004-0000-0000-000000000000}"/>
    <hyperlink ref="O105" r:id="rId2" xr:uid="{00000000-0004-0000-0000-000001000000}"/>
    <hyperlink ref="O106" r:id="rId3" xr:uid="{00000000-0004-0000-0000-000002000000}"/>
    <hyperlink ref="O107" r:id="rId4" xr:uid="{00000000-0004-0000-0000-000003000000}"/>
    <hyperlink ref="O108" r:id="rId5" xr:uid="{00000000-0004-0000-0000-000004000000}"/>
    <hyperlink ref="O109" r:id="rId6" xr:uid="{00000000-0004-0000-0000-000005000000}"/>
    <hyperlink ref="O135" r:id="rId7" xr:uid="{00000000-0004-0000-0000-000006000000}"/>
    <hyperlink ref="O162" r:id="rId8" xr:uid="{00000000-0004-0000-0000-000007000000}"/>
    <hyperlink ref="O190" r:id="rId9" xr:uid="{00000000-0004-0000-0000-000008000000}"/>
    <hyperlink ref="O47" r:id="rId10" xr:uid="{5541C933-6A22-4273-9468-B6A1A372FB46}"/>
    <hyperlink ref="O79" r:id="rId11" xr:uid="{B7EC6121-E620-4411-8B78-5C5BFF07A022}"/>
    <hyperlink ref="O294" r:id="rId12" xr:uid="{DA7810CE-BCE1-45DF-947C-2032A3F1F133}"/>
    <hyperlink ref="O323" r:id="rId13" xr:uid="{EC5EC237-0332-4FF0-970E-3BC0573A78FA}"/>
    <hyperlink ref="O367" r:id="rId14" xr:uid="{4BA442BD-2C2A-42C7-BEF3-E1C3AF1DBAD7}"/>
    <hyperlink ref="O368" r:id="rId15" xr:uid="{E9005E03-B94A-4BF3-A419-F95FAA8DEFD4}"/>
  </hyperlinks>
  <pageMargins left="0.7" right="0.7" top="0.75" bottom="0.75" header="0" footer="0"/>
  <pageSetup orientation="landscape"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983"/>
  <sheetViews>
    <sheetView topLeftCell="A2705" zoomScale="98" zoomScaleNormal="98" workbookViewId="0">
      <pane xSplit="3" topLeftCell="D1" activePane="topRight" state="frozen"/>
      <selection pane="topRight" activeCell="A2715" sqref="A2715"/>
    </sheetView>
  </sheetViews>
  <sheetFormatPr baseColWidth="10" defaultRowHeight="15" x14ac:dyDescent="0.25"/>
  <cols>
    <col min="1" max="1" width="14.85546875" bestFit="1" customWidth="1"/>
    <col min="2" max="2" width="15.42578125" style="73" bestFit="1" customWidth="1"/>
    <col min="3" max="3" width="20.42578125" bestFit="1" customWidth="1"/>
    <col min="7" max="7" width="25.5703125" bestFit="1" customWidth="1"/>
    <col min="8" max="8" width="37.42578125" bestFit="1" customWidth="1"/>
    <col min="9" max="9" width="31.7109375" bestFit="1" customWidth="1"/>
    <col min="10" max="10" width="24" bestFit="1" customWidth="1"/>
    <col min="11" max="11" width="19.140625" bestFit="1" customWidth="1"/>
    <col min="12" max="12" width="52.85546875" bestFit="1" customWidth="1"/>
    <col min="13" max="13" width="50.140625" bestFit="1" customWidth="1"/>
    <col min="14" max="14" width="72" bestFit="1" customWidth="1"/>
    <col min="15" max="15" width="55.42578125" bestFit="1" customWidth="1"/>
    <col min="16" max="16" width="50" bestFit="1" customWidth="1"/>
    <col min="17" max="17" width="55.42578125" bestFit="1" customWidth="1"/>
  </cols>
  <sheetData>
    <row r="1" spans="1:18" ht="15" customHeight="1" x14ac:dyDescent="0.25">
      <c r="A1" s="41" t="s">
        <v>0</v>
      </c>
      <c r="B1" s="42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99</v>
      </c>
      <c r="H1" s="43" t="s">
        <v>7</v>
      </c>
      <c r="I1" s="43" t="s">
        <v>100</v>
      </c>
      <c r="J1" s="43" t="s">
        <v>101</v>
      </c>
      <c r="K1" s="43" t="s">
        <v>102</v>
      </c>
      <c r="L1" s="44" t="s">
        <v>11</v>
      </c>
      <c r="M1" s="44" t="s">
        <v>103</v>
      </c>
      <c r="N1" s="44" t="s">
        <v>104</v>
      </c>
      <c r="O1" s="44" t="s">
        <v>105</v>
      </c>
      <c r="P1" s="44" t="s">
        <v>106</v>
      </c>
      <c r="Q1" s="44" t="s">
        <v>107</v>
      </c>
      <c r="R1" s="45" t="s">
        <v>108</v>
      </c>
    </row>
    <row r="2" spans="1:18" x14ac:dyDescent="0.25">
      <c r="A2" s="78" t="s">
        <v>621</v>
      </c>
      <c r="B2" s="131">
        <f>VLOOKUP(Tabla14[[#This Row],[id]],Tabla2[],'aux buscarv'!B$1,FALSE)</f>
        <v>44987</v>
      </c>
      <c r="C2" s="132">
        <f>VLOOKUP(Tabla14[[#This Row],[id]],Tabla2[],'aux buscarv'!C$1,FALSE)</f>
        <v>2</v>
      </c>
      <c r="D2" s="132">
        <f>VLOOKUP(Tabla14[[#This Row],[id]],Tabla2[],'aux buscarv'!D$1,FALSE)</f>
        <v>3</v>
      </c>
      <c r="E2" s="132">
        <f>VLOOKUP(Tabla14[[#This Row],[id]],Tabla2[],'aux buscarv'!E$1,FALSE)</f>
        <v>2023</v>
      </c>
      <c r="F2" s="132">
        <f>VLOOKUP(Tabla14[[#This Row],[id]],Tabla2[],'aux buscarv'!F$1,FALSE)</f>
        <v>10</v>
      </c>
      <c r="G2" s="132" t="str">
        <f>VLOOKUP(Tabla14[[#This Row],[id]],Tabla2[],'aux buscarv'!G$1,FALSE)</f>
        <v>DAPPTE</v>
      </c>
      <c r="H2" s="132" t="str">
        <f>VLOOKUP(Tabla14[[#This Row],[id]],Tabla2[],'aux buscarv'!H$1,FALSE)</f>
        <v>CABA</v>
      </c>
      <c r="I2" s="132">
        <f>VLOOKUP(Tabla14[[#This Row],[id]],Tabla2[],'aux buscarv'!I$1,FALSE)</f>
        <v>41</v>
      </c>
      <c r="J2" s="132" t="str">
        <f>VLOOKUP(Tabla14[[#This Row],[id]],Tabla2[],'aux buscarv'!J$1,FALSE)</f>
        <v>COMUNA 1</v>
      </c>
      <c r="K2" s="132" t="str">
        <f>VLOOKUP(Tabla14[[#This Row],[id]],Tabla2[],'aux buscarv'!K$1,FALSE)</f>
        <v>SAN NICOLAS</v>
      </c>
      <c r="L2" s="132" t="str">
        <f>VLOOKUP(Tabla14[[#This Row],[id]],Tabla2[],'aux buscarv'!L$1,FALSE)</f>
        <v>MINISTERIO DE TRABAJO</v>
      </c>
      <c r="M2" s="132" t="str">
        <f>VLOOKUP(Tabla14[[#This Row],[id]],Tabla2[],'aux buscarv'!M$1,FALSE)</f>
        <v>ALEM 650</v>
      </c>
      <c r="N2" s="133" t="str">
        <f>VLOOKUP(Tabla14[[#This Row],[id]],Tabla2[],'aux buscarv'!N$1,FALSE)</f>
        <v>https://goo.gl/maps/pUEfbvXcCcNyetBT8</v>
      </c>
      <c r="O2" s="78" t="s">
        <v>109</v>
      </c>
      <c r="P2" s="78" t="s">
        <v>110</v>
      </c>
      <c r="Q2" s="78" t="s">
        <v>111</v>
      </c>
      <c r="R2" s="134">
        <v>0</v>
      </c>
    </row>
    <row r="3" spans="1:18" x14ac:dyDescent="0.25">
      <c r="A3" s="78" t="s">
        <v>621</v>
      </c>
      <c r="B3" s="131">
        <f>VLOOKUP(Tabla14[[#This Row],[id]],Tabla2[],'aux buscarv'!B$1,FALSE)</f>
        <v>44987</v>
      </c>
      <c r="C3" s="132">
        <f>VLOOKUP(Tabla14[[#This Row],[id]],Tabla2[],'aux buscarv'!C$1,FALSE)</f>
        <v>2</v>
      </c>
      <c r="D3" s="132">
        <f>VLOOKUP(Tabla14[[#This Row],[id]],Tabla2[],'aux buscarv'!D$1,FALSE)</f>
        <v>3</v>
      </c>
      <c r="E3" s="132">
        <f>VLOOKUP(Tabla14[[#This Row],[id]],Tabla2[],'aux buscarv'!E$1,FALSE)</f>
        <v>2023</v>
      </c>
      <c r="F3" s="132">
        <f>VLOOKUP(Tabla14[[#This Row],[id]],Tabla2[],'aux buscarv'!F$1,FALSE)</f>
        <v>10</v>
      </c>
      <c r="G3" s="132" t="str">
        <f>VLOOKUP(Tabla14[[#This Row],[id]],Tabla2[],'aux buscarv'!G$1,FALSE)</f>
        <v>DAPPTE</v>
      </c>
      <c r="H3" s="132" t="str">
        <f>VLOOKUP(Tabla14[[#This Row],[id]],Tabla2[],'aux buscarv'!H$1,FALSE)</f>
        <v>CABA</v>
      </c>
      <c r="I3" s="132">
        <f>VLOOKUP(Tabla14[[#This Row],[id]],Tabla2[],'aux buscarv'!I$1,FALSE)</f>
        <v>41</v>
      </c>
      <c r="J3" s="132" t="str">
        <f>VLOOKUP(Tabla14[[#This Row],[id]],Tabla2[],'aux buscarv'!J$1,FALSE)</f>
        <v>COMUNA 1</v>
      </c>
      <c r="K3" s="132" t="str">
        <f>VLOOKUP(Tabla14[[#This Row],[id]],Tabla2[],'aux buscarv'!K$1,FALSE)</f>
        <v>SAN NICOLAS</v>
      </c>
      <c r="L3" s="132" t="str">
        <f>VLOOKUP(Tabla14[[#This Row],[id]],Tabla2[],'aux buscarv'!L$1,FALSE)</f>
        <v>MINISTERIO DE TRABAJO</v>
      </c>
      <c r="M3" s="132" t="str">
        <f>VLOOKUP(Tabla14[[#This Row],[id]],Tabla2[],'aux buscarv'!M$1,FALSE)</f>
        <v>ALEM 650</v>
      </c>
      <c r="N3" s="133" t="str">
        <f>VLOOKUP(Tabla14[[#This Row],[id]],Tabla2[],'aux buscarv'!N$1,FALSE)</f>
        <v>https://goo.gl/maps/pUEfbvXcCcNyetBT8</v>
      </c>
      <c r="O3" s="78" t="s">
        <v>109</v>
      </c>
      <c r="P3" s="78" t="s">
        <v>110</v>
      </c>
      <c r="Q3" s="78" t="s">
        <v>112</v>
      </c>
      <c r="R3" s="134">
        <v>0</v>
      </c>
    </row>
    <row r="4" spans="1:18" x14ac:dyDescent="0.25">
      <c r="A4" s="78" t="s">
        <v>621</v>
      </c>
      <c r="B4" s="131">
        <f>VLOOKUP(Tabla14[[#This Row],[id]],Tabla2[],'aux buscarv'!B$1,FALSE)</f>
        <v>44987</v>
      </c>
      <c r="C4" s="132">
        <f>VLOOKUP(Tabla14[[#This Row],[id]],Tabla2[],'aux buscarv'!C$1,FALSE)</f>
        <v>2</v>
      </c>
      <c r="D4" s="132">
        <f>VLOOKUP(Tabla14[[#This Row],[id]],Tabla2[],'aux buscarv'!D$1,FALSE)</f>
        <v>3</v>
      </c>
      <c r="E4" s="132">
        <f>VLOOKUP(Tabla14[[#This Row],[id]],Tabla2[],'aux buscarv'!E$1,FALSE)</f>
        <v>2023</v>
      </c>
      <c r="F4" s="132">
        <f>VLOOKUP(Tabla14[[#This Row],[id]],Tabla2[],'aux buscarv'!F$1,FALSE)</f>
        <v>10</v>
      </c>
      <c r="G4" s="132" t="str">
        <f>VLOOKUP(Tabla14[[#This Row],[id]],Tabla2[],'aux buscarv'!G$1,FALSE)</f>
        <v>DAPPTE</v>
      </c>
      <c r="H4" s="132" t="str">
        <f>VLOOKUP(Tabla14[[#This Row],[id]],Tabla2[],'aux buscarv'!H$1,FALSE)</f>
        <v>CABA</v>
      </c>
      <c r="I4" s="132">
        <f>VLOOKUP(Tabla14[[#This Row],[id]],Tabla2[],'aux buscarv'!I$1,FALSE)</f>
        <v>41</v>
      </c>
      <c r="J4" s="132" t="str">
        <f>VLOOKUP(Tabla14[[#This Row],[id]],Tabla2[],'aux buscarv'!J$1,FALSE)</f>
        <v>COMUNA 1</v>
      </c>
      <c r="K4" s="132" t="str">
        <f>VLOOKUP(Tabla14[[#This Row],[id]],Tabla2[],'aux buscarv'!K$1,FALSE)</f>
        <v>SAN NICOLAS</v>
      </c>
      <c r="L4" s="132" t="str">
        <f>VLOOKUP(Tabla14[[#This Row],[id]],Tabla2[],'aux buscarv'!L$1,FALSE)</f>
        <v>MINISTERIO DE TRABAJO</v>
      </c>
      <c r="M4" s="132" t="str">
        <f>VLOOKUP(Tabla14[[#This Row],[id]],Tabla2[],'aux buscarv'!M$1,FALSE)</f>
        <v>ALEM 650</v>
      </c>
      <c r="N4" s="133" t="str">
        <f>VLOOKUP(Tabla14[[#This Row],[id]],Tabla2[],'aux buscarv'!N$1,FALSE)</f>
        <v>https://goo.gl/maps/pUEfbvXcCcNyetBT8</v>
      </c>
      <c r="O4" s="78" t="s">
        <v>109</v>
      </c>
      <c r="P4" s="78" t="s">
        <v>110</v>
      </c>
      <c r="Q4" s="78" t="s">
        <v>120</v>
      </c>
      <c r="R4" s="134">
        <v>0</v>
      </c>
    </row>
    <row r="5" spans="1:18" x14ac:dyDescent="0.25">
      <c r="A5" s="78" t="s">
        <v>621</v>
      </c>
      <c r="B5" s="131">
        <f>VLOOKUP(Tabla14[[#This Row],[id]],Tabla2[],'aux buscarv'!B$1,FALSE)</f>
        <v>44987</v>
      </c>
      <c r="C5" s="132">
        <f>VLOOKUP(Tabla14[[#This Row],[id]],Tabla2[],'aux buscarv'!C$1,FALSE)</f>
        <v>2</v>
      </c>
      <c r="D5" s="132">
        <f>VLOOKUP(Tabla14[[#This Row],[id]],Tabla2[],'aux buscarv'!D$1,FALSE)</f>
        <v>3</v>
      </c>
      <c r="E5" s="132">
        <f>VLOOKUP(Tabla14[[#This Row],[id]],Tabla2[],'aux buscarv'!E$1,FALSE)</f>
        <v>2023</v>
      </c>
      <c r="F5" s="132">
        <f>VLOOKUP(Tabla14[[#This Row],[id]],Tabla2[],'aux buscarv'!F$1,FALSE)</f>
        <v>10</v>
      </c>
      <c r="G5" s="132" t="str">
        <f>VLOOKUP(Tabla14[[#This Row],[id]],Tabla2[],'aux buscarv'!G$1,FALSE)</f>
        <v>DAPPTE</v>
      </c>
      <c r="H5" s="132" t="str">
        <f>VLOOKUP(Tabla14[[#This Row],[id]],Tabla2[],'aux buscarv'!H$1,FALSE)</f>
        <v>CABA</v>
      </c>
      <c r="I5" s="132">
        <f>VLOOKUP(Tabla14[[#This Row],[id]],Tabla2[],'aux buscarv'!I$1,FALSE)</f>
        <v>41</v>
      </c>
      <c r="J5" s="132" t="str">
        <f>VLOOKUP(Tabla14[[#This Row],[id]],Tabla2[],'aux buscarv'!J$1,FALSE)</f>
        <v>COMUNA 1</v>
      </c>
      <c r="K5" s="132" t="str">
        <f>VLOOKUP(Tabla14[[#This Row],[id]],Tabla2[],'aux buscarv'!K$1,FALSE)</f>
        <v>SAN NICOLAS</v>
      </c>
      <c r="L5" s="132" t="str">
        <f>VLOOKUP(Tabla14[[#This Row],[id]],Tabla2[],'aux buscarv'!L$1,FALSE)</f>
        <v>MINISTERIO DE TRABAJO</v>
      </c>
      <c r="M5" s="132" t="str">
        <f>VLOOKUP(Tabla14[[#This Row],[id]],Tabla2[],'aux buscarv'!M$1,FALSE)</f>
        <v>ALEM 650</v>
      </c>
      <c r="N5" s="133" t="str">
        <f>VLOOKUP(Tabla14[[#This Row],[id]],Tabla2[],'aux buscarv'!N$1,FALSE)</f>
        <v>https://goo.gl/maps/pUEfbvXcCcNyetBT8</v>
      </c>
      <c r="O5" s="78" t="s">
        <v>109</v>
      </c>
      <c r="P5" s="78" t="s">
        <v>110</v>
      </c>
      <c r="Q5" s="78" t="s">
        <v>121</v>
      </c>
      <c r="R5" s="134">
        <v>0</v>
      </c>
    </row>
    <row r="6" spans="1:18" x14ac:dyDescent="0.25">
      <c r="A6" s="78" t="s">
        <v>621</v>
      </c>
      <c r="B6" s="131">
        <f>VLOOKUP(Tabla14[[#This Row],[id]],Tabla2[],'aux buscarv'!B$1,FALSE)</f>
        <v>44987</v>
      </c>
      <c r="C6" s="132">
        <f>VLOOKUP(Tabla14[[#This Row],[id]],Tabla2[],'aux buscarv'!C$1,FALSE)</f>
        <v>2</v>
      </c>
      <c r="D6" s="132">
        <f>VLOOKUP(Tabla14[[#This Row],[id]],Tabla2[],'aux buscarv'!D$1,FALSE)</f>
        <v>3</v>
      </c>
      <c r="E6" s="132">
        <f>VLOOKUP(Tabla14[[#This Row],[id]],Tabla2[],'aux buscarv'!E$1,FALSE)</f>
        <v>2023</v>
      </c>
      <c r="F6" s="132">
        <f>VLOOKUP(Tabla14[[#This Row],[id]],Tabla2[],'aux buscarv'!F$1,FALSE)</f>
        <v>10</v>
      </c>
      <c r="G6" s="132" t="str">
        <f>VLOOKUP(Tabla14[[#This Row],[id]],Tabla2[],'aux buscarv'!G$1,FALSE)</f>
        <v>DAPPTE</v>
      </c>
      <c r="H6" s="132" t="str">
        <f>VLOOKUP(Tabla14[[#This Row],[id]],Tabla2[],'aux buscarv'!H$1,FALSE)</f>
        <v>CABA</v>
      </c>
      <c r="I6" s="132">
        <f>VLOOKUP(Tabla14[[#This Row],[id]],Tabla2[],'aux buscarv'!I$1,FALSE)</f>
        <v>41</v>
      </c>
      <c r="J6" s="132" t="str">
        <f>VLOOKUP(Tabla14[[#This Row],[id]],Tabla2[],'aux buscarv'!J$1,FALSE)</f>
        <v>COMUNA 1</v>
      </c>
      <c r="K6" s="132" t="str">
        <f>VLOOKUP(Tabla14[[#This Row],[id]],Tabla2[],'aux buscarv'!K$1,FALSE)</f>
        <v>SAN NICOLAS</v>
      </c>
      <c r="L6" s="132" t="str">
        <f>VLOOKUP(Tabla14[[#This Row],[id]],Tabla2[],'aux buscarv'!L$1,FALSE)</f>
        <v>MINISTERIO DE TRABAJO</v>
      </c>
      <c r="M6" s="132" t="str">
        <f>VLOOKUP(Tabla14[[#This Row],[id]],Tabla2[],'aux buscarv'!M$1,FALSE)</f>
        <v>ALEM 650</v>
      </c>
      <c r="N6" s="133" t="str">
        <f>VLOOKUP(Tabla14[[#This Row],[id]],Tabla2[],'aux buscarv'!N$1,FALSE)</f>
        <v>https://goo.gl/maps/pUEfbvXcCcNyetBT8</v>
      </c>
      <c r="O6" s="78" t="s">
        <v>109</v>
      </c>
      <c r="P6" s="78" t="s">
        <v>113</v>
      </c>
      <c r="Q6" s="78" t="s">
        <v>112</v>
      </c>
      <c r="R6" s="134">
        <v>0</v>
      </c>
    </row>
    <row r="7" spans="1:18" x14ac:dyDescent="0.25">
      <c r="A7" s="78" t="s">
        <v>621</v>
      </c>
      <c r="B7" s="131">
        <f>VLOOKUP(Tabla14[[#This Row],[id]],Tabla2[],'aux buscarv'!B$1,FALSE)</f>
        <v>44987</v>
      </c>
      <c r="C7" s="132">
        <f>VLOOKUP(Tabla14[[#This Row],[id]],Tabla2[],'aux buscarv'!C$1,FALSE)</f>
        <v>2</v>
      </c>
      <c r="D7" s="132">
        <f>VLOOKUP(Tabla14[[#This Row],[id]],Tabla2[],'aux buscarv'!D$1,FALSE)</f>
        <v>3</v>
      </c>
      <c r="E7" s="132">
        <f>VLOOKUP(Tabla14[[#This Row],[id]],Tabla2[],'aux buscarv'!E$1,FALSE)</f>
        <v>2023</v>
      </c>
      <c r="F7" s="132">
        <f>VLOOKUP(Tabla14[[#This Row],[id]],Tabla2[],'aux buscarv'!F$1,FALSE)</f>
        <v>10</v>
      </c>
      <c r="G7" s="132" t="str">
        <f>VLOOKUP(Tabla14[[#This Row],[id]],Tabla2[],'aux buscarv'!G$1,FALSE)</f>
        <v>DAPPTE</v>
      </c>
      <c r="H7" s="132" t="str">
        <f>VLOOKUP(Tabla14[[#This Row],[id]],Tabla2[],'aux buscarv'!H$1,FALSE)</f>
        <v>CABA</v>
      </c>
      <c r="I7" s="132">
        <f>VLOOKUP(Tabla14[[#This Row],[id]],Tabla2[],'aux buscarv'!I$1,FALSE)</f>
        <v>41</v>
      </c>
      <c r="J7" s="132" t="str">
        <f>VLOOKUP(Tabla14[[#This Row],[id]],Tabla2[],'aux buscarv'!J$1,FALSE)</f>
        <v>COMUNA 1</v>
      </c>
      <c r="K7" s="132" t="str">
        <f>VLOOKUP(Tabla14[[#This Row],[id]],Tabla2[],'aux buscarv'!K$1,FALSE)</f>
        <v>SAN NICOLAS</v>
      </c>
      <c r="L7" s="132" t="str">
        <f>VLOOKUP(Tabla14[[#This Row],[id]],Tabla2[],'aux buscarv'!L$1,FALSE)</f>
        <v>MINISTERIO DE TRABAJO</v>
      </c>
      <c r="M7" s="132" t="str">
        <f>VLOOKUP(Tabla14[[#This Row],[id]],Tabla2[],'aux buscarv'!M$1,FALSE)</f>
        <v>ALEM 650</v>
      </c>
      <c r="N7" s="133" t="str">
        <f>VLOOKUP(Tabla14[[#This Row],[id]],Tabla2[],'aux buscarv'!N$1,FALSE)</f>
        <v>https://goo.gl/maps/pUEfbvXcCcNyetBT8</v>
      </c>
      <c r="O7" s="78" t="s">
        <v>114</v>
      </c>
      <c r="P7" s="78" t="s">
        <v>115</v>
      </c>
      <c r="Q7" s="78" t="s">
        <v>111</v>
      </c>
      <c r="R7" s="134">
        <v>0</v>
      </c>
    </row>
    <row r="8" spans="1:18" x14ac:dyDescent="0.25">
      <c r="A8" s="78" t="s">
        <v>621</v>
      </c>
      <c r="B8" s="131">
        <f>VLOOKUP(Tabla14[[#This Row],[id]],Tabla2[],'aux buscarv'!B$1,FALSE)</f>
        <v>44987</v>
      </c>
      <c r="C8" s="132">
        <f>VLOOKUP(Tabla14[[#This Row],[id]],Tabla2[],'aux buscarv'!C$1,FALSE)</f>
        <v>2</v>
      </c>
      <c r="D8" s="132">
        <f>VLOOKUP(Tabla14[[#This Row],[id]],Tabla2[],'aux buscarv'!D$1,FALSE)</f>
        <v>3</v>
      </c>
      <c r="E8" s="132">
        <f>VLOOKUP(Tabla14[[#This Row],[id]],Tabla2[],'aux buscarv'!E$1,FALSE)</f>
        <v>2023</v>
      </c>
      <c r="F8" s="132">
        <f>VLOOKUP(Tabla14[[#This Row],[id]],Tabla2[],'aux buscarv'!F$1,FALSE)</f>
        <v>10</v>
      </c>
      <c r="G8" s="132" t="str">
        <f>VLOOKUP(Tabla14[[#This Row],[id]],Tabla2[],'aux buscarv'!G$1,FALSE)</f>
        <v>DAPPTE</v>
      </c>
      <c r="H8" s="132" t="str">
        <f>VLOOKUP(Tabla14[[#This Row],[id]],Tabla2[],'aux buscarv'!H$1,FALSE)</f>
        <v>CABA</v>
      </c>
      <c r="I8" s="132">
        <f>VLOOKUP(Tabla14[[#This Row],[id]],Tabla2[],'aux buscarv'!I$1,FALSE)</f>
        <v>41</v>
      </c>
      <c r="J8" s="132" t="str">
        <f>VLOOKUP(Tabla14[[#This Row],[id]],Tabla2[],'aux buscarv'!J$1,FALSE)</f>
        <v>COMUNA 1</v>
      </c>
      <c r="K8" s="132" t="str">
        <f>VLOOKUP(Tabla14[[#This Row],[id]],Tabla2[],'aux buscarv'!K$1,FALSE)</f>
        <v>SAN NICOLAS</v>
      </c>
      <c r="L8" s="132" t="str">
        <f>VLOOKUP(Tabla14[[#This Row],[id]],Tabla2[],'aux buscarv'!L$1,FALSE)</f>
        <v>MINISTERIO DE TRABAJO</v>
      </c>
      <c r="M8" s="132" t="str">
        <f>VLOOKUP(Tabla14[[#This Row],[id]],Tabla2[],'aux buscarv'!M$1,FALSE)</f>
        <v>ALEM 650</v>
      </c>
      <c r="N8" s="133" t="str">
        <f>VLOOKUP(Tabla14[[#This Row],[id]],Tabla2[],'aux buscarv'!N$1,FALSE)</f>
        <v>https://goo.gl/maps/pUEfbvXcCcNyetBT8</v>
      </c>
      <c r="O8" s="78" t="s">
        <v>114</v>
      </c>
      <c r="P8" s="78" t="s">
        <v>123</v>
      </c>
      <c r="Q8" s="78" t="s">
        <v>124</v>
      </c>
      <c r="R8" s="134">
        <v>0</v>
      </c>
    </row>
    <row r="9" spans="1:18" x14ac:dyDescent="0.25">
      <c r="A9" s="78" t="s">
        <v>621</v>
      </c>
      <c r="B9" s="131">
        <f>VLOOKUP(Tabla14[[#This Row],[id]],Tabla2[],'aux buscarv'!B$1,FALSE)</f>
        <v>44987</v>
      </c>
      <c r="C9" s="132">
        <f>VLOOKUP(Tabla14[[#This Row],[id]],Tabla2[],'aux buscarv'!C$1,FALSE)</f>
        <v>2</v>
      </c>
      <c r="D9" s="132">
        <f>VLOOKUP(Tabla14[[#This Row],[id]],Tabla2[],'aux buscarv'!D$1,FALSE)</f>
        <v>3</v>
      </c>
      <c r="E9" s="132">
        <f>VLOOKUP(Tabla14[[#This Row],[id]],Tabla2[],'aux buscarv'!E$1,FALSE)</f>
        <v>2023</v>
      </c>
      <c r="F9" s="132">
        <f>VLOOKUP(Tabla14[[#This Row],[id]],Tabla2[],'aux buscarv'!F$1,FALSE)</f>
        <v>10</v>
      </c>
      <c r="G9" s="132" t="str">
        <f>VLOOKUP(Tabla14[[#This Row],[id]],Tabla2[],'aux buscarv'!G$1,FALSE)</f>
        <v>DAPPTE</v>
      </c>
      <c r="H9" s="132" t="str">
        <f>VLOOKUP(Tabla14[[#This Row],[id]],Tabla2[],'aux buscarv'!H$1,FALSE)</f>
        <v>CABA</v>
      </c>
      <c r="I9" s="132">
        <f>VLOOKUP(Tabla14[[#This Row],[id]],Tabla2[],'aux buscarv'!I$1,FALSE)</f>
        <v>41</v>
      </c>
      <c r="J9" s="132" t="str">
        <f>VLOOKUP(Tabla14[[#This Row],[id]],Tabla2[],'aux buscarv'!J$1,FALSE)</f>
        <v>COMUNA 1</v>
      </c>
      <c r="K9" s="132" t="str">
        <f>VLOOKUP(Tabla14[[#This Row],[id]],Tabla2[],'aux buscarv'!K$1,FALSE)</f>
        <v>SAN NICOLAS</v>
      </c>
      <c r="L9" s="132" t="str">
        <f>VLOOKUP(Tabla14[[#This Row],[id]],Tabla2[],'aux buscarv'!L$1,FALSE)</f>
        <v>MINISTERIO DE TRABAJO</v>
      </c>
      <c r="M9" s="132" t="str">
        <f>VLOOKUP(Tabla14[[#This Row],[id]],Tabla2[],'aux buscarv'!M$1,FALSE)</f>
        <v>ALEM 650</v>
      </c>
      <c r="N9" s="133" t="str">
        <f>VLOOKUP(Tabla14[[#This Row],[id]],Tabla2[],'aux buscarv'!N$1,FALSE)</f>
        <v>https://goo.gl/maps/pUEfbvXcCcNyetBT8</v>
      </c>
      <c r="O9" s="78" t="s">
        <v>114</v>
      </c>
      <c r="P9" s="78" t="s">
        <v>123</v>
      </c>
      <c r="Q9" s="78" t="s">
        <v>111</v>
      </c>
      <c r="R9" s="134">
        <v>0</v>
      </c>
    </row>
    <row r="10" spans="1:18" x14ac:dyDescent="0.25">
      <c r="A10" s="78" t="s">
        <v>621</v>
      </c>
      <c r="B10" s="131">
        <f>VLOOKUP(Tabla14[[#This Row],[id]],Tabla2[],'aux buscarv'!B$1,FALSE)</f>
        <v>44987</v>
      </c>
      <c r="C10" s="132">
        <f>VLOOKUP(Tabla14[[#This Row],[id]],Tabla2[],'aux buscarv'!C$1,FALSE)</f>
        <v>2</v>
      </c>
      <c r="D10" s="132">
        <f>VLOOKUP(Tabla14[[#This Row],[id]],Tabla2[],'aux buscarv'!D$1,FALSE)</f>
        <v>3</v>
      </c>
      <c r="E10" s="132">
        <f>VLOOKUP(Tabla14[[#This Row],[id]],Tabla2[],'aux buscarv'!E$1,FALSE)</f>
        <v>2023</v>
      </c>
      <c r="F10" s="132">
        <f>VLOOKUP(Tabla14[[#This Row],[id]],Tabla2[],'aux buscarv'!F$1,FALSE)</f>
        <v>10</v>
      </c>
      <c r="G10" s="132" t="str">
        <f>VLOOKUP(Tabla14[[#This Row],[id]],Tabla2[],'aux buscarv'!G$1,FALSE)</f>
        <v>DAPPTE</v>
      </c>
      <c r="H10" s="132" t="str">
        <f>VLOOKUP(Tabla14[[#This Row],[id]],Tabla2[],'aux buscarv'!H$1,FALSE)</f>
        <v>CABA</v>
      </c>
      <c r="I10" s="132">
        <f>VLOOKUP(Tabla14[[#This Row],[id]],Tabla2[],'aux buscarv'!I$1,FALSE)</f>
        <v>41</v>
      </c>
      <c r="J10" s="132" t="str">
        <f>VLOOKUP(Tabla14[[#This Row],[id]],Tabla2[],'aux buscarv'!J$1,FALSE)</f>
        <v>COMUNA 1</v>
      </c>
      <c r="K10" s="132" t="str">
        <f>VLOOKUP(Tabla14[[#This Row],[id]],Tabla2[],'aux buscarv'!K$1,FALSE)</f>
        <v>SAN NICOLAS</v>
      </c>
      <c r="L10" s="132" t="str">
        <f>VLOOKUP(Tabla14[[#This Row],[id]],Tabla2[],'aux buscarv'!L$1,FALSE)</f>
        <v>MINISTERIO DE TRABAJO</v>
      </c>
      <c r="M10" s="132" t="str">
        <f>VLOOKUP(Tabla14[[#This Row],[id]],Tabla2[],'aux buscarv'!M$1,FALSE)</f>
        <v>ALEM 650</v>
      </c>
      <c r="N10" s="133" t="str">
        <f>VLOOKUP(Tabla14[[#This Row],[id]],Tabla2[],'aux buscarv'!N$1,FALSE)</f>
        <v>https://goo.gl/maps/pUEfbvXcCcNyetBT8</v>
      </c>
      <c r="O10" s="78" t="s">
        <v>129</v>
      </c>
      <c r="P10" s="78" t="s">
        <v>1022</v>
      </c>
      <c r="Q10" s="78" t="s">
        <v>111</v>
      </c>
      <c r="R10" s="134">
        <v>0</v>
      </c>
    </row>
    <row r="11" spans="1:18" x14ac:dyDescent="0.25">
      <c r="A11" s="78" t="s">
        <v>621</v>
      </c>
      <c r="B11" s="131">
        <f>VLOOKUP(Tabla14[[#This Row],[id]],Tabla2[],'aux buscarv'!B$1,FALSE)</f>
        <v>44987</v>
      </c>
      <c r="C11" s="132">
        <f>VLOOKUP(Tabla14[[#This Row],[id]],Tabla2[],'aux buscarv'!C$1,FALSE)</f>
        <v>2</v>
      </c>
      <c r="D11" s="132">
        <f>VLOOKUP(Tabla14[[#This Row],[id]],Tabla2[],'aux buscarv'!D$1,FALSE)</f>
        <v>3</v>
      </c>
      <c r="E11" s="132">
        <f>VLOOKUP(Tabla14[[#This Row],[id]],Tabla2[],'aux buscarv'!E$1,FALSE)</f>
        <v>2023</v>
      </c>
      <c r="F11" s="132">
        <f>VLOOKUP(Tabla14[[#This Row],[id]],Tabla2[],'aux buscarv'!F$1,FALSE)</f>
        <v>10</v>
      </c>
      <c r="G11" s="132" t="str">
        <f>VLOOKUP(Tabla14[[#This Row],[id]],Tabla2[],'aux buscarv'!G$1,FALSE)</f>
        <v>DAPPTE</v>
      </c>
      <c r="H11" s="132" t="str">
        <f>VLOOKUP(Tabla14[[#This Row],[id]],Tabla2[],'aux buscarv'!H$1,FALSE)</f>
        <v>CABA</v>
      </c>
      <c r="I11" s="132">
        <f>VLOOKUP(Tabla14[[#This Row],[id]],Tabla2[],'aux buscarv'!I$1,FALSE)</f>
        <v>41</v>
      </c>
      <c r="J11" s="132" t="str">
        <f>VLOOKUP(Tabla14[[#This Row],[id]],Tabla2[],'aux buscarv'!J$1,FALSE)</f>
        <v>COMUNA 1</v>
      </c>
      <c r="K11" s="132" t="str">
        <f>VLOOKUP(Tabla14[[#This Row],[id]],Tabla2[],'aux buscarv'!K$1,FALSE)</f>
        <v>SAN NICOLAS</v>
      </c>
      <c r="L11" s="132" t="str">
        <f>VLOOKUP(Tabla14[[#This Row],[id]],Tabla2[],'aux buscarv'!L$1,FALSE)</f>
        <v>MINISTERIO DE TRABAJO</v>
      </c>
      <c r="M11" s="132" t="str">
        <f>VLOOKUP(Tabla14[[#This Row],[id]],Tabla2[],'aux buscarv'!M$1,FALSE)</f>
        <v>ALEM 650</v>
      </c>
      <c r="N11" s="133" t="str">
        <f>VLOOKUP(Tabla14[[#This Row],[id]],Tabla2[],'aux buscarv'!N$1,FALSE)</f>
        <v>https://goo.gl/maps/pUEfbvXcCcNyetBT8</v>
      </c>
      <c r="O11" s="78" t="s">
        <v>129</v>
      </c>
      <c r="P11" s="78" t="s">
        <v>1022</v>
      </c>
      <c r="Q11" s="78" t="s">
        <v>131</v>
      </c>
      <c r="R11" s="134">
        <v>0</v>
      </c>
    </row>
    <row r="12" spans="1:18" x14ac:dyDescent="0.25">
      <c r="A12" s="78" t="s">
        <v>621</v>
      </c>
      <c r="B12" s="131">
        <f>VLOOKUP(Tabla14[[#This Row],[id]],Tabla2[],'aux buscarv'!B$1,FALSE)</f>
        <v>44987</v>
      </c>
      <c r="C12" s="132">
        <f>VLOOKUP(Tabla14[[#This Row],[id]],Tabla2[],'aux buscarv'!C$1,FALSE)</f>
        <v>2</v>
      </c>
      <c r="D12" s="132">
        <f>VLOOKUP(Tabla14[[#This Row],[id]],Tabla2[],'aux buscarv'!D$1,FALSE)</f>
        <v>3</v>
      </c>
      <c r="E12" s="132">
        <f>VLOOKUP(Tabla14[[#This Row],[id]],Tabla2[],'aux buscarv'!E$1,FALSE)</f>
        <v>2023</v>
      </c>
      <c r="F12" s="132">
        <f>VLOOKUP(Tabla14[[#This Row],[id]],Tabla2[],'aux buscarv'!F$1,FALSE)</f>
        <v>10</v>
      </c>
      <c r="G12" s="132" t="str">
        <f>VLOOKUP(Tabla14[[#This Row],[id]],Tabla2[],'aux buscarv'!G$1,FALSE)</f>
        <v>DAPPTE</v>
      </c>
      <c r="H12" s="132" t="str">
        <f>VLOOKUP(Tabla14[[#This Row],[id]],Tabla2[],'aux buscarv'!H$1,FALSE)</f>
        <v>CABA</v>
      </c>
      <c r="I12" s="132">
        <f>VLOOKUP(Tabla14[[#This Row],[id]],Tabla2[],'aux buscarv'!I$1,FALSE)</f>
        <v>41</v>
      </c>
      <c r="J12" s="132" t="str">
        <f>VLOOKUP(Tabla14[[#This Row],[id]],Tabla2[],'aux buscarv'!J$1,FALSE)</f>
        <v>COMUNA 1</v>
      </c>
      <c r="K12" s="132" t="str">
        <f>VLOOKUP(Tabla14[[#This Row],[id]],Tabla2[],'aux buscarv'!K$1,FALSE)</f>
        <v>SAN NICOLAS</v>
      </c>
      <c r="L12" s="132" t="str">
        <f>VLOOKUP(Tabla14[[#This Row],[id]],Tabla2[],'aux buscarv'!L$1,FALSE)</f>
        <v>MINISTERIO DE TRABAJO</v>
      </c>
      <c r="M12" s="132" t="str">
        <f>VLOOKUP(Tabla14[[#This Row],[id]],Tabla2[],'aux buscarv'!M$1,FALSE)</f>
        <v>ALEM 650</v>
      </c>
      <c r="N12" s="133" t="str">
        <f>VLOOKUP(Tabla14[[#This Row],[id]],Tabla2[],'aux buscarv'!N$1,FALSE)</f>
        <v>https://goo.gl/maps/pUEfbvXcCcNyetBT8</v>
      </c>
      <c r="O12" s="78" t="s">
        <v>129</v>
      </c>
      <c r="P12" s="78" t="s">
        <v>1022</v>
      </c>
      <c r="Q12" s="78" t="s">
        <v>132</v>
      </c>
      <c r="R12" s="134">
        <v>0</v>
      </c>
    </row>
    <row r="13" spans="1:18" x14ac:dyDescent="0.25">
      <c r="A13" s="78" t="s">
        <v>621</v>
      </c>
      <c r="B13" s="131">
        <f>VLOOKUP(Tabla14[[#This Row],[id]],Tabla2[],'aux buscarv'!B$1,FALSE)</f>
        <v>44987</v>
      </c>
      <c r="C13" s="132">
        <f>VLOOKUP(Tabla14[[#This Row],[id]],Tabla2[],'aux buscarv'!C$1,FALSE)</f>
        <v>2</v>
      </c>
      <c r="D13" s="132">
        <f>VLOOKUP(Tabla14[[#This Row],[id]],Tabla2[],'aux buscarv'!D$1,FALSE)</f>
        <v>3</v>
      </c>
      <c r="E13" s="132">
        <f>VLOOKUP(Tabla14[[#This Row],[id]],Tabla2[],'aux buscarv'!E$1,FALSE)</f>
        <v>2023</v>
      </c>
      <c r="F13" s="132">
        <f>VLOOKUP(Tabla14[[#This Row],[id]],Tabla2[],'aux buscarv'!F$1,FALSE)</f>
        <v>10</v>
      </c>
      <c r="G13" s="132" t="str">
        <f>VLOOKUP(Tabla14[[#This Row],[id]],Tabla2[],'aux buscarv'!G$1,FALSE)</f>
        <v>DAPPTE</v>
      </c>
      <c r="H13" s="132" t="str">
        <f>VLOOKUP(Tabla14[[#This Row],[id]],Tabla2[],'aux buscarv'!H$1,FALSE)</f>
        <v>CABA</v>
      </c>
      <c r="I13" s="132">
        <f>VLOOKUP(Tabla14[[#This Row],[id]],Tabla2[],'aux buscarv'!I$1,FALSE)</f>
        <v>41</v>
      </c>
      <c r="J13" s="132" t="str">
        <f>VLOOKUP(Tabla14[[#This Row],[id]],Tabla2[],'aux buscarv'!J$1,FALSE)</f>
        <v>COMUNA 1</v>
      </c>
      <c r="K13" s="132" t="str">
        <f>VLOOKUP(Tabla14[[#This Row],[id]],Tabla2[],'aux buscarv'!K$1,FALSE)</f>
        <v>SAN NICOLAS</v>
      </c>
      <c r="L13" s="132" t="str">
        <f>VLOOKUP(Tabla14[[#This Row],[id]],Tabla2[],'aux buscarv'!L$1,FALSE)</f>
        <v>MINISTERIO DE TRABAJO</v>
      </c>
      <c r="M13" s="132" t="str">
        <f>VLOOKUP(Tabla14[[#This Row],[id]],Tabla2[],'aux buscarv'!M$1,FALSE)</f>
        <v>ALEM 650</v>
      </c>
      <c r="N13" s="133" t="str">
        <f>VLOOKUP(Tabla14[[#This Row],[id]],Tabla2[],'aux buscarv'!N$1,FALSE)</f>
        <v>https://goo.gl/maps/pUEfbvXcCcNyetBT8</v>
      </c>
      <c r="O13" s="78" t="s">
        <v>129</v>
      </c>
      <c r="P13" s="78" t="s">
        <v>1022</v>
      </c>
      <c r="Q13" s="78" t="s">
        <v>133</v>
      </c>
      <c r="R13" s="134">
        <v>0</v>
      </c>
    </row>
    <row r="14" spans="1:18" x14ac:dyDescent="0.25">
      <c r="A14" s="78" t="s">
        <v>621</v>
      </c>
      <c r="B14" s="131">
        <f>VLOOKUP(Tabla14[[#This Row],[id]],Tabla2[],'aux buscarv'!B$1,FALSE)</f>
        <v>44987</v>
      </c>
      <c r="C14" s="132">
        <f>VLOOKUP(Tabla14[[#This Row],[id]],Tabla2[],'aux buscarv'!C$1,FALSE)</f>
        <v>2</v>
      </c>
      <c r="D14" s="132">
        <f>VLOOKUP(Tabla14[[#This Row],[id]],Tabla2[],'aux buscarv'!D$1,FALSE)</f>
        <v>3</v>
      </c>
      <c r="E14" s="132">
        <f>VLOOKUP(Tabla14[[#This Row],[id]],Tabla2[],'aux buscarv'!E$1,FALSE)</f>
        <v>2023</v>
      </c>
      <c r="F14" s="132">
        <f>VLOOKUP(Tabla14[[#This Row],[id]],Tabla2[],'aux buscarv'!F$1,FALSE)</f>
        <v>10</v>
      </c>
      <c r="G14" s="132" t="str">
        <f>VLOOKUP(Tabla14[[#This Row],[id]],Tabla2[],'aux buscarv'!G$1,FALSE)</f>
        <v>DAPPTE</v>
      </c>
      <c r="H14" s="132" t="str">
        <f>VLOOKUP(Tabla14[[#This Row],[id]],Tabla2[],'aux buscarv'!H$1,FALSE)</f>
        <v>CABA</v>
      </c>
      <c r="I14" s="132">
        <f>VLOOKUP(Tabla14[[#This Row],[id]],Tabla2[],'aux buscarv'!I$1,FALSE)</f>
        <v>41</v>
      </c>
      <c r="J14" s="132" t="str">
        <f>VLOOKUP(Tabla14[[#This Row],[id]],Tabla2[],'aux buscarv'!J$1,FALSE)</f>
        <v>COMUNA 1</v>
      </c>
      <c r="K14" s="132" t="str">
        <f>VLOOKUP(Tabla14[[#This Row],[id]],Tabla2[],'aux buscarv'!K$1,FALSE)</f>
        <v>SAN NICOLAS</v>
      </c>
      <c r="L14" s="132" t="str">
        <f>VLOOKUP(Tabla14[[#This Row],[id]],Tabla2[],'aux buscarv'!L$1,FALSE)</f>
        <v>MINISTERIO DE TRABAJO</v>
      </c>
      <c r="M14" s="132" t="str">
        <f>VLOOKUP(Tabla14[[#This Row],[id]],Tabla2[],'aux buscarv'!M$1,FALSE)</f>
        <v>ALEM 650</v>
      </c>
      <c r="N14" s="133" t="str">
        <f>VLOOKUP(Tabla14[[#This Row],[id]],Tabla2[],'aux buscarv'!N$1,FALSE)</f>
        <v>https://goo.gl/maps/pUEfbvXcCcNyetBT8</v>
      </c>
      <c r="O14" s="78" t="s">
        <v>129</v>
      </c>
      <c r="P14" s="78" t="s">
        <v>1022</v>
      </c>
      <c r="Q14" s="78" t="s">
        <v>134</v>
      </c>
      <c r="R14" s="134">
        <v>0</v>
      </c>
    </row>
    <row r="15" spans="1:18" x14ac:dyDescent="0.25">
      <c r="A15" s="78" t="s">
        <v>621</v>
      </c>
      <c r="B15" s="131">
        <f>VLOOKUP(Tabla14[[#This Row],[id]],Tabla2[],'aux buscarv'!B$1,FALSE)</f>
        <v>44987</v>
      </c>
      <c r="C15" s="132">
        <f>VLOOKUP(Tabla14[[#This Row],[id]],Tabla2[],'aux buscarv'!C$1,FALSE)</f>
        <v>2</v>
      </c>
      <c r="D15" s="132">
        <f>VLOOKUP(Tabla14[[#This Row],[id]],Tabla2[],'aux buscarv'!D$1,FALSE)</f>
        <v>3</v>
      </c>
      <c r="E15" s="132">
        <f>VLOOKUP(Tabla14[[#This Row],[id]],Tabla2[],'aux buscarv'!E$1,FALSE)</f>
        <v>2023</v>
      </c>
      <c r="F15" s="132">
        <f>VLOOKUP(Tabla14[[#This Row],[id]],Tabla2[],'aux buscarv'!F$1,FALSE)</f>
        <v>10</v>
      </c>
      <c r="G15" s="132" t="str">
        <f>VLOOKUP(Tabla14[[#This Row],[id]],Tabla2[],'aux buscarv'!G$1,FALSE)</f>
        <v>DAPPTE</v>
      </c>
      <c r="H15" s="132" t="str">
        <f>VLOOKUP(Tabla14[[#This Row],[id]],Tabla2[],'aux buscarv'!H$1,FALSE)</f>
        <v>CABA</v>
      </c>
      <c r="I15" s="132">
        <f>VLOOKUP(Tabla14[[#This Row],[id]],Tabla2[],'aux buscarv'!I$1,FALSE)</f>
        <v>41</v>
      </c>
      <c r="J15" s="132" t="str">
        <f>VLOOKUP(Tabla14[[#This Row],[id]],Tabla2[],'aux buscarv'!J$1,FALSE)</f>
        <v>COMUNA 1</v>
      </c>
      <c r="K15" s="132" t="str">
        <f>VLOOKUP(Tabla14[[#This Row],[id]],Tabla2[],'aux buscarv'!K$1,FALSE)</f>
        <v>SAN NICOLAS</v>
      </c>
      <c r="L15" s="132" t="str">
        <f>VLOOKUP(Tabla14[[#This Row],[id]],Tabla2[],'aux buscarv'!L$1,FALSE)</f>
        <v>MINISTERIO DE TRABAJO</v>
      </c>
      <c r="M15" s="132" t="str">
        <f>VLOOKUP(Tabla14[[#This Row],[id]],Tabla2[],'aux buscarv'!M$1,FALSE)</f>
        <v>ALEM 650</v>
      </c>
      <c r="N15" s="133" t="str">
        <f>VLOOKUP(Tabla14[[#This Row],[id]],Tabla2[],'aux buscarv'!N$1,FALSE)</f>
        <v>https://goo.gl/maps/pUEfbvXcCcNyetBT8</v>
      </c>
      <c r="O15" s="78" t="s">
        <v>129</v>
      </c>
      <c r="P15" s="78" t="s">
        <v>1023</v>
      </c>
      <c r="Q15" s="78" t="s">
        <v>111</v>
      </c>
      <c r="R15" s="134">
        <v>0</v>
      </c>
    </row>
    <row r="16" spans="1:18" x14ac:dyDescent="0.25">
      <c r="A16" s="78" t="s">
        <v>621</v>
      </c>
      <c r="B16" s="131">
        <f>VLOOKUP(Tabla14[[#This Row],[id]],Tabla2[],'aux buscarv'!B$1,FALSE)</f>
        <v>44987</v>
      </c>
      <c r="C16" s="132">
        <f>VLOOKUP(Tabla14[[#This Row],[id]],Tabla2[],'aux buscarv'!C$1,FALSE)</f>
        <v>2</v>
      </c>
      <c r="D16" s="132">
        <f>VLOOKUP(Tabla14[[#This Row],[id]],Tabla2[],'aux buscarv'!D$1,FALSE)</f>
        <v>3</v>
      </c>
      <c r="E16" s="132">
        <f>VLOOKUP(Tabla14[[#This Row],[id]],Tabla2[],'aux buscarv'!E$1,FALSE)</f>
        <v>2023</v>
      </c>
      <c r="F16" s="132">
        <f>VLOOKUP(Tabla14[[#This Row],[id]],Tabla2[],'aux buscarv'!F$1,FALSE)</f>
        <v>10</v>
      </c>
      <c r="G16" s="132" t="str">
        <f>VLOOKUP(Tabla14[[#This Row],[id]],Tabla2[],'aux buscarv'!G$1,FALSE)</f>
        <v>DAPPTE</v>
      </c>
      <c r="H16" s="132" t="str">
        <f>VLOOKUP(Tabla14[[#This Row],[id]],Tabla2[],'aux buscarv'!H$1,FALSE)</f>
        <v>CABA</v>
      </c>
      <c r="I16" s="132">
        <f>VLOOKUP(Tabla14[[#This Row],[id]],Tabla2[],'aux buscarv'!I$1,FALSE)</f>
        <v>41</v>
      </c>
      <c r="J16" s="132" t="str">
        <f>VLOOKUP(Tabla14[[#This Row],[id]],Tabla2[],'aux buscarv'!J$1,FALSE)</f>
        <v>COMUNA 1</v>
      </c>
      <c r="K16" s="132" t="str">
        <f>VLOOKUP(Tabla14[[#This Row],[id]],Tabla2[],'aux buscarv'!K$1,FALSE)</f>
        <v>SAN NICOLAS</v>
      </c>
      <c r="L16" s="132" t="str">
        <f>VLOOKUP(Tabla14[[#This Row],[id]],Tabla2[],'aux buscarv'!L$1,FALSE)</f>
        <v>MINISTERIO DE TRABAJO</v>
      </c>
      <c r="M16" s="132" t="str">
        <f>VLOOKUP(Tabla14[[#This Row],[id]],Tabla2[],'aux buscarv'!M$1,FALSE)</f>
        <v>ALEM 650</v>
      </c>
      <c r="N16" s="133" t="str">
        <f>VLOOKUP(Tabla14[[#This Row],[id]],Tabla2[],'aux buscarv'!N$1,FALSE)</f>
        <v>https://goo.gl/maps/pUEfbvXcCcNyetBT8</v>
      </c>
      <c r="O16" s="78" t="s">
        <v>129</v>
      </c>
      <c r="P16" s="78" t="s">
        <v>1024</v>
      </c>
      <c r="Q16" s="78" t="s">
        <v>111</v>
      </c>
      <c r="R16" s="134">
        <v>0</v>
      </c>
    </row>
    <row r="17" spans="1:18" x14ac:dyDescent="0.25">
      <c r="A17" s="78" t="s">
        <v>621</v>
      </c>
      <c r="B17" s="131">
        <f>VLOOKUP(Tabla14[[#This Row],[id]],Tabla2[],'aux buscarv'!B$1,FALSE)</f>
        <v>44987</v>
      </c>
      <c r="C17" s="132">
        <f>VLOOKUP(Tabla14[[#This Row],[id]],Tabla2[],'aux buscarv'!C$1,FALSE)</f>
        <v>2</v>
      </c>
      <c r="D17" s="132">
        <f>VLOOKUP(Tabla14[[#This Row],[id]],Tabla2[],'aux buscarv'!D$1,FALSE)</f>
        <v>3</v>
      </c>
      <c r="E17" s="132">
        <f>VLOOKUP(Tabla14[[#This Row],[id]],Tabla2[],'aux buscarv'!E$1,FALSE)</f>
        <v>2023</v>
      </c>
      <c r="F17" s="132">
        <f>VLOOKUP(Tabla14[[#This Row],[id]],Tabla2[],'aux buscarv'!F$1,FALSE)</f>
        <v>10</v>
      </c>
      <c r="G17" s="132" t="str">
        <f>VLOOKUP(Tabla14[[#This Row],[id]],Tabla2[],'aux buscarv'!G$1,FALSE)</f>
        <v>DAPPTE</v>
      </c>
      <c r="H17" s="132" t="str">
        <f>VLOOKUP(Tabla14[[#This Row],[id]],Tabla2[],'aux buscarv'!H$1,FALSE)</f>
        <v>CABA</v>
      </c>
      <c r="I17" s="132">
        <f>VLOOKUP(Tabla14[[#This Row],[id]],Tabla2[],'aux buscarv'!I$1,FALSE)</f>
        <v>41</v>
      </c>
      <c r="J17" s="132" t="str">
        <f>VLOOKUP(Tabla14[[#This Row],[id]],Tabla2[],'aux buscarv'!J$1,FALSE)</f>
        <v>COMUNA 1</v>
      </c>
      <c r="K17" s="132" t="str">
        <f>VLOOKUP(Tabla14[[#This Row],[id]],Tabla2[],'aux buscarv'!K$1,FALSE)</f>
        <v>SAN NICOLAS</v>
      </c>
      <c r="L17" s="132" t="str">
        <f>VLOOKUP(Tabla14[[#This Row],[id]],Tabla2[],'aux buscarv'!L$1,FALSE)</f>
        <v>MINISTERIO DE TRABAJO</v>
      </c>
      <c r="M17" s="132" t="str">
        <f>VLOOKUP(Tabla14[[#This Row],[id]],Tabla2[],'aux buscarv'!M$1,FALSE)</f>
        <v>ALEM 650</v>
      </c>
      <c r="N17" s="133" t="str">
        <f>VLOOKUP(Tabla14[[#This Row],[id]],Tabla2[],'aux buscarv'!N$1,FALSE)</f>
        <v>https://goo.gl/maps/pUEfbvXcCcNyetBT8</v>
      </c>
      <c r="O17" s="78" t="s">
        <v>129</v>
      </c>
      <c r="P17" s="78" t="s">
        <v>1024</v>
      </c>
      <c r="Q17" s="78" t="s">
        <v>132</v>
      </c>
      <c r="R17" s="134">
        <v>0</v>
      </c>
    </row>
    <row r="18" spans="1:18" x14ac:dyDescent="0.25">
      <c r="A18" s="78" t="s">
        <v>621</v>
      </c>
      <c r="B18" s="131">
        <f>VLOOKUP(Tabla14[[#This Row],[id]],Tabla2[],'aux buscarv'!B$1,FALSE)</f>
        <v>44987</v>
      </c>
      <c r="C18" s="132">
        <f>VLOOKUP(Tabla14[[#This Row],[id]],Tabla2[],'aux buscarv'!C$1,FALSE)</f>
        <v>2</v>
      </c>
      <c r="D18" s="132">
        <f>VLOOKUP(Tabla14[[#This Row],[id]],Tabla2[],'aux buscarv'!D$1,FALSE)</f>
        <v>3</v>
      </c>
      <c r="E18" s="132">
        <f>VLOOKUP(Tabla14[[#This Row],[id]],Tabla2[],'aux buscarv'!E$1,FALSE)</f>
        <v>2023</v>
      </c>
      <c r="F18" s="132">
        <f>VLOOKUP(Tabla14[[#This Row],[id]],Tabla2[],'aux buscarv'!F$1,FALSE)</f>
        <v>10</v>
      </c>
      <c r="G18" s="132" t="str">
        <f>VLOOKUP(Tabla14[[#This Row],[id]],Tabla2[],'aux buscarv'!G$1,FALSE)</f>
        <v>DAPPTE</v>
      </c>
      <c r="H18" s="132" t="str">
        <f>VLOOKUP(Tabla14[[#This Row],[id]],Tabla2[],'aux buscarv'!H$1,FALSE)</f>
        <v>CABA</v>
      </c>
      <c r="I18" s="132">
        <f>VLOOKUP(Tabla14[[#This Row],[id]],Tabla2[],'aux buscarv'!I$1,FALSE)</f>
        <v>41</v>
      </c>
      <c r="J18" s="132" t="str">
        <f>VLOOKUP(Tabla14[[#This Row],[id]],Tabla2[],'aux buscarv'!J$1,FALSE)</f>
        <v>COMUNA 1</v>
      </c>
      <c r="K18" s="132" t="str">
        <f>VLOOKUP(Tabla14[[#This Row],[id]],Tabla2[],'aux buscarv'!K$1,FALSE)</f>
        <v>SAN NICOLAS</v>
      </c>
      <c r="L18" s="132" t="str">
        <f>VLOOKUP(Tabla14[[#This Row],[id]],Tabla2[],'aux buscarv'!L$1,FALSE)</f>
        <v>MINISTERIO DE TRABAJO</v>
      </c>
      <c r="M18" s="132" t="str">
        <f>VLOOKUP(Tabla14[[#This Row],[id]],Tabla2[],'aux buscarv'!M$1,FALSE)</f>
        <v>ALEM 650</v>
      </c>
      <c r="N18" s="133" t="str">
        <f>VLOOKUP(Tabla14[[#This Row],[id]],Tabla2[],'aux buscarv'!N$1,FALSE)</f>
        <v>https://goo.gl/maps/pUEfbvXcCcNyetBT8</v>
      </c>
      <c r="O18" s="78" t="s">
        <v>129</v>
      </c>
      <c r="P18" s="78" t="s">
        <v>1024</v>
      </c>
      <c r="Q18" s="78" t="s">
        <v>136</v>
      </c>
      <c r="R18" s="134">
        <v>0</v>
      </c>
    </row>
    <row r="19" spans="1:18" x14ac:dyDescent="0.25">
      <c r="A19" s="78" t="s">
        <v>621</v>
      </c>
      <c r="B19" s="131">
        <f>VLOOKUP(Tabla14[[#This Row],[id]],Tabla2[],'aux buscarv'!B$1,FALSE)</f>
        <v>44987</v>
      </c>
      <c r="C19" s="132">
        <f>VLOOKUP(Tabla14[[#This Row],[id]],Tabla2[],'aux buscarv'!C$1,FALSE)</f>
        <v>2</v>
      </c>
      <c r="D19" s="132">
        <f>VLOOKUP(Tabla14[[#This Row],[id]],Tabla2[],'aux buscarv'!D$1,FALSE)</f>
        <v>3</v>
      </c>
      <c r="E19" s="132">
        <f>VLOOKUP(Tabla14[[#This Row],[id]],Tabla2[],'aux buscarv'!E$1,FALSE)</f>
        <v>2023</v>
      </c>
      <c r="F19" s="132">
        <f>VLOOKUP(Tabla14[[#This Row],[id]],Tabla2[],'aux buscarv'!F$1,FALSE)</f>
        <v>10</v>
      </c>
      <c r="G19" s="132" t="str">
        <f>VLOOKUP(Tabla14[[#This Row],[id]],Tabla2[],'aux buscarv'!G$1,FALSE)</f>
        <v>DAPPTE</v>
      </c>
      <c r="H19" s="132" t="str">
        <f>VLOOKUP(Tabla14[[#This Row],[id]],Tabla2[],'aux buscarv'!H$1,FALSE)</f>
        <v>CABA</v>
      </c>
      <c r="I19" s="132">
        <f>VLOOKUP(Tabla14[[#This Row],[id]],Tabla2[],'aux buscarv'!I$1,FALSE)</f>
        <v>41</v>
      </c>
      <c r="J19" s="132" t="str">
        <f>VLOOKUP(Tabla14[[#This Row],[id]],Tabla2[],'aux buscarv'!J$1,FALSE)</f>
        <v>COMUNA 1</v>
      </c>
      <c r="K19" s="132" t="str">
        <f>VLOOKUP(Tabla14[[#This Row],[id]],Tabla2[],'aux buscarv'!K$1,FALSE)</f>
        <v>SAN NICOLAS</v>
      </c>
      <c r="L19" s="132" t="str">
        <f>VLOOKUP(Tabla14[[#This Row],[id]],Tabla2[],'aux buscarv'!L$1,FALSE)</f>
        <v>MINISTERIO DE TRABAJO</v>
      </c>
      <c r="M19" s="132" t="str">
        <f>VLOOKUP(Tabla14[[#This Row],[id]],Tabla2[],'aux buscarv'!M$1,FALSE)</f>
        <v>ALEM 650</v>
      </c>
      <c r="N19" s="133" t="str">
        <f>VLOOKUP(Tabla14[[#This Row],[id]],Tabla2[],'aux buscarv'!N$1,FALSE)</f>
        <v>https://goo.gl/maps/pUEfbvXcCcNyetBT8</v>
      </c>
      <c r="O19" s="78" t="s">
        <v>129</v>
      </c>
      <c r="P19" s="78" t="s">
        <v>1024</v>
      </c>
      <c r="Q19" s="78" t="s">
        <v>121</v>
      </c>
      <c r="R19" s="134">
        <v>0</v>
      </c>
    </row>
    <row r="20" spans="1:18" x14ac:dyDescent="0.25">
      <c r="A20" s="78" t="s">
        <v>621</v>
      </c>
      <c r="B20" s="131">
        <f>VLOOKUP(Tabla14[[#This Row],[id]],Tabla2[],'aux buscarv'!B$1,FALSE)</f>
        <v>44987</v>
      </c>
      <c r="C20" s="132">
        <f>VLOOKUP(Tabla14[[#This Row],[id]],Tabla2[],'aux buscarv'!C$1,FALSE)</f>
        <v>2</v>
      </c>
      <c r="D20" s="132">
        <f>VLOOKUP(Tabla14[[#This Row],[id]],Tabla2[],'aux buscarv'!D$1,FALSE)</f>
        <v>3</v>
      </c>
      <c r="E20" s="132">
        <f>VLOOKUP(Tabla14[[#This Row],[id]],Tabla2[],'aux buscarv'!E$1,FALSE)</f>
        <v>2023</v>
      </c>
      <c r="F20" s="132">
        <f>VLOOKUP(Tabla14[[#This Row],[id]],Tabla2[],'aux buscarv'!F$1,FALSE)</f>
        <v>10</v>
      </c>
      <c r="G20" s="132" t="str">
        <f>VLOOKUP(Tabla14[[#This Row],[id]],Tabla2[],'aux buscarv'!G$1,FALSE)</f>
        <v>DAPPTE</v>
      </c>
      <c r="H20" s="132" t="str">
        <f>VLOOKUP(Tabla14[[#This Row],[id]],Tabla2[],'aux buscarv'!H$1,FALSE)</f>
        <v>CABA</v>
      </c>
      <c r="I20" s="132">
        <f>VLOOKUP(Tabla14[[#This Row],[id]],Tabla2[],'aux buscarv'!I$1,FALSE)</f>
        <v>41</v>
      </c>
      <c r="J20" s="132" t="str">
        <f>VLOOKUP(Tabla14[[#This Row],[id]],Tabla2[],'aux buscarv'!J$1,FALSE)</f>
        <v>COMUNA 1</v>
      </c>
      <c r="K20" s="132" t="str">
        <f>VLOOKUP(Tabla14[[#This Row],[id]],Tabla2[],'aux buscarv'!K$1,FALSE)</f>
        <v>SAN NICOLAS</v>
      </c>
      <c r="L20" s="132" t="str">
        <f>VLOOKUP(Tabla14[[#This Row],[id]],Tabla2[],'aux buscarv'!L$1,FALSE)</f>
        <v>MINISTERIO DE TRABAJO</v>
      </c>
      <c r="M20" s="132" t="str">
        <f>VLOOKUP(Tabla14[[#This Row],[id]],Tabla2[],'aux buscarv'!M$1,FALSE)</f>
        <v>ALEM 650</v>
      </c>
      <c r="N20" s="133" t="str">
        <f>VLOOKUP(Tabla14[[#This Row],[id]],Tabla2[],'aux buscarv'!N$1,FALSE)</f>
        <v>https://goo.gl/maps/pUEfbvXcCcNyetBT8</v>
      </c>
      <c r="O20" s="78" t="s">
        <v>129</v>
      </c>
      <c r="P20" s="78" t="s">
        <v>1024</v>
      </c>
      <c r="Q20" s="78" t="s">
        <v>134</v>
      </c>
      <c r="R20" s="134">
        <v>0</v>
      </c>
    </row>
    <row r="21" spans="1:18" x14ac:dyDescent="0.25">
      <c r="A21" s="78" t="s">
        <v>621</v>
      </c>
      <c r="B21" s="131">
        <f>VLOOKUP(Tabla14[[#This Row],[id]],Tabla2[],'aux buscarv'!B$1,FALSE)</f>
        <v>44987</v>
      </c>
      <c r="C21" s="132">
        <f>VLOOKUP(Tabla14[[#This Row],[id]],Tabla2[],'aux buscarv'!C$1,FALSE)</f>
        <v>2</v>
      </c>
      <c r="D21" s="132">
        <f>VLOOKUP(Tabla14[[#This Row],[id]],Tabla2[],'aux buscarv'!D$1,FALSE)</f>
        <v>3</v>
      </c>
      <c r="E21" s="132">
        <f>VLOOKUP(Tabla14[[#This Row],[id]],Tabla2[],'aux buscarv'!E$1,FALSE)</f>
        <v>2023</v>
      </c>
      <c r="F21" s="132">
        <f>VLOOKUP(Tabla14[[#This Row],[id]],Tabla2[],'aux buscarv'!F$1,FALSE)</f>
        <v>10</v>
      </c>
      <c r="G21" s="132" t="str">
        <f>VLOOKUP(Tabla14[[#This Row],[id]],Tabla2[],'aux buscarv'!G$1,FALSE)</f>
        <v>DAPPTE</v>
      </c>
      <c r="H21" s="132" t="str">
        <f>VLOOKUP(Tabla14[[#This Row],[id]],Tabla2[],'aux buscarv'!H$1,FALSE)</f>
        <v>CABA</v>
      </c>
      <c r="I21" s="132">
        <f>VLOOKUP(Tabla14[[#This Row],[id]],Tabla2[],'aux buscarv'!I$1,FALSE)</f>
        <v>41</v>
      </c>
      <c r="J21" s="132" t="str">
        <f>VLOOKUP(Tabla14[[#This Row],[id]],Tabla2[],'aux buscarv'!J$1,FALSE)</f>
        <v>COMUNA 1</v>
      </c>
      <c r="K21" s="132" t="str">
        <f>VLOOKUP(Tabla14[[#This Row],[id]],Tabla2[],'aux buscarv'!K$1,FALSE)</f>
        <v>SAN NICOLAS</v>
      </c>
      <c r="L21" s="132" t="str">
        <f>VLOOKUP(Tabla14[[#This Row],[id]],Tabla2[],'aux buscarv'!L$1,FALSE)</f>
        <v>MINISTERIO DE TRABAJO</v>
      </c>
      <c r="M21" s="132" t="str">
        <f>VLOOKUP(Tabla14[[#This Row],[id]],Tabla2[],'aux buscarv'!M$1,FALSE)</f>
        <v>ALEM 650</v>
      </c>
      <c r="N21" s="133" t="str">
        <f>VLOOKUP(Tabla14[[#This Row],[id]],Tabla2[],'aux buscarv'!N$1,FALSE)</f>
        <v>https://goo.gl/maps/pUEfbvXcCcNyetBT8</v>
      </c>
      <c r="O21" s="78" t="s">
        <v>129</v>
      </c>
      <c r="P21" s="78" t="s">
        <v>1025</v>
      </c>
      <c r="Q21" s="78" t="s">
        <v>111</v>
      </c>
      <c r="R21" s="134">
        <v>0</v>
      </c>
    </row>
    <row r="22" spans="1:18" x14ac:dyDescent="0.25">
      <c r="A22" s="78" t="s">
        <v>621</v>
      </c>
      <c r="B22" s="131">
        <f>VLOOKUP(Tabla14[[#This Row],[id]],Tabla2[],'aux buscarv'!B$1,FALSE)</f>
        <v>44987</v>
      </c>
      <c r="C22" s="132">
        <f>VLOOKUP(Tabla14[[#This Row],[id]],Tabla2[],'aux buscarv'!C$1,FALSE)</f>
        <v>2</v>
      </c>
      <c r="D22" s="132">
        <f>VLOOKUP(Tabla14[[#This Row],[id]],Tabla2[],'aux buscarv'!D$1,FALSE)</f>
        <v>3</v>
      </c>
      <c r="E22" s="132">
        <f>VLOOKUP(Tabla14[[#This Row],[id]],Tabla2[],'aux buscarv'!E$1,FALSE)</f>
        <v>2023</v>
      </c>
      <c r="F22" s="132">
        <f>VLOOKUP(Tabla14[[#This Row],[id]],Tabla2[],'aux buscarv'!F$1,FALSE)</f>
        <v>10</v>
      </c>
      <c r="G22" s="132" t="str">
        <f>VLOOKUP(Tabla14[[#This Row],[id]],Tabla2[],'aux buscarv'!G$1,FALSE)</f>
        <v>DAPPTE</v>
      </c>
      <c r="H22" s="132" t="str">
        <f>VLOOKUP(Tabla14[[#This Row],[id]],Tabla2[],'aux buscarv'!H$1,FALSE)</f>
        <v>CABA</v>
      </c>
      <c r="I22" s="132">
        <f>VLOOKUP(Tabla14[[#This Row],[id]],Tabla2[],'aux buscarv'!I$1,FALSE)</f>
        <v>41</v>
      </c>
      <c r="J22" s="132" t="str">
        <f>VLOOKUP(Tabla14[[#This Row],[id]],Tabla2[],'aux buscarv'!J$1,FALSE)</f>
        <v>COMUNA 1</v>
      </c>
      <c r="K22" s="132" t="str">
        <f>VLOOKUP(Tabla14[[#This Row],[id]],Tabla2[],'aux buscarv'!K$1,FALSE)</f>
        <v>SAN NICOLAS</v>
      </c>
      <c r="L22" s="132" t="str">
        <f>VLOOKUP(Tabla14[[#This Row],[id]],Tabla2[],'aux buscarv'!L$1,FALSE)</f>
        <v>MINISTERIO DE TRABAJO</v>
      </c>
      <c r="M22" s="132" t="str">
        <f>VLOOKUP(Tabla14[[#This Row],[id]],Tabla2[],'aux buscarv'!M$1,FALSE)</f>
        <v>ALEM 650</v>
      </c>
      <c r="N22" s="133" t="str">
        <f>VLOOKUP(Tabla14[[#This Row],[id]],Tabla2[],'aux buscarv'!N$1,FALSE)</f>
        <v>https://goo.gl/maps/pUEfbvXcCcNyetBT8</v>
      </c>
      <c r="O22" s="78" t="s">
        <v>129</v>
      </c>
      <c r="P22" s="78" t="s">
        <v>137</v>
      </c>
      <c r="Q22" s="78" t="s">
        <v>111</v>
      </c>
      <c r="R22" s="134">
        <v>0</v>
      </c>
    </row>
    <row r="23" spans="1:18" x14ac:dyDescent="0.25">
      <c r="A23" s="78" t="s">
        <v>621</v>
      </c>
      <c r="B23" s="131">
        <f>VLOOKUP(Tabla14[[#This Row],[id]],Tabla2[],'aux buscarv'!B$1,FALSE)</f>
        <v>44987</v>
      </c>
      <c r="C23" s="132">
        <f>VLOOKUP(Tabla14[[#This Row],[id]],Tabla2[],'aux buscarv'!C$1,FALSE)</f>
        <v>2</v>
      </c>
      <c r="D23" s="132">
        <f>VLOOKUP(Tabla14[[#This Row],[id]],Tabla2[],'aux buscarv'!D$1,FALSE)</f>
        <v>3</v>
      </c>
      <c r="E23" s="132">
        <f>VLOOKUP(Tabla14[[#This Row],[id]],Tabla2[],'aux buscarv'!E$1,FALSE)</f>
        <v>2023</v>
      </c>
      <c r="F23" s="132">
        <f>VLOOKUP(Tabla14[[#This Row],[id]],Tabla2[],'aux buscarv'!F$1,FALSE)</f>
        <v>10</v>
      </c>
      <c r="G23" s="132" t="str">
        <f>VLOOKUP(Tabla14[[#This Row],[id]],Tabla2[],'aux buscarv'!G$1,FALSE)</f>
        <v>DAPPTE</v>
      </c>
      <c r="H23" s="132" t="str">
        <f>VLOOKUP(Tabla14[[#This Row],[id]],Tabla2[],'aux buscarv'!H$1,FALSE)</f>
        <v>CABA</v>
      </c>
      <c r="I23" s="132">
        <f>VLOOKUP(Tabla14[[#This Row],[id]],Tabla2[],'aux buscarv'!I$1,FALSE)</f>
        <v>41</v>
      </c>
      <c r="J23" s="132" t="str">
        <f>VLOOKUP(Tabla14[[#This Row],[id]],Tabla2[],'aux buscarv'!J$1,FALSE)</f>
        <v>COMUNA 1</v>
      </c>
      <c r="K23" s="132" t="str">
        <f>VLOOKUP(Tabla14[[#This Row],[id]],Tabla2[],'aux buscarv'!K$1,FALSE)</f>
        <v>SAN NICOLAS</v>
      </c>
      <c r="L23" s="132" t="str">
        <f>VLOOKUP(Tabla14[[#This Row],[id]],Tabla2[],'aux buscarv'!L$1,FALSE)</f>
        <v>MINISTERIO DE TRABAJO</v>
      </c>
      <c r="M23" s="132" t="str">
        <f>VLOOKUP(Tabla14[[#This Row],[id]],Tabla2[],'aux buscarv'!M$1,FALSE)</f>
        <v>ALEM 650</v>
      </c>
      <c r="N23" s="133" t="str">
        <f>VLOOKUP(Tabla14[[#This Row],[id]],Tabla2[],'aux buscarv'!N$1,FALSE)</f>
        <v>https://goo.gl/maps/pUEfbvXcCcNyetBT8</v>
      </c>
      <c r="O23" s="78" t="s">
        <v>129</v>
      </c>
      <c r="P23" s="78" t="s">
        <v>137</v>
      </c>
      <c r="Q23" s="78" t="s">
        <v>138</v>
      </c>
      <c r="R23" s="134">
        <v>0</v>
      </c>
    </row>
    <row r="24" spans="1:18" x14ac:dyDescent="0.25">
      <c r="A24" s="78" t="s">
        <v>621</v>
      </c>
      <c r="B24" s="131">
        <f>VLOOKUP(Tabla14[[#This Row],[id]],Tabla2[],'aux buscarv'!B$1,FALSE)</f>
        <v>44987</v>
      </c>
      <c r="C24" s="132">
        <f>VLOOKUP(Tabla14[[#This Row],[id]],Tabla2[],'aux buscarv'!C$1,FALSE)</f>
        <v>2</v>
      </c>
      <c r="D24" s="132">
        <f>VLOOKUP(Tabla14[[#This Row],[id]],Tabla2[],'aux buscarv'!D$1,FALSE)</f>
        <v>3</v>
      </c>
      <c r="E24" s="132">
        <f>VLOOKUP(Tabla14[[#This Row],[id]],Tabla2[],'aux buscarv'!E$1,FALSE)</f>
        <v>2023</v>
      </c>
      <c r="F24" s="132">
        <f>VLOOKUP(Tabla14[[#This Row],[id]],Tabla2[],'aux buscarv'!F$1,FALSE)</f>
        <v>10</v>
      </c>
      <c r="G24" s="132" t="str">
        <f>VLOOKUP(Tabla14[[#This Row],[id]],Tabla2[],'aux buscarv'!G$1,FALSE)</f>
        <v>DAPPTE</v>
      </c>
      <c r="H24" s="132" t="str">
        <f>VLOOKUP(Tabla14[[#This Row],[id]],Tabla2[],'aux buscarv'!H$1,FALSE)</f>
        <v>CABA</v>
      </c>
      <c r="I24" s="132">
        <f>VLOOKUP(Tabla14[[#This Row],[id]],Tabla2[],'aux buscarv'!I$1,FALSE)</f>
        <v>41</v>
      </c>
      <c r="J24" s="132" t="str">
        <f>VLOOKUP(Tabla14[[#This Row],[id]],Tabla2[],'aux buscarv'!J$1,FALSE)</f>
        <v>COMUNA 1</v>
      </c>
      <c r="K24" s="132" t="str">
        <f>VLOOKUP(Tabla14[[#This Row],[id]],Tabla2[],'aux buscarv'!K$1,FALSE)</f>
        <v>SAN NICOLAS</v>
      </c>
      <c r="L24" s="132" t="str">
        <f>VLOOKUP(Tabla14[[#This Row],[id]],Tabla2[],'aux buscarv'!L$1,FALSE)</f>
        <v>MINISTERIO DE TRABAJO</v>
      </c>
      <c r="M24" s="132" t="str">
        <f>VLOOKUP(Tabla14[[#This Row],[id]],Tabla2[],'aux buscarv'!M$1,FALSE)</f>
        <v>ALEM 650</v>
      </c>
      <c r="N24" s="133" t="str">
        <f>VLOOKUP(Tabla14[[#This Row],[id]],Tabla2[],'aux buscarv'!N$1,FALSE)</f>
        <v>https://goo.gl/maps/pUEfbvXcCcNyetBT8</v>
      </c>
      <c r="O24" s="78" t="s">
        <v>129</v>
      </c>
      <c r="P24" s="78" t="s">
        <v>137</v>
      </c>
      <c r="Q24" s="78" t="s">
        <v>139</v>
      </c>
      <c r="R24" s="134">
        <v>0</v>
      </c>
    </row>
    <row r="25" spans="1:18" x14ac:dyDescent="0.25">
      <c r="A25" s="78" t="s">
        <v>621</v>
      </c>
      <c r="B25" s="131">
        <f>VLOOKUP(Tabla14[[#This Row],[id]],Tabla2[],'aux buscarv'!B$1,FALSE)</f>
        <v>44987</v>
      </c>
      <c r="C25" s="132">
        <f>VLOOKUP(Tabla14[[#This Row],[id]],Tabla2[],'aux buscarv'!C$1,FALSE)</f>
        <v>2</v>
      </c>
      <c r="D25" s="132">
        <f>VLOOKUP(Tabla14[[#This Row],[id]],Tabla2[],'aux buscarv'!D$1,FALSE)</f>
        <v>3</v>
      </c>
      <c r="E25" s="132">
        <f>VLOOKUP(Tabla14[[#This Row],[id]],Tabla2[],'aux buscarv'!E$1,FALSE)</f>
        <v>2023</v>
      </c>
      <c r="F25" s="132">
        <f>VLOOKUP(Tabla14[[#This Row],[id]],Tabla2[],'aux buscarv'!F$1,FALSE)</f>
        <v>10</v>
      </c>
      <c r="G25" s="132" t="str">
        <f>VLOOKUP(Tabla14[[#This Row],[id]],Tabla2[],'aux buscarv'!G$1,FALSE)</f>
        <v>DAPPTE</v>
      </c>
      <c r="H25" s="132" t="str">
        <f>VLOOKUP(Tabla14[[#This Row],[id]],Tabla2[],'aux buscarv'!H$1,FALSE)</f>
        <v>CABA</v>
      </c>
      <c r="I25" s="132">
        <f>VLOOKUP(Tabla14[[#This Row],[id]],Tabla2[],'aux buscarv'!I$1,FALSE)</f>
        <v>41</v>
      </c>
      <c r="J25" s="132" t="str">
        <f>VLOOKUP(Tabla14[[#This Row],[id]],Tabla2[],'aux buscarv'!J$1,FALSE)</f>
        <v>COMUNA 1</v>
      </c>
      <c r="K25" s="132" t="str">
        <f>VLOOKUP(Tabla14[[#This Row],[id]],Tabla2[],'aux buscarv'!K$1,FALSE)</f>
        <v>SAN NICOLAS</v>
      </c>
      <c r="L25" s="132" t="str">
        <f>VLOOKUP(Tabla14[[#This Row],[id]],Tabla2[],'aux buscarv'!L$1,FALSE)</f>
        <v>MINISTERIO DE TRABAJO</v>
      </c>
      <c r="M25" s="132" t="str">
        <f>VLOOKUP(Tabla14[[#This Row],[id]],Tabla2[],'aux buscarv'!M$1,FALSE)</f>
        <v>ALEM 650</v>
      </c>
      <c r="N25" s="133" t="str">
        <f>VLOOKUP(Tabla14[[#This Row],[id]],Tabla2[],'aux buscarv'!N$1,FALSE)</f>
        <v>https://goo.gl/maps/pUEfbvXcCcNyetBT8</v>
      </c>
      <c r="O25" s="78" t="s">
        <v>129</v>
      </c>
      <c r="P25" s="78" t="s">
        <v>137</v>
      </c>
      <c r="Q25" s="78" t="s">
        <v>140</v>
      </c>
      <c r="R25" s="134">
        <v>0</v>
      </c>
    </row>
    <row r="26" spans="1:18" x14ac:dyDescent="0.25">
      <c r="A26" s="78" t="s">
        <v>621</v>
      </c>
      <c r="B26" s="131">
        <f>VLOOKUP(Tabla14[[#This Row],[id]],Tabla2[],'aux buscarv'!B$1,FALSE)</f>
        <v>44987</v>
      </c>
      <c r="C26" s="132">
        <f>VLOOKUP(Tabla14[[#This Row],[id]],Tabla2[],'aux buscarv'!C$1,FALSE)</f>
        <v>2</v>
      </c>
      <c r="D26" s="132">
        <f>VLOOKUP(Tabla14[[#This Row],[id]],Tabla2[],'aux buscarv'!D$1,FALSE)</f>
        <v>3</v>
      </c>
      <c r="E26" s="132">
        <f>VLOOKUP(Tabla14[[#This Row],[id]],Tabla2[],'aux buscarv'!E$1,FALSE)</f>
        <v>2023</v>
      </c>
      <c r="F26" s="132">
        <f>VLOOKUP(Tabla14[[#This Row],[id]],Tabla2[],'aux buscarv'!F$1,FALSE)</f>
        <v>10</v>
      </c>
      <c r="G26" s="132" t="str">
        <f>VLOOKUP(Tabla14[[#This Row],[id]],Tabla2[],'aux buscarv'!G$1,FALSE)</f>
        <v>DAPPTE</v>
      </c>
      <c r="H26" s="132" t="str">
        <f>VLOOKUP(Tabla14[[#This Row],[id]],Tabla2[],'aux buscarv'!H$1,FALSE)</f>
        <v>CABA</v>
      </c>
      <c r="I26" s="132">
        <f>VLOOKUP(Tabla14[[#This Row],[id]],Tabla2[],'aux buscarv'!I$1,FALSE)</f>
        <v>41</v>
      </c>
      <c r="J26" s="132" t="str">
        <f>VLOOKUP(Tabla14[[#This Row],[id]],Tabla2[],'aux buscarv'!J$1,FALSE)</f>
        <v>COMUNA 1</v>
      </c>
      <c r="K26" s="132" t="str">
        <f>VLOOKUP(Tabla14[[#This Row],[id]],Tabla2[],'aux buscarv'!K$1,FALSE)</f>
        <v>SAN NICOLAS</v>
      </c>
      <c r="L26" s="132" t="str">
        <f>VLOOKUP(Tabla14[[#This Row],[id]],Tabla2[],'aux buscarv'!L$1,FALSE)</f>
        <v>MINISTERIO DE TRABAJO</v>
      </c>
      <c r="M26" s="132" t="str">
        <f>VLOOKUP(Tabla14[[#This Row],[id]],Tabla2[],'aux buscarv'!M$1,FALSE)</f>
        <v>ALEM 650</v>
      </c>
      <c r="N26" s="133" t="str">
        <f>VLOOKUP(Tabla14[[#This Row],[id]],Tabla2[],'aux buscarv'!N$1,FALSE)</f>
        <v>https://goo.gl/maps/pUEfbvXcCcNyetBT8</v>
      </c>
      <c r="O26" s="78" t="s">
        <v>129</v>
      </c>
      <c r="P26" s="78" t="s">
        <v>137</v>
      </c>
      <c r="Q26" s="78" t="s">
        <v>141</v>
      </c>
      <c r="R26" s="134">
        <v>0</v>
      </c>
    </row>
    <row r="27" spans="1:18" x14ac:dyDescent="0.25">
      <c r="A27" s="78" t="s">
        <v>621</v>
      </c>
      <c r="B27" s="131">
        <f>VLOOKUP(Tabla14[[#This Row],[id]],Tabla2[],'aux buscarv'!B$1,FALSE)</f>
        <v>44987</v>
      </c>
      <c r="C27" s="132">
        <f>VLOOKUP(Tabla14[[#This Row],[id]],Tabla2[],'aux buscarv'!C$1,FALSE)</f>
        <v>2</v>
      </c>
      <c r="D27" s="132">
        <f>VLOOKUP(Tabla14[[#This Row],[id]],Tabla2[],'aux buscarv'!D$1,FALSE)</f>
        <v>3</v>
      </c>
      <c r="E27" s="132">
        <f>VLOOKUP(Tabla14[[#This Row],[id]],Tabla2[],'aux buscarv'!E$1,FALSE)</f>
        <v>2023</v>
      </c>
      <c r="F27" s="132">
        <f>VLOOKUP(Tabla14[[#This Row],[id]],Tabla2[],'aux buscarv'!F$1,FALSE)</f>
        <v>10</v>
      </c>
      <c r="G27" s="132" t="str">
        <f>VLOOKUP(Tabla14[[#This Row],[id]],Tabla2[],'aux buscarv'!G$1,FALSE)</f>
        <v>DAPPTE</v>
      </c>
      <c r="H27" s="132" t="str">
        <f>VLOOKUP(Tabla14[[#This Row],[id]],Tabla2[],'aux buscarv'!H$1,FALSE)</f>
        <v>CABA</v>
      </c>
      <c r="I27" s="132">
        <f>VLOOKUP(Tabla14[[#This Row],[id]],Tabla2[],'aux buscarv'!I$1,FALSE)</f>
        <v>41</v>
      </c>
      <c r="J27" s="132" t="str">
        <f>VLOOKUP(Tabla14[[#This Row],[id]],Tabla2[],'aux buscarv'!J$1,FALSE)</f>
        <v>COMUNA 1</v>
      </c>
      <c r="K27" s="132" t="str">
        <f>VLOOKUP(Tabla14[[#This Row],[id]],Tabla2[],'aux buscarv'!K$1,FALSE)</f>
        <v>SAN NICOLAS</v>
      </c>
      <c r="L27" s="132" t="str">
        <f>VLOOKUP(Tabla14[[#This Row],[id]],Tabla2[],'aux buscarv'!L$1,FALSE)</f>
        <v>MINISTERIO DE TRABAJO</v>
      </c>
      <c r="M27" s="132" t="str">
        <f>VLOOKUP(Tabla14[[#This Row],[id]],Tabla2[],'aux buscarv'!M$1,FALSE)</f>
        <v>ALEM 650</v>
      </c>
      <c r="N27" s="133" t="str">
        <f>VLOOKUP(Tabla14[[#This Row],[id]],Tabla2[],'aux buscarv'!N$1,FALSE)</f>
        <v>https://goo.gl/maps/pUEfbvXcCcNyetBT8</v>
      </c>
      <c r="O27" s="78" t="s">
        <v>129</v>
      </c>
      <c r="P27" s="78" t="s">
        <v>137</v>
      </c>
      <c r="Q27" s="78" t="s">
        <v>142</v>
      </c>
      <c r="R27" s="134">
        <v>0</v>
      </c>
    </row>
    <row r="28" spans="1:18" x14ac:dyDescent="0.25">
      <c r="A28" s="78" t="s">
        <v>621</v>
      </c>
      <c r="B28" s="131">
        <f>VLOOKUP(Tabla14[[#This Row],[id]],Tabla2[],'aux buscarv'!B$1,FALSE)</f>
        <v>44987</v>
      </c>
      <c r="C28" s="132">
        <f>VLOOKUP(Tabla14[[#This Row],[id]],Tabla2[],'aux buscarv'!C$1,FALSE)</f>
        <v>2</v>
      </c>
      <c r="D28" s="132">
        <f>VLOOKUP(Tabla14[[#This Row],[id]],Tabla2[],'aux buscarv'!D$1,FALSE)</f>
        <v>3</v>
      </c>
      <c r="E28" s="132">
        <f>VLOOKUP(Tabla14[[#This Row],[id]],Tabla2[],'aux buscarv'!E$1,FALSE)</f>
        <v>2023</v>
      </c>
      <c r="F28" s="132">
        <f>VLOOKUP(Tabla14[[#This Row],[id]],Tabla2[],'aux buscarv'!F$1,FALSE)</f>
        <v>10</v>
      </c>
      <c r="G28" s="132" t="str">
        <f>VLOOKUP(Tabla14[[#This Row],[id]],Tabla2[],'aux buscarv'!G$1,FALSE)</f>
        <v>DAPPTE</v>
      </c>
      <c r="H28" s="132" t="str">
        <f>VLOOKUP(Tabla14[[#This Row],[id]],Tabla2[],'aux buscarv'!H$1,FALSE)</f>
        <v>CABA</v>
      </c>
      <c r="I28" s="132">
        <f>VLOOKUP(Tabla14[[#This Row],[id]],Tabla2[],'aux buscarv'!I$1,FALSE)</f>
        <v>41</v>
      </c>
      <c r="J28" s="132" t="str">
        <f>VLOOKUP(Tabla14[[#This Row],[id]],Tabla2[],'aux buscarv'!J$1,FALSE)</f>
        <v>COMUNA 1</v>
      </c>
      <c r="K28" s="132" t="str">
        <f>VLOOKUP(Tabla14[[#This Row],[id]],Tabla2[],'aux buscarv'!K$1,FALSE)</f>
        <v>SAN NICOLAS</v>
      </c>
      <c r="L28" s="132" t="str">
        <f>VLOOKUP(Tabla14[[#This Row],[id]],Tabla2[],'aux buscarv'!L$1,FALSE)</f>
        <v>MINISTERIO DE TRABAJO</v>
      </c>
      <c r="M28" s="132" t="str">
        <f>VLOOKUP(Tabla14[[#This Row],[id]],Tabla2[],'aux buscarv'!M$1,FALSE)</f>
        <v>ALEM 650</v>
      </c>
      <c r="N28" s="133" t="str">
        <f>VLOOKUP(Tabla14[[#This Row],[id]],Tabla2[],'aux buscarv'!N$1,FALSE)</f>
        <v>https://goo.gl/maps/pUEfbvXcCcNyetBT8</v>
      </c>
      <c r="O28" s="78" t="s">
        <v>129</v>
      </c>
      <c r="P28" s="78" t="s">
        <v>137</v>
      </c>
      <c r="Q28" s="78" t="s">
        <v>143</v>
      </c>
      <c r="R28" s="134">
        <v>0</v>
      </c>
    </row>
    <row r="29" spans="1:18" x14ac:dyDescent="0.25">
      <c r="A29" s="78" t="s">
        <v>621</v>
      </c>
      <c r="B29" s="131">
        <f>VLOOKUP(Tabla14[[#This Row],[id]],Tabla2[],'aux buscarv'!B$1,FALSE)</f>
        <v>44987</v>
      </c>
      <c r="C29" s="132">
        <f>VLOOKUP(Tabla14[[#This Row],[id]],Tabla2[],'aux buscarv'!C$1,FALSE)</f>
        <v>2</v>
      </c>
      <c r="D29" s="132">
        <f>VLOOKUP(Tabla14[[#This Row],[id]],Tabla2[],'aux buscarv'!D$1,FALSE)</f>
        <v>3</v>
      </c>
      <c r="E29" s="132">
        <f>VLOOKUP(Tabla14[[#This Row],[id]],Tabla2[],'aux buscarv'!E$1,FALSE)</f>
        <v>2023</v>
      </c>
      <c r="F29" s="132">
        <f>VLOOKUP(Tabla14[[#This Row],[id]],Tabla2[],'aux buscarv'!F$1,FALSE)</f>
        <v>10</v>
      </c>
      <c r="G29" s="132" t="str">
        <f>VLOOKUP(Tabla14[[#This Row],[id]],Tabla2[],'aux buscarv'!G$1,FALSE)</f>
        <v>DAPPTE</v>
      </c>
      <c r="H29" s="132" t="str">
        <f>VLOOKUP(Tabla14[[#This Row],[id]],Tabla2[],'aux buscarv'!H$1,FALSE)</f>
        <v>CABA</v>
      </c>
      <c r="I29" s="132">
        <f>VLOOKUP(Tabla14[[#This Row],[id]],Tabla2[],'aux buscarv'!I$1,FALSE)</f>
        <v>41</v>
      </c>
      <c r="J29" s="132" t="str">
        <f>VLOOKUP(Tabla14[[#This Row],[id]],Tabla2[],'aux buscarv'!J$1,FALSE)</f>
        <v>COMUNA 1</v>
      </c>
      <c r="K29" s="132" t="str">
        <f>VLOOKUP(Tabla14[[#This Row],[id]],Tabla2[],'aux buscarv'!K$1,FALSE)</f>
        <v>SAN NICOLAS</v>
      </c>
      <c r="L29" s="132" t="str">
        <f>VLOOKUP(Tabla14[[#This Row],[id]],Tabla2[],'aux buscarv'!L$1,FALSE)</f>
        <v>MINISTERIO DE TRABAJO</v>
      </c>
      <c r="M29" s="132" t="str">
        <f>VLOOKUP(Tabla14[[#This Row],[id]],Tabla2[],'aux buscarv'!M$1,FALSE)</f>
        <v>ALEM 650</v>
      </c>
      <c r="N29" s="133" t="str">
        <f>VLOOKUP(Tabla14[[#This Row],[id]],Tabla2[],'aux buscarv'!N$1,FALSE)</f>
        <v>https://goo.gl/maps/pUEfbvXcCcNyetBT8</v>
      </c>
      <c r="O29" s="78" t="s">
        <v>129</v>
      </c>
      <c r="P29" s="78" t="s">
        <v>137</v>
      </c>
      <c r="Q29" s="78" t="s">
        <v>134</v>
      </c>
      <c r="R29" s="134">
        <v>0</v>
      </c>
    </row>
    <row r="30" spans="1:18" x14ac:dyDescent="0.25">
      <c r="A30" s="78" t="s">
        <v>621</v>
      </c>
      <c r="B30" s="131">
        <f>VLOOKUP(Tabla14[[#This Row],[id]],Tabla2[],'aux buscarv'!B$1,FALSE)</f>
        <v>44987</v>
      </c>
      <c r="C30" s="132">
        <f>VLOOKUP(Tabla14[[#This Row],[id]],Tabla2[],'aux buscarv'!C$1,FALSE)</f>
        <v>2</v>
      </c>
      <c r="D30" s="132">
        <f>VLOOKUP(Tabla14[[#This Row],[id]],Tabla2[],'aux buscarv'!D$1,FALSE)</f>
        <v>3</v>
      </c>
      <c r="E30" s="132">
        <f>VLOOKUP(Tabla14[[#This Row],[id]],Tabla2[],'aux buscarv'!E$1,FALSE)</f>
        <v>2023</v>
      </c>
      <c r="F30" s="132">
        <f>VLOOKUP(Tabla14[[#This Row],[id]],Tabla2[],'aux buscarv'!F$1,FALSE)</f>
        <v>10</v>
      </c>
      <c r="G30" s="132" t="str">
        <f>VLOOKUP(Tabla14[[#This Row],[id]],Tabla2[],'aux buscarv'!G$1,FALSE)</f>
        <v>DAPPTE</v>
      </c>
      <c r="H30" s="132" t="str">
        <f>VLOOKUP(Tabla14[[#This Row],[id]],Tabla2[],'aux buscarv'!H$1,FALSE)</f>
        <v>CABA</v>
      </c>
      <c r="I30" s="132">
        <f>VLOOKUP(Tabla14[[#This Row],[id]],Tabla2[],'aux buscarv'!I$1,FALSE)</f>
        <v>41</v>
      </c>
      <c r="J30" s="132" t="str">
        <f>VLOOKUP(Tabla14[[#This Row],[id]],Tabla2[],'aux buscarv'!J$1,FALSE)</f>
        <v>COMUNA 1</v>
      </c>
      <c r="K30" s="132" t="str">
        <f>VLOOKUP(Tabla14[[#This Row],[id]],Tabla2[],'aux buscarv'!K$1,FALSE)</f>
        <v>SAN NICOLAS</v>
      </c>
      <c r="L30" s="132" t="str">
        <f>VLOOKUP(Tabla14[[#This Row],[id]],Tabla2[],'aux buscarv'!L$1,FALSE)</f>
        <v>MINISTERIO DE TRABAJO</v>
      </c>
      <c r="M30" s="132" t="str">
        <f>VLOOKUP(Tabla14[[#This Row],[id]],Tabla2[],'aux buscarv'!M$1,FALSE)</f>
        <v>ALEM 650</v>
      </c>
      <c r="N30" s="133" t="str">
        <f>VLOOKUP(Tabla14[[#This Row],[id]],Tabla2[],'aux buscarv'!N$1,FALSE)</f>
        <v>https://goo.gl/maps/pUEfbvXcCcNyetBT8</v>
      </c>
      <c r="O30" s="78" t="s">
        <v>129</v>
      </c>
      <c r="P30" s="78" t="s">
        <v>281</v>
      </c>
      <c r="Q30" s="78" t="s">
        <v>111</v>
      </c>
      <c r="R30" s="134">
        <v>0</v>
      </c>
    </row>
    <row r="31" spans="1:18" x14ac:dyDescent="0.25">
      <c r="A31" s="78" t="s">
        <v>621</v>
      </c>
      <c r="B31" s="131">
        <f>VLOOKUP(Tabla14[[#This Row],[id]],Tabla2[],'aux buscarv'!B$1,FALSE)</f>
        <v>44987</v>
      </c>
      <c r="C31" s="132">
        <f>VLOOKUP(Tabla14[[#This Row],[id]],Tabla2[],'aux buscarv'!C$1,FALSE)</f>
        <v>2</v>
      </c>
      <c r="D31" s="132">
        <f>VLOOKUP(Tabla14[[#This Row],[id]],Tabla2[],'aux buscarv'!D$1,FALSE)</f>
        <v>3</v>
      </c>
      <c r="E31" s="132">
        <f>VLOOKUP(Tabla14[[#This Row],[id]],Tabla2[],'aux buscarv'!E$1,FALSE)</f>
        <v>2023</v>
      </c>
      <c r="F31" s="132">
        <f>VLOOKUP(Tabla14[[#This Row],[id]],Tabla2[],'aux buscarv'!F$1,FALSE)</f>
        <v>10</v>
      </c>
      <c r="G31" s="132" t="str">
        <f>VLOOKUP(Tabla14[[#This Row],[id]],Tabla2[],'aux buscarv'!G$1,FALSE)</f>
        <v>DAPPTE</v>
      </c>
      <c r="H31" s="132" t="str">
        <f>VLOOKUP(Tabla14[[#This Row],[id]],Tabla2[],'aux buscarv'!H$1,FALSE)</f>
        <v>CABA</v>
      </c>
      <c r="I31" s="132">
        <f>VLOOKUP(Tabla14[[#This Row],[id]],Tabla2[],'aux buscarv'!I$1,FALSE)</f>
        <v>41</v>
      </c>
      <c r="J31" s="132" t="str">
        <f>VLOOKUP(Tabla14[[#This Row],[id]],Tabla2[],'aux buscarv'!J$1,FALSE)</f>
        <v>COMUNA 1</v>
      </c>
      <c r="K31" s="132" t="str">
        <f>VLOOKUP(Tabla14[[#This Row],[id]],Tabla2[],'aux buscarv'!K$1,FALSE)</f>
        <v>SAN NICOLAS</v>
      </c>
      <c r="L31" s="132" t="str">
        <f>VLOOKUP(Tabla14[[#This Row],[id]],Tabla2[],'aux buscarv'!L$1,FALSE)</f>
        <v>MINISTERIO DE TRABAJO</v>
      </c>
      <c r="M31" s="132" t="str">
        <f>VLOOKUP(Tabla14[[#This Row],[id]],Tabla2[],'aux buscarv'!M$1,FALSE)</f>
        <v>ALEM 650</v>
      </c>
      <c r="N31" s="133" t="str">
        <f>VLOOKUP(Tabla14[[#This Row],[id]],Tabla2[],'aux buscarv'!N$1,FALSE)</f>
        <v>https://goo.gl/maps/pUEfbvXcCcNyetBT8</v>
      </c>
      <c r="O31" s="78" t="s">
        <v>129</v>
      </c>
      <c r="P31" s="78" t="s">
        <v>281</v>
      </c>
      <c r="Q31" s="78" t="s">
        <v>138</v>
      </c>
      <c r="R31" s="134">
        <v>0</v>
      </c>
    </row>
    <row r="32" spans="1:18" x14ac:dyDescent="0.25">
      <c r="A32" s="78" t="s">
        <v>621</v>
      </c>
      <c r="B32" s="131">
        <f>VLOOKUP(Tabla14[[#This Row],[id]],Tabla2[],'aux buscarv'!B$1,FALSE)</f>
        <v>44987</v>
      </c>
      <c r="C32" s="132">
        <f>VLOOKUP(Tabla14[[#This Row],[id]],Tabla2[],'aux buscarv'!C$1,FALSE)</f>
        <v>2</v>
      </c>
      <c r="D32" s="132">
        <f>VLOOKUP(Tabla14[[#This Row],[id]],Tabla2[],'aux buscarv'!D$1,FALSE)</f>
        <v>3</v>
      </c>
      <c r="E32" s="132">
        <f>VLOOKUP(Tabla14[[#This Row],[id]],Tabla2[],'aux buscarv'!E$1,FALSE)</f>
        <v>2023</v>
      </c>
      <c r="F32" s="132">
        <f>VLOOKUP(Tabla14[[#This Row],[id]],Tabla2[],'aux buscarv'!F$1,FALSE)</f>
        <v>10</v>
      </c>
      <c r="G32" s="132" t="str">
        <f>VLOOKUP(Tabla14[[#This Row],[id]],Tabla2[],'aux buscarv'!G$1,FALSE)</f>
        <v>DAPPTE</v>
      </c>
      <c r="H32" s="132" t="str">
        <f>VLOOKUP(Tabla14[[#This Row],[id]],Tabla2[],'aux buscarv'!H$1,FALSE)</f>
        <v>CABA</v>
      </c>
      <c r="I32" s="132">
        <f>VLOOKUP(Tabla14[[#This Row],[id]],Tabla2[],'aux buscarv'!I$1,FALSE)</f>
        <v>41</v>
      </c>
      <c r="J32" s="132" t="str">
        <f>VLOOKUP(Tabla14[[#This Row],[id]],Tabla2[],'aux buscarv'!J$1,FALSE)</f>
        <v>COMUNA 1</v>
      </c>
      <c r="K32" s="132" t="str">
        <f>VLOOKUP(Tabla14[[#This Row],[id]],Tabla2[],'aux buscarv'!K$1,FALSE)</f>
        <v>SAN NICOLAS</v>
      </c>
      <c r="L32" s="132" t="str">
        <f>VLOOKUP(Tabla14[[#This Row],[id]],Tabla2[],'aux buscarv'!L$1,FALSE)</f>
        <v>MINISTERIO DE TRABAJO</v>
      </c>
      <c r="M32" s="132" t="str">
        <f>VLOOKUP(Tabla14[[#This Row],[id]],Tabla2[],'aux buscarv'!M$1,FALSE)</f>
        <v>ALEM 650</v>
      </c>
      <c r="N32" s="133" t="str">
        <f>VLOOKUP(Tabla14[[#This Row],[id]],Tabla2[],'aux buscarv'!N$1,FALSE)</f>
        <v>https://goo.gl/maps/pUEfbvXcCcNyetBT8</v>
      </c>
      <c r="O32" s="78" t="s">
        <v>144</v>
      </c>
      <c r="P32" s="78" t="s">
        <v>145</v>
      </c>
      <c r="Q32" s="78" t="s">
        <v>111</v>
      </c>
      <c r="R32" s="134">
        <v>0</v>
      </c>
    </row>
    <row r="33" spans="1:22" x14ac:dyDescent="0.25">
      <c r="A33" s="78" t="s">
        <v>621</v>
      </c>
      <c r="B33" s="131">
        <f>VLOOKUP(Tabla14[[#This Row],[id]],Tabla2[],'aux buscarv'!B$1,FALSE)</f>
        <v>44987</v>
      </c>
      <c r="C33" s="132">
        <f>VLOOKUP(Tabla14[[#This Row],[id]],Tabla2[],'aux buscarv'!C$1,FALSE)</f>
        <v>2</v>
      </c>
      <c r="D33" s="132">
        <f>VLOOKUP(Tabla14[[#This Row],[id]],Tabla2[],'aux buscarv'!D$1,FALSE)</f>
        <v>3</v>
      </c>
      <c r="E33" s="132">
        <f>VLOOKUP(Tabla14[[#This Row],[id]],Tabla2[],'aux buscarv'!E$1,FALSE)</f>
        <v>2023</v>
      </c>
      <c r="F33" s="132">
        <f>VLOOKUP(Tabla14[[#This Row],[id]],Tabla2[],'aux buscarv'!F$1,FALSE)</f>
        <v>10</v>
      </c>
      <c r="G33" s="132" t="str">
        <f>VLOOKUP(Tabla14[[#This Row],[id]],Tabla2[],'aux buscarv'!G$1,FALSE)</f>
        <v>DAPPTE</v>
      </c>
      <c r="H33" s="132" t="str">
        <f>VLOOKUP(Tabla14[[#This Row],[id]],Tabla2[],'aux buscarv'!H$1,FALSE)</f>
        <v>CABA</v>
      </c>
      <c r="I33" s="132">
        <f>VLOOKUP(Tabla14[[#This Row],[id]],Tabla2[],'aux buscarv'!I$1,FALSE)</f>
        <v>41</v>
      </c>
      <c r="J33" s="132" t="str">
        <f>VLOOKUP(Tabla14[[#This Row],[id]],Tabla2[],'aux buscarv'!J$1,FALSE)</f>
        <v>COMUNA 1</v>
      </c>
      <c r="K33" s="132" t="str">
        <f>VLOOKUP(Tabla14[[#This Row],[id]],Tabla2[],'aux buscarv'!K$1,FALSE)</f>
        <v>SAN NICOLAS</v>
      </c>
      <c r="L33" s="132" t="str">
        <f>VLOOKUP(Tabla14[[#This Row],[id]],Tabla2[],'aux buscarv'!L$1,FALSE)</f>
        <v>MINISTERIO DE TRABAJO</v>
      </c>
      <c r="M33" s="132" t="str">
        <f>VLOOKUP(Tabla14[[#This Row],[id]],Tabla2[],'aux buscarv'!M$1,FALSE)</f>
        <v>ALEM 650</v>
      </c>
      <c r="N33" s="133" t="str">
        <f>VLOOKUP(Tabla14[[#This Row],[id]],Tabla2[],'aux buscarv'!N$1,FALSE)</f>
        <v>https://goo.gl/maps/pUEfbvXcCcNyetBT8</v>
      </c>
      <c r="O33" s="78" t="s">
        <v>144</v>
      </c>
      <c r="P33" s="78" t="s">
        <v>145</v>
      </c>
      <c r="Q33" s="78" t="s">
        <v>146</v>
      </c>
      <c r="R33" s="134">
        <v>0</v>
      </c>
    </row>
    <row r="34" spans="1:22" x14ac:dyDescent="0.25">
      <c r="A34" s="78" t="s">
        <v>621</v>
      </c>
      <c r="B34" s="131">
        <f>VLOOKUP(Tabla14[[#This Row],[id]],Tabla2[],'aux buscarv'!B$1,FALSE)</f>
        <v>44987</v>
      </c>
      <c r="C34" s="132">
        <f>VLOOKUP(Tabla14[[#This Row],[id]],Tabla2[],'aux buscarv'!C$1,FALSE)</f>
        <v>2</v>
      </c>
      <c r="D34" s="132">
        <f>VLOOKUP(Tabla14[[#This Row],[id]],Tabla2[],'aux buscarv'!D$1,FALSE)</f>
        <v>3</v>
      </c>
      <c r="E34" s="132">
        <f>VLOOKUP(Tabla14[[#This Row],[id]],Tabla2[],'aux buscarv'!E$1,FALSE)</f>
        <v>2023</v>
      </c>
      <c r="F34" s="132">
        <f>VLOOKUP(Tabla14[[#This Row],[id]],Tabla2[],'aux buscarv'!F$1,FALSE)</f>
        <v>10</v>
      </c>
      <c r="G34" s="132" t="str">
        <f>VLOOKUP(Tabla14[[#This Row],[id]],Tabla2[],'aux buscarv'!G$1,FALSE)</f>
        <v>DAPPTE</v>
      </c>
      <c r="H34" s="132" t="str">
        <f>VLOOKUP(Tabla14[[#This Row],[id]],Tabla2[],'aux buscarv'!H$1,FALSE)</f>
        <v>CABA</v>
      </c>
      <c r="I34" s="132">
        <f>VLOOKUP(Tabla14[[#This Row],[id]],Tabla2[],'aux buscarv'!I$1,FALSE)</f>
        <v>41</v>
      </c>
      <c r="J34" s="132" t="str">
        <f>VLOOKUP(Tabla14[[#This Row],[id]],Tabla2[],'aux buscarv'!J$1,FALSE)</f>
        <v>COMUNA 1</v>
      </c>
      <c r="K34" s="132" t="str">
        <f>VLOOKUP(Tabla14[[#This Row],[id]],Tabla2[],'aux buscarv'!K$1,FALSE)</f>
        <v>SAN NICOLAS</v>
      </c>
      <c r="L34" s="132" t="str">
        <f>VLOOKUP(Tabla14[[#This Row],[id]],Tabla2[],'aux buscarv'!L$1,FALSE)</f>
        <v>MINISTERIO DE TRABAJO</v>
      </c>
      <c r="M34" s="132" t="str">
        <f>VLOOKUP(Tabla14[[#This Row],[id]],Tabla2[],'aux buscarv'!M$1,FALSE)</f>
        <v>ALEM 650</v>
      </c>
      <c r="N34" s="133" t="str">
        <f>VLOOKUP(Tabla14[[#This Row],[id]],Tabla2[],'aux buscarv'!N$1,FALSE)</f>
        <v>https://goo.gl/maps/pUEfbvXcCcNyetBT8</v>
      </c>
      <c r="O34" s="78" t="s">
        <v>144</v>
      </c>
      <c r="P34" s="78" t="s">
        <v>146</v>
      </c>
      <c r="Q34" s="78" t="s">
        <v>111</v>
      </c>
      <c r="R34" s="134">
        <v>0</v>
      </c>
    </row>
    <row r="35" spans="1:22" x14ac:dyDescent="0.25">
      <c r="A35" s="78" t="s">
        <v>621</v>
      </c>
      <c r="B35" s="131">
        <f>VLOOKUP(Tabla14[[#This Row],[id]],Tabla2[],'aux buscarv'!B$1,FALSE)</f>
        <v>44987</v>
      </c>
      <c r="C35" s="132">
        <f>VLOOKUP(Tabla14[[#This Row],[id]],Tabla2[],'aux buscarv'!C$1,FALSE)</f>
        <v>2</v>
      </c>
      <c r="D35" s="132">
        <f>VLOOKUP(Tabla14[[#This Row],[id]],Tabla2[],'aux buscarv'!D$1,FALSE)</f>
        <v>3</v>
      </c>
      <c r="E35" s="132">
        <f>VLOOKUP(Tabla14[[#This Row],[id]],Tabla2[],'aux buscarv'!E$1,FALSE)</f>
        <v>2023</v>
      </c>
      <c r="F35" s="132">
        <f>VLOOKUP(Tabla14[[#This Row],[id]],Tabla2[],'aux buscarv'!F$1,FALSE)</f>
        <v>10</v>
      </c>
      <c r="G35" s="132" t="str">
        <f>VLOOKUP(Tabla14[[#This Row],[id]],Tabla2[],'aux buscarv'!G$1,FALSE)</f>
        <v>DAPPTE</v>
      </c>
      <c r="H35" s="132" t="str">
        <f>VLOOKUP(Tabla14[[#This Row],[id]],Tabla2[],'aux buscarv'!H$1,FALSE)</f>
        <v>CABA</v>
      </c>
      <c r="I35" s="132">
        <f>VLOOKUP(Tabla14[[#This Row],[id]],Tabla2[],'aux buscarv'!I$1,FALSE)</f>
        <v>41</v>
      </c>
      <c r="J35" s="132" t="str">
        <f>VLOOKUP(Tabla14[[#This Row],[id]],Tabla2[],'aux buscarv'!J$1,FALSE)</f>
        <v>COMUNA 1</v>
      </c>
      <c r="K35" s="132" t="str">
        <f>VLOOKUP(Tabla14[[#This Row],[id]],Tabla2[],'aux buscarv'!K$1,FALSE)</f>
        <v>SAN NICOLAS</v>
      </c>
      <c r="L35" s="132" t="str">
        <f>VLOOKUP(Tabla14[[#This Row],[id]],Tabla2[],'aux buscarv'!L$1,FALSE)</f>
        <v>MINISTERIO DE TRABAJO</v>
      </c>
      <c r="M35" s="132" t="str">
        <f>VLOOKUP(Tabla14[[#This Row],[id]],Tabla2[],'aux buscarv'!M$1,FALSE)</f>
        <v>ALEM 650</v>
      </c>
      <c r="N35" s="133" t="str">
        <f>VLOOKUP(Tabla14[[#This Row],[id]],Tabla2[],'aux buscarv'!N$1,FALSE)</f>
        <v>https://goo.gl/maps/pUEfbvXcCcNyetBT8</v>
      </c>
      <c r="O35" s="78" t="s">
        <v>144</v>
      </c>
      <c r="P35" s="78" t="s">
        <v>146</v>
      </c>
      <c r="Q35" s="78" t="s">
        <v>146</v>
      </c>
      <c r="R35" s="134">
        <v>0</v>
      </c>
    </row>
    <row r="36" spans="1:22" x14ac:dyDescent="0.25">
      <c r="A36" s="78" t="s">
        <v>621</v>
      </c>
      <c r="B36" s="131">
        <f>VLOOKUP(Tabla14[[#This Row],[id]],Tabla2[],'aux buscarv'!B$1,FALSE)</f>
        <v>44987</v>
      </c>
      <c r="C36" s="132">
        <f>VLOOKUP(Tabla14[[#This Row],[id]],Tabla2[],'aux buscarv'!C$1,FALSE)</f>
        <v>2</v>
      </c>
      <c r="D36" s="132">
        <f>VLOOKUP(Tabla14[[#This Row],[id]],Tabla2[],'aux buscarv'!D$1,FALSE)</f>
        <v>3</v>
      </c>
      <c r="E36" s="132">
        <f>VLOOKUP(Tabla14[[#This Row],[id]],Tabla2[],'aux buscarv'!E$1,FALSE)</f>
        <v>2023</v>
      </c>
      <c r="F36" s="132">
        <f>VLOOKUP(Tabla14[[#This Row],[id]],Tabla2[],'aux buscarv'!F$1,FALSE)</f>
        <v>10</v>
      </c>
      <c r="G36" s="132" t="str">
        <f>VLOOKUP(Tabla14[[#This Row],[id]],Tabla2[],'aux buscarv'!G$1,FALSE)</f>
        <v>DAPPTE</v>
      </c>
      <c r="H36" s="132" t="str">
        <f>VLOOKUP(Tabla14[[#This Row],[id]],Tabla2[],'aux buscarv'!H$1,FALSE)</f>
        <v>CABA</v>
      </c>
      <c r="I36" s="132">
        <f>VLOOKUP(Tabla14[[#This Row],[id]],Tabla2[],'aux buscarv'!I$1,FALSE)</f>
        <v>41</v>
      </c>
      <c r="J36" s="132" t="str">
        <f>VLOOKUP(Tabla14[[#This Row],[id]],Tabla2[],'aux buscarv'!J$1,FALSE)</f>
        <v>COMUNA 1</v>
      </c>
      <c r="K36" s="132" t="str">
        <f>VLOOKUP(Tabla14[[#This Row],[id]],Tabla2[],'aux buscarv'!K$1,FALSE)</f>
        <v>SAN NICOLAS</v>
      </c>
      <c r="L36" s="132" t="str">
        <f>VLOOKUP(Tabla14[[#This Row],[id]],Tabla2[],'aux buscarv'!L$1,FALSE)</f>
        <v>MINISTERIO DE TRABAJO</v>
      </c>
      <c r="M36" s="132" t="str">
        <f>VLOOKUP(Tabla14[[#This Row],[id]],Tabla2[],'aux buscarv'!M$1,FALSE)</f>
        <v>ALEM 650</v>
      </c>
      <c r="N36" s="133" t="str">
        <f>VLOOKUP(Tabla14[[#This Row],[id]],Tabla2[],'aux buscarv'!N$1,FALSE)</f>
        <v>https://goo.gl/maps/pUEfbvXcCcNyetBT8</v>
      </c>
      <c r="O36" s="78" t="s">
        <v>144</v>
      </c>
      <c r="P36" s="78" t="s">
        <v>144</v>
      </c>
      <c r="Q36" s="78" t="s">
        <v>134</v>
      </c>
      <c r="R36" s="134">
        <v>0</v>
      </c>
    </row>
    <row r="37" spans="1:22" x14ac:dyDescent="0.25">
      <c r="A37" s="78" t="s">
        <v>621</v>
      </c>
      <c r="B37" s="131">
        <f>VLOOKUP(Tabla14[[#This Row],[id]],Tabla2[],'aux buscarv'!B$1,FALSE)</f>
        <v>44987</v>
      </c>
      <c r="C37" s="132">
        <f>VLOOKUP(Tabla14[[#This Row],[id]],Tabla2[],'aux buscarv'!C$1,FALSE)</f>
        <v>2</v>
      </c>
      <c r="D37" s="132">
        <f>VLOOKUP(Tabla14[[#This Row],[id]],Tabla2[],'aux buscarv'!D$1,FALSE)</f>
        <v>3</v>
      </c>
      <c r="E37" s="132">
        <f>VLOOKUP(Tabla14[[#This Row],[id]],Tabla2[],'aux buscarv'!E$1,FALSE)</f>
        <v>2023</v>
      </c>
      <c r="F37" s="132">
        <f>VLOOKUP(Tabla14[[#This Row],[id]],Tabla2[],'aux buscarv'!F$1,FALSE)</f>
        <v>10</v>
      </c>
      <c r="G37" s="132" t="str">
        <f>VLOOKUP(Tabla14[[#This Row],[id]],Tabla2[],'aux buscarv'!G$1,FALSE)</f>
        <v>DAPPTE</v>
      </c>
      <c r="H37" s="132" t="str">
        <f>VLOOKUP(Tabla14[[#This Row],[id]],Tabla2[],'aux buscarv'!H$1,FALSE)</f>
        <v>CABA</v>
      </c>
      <c r="I37" s="132">
        <f>VLOOKUP(Tabla14[[#This Row],[id]],Tabla2[],'aux buscarv'!I$1,FALSE)</f>
        <v>41</v>
      </c>
      <c r="J37" s="132" t="str">
        <f>VLOOKUP(Tabla14[[#This Row],[id]],Tabla2[],'aux buscarv'!J$1,FALSE)</f>
        <v>COMUNA 1</v>
      </c>
      <c r="K37" s="132" t="str">
        <f>VLOOKUP(Tabla14[[#This Row],[id]],Tabla2[],'aux buscarv'!K$1,FALSE)</f>
        <v>SAN NICOLAS</v>
      </c>
      <c r="L37" s="132" t="str">
        <f>VLOOKUP(Tabla14[[#This Row],[id]],Tabla2[],'aux buscarv'!L$1,FALSE)</f>
        <v>MINISTERIO DE TRABAJO</v>
      </c>
      <c r="M37" s="132" t="str">
        <f>VLOOKUP(Tabla14[[#This Row],[id]],Tabla2[],'aux buscarv'!M$1,FALSE)</f>
        <v>ALEM 650</v>
      </c>
      <c r="N37" s="133" t="str">
        <f>VLOOKUP(Tabla14[[#This Row],[id]],Tabla2[],'aux buscarv'!N$1,FALSE)</f>
        <v>https://goo.gl/maps/pUEfbvXcCcNyetBT8</v>
      </c>
      <c r="O37" s="78" t="s">
        <v>149</v>
      </c>
      <c r="P37" s="78" t="s">
        <v>149</v>
      </c>
      <c r="Q37" s="78" t="s">
        <v>111</v>
      </c>
      <c r="R37" s="134">
        <v>0</v>
      </c>
    </row>
    <row r="38" spans="1:22" ht="15.75" thickBot="1" x14ac:dyDescent="0.3">
      <c r="A38" s="78" t="s">
        <v>621</v>
      </c>
      <c r="B38" s="131">
        <f>VLOOKUP(Tabla14[[#This Row],[id]],Tabla2[],'aux buscarv'!B$1,FALSE)</f>
        <v>44987</v>
      </c>
      <c r="C38" s="132">
        <f>VLOOKUP(Tabla14[[#This Row],[id]],Tabla2[],'aux buscarv'!C$1,FALSE)</f>
        <v>2</v>
      </c>
      <c r="D38" s="132">
        <f>VLOOKUP(Tabla14[[#This Row],[id]],Tabla2[],'aux buscarv'!D$1,FALSE)</f>
        <v>3</v>
      </c>
      <c r="E38" s="132">
        <f>VLOOKUP(Tabla14[[#This Row],[id]],Tabla2[],'aux buscarv'!E$1,FALSE)</f>
        <v>2023</v>
      </c>
      <c r="F38" s="132">
        <f>VLOOKUP(Tabla14[[#This Row],[id]],Tabla2[],'aux buscarv'!F$1,FALSE)</f>
        <v>10</v>
      </c>
      <c r="G38" s="132" t="str">
        <f>VLOOKUP(Tabla14[[#This Row],[id]],Tabla2[],'aux buscarv'!G$1,FALSE)</f>
        <v>DAPPTE</v>
      </c>
      <c r="H38" s="132" t="str">
        <f>VLOOKUP(Tabla14[[#This Row],[id]],Tabla2[],'aux buscarv'!H$1,FALSE)</f>
        <v>CABA</v>
      </c>
      <c r="I38" s="132">
        <f>VLOOKUP(Tabla14[[#This Row],[id]],Tabla2[],'aux buscarv'!I$1,FALSE)</f>
        <v>41</v>
      </c>
      <c r="J38" s="132" t="str">
        <f>VLOOKUP(Tabla14[[#This Row],[id]],Tabla2[],'aux buscarv'!J$1,FALSE)</f>
        <v>COMUNA 1</v>
      </c>
      <c r="K38" s="132" t="str">
        <f>VLOOKUP(Tabla14[[#This Row],[id]],Tabla2[],'aux buscarv'!K$1,FALSE)</f>
        <v>SAN NICOLAS</v>
      </c>
      <c r="L38" s="132" t="str">
        <f>VLOOKUP(Tabla14[[#This Row],[id]],Tabla2[],'aux buscarv'!L$1,FALSE)</f>
        <v>MINISTERIO DE TRABAJO</v>
      </c>
      <c r="M38" s="132" t="str">
        <f>VLOOKUP(Tabla14[[#This Row],[id]],Tabla2[],'aux buscarv'!M$1,FALSE)</f>
        <v>ALEM 650</v>
      </c>
      <c r="N38" s="133" t="str">
        <f>VLOOKUP(Tabla14[[#This Row],[id]],Tabla2[],'aux buscarv'!N$1,FALSE)</f>
        <v>https://goo.gl/maps/pUEfbvXcCcNyetBT8</v>
      </c>
      <c r="O38" s="78" t="s">
        <v>149</v>
      </c>
      <c r="P38" s="78" t="s">
        <v>149</v>
      </c>
      <c r="Q38" s="78" t="s">
        <v>134</v>
      </c>
      <c r="R38" s="134">
        <v>0</v>
      </c>
    </row>
    <row r="39" spans="1:22" ht="15.75" thickBot="1" x14ac:dyDescent="0.3">
      <c r="A39" s="78" t="s">
        <v>621</v>
      </c>
      <c r="B39" s="131">
        <f>VLOOKUP(Tabla14[[#This Row],[id]],Tabla2[],'aux buscarv'!B$1,FALSE)</f>
        <v>44987</v>
      </c>
      <c r="C39" s="132">
        <f>VLOOKUP(Tabla14[[#This Row],[id]],Tabla2[],'aux buscarv'!C$1,FALSE)</f>
        <v>2</v>
      </c>
      <c r="D39" s="132">
        <f>VLOOKUP(Tabla14[[#This Row],[id]],Tabla2[],'aux buscarv'!D$1,FALSE)</f>
        <v>3</v>
      </c>
      <c r="E39" s="132">
        <f>VLOOKUP(Tabla14[[#This Row],[id]],Tabla2[],'aux buscarv'!E$1,FALSE)</f>
        <v>2023</v>
      </c>
      <c r="F39" s="132">
        <f>VLOOKUP(Tabla14[[#This Row],[id]],Tabla2[],'aux buscarv'!F$1,FALSE)</f>
        <v>10</v>
      </c>
      <c r="G39" s="132" t="str">
        <f>VLOOKUP(Tabla14[[#This Row],[id]],Tabla2[],'aux buscarv'!G$1,FALSE)</f>
        <v>DAPPTE</v>
      </c>
      <c r="H39" s="132" t="str">
        <f>VLOOKUP(Tabla14[[#This Row],[id]],Tabla2[],'aux buscarv'!H$1,FALSE)</f>
        <v>CABA</v>
      </c>
      <c r="I39" s="132">
        <f>VLOOKUP(Tabla14[[#This Row],[id]],Tabla2[],'aux buscarv'!I$1,FALSE)</f>
        <v>41</v>
      </c>
      <c r="J39" s="132" t="str">
        <f>VLOOKUP(Tabla14[[#This Row],[id]],Tabla2[],'aux buscarv'!J$1,FALSE)</f>
        <v>COMUNA 1</v>
      </c>
      <c r="K39" s="132" t="str">
        <f>VLOOKUP(Tabla14[[#This Row],[id]],Tabla2[],'aux buscarv'!K$1,FALSE)</f>
        <v>SAN NICOLAS</v>
      </c>
      <c r="L39" s="132" t="str">
        <f>VLOOKUP(Tabla14[[#This Row],[id]],Tabla2[],'aux buscarv'!L$1,FALSE)</f>
        <v>MINISTERIO DE TRABAJO</v>
      </c>
      <c r="M39" s="132" t="str">
        <f>VLOOKUP(Tabla14[[#This Row],[id]],Tabla2[],'aux buscarv'!M$1,FALSE)</f>
        <v>ALEM 650</v>
      </c>
      <c r="N39" s="133" t="str">
        <f>VLOOKUP(Tabla14[[#This Row],[id]],Tabla2[],'aux buscarv'!N$1,FALSE)</f>
        <v>https://goo.gl/maps/pUEfbvXcCcNyetBT8</v>
      </c>
      <c r="O39" s="78" t="s">
        <v>149</v>
      </c>
      <c r="P39" s="78" t="s">
        <v>149</v>
      </c>
      <c r="Q39" s="78" t="s">
        <v>150</v>
      </c>
      <c r="R39" s="134">
        <v>0</v>
      </c>
      <c r="T39" s="28"/>
      <c r="U39" s="28"/>
      <c r="V39" s="28"/>
    </row>
    <row r="40" spans="1:22" x14ac:dyDescent="0.25">
      <c r="A40" s="78" t="s">
        <v>621</v>
      </c>
      <c r="B40" s="131">
        <f>VLOOKUP(Tabla14[[#This Row],[id]],Tabla2[],'aux buscarv'!B$1,FALSE)</f>
        <v>44987</v>
      </c>
      <c r="C40" s="132">
        <f>VLOOKUP(Tabla14[[#This Row],[id]],Tabla2[],'aux buscarv'!C$1,FALSE)</f>
        <v>2</v>
      </c>
      <c r="D40" s="132">
        <f>VLOOKUP(Tabla14[[#This Row],[id]],Tabla2[],'aux buscarv'!D$1,FALSE)</f>
        <v>3</v>
      </c>
      <c r="E40" s="132">
        <f>VLOOKUP(Tabla14[[#This Row],[id]],Tabla2[],'aux buscarv'!E$1,FALSE)</f>
        <v>2023</v>
      </c>
      <c r="F40" s="132">
        <f>VLOOKUP(Tabla14[[#This Row],[id]],Tabla2[],'aux buscarv'!F$1,FALSE)</f>
        <v>10</v>
      </c>
      <c r="G40" s="132" t="str">
        <f>VLOOKUP(Tabla14[[#This Row],[id]],Tabla2[],'aux buscarv'!G$1,FALSE)</f>
        <v>DAPPTE</v>
      </c>
      <c r="H40" s="132" t="str">
        <f>VLOOKUP(Tabla14[[#This Row],[id]],Tabla2[],'aux buscarv'!H$1,FALSE)</f>
        <v>CABA</v>
      </c>
      <c r="I40" s="132">
        <f>VLOOKUP(Tabla14[[#This Row],[id]],Tabla2[],'aux buscarv'!I$1,FALSE)</f>
        <v>41</v>
      </c>
      <c r="J40" s="132" t="str">
        <f>VLOOKUP(Tabla14[[#This Row],[id]],Tabla2[],'aux buscarv'!J$1,FALSE)</f>
        <v>COMUNA 1</v>
      </c>
      <c r="K40" s="132" t="str">
        <f>VLOOKUP(Tabla14[[#This Row],[id]],Tabla2[],'aux buscarv'!K$1,FALSE)</f>
        <v>SAN NICOLAS</v>
      </c>
      <c r="L40" s="132" t="str">
        <f>VLOOKUP(Tabla14[[#This Row],[id]],Tabla2[],'aux buscarv'!L$1,FALSE)</f>
        <v>MINISTERIO DE TRABAJO</v>
      </c>
      <c r="M40" s="132" t="str">
        <f>VLOOKUP(Tabla14[[#This Row],[id]],Tabla2[],'aux buscarv'!M$1,FALSE)</f>
        <v>ALEM 650</v>
      </c>
      <c r="N40" s="133" t="str">
        <f>VLOOKUP(Tabla14[[#This Row],[id]],Tabla2[],'aux buscarv'!N$1,FALSE)</f>
        <v>https://goo.gl/maps/pUEfbvXcCcNyetBT8</v>
      </c>
      <c r="O40" s="78" t="s">
        <v>151</v>
      </c>
      <c r="P40" s="78" t="s">
        <v>151</v>
      </c>
      <c r="Q40" s="78" t="s">
        <v>111</v>
      </c>
      <c r="R40" s="134">
        <v>0</v>
      </c>
    </row>
    <row r="41" spans="1:22" x14ac:dyDescent="0.25">
      <c r="A41" s="78" t="s">
        <v>621</v>
      </c>
      <c r="B41" s="131">
        <f>VLOOKUP(Tabla14[[#This Row],[id]],Tabla2[],'aux buscarv'!B$1,FALSE)</f>
        <v>44987</v>
      </c>
      <c r="C41" s="132">
        <f>VLOOKUP(Tabla14[[#This Row],[id]],Tabla2[],'aux buscarv'!C$1,FALSE)</f>
        <v>2</v>
      </c>
      <c r="D41" s="132">
        <f>VLOOKUP(Tabla14[[#This Row],[id]],Tabla2[],'aux buscarv'!D$1,FALSE)</f>
        <v>3</v>
      </c>
      <c r="E41" s="132">
        <f>VLOOKUP(Tabla14[[#This Row],[id]],Tabla2[],'aux buscarv'!E$1,FALSE)</f>
        <v>2023</v>
      </c>
      <c r="F41" s="132">
        <f>VLOOKUP(Tabla14[[#This Row],[id]],Tabla2[],'aux buscarv'!F$1,FALSE)</f>
        <v>10</v>
      </c>
      <c r="G41" s="132" t="str">
        <f>VLOOKUP(Tabla14[[#This Row],[id]],Tabla2[],'aux buscarv'!G$1,FALSE)</f>
        <v>DAPPTE</v>
      </c>
      <c r="H41" s="132" t="str">
        <f>VLOOKUP(Tabla14[[#This Row],[id]],Tabla2[],'aux buscarv'!H$1,FALSE)</f>
        <v>CABA</v>
      </c>
      <c r="I41" s="132">
        <f>VLOOKUP(Tabla14[[#This Row],[id]],Tabla2[],'aux buscarv'!I$1,FALSE)</f>
        <v>41</v>
      </c>
      <c r="J41" s="132" t="str">
        <f>VLOOKUP(Tabla14[[#This Row],[id]],Tabla2[],'aux buscarv'!J$1,FALSE)</f>
        <v>COMUNA 1</v>
      </c>
      <c r="K41" s="132" t="str">
        <f>VLOOKUP(Tabla14[[#This Row],[id]],Tabla2[],'aux buscarv'!K$1,FALSE)</f>
        <v>SAN NICOLAS</v>
      </c>
      <c r="L41" s="132" t="str">
        <f>VLOOKUP(Tabla14[[#This Row],[id]],Tabla2[],'aux buscarv'!L$1,FALSE)</f>
        <v>MINISTERIO DE TRABAJO</v>
      </c>
      <c r="M41" s="132" t="str">
        <f>VLOOKUP(Tabla14[[#This Row],[id]],Tabla2[],'aux buscarv'!M$1,FALSE)</f>
        <v>ALEM 650</v>
      </c>
      <c r="N41" s="133" t="str">
        <f>VLOOKUP(Tabla14[[#This Row],[id]],Tabla2[],'aux buscarv'!N$1,FALSE)</f>
        <v>https://goo.gl/maps/pUEfbvXcCcNyetBT8</v>
      </c>
      <c r="O41" s="78" t="s">
        <v>151</v>
      </c>
      <c r="P41" s="78" t="s">
        <v>151</v>
      </c>
      <c r="Q41" s="78" t="s">
        <v>142</v>
      </c>
      <c r="R41" s="134">
        <v>0</v>
      </c>
    </row>
    <row r="42" spans="1:22" x14ac:dyDescent="0.25">
      <c r="A42" s="78" t="s">
        <v>621</v>
      </c>
      <c r="B42" s="131">
        <f>VLOOKUP(Tabla14[[#This Row],[id]],Tabla2[],'aux buscarv'!B$1,FALSE)</f>
        <v>44987</v>
      </c>
      <c r="C42" s="132">
        <f>VLOOKUP(Tabla14[[#This Row],[id]],Tabla2[],'aux buscarv'!C$1,FALSE)</f>
        <v>2</v>
      </c>
      <c r="D42" s="132">
        <f>VLOOKUP(Tabla14[[#This Row],[id]],Tabla2[],'aux buscarv'!D$1,FALSE)</f>
        <v>3</v>
      </c>
      <c r="E42" s="132">
        <f>VLOOKUP(Tabla14[[#This Row],[id]],Tabla2[],'aux buscarv'!E$1,FALSE)</f>
        <v>2023</v>
      </c>
      <c r="F42" s="132">
        <f>VLOOKUP(Tabla14[[#This Row],[id]],Tabla2[],'aux buscarv'!F$1,FALSE)</f>
        <v>10</v>
      </c>
      <c r="G42" s="132" t="str">
        <f>VLOOKUP(Tabla14[[#This Row],[id]],Tabla2[],'aux buscarv'!G$1,FALSE)</f>
        <v>DAPPTE</v>
      </c>
      <c r="H42" s="132" t="str">
        <f>VLOOKUP(Tabla14[[#This Row],[id]],Tabla2[],'aux buscarv'!H$1,FALSE)</f>
        <v>CABA</v>
      </c>
      <c r="I42" s="132">
        <f>VLOOKUP(Tabla14[[#This Row],[id]],Tabla2[],'aux buscarv'!I$1,FALSE)</f>
        <v>41</v>
      </c>
      <c r="J42" s="132" t="str">
        <f>VLOOKUP(Tabla14[[#This Row],[id]],Tabla2[],'aux buscarv'!J$1,FALSE)</f>
        <v>COMUNA 1</v>
      </c>
      <c r="K42" s="132" t="str">
        <f>VLOOKUP(Tabla14[[#This Row],[id]],Tabla2[],'aux buscarv'!K$1,FALSE)</f>
        <v>SAN NICOLAS</v>
      </c>
      <c r="L42" s="132" t="str">
        <f>VLOOKUP(Tabla14[[#This Row],[id]],Tabla2[],'aux buscarv'!L$1,FALSE)</f>
        <v>MINISTERIO DE TRABAJO</v>
      </c>
      <c r="M42" s="132" t="str">
        <f>VLOOKUP(Tabla14[[#This Row],[id]],Tabla2[],'aux buscarv'!M$1,FALSE)</f>
        <v>ALEM 650</v>
      </c>
      <c r="N42" s="133" t="str">
        <f>VLOOKUP(Tabla14[[#This Row],[id]],Tabla2[],'aux buscarv'!N$1,FALSE)</f>
        <v>https://goo.gl/maps/pUEfbvXcCcNyetBT8</v>
      </c>
      <c r="O42" s="78" t="s">
        <v>151</v>
      </c>
      <c r="P42" s="78" t="s">
        <v>151</v>
      </c>
      <c r="Q42" s="78" t="s">
        <v>121</v>
      </c>
      <c r="R42" s="134">
        <v>0</v>
      </c>
    </row>
    <row r="43" spans="1:22" x14ac:dyDescent="0.25">
      <c r="A43" s="78" t="s">
        <v>621</v>
      </c>
      <c r="B43" s="131">
        <f>VLOOKUP(Tabla14[[#This Row],[id]],Tabla2[],'aux buscarv'!B$1,FALSE)</f>
        <v>44987</v>
      </c>
      <c r="C43" s="132">
        <f>VLOOKUP(Tabla14[[#This Row],[id]],Tabla2[],'aux buscarv'!C$1,FALSE)</f>
        <v>2</v>
      </c>
      <c r="D43" s="132">
        <f>VLOOKUP(Tabla14[[#This Row],[id]],Tabla2[],'aux buscarv'!D$1,FALSE)</f>
        <v>3</v>
      </c>
      <c r="E43" s="132">
        <f>VLOOKUP(Tabla14[[#This Row],[id]],Tabla2[],'aux buscarv'!E$1,FALSE)</f>
        <v>2023</v>
      </c>
      <c r="F43" s="132">
        <f>VLOOKUP(Tabla14[[#This Row],[id]],Tabla2[],'aux buscarv'!F$1,FALSE)</f>
        <v>10</v>
      </c>
      <c r="G43" s="132" t="str">
        <f>VLOOKUP(Tabla14[[#This Row],[id]],Tabla2[],'aux buscarv'!G$1,FALSE)</f>
        <v>DAPPTE</v>
      </c>
      <c r="H43" s="132" t="str">
        <f>VLOOKUP(Tabla14[[#This Row],[id]],Tabla2[],'aux buscarv'!H$1,FALSE)</f>
        <v>CABA</v>
      </c>
      <c r="I43" s="132">
        <f>VLOOKUP(Tabla14[[#This Row],[id]],Tabla2[],'aux buscarv'!I$1,FALSE)</f>
        <v>41</v>
      </c>
      <c r="J43" s="132" t="str">
        <f>VLOOKUP(Tabla14[[#This Row],[id]],Tabla2[],'aux buscarv'!J$1,FALSE)</f>
        <v>COMUNA 1</v>
      </c>
      <c r="K43" s="132" t="str">
        <f>VLOOKUP(Tabla14[[#This Row],[id]],Tabla2[],'aux buscarv'!K$1,FALSE)</f>
        <v>SAN NICOLAS</v>
      </c>
      <c r="L43" s="132" t="str">
        <f>VLOOKUP(Tabla14[[#This Row],[id]],Tabla2[],'aux buscarv'!L$1,FALSE)</f>
        <v>MINISTERIO DE TRABAJO</v>
      </c>
      <c r="M43" s="132" t="str">
        <f>VLOOKUP(Tabla14[[#This Row],[id]],Tabla2[],'aux buscarv'!M$1,FALSE)</f>
        <v>ALEM 650</v>
      </c>
      <c r="N43" s="133" t="str">
        <f>VLOOKUP(Tabla14[[#This Row],[id]],Tabla2[],'aux buscarv'!N$1,FALSE)</f>
        <v>https://goo.gl/maps/pUEfbvXcCcNyetBT8</v>
      </c>
      <c r="O43" s="78" t="s">
        <v>151</v>
      </c>
      <c r="P43" s="78" t="s">
        <v>151</v>
      </c>
      <c r="Q43" s="78" t="s">
        <v>134</v>
      </c>
      <c r="R43" s="134">
        <v>0</v>
      </c>
    </row>
    <row r="44" spans="1:22" x14ac:dyDescent="0.25">
      <c r="A44" s="78" t="s">
        <v>621</v>
      </c>
      <c r="B44" s="131">
        <f>VLOOKUP(Tabla14[[#This Row],[id]],Tabla2[],'aux buscarv'!B$1,FALSE)</f>
        <v>44987</v>
      </c>
      <c r="C44" s="132">
        <f>VLOOKUP(Tabla14[[#This Row],[id]],Tabla2[],'aux buscarv'!C$1,FALSE)</f>
        <v>2</v>
      </c>
      <c r="D44" s="132">
        <f>VLOOKUP(Tabla14[[#This Row],[id]],Tabla2[],'aux buscarv'!D$1,FALSE)</f>
        <v>3</v>
      </c>
      <c r="E44" s="132">
        <f>VLOOKUP(Tabla14[[#This Row],[id]],Tabla2[],'aux buscarv'!E$1,FALSE)</f>
        <v>2023</v>
      </c>
      <c r="F44" s="132">
        <f>VLOOKUP(Tabla14[[#This Row],[id]],Tabla2[],'aux buscarv'!F$1,FALSE)</f>
        <v>10</v>
      </c>
      <c r="G44" s="132" t="str">
        <f>VLOOKUP(Tabla14[[#This Row],[id]],Tabla2[],'aux buscarv'!G$1,FALSE)</f>
        <v>DAPPTE</v>
      </c>
      <c r="H44" s="132" t="str">
        <f>VLOOKUP(Tabla14[[#This Row],[id]],Tabla2[],'aux buscarv'!H$1,FALSE)</f>
        <v>CABA</v>
      </c>
      <c r="I44" s="132">
        <f>VLOOKUP(Tabla14[[#This Row],[id]],Tabla2[],'aux buscarv'!I$1,FALSE)</f>
        <v>41</v>
      </c>
      <c r="J44" s="132" t="str">
        <f>VLOOKUP(Tabla14[[#This Row],[id]],Tabla2[],'aux buscarv'!J$1,FALSE)</f>
        <v>COMUNA 1</v>
      </c>
      <c r="K44" s="132" t="str">
        <f>VLOOKUP(Tabla14[[#This Row],[id]],Tabla2[],'aux buscarv'!K$1,FALSE)</f>
        <v>SAN NICOLAS</v>
      </c>
      <c r="L44" s="132" t="str">
        <f>VLOOKUP(Tabla14[[#This Row],[id]],Tabla2[],'aux buscarv'!L$1,FALSE)</f>
        <v>MINISTERIO DE TRABAJO</v>
      </c>
      <c r="M44" s="132" t="str">
        <f>VLOOKUP(Tabla14[[#This Row],[id]],Tabla2[],'aux buscarv'!M$1,FALSE)</f>
        <v>ALEM 650</v>
      </c>
      <c r="N44" s="133" t="str">
        <f>VLOOKUP(Tabla14[[#This Row],[id]],Tabla2[],'aux buscarv'!N$1,FALSE)</f>
        <v>https://goo.gl/maps/pUEfbvXcCcNyetBT8</v>
      </c>
      <c r="O44" s="78" t="s">
        <v>152</v>
      </c>
      <c r="P44" s="78" t="s">
        <v>152</v>
      </c>
      <c r="Q44" s="78" t="s">
        <v>111</v>
      </c>
      <c r="R44" s="134">
        <v>0</v>
      </c>
    </row>
    <row r="45" spans="1:22" x14ac:dyDescent="0.25">
      <c r="A45" s="78" t="s">
        <v>621</v>
      </c>
      <c r="B45" s="131">
        <f>VLOOKUP(Tabla14[[#This Row],[id]],Tabla2[],'aux buscarv'!B$1,FALSE)</f>
        <v>44987</v>
      </c>
      <c r="C45" s="132">
        <f>VLOOKUP(Tabla14[[#This Row],[id]],Tabla2[],'aux buscarv'!C$1,FALSE)</f>
        <v>2</v>
      </c>
      <c r="D45" s="132">
        <f>VLOOKUP(Tabla14[[#This Row],[id]],Tabla2[],'aux buscarv'!D$1,FALSE)</f>
        <v>3</v>
      </c>
      <c r="E45" s="132">
        <f>VLOOKUP(Tabla14[[#This Row],[id]],Tabla2[],'aux buscarv'!E$1,FALSE)</f>
        <v>2023</v>
      </c>
      <c r="F45" s="132">
        <f>VLOOKUP(Tabla14[[#This Row],[id]],Tabla2[],'aux buscarv'!F$1,FALSE)</f>
        <v>10</v>
      </c>
      <c r="G45" s="132" t="str">
        <f>VLOOKUP(Tabla14[[#This Row],[id]],Tabla2[],'aux buscarv'!G$1,FALSE)</f>
        <v>DAPPTE</v>
      </c>
      <c r="H45" s="132" t="str">
        <f>VLOOKUP(Tabla14[[#This Row],[id]],Tabla2[],'aux buscarv'!H$1,FALSE)</f>
        <v>CABA</v>
      </c>
      <c r="I45" s="132">
        <f>VLOOKUP(Tabla14[[#This Row],[id]],Tabla2[],'aux buscarv'!I$1,FALSE)</f>
        <v>41</v>
      </c>
      <c r="J45" s="132" t="str">
        <f>VLOOKUP(Tabla14[[#This Row],[id]],Tabla2[],'aux buscarv'!J$1,FALSE)</f>
        <v>COMUNA 1</v>
      </c>
      <c r="K45" s="132" t="str">
        <f>VLOOKUP(Tabla14[[#This Row],[id]],Tabla2[],'aux buscarv'!K$1,FALSE)</f>
        <v>SAN NICOLAS</v>
      </c>
      <c r="L45" s="132" t="str">
        <f>VLOOKUP(Tabla14[[#This Row],[id]],Tabla2[],'aux buscarv'!L$1,FALSE)</f>
        <v>MINISTERIO DE TRABAJO</v>
      </c>
      <c r="M45" s="132" t="str">
        <f>VLOOKUP(Tabla14[[#This Row],[id]],Tabla2[],'aux buscarv'!M$1,FALSE)</f>
        <v>ALEM 650</v>
      </c>
      <c r="N45" s="133" t="str">
        <f>VLOOKUP(Tabla14[[#This Row],[id]],Tabla2[],'aux buscarv'!N$1,FALSE)</f>
        <v>https://goo.gl/maps/pUEfbvXcCcNyetBT8</v>
      </c>
      <c r="O45" s="78" t="s">
        <v>152</v>
      </c>
      <c r="P45" s="78" t="s">
        <v>152</v>
      </c>
      <c r="Q45" s="78" t="s">
        <v>142</v>
      </c>
      <c r="R45" s="134">
        <v>0</v>
      </c>
    </row>
    <row r="46" spans="1:22" x14ac:dyDescent="0.25">
      <c r="A46" s="78" t="s">
        <v>621</v>
      </c>
      <c r="B46" s="131">
        <f>VLOOKUP(Tabla14[[#This Row],[id]],Tabla2[],'aux buscarv'!B$1,FALSE)</f>
        <v>44987</v>
      </c>
      <c r="C46" s="132">
        <f>VLOOKUP(Tabla14[[#This Row],[id]],Tabla2[],'aux buscarv'!C$1,FALSE)</f>
        <v>2</v>
      </c>
      <c r="D46" s="132">
        <f>VLOOKUP(Tabla14[[#This Row],[id]],Tabla2[],'aux buscarv'!D$1,FALSE)</f>
        <v>3</v>
      </c>
      <c r="E46" s="132">
        <f>VLOOKUP(Tabla14[[#This Row],[id]],Tabla2[],'aux buscarv'!E$1,FALSE)</f>
        <v>2023</v>
      </c>
      <c r="F46" s="132">
        <f>VLOOKUP(Tabla14[[#This Row],[id]],Tabla2[],'aux buscarv'!F$1,FALSE)</f>
        <v>10</v>
      </c>
      <c r="G46" s="132" t="str">
        <f>VLOOKUP(Tabla14[[#This Row],[id]],Tabla2[],'aux buscarv'!G$1,FALSE)</f>
        <v>DAPPTE</v>
      </c>
      <c r="H46" s="132" t="str">
        <f>VLOOKUP(Tabla14[[#This Row],[id]],Tabla2[],'aux buscarv'!H$1,FALSE)</f>
        <v>CABA</v>
      </c>
      <c r="I46" s="132">
        <f>VLOOKUP(Tabla14[[#This Row],[id]],Tabla2[],'aux buscarv'!I$1,FALSE)</f>
        <v>41</v>
      </c>
      <c r="J46" s="132" t="str">
        <f>VLOOKUP(Tabla14[[#This Row],[id]],Tabla2[],'aux buscarv'!J$1,FALSE)</f>
        <v>COMUNA 1</v>
      </c>
      <c r="K46" s="132" t="str">
        <f>VLOOKUP(Tabla14[[#This Row],[id]],Tabla2[],'aux buscarv'!K$1,FALSE)</f>
        <v>SAN NICOLAS</v>
      </c>
      <c r="L46" s="132" t="str">
        <f>VLOOKUP(Tabla14[[#This Row],[id]],Tabla2[],'aux buscarv'!L$1,FALSE)</f>
        <v>MINISTERIO DE TRABAJO</v>
      </c>
      <c r="M46" s="132" t="str">
        <f>VLOOKUP(Tabla14[[#This Row],[id]],Tabla2[],'aux buscarv'!M$1,FALSE)</f>
        <v>ALEM 650</v>
      </c>
      <c r="N46" s="133" t="str">
        <f>VLOOKUP(Tabla14[[#This Row],[id]],Tabla2[],'aux buscarv'!N$1,FALSE)</f>
        <v>https://goo.gl/maps/pUEfbvXcCcNyetBT8</v>
      </c>
      <c r="O46" s="78" t="s">
        <v>152</v>
      </c>
      <c r="P46" s="78" t="s">
        <v>152</v>
      </c>
      <c r="Q46" s="78" t="s">
        <v>134</v>
      </c>
      <c r="R46" s="134">
        <v>0</v>
      </c>
    </row>
    <row r="47" spans="1:22" x14ac:dyDescent="0.25">
      <c r="A47" s="78" t="s">
        <v>621</v>
      </c>
      <c r="B47" s="131">
        <f>VLOOKUP(Tabla14[[#This Row],[id]],Tabla2[],'aux buscarv'!B$1,FALSE)</f>
        <v>44987</v>
      </c>
      <c r="C47" s="132">
        <f>VLOOKUP(Tabla14[[#This Row],[id]],Tabla2[],'aux buscarv'!C$1,FALSE)</f>
        <v>2</v>
      </c>
      <c r="D47" s="132">
        <f>VLOOKUP(Tabla14[[#This Row],[id]],Tabla2[],'aux buscarv'!D$1,FALSE)</f>
        <v>3</v>
      </c>
      <c r="E47" s="132">
        <f>VLOOKUP(Tabla14[[#This Row],[id]],Tabla2[],'aux buscarv'!E$1,FALSE)</f>
        <v>2023</v>
      </c>
      <c r="F47" s="132">
        <f>VLOOKUP(Tabla14[[#This Row],[id]],Tabla2[],'aux buscarv'!F$1,FALSE)</f>
        <v>10</v>
      </c>
      <c r="G47" s="132" t="str">
        <f>VLOOKUP(Tabla14[[#This Row],[id]],Tabla2[],'aux buscarv'!G$1,FALSE)</f>
        <v>DAPPTE</v>
      </c>
      <c r="H47" s="132" t="str">
        <f>VLOOKUP(Tabla14[[#This Row],[id]],Tabla2[],'aux buscarv'!H$1,FALSE)</f>
        <v>CABA</v>
      </c>
      <c r="I47" s="132">
        <f>VLOOKUP(Tabla14[[#This Row],[id]],Tabla2[],'aux buscarv'!I$1,FALSE)</f>
        <v>41</v>
      </c>
      <c r="J47" s="132" t="str">
        <f>VLOOKUP(Tabla14[[#This Row],[id]],Tabla2[],'aux buscarv'!J$1,FALSE)</f>
        <v>COMUNA 1</v>
      </c>
      <c r="K47" s="132" t="str">
        <f>VLOOKUP(Tabla14[[#This Row],[id]],Tabla2[],'aux buscarv'!K$1,FALSE)</f>
        <v>SAN NICOLAS</v>
      </c>
      <c r="L47" s="132" t="str">
        <f>VLOOKUP(Tabla14[[#This Row],[id]],Tabla2[],'aux buscarv'!L$1,FALSE)</f>
        <v>MINISTERIO DE TRABAJO</v>
      </c>
      <c r="M47" s="132" t="str">
        <f>VLOOKUP(Tabla14[[#This Row],[id]],Tabla2[],'aux buscarv'!M$1,FALSE)</f>
        <v>ALEM 650</v>
      </c>
      <c r="N47" s="133" t="str">
        <f>VLOOKUP(Tabla14[[#This Row],[id]],Tabla2[],'aux buscarv'!N$1,FALSE)</f>
        <v>https://goo.gl/maps/pUEfbvXcCcNyetBT8</v>
      </c>
      <c r="O47" s="78" t="s">
        <v>153</v>
      </c>
      <c r="P47" s="78" t="s">
        <v>153</v>
      </c>
      <c r="Q47" s="78" t="s">
        <v>111</v>
      </c>
      <c r="R47" s="134">
        <v>0</v>
      </c>
    </row>
    <row r="48" spans="1:22" x14ac:dyDescent="0.25">
      <c r="A48" s="78" t="s">
        <v>621</v>
      </c>
      <c r="B48" s="131">
        <f>VLOOKUP(Tabla14[[#This Row],[id]],Tabla2[],'aux buscarv'!B$1,FALSE)</f>
        <v>44987</v>
      </c>
      <c r="C48" s="132">
        <f>VLOOKUP(Tabla14[[#This Row],[id]],Tabla2[],'aux buscarv'!C$1,FALSE)</f>
        <v>2</v>
      </c>
      <c r="D48" s="132">
        <f>VLOOKUP(Tabla14[[#This Row],[id]],Tabla2[],'aux buscarv'!D$1,FALSE)</f>
        <v>3</v>
      </c>
      <c r="E48" s="132">
        <f>VLOOKUP(Tabla14[[#This Row],[id]],Tabla2[],'aux buscarv'!E$1,FALSE)</f>
        <v>2023</v>
      </c>
      <c r="F48" s="132">
        <f>VLOOKUP(Tabla14[[#This Row],[id]],Tabla2[],'aux buscarv'!F$1,FALSE)</f>
        <v>10</v>
      </c>
      <c r="G48" s="132" t="str">
        <f>VLOOKUP(Tabla14[[#This Row],[id]],Tabla2[],'aux buscarv'!G$1,FALSE)</f>
        <v>DAPPTE</v>
      </c>
      <c r="H48" s="132" t="str">
        <f>VLOOKUP(Tabla14[[#This Row],[id]],Tabla2[],'aux buscarv'!H$1,FALSE)</f>
        <v>CABA</v>
      </c>
      <c r="I48" s="132">
        <f>VLOOKUP(Tabla14[[#This Row],[id]],Tabla2[],'aux buscarv'!I$1,FALSE)</f>
        <v>41</v>
      </c>
      <c r="J48" s="132" t="str">
        <f>VLOOKUP(Tabla14[[#This Row],[id]],Tabla2[],'aux buscarv'!J$1,FALSE)</f>
        <v>COMUNA 1</v>
      </c>
      <c r="K48" s="132" t="str">
        <f>VLOOKUP(Tabla14[[#This Row],[id]],Tabla2[],'aux buscarv'!K$1,FALSE)</f>
        <v>SAN NICOLAS</v>
      </c>
      <c r="L48" s="132" t="str">
        <f>VLOOKUP(Tabla14[[#This Row],[id]],Tabla2[],'aux buscarv'!L$1,FALSE)</f>
        <v>MINISTERIO DE TRABAJO</v>
      </c>
      <c r="M48" s="132" t="str">
        <f>VLOOKUP(Tabla14[[#This Row],[id]],Tabla2[],'aux buscarv'!M$1,FALSE)</f>
        <v>ALEM 650</v>
      </c>
      <c r="N48" s="133" t="str">
        <f>VLOOKUP(Tabla14[[#This Row],[id]],Tabla2[],'aux buscarv'!N$1,FALSE)</f>
        <v>https://goo.gl/maps/pUEfbvXcCcNyetBT8</v>
      </c>
      <c r="O48" s="78" t="s">
        <v>153</v>
      </c>
      <c r="P48" s="78" t="s">
        <v>153</v>
      </c>
      <c r="Q48" s="78" t="s">
        <v>154</v>
      </c>
      <c r="R48" s="134">
        <v>0</v>
      </c>
    </row>
    <row r="49" spans="1:22" x14ac:dyDescent="0.25">
      <c r="A49" s="78" t="s">
        <v>621</v>
      </c>
      <c r="B49" s="131">
        <f>VLOOKUP(Tabla14[[#This Row],[id]],Tabla2[],'aux buscarv'!B$1,FALSE)</f>
        <v>44987</v>
      </c>
      <c r="C49" s="132">
        <f>VLOOKUP(Tabla14[[#This Row],[id]],Tabla2[],'aux buscarv'!C$1,FALSE)</f>
        <v>2</v>
      </c>
      <c r="D49" s="132">
        <f>VLOOKUP(Tabla14[[#This Row],[id]],Tabla2[],'aux buscarv'!D$1,FALSE)</f>
        <v>3</v>
      </c>
      <c r="E49" s="132">
        <f>VLOOKUP(Tabla14[[#This Row],[id]],Tabla2[],'aux buscarv'!E$1,FALSE)</f>
        <v>2023</v>
      </c>
      <c r="F49" s="132">
        <f>VLOOKUP(Tabla14[[#This Row],[id]],Tabla2[],'aux buscarv'!F$1,FALSE)</f>
        <v>10</v>
      </c>
      <c r="G49" s="132" t="str">
        <f>VLOOKUP(Tabla14[[#This Row],[id]],Tabla2[],'aux buscarv'!G$1,FALSE)</f>
        <v>DAPPTE</v>
      </c>
      <c r="H49" s="132" t="str">
        <f>VLOOKUP(Tabla14[[#This Row],[id]],Tabla2[],'aux buscarv'!H$1,FALSE)</f>
        <v>CABA</v>
      </c>
      <c r="I49" s="132">
        <f>VLOOKUP(Tabla14[[#This Row],[id]],Tabla2[],'aux buscarv'!I$1,FALSE)</f>
        <v>41</v>
      </c>
      <c r="J49" s="132" t="str">
        <f>VLOOKUP(Tabla14[[#This Row],[id]],Tabla2[],'aux buscarv'!J$1,FALSE)</f>
        <v>COMUNA 1</v>
      </c>
      <c r="K49" s="132" t="str">
        <f>VLOOKUP(Tabla14[[#This Row],[id]],Tabla2[],'aux buscarv'!K$1,FALSE)</f>
        <v>SAN NICOLAS</v>
      </c>
      <c r="L49" s="132" t="str">
        <f>VLOOKUP(Tabla14[[#This Row],[id]],Tabla2[],'aux buscarv'!L$1,FALSE)</f>
        <v>MINISTERIO DE TRABAJO</v>
      </c>
      <c r="M49" s="132" t="str">
        <f>VLOOKUP(Tabla14[[#This Row],[id]],Tabla2[],'aux buscarv'!M$1,FALSE)</f>
        <v>ALEM 650</v>
      </c>
      <c r="N49" s="133" t="str">
        <f>VLOOKUP(Tabla14[[#This Row],[id]],Tabla2[],'aux buscarv'!N$1,FALSE)</f>
        <v>https://goo.gl/maps/pUEfbvXcCcNyetBT8</v>
      </c>
      <c r="O49" s="78" t="s">
        <v>153</v>
      </c>
      <c r="P49" s="78" t="s">
        <v>153</v>
      </c>
      <c r="Q49" s="78" t="s">
        <v>155</v>
      </c>
      <c r="R49" s="134">
        <v>0</v>
      </c>
    </row>
    <row r="50" spans="1:22" x14ac:dyDescent="0.25">
      <c r="A50" s="78" t="s">
        <v>621</v>
      </c>
      <c r="B50" s="131">
        <f>VLOOKUP(Tabla14[[#This Row],[id]],Tabla2[],'aux buscarv'!B$1,FALSE)</f>
        <v>44987</v>
      </c>
      <c r="C50" s="132">
        <f>VLOOKUP(Tabla14[[#This Row],[id]],Tabla2[],'aux buscarv'!C$1,FALSE)</f>
        <v>2</v>
      </c>
      <c r="D50" s="132">
        <f>VLOOKUP(Tabla14[[#This Row],[id]],Tabla2[],'aux buscarv'!D$1,FALSE)</f>
        <v>3</v>
      </c>
      <c r="E50" s="132">
        <f>VLOOKUP(Tabla14[[#This Row],[id]],Tabla2[],'aux buscarv'!E$1,FALSE)</f>
        <v>2023</v>
      </c>
      <c r="F50" s="132">
        <f>VLOOKUP(Tabla14[[#This Row],[id]],Tabla2[],'aux buscarv'!F$1,FALSE)</f>
        <v>10</v>
      </c>
      <c r="G50" s="132" t="str">
        <f>VLOOKUP(Tabla14[[#This Row],[id]],Tabla2[],'aux buscarv'!G$1,FALSE)</f>
        <v>DAPPTE</v>
      </c>
      <c r="H50" s="132" t="str">
        <f>VLOOKUP(Tabla14[[#This Row],[id]],Tabla2[],'aux buscarv'!H$1,FALSE)</f>
        <v>CABA</v>
      </c>
      <c r="I50" s="132">
        <f>VLOOKUP(Tabla14[[#This Row],[id]],Tabla2[],'aux buscarv'!I$1,FALSE)</f>
        <v>41</v>
      </c>
      <c r="J50" s="132" t="str">
        <f>VLOOKUP(Tabla14[[#This Row],[id]],Tabla2[],'aux buscarv'!J$1,FALSE)</f>
        <v>COMUNA 1</v>
      </c>
      <c r="K50" s="132" t="str">
        <f>VLOOKUP(Tabla14[[#This Row],[id]],Tabla2[],'aux buscarv'!K$1,FALSE)</f>
        <v>SAN NICOLAS</v>
      </c>
      <c r="L50" s="132" t="str">
        <f>VLOOKUP(Tabla14[[#This Row],[id]],Tabla2[],'aux buscarv'!L$1,FALSE)</f>
        <v>MINISTERIO DE TRABAJO</v>
      </c>
      <c r="M50" s="132" t="str">
        <f>VLOOKUP(Tabla14[[#This Row],[id]],Tabla2[],'aux buscarv'!M$1,FALSE)</f>
        <v>ALEM 650</v>
      </c>
      <c r="N50" s="133" t="str">
        <f>VLOOKUP(Tabla14[[#This Row],[id]],Tabla2[],'aux buscarv'!N$1,FALSE)</f>
        <v>https://goo.gl/maps/pUEfbvXcCcNyetBT8</v>
      </c>
      <c r="O50" s="78" t="s">
        <v>153</v>
      </c>
      <c r="P50" s="78" t="s">
        <v>153</v>
      </c>
      <c r="Q50" s="78" t="s">
        <v>156</v>
      </c>
      <c r="R50" s="134">
        <v>0</v>
      </c>
    </row>
    <row r="51" spans="1:22" x14ac:dyDescent="0.25">
      <c r="A51" s="78" t="s">
        <v>621</v>
      </c>
      <c r="B51" s="131">
        <f>VLOOKUP(Tabla14[[#This Row],[id]],Tabla2[],'aux buscarv'!B$1,FALSE)</f>
        <v>44987</v>
      </c>
      <c r="C51" s="132">
        <f>VLOOKUP(Tabla14[[#This Row],[id]],Tabla2[],'aux buscarv'!C$1,FALSE)</f>
        <v>2</v>
      </c>
      <c r="D51" s="132">
        <f>VLOOKUP(Tabla14[[#This Row],[id]],Tabla2[],'aux buscarv'!D$1,FALSE)</f>
        <v>3</v>
      </c>
      <c r="E51" s="132">
        <f>VLOOKUP(Tabla14[[#This Row],[id]],Tabla2[],'aux buscarv'!E$1,FALSE)</f>
        <v>2023</v>
      </c>
      <c r="F51" s="132">
        <f>VLOOKUP(Tabla14[[#This Row],[id]],Tabla2[],'aux buscarv'!F$1,FALSE)</f>
        <v>10</v>
      </c>
      <c r="G51" s="132" t="str">
        <f>VLOOKUP(Tabla14[[#This Row],[id]],Tabla2[],'aux buscarv'!G$1,FALSE)</f>
        <v>DAPPTE</v>
      </c>
      <c r="H51" s="132" t="str">
        <f>VLOOKUP(Tabla14[[#This Row],[id]],Tabla2[],'aux buscarv'!H$1,FALSE)</f>
        <v>CABA</v>
      </c>
      <c r="I51" s="132">
        <f>VLOOKUP(Tabla14[[#This Row],[id]],Tabla2[],'aux buscarv'!I$1,FALSE)</f>
        <v>41</v>
      </c>
      <c r="J51" s="132" t="str">
        <f>VLOOKUP(Tabla14[[#This Row],[id]],Tabla2[],'aux buscarv'!J$1,FALSE)</f>
        <v>COMUNA 1</v>
      </c>
      <c r="K51" s="132" t="str">
        <f>VLOOKUP(Tabla14[[#This Row],[id]],Tabla2[],'aux buscarv'!K$1,FALSE)</f>
        <v>SAN NICOLAS</v>
      </c>
      <c r="L51" s="132" t="str">
        <f>VLOOKUP(Tabla14[[#This Row],[id]],Tabla2[],'aux buscarv'!L$1,FALSE)</f>
        <v>MINISTERIO DE TRABAJO</v>
      </c>
      <c r="M51" s="132" t="str">
        <f>VLOOKUP(Tabla14[[#This Row],[id]],Tabla2[],'aux buscarv'!M$1,FALSE)</f>
        <v>ALEM 650</v>
      </c>
      <c r="N51" s="133" t="str">
        <f>VLOOKUP(Tabla14[[#This Row],[id]],Tabla2[],'aux buscarv'!N$1,FALSE)</f>
        <v>https://goo.gl/maps/pUEfbvXcCcNyetBT8</v>
      </c>
      <c r="O51" s="78" t="s">
        <v>153</v>
      </c>
      <c r="P51" s="78" t="s">
        <v>153</v>
      </c>
      <c r="Q51" s="78" t="s">
        <v>157</v>
      </c>
      <c r="R51" s="134">
        <v>0</v>
      </c>
    </row>
    <row r="52" spans="1:22" x14ac:dyDescent="0.25">
      <c r="A52" s="78" t="s">
        <v>621</v>
      </c>
      <c r="B52" s="131">
        <f>VLOOKUP(Tabla14[[#This Row],[id]],Tabla2[],'aux buscarv'!B$1,FALSE)</f>
        <v>44987</v>
      </c>
      <c r="C52" s="132">
        <f>VLOOKUP(Tabla14[[#This Row],[id]],Tabla2[],'aux buscarv'!C$1,FALSE)</f>
        <v>2</v>
      </c>
      <c r="D52" s="132">
        <f>VLOOKUP(Tabla14[[#This Row],[id]],Tabla2[],'aux buscarv'!D$1,FALSE)</f>
        <v>3</v>
      </c>
      <c r="E52" s="132">
        <f>VLOOKUP(Tabla14[[#This Row],[id]],Tabla2[],'aux buscarv'!E$1,FALSE)</f>
        <v>2023</v>
      </c>
      <c r="F52" s="132">
        <f>VLOOKUP(Tabla14[[#This Row],[id]],Tabla2[],'aux buscarv'!F$1,FALSE)</f>
        <v>10</v>
      </c>
      <c r="G52" s="132" t="str">
        <f>VLOOKUP(Tabla14[[#This Row],[id]],Tabla2[],'aux buscarv'!G$1,FALSE)</f>
        <v>DAPPTE</v>
      </c>
      <c r="H52" s="132" t="str">
        <f>VLOOKUP(Tabla14[[#This Row],[id]],Tabla2[],'aux buscarv'!H$1,FALSE)</f>
        <v>CABA</v>
      </c>
      <c r="I52" s="132">
        <f>VLOOKUP(Tabla14[[#This Row],[id]],Tabla2[],'aux buscarv'!I$1,FALSE)</f>
        <v>41</v>
      </c>
      <c r="J52" s="132" t="str">
        <f>VLOOKUP(Tabla14[[#This Row],[id]],Tabla2[],'aux buscarv'!J$1,FALSE)</f>
        <v>COMUNA 1</v>
      </c>
      <c r="K52" s="132" t="str">
        <f>VLOOKUP(Tabla14[[#This Row],[id]],Tabla2[],'aux buscarv'!K$1,FALSE)</f>
        <v>SAN NICOLAS</v>
      </c>
      <c r="L52" s="132" t="str">
        <f>VLOOKUP(Tabla14[[#This Row],[id]],Tabla2[],'aux buscarv'!L$1,FALSE)</f>
        <v>MINISTERIO DE TRABAJO</v>
      </c>
      <c r="M52" s="132" t="str">
        <f>VLOOKUP(Tabla14[[#This Row],[id]],Tabla2[],'aux buscarv'!M$1,FALSE)</f>
        <v>ALEM 650</v>
      </c>
      <c r="N52" s="133" t="str">
        <f>VLOOKUP(Tabla14[[#This Row],[id]],Tabla2[],'aux buscarv'!N$1,FALSE)</f>
        <v>https://goo.gl/maps/pUEfbvXcCcNyetBT8</v>
      </c>
      <c r="O52" s="78" t="s">
        <v>153</v>
      </c>
      <c r="P52" s="78" t="s">
        <v>153</v>
      </c>
      <c r="Q52" s="78" t="s">
        <v>158</v>
      </c>
      <c r="R52" s="134">
        <v>0</v>
      </c>
    </row>
    <row r="53" spans="1:22" x14ac:dyDescent="0.25">
      <c r="A53" s="78" t="s">
        <v>621</v>
      </c>
      <c r="B53" s="131">
        <f>VLOOKUP(Tabla14[[#This Row],[id]],Tabla2[],'aux buscarv'!B$1,FALSE)</f>
        <v>44987</v>
      </c>
      <c r="C53" s="132">
        <f>VLOOKUP(Tabla14[[#This Row],[id]],Tabla2[],'aux buscarv'!C$1,FALSE)</f>
        <v>2</v>
      </c>
      <c r="D53" s="132">
        <f>VLOOKUP(Tabla14[[#This Row],[id]],Tabla2[],'aux buscarv'!D$1,FALSE)</f>
        <v>3</v>
      </c>
      <c r="E53" s="132">
        <f>VLOOKUP(Tabla14[[#This Row],[id]],Tabla2[],'aux buscarv'!E$1,FALSE)</f>
        <v>2023</v>
      </c>
      <c r="F53" s="132">
        <f>VLOOKUP(Tabla14[[#This Row],[id]],Tabla2[],'aux buscarv'!F$1,FALSE)</f>
        <v>10</v>
      </c>
      <c r="G53" s="132" t="str">
        <f>VLOOKUP(Tabla14[[#This Row],[id]],Tabla2[],'aux buscarv'!G$1,FALSE)</f>
        <v>DAPPTE</v>
      </c>
      <c r="H53" s="132" t="str">
        <f>VLOOKUP(Tabla14[[#This Row],[id]],Tabla2[],'aux buscarv'!H$1,FALSE)</f>
        <v>CABA</v>
      </c>
      <c r="I53" s="132">
        <f>VLOOKUP(Tabla14[[#This Row],[id]],Tabla2[],'aux buscarv'!I$1,FALSE)</f>
        <v>41</v>
      </c>
      <c r="J53" s="132" t="str">
        <f>VLOOKUP(Tabla14[[#This Row],[id]],Tabla2[],'aux buscarv'!J$1,FALSE)</f>
        <v>COMUNA 1</v>
      </c>
      <c r="K53" s="132" t="str">
        <f>VLOOKUP(Tabla14[[#This Row],[id]],Tabla2[],'aux buscarv'!K$1,FALSE)</f>
        <v>SAN NICOLAS</v>
      </c>
      <c r="L53" s="132" t="str">
        <f>VLOOKUP(Tabla14[[#This Row],[id]],Tabla2[],'aux buscarv'!L$1,FALSE)</f>
        <v>MINISTERIO DE TRABAJO</v>
      </c>
      <c r="M53" s="132" t="str">
        <f>VLOOKUP(Tabla14[[#This Row],[id]],Tabla2[],'aux buscarv'!M$1,FALSE)</f>
        <v>ALEM 650</v>
      </c>
      <c r="N53" s="133" t="str">
        <f>VLOOKUP(Tabla14[[#This Row],[id]],Tabla2[],'aux buscarv'!N$1,FALSE)</f>
        <v>https://goo.gl/maps/pUEfbvXcCcNyetBT8</v>
      </c>
      <c r="O53" s="78" t="s">
        <v>153</v>
      </c>
      <c r="P53" s="78" t="s">
        <v>153</v>
      </c>
      <c r="Q53" s="78" t="s">
        <v>134</v>
      </c>
      <c r="R53" s="134">
        <v>0</v>
      </c>
    </row>
    <row r="54" spans="1:22" x14ac:dyDescent="0.25">
      <c r="A54" s="78" t="s">
        <v>621</v>
      </c>
      <c r="B54" s="131">
        <f>VLOOKUP(Tabla14[[#This Row],[id]],Tabla2[],'aux buscarv'!B$1,FALSE)</f>
        <v>44987</v>
      </c>
      <c r="C54" s="132">
        <f>VLOOKUP(Tabla14[[#This Row],[id]],Tabla2[],'aux buscarv'!C$1,FALSE)</f>
        <v>2</v>
      </c>
      <c r="D54" s="132">
        <f>VLOOKUP(Tabla14[[#This Row],[id]],Tabla2[],'aux buscarv'!D$1,FALSE)</f>
        <v>3</v>
      </c>
      <c r="E54" s="132">
        <f>VLOOKUP(Tabla14[[#This Row],[id]],Tabla2[],'aux buscarv'!E$1,FALSE)</f>
        <v>2023</v>
      </c>
      <c r="F54" s="132">
        <f>VLOOKUP(Tabla14[[#This Row],[id]],Tabla2[],'aux buscarv'!F$1,FALSE)</f>
        <v>10</v>
      </c>
      <c r="G54" s="132" t="str">
        <f>VLOOKUP(Tabla14[[#This Row],[id]],Tabla2[],'aux buscarv'!G$1,FALSE)</f>
        <v>DAPPTE</v>
      </c>
      <c r="H54" s="132" t="str">
        <f>VLOOKUP(Tabla14[[#This Row],[id]],Tabla2[],'aux buscarv'!H$1,FALSE)</f>
        <v>CABA</v>
      </c>
      <c r="I54" s="132">
        <f>VLOOKUP(Tabla14[[#This Row],[id]],Tabla2[],'aux buscarv'!I$1,FALSE)</f>
        <v>41</v>
      </c>
      <c r="J54" s="132" t="str">
        <f>VLOOKUP(Tabla14[[#This Row],[id]],Tabla2[],'aux buscarv'!J$1,FALSE)</f>
        <v>COMUNA 1</v>
      </c>
      <c r="K54" s="132" t="str">
        <f>VLOOKUP(Tabla14[[#This Row],[id]],Tabla2[],'aux buscarv'!K$1,FALSE)</f>
        <v>SAN NICOLAS</v>
      </c>
      <c r="L54" s="132" t="str">
        <f>VLOOKUP(Tabla14[[#This Row],[id]],Tabla2[],'aux buscarv'!L$1,FALSE)</f>
        <v>MINISTERIO DE TRABAJO</v>
      </c>
      <c r="M54" s="132" t="str">
        <f>VLOOKUP(Tabla14[[#This Row],[id]],Tabla2[],'aux buscarv'!M$1,FALSE)</f>
        <v>ALEM 650</v>
      </c>
      <c r="N54" s="133" t="str">
        <f>VLOOKUP(Tabla14[[#This Row],[id]],Tabla2[],'aux buscarv'!N$1,FALSE)</f>
        <v>https://goo.gl/maps/pUEfbvXcCcNyetBT8</v>
      </c>
      <c r="O54" s="78" t="s">
        <v>153</v>
      </c>
      <c r="P54" s="78" t="s">
        <v>123</v>
      </c>
      <c r="Q54" s="78" t="s">
        <v>124</v>
      </c>
      <c r="R54" s="134">
        <v>0</v>
      </c>
    </row>
    <row r="55" spans="1:22" x14ac:dyDescent="0.25">
      <c r="A55" s="78" t="s">
        <v>621</v>
      </c>
      <c r="B55" s="131">
        <f>VLOOKUP(Tabla14[[#This Row],[id]],Tabla2[],'aux buscarv'!B$1,FALSE)</f>
        <v>44987</v>
      </c>
      <c r="C55" s="132">
        <f>VLOOKUP(Tabla14[[#This Row],[id]],Tabla2[],'aux buscarv'!C$1,FALSE)</f>
        <v>2</v>
      </c>
      <c r="D55" s="132">
        <f>VLOOKUP(Tabla14[[#This Row],[id]],Tabla2[],'aux buscarv'!D$1,FALSE)</f>
        <v>3</v>
      </c>
      <c r="E55" s="132">
        <f>VLOOKUP(Tabla14[[#This Row],[id]],Tabla2[],'aux buscarv'!E$1,FALSE)</f>
        <v>2023</v>
      </c>
      <c r="F55" s="132">
        <f>VLOOKUP(Tabla14[[#This Row],[id]],Tabla2[],'aux buscarv'!F$1,FALSE)</f>
        <v>10</v>
      </c>
      <c r="G55" s="132" t="str">
        <f>VLOOKUP(Tabla14[[#This Row],[id]],Tabla2[],'aux buscarv'!G$1,FALSE)</f>
        <v>DAPPTE</v>
      </c>
      <c r="H55" s="132" t="str">
        <f>VLOOKUP(Tabla14[[#This Row],[id]],Tabla2[],'aux buscarv'!H$1,FALSE)</f>
        <v>CABA</v>
      </c>
      <c r="I55" s="132">
        <f>VLOOKUP(Tabla14[[#This Row],[id]],Tabla2[],'aux buscarv'!I$1,FALSE)</f>
        <v>41</v>
      </c>
      <c r="J55" s="132" t="str">
        <f>VLOOKUP(Tabla14[[#This Row],[id]],Tabla2[],'aux buscarv'!J$1,FALSE)</f>
        <v>COMUNA 1</v>
      </c>
      <c r="K55" s="132" t="str">
        <f>VLOOKUP(Tabla14[[#This Row],[id]],Tabla2[],'aux buscarv'!K$1,FALSE)</f>
        <v>SAN NICOLAS</v>
      </c>
      <c r="L55" s="132" t="str">
        <f>VLOOKUP(Tabla14[[#This Row],[id]],Tabla2[],'aux buscarv'!L$1,FALSE)</f>
        <v>MINISTERIO DE TRABAJO</v>
      </c>
      <c r="M55" s="132" t="str">
        <f>VLOOKUP(Tabla14[[#This Row],[id]],Tabla2[],'aux buscarv'!M$1,FALSE)</f>
        <v>ALEM 650</v>
      </c>
      <c r="N55" s="133" t="str">
        <f>VLOOKUP(Tabla14[[#This Row],[id]],Tabla2[],'aux buscarv'!N$1,FALSE)</f>
        <v>https://goo.gl/maps/pUEfbvXcCcNyetBT8</v>
      </c>
      <c r="O55" s="78" t="s">
        <v>153</v>
      </c>
      <c r="P55" s="78" t="s">
        <v>123</v>
      </c>
      <c r="Q55" s="78" t="s">
        <v>111</v>
      </c>
      <c r="R55" s="134">
        <v>0</v>
      </c>
    </row>
    <row r="56" spans="1:22" x14ac:dyDescent="0.25">
      <c r="A56" t="s">
        <v>174</v>
      </c>
      <c r="B56" s="46">
        <f>VLOOKUP(Tabla14[[#This Row],[id]],Tabla2[],'aux buscarv'!B$1,FALSE)</f>
        <v>44929</v>
      </c>
      <c r="C56" s="61">
        <f>VLOOKUP(Tabla14[[#This Row],[id]],Tabla2[],'aux buscarv'!C$1,FALSE)</f>
        <v>3</v>
      </c>
      <c r="D56" s="61">
        <f>VLOOKUP(Tabla14[[#This Row],[id]],Tabla2[],'aux buscarv'!D$1,FALSE)</f>
        <v>1</v>
      </c>
      <c r="E56" s="61">
        <f>VLOOKUP(Tabla14[[#This Row],[id]],Tabla2[],'aux buscarv'!E$1,FALSE)</f>
        <v>2023</v>
      </c>
      <c r="F56" s="61">
        <f>VLOOKUP(Tabla14[[#This Row],[id]],Tabla2[],'aux buscarv'!F$1,FALSE)</f>
        <v>2</v>
      </c>
      <c r="G56" s="61" t="str">
        <f>VLOOKUP(Tabla14[[#This Row],[id]],Tabla2[],'aux buscarv'!G$1,FALSE)</f>
        <v>DAPPTE</v>
      </c>
      <c r="H56" s="61" t="str">
        <f>VLOOKUP(Tabla14[[#This Row],[id]],Tabla2[],'aux buscarv'!H$1,FALSE)</f>
        <v>CABA</v>
      </c>
      <c r="I56" s="61">
        <f>VLOOKUP(Tabla14[[#This Row],[id]],Tabla2[],'aux buscarv'!I$1,FALSE)</f>
        <v>1</v>
      </c>
      <c r="J56" s="61" t="str">
        <f>VLOOKUP(Tabla14[[#This Row],[id]],Tabla2[],'aux buscarv'!J$1,FALSE)</f>
        <v>COMUNA 1</v>
      </c>
      <c r="K56" s="61" t="str">
        <f>VLOOKUP(Tabla14[[#This Row],[id]],Tabla2[],'aux buscarv'!K$1,FALSE)</f>
        <v>MONSERRAT</v>
      </c>
      <c r="L56" s="61" t="str">
        <f>VLOOKUP(Tabla14[[#This Row],[id]],Tabla2[],'aux buscarv'!L$1,FALSE)</f>
        <v>PLAZOLETA ENFRENTE ENFRENTE DEL MSAL</v>
      </c>
      <c r="M56" s="61" t="str">
        <f>VLOOKUP(Tabla14[[#This Row],[id]],Tabla2[],'aux buscarv'!M$1,FALSE)</f>
        <v>MORENO ENTRE LIMA Y 9 DE JULIO</v>
      </c>
      <c r="N56" s="62" t="str">
        <f>VLOOKUP(Tabla14[[#This Row],[id]],Tabla2[],'aux buscarv'!N$1,FALSE)</f>
        <v>https://goo.gl/maps/v4vzCugZuWYXvAYS7</v>
      </c>
      <c r="O56" t="s">
        <v>109</v>
      </c>
      <c r="P56" t="s">
        <v>110</v>
      </c>
      <c r="Q56" t="s">
        <v>111</v>
      </c>
      <c r="R56">
        <v>175</v>
      </c>
    </row>
    <row r="57" spans="1:22" x14ac:dyDescent="0.25">
      <c r="A57" t="s">
        <v>174</v>
      </c>
      <c r="B57" s="46">
        <f>VLOOKUP(Tabla14[[#This Row],[id]],Tabla2[],'aux buscarv'!B$1,FALSE)</f>
        <v>44929</v>
      </c>
      <c r="C57" s="61">
        <f>VLOOKUP(Tabla14[[#This Row],[id]],Tabla2[],'aux buscarv'!C$1,FALSE)</f>
        <v>3</v>
      </c>
      <c r="D57" s="61">
        <f>VLOOKUP(Tabla14[[#This Row],[id]],Tabla2[],'aux buscarv'!D$1,FALSE)</f>
        <v>1</v>
      </c>
      <c r="E57" s="61">
        <f>VLOOKUP(Tabla14[[#This Row],[id]],Tabla2[],'aux buscarv'!E$1,FALSE)</f>
        <v>2023</v>
      </c>
      <c r="F57" s="61">
        <f>VLOOKUP(Tabla14[[#This Row],[id]],Tabla2[],'aux buscarv'!F$1,FALSE)</f>
        <v>2</v>
      </c>
      <c r="G57" s="61" t="str">
        <f>VLOOKUP(Tabla14[[#This Row],[id]],Tabla2[],'aux buscarv'!G$1,FALSE)</f>
        <v>DAPPTE</v>
      </c>
      <c r="H57" s="61" t="str">
        <f>VLOOKUP(Tabla14[[#This Row],[id]],Tabla2[],'aux buscarv'!H$1,FALSE)</f>
        <v>CABA</v>
      </c>
      <c r="I57" s="61">
        <f>VLOOKUP(Tabla14[[#This Row],[id]],Tabla2[],'aux buscarv'!I$1,FALSE)</f>
        <v>1</v>
      </c>
      <c r="J57" s="61" t="str">
        <f>VLOOKUP(Tabla14[[#This Row],[id]],Tabla2[],'aux buscarv'!J$1,FALSE)</f>
        <v>COMUNA 1</v>
      </c>
      <c r="K57" s="61" t="str">
        <f>VLOOKUP(Tabla14[[#This Row],[id]],Tabla2[],'aux buscarv'!K$1,FALSE)</f>
        <v>MONSERRAT</v>
      </c>
      <c r="L57" s="61" t="str">
        <f>VLOOKUP(Tabla14[[#This Row],[id]],Tabla2[],'aux buscarv'!L$1,FALSE)</f>
        <v>PLAZOLETA ENFRENTE ENFRENTE DEL MSAL</v>
      </c>
      <c r="M57" s="61" t="str">
        <f>VLOOKUP(Tabla14[[#This Row],[id]],Tabla2[],'aux buscarv'!M$1,FALSE)</f>
        <v>MORENO ENTRE LIMA Y 9 DE JULIO</v>
      </c>
      <c r="N57" s="62" t="str">
        <f>VLOOKUP(Tabla14[[#This Row],[id]],Tabla2[],'aux buscarv'!N$1,FALSE)</f>
        <v>https://goo.gl/maps/v4vzCugZuWYXvAYS7</v>
      </c>
      <c r="O57" t="s">
        <v>109</v>
      </c>
      <c r="P57" t="s">
        <v>110</v>
      </c>
      <c r="Q57" t="s">
        <v>112</v>
      </c>
      <c r="R57">
        <v>170</v>
      </c>
    </row>
    <row r="58" spans="1:22" x14ac:dyDescent="0.25">
      <c r="A58" t="s">
        <v>174</v>
      </c>
      <c r="B58" s="46">
        <f>VLOOKUP(Tabla14[[#This Row],[id]],Tabla2[],'aux buscarv'!B$1,FALSE)</f>
        <v>44929</v>
      </c>
      <c r="C58" s="61">
        <f>VLOOKUP(Tabla14[[#This Row],[id]],Tabla2[],'aux buscarv'!C$1,FALSE)</f>
        <v>3</v>
      </c>
      <c r="D58" s="61">
        <f>VLOOKUP(Tabla14[[#This Row],[id]],Tabla2[],'aux buscarv'!D$1,FALSE)</f>
        <v>1</v>
      </c>
      <c r="E58" s="61">
        <f>VLOOKUP(Tabla14[[#This Row],[id]],Tabla2[],'aux buscarv'!E$1,FALSE)</f>
        <v>2023</v>
      </c>
      <c r="F58" s="61">
        <f>VLOOKUP(Tabla14[[#This Row],[id]],Tabla2[],'aux buscarv'!F$1,FALSE)</f>
        <v>2</v>
      </c>
      <c r="G58" s="61" t="str">
        <f>VLOOKUP(Tabla14[[#This Row],[id]],Tabla2[],'aux buscarv'!G$1,FALSE)</f>
        <v>DAPPTE</v>
      </c>
      <c r="H58" s="61" t="str">
        <f>VLOOKUP(Tabla14[[#This Row],[id]],Tabla2[],'aux buscarv'!H$1,FALSE)</f>
        <v>CABA</v>
      </c>
      <c r="I58" s="61">
        <f>VLOOKUP(Tabla14[[#This Row],[id]],Tabla2[],'aux buscarv'!I$1,FALSE)</f>
        <v>1</v>
      </c>
      <c r="J58" s="61" t="str">
        <f>VLOOKUP(Tabla14[[#This Row],[id]],Tabla2[],'aux buscarv'!J$1,FALSE)</f>
        <v>COMUNA 1</v>
      </c>
      <c r="K58" s="61" t="str">
        <f>VLOOKUP(Tabla14[[#This Row],[id]],Tabla2[],'aux buscarv'!K$1,FALSE)</f>
        <v>MONSERRAT</v>
      </c>
      <c r="L58" s="61" t="str">
        <f>VLOOKUP(Tabla14[[#This Row],[id]],Tabla2[],'aux buscarv'!L$1,FALSE)</f>
        <v>PLAZOLETA ENFRENTE ENFRENTE DEL MSAL</v>
      </c>
      <c r="M58" s="61" t="str">
        <f>VLOOKUP(Tabla14[[#This Row],[id]],Tabla2[],'aux buscarv'!M$1,FALSE)</f>
        <v>MORENO ENTRE LIMA Y 9 DE JULIO</v>
      </c>
      <c r="N58" s="62" t="str">
        <f>VLOOKUP(Tabla14[[#This Row],[id]],Tabla2[],'aux buscarv'!N$1,FALSE)</f>
        <v>https://goo.gl/maps/v4vzCugZuWYXvAYS7</v>
      </c>
      <c r="O58" t="s">
        <v>109</v>
      </c>
      <c r="P58" t="s">
        <v>113</v>
      </c>
      <c r="Q58" t="s">
        <v>112</v>
      </c>
      <c r="R58">
        <v>155</v>
      </c>
    </row>
    <row r="59" spans="1:22" x14ac:dyDescent="0.25">
      <c r="A59" t="s">
        <v>174</v>
      </c>
      <c r="B59" s="46">
        <f>VLOOKUP(Tabla14[[#This Row],[id]],Tabla2[],'aux buscarv'!B$1,FALSE)</f>
        <v>44929</v>
      </c>
      <c r="C59" s="61">
        <f>VLOOKUP(Tabla14[[#This Row],[id]],Tabla2[],'aux buscarv'!C$1,FALSE)</f>
        <v>3</v>
      </c>
      <c r="D59" s="61">
        <f>VLOOKUP(Tabla14[[#This Row],[id]],Tabla2[],'aux buscarv'!D$1,FALSE)</f>
        <v>1</v>
      </c>
      <c r="E59" s="61">
        <f>VLOOKUP(Tabla14[[#This Row],[id]],Tabla2[],'aux buscarv'!E$1,FALSE)</f>
        <v>2023</v>
      </c>
      <c r="F59" s="61">
        <f>VLOOKUP(Tabla14[[#This Row],[id]],Tabla2[],'aux buscarv'!F$1,FALSE)</f>
        <v>2</v>
      </c>
      <c r="G59" s="61" t="str">
        <f>VLOOKUP(Tabla14[[#This Row],[id]],Tabla2[],'aux buscarv'!G$1,FALSE)</f>
        <v>DAPPTE</v>
      </c>
      <c r="H59" s="61" t="str">
        <f>VLOOKUP(Tabla14[[#This Row],[id]],Tabla2[],'aux buscarv'!H$1,FALSE)</f>
        <v>CABA</v>
      </c>
      <c r="I59" s="61">
        <f>VLOOKUP(Tabla14[[#This Row],[id]],Tabla2[],'aux buscarv'!I$1,FALSE)</f>
        <v>1</v>
      </c>
      <c r="J59" s="61" t="str">
        <f>VLOOKUP(Tabla14[[#This Row],[id]],Tabla2[],'aux buscarv'!J$1,FALSE)</f>
        <v>COMUNA 1</v>
      </c>
      <c r="K59" s="61" t="str">
        <f>VLOOKUP(Tabla14[[#This Row],[id]],Tabla2[],'aux buscarv'!K$1,FALSE)</f>
        <v>MONSERRAT</v>
      </c>
      <c r="L59" s="61" t="str">
        <f>VLOOKUP(Tabla14[[#This Row],[id]],Tabla2[],'aux buscarv'!L$1,FALSE)</f>
        <v>PLAZOLETA ENFRENTE ENFRENTE DEL MSAL</v>
      </c>
      <c r="M59" s="61" t="str">
        <f>VLOOKUP(Tabla14[[#This Row],[id]],Tabla2[],'aux buscarv'!M$1,FALSE)</f>
        <v>MORENO ENTRE LIMA Y 9 DE JULIO</v>
      </c>
      <c r="N59" s="62" t="str">
        <f>VLOOKUP(Tabla14[[#This Row],[id]],Tabla2[],'aux buscarv'!N$1,FALSE)</f>
        <v>https://goo.gl/maps/v4vzCugZuWYXvAYS7</v>
      </c>
      <c r="O59" t="s">
        <v>114</v>
      </c>
      <c r="P59" t="s">
        <v>115</v>
      </c>
      <c r="Q59" t="s">
        <v>111</v>
      </c>
      <c r="R59">
        <v>51</v>
      </c>
    </row>
    <row r="60" spans="1:22" x14ac:dyDescent="0.25">
      <c r="A60" t="s">
        <v>175</v>
      </c>
      <c r="B60" s="46">
        <f>VLOOKUP(Tabla14[[#This Row],[id]],Tabla2[],'aux buscarv'!B$1,FALSE)</f>
        <v>44930</v>
      </c>
      <c r="C60" s="61">
        <f>VLOOKUP(Tabla14[[#This Row],[id]],Tabla2[],'aux buscarv'!C$1,FALSE)</f>
        <v>4</v>
      </c>
      <c r="D60" s="61">
        <f>VLOOKUP(Tabla14[[#This Row],[id]],Tabla2[],'aux buscarv'!D$1,FALSE)</f>
        <v>1</v>
      </c>
      <c r="E60" s="61">
        <f>VLOOKUP(Tabla14[[#This Row],[id]],Tabla2[],'aux buscarv'!E$1,FALSE)</f>
        <v>2023</v>
      </c>
      <c r="F60" s="61">
        <f>VLOOKUP(Tabla14[[#This Row],[id]],Tabla2[],'aux buscarv'!F$1,FALSE)</f>
        <v>2</v>
      </c>
      <c r="G60" s="61" t="str">
        <f>VLOOKUP(Tabla14[[#This Row],[id]],Tabla2[],'aux buscarv'!G$1,FALSE)</f>
        <v>DAPPTE</v>
      </c>
      <c r="H60" s="61" t="str">
        <f>VLOOKUP(Tabla14[[#This Row],[id]],Tabla2[],'aux buscarv'!H$1,FALSE)</f>
        <v>CABA</v>
      </c>
      <c r="I60" s="61">
        <f>VLOOKUP(Tabla14[[#This Row],[id]],Tabla2[],'aux buscarv'!I$1,FALSE)</f>
        <v>1</v>
      </c>
      <c r="J60" s="61" t="str">
        <f>VLOOKUP(Tabla14[[#This Row],[id]],Tabla2[],'aux buscarv'!J$1,FALSE)</f>
        <v>COMUNA 1</v>
      </c>
      <c r="K60" s="61" t="str">
        <f>VLOOKUP(Tabla14[[#This Row],[id]],Tabla2[],'aux buscarv'!K$1,FALSE)</f>
        <v>MONSERRAT</v>
      </c>
      <c r="L60" s="61" t="str">
        <f>VLOOKUP(Tabla14[[#This Row],[id]],Tabla2[],'aux buscarv'!L$1,FALSE)</f>
        <v>PLAZOLETA ENFRENTE ENFRENTE DEL MSAL</v>
      </c>
      <c r="M60" s="61" t="str">
        <f>VLOOKUP(Tabla14[[#This Row],[id]],Tabla2[],'aux buscarv'!M$1,FALSE)</f>
        <v>MORENO ENTRE LIMA Y 9 DE JULIO</v>
      </c>
      <c r="N60" s="62" t="str">
        <f>VLOOKUP(Tabla14[[#This Row],[id]],Tabla2[],'aux buscarv'!N$1,FALSE)</f>
        <v>https://goo.gl/maps/v4vzCugZuWYXvAYS7</v>
      </c>
      <c r="O60" t="s">
        <v>109</v>
      </c>
      <c r="P60" t="s">
        <v>110</v>
      </c>
      <c r="Q60" t="s">
        <v>111</v>
      </c>
      <c r="R60">
        <v>251</v>
      </c>
    </row>
    <row r="61" spans="1:22" x14ac:dyDescent="0.25">
      <c r="A61" t="s">
        <v>175</v>
      </c>
      <c r="B61" s="46">
        <f>VLOOKUP(Tabla14[[#This Row],[id]],Tabla2[],'aux buscarv'!B$1,FALSE)</f>
        <v>44930</v>
      </c>
      <c r="C61" s="61">
        <f>VLOOKUP(Tabla14[[#This Row],[id]],Tabla2[],'aux buscarv'!C$1,FALSE)</f>
        <v>4</v>
      </c>
      <c r="D61" s="61">
        <f>VLOOKUP(Tabla14[[#This Row],[id]],Tabla2[],'aux buscarv'!D$1,FALSE)</f>
        <v>1</v>
      </c>
      <c r="E61" s="61">
        <f>VLOOKUP(Tabla14[[#This Row],[id]],Tabla2[],'aux buscarv'!E$1,FALSE)</f>
        <v>2023</v>
      </c>
      <c r="F61" s="61">
        <f>VLOOKUP(Tabla14[[#This Row],[id]],Tabla2[],'aux buscarv'!F$1,FALSE)</f>
        <v>2</v>
      </c>
      <c r="G61" s="61" t="str">
        <f>VLOOKUP(Tabla14[[#This Row],[id]],Tabla2[],'aux buscarv'!G$1,FALSE)</f>
        <v>DAPPTE</v>
      </c>
      <c r="H61" s="61" t="str">
        <f>VLOOKUP(Tabla14[[#This Row],[id]],Tabla2[],'aux buscarv'!H$1,FALSE)</f>
        <v>CABA</v>
      </c>
      <c r="I61" s="61">
        <f>VLOOKUP(Tabla14[[#This Row],[id]],Tabla2[],'aux buscarv'!I$1,FALSE)</f>
        <v>1</v>
      </c>
      <c r="J61" s="61" t="str">
        <f>VLOOKUP(Tabla14[[#This Row],[id]],Tabla2[],'aux buscarv'!J$1,FALSE)</f>
        <v>COMUNA 1</v>
      </c>
      <c r="K61" s="61" t="str">
        <f>VLOOKUP(Tabla14[[#This Row],[id]],Tabla2[],'aux buscarv'!K$1,FALSE)</f>
        <v>MONSERRAT</v>
      </c>
      <c r="L61" s="61" t="str">
        <f>VLOOKUP(Tabla14[[#This Row],[id]],Tabla2[],'aux buscarv'!L$1,FALSE)</f>
        <v>PLAZOLETA ENFRENTE ENFRENTE DEL MSAL</v>
      </c>
      <c r="M61" s="61" t="str">
        <f>VLOOKUP(Tabla14[[#This Row],[id]],Tabla2[],'aux buscarv'!M$1,FALSE)</f>
        <v>MORENO ENTRE LIMA Y 9 DE JULIO</v>
      </c>
      <c r="N61" s="62" t="str">
        <f>VLOOKUP(Tabla14[[#This Row],[id]],Tabla2[],'aux buscarv'!N$1,FALSE)</f>
        <v>https://goo.gl/maps/v4vzCugZuWYXvAYS7</v>
      </c>
      <c r="O61" t="s">
        <v>109</v>
      </c>
      <c r="P61" t="s">
        <v>110</v>
      </c>
      <c r="Q61" t="s">
        <v>112</v>
      </c>
      <c r="R61">
        <v>247</v>
      </c>
    </row>
    <row r="62" spans="1:22" x14ac:dyDescent="0.25">
      <c r="A62" t="s">
        <v>175</v>
      </c>
      <c r="B62" s="46">
        <f>VLOOKUP(Tabla14[[#This Row],[id]],Tabla2[],'aux buscarv'!B$1,FALSE)</f>
        <v>44930</v>
      </c>
      <c r="C62" s="61">
        <f>VLOOKUP(Tabla14[[#This Row],[id]],Tabla2[],'aux buscarv'!C$1,FALSE)</f>
        <v>4</v>
      </c>
      <c r="D62" s="61">
        <f>VLOOKUP(Tabla14[[#This Row],[id]],Tabla2[],'aux buscarv'!D$1,FALSE)</f>
        <v>1</v>
      </c>
      <c r="E62" s="61">
        <f>VLOOKUP(Tabla14[[#This Row],[id]],Tabla2[],'aux buscarv'!E$1,FALSE)</f>
        <v>2023</v>
      </c>
      <c r="F62" s="61">
        <f>VLOOKUP(Tabla14[[#This Row],[id]],Tabla2[],'aux buscarv'!F$1,FALSE)</f>
        <v>2</v>
      </c>
      <c r="G62" s="61" t="str">
        <f>VLOOKUP(Tabla14[[#This Row],[id]],Tabla2[],'aux buscarv'!G$1,FALSE)</f>
        <v>DAPPTE</v>
      </c>
      <c r="H62" s="61" t="str">
        <f>VLOOKUP(Tabla14[[#This Row],[id]],Tabla2[],'aux buscarv'!H$1,FALSE)</f>
        <v>CABA</v>
      </c>
      <c r="I62" s="61">
        <f>VLOOKUP(Tabla14[[#This Row],[id]],Tabla2[],'aux buscarv'!I$1,FALSE)</f>
        <v>1</v>
      </c>
      <c r="J62" s="61" t="str">
        <f>VLOOKUP(Tabla14[[#This Row],[id]],Tabla2[],'aux buscarv'!J$1,FALSE)</f>
        <v>COMUNA 1</v>
      </c>
      <c r="K62" s="61" t="str">
        <f>VLOOKUP(Tabla14[[#This Row],[id]],Tabla2[],'aux buscarv'!K$1,FALSE)</f>
        <v>MONSERRAT</v>
      </c>
      <c r="L62" s="61" t="str">
        <f>VLOOKUP(Tabla14[[#This Row],[id]],Tabla2[],'aux buscarv'!L$1,FALSE)</f>
        <v>PLAZOLETA ENFRENTE ENFRENTE DEL MSAL</v>
      </c>
      <c r="M62" s="61" t="str">
        <f>VLOOKUP(Tabla14[[#This Row],[id]],Tabla2[],'aux buscarv'!M$1,FALSE)</f>
        <v>MORENO ENTRE LIMA Y 9 DE JULIO</v>
      </c>
      <c r="N62" s="62" t="str">
        <f>VLOOKUP(Tabla14[[#This Row],[id]],Tabla2[],'aux buscarv'!N$1,FALSE)</f>
        <v>https://goo.gl/maps/v4vzCugZuWYXvAYS7</v>
      </c>
      <c r="O62" t="s">
        <v>109</v>
      </c>
      <c r="P62" t="s">
        <v>113</v>
      </c>
      <c r="Q62" t="s">
        <v>112</v>
      </c>
      <c r="R62">
        <v>221</v>
      </c>
    </row>
    <row r="63" spans="1:22" ht="15.75" thickBot="1" x14ac:dyDescent="0.3">
      <c r="A63" t="s">
        <v>175</v>
      </c>
      <c r="B63" s="46">
        <f>VLOOKUP(Tabla14[[#This Row],[id]],Tabla2[],'aux buscarv'!B$1,FALSE)</f>
        <v>44930</v>
      </c>
      <c r="C63" s="61">
        <f>VLOOKUP(Tabla14[[#This Row],[id]],Tabla2[],'aux buscarv'!C$1,FALSE)</f>
        <v>4</v>
      </c>
      <c r="D63" s="61">
        <f>VLOOKUP(Tabla14[[#This Row],[id]],Tabla2[],'aux buscarv'!D$1,FALSE)</f>
        <v>1</v>
      </c>
      <c r="E63" s="61">
        <f>VLOOKUP(Tabla14[[#This Row],[id]],Tabla2[],'aux buscarv'!E$1,FALSE)</f>
        <v>2023</v>
      </c>
      <c r="F63" s="61">
        <f>VLOOKUP(Tabla14[[#This Row],[id]],Tabla2[],'aux buscarv'!F$1,FALSE)</f>
        <v>2</v>
      </c>
      <c r="G63" s="61" t="str">
        <f>VLOOKUP(Tabla14[[#This Row],[id]],Tabla2[],'aux buscarv'!G$1,FALSE)</f>
        <v>DAPPTE</v>
      </c>
      <c r="H63" s="61" t="str">
        <f>VLOOKUP(Tabla14[[#This Row],[id]],Tabla2[],'aux buscarv'!H$1,FALSE)</f>
        <v>CABA</v>
      </c>
      <c r="I63" s="61">
        <f>VLOOKUP(Tabla14[[#This Row],[id]],Tabla2[],'aux buscarv'!I$1,FALSE)</f>
        <v>1</v>
      </c>
      <c r="J63" s="61" t="str">
        <f>VLOOKUP(Tabla14[[#This Row],[id]],Tabla2[],'aux buscarv'!J$1,FALSE)</f>
        <v>COMUNA 1</v>
      </c>
      <c r="K63" s="61" t="str">
        <f>VLOOKUP(Tabla14[[#This Row],[id]],Tabla2[],'aux buscarv'!K$1,FALSE)</f>
        <v>MONSERRAT</v>
      </c>
      <c r="L63" s="61" t="str">
        <f>VLOOKUP(Tabla14[[#This Row],[id]],Tabla2[],'aux buscarv'!L$1,FALSE)</f>
        <v>PLAZOLETA ENFRENTE ENFRENTE DEL MSAL</v>
      </c>
      <c r="M63" s="61" t="str">
        <f>VLOOKUP(Tabla14[[#This Row],[id]],Tabla2[],'aux buscarv'!M$1,FALSE)</f>
        <v>MORENO ENTRE LIMA Y 9 DE JULIO</v>
      </c>
      <c r="N63" s="62" t="str">
        <f>VLOOKUP(Tabla14[[#This Row],[id]],Tabla2[],'aux buscarv'!N$1,FALSE)</f>
        <v>https://goo.gl/maps/v4vzCugZuWYXvAYS7</v>
      </c>
      <c r="O63" t="s">
        <v>109</v>
      </c>
      <c r="P63" t="s">
        <v>122</v>
      </c>
      <c r="Q63" t="s">
        <v>111</v>
      </c>
      <c r="R63">
        <v>1</v>
      </c>
    </row>
    <row r="64" spans="1:22" ht="15.75" thickBot="1" x14ac:dyDescent="0.3">
      <c r="A64" t="s">
        <v>175</v>
      </c>
      <c r="B64" s="46">
        <f>VLOOKUP(Tabla14[[#This Row],[id]],Tabla2[],'aux buscarv'!B$1,FALSE)</f>
        <v>44930</v>
      </c>
      <c r="C64" s="61">
        <f>VLOOKUP(Tabla14[[#This Row],[id]],Tabla2[],'aux buscarv'!C$1,FALSE)</f>
        <v>4</v>
      </c>
      <c r="D64" s="61">
        <f>VLOOKUP(Tabla14[[#This Row],[id]],Tabla2[],'aux buscarv'!D$1,FALSE)</f>
        <v>1</v>
      </c>
      <c r="E64" s="61">
        <f>VLOOKUP(Tabla14[[#This Row],[id]],Tabla2[],'aux buscarv'!E$1,FALSE)</f>
        <v>2023</v>
      </c>
      <c r="F64" s="61">
        <f>VLOOKUP(Tabla14[[#This Row],[id]],Tabla2[],'aux buscarv'!F$1,FALSE)</f>
        <v>2</v>
      </c>
      <c r="G64" s="61" t="str">
        <f>VLOOKUP(Tabla14[[#This Row],[id]],Tabla2[],'aux buscarv'!G$1,FALSE)</f>
        <v>DAPPTE</v>
      </c>
      <c r="H64" s="61" t="str">
        <f>VLOOKUP(Tabla14[[#This Row],[id]],Tabla2[],'aux buscarv'!H$1,FALSE)</f>
        <v>CABA</v>
      </c>
      <c r="I64" s="61">
        <f>VLOOKUP(Tabla14[[#This Row],[id]],Tabla2[],'aux buscarv'!I$1,FALSE)</f>
        <v>1</v>
      </c>
      <c r="J64" s="61" t="str">
        <f>VLOOKUP(Tabla14[[#This Row],[id]],Tabla2[],'aux buscarv'!J$1,FALSE)</f>
        <v>COMUNA 1</v>
      </c>
      <c r="K64" s="61" t="str">
        <f>VLOOKUP(Tabla14[[#This Row],[id]],Tabla2[],'aux buscarv'!K$1,FALSE)</f>
        <v>MONSERRAT</v>
      </c>
      <c r="L64" s="61" t="str">
        <f>VLOOKUP(Tabla14[[#This Row],[id]],Tabla2[],'aux buscarv'!L$1,FALSE)</f>
        <v>PLAZOLETA ENFRENTE ENFRENTE DEL MSAL</v>
      </c>
      <c r="M64" s="61" t="str">
        <f>VLOOKUP(Tabla14[[#This Row],[id]],Tabla2[],'aux buscarv'!M$1,FALSE)</f>
        <v>MORENO ENTRE LIMA Y 9 DE JULIO</v>
      </c>
      <c r="N64" s="62" t="str">
        <f>VLOOKUP(Tabla14[[#This Row],[id]],Tabla2[],'aux buscarv'!N$1,FALSE)</f>
        <v>https://goo.gl/maps/v4vzCugZuWYXvAYS7</v>
      </c>
      <c r="O64" t="s">
        <v>114</v>
      </c>
      <c r="P64" t="s">
        <v>115</v>
      </c>
      <c r="Q64" t="s">
        <v>111</v>
      </c>
      <c r="R64">
        <v>280</v>
      </c>
      <c r="T64" s="28"/>
      <c r="U64" s="28"/>
      <c r="V64" s="28"/>
    </row>
    <row r="65" spans="1:22" x14ac:dyDescent="0.25">
      <c r="A65" t="s">
        <v>175</v>
      </c>
      <c r="B65" s="46">
        <f>VLOOKUP(Tabla14[[#This Row],[id]],Tabla2[],'aux buscarv'!B$1,FALSE)</f>
        <v>44930</v>
      </c>
      <c r="C65" s="61">
        <f>VLOOKUP(Tabla14[[#This Row],[id]],Tabla2[],'aux buscarv'!C$1,FALSE)</f>
        <v>4</v>
      </c>
      <c r="D65" s="61">
        <f>VLOOKUP(Tabla14[[#This Row],[id]],Tabla2[],'aux buscarv'!D$1,FALSE)</f>
        <v>1</v>
      </c>
      <c r="E65" s="61">
        <f>VLOOKUP(Tabla14[[#This Row],[id]],Tabla2[],'aux buscarv'!E$1,FALSE)</f>
        <v>2023</v>
      </c>
      <c r="F65" s="61">
        <f>VLOOKUP(Tabla14[[#This Row],[id]],Tabla2[],'aux buscarv'!F$1,FALSE)</f>
        <v>2</v>
      </c>
      <c r="G65" s="61" t="str">
        <f>VLOOKUP(Tabla14[[#This Row],[id]],Tabla2[],'aux buscarv'!G$1,FALSE)</f>
        <v>DAPPTE</v>
      </c>
      <c r="H65" s="61" t="str">
        <f>VLOOKUP(Tabla14[[#This Row],[id]],Tabla2[],'aux buscarv'!H$1,FALSE)</f>
        <v>CABA</v>
      </c>
      <c r="I65" s="61">
        <f>VLOOKUP(Tabla14[[#This Row],[id]],Tabla2[],'aux buscarv'!I$1,FALSE)</f>
        <v>1</v>
      </c>
      <c r="J65" s="61" t="str">
        <f>VLOOKUP(Tabla14[[#This Row],[id]],Tabla2[],'aux buscarv'!J$1,FALSE)</f>
        <v>COMUNA 1</v>
      </c>
      <c r="K65" s="61" t="str">
        <f>VLOOKUP(Tabla14[[#This Row],[id]],Tabla2[],'aux buscarv'!K$1,FALSE)</f>
        <v>MONSERRAT</v>
      </c>
      <c r="L65" s="61" t="str">
        <f>VLOOKUP(Tabla14[[#This Row],[id]],Tabla2[],'aux buscarv'!L$1,FALSE)</f>
        <v>PLAZOLETA ENFRENTE ENFRENTE DEL MSAL</v>
      </c>
      <c r="M65" s="61" t="str">
        <f>VLOOKUP(Tabla14[[#This Row],[id]],Tabla2[],'aux buscarv'!M$1,FALSE)</f>
        <v>MORENO ENTRE LIMA Y 9 DE JULIO</v>
      </c>
      <c r="N65" s="62" t="str">
        <f>VLOOKUP(Tabla14[[#This Row],[id]],Tabla2[],'aux buscarv'!N$1,FALSE)</f>
        <v>https://goo.gl/maps/v4vzCugZuWYXvAYS7</v>
      </c>
      <c r="O65" t="s">
        <v>114</v>
      </c>
      <c r="P65" t="s">
        <v>123</v>
      </c>
      <c r="Q65" t="s">
        <v>124</v>
      </c>
      <c r="R65">
        <v>11</v>
      </c>
    </row>
    <row r="66" spans="1:22" x14ac:dyDescent="0.25">
      <c r="A66" t="s">
        <v>175</v>
      </c>
      <c r="B66" s="46">
        <f>VLOOKUP(Tabla14[[#This Row],[id]],Tabla2[],'aux buscarv'!B$1,FALSE)</f>
        <v>44930</v>
      </c>
      <c r="C66" s="61">
        <f>VLOOKUP(Tabla14[[#This Row],[id]],Tabla2[],'aux buscarv'!C$1,FALSE)</f>
        <v>4</v>
      </c>
      <c r="D66" s="61">
        <f>VLOOKUP(Tabla14[[#This Row],[id]],Tabla2[],'aux buscarv'!D$1,FALSE)</f>
        <v>1</v>
      </c>
      <c r="E66" s="61">
        <f>VLOOKUP(Tabla14[[#This Row],[id]],Tabla2[],'aux buscarv'!E$1,FALSE)</f>
        <v>2023</v>
      </c>
      <c r="F66" s="61">
        <f>VLOOKUP(Tabla14[[#This Row],[id]],Tabla2[],'aux buscarv'!F$1,FALSE)</f>
        <v>2</v>
      </c>
      <c r="G66" s="61" t="str">
        <f>VLOOKUP(Tabla14[[#This Row],[id]],Tabla2[],'aux buscarv'!G$1,FALSE)</f>
        <v>DAPPTE</v>
      </c>
      <c r="H66" s="61" t="str">
        <f>VLOOKUP(Tabla14[[#This Row],[id]],Tabla2[],'aux buscarv'!H$1,FALSE)</f>
        <v>CABA</v>
      </c>
      <c r="I66" s="61">
        <f>VLOOKUP(Tabla14[[#This Row],[id]],Tabla2[],'aux buscarv'!I$1,FALSE)</f>
        <v>1</v>
      </c>
      <c r="J66" s="61" t="str">
        <f>VLOOKUP(Tabla14[[#This Row],[id]],Tabla2[],'aux buscarv'!J$1,FALSE)</f>
        <v>COMUNA 1</v>
      </c>
      <c r="K66" s="61" t="str">
        <f>VLOOKUP(Tabla14[[#This Row],[id]],Tabla2[],'aux buscarv'!K$1,FALSE)</f>
        <v>MONSERRAT</v>
      </c>
      <c r="L66" s="61" t="str">
        <f>VLOOKUP(Tabla14[[#This Row],[id]],Tabla2[],'aux buscarv'!L$1,FALSE)</f>
        <v>PLAZOLETA ENFRENTE ENFRENTE DEL MSAL</v>
      </c>
      <c r="M66" s="61" t="str">
        <f>VLOOKUP(Tabla14[[#This Row],[id]],Tabla2[],'aux buscarv'!M$1,FALSE)</f>
        <v>MORENO ENTRE LIMA Y 9 DE JULIO</v>
      </c>
      <c r="N66" s="62" t="str">
        <f>VLOOKUP(Tabla14[[#This Row],[id]],Tabla2[],'aux buscarv'!N$1,FALSE)</f>
        <v>https://goo.gl/maps/v4vzCugZuWYXvAYS7</v>
      </c>
      <c r="O66" t="s">
        <v>114</v>
      </c>
      <c r="P66" t="s">
        <v>123</v>
      </c>
      <c r="Q66" t="s">
        <v>111</v>
      </c>
      <c r="R66">
        <v>77</v>
      </c>
    </row>
    <row r="67" spans="1:22" x14ac:dyDescent="0.25">
      <c r="A67" t="s">
        <v>176</v>
      </c>
      <c r="B67" s="46">
        <f>VLOOKUP(Tabla14[[#This Row],[id]],Tabla2[],'aux buscarv'!B$1,FALSE)</f>
        <v>44931</v>
      </c>
      <c r="C67" s="61">
        <f>VLOOKUP(Tabla14[[#This Row],[id]],Tabla2[],'aux buscarv'!C$1,FALSE)</f>
        <v>5</v>
      </c>
      <c r="D67" s="61">
        <f>VLOOKUP(Tabla14[[#This Row],[id]],Tabla2[],'aux buscarv'!D$1,FALSE)</f>
        <v>1</v>
      </c>
      <c r="E67" s="61">
        <f>VLOOKUP(Tabla14[[#This Row],[id]],Tabla2[],'aux buscarv'!E$1,FALSE)</f>
        <v>2023</v>
      </c>
      <c r="F67" s="61">
        <f>VLOOKUP(Tabla14[[#This Row],[id]],Tabla2[],'aux buscarv'!F$1,FALSE)</f>
        <v>2</v>
      </c>
      <c r="G67" s="61" t="str">
        <f>VLOOKUP(Tabla14[[#This Row],[id]],Tabla2[],'aux buscarv'!G$1,FALSE)</f>
        <v>DAPPTE</v>
      </c>
      <c r="H67" s="61" t="str">
        <f>VLOOKUP(Tabla14[[#This Row],[id]],Tabla2[],'aux buscarv'!H$1,FALSE)</f>
        <v>CABA</v>
      </c>
      <c r="I67" s="61">
        <f>VLOOKUP(Tabla14[[#This Row],[id]],Tabla2[],'aux buscarv'!I$1,FALSE)</f>
        <v>1</v>
      </c>
      <c r="J67" s="61" t="str">
        <f>VLOOKUP(Tabla14[[#This Row],[id]],Tabla2[],'aux buscarv'!J$1,FALSE)</f>
        <v>COMUNA 1</v>
      </c>
      <c r="K67" s="61" t="str">
        <f>VLOOKUP(Tabla14[[#This Row],[id]],Tabla2[],'aux buscarv'!K$1,FALSE)</f>
        <v>MONSERRAT</v>
      </c>
      <c r="L67" s="61" t="str">
        <f>VLOOKUP(Tabla14[[#This Row],[id]],Tabla2[],'aux buscarv'!L$1,FALSE)</f>
        <v>PLAZOLETA ENFRENTE ENFRENTE DEL MSAL</v>
      </c>
      <c r="M67" s="61" t="str">
        <f>VLOOKUP(Tabla14[[#This Row],[id]],Tabla2[],'aux buscarv'!M$1,FALSE)</f>
        <v>MORENO ENTRE LIMA Y 9 DE JULIO</v>
      </c>
      <c r="N67" s="62" t="str">
        <f>VLOOKUP(Tabla14[[#This Row],[id]],Tabla2[],'aux buscarv'!N$1,FALSE)</f>
        <v>https://goo.gl/maps/v4vzCugZuWYXvAYS7</v>
      </c>
      <c r="O67" t="s">
        <v>109</v>
      </c>
      <c r="P67" t="s">
        <v>110</v>
      </c>
      <c r="Q67" t="s">
        <v>111</v>
      </c>
      <c r="R67">
        <v>241</v>
      </c>
    </row>
    <row r="68" spans="1:22" x14ac:dyDescent="0.25">
      <c r="A68" t="s">
        <v>176</v>
      </c>
      <c r="B68" s="46">
        <f>VLOOKUP(Tabla14[[#This Row],[id]],Tabla2[],'aux buscarv'!B$1,FALSE)</f>
        <v>44931</v>
      </c>
      <c r="C68" s="61">
        <f>VLOOKUP(Tabla14[[#This Row],[id]],Tabla2[],'aux buscarv'!C$1,FALSE)</f>
        <v>5</v>
      </c>
      <c r="D68" s="61">
        <f>VLOOKUP(Tabla14[[#This Row],[id]],Tabla2[],'aux buscarv'!D$1,FALSE)</f>
        <v>1</v>
      </c>
      <c r="E68" s="61">
        <f>VLOOKUP(Tabla14[[#This Row],[id]],Tabla2[],'aux buscarv'!E$1,FALSE)</f>
        <v>2023</v>
      </c>
      <c r="F68" s="61">
        <f>VLOOKUP(Tabla14[[#This Row],[id]],Tabla2[],'aux buscarv'!F$1,FALSE)</f>
        <v>2</v>
      </c>
      <c r="G68" s="61" t="str">
        <f>VLOOKUP(Tabla14[[#This Row],[id]],Tabla2[],'aux buscarv'!G$1,FALSE)</f>
        <v>DAPPTE</v>
      </c>
      <c r="H68" s="61" t="str">
        <f>VLOOKUP(Tabla14[[#This Row],[id]],Tabla2[],'aux buscarv'!H$1,FALSE)</f>
        <v>CABA</v>
      </c>
      <c r="I68" s="61">
        <f>VLOOKUP(Tabla14[[#This Row],[id]],Tabla2[],'aux buscarv'!I$1,FALSE)</f>
        <v>1</v>
      </c>
      <c r="J68" s="61" t="str">
        <f>VLOOKUP(Tabla14[[#This Row],[id]],Tabla2[],'aux buscarv'!J$1,FALSE)</f>
        <v>COMUNA 1</v>
      </c>
      <c r="K68" s="61" t="str">
        <f>VLOOKUP(Tabla14[[#This Row],[id]],Tabla2[],'aux buscarv'!K$1,FALSE)</f>
        <v>MONSERRAT</v>
      </c>
      <c r="L68" s="61" t="str">
        <f>VLOOKUP(Tabla14[[#This Row],[id]],Tabla2[],'aux buscarv'!L$1,FALSE)</f>
        <v>PLAZOLETA ENFRENTE ENFRENTE DEL MSAL</v>
      </c>
      <c r="M68" s="61" t="str">
        <f>VLOOKUP(Tabla14[[#This Row],[id]],Tabla2[],'aux buscarv'!M$1,FALSE)</f>
        <v>MORENO ENTRE LIMA Y 9 DE JULIO</v>
      </c>
      <c r="N68" s="62" t="str">
        <f>VLOOKUP(Tabla14[[#This Row],[id]],Tabla2[],'aux buscarv'!N$1,FALSE)</f>
        <v>https://goo.gl/maps/v4vzCugZuWYXvAYS7</v>
      </c>
      <c r="O68" t="s">
        <v>109</v>
      </c>
      <c r="P68" t="s">
        <v>110</v>
      </c>
      <c r="Q68" t="s">
        <v>112</v>
      </c>
      <c r="R68">
        <v>234</v>
      </c>
    </row>
    <row r="69" spans="1:22" x14ac:dyDescent="0.25">
      <c r="A69" t="s">
        <v>176</v>
      </c>
      <c r="B69" s="46">
        <f>VLOOKUP(Tabla14[[#This Row],[id]],Tabla2[],'aux buscarv'!B$1,FALSE)</f>
        <v>44931</v>
      </c>
      <c r="C69" s="61">
        <f>VLOOKUP(Tabla14[[#This Row],[id]],Tabla2[],'aux buscarv'!C$1,FALSE)</f>
        <v>5</v>
      </c>
      <c r="D69" s="61">
        <f>VLOOKUP(Tabla14[[#This Row],[id]],Tabla2[],'aux buscarv'!D$1,FALSE)</f>
        <v>1</v>
      </c>
      <c r="E69" s="61">
        <f>VLOOKUP(Tabla14[[#This Row],[id]],Tabla2[],'aux buscarv'!E$1,FALSE)</f>
        <v>2023</v>
      </c>
      <c r="F69" s="61">
        <f>VLOOKUP(Tabla14[[#This Row],[id]],Tabla2[],'aux buscarv'!F$1,FALSE)</f>
        <v>2</v>
      </c>
      <c r="G69" s="61" t="str">
        <f>VLOOKUP(Tabla14[[#This Row],[id]],Tabla2[],'aux buscarv'!G$1,FALSE)</f>
        <v>DAPPTE</v>
      </c>
      <c r="H69" s="61" t="str">
        <f>VLOOKUP(Tabla14[[#This Row],[id]],Tabla2[],'aux buscarv'!H$1,FALSE)</f>
        <v>CABA</v>
      </c>
      <c r="I69" s="61">
        <f>VLOOKUP(Tabla14[[#This Row],[id]],Tabla2[],'aux buscarv'!I$1,FALSE)</f>
        <v>1</v>
      </c>
      <c r="J69" s="61" t="str">
        <f>VLOOKUP(Tabla14[[#This Row],[id]],Tabla2[],'aux buscarv'!J$1,FALSE)</f>
        <v>COMUNA 1</v>
      </c>
      <c r="K69" s="61" t="str">
        <f>VLOOKUP(Tabla14[[#This Row],[id]],Tabla2[],'aux buscarv'!K$1,FALSE)</f>
        <v>MONSERRAT</v>
      </c>
      <c r="L69" s="61" t="str">
        <f>VLOOKUP(Tabla14[[#This Row],[id]],Tabla2[],'aux buscarv'!L$1,FALSE)</f>
        <v>PLAZOLETA ENFRENTE ENFRENTE DEL MSAL</v>
      </c>
      <c r="M69" s="61" t="str">
        <f>VLOOKUP(Tabla14[[#This Row],[id]],Tabla2[],'aux buscarv'!M$1,FALSE)</f>
        <v>MORENO ENTRE LIMA Y 9 DE JULIO</v>
      </c>
      <c r="N69" s="62" t="str">
        <f>VLOOKUP(Tabla14[[#This Row],[id]],Tabla2[],'aux buscarv'!N$1,FALSE)</f>
        <v>https://goo.gl/maps/v4vzCugZuWYXvAYS7</v>
      </c>
      <c r="O69" t="s">
        <v>109</v>
      </c>
      <c r="P69" t="s">
        <v>113</v>
      </c>
      <c r="Q69" t="s">
        <v>112</v>
      </c>
      <c r="R69">
        <v>202</v>
      </c>
    </row>
    <row r="70" spans="1:22" x14ac:dyDescent="0.25">
      <c r="A70" t="s">
        <v>176</v>
      </c>
      <c r="B70" s="46">
        <f>VLOOKUP(Tabla14[[#This Row],[id]],Tabla2[],'aux buscarv'!B$1,FALSE)</f>
        <v>44931</v>
      </c>
      <c r="C70" s="61">
        <f>VLOOKUP(Tabla14[[#This Row],[id]],Tabla2[],'aux buscarv'!C$1,FALSE)</f>
        <v>5</v>
      </c>
      <c r="D70" s="61">
        <f>VLOOKUP(Tabla14[[#This Row],[id]],Tabla2[],'aux buscarv'!D$1,FALSE)</f>
        <v>1</v>
      </c>
      <c r="E70" s="61">
        <f>VLOOKUP(Tabla14[[#This Row],[id]],Tabla2[],'aux buscarv'!E$1,FALSE)</f>
        <v>2023</v>
      </c>
      <c r="F70" s="61">
        <f>VLOOKUP(Tabla14[[#This Row],[id]],Tabla2[],'aux buscarv'!F$1,FALSE)</f>
        <v>2</v>
      </c>
      <c r="G70" s="61" t="str">
        <f>VLOOKUP(Tabla14[[#This Row],[id]],Tabla2[],'aux buscarv'!G$1,FALSE)</f>
        <v>DAPPTE</v>
      </c>
      <c r="H70" s="61" t="str">
        <f>VLOOKUP(Tabla14[[#This Row],[id]],Tabla2[],'aux buscarv'!H$1,FALSE)</f>
        <v>CABA</v>
      </c>
      <c r="I70" s="61">
        <f>VLOOKUP(Tabla14[[#This Row],[id]],Tabla2[],'aux buscarv'!I$1,FALSE)</f>
        <v>1</v>
      </c>
      <c r="J70" s="61" t="str">
        <f>VLOOKUP(Tabla14[[#This Row],[id]],Tabla2[],'aux buscarv'!J$1,FALSE)</f>
        <v>COMUNA 1</v>
      </c>
      <c r="K70" s="61" t="str">
        <f>VLOOKUP(Tabla14[[#This Row],[id]],Tabla2[],'aux buscarv'!K$1,FALSE)</f>
        <v>MONSERRAT</v>
      </c>
      <c r="L70" s="61" t="str">
        <f>VLOOKUP(Tabla14[[#This Row],[id]],Tabla2[],'aux buscarv'!L$1,FALSE)</f>
        <v>PLAZOLETA ENFRENTE ENFRENTE DEL MSAL</v>
      </c>
      <c r="M70" s="61" t="str">
        <f>VLOOKUP(Tabla14[[#This Row],[id]],Tabla2[],'aux buscarv'!M$1,FALSE)</f>
        <v>MORENO ENTRE LIMA Y 9 DE JULIO</v>
      </c>
      <c r="N70" s="62" t="str">
        <f>VLOOKUP(Tabla14[[#This Row],[id]],Tabla2[],'aux buscarv'!N$1,FALSE)</f>
        <v>https://goo.gl/maps/v4vzCugZuWYXvAYS7</v>
      </c>
      <c r="O70" t="s">
        <v>114</v>
      </c>
      <c r="P70" t="s">
        <v>115</v>
      </c>
      <c r="Q70" t="s">
        <v>111</v>
      </c>
      <c r="R70">
        <v>200</v>
      </c>
    </row>
    <row r="71" spans="1:22" x14ac:dyDescent="0.25">
      <c r="A71" t="s">
        <v>177</v>
      </c>
      <c r="B71" s="46">
        <f>VLOOKUP(Tabla14[[#This Row],[id]],Tabla2[],'aux buscarv'!B$1,FALSE)</f>
        <v>44936</v>
      </c>
      <c r="C71" s="61">
        <f>VLOOKUP(Tabla14[[#This Row],[id]],Tabla2[],'aux buscarv'!C$1,FALSE)</f>
        <v>10</v>
      </c>
      <c r="D71" s="61">
        <f>VLOOKUP(Tabla14[[#This Row],[id]],Tabla2[],'aux buscarv'!D$1,FALSE)</f>
        <v>1</v>
      </c>
      <c r="E71" s="61">
        <f>VLOOKUP(Tabla14[[#This Row],[id]],Tabla2[],'aux buscarv'!E$1,FALSE)</f>
        <v>2023</v>
      </c>
      <c r="F71" s="61">
        <f>VLOOKUP(Tabla14[[#This Row],[id]],Tabla2[],'aux buscarv'!F$1,FALSE)</f>
        <v>3</v>
      </c>
      <c r="G71" s="61" t="str">
        <f>VLOOKUP(Tabla14[[#This Row],[id]],Tabla2[],'aux buscarv'!G$1,FALSE)</f>
        <v>DAPPTE</v>
      </c>
      <c r="H71" s="61" t="str">
        <f>VLOOKUP(Tabla14[[#This Row],[id]],Tabla2[],'aux buscarv'!H$1,FALSE)</f>
        <v>CABA</v>
      </c>
      <c r="I71" s="61">
        <f>VLOOKUP(Tabla14[[#This Row],[id]],Tabla2[],'aux buscarv'!I$1,FALSE)</f>
        <v>2</v>
      </c>
      <c r="J71" s="61" t="str">
        <f>VLOOKUP(Tabla14[[#This Row],[id]],Tabla2[],'aux buscarv'!J$1,FALSE)</f>
        <v>COMUNA 1</v>
      </c>
      <c r="K71" s="61" t="str">
        <f>VLOOKUP(Tabla14[[#This Row],[id]],Tabla2[],'aux buscarv'!K$1,FALSE)</f>
        <v>MONSERRAT</v>
      </c>
      <c r="L71" s="61" t="str">
        <f>VLOOKUP(Tabla14[[#This Row],[id]],Tabla2[],'aux buscarv'!L$1,FALSE)</f>
        <v>PLAZOLETA ENFRENTE ENFRENTE DEL MSAL</v>
      </c>
      <c r="M71" s="61" t="str">
        <f>VLOOKUP(Tabla14[[#This Row],[id]],Tabla2[],'aux buscarv'!M$1,FALSE)</f>
        <v>MORENO ENTRE LIMA Y 9 DE JULIO</v>
      </c>
      <c r="N71" s="62" t="str">
        <f>VLOOKUP(Tabla14[[#This Row],[id]],Tabla2[],'aux buscarv'!N$1,FALSE)</f>
        <v>https://goo.gl/maps/v4vzCugZuWYXvAYS7</v>
      </c>
      <c r="O71" t="s">
        <v>109</v>
      </c>
      <c r="P71" t="s">
        <v>110</v>
      </c>
      <c r="Q71" t="s">
        <v>111</v>
      </c>
      <c r="R71">
        <v>92</v>
      </c>
    </row>
    <row r="72" spans="1:22" x14ac:dyDescent="0.25">
      <c r="A72" t="s">
        <v>177</v>
      </c>
      <c r="B72" s="46">
        <f>VLOOKUP(Tabla14[[#This Row],[id]],Tabla2[],'aux buscarv'!B$1,FALSE)</f>
        <v>44936</v>
      </c>
      <c r="C72" s="61">
        <f>VLOOKUP(Tabla14[[#This Row],[id]],Tabla2[],'aux buscarv'!C$1,FALSE)</f>
        <v>10</v>
      </c>
      <c r="D72" s="61">
        <f>VLOOKUP(Tabla14[[#This Row],[id]],Tabla2[],'aux buscarv'!D$1,FALSE)</f>
        <v>1</v>
      </c>
      <c r="E72" s="61">
        <f>VLOOKUP(Tabla14[[#This Row],[id]],Tabla2[],'aux buscarv'!E$1,FALSE)</f>
        <v>2023</v>
      </c>
      <c r="F72" s="61">
        <f>VLOOKUP(Tabla14[[#This Row],[id]],Tabla2[],'aux buscarv'!F$1,FALSE)</f>
        <v>3</v>
      </c>
      <c r="G72" s="61" t="str">
        <f>VLOOKUP(Tabla14[[#This Row],[id]],Tabla2[],'aux buscarv'!G$1,FALSE)</f>
        <v>DAPPTE</v>
      </c>
      <c r="H72" s="61" t="str">
        <f>VLOOKUP(Tabla14[[#This Row],[id]],Tabla2[],'aux buscarv'!H$1,FALSE)</f>
        <v>CABA</v>
      </c>
      <c r="I72" s="61">
        <f>VLOOKUP(Tabla14[[#This Row],[id]],Tabla2[],'aux buscarv'!I$1,FALSE)</f>
        <v>2</v>
      </c>
      <c r="J72" s="61" t="str">
        <f>VLOOKUP(Tabla14[[#This Row],[id]],Tabla2[],'aux buscarv'!J$1,FALSE)</f>
        <v>COMUNA 1</v>
      </c>
      <c r="K72" s="61" t="str">
        <f>VLOOKUP(Tabla14[[#This Row],[id]],Tabla2[],'aux buscarv'!K$1,FALSE)</f>
        <v>MONSERRAT</v>
      </c>
      <c r="L72" s="61" t="str">
        <f>VLOOKUP(Tabla14[[#This Row],[id]],Tabla2[],'aux buscarv'!L$1,FALSE)</f>
        <v>PLAZOLETA ENFRENTE ENFRENTE DEL MSAL</v>
      </c>
      <c r="M72" s="61" t="str">
        <f>VLOOKUP(Tabla14[[#This Row],[id]],Tabla2[],'aux buscarv'!M$1,FALSE)</f>
        <v>MORENO ENTRE LIMA Y 9 DE JULIO</v>
      </c>
      <c r="N72" s="62" t="str">
        <f>VLOOKUP(Tabla14[[#This Row],[id]],Tabla2[],'aux buscarv'!N$1,FALSE)</f>
        <v>https://goo.gl/maps/v4vzCugZuWYXvAYS7</v>
      </c>
      <c r="O72" t="s">
        <v>109</v>
      </c>
      <c r="P72" t="s">
        <v>110</v>
      </c>
      <c r="Q72" t="s">
        <v>112</v>
      </c>
      <c r="R72">
        <v>90</v>
      </c>
    </row>
    <row r="73" spans="1:22" ht="15.75" thickBot="1" x14ac:dyDescent="0.3">
      <c r="A73" t="s">
        <v>177</v>
      </c>
      <c r="B73" s="46">
        <f>VLOOKUP(Tabla14[[#This Row],[id]],Tabla2[],'aux buscarv'!B$1,FALSE)</f>
        <v>44936</v>
      </c>
      <c r="C73" s="61">
        <f>VLOOKUP(Tabla14[[#This Row],[id]],Tabla2[],'aux buscarv'!C$1,FALSE)</f>
        <v>10</v>
      </c>
      <c r="D73" s="61">
        <f>VLOOKUP(Tabla14[[#This Row],[id]],Tabla2[],'aux buscarv'!D$1,FALSE)</f>
        <v>1</v>
      </c>
      <c r="E73" s="61">
        <f>VLOOKUP(Tabla14[[#This Row],[id]],Tabla2[],'aux buscarv'!E$1,FALSE)</f>
        <v>2023</v>
      </c>
      <c r="F73" s="61">
        <f>VLOOKUP(Tabla14[[#This Row],[id]],Tabla2[],'aux buscarv'!F$1,FALSE)</f>
        <v>3</v>
      </c>
      <c r="G73" s="61" t="str">
        <f>VLOOKUP(Tabla14[[#This Row],[id]],Tabla2[],'aux buscarv'!G$1,FALSE)</f>
        <v>DAPPTE</v>
      </c>
      <c r="H73" s="61" t="str">
        <f>VLOOKUP(Tabla14[[#This Row],[id]],Tabla2[],'aux buscarv'!H$1,FALSE)</f>
        <v>CABA</v>
      </c>
      <c r="I73" s="61">
        <f>VLOOKUP(Tabla14[[#This Row],[id]],Tabla2[],'aux buscarv'!I$1,FALSE)</f>
        <v>2</v>
      </c>
      <c r="J73" s="61" t="str">
        <f>VLOOKUP(Tabla14[[#This Row],[id]],Tabla2[],'aux buscarv'!J$1,FALSE)</f>
        <v>COMUNA 1</v>
      </c>
      <c r="K73" s="61" t="str">
        <f>VLOOKUP(Tabla14[[#This Row],[id]],Tabla2[],'aux buscarv'!K$1,FALSE)</f>
        <v>MONSERRAT</v>
      </c>
      <c r="L73" s="61" t="str">
        <f>VLOOKUP(Tabla14[[#This Row],[id]],Tabla2[],'aux buscarv'!L$1,FALSE)</f>
        <v>PLAZOLETA ENFRENTE ENFRENTE DEL MSAL</v>
      </c>
      <c r="M73" s="61" t="str">
        <f>VLOOKUP(Tabla14[[#This Row],[id]],Tabla2[],'aux buscarv'!M$1,FALSE)</f>
        <v>MORENO ENTRE LIMA Y 9 DE JULIO</v>
      </c>
      <c r="N73" s="62" t="str">
        <f>VLOOKUP(Tabla14[[#This Row],[id]],Tabla2[],'aux buscarv'!N$1,FALSE)</f>
        <v>https://goo.gl/maps/v4vzCugZuWYXvAYS7</v>
      </c>
      <c r="O73" t="s">
        <v>109</v>
      </c>
      <c r="P73" t="s">
        <v>113</v>
      </c>
      <c r="Q73" t="s">
        <v>112</v>
      </c>
      <c r="R73">
        <v>76</v>
      </c>
    </row>
    <row r="74" spans="1:22" ht="15.75" thickBot="1" x14ac:dyDescent="0.3">
      <c r="A74" t="s">
        <v>177</v>
      </c>
      <c r="B74" s="46">
        <f>VLOOKUP(Tabla14[[#This Row],[id]],Tabla2[],'aux buscarv'!B$1,FALSE)</f>
        <v>44936</v>
      </c>
      <c r="C74" s="61">
        <f>VLOOKUP(Tabla14[[#This Row],[id]],Tabla2[],'aux buscarv'!C$1,FALSE)</f>
        <v>10</v>
      </c>
      <c r="D74" s="61">
        <f>VLOOKUP(Tabla14[[#This Row],[id]],Tabla2[],'aux buscarv'!D$1,FALSE)</f>
        <v>1</v>
      </c>
      <c r="E74" s="61">
        <f>VLOOKUP(Tabla14[[#This Row],[id]],Tabla2[],'aux buscarv'!E$1,FALSE)</f>
        <v>2023</v>
      </c>
      <c r="F74" s="61">
        <f>VLOOKUP(Tabla14[[#This Row],[id]],Tabla2[],'aux buscarv'!F$1,FALSE)</f>
        <v>3</v>
      </c>
      <c r="G74" s="61" t="str">
        <f>VLOOKUP(Tabla14[[#This Row],[id]],Tabla2[],'aux buscarv'!G$1,FALSE)</f>
        <v>DAPPTE</v>
      </c>
      <c r="H74" s="61" t="str">
        <f>VLOOKUP(Tabla14[[#This Row],[id]],Tabla2[],'aux buscarv'!H$1,FALSE)</f>
        <v>CABA</v>
      </c>
      <c r="I74" s="61">
        <f>VLOOKUP(Tabla14[[#This Row],[id]],Tabla2[],'aux buscarv'!I$1,FALSE)</f>
        <v>2</v>
      </c>
      <c r="J74" s="61" t="str">
        <f>VLOOKUP(Tabla14[[#This Row],[id]],Tabla2[],'aux buscarv'!J$1,FALSE)</f>
        <v>COMUNA 1</v>
      </c>
      <c r="K74" s="61" t="str">
        <f>VLOOKUP(Tabla14[[#This Row],[id]],Tabla2[],'aux buscarv'!K$1,FALSE)</f>
        <v>MONSERRAT</v>
      </c>
      <c r="L74" s="61" t="str">
        <f>VLOOKUP(Tabla14[[#This Row],[id]],Tabla2[],'aux buscarv'!L$1,FALSE)</f>
        <v>PLAZOLETA ENFRENTE ENFRENTE DEL MSAL</v>
      </c>
      <c r="M74" s="61" t="str">
        <f>VLOOKUP(Tabla14[[#This Row],[id]],Tabla2[],'aux buscarv'!M$1,FALSE)</f>
        <v>MORENO ENTRE LIMA Y 9 DE JULIO</v>
      </c>
      <c r="N74" s="62" t="str">
        <f>VLOOKUP(Tabla14[[#This Row],[id]],Tabla2[],'aux buscarv'!N$1,FALSE)</f>
        <v>https://goo.gl/maps/v4vzCugZuWYXvAYS7</v>
      </c>
      <c r="O74" t="s">
        <v>114</v>
      </c>
      <c r="P74" t="s">
        <v>115</v>
      </c>
      <c r="Q74" t="s">
        <v>111</v>
      </c>
      <c r="R74">
        <v>66</v>
      </c>
      <c r="T74" s="28"/>
      <c r="U74" s="28"/>
      <c r="V74" s="28"/>
    </row>
    <row r="75" spans="1:22" x14ac:dyDescent="0.25">
      <c r="A75" t="s">
        <v>178</v>
      </c>
      <c r="B75" s="46">
        <f>VLOOKUP(Tabla14[[#This Row],[id]],Tabla2[],'aux buscarv'!B$1,FALSE)</f>
        <v>44937</v>
      </c>
      <c r="C75" s="61">
        <f>VLOOKUP(Tabla14[[#This Row],[id]],Tabla2[],'aux buscarv'!C$1,FALSE)</f>
        <v>11</v>
      </c>
      <c r="D75" s="61">
        <f>VLOOKUP(Tabla14[[#This Row],[id]],Tabla2[],'aux buscarv'!D$1,FALSE)</f>
        <v>1</v>
      </c>
      <c r="E75" s="61">
        <f>VLOOKUP(Tabla14[[#This Row],[id]],Tabla2[],'aux buscarv'!E$1,FALSE)</f>
        <v>2023</v>
      </c>
      <c r="F75" s="61">
        <f>VLOOKUP(Tabla14[[#This Row],[id]],Tabla2[],'aux buscarv'!F$1,FALSE)</f>
        <v>3</v>
      </c>
      <c r="G75" s="61" t="str">
        <f>VLOOKUP(Tabla14[[#This Row],[id]],Tabla2[],'aux buscarv'!G$1,FALSE)</f>
        <v>DAPPTE</v>
      </c>
      <c r="H75" s="61" t="str">
        <f>VLOOKUP(Tabla14[[#This Row],[id]],Tabla2[],'aux buscarv'!H$1,FALSE)</f>
        <v>CABA</v>
      </c>
      <c r="I75" s="61">
        <f>VLOOKUP(Tabla14[[#This Row],[id]],Tabla2[],'aux buscarv'!I$1,FALSE)</f>
        <v>2</v>
      </c>
      <c r="J75" s="61" t="str">
        <f>VLOOKUP(Tabla14[[#This Row],[id]],Tabla2[],'aux buscarv'!J$1,FALSE)</f>
        <v>COMUNA 1</v>
      </c>
      <c r="K75" s="61" t="str">
        <f>VLOOKUP(Tabla14[[#This Row],[id]],Tabla2[],'aux buscarv'!K$1,FALSE)</f>
        <v>MONSERRAT</v>
      </c>
      <c r="L75" s="61" t="str">
        <f>VLOOKUP(Tabla14[[#This Row],[id]],Tabla2[],'aux buscarv'!L$1,FALSE)</f>
        <v>PLAZOLETA ENFRENTE ENFRENTE DEL MSAL</v>
      </c>
      <c r="M75" s="61" t="str">
        <f>VLOOKUP(Tabla14[[#This Row],[id]],Tabla2[],'aux buscarv'!M$1,FALSE)</f>
        <v>MORENO ENTRE LIMA Y 9 DE JULIO</v>
      </c>
      <c r="N75" s="62" t="str">
        <f>VLOOKUP(Tabla14[[#This Row],[id]],Tabla2[],'aux buscarv'!N$1,FALSE)</f>
        <v>https://goo.gl/maps/v4vzCugZuWYXvAYS7</v>
      </c>
      <c r="O75" t="s">
        <v>109</v>
      </c>
      <c r="P75" t="s">
        <v>110</v>
      </c>
      <c r="Q75" t="s">
        <v>111</v>
      </c>
      <c r="R75">
        <v>92</v>
      </c>
    </row>
    <row r="76" spans="1:22" x14ac:dyDescent="0.25">
      <c r="A76" t="s">
        <v>178</v>
      </c>
      <c r="B76" s="46">
        <f>VLOOKUP(Tabla14[[#This Row],[id]],Tabla2[],'aux buscarv'!B$1,FALSE)</f>
        <v>44937</v>
      </c>
      <c r="C76" s="61">
        <f>VLOOKUP(Tabla14[[#This Row],[id]],Tabla2[],'aux buscarv'!C$1,FALSE)</f>
        <v>11</v>
      </c>
      <c r="D76" s="61">
        <f>VLOOKUP(Tabla14[[#This Row],[id]],Tabla2[],'aux buscarv'!D$1,FALSE)</f>
        <v>1</v>
      </c>
      <c r="E76" s="61">
        <f>VLOOKUP(Tabla14[[#This Row],[id]],Tabla2[],'aux buscarv'!E$1,FALSE)</f>
        <v>2023</v>
      </c>
      <c r="F76" s="61">
        <f>VLOOKUP(Tabla14[[#This Row],[id]],Tabla2[],'aux buscarv'!F$1,FALSE)</f>
        <v>3</v>
      </c>
      <c r="G76" s="61" t="str">
        <f>VLOOKUP(Tabla14[[#This Row],[id]],Tabla2[],'aux buscarv'!G$1,FALSE)</f>
        <v>DAPPTE</v>
      </c>
      <c r="H76" s="61" t="str">
        <f>VLOOKUP(Tabla14[[#This Row],[id]],Tabla2[],'aux buscarv'!H$1,FALSE)</f>
        <v>CABA</v>
      </c>
      <c r="I76" s="61">
        <f>VLOOKUP(Tabla14[[#This Row],[id]],Tabla2[],'aux buscarv'!I$1,FALSE)</f>
        <v>2</v>
      </c>
      <c r="J76" s="61" t="str">
        <f>VLOOKUP(Tabla14[[#This Row],[id]],Tabla2[],'aux buscarv'!J$1,FALSE)</f>
        <v>COMUNA 1</v>
      </c>
      <c r="K76" s="61" t="str">
        <f>VLOOKUP(Tabla14[[#This Row],[id]],Tabla2[],'aux buscarv'!K$1,FALSE)</f>
        <v>MONSERRAT</v>
      </c>
      <c r="L76" s="61" t="str">
        <f>VLOOKUP(Tabla14[[#This Row],[id]],Tabla2[],'aux buscarv'!L$1,FALSE)</f>
        <v>PLAZOLETA ENFRENTE ENFRENTE DEL MSAL</v>
      </c>
      <c r="M76" s="61" t="str">
        <f>VLOOKUP(Tabla14[[#This Row],[id]],Tabla2[],'aux buscarv'!M$1,FALSE)</f>
        <v>MORENO ENTRE LIMA Y 9 DE JULIO</v>
      </c>
      <c r="N76" s="62" t="str">
        <f>VLOOKUP(Tabla14[[#This Row],[id]],Tabla2[],'aux buscarv'!N$1,FALSE)</f>
        <v>https://goo.gl/maps/v4vzCugZuWYXvAYS7</v>
      </c>
      <c r="O76" t="s">
        <v>109</v>
      </c>
      <c r="P76" t="s">
        <v>110</v>
      </c>
      <c r="Q76" t="s">
        <v>112</v>
      </c>
      <c r="R76">
        <v>123</v>
      </c>
    </row>
    <row r="77" spans="1:22" x14ac:dyDescent="0.25">
      <c r="A77" t="s">
        <v>178</v>
      </c>
      <c r="B77" s="46">
        <f>VLOOKUP(Tabla14[[#This Row],[id]],Tabla2[],'aux buscarv'!B$1,FALSE)</f>
        <v>44937</v>
      </c>
      <c r="C77" s="61">
        <f>VLOOKUP(Tabla14[[#This Row],[id]],Tabla2[],'aux buscarv'!C$1,FALSE)</f>
        <v>11</v>
      </c>
      <c r="D77" s="61">
        <f>VLOOKUP(Tabla14[[#This Row],[id]],Tabla2[],'aux buscarv'!D$1,FALSE)</f>
        <v>1</v>
      </c>
      <c r="E77" s="61">
        <f>VLOOKUP(Tabla14[[#This Row],[id]],Tabla2[],'aux buscarv'!E$1,FALSE)</f>
        <v>2023</v>
      </c>
      <c r="F77" s="61">
        <f>VLOOKUP(Tabla14[[#This Row],[id]],Tabla2[],'aux buscarv'!F$1,FALSE)</f>
        <v>3</v>
      </c>
      <c r="G77" s="61" t="str">
        <f>VLOOKUP(Tabla14[[#This Row],[id]],Tabla2[],'aux buscarv'!G$1,FALSE)</f>
        <v>DAPPTE</v>
      </c>
      <c r="H77" s="61" t="str">
        <f>VLOOKUP(Tabla14[[#This Row],[id]],Tabla2[],'aux buscarv'!H$1,FALSE)</f>
        <v>CABA</v>
      </c>
      <c r="I77" s="61">
        <f>VLOOKUP(Tabla14[[#This Row],[id]],Tabla2[],'aux buscarv'!I$1,FALSE)</f>
        <v>2</v>
      </c>
      <c r="J77" s="61" t="str">
        <f>VLOOKUP(Tabla14[[#This Row],[id]],Tabla2[],'aux buscarv'!J$1,FALSE)</f>
        <v>COMUNA 1</v>
      </c>
      <c r="K77" s="61" t="str">
        <f>VLOOKUP(Tabla14[[#This Row],[id]],Tabla2[],'aux buscarv'!K$1,FALSE)</f>
        <v>MONSERRAT</v>
      </c>
      <c r="L77" s="61" t="str">
        <f>VLOOKUP(Tabla14[[#This Row],[id]],Tabla2[],'aux buscarv'!L$1,FALSE)</f>
        <v>PLAZOLETA ENFRENTE ENFRENTE DEL MSAL</v>
      </c>
      <c r="M77" s="61" t="str">
        <f>VLOOKUP(Tabla14[[#This Row],[id]],Tabla2[],'aux buscarv'!M$1,FALSE)</f>
        <v>MORENO ENTRE LIMA Y 9 DE JULIO</v>
      </c>
      <c r="N77" s="62" t="str">
        <f>VLOOKUP(Tabla14[[#This Row],[id]],Tabla2[],'aux buscarv'!N$1,FALSE)</f>
        <v>https://goo.gl/maps/v4vzCugZuWYXvAYS7</v>
      </c>
      <c r="O77" t="s">
        <v>109</v>
      </c>
      <c r="P77" t="s">
        <v>113</v>
      </c>
      <c r="Q77" t="s">
        <v>112</v>
      </c>
      <c r="R77">
        <v>77</v>
      </c>
    </row>
    <row r="78" spans="1:22" x14ac:dyDescent="0.25">
      <c r="A78" t="s">
        <v>178</v>
      </c>
      <c r="B78" s="46">
        <f>VLOOKUP(Tabla14[[#This Row],[id]],Tabla2[],'aux buscarv'!B$1,FALSE)</f>
        <v>44937</v>
      </c>
      <c r="C78" s="61">
        <f>VLOOKUP(Tabla14[[#This Row],[id]],Tabla2[],'aux buscarv'!C$1,FALSE)</f>
        <v>11</v>
      </c>
      <c r="D78" s="61">
        <f>VLOOKUP(Tabla14[[#This Row],[id]],Tabla2[],'aux buscarv'!D$1,FALSE)</f>
        <v>1</v>
      </c>
      <c r="E78" s="61">
        <f>VLOOKUP(Tabla14[[#This Row],[id]],Tabla2[],'aux buscarv'!E$1,FALSE)</f>
        <v>2023</v>
      </c>
      <c r="F78" s="61">
        <f>VLOOKUP(Tabla14[[#This Row],[id]],Tabla2[],'aux buscarv'!F$1,FALSE)</f>
        <v>3</v>
      </c>
      <c r="G78" s="61" t="str">
        <f>VLOOKUP(Tabla14[[#This Row],[id]],Tabla2[],'aux buscarv'!G$1,FALSE)</f>
        <v>DAPPTE</v>
      </c>
      <c r="H78" s="61" t="str">
        <f>VLOOKUP(Tabla14[[#This Row],[id]],Tabla2[],'aux buscarv'!H$1,FALSE)</f>
        <v>CABA</v>
      </c>
      <c r="I78" s="61">
        <f>VLOOKUP(Tabla14[[#This Row],[id]],Tabla2[],'aux buscarv'!I$1,FALSE)</f>
        <v>2</v>
      </c>
      <c r="J78" s="61" t="str">
        <f>VLOOKUP(Tabla14[[#This Row],[id]],Tabla2[],'aux buscarv'!J$1,FALSE)</f>
        <v>COMUNA 1</v>
      </c>
      <c r="K78" s="61" t="str">
        <f>VLOOKUP(Tabla14[[#This Row],[id]],Tabla2[],'aux buscarv'!K$1,FALSE)</f>
        <v>MONSERRAT</v>
      </c>
      <c r="L78" s="61" t="str">
        <f>VLOOKUP(Tabla14[[#This Row],[id]],Tabla2[],'aux buscarv'!L$1,FALSE)</f>
        <v>PLAZOLETA ENFRENTE ENFRENTE DEL MSAL</v>
      </c>
      <c r="M78" s="61" t="str">
        <f>VLOOKUP(Tabla14[[#This Row],[id]],Tabla2[],'aux buscarv'!M$1,FALSE)</f>
        <v>MORENO ENTRE LIMA Y 9 DE JULIO</v>
      </c>
      <c r="N78" s="62" t="str">
        <f>VLOOKUP(Tabla14[[#This Row],[id]],Tabla2[],'aux buscarv'!N$1,FALSE)</f>
        <v>https://goo.gl/maps/v4vzCugZuWYXvAYS7</v>
      </c>
      <c r="O78" t="s">
        <v>114</v>
      </c>
      <c r="P78" t="s">
        <v>115</v>
      </c>
      <c r="Q78" t="s">
        <v>111</v>
      </c>
      <c r="R78">
        <v>65</v>
      </c>
    </row>
    <row r="79" spans="1:22" x14ac:dyDescent="0.25">
      <c r="A79" t="s">
        <v>178</v>
      </c>
      <c r="B79" s="46">
        <f>VLOOKUP(Tabla14[[#This Row],[id]],Tabla2[],'aux buscarv'!B$1,FALSE)</f>
        <v>44937</v>
      </c>
      <c r="C79" s="61">
        <f>VLOOKUP(Tabla14[[#This Row],[id]],Tabla2[],'aux buscarv'!C$1,FALSE)</f>
        <v>11</v>
      </c>
      <c r="D79" s="61">
        <f>VLOOKUP(Tabla14[[#This Row],[id]],Tabla2[],'aux buscarv'!D$1,FALSE)</f>
        <v>1</v>
      </c>
      <c r="E79" s="61">
        <f>VLOOKUP(Tabla14[[#This Row],[id]],Tabla2[],'aux buscarv'!E$1,FALSE)</f>
        <v>2023</v>
      </c>
      <c r="F79" s="61">
        <f>VLOOKUP(Tabla14[[#This Row],[id]],Tabla2[],'aux buscarv'!F$1,FALSE)</f>
        <v>3</v>
      </c>
      <c r="G79" s="61" t="str">
        <f>VLOOKUP(Tabla14[[#This Row],[id]],Tabla2[],'aux buscarv'!G$1,FALSE)</f>
        <v>DAPPTE</v>
      </c>
      <c r="H79" s="61" t="str">
        <f>VLOOKUP(Tabla14[[#This Row],[id]],Tabla2[],'aux buscarv'!H$1,FALSE)</f>
        <v>CABA</v>
      </c>
      <c r="I79" s="61">
        <f>VLOOKUP(Tabla14[[#This Row],[id]],Tabla2[],'aux buscarv'!I$1,FALSE)</f>
        <v>2</v>
      </c>
      <c r="J79" s="61" t="str">
        <f>VLOOKUP(Tabla14[[#This Row],[id]],Tabla2[],'aux buscarv'!J$1,FALSE)</f>
        <v>COMUNA 1</v>
      </c>
      <c r="K79" s="61" t="str">
        <f>VLOOKUP(Tabla14[[#This Row],[id]],Tabla2[],'aux buscarv'!K$1,FALSE)</f>
        <v>MONSERRAT</v>
      </c>
      <c r="L79" s="61" t="str">
        <f>VLOOKUP(Tabla14[[#This Row],[id]],Tabla2[],'aux buscarv'!L$1,FALSE)</f>
        <v>PLAZOLETA ENFRENTE ENFRENTE DEL MSAL</v>
      </c>
      <c r="M79" s="61" t="str">
        <f>VLOOKUP(Tabla14[[#This Row],[id]],Tabla2[],'aux buscarv'!M$1,FALSE)</f>
        <v>MORENO ENTRE LIMA Y 9 DE JULIO</v>
      </c>
      <c r="N79" s="62" t="str">
        <f>VLOOKUP(Tabla14[[#This Row],[id]],Tabla2[],'aux buscarv'!N$1,FALSE)</f>
        <v>https://goo.gl/maps/v4vzCugZuWYXvAYS7</v>
      </c>
      <c r="O79" t="s">
        <v>114</v>
      </c>
      <c r="P79" t="s">
        <v>123</v>
      </c>
      <c r="Q79" t="s">
        <v>124</v>
      </c>
      <c r="R79">
        <v>9</v>
      </c>
    </row>
    <row r="80" spans="1:22" x14ac:dyDescent="0.25">
      <c r="A80" t="s">
        <v>178</v>
      </c>
      <c r="B80" s="46">
        <f>VLOOKUP(Tabla14[[#This Row],[id]],Tabla2[],'aux buscarv'!B$1,FALSE)</f>
        <v>44937</v>
      </c>
      <c r="C80" s="61">
        <f>VLOOKUP(Tabla14[[#This Row],[id]],Tabla2[],'aux buscarv'!C$1,FALSE)</f>
        <v>11</v>
      </c>
      <c r="D80" s="61">
        <f>VLOOKUP(Tabla14[[#This Row],[id]],Tabla2[],'aux buscarv'!D$1,FALSE)</f>
        <v>1</v>
      </c>
      <c r="E80" s="61">
        <f>VLOOKUP(Tabla14[[#This Row],[id]],Tabla2[],'aux buscarv'!E$1,FALSE)</f>
        <v>2023</v>
      </c>
      <c r="F80" s="61">
        <f>VLOOKUP(Tabla14[[#This Row],[id]],Tabla2[],'aux buscarv'!F$1,FALSE)</f>
        <v>3</v>
      </c>
      <c r="G80" s="61" t="str">
        <f>VLOOKUP(Tabla14[[#This Row],[id]],Tabla2[],'aux buscarv'!G$1,FALSE)</f>
        <v>DAPPTE</v>
      </c>
      <c r="H80" s="61" t="str">
        <f>VLOOKUP(Tabla14[[#This Row],[id]],Tabla2[],'aux buscarv'!H$1,FALSE)</f>
        <v>CABA</v>
      </c>
      <c r="I80" s="61">
        <f>VLOOKUP(Tabla14[[#This Row],[id]],Tabla2[],'aux buscarv'!I$1,FALSE)</f>
        <v>2</v>
      </c>
      <c r="J80" s="61" t="str">
        <f>VLOOKUP(Tabla14[[#This Row],[id]],Tabla2[],'aux buscarv'!J$1,FALSE)</f>
        <v>COMUNA 1</v>
      </c>
      <c r="K80" s="61" t="str">
        <f>VLOOKUP(Tabla14[[#This Row],[id]],Tabla2[],'aux buscarv'!K$1,FALSE)</f>
        <v>MONSERRAT</v>
      </c>
      <c r="L80" s="61" t="str">
        <f>VLOOKUP(Tabla14[[#This Row],[id]],Tabla2[],'aux buscarv'!L$1,FALSE)</f>
        <v>PLAZOLETA ENFRENTE ENFRENTE DEL MSAL</v>
      </c>
      <c r="M80" s="61" t="str">
        <f>VLOOKUP(Tabla14[[#This Row],[id]],Tabla2[],'aux buscarv'!M$1,FALSE)</f>
        <v>MORENO ENTRE LIMA Y 9 DE JULIO</v>
      </c>
      <c r="N80" s="62" t="str">
        <f>VLOOKUP(Tabla14[[#This Row],[id]],Tabla2[],'aux buscarv'!N$1,FALSE)</f>
        <v>https://goo.gl/maps/v4vzCugZuWYXvAYS7</v>
      </c>
      <c r="O80" t="s">
        <v>114</v>
      </c>
      <c r="P80" t="s">
        <v>123</v>
      </c>
      <c r="Q80" t="s">
        <v>111</v>
      </c>
      <c r="R80">
        <v>122</v>
      </c>
    </row>
    <row r="81" spans="1:18" x14ac:dyDescent="0.25">
      <c r="A81" t="s">
        <v>179</v>
      </c>
      <c r="B81" s="46">
        <f>VLOOKUP(Tabla14[[#This Row],[id]],Tabla2[],'aux buscarv'!B$1,FALSE)</f>
        <v>44938</v>
      </c>
      <c r="C81" s="61">
        <f>VLOOKUP(Tabla14[[#This Row],[id]],Tabla2[],'aux buscarv'!C$1,FALSE)</f>
        <v>12</v>
      </c>
      <c r="D81" s="61">
        <f>VLOOKUP(Tabla14[[#This Row],[id]],Tabla2[],'aux buscarv'!D$1,FALSE)</f>
        <v>1</v>
      </c>
      <c r="E81" s="61">
        <f>VLOOKUP(Tabla14[[#This Row],[id]],Tabla2[],'aux buscarv'!E$1,FALSE)</f>
        <v>2023</v>
      </c>
      <c r="F81" s="61">
        <f>VLOOKUP(Tabla14[[#This Row],[id]],Tabla2[],'aux buscarv'!F$1,FALSE)</f>
        <v>3</v>
      </c>
      <c r="G81" s="61" t="str">
        <f>VLOOKUP(Tabla14[[#This Row],[id]],Tabla2[],'aux buscarv'!G$1,FALSE)</f>
        <v>DAPPTE</v>
      </c>
      <c r="H81" s="61" t="str">
        <f>VLOOKUP(Tabla14[[#This Row],[id]],Tabla2[],'aux buscarv'!H$1,FALSE)</f>
        <v>CABA</v>
      </c>
      <c r="I81" s="61">
        <f>VLOOKUP(Tabla14[[#This Row],[id]],Tabla2[],'aux buscarv'!I$1,FALSE)</f>
        <v>2</v>
      </c>
      <c r="J81" s="61" t="str">
        <f>VLOOKUP(Tabla14[[#This Row],[id]],Tabla2[],'aux buscarv'!J$1,FALSE)</f>
        <v>COMUNA 1</v>
      </c>
      <c r="K81" s="61" t="str">
        <f>VLOOKUP(Tabla14[[#This Row],[id]],Tabla2[],'aux buscarv'!K$1,FALSE)</f>
        <v>MONSERRAT</v>
      </c>
      <c r="L81" s="61" t="str">
        <f>VLOOKUP(Tabla14[[#This Row],[id]],Tabla2[],'aux buscarv'!L$1,FALSE)</f>
        <v>PLAZOLETA ENFRENTE ENFRENTE DEL MSAL</v>
      </c>
      <c r="M81" s="61" t="str">
        <f>VLOOKUP(Tabla14[[#This Row],[id]],Tabla2[],'aux buscarv'!M$1,FALSE)</f>
        <v>MORENO ENTRE LIMA Y 9 DE JULIO</v>
      </c>
      <c r="N81" s="62" t="str">
        <f>VLOOKUP(Tabla14[[#This Row],[id]],Tabla2[],'aux buscarv'!N$1,FALSE)</f>
        <v>https://goo.gl/maps/v4vzCugZuWYXvAYS7</v>
      </c>
      <c r="O81" t="s">
        <v>109</v>
      </c>
      <c r="P81" t="s">
        <v>110</v>
      </c>
      <c r="Q81" t="s">
        <v>111</v>
      </c>
      <c r="R81">
        <v>124</v>
      </c>
    </row>
    <row r="82" spans="1:18" x14ac:dyDescent="0.25">
      <c r="A82" t="s">
        <v>179</v>
      </c>
      <c r="B82" s="46">
        <f>VLOOKUP(Tabla14[[#This Row],[id]],Tabla2[],'aux buscarv'!B$1,FALSE)</f>
        <v>44938</v>
      </c>
      <c r="C82" s="61">
        <f>VLOOKUP(Tabla14[[#This Row],[id]],Tabla2[],'aux buscarv'!C$1,FALSE)</f>
        <v>12</v>
      </c>
      <c r="D82" s="61">
        <f>VLOOKUP(Tabla14[[#This Row],[id]],Tabla2[],'aux buscarv'!D$1,FALSE)</f>
        <v>1</v>
      </c>
      <c r="E82" s="61">
        <f>VLOOKUP(Tabla14[[#This Row],[id]],Tabla2[],'aux buscarv'!E$1,FALSE)</f>
        <v>2023</v>
      </c>
      <c r="F82" s="61">
        <f>VLOOKUP(Tabla14[[#This Row],[id]],Tabla2[],'aux buscarv'!F$1,FALSE)</f>
        <v>3</v>
      </c>
      <c r="G82" s="61" t="str">
        <f>VLOOKUP(Tabla14[[#This Row],[id]],Tabla2[],'aux buscarv'!G$1,FALSE)</f>
        <v>DAPPTE</v>
      </c>
      <c r="H82" s="61" t="str">
        <f>VLOOKUP(Tabla14[[#This Row],[id]],Tabla2[],'aux buscarv'!H$1,FALSE)</f>
        <v>CABA</v>
      </c>
      <c r="I82" s="61">
        <f>VLOOKUP(Tabla14[[#This Row],[id]],Tabla2[],'aux buscarv'!I$1,FALSE)</f>
        <v>2</v>
      </c>
      <c r="J82" s="61" t="str">
        <f>VLOOKUP(Tabla14[[#This Row],[id]],Tabla2[],'aux buscarv'!J$1,FALSE)</f>
        <v>COMUNA 1</v>
      </c>
      <c r="K82" s="61" t="str">
        <f>VLOOKUP(Tabla14[[#This Row],[id]],Tabla2[],'aux buscarv'!K$1,FALSE)</f>
        <v>MONSERRAT</v>
      </c>
      <c r="L82" s="61" t="str">
        <f>VLOOKUP(Tabla14[[#This Row],[id]],Tabla2[],'aux buscarv'!L$1,FALSE)</f>
        <v>PLAZOLETA ENFRENTE ENFRENTE DEL MSAL</v>
      </c>
      <c r="M82" s="61" t="str">
        <f>VLOOKUP(Tabla14[[#This Row],[id]],Tabla2[],'aux buscarv'!M$1,FALSE)</f>
        <v>MORENO ENTRE LIMA Y 9 DE JULIO</v>
      </c>
      <c r="N82" s="62" t="str">
        <f>VLOOKUP(Tabla14[[#This Row],[id]],Tabla2[],'aux buscarv'!N$1,FALSE)</f>
        <v>https://goo.gl/maps/v4vzCugZuWYXvAYS7</v>
      </c>
      <c r="O82" t="s">
        <v>109</v>
      </c>
      <c r="P82" t="s">
        <v>110</v>
      </c>
      <c r="Q82" t="s">
        <v>112</v>
      </c>
      <c r="R82">
        <v>133</v>
      </c>
    </row>
    <row r="83" spans="1:18" x14ac:dyDescent="0.25">
      <c r="A83" t="s">
        <v>179</v>
      </c>
      <c r="B83" s="46">
        <f>VLOOKUP(Tabla14[[#This Row],[id]],Tabla2[],'aux buscarv'!B$1,FALSE)</f>
        <v>44938</v>
      </c>
      <c r="C83" s="61">
        <f>VLOOKUP(Tabla14[[#This Row],[id]],Tabla2[],'aux buscarv'!C$1,FALSE)</f>
        <v>12</v>
      </c>
      <c r="D83" s="61">
        <f>VLOOKUP(Tabla14[[#This Row],[id]],Tabla2[],'aux buscarv'!D$1,FALSE)</f>
        <v>1</v>
      </c>
      <c r="E83" s="61">
        <f>VLOOKUP(Tabla14[[#This Row],[id]],Tabla2[],'aux buscarv'!E$1,FALSE)</f>
        <v>2023</v>
      </c>
      <c r="F83" s="61">
        <f>VLOOKUP(Tabla14[[#This Row],[id]],Tabla2[],'aux buscarv'!F$1,FALSE)</f>
        <v>3</v>
      </c>
      <c r="G83" s="61" t="str">
        <f>VLOOKUP(Tabla14[[#This Row],[id]],Tabla2[],'aux buscarv'!G$1,FALSE)</f>
        <v>DAPPTE</v>
      </c>
      <c r="H83" s="61" t="str">
        <f>VLOOKUP(Tabla14[[#This Row],[id]],Tabla2[],'aux buscarv'!H$1,FALSE)</f>
        <v>CABA</v>
      </c>
      <c r="I83" s="61">
        <f>VLOOKUP(Tabla14[[#This Row],[id]],Tabla2[],'aux buscarv'!I$1,FALSE)</f>
        <v>2</v>
      </c>
      <c r="J83" s="61" t="str">
        <f>VLOOKUP(Tabla14[[#This Row],[id]],Tabla2[],'aux buscarv'!J$1,FALSE)</f>
        <v>COMUNA 1</v>
      </c>
      <c r="K83" s="61" t="str">
        <f>VLOOKUP(Tabla14[[#This Row],[id]],Tabla2[],'aux buscarv'!K$1,FALSE)</f>
        <v>MONSERRAT</v>
      </c>
      <c r="L83" s="61" t="str">
        <f>VLOOKUP(Tabla14[[#This Row],[id]],Tabla2[],'aux buscarv'!L$1,FALSE)</f>
        <v>PLAZOLETA ENFRENTE ENFRENTE DEL MSAL</v>
      </c>
      <c r="M83" s="61" t="str">
        <f>VLOOKUP(Tabla14[[#This Row],[id]],Tabla2[],'aux buscarv'!M$1,FALSE)</f>
        <v>MORENO ENTRE LIMA Y 9 DE JULIO</v>
      </c>
      <c r="N83" s="62" t="str">
        <f>VLOOKUP(Tabla14[[#This Row],[id]],Tabla2[],'aux buscarv'!N$1,FALSE)</f>
        <v>https://goo.gl/maps/v4vzCugZuWYXvAYS7</v>
      </c>
      <c r="O83" t="s">
        <v>109</v>
      </c>
      <c r="P83" t="s">
        <v>113</v>
      </c>
      <c r="Q83" t="s">
        <v>112</v>
      </c>
      <c r="R83">
        <v>95</v>
      </c>
    </row>
    <row r="84" spans="1:18" x14ac:dyDescent="0.25">
      <c r="A84" t="s">
        <v>179</v>
      </c>
      <c r="B84" s="46">
        <f>VLOOKUP(Tabla14[[#This Row],[id]],Tabla2[],'aux buscarv'!B$1,FALSE)</f>
        <v>44938</v>
      </c>
      <c r="C84" s="61">
        <f>VLOOKUP(Tabla14[[#This Row],[id]],Tabla2[],'aux buscarv'!C$1,FALSE)</f>
        <v>12</v>
      </c>
      <c r="D84" s="61">
        <f>VLOOKUP(Tabla14[[#This Row],[id]],Tabla2[],'aux buscarv'!D$1,FALSE)</f>
        <v>1</v>
      </c>
      <c r="E84" s="61">
        <f>VLOOKUP(Tabla14[[#This Row],[id]],Tabla2[],'aux buscarv'!E$1,FALSE)</f>
        <v>2023</v>
      </c>
      <c r="F84" s="61">
        <f>VLOOKUP(Tabla14[[#This Row],[id]],Tabla2[],'aux buscarv'!F$1,FALSE)</f>
        <v>3</v>
      </c>
      <c r="G84" s="61" t="str">
        <f>VLOOKUP(Tabla14[[#This Row],[id]],Tabla2[],'aux buscarv'!G$1,FALSE)</f>
        <v>DAPPTE</v>
      </c>
      <c r="H84" s="61" t="str">
        <f>VLOOKUP(Tabla14[[#This Row],[id]],Tabla2[],'aux buscarv'!H$1,FALSE)</f>
        <v>CABA</v>
      </c>
      <c r="I84" s="61">
        <f>VLOOKUP(Tabla14[[#This Row],[id]],Tabla2[],'aux buscarv'!I$1,FALSE)</f>
        <v>2</v>
      </c>
      <c r="J84" s="61" t="str">
        <f>VLOOKUP(Tabla14[[#This Row],[id]],Tabla2[],'aux buscarv'!J$1,FALSE)</f>
        <v>COMUNA 1</v>
      </c>
      <c r="K84" s="61" t="str">
        <f>VLOOKUP(Tabla14[[#This Row],[id]],Tabla2[],'aux buscarv'!K$1,FALSE)</f>
        <v>MONSERRAT</v>
      </c>
      <c r="L84" s="61" t="str">
        <f>VLOOKUP(Tabla14[[#This Row],[id]],Tabla2[],'aux buscarv'!L$1,FALSE)</f>
        <v>PLAZOLETA ENFRENTE ENFRENTE DEL MSAL</v>
      </c>
      <c r="M84" s="61" t="str">
        <f>VLOOKUP(Tabla14[[#This Row],[id]],Tabla2[],'aux buscarv'!M$1,FALSE)</f>
        <v>MORENO ENTRE LIMA Y 9 DE JULIO</v>
      </c>
      <c r="N84" s="62" t="str">
        <f>VLOOKUP(Tabla14[[#This Row],[id]],Tabla2[],'aux buscarv'!N$1,FALSE)</f>
        <v>https://goo.gl/maps/v4vzCugZuWYXvAYS7</v>
      </c>
      <c r="O84" t="s">
        <v>114</v>
      </c>
      <c r="P84" t="s">
        <v>115</v>
      </c>
      <c r="Q84" t="s">
        <v>111</v>
      </c>
      <c r="R84">
        <v>73</v>
      </c>
    </row>
    <row r="85" spans="1:18" x14ac:dyDescent="0.25">
      <c r="A85" t="s">
        <v>180</v>
      </c>
      <c r="B85" s="46">
        <f>VLOOKUP(Tabla14[[#This Row],[id]],Tabla2[],'aux buscarv'!B$1,FALSE)</f>
        <v>44938</v>
      </c>
      <c r="C85" s="61">
        <f>VLOOKUP(Tabla14[[#This Row],[id]],Tabla2[],'aux buscarv'!C$1,FALSE)</f>
        <v>12</v>
      </c>
      <c r="D85" s="61">
        <f>VLOOKUP(Tabla14[[#This Row],[id]],Tabla2[],'aux buscarv'!D$1,FALSE)</f>
        <v>1</v>
      </c>
      <c r="E85" s="61">
        <f>VLOOKUP(Tabla14[[#This Row],[id]],Tabla2[],'aux buscarv'!E$1,FALSE)</f>
        <v>2023</v>
      </c>
      <c r="F85" s="61">
        <f>VLOOKUP(Tabla14[[#This Row],[id]],Tabla2[],'aux buscarv'!F$1,FALSE)</f>
        <v>3</v>
      </c>
      <c r="G85" s="61" t="str">
        <f>VLOOKUP(Tabla14[[#This Row],[id]],Tabla2[],'aux buscarv'!G$1,FALSE)</f>
        <v>EETB</v>
      </c>
      <c r="H85" s="61" t="str">
        <f>VLOOKUP(Tabla14[[#This Row],[id]],Tabla2[],'aux buscarv'!H$1,FALSE)</f>
        <v>CABA</v>
      </c>
      <c r="I85" s="61">
        <f>VLOOKUP(Tabla14[[#This Row],[id]],Tabla2[],'aux buscarv'!I$1,FALSE)</f>
        <v>3</v>
      </c>
      <c r="J85" s="61" t="str">
        <f>VLOOKUP(Tabla14[[#This Row],[id]],Tabla2[],'aux buscarv'!J$1,FALSE)</f>
        <v>COMUNA 8</v>
      </c>
      <c r="K85" s="61" t="str">
        <f>VLOOKUP(Tabla14[[#This Row],[id]],Tabla2[],'aux buscarv'!K$1,FALSE)</f>
        <v>VILLA SOLDATI</v>
      </c>
      <c r="L85" s="61" t="str">
        <f>VLOOKUP(Tabla14[[#This Row],[id]],Tabla2[],'aux buscarv'!L$1,FALSE)</f>
        <v>-</v>
      </c>
      <c r="M85" s="61" t="str">
        <f>VLOOKUP(Tabla14[[#This Row],[id]],Tabla2[],'aux buscarv'!M$1,FALSE)</f>
        <v>Av. Varela y Av. Rabanal</v>
      </c>
      <c r="N85" s="62" t="str">
        <f>VLOOKUP(Tabla14[[#This Row],[id]],Tabla2[],'aux buscarv'!N$1,FALSE)</f>
        <v>https://maps.app.goo.gl/ACdGej1dfp3iMjQE7</v>
      </c>
      <c r="O85" t="s">
        <v>109</v>
      </c>
      <c r="P85" t="s">
        <v>110</v>
      </c>
      <c r="Q85" t="s">
        <v>111</v>
      </c>
      <c r="R85">
        <v>43</v>
      </c>
    </row>
    <row r="86" spans="1:18" x14ac:dyDescent="0.25">
      <c r="A86" t="s">
        <v>180</v>
      </c>
      <c r="B86" s="46">
        <f>VLOOKUP(Tabla14[[#This Row],[id]],Tabla2[],'aux buscarv'!B$1,FALSE)</f>
        <v>44938</v>
      </c>
      <c r="C86" s="61">
        <f>VLOOKUP(Tabla14[[#This Row],[id]],Tabla2[],'aux buscarv'!C$1,FALSE)</f>
        <v>12</v>
      </c>
      <c r="D86" s="61">
        <f>VLOOKUP(Tabla14[[#This Row],[id]],Tabla2[],'aux buscarv'!D$1,FALSE)</f>
        <v>1</v>
      </c>
      <c r="E86" s="61">
        <f>VLOOKUP(Tabla14[[#This Row],[id]],Tabla2[],'aux buscarv'!E$1,FALSE)</f>
        <v>2023</v>
      </c>
      <c r="F86" s="61">
        <f>VLOOKUP(Tabla14[[#This Row],[id]],Tabla2[],'aux buscarv'!F$1,FALSE)</f>
        <v>3</v>
      </c>
      <c r="G86" s="61" t="str">
        <f>VLOOKUP(Tabla14[[#This Row],[id]],Tabla2[],'aux buscarv'!G$1,FALSE)</f>
        <v>EETB</v>
      </c>
      <c r="H86" s="61" t="str">
        <f>VLOOKUP(Tabla14[[#This Row],[id]],Tabla2[],'aux buscarv'!H$1,FALSE)</f>
        <v>CABA</v>
      </c>
      <c r="I86" s="61">
        <f>VLOOKUP(Tabla14[[#This Row],[id]],Tabla2[],'aux buscarv'!I$1,FALSE)</f>
        <v>3</v>
      </c>
      <c r="J86" s="61" t="str">
        <f>VLOOKUP(Tabla14[[#This Row],[id]],Tabla2[],'aux buscarv'!J$1,FALSE)</f>
        <v>COMUNA 8</v>
      </c>
      <c r="K86" s="61" t="str">
        <f>VLOOKUP(Tabla14[[#This Row],[id]],Tabla2[],'aux buscarv'!K$1,FALSE)</f>
        <v>VILLA SOLDATI</v>
      </c>
      <c r="L86" s="61" t="str">
        <f>VLOOKUP(Tabla14[[#This Row],[id]],Tabla2[],'aux buscarv'!L$1,FALSE)</f>
        <v>-</v>
      </c>
      <c r="M86" s="61" t="str">
        <f>VLOOKUP(Tabla14[[#This Row],[id]],Tabla2[],'aux buscarv'!M$1,FALSE)</f>
        <v>Av. Varela y Av. Rabanal</v>
      </c>
      <c r="N86" s="62" t="str">
        <f>VLOOKUP(Tabla14[[#This Row],[id]],Tabla2[],'aux buscarv'!N$1,FALSE)</f>
        <v>https://maps.app.goo.gl/ACdGej1dfp3iMjQE7</v>
      </c>
      <c r="O86" t="s">
        <v>109</v>
      </c>
      <c r="P86" t="s">
        <v>110</v>
      </c>
      <c r="Q86" t="s">
        <v>112</v>
      </c>
      <c r="R86">
        <v>74</v>
      </c>
    </row>
    <row r="87" spans="1:18" x14ac:dyDescent="0.25">
      <c r="A87" t="s">
        <v>180</v>
      </c>
      <c r="B87" s="46">
        <f>VLOOKUP(Tabla14[[#This Row],[id]],Tabla2[],'aux buscarv'!B$1,FALSE)</f>
        <v>44938</v>
      </c>
      <c r="C87" s="61">
        <f>VLOOKUP(Tabla14[[#This Row],[id]],Tabla2[],'aux buscarv'!C$1,FALSE)</f>
        <v>12</v>
      </c>
      <c r="D87" s="61">
        <f>VLOOKUP(Tabla14[[#This Row],[id]],Tabla2[],'aux buscarv'!D$1,FALSE)</f>
        <v>1</v>
      </c>
      <c r="E87" s="61">
        <f>VLOOKUP(Tabla14[[#This Row],[id]],Tabla2[],'aux buscarv'!E$1,FALSE)</f>
        <v>2023</v>
      </c>
      <c r="F87" s="61">
        <f>VLOOKUP(Tabla14[[#This Row],[id]],Tabla2[],'aux buscarv'!F$1,FALSE)</f>
        <v>3</v>
      </c>
      <c r="G87" s="61" t="str">
        <f>VLOOKUP(Tabla14[[#This Row],[id]],Tabla2[],'aux buscarv'!G$1,FALSE)</f>
        <v>EETB</v>
      </c>
      <c r="H87" s="61" t="str">
        <f>VLOOKUP(Tabla14[[#This Row],[id]],Tabla2[],'aux buscarv'!H$1,FALSE)</f>
        <v>CABA</v>
      </c>
      <c r="I87" s="61">
        <f>VLOOKUP(Tabla14[[#This Row],[id]],Tabla2[],'aux buscarv'!I$1,FALSE)</f>
        <v>3</v>
      </c>
      <c r="J87" s="61" t="str">
        <f>VLOOKUP(Tabla14[[#This Row],[id]],Tabla2[],'aux buscarv'!J$1,FALSE)</f>
        <v>COMUNA 8</v>
      </c>
      <c r="K87" s="61" t="str">
        <f>VLOOKUP(Tabla14[[#This Row],[id]],Tabla2[],'aux buscarv'!K$1,FALSE)</f>
        <v>VILLA SOLDATI</v>
      </c>
      <c r="L87" s="61" t="str">
        <f>VLOOKUP(Tabla14[[#This Row],[id]],Tabla2[],'aux buscarv'!L$1,FALSE)</f>
        <v>-</v>
      </c>
      <c r="M87" s="61" t="str">
        <f>VLOOKUP(Tabla14[[#This Row],[id]],Tabla2[],'aux buscarv'!M$1,FALSE)</f>
        <v>Av. Varela y Av. Rabanal</v>
      </c>
      <c r="N87" s="62" t="str">
        <f>VLOOKUP(Tabla14[[#This Row],[id]],Tabla2[],'aux buscarv'!N$1,FALSE)</f>
        <v>https://maps.app.goo.gl/ACdGej1dfp3iMjQE7</v>
      </c>
      <c r="O87" t="s">
        <v>109</v>
      </c>
      <c r="P87" t="s">
        <v>113</v>
      </c>
      <c r="Q87" t="s">
        <v>112</v>
      </c>
      <c r="R87">
        <v>37</v>
      </c>
    </row>
    <row r="88" spans="1:18" x14ac:dyDescent="0.25">
      <c r="A88" t="s">
        <v>180</v>
      </c>
      <c r="B88" s="46">
        <f>VLOOKUP(Tabla14[[#This Row],[id]],Tabla2[],'aux buscarv'!B$1,FALSE)</f>
        <v>44938</v>
      </c>
      <c r="C88" s="61">
        <f>VLOOKUP(Tabla14[[#This Row],[id]],Tabla2[],'aux buscarv'!C$1,FALSE)</f>
        <v>12</v>
      </c>
      <c r="D88" s="61">
        <f>VLOOKUP(Tabla14[[#This Row],[id]],Tabla2[],'aux buscarv'!D$1,FALSE)</f>
        <v>1</v>
      </c>
      <c r="E88" s="61">
        <f>VLOOKUP(Tabla14[[#This Row],[id]],Tabla2[],'aux buscarv'!E$1,FALSE)</f>
        <v>2023</v>
      </c>
      <c r="F88" s="61">
        <f>VLOOKUP(Tabla14[[#This Row],[id]],Tabla2[],'aux buscarv'!F$1,FALSE)</f>
        <v>3</v>
      </c>
      <c r="G88" s="61" t="str">
        <f>VLOOKUP(Tabla14[[#This Row],[id]],Tabla2[],'aux buscarv'!G$1,FALSE)</f>
        <v>EETB</v>
      </c>
      <c r="H88" s="61" t="str">
        <f>VLOOKUP(Tabla14[[#This Row],[id]],Tabla2[],'aux buscarv'!H$1,FALSE)</f>
        <v>CABA</v>
      </c>
      <c r="I88" s="61">
        <f>VLOOKUP(Tabla14[[#This Row],[id]],Tabla2[],'aux buscarv'!I$1,FALSE)</f>
        <v>3</v>
      </c>
      <c r="J88" s="61" t="str">
        <f>VLOOKUP(Tabla14[[#This Row],[id]],Tabla2[],'aux buscarv'!J$1,FALSE)</f>
        <v>COMUNA 8</v>
      </c>
      <c r="K88" s="61" t="str">
        <f>VLOOKUP(Tabla14[[#This Row],[id]],Tabla2[],'aux buscarv'!K$1,FALSE)</f>
        <v>VILLA SOLDATI</v>
      </c>
      <c r="L88" s="61" t="str">
        <f>VLOOKUP(Tabla14[[#This Row],[id]],Tabla2[],'aux buscarv'!L$1,FALSE)</f>
        <v>-</v>
      </c>
      <c r="M88" s="61" t="str">
        <f>VLOOKUP(Tabla14[[#This Row],[id]],Tabla2[],'aux buscarv'!M$1,FALSE)</f>
        <v>Av. Varela y Av. Rabanal</v>
      </c>
      <c r="N88" s="62" t="str">
        <f>VLOOKUP(Tabla14[[#This Row],[id]],Tabla2[],'aux buscarv'!N$1,FALSE)</f>
        <v>https://maps.app.goo.gl/ACdGej1dfp3iMjQE7</v>
      </c>
      <c r="O88" t="s">
        <v>109</v>
      </c>
      <c r="P88" t="s">
        <v>122</v>
      </c>
      <c r="Q88" t="s">
        <v>112</v>
      </c>
      <c r="R88">
        <v>37</v>
      </c>
    </row>
    <row r="89" spans="1:18" x14ac:dyDescent="0.25">
      <c r="A89" t="s">
        <v>180</v>
      </c>
      <c r="B89" s="46">
        <f>VLOOKUP(Tabla14[[#This Row],[id]],Tabla2[],'aux buscarv'!B$1,FALSE)</f>
        <v>44938</v>
      </c>
      <c r="C89" s="61">
        <f>VLOOKUP(Tabla14[[#This Row],[id]],Tabla2[],'aux buscarv'!C$1,FALSE)</f>
        <v>12</v>
      </c>
      <c r="D89" s="61">
        <f>VLOOKUP(Tabla14[[#This Row],[id]],Tabla2[],'aux buscarv'!D$1,FALSE)</f>
        <v>1</v>
      </c>
      <c r="E89" s="61">
        <f>VLOOKUP(Tabla14[[#This Row],[id]],Tabla2[],'aux buscarv'!E$1,FALSE)</f>
        <v>2023</v>
      </c>
      <c r="F89" s="61">
        <f>VLOOKUP(Tabla14[[#This Row],[id]],Tabla2[],'aux buscarv'!F$1,FALSE)</f>
        <v>3</v>
      </c>
      <c r="G89" s="61" t="str">
        <f>VLOOKUP(Tabla14[[#This Row],[id]],Tabla2[],'aux buscarv'!G$1,FALSE)</f>
        <v>EETB</v>
      </c>
      <c r="H89" s="61" t="str">
        <f>VLOOKUP(Tabla14[[#This Row],[id]],Tabla2[],'aux buscarv'!H$1,FALSE)</f>
        <v>CABA</v>
      </c>
      <c r="I89" s="61">
        <f>VLOOKUP(Tabla14[[#This Row],[id]],Tabla2[],'aux buscarv'!I$1,FALSE)</f>
        <v>3</v>
      </c>
      <c r="J89" s="61" t="str">
        <f>VLOOKUP(Tabla14[[#This Row],[id]],Tabla2[],'aux buscarv'!J$1,FALSE)</f>
        <v>COMUNA 8</v>
      </c>
      <c r="K89" s="61" t="str">
        <f>VLOOKUP(Tabla14[[#This Row],[id]],Tabla2[],'aux buscarv'!K$1,FALSE)</f>
        <v>VILLA SOLDATI</v>
      </c>
      <c r="L89" s="61" t="str">
        <f>VLOOKUP(Tabla14[[#This Row],[id]],Tabla2[],'aux buscarv'!L$1,FALSE)</f>
        <v>-</v>
      </c>
      <c r="M89" s="61" t="str">
        <f>VLOOKUP(Tabla14[[#This Row],[id]],Tabla2[],'aux buscarv'!M$1,FALSE)</f>
        <v>Av. Varela y Av. Rabanal</v>
      </c>
      <c r="N89" s="62" t="str">
        <f>VLOOKUP(Tabla14[[#This Row],[id]],Tabla2[],'aux buscarv'!N$1,FALSE)</f>
        <v>https://maps.app.goo.gl/ACdGej1dfp3iMjQE7</v>
      </c>
      <c r="O89" t="s">
        <v>114</v>
      </c>
      <c r="P89" t="s">
        <v>115</v>
      </c>
      <c r="Q89" t="s">
        <v>111</v>
      </c>
      <c r="R89">
        <v>45</v>
      </c>
    </row>
    <row r="90" spans="1:18" x14ac:dyDescent="0.25">
      <c r="A90" t="s">
        <v>180</v>
      </c>
      <c r="B90" s="46">
        <f>VLOOKUP(Tabla14[[#This Row],[id]],Tabla2[],'aux buscarv'!B$1,FALSE)</f>
        <v>44938</v>
      </c>
      <c r="C90" s="61">
        <f>VLOOKUP(Tabla14[[#This Row],[id]],Tabla2[],'aux buscarv'!C$1,FALSE)</f>
        <v>12</v>
      </c>
      <c r="D90" s="61">
        <f>VLOOKUP(Tabla14[[#This Row],[id]],Tabla2[],'aux buscarv'!D$1,FALSE)</f>
        <v>1</v>
      </c>
      <c r="E90" s="61">
        <f>VLOOKUP(Tabla14[[#This Row],[id]],Tabla2[],'aux buscarv'!E$1,FALSE)</f>
        <v>2023</v>
      </c>
      <c r="F90" s="61">
        <f>VLOOKUP(Tabla14[[#This Row],[id]],Tabla2[],'aux buscarv'!F$1,FALSE)</f>
        <v>3</v>
      </c>
      <c r="G90" s="61" t="str">
        <f>VLOOKUP(Tabla14[[#This Row],[id]],Tabla2[],'aux buscarv'!G$1,FALSE)</f>
        <v>EETB</v>
      </c>
      <c r="H90" s="61" t="str">
        <f>VLOOKUP(Tabla14[[#This Row],[id]],Tabla2[],'aux buscarv'!H$1,FALSE)</f>
        <v>CABA</v>
      </c>
      <c r="I90" s="61">
        <f>VLOOKUP(Tabla14[[#This Row],[id]],Tabla2[],'aux buscarv'!I$1,FALSE)</f>
        <v>3</v>
      </c>
      <c r="J90" s="61" t="str">
        <f>VLOOKUP(Tabla14[[#This Row],[id]],Tabla2[],'aux buscarv'!J$1,FALSE)</f>
        <v>COMUNA 8</v>
      </c>
      <c r="K90" s="61" t="str">
        <f>VLOOKUP(Tabla14[[#This Row],[id]],Tabla2[],'aux buscarv'!K$1,FALSE)</f>
        <v>VILLA SOLDATI</v>
      </c>
      <c r="L90" s="61" t="str">
        <f>VLOOKUP(Tabla14[[#This Row],[id]],Tabla2[],'aux buscarv'!L$1,FALSE)</f>
        <v>-</v>
      </c>
      <c r="M90" s="61" t="str">
        <f>VLOOKUP(Tabla14[[#This Row],[id]],Tabla2[],'aux buscarv'!M$1,FALSE)</f>
        <v>Av. Varela y Av. Rabanal</v>
      </c>
      <c r="N90" s="62" t="str">
        <f>VLOOKUP(Tabla14[[#This Row],[id]],Tabla2[],'aux buscarv'!N$1,FALSE)</f>
        <v>https://maps.app.goo.gl/ACdGej1dfp3iMjQE7</v>
      </c>
      <c r="O90" t="s">
        <v>114</v>
      </c>
      <c r="P90" t="s">
        <v>123</v>
      </c>
      <c r="Q90" t="s">
        <v>124</v>
      </c>
      <c r="R90">
        <v>4</v>
      </c>
    </row>
    <row r="91" spans="1:18" x14ac:dyDescent="0.25">
      <c r="A91" t="s">
        <v>180</v>
      </c>
      <c r="B91" s="46">
        <f>VLOOKUP(Tabla14[[#This Row],[id]],Tabla2[],'aux buscarv'!B$1,FALSE)</f>
        <v>44938</v>
      </c>
      <c r="C91" s="61">
        <f>VLOOKUP(Tabla14[[#This Row],[id]],Tabla2[],'aux buscarv'!C$1,FALSE)</f>
        <v>12</v>
      </c>
      <c r="D91" s="61">
        <f>VLOOKUP(Tabla14[[#This Row],[id]],Tabla2[],'aux buscarv'!D$1,FALSE)</f>
        <v>1</v>
      </c>
      <c r="E91" s="61">
        <f>VLOOKUP(Tabla14[[#This Row],[id]],Tabla2[],'aux buscarv'!E$1,FALSE)</f>
        <v>2023</v>
      </c>
      <c r="F91" s="61">
        <f>VLOOKUP(Tabla14[[#This Row],[id]],Tabla2[],'aux buscarv'!F$1,FALSE)</f>
        <v>3</v>
      </c>
      <c r="G91" s="61" t="str">
        <f>VLOOKUP(Tabla14[[#This Row],[id]],Tabla2[],'aux buscarv'!G$1,FALSE)</f>
        <v>EETB</v>
      </c>
      <c r="H91" s="61" t="str">
        <f>VLOOKUP(Tabla14[[#This Row],[id]],Tabla2[],'aux buscarv'!H$1,FALSE)</f>
        <v>CABA</v>
      </c>
      <c r="I91" s="61">
        <f>VLOOKUP(Tabla14[[#This Row],[id]],Tabla2[],'aux buscarv'!I$1,FALSE)</f>
        <v>3</v>
      </c>
      <c r="J91" s="61" t="str">
        <f>VLOOKUP(Tabla14[[#This Row],[id]],Tabla2[],'aux buscarv'!J$1,FALSE)</f>
        <v>COMUNA 8</v>
      </c>
      <c r="K91" s="61" t="str">
        <f>VLOOKUP(Tabla14[[#This Row],[id]],Tabla2[],'aux buscarv'!K$1,FALSE)</f>
        <v>VILLA SOLDATI</v>
      </c>
      <c r="L91" s="61" t="str">
        <f>VLOOKUP(Tabla14[[#This Row],[id]],Tabla2[],'aux buscarv'!L$1,FALSE)</f>
        <v>-</v>
      </c>
      <c r="M91" s="61" t="str">
        <f>VLOOKUP(Tabla14[[#This Row],[id]],Tabla2[],'aux buscarv'!M$1,FALSE)</f>
        <v>Av. Varela y Av. Rabanal</v>
      </c>
      <c r="N91" s="62" t="str">
        <f>VLOOKUP(Tabla14[[#This Row],[id]],Tabla2[],'aux buscarv'!N$1,FALSE)</f>
        <v>https://maps.app.goo.gl/ACdGej1dfp3iMjQE7</v>
      </c>
      <c r="O91" t="s">
        <v>114</v>
      </c>
      <c r="P91" t="s">
        <v>123</v>
      </c>
      <c r="Q91" t="s">
        <v>111</v>
      </c>
      <c r="R91">
        <v>23</v>
      </c>
    </row>
    <row r="92" spans="1:18" x14ac:dyDescent="0.25">
      <c r="A92" t="s">
        <v>181</v>
      </c>
      <c r="B92" s="46">
        <f>VLOOKUP(Tabla14[[#This Row],[id]],Tabla2[],'aux buscarv'!B$1,FALSE)</f>
        <v>44939</v>
      </c>
      <c r="C92" s="61">
        <f>VLOOKUP(Tabla14[[#This Row],[id]],Tabla2[],'aux buscarv'!C$1,FALSE)</f>
        <v>13</v>
      </c>
      <c r="D92" s="61">
        <f>VLOOKUP(Tabla14[[#This Row],[id]],Tabla2[],'aux buscarv'!D$1,FALSE)</f>
        <v>1</v>
      </c>
      <c r="E92" s="61">
        <f>VLOOKUP(Tabla14[[#This Row],[id]],Tabla2[],'aux buscarv'!E$1,FALSE)</f>
        <v>2023</v>
      </c>
      <c r="F92" s="61">
        <f>VLOOKUP(Tabla14[[#This Row],[id]],Tabla2[],'aux buscarv'!F$1,FALSE)</f>
        <v>3</v>
      </c>
      <c r="G92" s="61" t="str">
        <f>VLOOKUP(Tabla14[[#This Row],[id]],Tabla2[],'aux buscarv'!G$1,FALSE)</f>
        <v>EETB</v>
      </c>
      <c r="H92" s="61" t="str">
        <f>VLOOKUP(Tabla14[[#This Row],[id]],Tabla2[],'aux buscarv'!H$1,FALSE)</f>
        <v>CABA</v>
      </c>
      <c r="I92" s="61">
        <f>VLOOKUP(Tabla14[[#This Row],[id]],Tabla2[],'aux buscarv'!I$1,FALSE)</f>
        <v>3</v>
      </c>
      <c r="J92" s="61" t="str">
        <f>VLOOKUP(Tabla14[[#This Row],[id]],Tabla2[],'aux buscarv'!J$1,FALSE)</f>
        <v>COMUNA 7</v>
      </c>
      <c r="K92" s="61" t="str">
        <f>VLOOKUP(Tabla14[[#This Row],[id]],Tabla2[],'aux buscarv'!K$1,FALSE)</f>
        <v>BAJO FLORES</v>
      </c>
      <c r="L92" s="61" t="str">
        <f>VLOOKUP(Tabla14[[#This Row],[id]],Tabla2[],'aux buscarv'!L$1,FALSE)</f>
        <v>Sector Ferroviario</v>
      </c>
      <c r="M92" s="61" t="str">
        <f>VLOOKUP(Tabla14[[#This Row],[id]],Tabla2[],'aux buscarv'!M$1,FALSE)</f>
        <v>Alpaca 1380</v>
      </c>
      <c r="N92" s="62" t="str">
        <f>VLOOKUP(Tabla14[[#This Row],[id]],Tabla2[],'aux buscarv'!N$1,FALSE)</f>
        <v>https://maps.app.goo.gl/NBV1SeiG3fajdz2o7</v>
      </c>
      <c r="O92" t="s">
        <v>109</v>
      </c>
      <c r="P92" t="s">
        <v>110</v>
      </c>
      <c r="Q92" t="s">
        <v>111</v>
      </c>
      <c r="R92">
        <v>18</v>
      </c>
    </row>
    <row r="93" spans="1:18" x14ac:dyDescent="0.25">
      <c r="A93" t="s">
        <v>181</v>
      </c>
      <c r="B93" s="46">
        <f>VLOOKUP(Tabla14[[#This Row],[id]],Tabla2[],'aux buscarv'!B$1,FALSE)</f>
        <v>44939</v>
      </c>
      <c r="C93" s="61">
        <f>VLOOKUP(Tabla14[[#This Row],[id]],Tabla2[],'aux buscarv'!C$1,FALSE)</f>
        <v>13</v>
      </c>
      <c r="D93" s="61">
        <f>VLOOKUP(Tabla14[[#This Row],[id]],Tabla2[],'aux buscarv'!D$1,FALSE)</f>
        <v>1</v>
      </c>
      <c r="E93" s="61">
        <f>VLOOKUP(Tabla14[[#This Row],[id]],Tabla2[],'aux buscarv'!E$1,FALSE)</f>
        <v>2023</v>
      </c>
      <c r="F93" s="61">
        <f>VLOOKUP(Tabla14[[#This Row],[id]],Tabla2[],'aux buscarv'!F$1,FALSE)</f>
        <v>3</v>
      </c>
      <c r="G93" s="61" t="str">
        <f>VLOOKUP(Tabla14[[#This Row],[id]],Tabla2[],'aux buscarv'!G$1,FALSE)</f>
        <v>EETB</v>
      </c>
      <c r="H93" s="61" t="str">
        <f>VLOOKUP(Tabla14[[#This Row],[id]],Tabla2[],'aux buscarv'!H$1,FALSE)</f>
        <v>CABA</v>
      </c>
      <c r="I93" s="61">
        <f>VLOOKUP(Tabla14[[#This Row],[id]],Tabla2[],'aux buscarv'!I$1,FALSE)</f>
        <v>3</v>
      </c>
      <c r="J93" s="61" t="str">
        <f>VLOOKUP(Tabla14[[#This Row],[id]],Tabla2[],'aux buscarv'!J$1,FALSE)</f>
        <v>COMUNA 7</v>
      </c>
      <c r="K93" s="61" t="str">
        <f>VLOOKUP(Tabla14[[#This Row],[id]],Tabla2[],'aux buscarv'!K$1,FALSE)</f>
        <v>BAJO FLORES</v>
      </c>
      <c r="L93" s="61" t="str">
        <f>VLOOKUP(Tabla14[[#This Row],[id]],Tabla2[],'aux buscarv'!L$1,FALSE)</f>
        <v>Sector Ferroviario</v>
      </c>
      <c r="M93" s="61" t="str">
        <f>VLOOKUP(Tabla14[[#This Row],[id]],Tabla2[],'aux buscarv'!M$1,FALSE)</f>
        <v>Alpaca 1380</v>
      </c>
      <c r="N93" s="62" t="str">
        <f>VLOOKUP(Tabla14[[#This Row],[id]],Tabla2[],'aux buscarv'!N$1,FALSE)</f>
        <v>https://maps.app.goo.gl/NBV1SeiG3fajdz2o7</v>
      </c>
      <c r="O93" t="s">
        <v>109</v>
      </c>
      <c r="P93" t="s">
        <v>110</v>
      </c>
      <c r="Q93" t="s">
        <v>112</v>
      </c>
      <c r="R93">
        <v>18</v>
      </c>
    </row>
    <row r="94" spans="1:18" x14ac:dyDescent="0.25">
      <c r="A94" t="s">
        <v>181</v>
      </c>
      <c r="B94" s="46">
        <f>VLOOKUP(Tabla14[[#This Row],[id]],Tabla2[],'aux buscarv'!B$1,FALSE)</f>
        <v>44939</v>
      </c>
      <c r="C94" s="61">
        <f>VLOOKUP(Tabla14[[#This Row],[id]],Tabla2[],'aux buscarv'!C$1,FALSE)</f>
        <v>13</v>
      </c>
      <c r="D94" s="61">
        <f>VLOOKUP(Tabla14[[#This Row],[id]],Tabla2[],'aux buscarv'!D$1,FALSE)</f>
        <v>1</v>
      </c>
      <c r="E94" s="61">
        <f>VLOOKUP(Tabla14[[#This Row],[id]],Tabla2[],'aux buscarv'!E$1,FALSE)</f>
        <v>2023</v>
      </c>
      <c r="F94" s="61">
        <f>VLOOKUP(Tabla14[[#This Row],[id]],Tabla2[],'aux buscarv'!F$1,FALSE)</f>
        <v>3</v>
      </c>
      <c r="G94" s="61" t="str">
        <f>VLOOKUP(Tabla14[[#This Row],[id]],Tabla2[],'aux buscarv'!G$1,FALSE)</f>
        <v>EETB</v>
      </c>
      <c r="H94" s="61" t="str">
        <f>VLOOKUP(Tabla14[[#This Row],[id]],Tabla2[],'aux buscarv'!H$1,FALSE)</f>
        <v>CABA</v>
      </c>
      <c r="I94" s="61">
        <f>VLOOKUP(Tabla14[[#This Row],[id]],Tabla2[],'aux buscarv'!I$1,FALSE)</f>
        <v>3</v>
      </c>
      <c r="J94" s="61" t="str">
        <f>VLOOKUP(Tabla14[[#This Row],[id]],Tabla2[],'aux buscarv'!J$1,FALSE)</f>
        <v>COMUNA 7</v>
      </c>
      <c r="K94" s="61" t="str">
        <f>VLOOKUP(Tabla14[[#This Row],[id]],Tabla2[],'aux buscarv'!K$1,FALSE)</f>
        <v>BAJO FLORES</v>
      </c>
      <c r="L94" s="61" t="str">
        <f>VLOOKUP(Tabla14[[#This Row],[id]],Tabla2[],'aux buscarv'!L$1,FALSE)</f>
        <v>Sector Ferroviario</v>
      </c>
      <c r="M94" s="61" t="str">
        <f>VLOOKUP(Tabla14[[#This Row],[id]],Tabla2[],'aux buscarv'!M$1,FALSE)</f>
        <v>Alpaca 1380</v>
      </c>
      <c r="N94" s="62" t="str">
        <f>VLOOKUP(Tabla14[[#This Row],[id]],Tabla2[],'aux buscarv'!N$1,FALSE)</f>
        <v>https://maps.app.goo.gl/NBV1SeiG3fajdz2o7</v>
      </c>
      <c r="O94" t="s">
        <v>109</v>
      </c>
      <c r="P94" t="s">
        <v>113</v>
      </c>
      <c r="Q94" t="s">
        <v>112</v>
      </c>
      <c r="R94">
        <v>15</v>
      </c>
    </row>
    <row r="95" spans="1:18" x14ac:dyDescent="0.25">
      <c r="A95" t="s">
        <v>181</v>
      </c>
      <c r="B95" s="46">
        <f>VLOOKUP(Tabla14[[#This Row],[id]],Tabla2[],'aux buscarv'!B$1,FALSE)</f>
        <v>44939</v>
      </c>
      <c r="C95" s="61">
        <f>VLOOKUP(Tabla14[[#This Row],[id]],Tabla2[],'aux buscarv'!C$1,FALSE)</f>
        <v>13</v>
      </c>
      <c r="D95" s="61">
        <f>VLOOKUP(Tabla14[[#This Row],[id]],Tabla2[],'aux buscarv'!D$1,FALSE)</f>
        <v>1</v>
      </c>
      <c r="E95" s="61">
        <f>VLOOKUP(Tabla14[[#This Row],[id]],Tabla2[],'aux buscarv'!E$1,FALSE)</f>
        <v>2023</v>
      </c>
      <c r="F95" s="61">
        <f>VLOOKUP(Tabla14[[#This Row],[id]],Tabla2[],'aux buscarv'!F$1,FALSE)</f>
        <v>3</v>
      </c>
      <c r="G95" s="61" t="str">
        <f>VLOOKUP(Tabla14[[#This Row],[id]],Tabla2[],'aux buscarv'!G$1,FALSE)</f>
        <v>EETB</v>
      </c>
      <c r="H95" s="61" t="str">
        <f>VLOOKUP(Tabla14[[#This Row],[id]],Tabla2[],'aux buscarv'!H$1,FALSE)</f>
        <v>CABA</v>
      </c>
      <c r="I95" s="61">
        <f>VLOOKUP(Tabla14[[#This Row],[id]],Tabla2[],'aux buscarv'!I$1,FALSE)</f>
        <v>3</v>
      </c>
      <c r="J95" s="61" t="str">
        <f>VLOOKUP(Tabla14[[#This Row],[id]],Tabla2[],'aux buscarv'!J$1,FALSE)</f>
        <v>COMUNA 7</v>
      </c>
      <c r="K95" s="61" t="str">
        <f>VLOOKUP(Tabla14[[#This Row],[id]],Tabla2[],'aux buscarv'!K$1,FALSE)</f>
        <v>BAJO FLORES</v>
      </c>
      <c r="L95" s="61" t="str">
        <f>VLOOKUP(Tabla14[[#This Row],[id]],Tabla2[],'aux buscarv'!L$1,FALSE)</f>
        <v>Sector Ferroviario</v>
      </c>
      <c r="M95" s="61" t="str">
        <f>VLOOKUP(Tabla14[[#This Row],[id]],Tabla2[],'aux buscarv'!M$1,FALSE)</f>
        <v>Alpaca 1380</v>
      </c>
      <c r="N95" s="62" t="str">
        <f>VLOOKUP(Tabla14[[#This Row],[id]],Tabla2[],'aux buscarv'!N$1,FALSE)</f>
        <v>https://maps.app.goo.gl/NBV1SeiG3fajdz2o7</v>
      </c>
      <c r="O95" t="s">
        <v>114</v>
      </c>
      <c r="P95" t="s">
        <v>115</v>
      </c>
      <c r="Q95" t="s">
        <v>111</v>
      </c>
      <c r="R95">
        <v>30</v>
      </c>
    </row>
    <row r="96" spans="1:18" x14ac:dyDescent="0.25">
      <c r="A96" t="s">
        <v>182</v>
      </c>
      <c r="B96" s="46">
        <f>VLOOKUP(Tabla14[[#This Row],[id]],Tabla2[],'aux buscarv'!B$1,FALSE)</f>
        <v>44935</v>
      </c>
      <c r="C96" s="61">
        <f>VLOOKUP(Tabla14[[#This Row],[id]],Tabla2[],'aux buscarv'!C$1,FALSE)</f>
        <v>9</v>
      </c>
      <c r="D96" s="61">
        <f>VLOOKUP(Tabla14[[#This Row],[id]],Tabla2[],'aux buscarv'!D$1,FALSE)</f>
        <v>1</v>
      </c>
      <c r="E96" s="61">
        <f>VLOOKUP(Tabla14[[#This Row],[id]],Tabla2[],'aux buscarv'!E$1,FALSE)</f>
        <v>2023</v>
      </c>
      <c r="F96" s="61">
        <f>VLOOKUP(Tabla14[[#This Row],[id]],Tabla2[],'aux buscarv'!F$1,FALSE)</f>
        <v>3</v>
      </c>
      <c r="G96" s="61" t="str">
        <f>VLOOKUP(Tabla14[[#This Row],[id]],Tabla2[],'aux buscarv'!G$1,FALSE)</f>
        <v>DAPPTE</v>
      </c>
      <c r="H96" s="61" t="str">
        <f>VLOOKUP(Tabla14[[#This Row],[id]],Tabla2[],'aux buscarv'!H$1,FALSE)</f>
        <v>BUENOS AIRES</v>
      </c>
      <c r="I96" s="61">
        <f>VLOOKUP(Tabla14[[#This Row],[id]],Tabla2[],'aux buscarv'!I$1,FALSE)</f>
        <v>4</v>
      </c>
      <c r="J96" s="61" t="str">
        <f>VLOOKUP(Tabla14[[#This Row],[id]],Tabla2[],'aux buscarv'!J$1,FALSE)</f>
        <v>LUJAN</v>
      </c>
      <c r="K96" s="61" t="str">
        <f>VLOOKUP(Tabla14[[#This Row],[id]],Tabla2[],'aux buscarv'!K$1,FALSE)</f>
        <v>TORRES</v>
      </c>
      <c r="L96" s="61" t="str">
        <f>VLOOKUP(Tabla14[[#This Row],[id]],Tabla2[],'aux buscarv'!L$1,FALSE)</f>
        <v>HOSPITAL NACIONAL DR MANUEL A MOSTES DE OCA</v>
      </c>
      <c r="M96" s="61" t="str">
        <f>VLOOKUP(Tabla14[[#This Row],[id]],Tabla2[],'aux buscarv'!M$1,FALSE)</f>
        <v>PADRE JOSE MARIA CRIADO ALONSO Y EVARISTO CARRIEGO</v>
      </c>
      <c r="N96" s="62" t="str">
        <f>VLOOKUP(Tabla14[[#This Row],[id]],Tabla2[],'aux buscarv'!N$1,FALSE)</f>
        <v>https://goo.gl/maps/UKFMaR44cYm3iTwy8</v>
      </c>
      <c r="O96" t="s">
        <v>109</v>
      </c>
      <c r="P96" t="s">
        <v>110</v>
      </c>
      <c r="Q96" t="s">
        <v>111</v>
      </c>
      <c r="R96">
        <v>15</v>
      </c>
    </row>
    <row r="97" spans="1:18" x14ac:dyDescent="0.25">
      <c r="A97" t="s">
        <v>182</v>
      </c>
      <c r="B97" s="46">
        <f>VLOOKUP(Tabla14[[#This Row],[id]],Tabla2[],'aux buscarv'!B$1,FALSE)</f>
        <v>44935</v>
      </c>
      <c r="C97" s="61">
        <f>VLOOKUP(Tabla14[[#This Row],[id]],Tabla2[],'aux buscarv'!C$1,FALSE)</f>
        <v>9</v>
      </c>
      <c r="D97" s="61">
        <f>VLOOKUP(Tabla14[[#This Row],[id]],Tabla2[],'aux buscarv'!D$1,FALSE)</f>
        <v>1</v>
      </c>
      <c r="E97" s="61">
        <f>VLOOKUP(Tabla14[[#This Row],[id]],Tabla2[],'aux buscarv'!E$1,FALSE)</f>
        <v>2023</v>
      </c>
      <c r="F97" s="61">
        <f>VLOOKUP(Tabla14[[#This Row],[id]],Tabla2[],'aux buscarv'!F$1,FALSE)</f>
        <v>3</v>
      </c>
      <c r="G97" s="61" t="str">
        <f>VLOOKUP(Tabla14[[#This Row],[id]],Tabla2[],'aux buscarv'!G$1,FALSE)</f>
        <v>DAPPTE</v>
      </c>
      <c r="H97" s="61" t="str">
        <f>VLOOKUP(Tabla14[[#This Row],[id]],Tabla2[],'aux buscarv'!H$1,FALSE)</f>
        <v>BUENOS AIRES</v>
      </c>
      <c r="I97" s="61">
        <f>VLOOKUP(Tabla14[[#This Row],[id]],Tabla2[],'aux buscarv'!I$1,FALSE)</f>
        <v>4</v>
      </c>
      <c r="J97" s="61" t="str">
        <f>VLOOKUP(Tabla14[[#This Row],[id]],Tabla2[],'aux buscarv'!J$1,FALSE)</f>
        <v>LUJAN</v>
      </c>
      <c r="K97" s="61" t="str">
        <f>VLOOKUP(Tabla14[[#This Row],[id]],Tabla2[],'aux buscarv'!K$1,FALSE)</f>
        <v>TORRES</v>
      </c>
      <c r="L97" s="61" t="str">
        <f>VLOOKUP(Tabla14[[#This Row],[id]],Tabla2[],'aux buscarv'!L$1,FALSE)</f>
        <v>HOSPITAL NACIONAL DR MANUEL A MOSTES DE OCA</v>
      </c>
      <c r="M97" s="61" t="str">
        <f>VLOOKUP(Tabla14[[#This Row],[id]],Tabla2[],'aux buscarv'!M$1,FALSE)</f>
        <v>PADRE JOSE MARIA CRIADO ALONSO Y EVARISTO CARRIEGO</v>
      </c>
      <c r="N97" s="62" t="str">
        <f>VLOOKUP(Tabla14[[#This Row],[id]],Tabla2[],'aux buscarv'!N$1,FALSE)</f>
        <v>https://goo.gl/maps/UKFMaR44cYm3iTwy8</v>
      </c>
      <c r="O97" t="s">
        <v>109</v>
      </c>
      <c r="P97" t="s">
        <v>110</v>
      </c>
      <c r="Q97" t="s">
        <v>112</v>
      </c>
      <c r="R97">
        <v>18</v>
      </c>
    </row>
    <row r="98" spans="1:18" x14ac:dyDescent="0.25">
      <c r="A98" t="s">
        <v>182</v>
      </c>
      <c r="B98" s="46">
        <f>VLOOKUP(Tabla14[[#This Row],[id]],Tabla2[],'aux buscarv'!B$1,FALSE)</f>
        <v>44935</v>
      </c>
      <c r="C98" s="61">
        <f>VLOOKUP(Tabla14[[#This Row],[id]],Tabla2[],'aux buscarv'!C$1,FALSE)</f>
        <v>9</v>
      </c>
      <c r="D98" s="61">
        <f>VLOOKUP(Tabla14[[#This Row],[id]],Tabla2[],'aux buscarv'!D$1,FALSE)</f>
        <v>1</v>
      </c>
      <c r="E98" s="61">
        <f>VLOOKUP(Tabla14[[#This Row],[id]],Tabla2[],'aux buscarv'!E$1,FALSE)</f>
        <v>2023</v>
      </c>
      <c r="F98" s="61">
        <f>VLOOKUP(Tabla14[[#This Row],[id]],Tabla2[],'aux buscarv'!F$1,FALSE)</f>
        <v>3</v>
      </c>
      <c r="G98" s="61" t="str">
        <f>VLOOKUP(Tabla14[[#This Row],[id]],Tabla2[],'aux buscarv'!G$1,FALSE)</f>
        <v>DAPPTE</v>
      </c>
      <c r="H98" s="61" t="str">
        <f>VLOOKUP(Tabla14[[#This Row],[id]],Tabla2[],'aux buscarv'!H$1,FALSE)</f>
        <v>BUENOS AIRES</v>
      </c>
      <c r="I98" s="61">
        <f>VLOOKUP(Tabla14[[#This Row],[id]],Tabla2[],'aux buscarv'!I$1,FALSE)</f>
        <v>4</v>
      </c>
      <c r="J98" s="61" t="str">
        <f>VLOOKUP(Tabla14[[#This Row],[id]],Tabla2[],'aux buscarv'!J$1,FALSE)</f>
        <v>LUJAN</v>
      </c>
      <c r="K98" s="61" t="str">
        <f>VLOOKUP(Tabla14[[#This Row],[id]],Tabla2[],'aux buscarv'!K$1,FALSE)</f>
        <v>TORRES</v>
      </c>
      <c r="L98" s="61" t="str">
        <f>VLOOKUP(Tabla14[[#This Row],[id]],Tabla2[],'aux buscarv'!L$1,FALSE)</f>
        <v>HOSPITAL NACIONAL DR MANUEL A MOSTES DE OCA</v>
      </c>
      <c r="M98" s="61" t="str">
        <f>VLOOKUP(Tabla14[[#This Row],[id]],Tabla2[],'aux buscarv'!M$1,FALSE)</f>
        <v>PADRE JOSE MARIA CRIADO ALONSO Y EVARISTO CARRIEGO</v>
      </c>
      <c r="N98" s="62" t="str">
        <f>VLOOKUP(Tabla14[[#This Row],[id]],Tabla2[],'aux buscarv'!N$1,FALSE)</f>
        <v>https://goo.gl/maps/UKFMaR44cYm3iTwy8</v>
      </c>
      <c r="O98" t="s">
        <v>109</v>
      </c>
      <c r="P98" t="s">
        <v>113</v>
      </c>
      <c r="Q98" t="s">
        <v>112</v>
      </c>
      <c r="R98">
        <v>11</v>
      </c>
    </row>
    <row r="99" spans="1:18" x14ac:dyDescent="0.25">
      <c r="A99" t="s">
        <v>182</v>
      </c>
      <c r="B99" s="46">
        <f>VLOOKUP(Tabla14[[#This Row],[id]],Tabla2[],'aux buscarv'!B$1,FALSE)</f>
        <v>44935</v>
      </c>
      <c r="C99" s="61">
        <f>VLOOKUP(Tabla14[[#This Row],[id]],Tabla2[],'aux buscarv'!C$1,FALSE)</f>
        <v>9</v>
      </c>
      <c r="D99" s="61">
        <f>VLOOKUP(Tabla14[[#This Row],[id]],Tabla2[],'aux buscarv'!D$1,FALSE)</f>
        <v>1</v>
      </c>
      <c r="E99" s="61">
        <f>VLOOKUP(Tabla14[[#This Row],[id]],Tabla2[],'aux buscarv'!E$1,FALSE)</f>
        <v>2023</v>
      </c>
      <c r="F99" s="61">
        <f>VLOOKUP(Tabla14[[#This Row],[id]],Tabla2[],'aux buscarv'!F$1,FALSE)</f>
        <v>3</v>
      </c>
      <c r="G99" s="61" t="str">
        <f>VLOOKUP(Tabla14[[#This Row],[id]],Tabla2[],'aux buscarv'!G$1,FALSE)</f>
        <v>DAPPTE</v>
      </c>
      <c r="H99" s="61" t="str">
        <f>VLOOKUP(Tabla14[[#This Row],[id]],Tabla2[],'aux buscarv'!H$1,FALSE)</f>
        <v>BUENOS AIRES</v>
      </c>
      <c r="I99" s="61">
        <f>VLOOKUP(Tabla14[[#This Row],[id]],Tabla2[],'aux buscarv'!I$1,FALSE)</f>
        <v>4</v>
      </c>
      <c r="J99" s="61" t="str">
        <f>VLOOKUP(Tabla14[[#This Row],[id]],Tabla2[],'aux buscarv'!J$1,FALSE)</f>
        <v>LUJAN</v>
      </c>
      <c r="K99" s="61" t="str">
        <f>VLOOKUP(Tabla14[[#This Row],[id]],Tabla2[],'aux buscarv'!K$1,FALSE)</f>
        <v>TORRES</v>
      </c>
      <c r="L99" s="61" t="str">
        <f>VLOOKUP(Tabla14[[#This Row],[id]],Tabla2[],'aux buscarv'!L$1,FALSE)</f>
        <v>HOSPITAL NACIONAL DR MANUEL A MOSTES DE OCA</v>
      </c>
      <c r="M99" s="61" t="str">
        <f>VLOOKUP(Tabla14[[#This Row],[id]],Tabla2[],'aux buscarv'!M$1,FALSE)</f>
        <v>PADRE JOSE MARIA CRIADO ALONSO Y EVARISTO CARRIEGO</v>
      </c>
      <c r="N99" s="62" t="str">
        <f>VLOOKUP(Tabla14[[#This Row],[id]],Tabla2[],'aux buscarv'!N$1,FALSE)</f>
        <v>https://goo.gl/maps/UKFMaR44cYm3iTwy8</v>
      </c>
      <c r="O99" t="s">
        <v>114</v>
      </c>
      <c r="P99" t="s">
        <v>115</v>
      </c>
      <c r="Q99" t="s">
        <v>111</v>
      </c>
      <c r="R99">
        <v>4</v>
      </c>
    </row>
    <row r="100" spans="1:18" x14ac:dyDescent="0.25">
      <c r="A100" t="s">
        <v>182</v>
      </c>
      <c r="B100" s="46">
        <f>VLOOKUP(Tabla14[[#This Row],[id]],Tabla2[],'aux buscarv'!B$1,FALSE)</f>
        <v>44935</v>
      </c>
      <c r="C100" s="61">
        <f>VLOOKUP(Tabla14[[#This Row],[id]],Tabla2[],'aux buscarv'!C$1,FALSE)</f>
        <v>9</v>
      </c>
      <c r="D100" s="61">
        <f>VLOOKUP(Tabla14[[#This Row],[id]],Tabla2[],'aux buscarv'!D$1,FALSE)</f>
        <v>1</v>
      </c>
      <c r="E100" s="61">
        <f>VLOOKUP(Tabla14[[#This Row],[id]],Tabla2[],'aux buscarv'!E$1,FALSE)</f>
        <v>2023</v>
      </c>
      <c r="F100" s="61">
        <f>VLOOKUP(Tabla14[[#This Row],[id]],Tabla2[],'aux buscarv'!F$1,FALSE)</f>
        <v>3</v>
      </c>
      <c r="G100" s="61" t="str">
        <f>VLOOKUP(Tabla14[[#This Row],[id]],Tabla2[],'aux buscarv'!G$1,FALSE)</f>
        <v>DAPPTE</v>
      </c>
      <c r="H100" s="61" t="str">
        <f>VLOOKUP(Tabla14[[#This Row],[id]],Tabla2[],'aux buscarv'!H$1,FALSE)</f>
        <v>BUENOS AIRES</v>
      </c>
      <c r="I100" s="61">
        <f>VLOOKUP(Tabla14[[#This Row],[id]],Tabla2[],'aux buscarv'!I$1,FALSE)</f>
        <v>4</v>
      </c>
      <c r="J100" s="61" t="str">
        <f>VLOOKUP(Tabla14[[#This Row],[id]],Tabla2[],'aux buscarv'!J$1,FALSE)</f>
        <v>LUJAN</v>
      </c>
      <c r="K100" s="61" t="str">
        <f>VLOOKUP(Tabla14[[#This Row],[id]],Tabla2[],'aux buscarv'!K$1,FALSE)</f>
        <v>TORRES</v>
      </c>
      <c r="L100" s="61" t="str">
        <f>VLOOKUP(Tabla14[[#This Row],[id]],Tabla2[],'aux buscarv'!L$1,FALSE)</f>
        <v>HOSPITAL NACIONAL DR MANUEL A MOSTES DE OCA</v>
      </c>
      <c r="M100" s="61" t="str">
        <f>VLOOKUP(Tabla14[[#This Row],[id]],Tabla2[],'aux buscarv'!M$1,FALSE)</f>
        <v>PADRE JOSE MARIA CRIADO ALONSO Y EVARISTO CARRIEGO</v>
      </c>
      <c r="N100" s="62" t="str">
        <f>VLOOKUP(Tabla14[[#This Row],[id]],Tabla2[],'aux buscarv'!N$1,FALSE)</f>
        <v>https://goo.gl/maps/UKFMaR44cYm3iTwy8</v>
      </c>
      <c r="O100" t="s">
        <v>114</v>
      </c>
      <c r="P100" t="s">
        <v>123</v>
      </c>
      <c r="Q100" t="s">
        <v>124</v>
      </c>
      <c r="R100">
        <v>3</v>
      </c>
    </row>
    <row r="101" spans="1:18" x14ac:dyDescent="0.25">
      <c r="A101" t="s">
        <v>182</v>
      </c>
      <c r="B101" s="46">
        <f>VLOOKUP(Tabla14[[#This Row],[id]],Tabla2[],'aux buscarv'!B$1,FALSE)</f>
        <v>44935</v>
      </c>
      <c r="C101" s="61">
        <f>VLOOKUP(Tabla14[[#This Row],[id]],Tabla2[],'aux buscarv'!C$1,FALSE)</f>
        <v>9</v>
      </c>
      <c r="D101" s="61">
        <f>VLOOKUP(Tabla14[[#This Row],[id]],Tabla2[],'aux buscarv'!D$1,FALSE)</f>
        <v>1</v>
      </c>
      <c r="E101" s="61">
        <f>VLOOKUP(Tabla14[[#This Row],[id]],Tabla2[],'aux buscarv'!E$1,FALSE)</f>
        <v>2023</v>
      </c>
      <c r="F101" s="61">
        <f>VLOOKUP(Tabla14[[#This Row],[id]],Tabla2[],'aux buscarv'!F$1,FALSE)</f>
        <v>3</v>
      </c>
      <c r="G101" s="61" t="str">
        <f>VLOOKUP(Tabla14[[#This Row],[id]],Tabla2[],'aux buscarv'!G$1,FALSE)</f>
        <v>DAPPTE</v>
      </c>
      <c r="H101" s="61" t="str">
        <f>VLOOKUP(Tabla14[[#This Row],[id]],Tabla2[],'aux buscarv'!H$1,FALSE)</f>
        <v>BUENOS AIRES</v>
      </c>
      <c r="I101" s="61">
        <f>VLOOKUP(Tabla14[[#This Row],[id]],Tabla2[],'aux buscarv'!I$1,FALSE)</f>
        <v>4</v>
      </c>
      <c r="J101" s="61" t="str">
        <f>VLOOKUP(Tabla14[[#This Row],[id]],Tabla2[],'aux buscarv'!J$1,FALSE)</f>
        <v>LUJAN</v>
      </c>
      <c r="K101" s="61" t="str">
        <f>VLOOKUP(Tabla14[[#This Row],[id]],Tabla2[],'aux buscarv'!K$1,FALSE)</f>
        <v>TORRES</v>
      </c>
      <c r="L101" s="61" t="str">
        <f>VLOOKUP(Tabla14[[#This Row],[id]],Tabla2[],'aux buscarv'!L$1,FALSE)</f>
        <v>HOSPITAL NACIONAL DR MANUEL A MOSTES DE OCA</v>
      </c>
      <c r="M101" s="61" t="str">
        <f>VLOOKUP(Tabla14[[#This Row],[id]],Tabla2[],'aux buscarv'!M$1,FALSE)</f>
        <v>PADRE JOSE MARIA CRIADO ALONSO Y EVARISTO CARRIEGO</v>
      </c>
      <c r="N101" s="62" t="str">
        <f>VLOOKUP(Tabla14[[#This Row],[id]],Tabla2[],'aux buscarv'!N$1,FALSE)</f>
        <v>https://goo.gl/maps/UKFMaR44cYm3iTwy8</v>
      </c>
      <c r="O101" t="s">
        <v>114</v>
      </c>
      <c r="P101" t="s">
        <v>123</v>
      </c>
      <c r="Q101" t="s">
        <v>111</v>
      </c>
      <c r="R101">
        <v>34</v>
      </c>
    </row>
    <row r="102" spans="1:18" x14ac:dyDescent="0.25">
      <c r="A102" t="s">
        <v>182</v>
      </c>
      <c r="B102" s="46">
        <f>VLOOKUP(Tabla14[[#This Row],[id]],Tabla2[],'aux buscarv'!B$1,FALSE)</f>
        <v>44935</v>
      </c>
      <c r="C102" s="61">
        <f>VLOOKUP(Tabla14[[#This Row],[id]],Tabla2[],'aux buscarv'!C$1,FALSE)</f>
        <v>9</v>
      </c>
      <c r="D102" s="61">
        <f>VLOOKUP(Tabla14[[#This Row],[id]],Tabla2[],'aux buscarv'!D$1,FALSE)</f>
        <v>1</v>
      </c>
      <c r="E102" s="61">
        <f>VLOOKUP(Tabla14[[#This Row],[id]],Tabla2[],'aux buscarv'!E$1,FALSE)</f>
        <v>2023</v>
      </c>
      <c r="F102" s="61">
        <f>VLOOKUP(Tabla14[[#This Row],[id]],Tabla2[],'aux buscarv'!F$1,FALSE)</f>
        <v>3</v>
      </c>
      <c r="G102" s="61" t="str">
        <f>VLOOKUP(Tabla14[[#This Row],[id]],Tabla2[],'aux buscarv'!G$1,FALSE)</f>
        <v>DAPPTE</v>
      </c>
      <c r="H102" s="61" t="str">
        <f>VLOOKUP(Tabla14[[#This Row],[id]],Tabla2[],'aux buscarv'!H$1,FALSE)</f>
        <v>BUENOS AIRES</v>
      </c>
      <c r="I102" s="61">
        <f>VLOOKUP(Tabla14[[#This Row],[id]],Tabla2[],'aux buscarv'!I$1,FALSE)</f>
        <v>4</v>
      </c>
      <c r="J102" s="61" t="str">
        <f>VLOOKUP(Tabla14[[#This Row],[id]],Tabla2[],'aux buscarv'!J$1,FALSE)</f>
        <v>LUJAN</v>
      </c>
      <c r="K102" s="61" t="str">
        <f>VLOOKUP(Tabla14[[#This Row],[id]],Tabla2[],'aux buscarv'!K$1,FALSE)</f>
        <v>TORRES</v>
      </c>
      <c r="L102" s="61" t="str">
        <f>VLOOKUP(Tabla14[[#This Row],[id]],Tabla2[],'aux buscarv'!L$1,FALSE)</f>
        <v>HOSPITAL NACIONAL DR MANUEL A MOSTES DE OCA</v>
      </c>
      <c r="M102" s="61" t="str">
        <f>VLOOKUP(Tabla14[[#This Row],[id]],Tabla2[],'aux buscarv'!M$1,FALSE)</f>
        <v>PADRE JOSE MARIA CRIADO ALONSO Y EVARISTO CARRIEGO</v>
      </c>
      <c r="N102" s="62" t="str">
        <f>VLOOKUP(Tabla14[[#This Row],[id]],Tabla2[],'aux buscarv'!N$1,FALSE)</f>
        <v>https://goo.gl/maps/UKFMaR44cYm3iTwy8</v>
      </c>
      <c r="O102" t="s">
        <v>114</v>
      </c>
      <c r="P102" t="s">
        <v>123</v>
      </c>
      <c r="Q102" t="s">
        <v>128</v>
      </c>
      <c r="R102">
        <v>3</v>
      </c>
    </row>
    <row r="103" spans="1:18" x14ac:dyDescent="0.25">
      <c r="A103" t="s">
        <v>182</v>
      </c>
      <c r="B103" s="46">
        <f>VLOOKUP(Tabla14[[#This Row],[id]],Tabla2[],'aux buscarv'!B$1,FALSE)</f>
        <v>44935</v>
      </c>
      <c r="C103" s="61">
        <f>VLOOKUP(Tabla14[[#This Row],[id]],Tabla2[],'aux buscarv'!C$1,FALSE)</f>
        <v>9</v>
      </c>
      <c r="D103" s="61">
        <f>VLOOKUP(Tabla14[[#This Row],[id]],Tabla2[],'aux buscarv'!D$1,FALSE)</f>
        <v>1</v>
      </c>
      <c r="E103" s="61">
        <f>VLOOKUP(Tabla14[[#This Row],[id]],Tabla2[],'aux buscarv'!E$1,FALSE)</f>
        <v>2023</v>
      </c>
      <c r="F103" s="61">
        <f>VLOOKUP(Tabla14[[#This Row],[id]],Tabla2[],'aux buscarv'!F$1,FALSE)</f>
        <v>3</v>
      </c>
      <c r="G103" s="61" t="str">
        <f>VLOOKUP(Tabla14[[#This Row],[id]],Tabla2[],'aux buscarv'!G$1,FALSE)</f>
        <v>DAPPTE</v>
      </c>
      <c r="H103" s="61" t="str">
        <f>VLOOKUP(Tabla14[[#This Row],[id]],Tabla2[],'aux buscarv'!H$1,FALSE)</f>
        <v>BUENOS AIRES</v>
      </c>
      <c r="I103" s="61">
        <f>VLOOKUP(Tabla14[[#This Row],[id]],Tabla2[],'aux buscarv'!I$1,FALSE)</f>
        <v>4</v>
      </c>
      <c r="J103" s="61" t="str">
        <f>VLOOKUP(Tabla14[[#This Row],[id]],Tabla2[],'aux buscarv'!J$1,FALSE)</f>
        <v>LUJAN</v>
      </c>
      <c r="K103" s="61" t="str">
        <f>VLOOKUP(Tabla14[[#This Row],[id]],Tabla2[],'aux buscarv'!K$1,FALSE)</f>
        <v>TORRES</v>
      </c>
      <c r="L103" s="61" t="str">
        <f>VLOOKUP(Tabla14[[#This Row],[id]],Tabla2[],'aux buscarv'!L$1,FALSE)</f>
        <v>HOSPITAL NACIONAL DR MANUEL A MOSTES DE OCA</v>
      </c>
      <c r="M103" s="61" t="str">
        <f>VLOOKUP(Tabla14[[#This Row],[id]],Tabla2[],'aux buscarv'!M$1,FALSE)</f>
        <v>PADRE JOSE MARIA CRIADO ALONSO Y EVARISTO CARRIEGO</v>
      </c>
      <c r="N103" s="62" t="str">
        <f>VLOOKUP(Tabla14[[#This Row],[id]],Tabla2[],'aux buscarv'!N$1,FALSE)</f>
        <v>https://goo.gl/maps/UKFMaR44cYm3iTwy8</v>
      </c>
      <c r="O103" t="s">
        <v>144</v>
      </c>
      <c r="P103" t="s">
        <v>145</v>
      </c>
      <c r="Q103" t="s">
        <v>111</v>
      </c>
      <c r="R103">
        <v>22</v>
      </c>
    </row>
    <row r="104" spans="1:18" x14ac:dyDescent="0.25">
      <c r="A104" t="s">
        <v>182</v>
      </c>
      <c r="B104" s="46">
        <f>VLOOKUP(Tabla14[[#This Row],[id]],Tabla2[],'aux buscarv'!B$1,FALSE)</f>
        <v>44935</v>
      </c>
      <c r="C104" s="61">
        <f>VLOOKUP(Tabla14[[#This Row],[id]],Tabla2[],'aux buscarv'!C$1,FALSE)</f>
        <v>9</v>
      </c>
      <c r="D104" s="61">
        <f>VLOOKUP(Tabla14[[#This Row],[id]],Tabla2[],'aux buscarv'!D$1,FALSE)</f>
        <v>1</v>
      </c>
      <c r="E104" s="61">
        <f>VLOOKUP(Tabla14[[#This Row],[id]],Tabla2[],'aux buscarv'!E$1,FALSE)</f>
        <v>2023</v>
      </c>
      <c r="F104" s="61">
        <f>VLOOKUP(Tabla14[[#This Row],[id]],Tabla2[],'aux buscarv'!F$1,FALSE)</f>
        <v>3</v>
      </c>
      <c r="G104" s="61" t="str">
        <f>VLOOKUP(Tabla14[[#This Row],[id]],Tabla2[],'aux buscarv'!G$1,FALSE)</f>
        <v>DAPPTE</v>
      </c>
      <c r="H104" s="61" t="str">
        <f>VLOOKUP(Tabla14[[#This Row],[id]],Tabla2[],'aux buscarv'!H$1,FALSE)</f>
        <v>BUENOS AIRES</v>
      </c>
      <c r="I104" s="61">
        <f>VLOOKUP(Tabla14[[#This Row],[id]],Tabla2[],'aux buscarv'!I$1,FALSE)</f>
        <v>4</v>
      </c>
      <c r="J104" s="61" t="str">
        <f>VLOOKUP(Tabla14[[#This Row],[id]],Tabla2[],'aux buscarv'!J$1,FALSE)</f>
        <v>LUJAN</v>
      </c>
      <c r="K104" s="61" t="str">
        <f>VLOOKUP(Tabla14[[#This Row],[id]],Tabla2[],'aux buscarv'!K$1,FALSE)</f>
        <v>TORRES</v>
      </c>
      <c r="L104" s="61" t="str">
        <f>VLOOKUP(Tabla14[[#This Row],[id]],Tabla2[],'aux buscarv'!L$1,FALSE)</f>
        <v>HOSPITAL NACIONAL DR MANUEL A MOSTES DE OCA</v>
      </c>
      <c r="M104" s="61" t="str">
        <f>VLOOKUP(Tabla14[[#This Row],[id]],Tabla2[],'aux buscarv'!M$1,FALSE)</f>
        <v>PADRE JOSE MARIA CRIADO ALONSO Y EVARISTO CARRIEGO</v>
      </c>
      <c r="N104" s="62" t="str">
        <f>VLOOKUP(Tabla14[[#This Row],[id]],Tabla2[],'aux buscarv'!N$1,FALSE)</f>
        <v>https://goo.gl/maps/UKFMaR44cYm3iTwy8</v>
      </c>
      <c r="O104" t="s">
        <v>144</v>
      </c>
      <c r="P104" t="s">
        <v>145</v>
      </c>
      <c r="Q104" t="s">
        <v>146</v>
      </c>
      <c r="R104">
        <v>88</v>
      </c>
    </row>
    <row r="105" spans="1:18" x14ac:dyDescent="0.25">
      <c r="A105" t="s">
        <v>183</v>
      </c>
      <c r="B105" s="46">
        <f>VLOOKUP(Tabla14[[#This Row],[id]],Tabla2[],'aux buscarv'!B$1,FALSE)</f>
        <v>44936</v>
      </c>
      <c r="C105" s="61">
        <f>VLOOKUP(Tabla14[[#This Row],[id]],Tabla2[],'aux buscarv'!C$1,FALSE)</f>
        <v>10</v>
      </c>
      <c r="D105" s="61">
        <f>VLOOKUP(Tabla14[[#This Row],[id]],Tabla2[],'aux buscarv'!D$1,FALSE)</f>
        <v>1</v>
      </c>
      <c r="E105" s="61">
        <f>VLOOKUP(Tabla14[[#This Row],[id]],Tabla2[],'aux buscarv'!E$1,FALSE)</f>
        <v>2023</v>
      </c>
      <c r="F105" s="61">
        <f>VLOOKUP(Tabla14[[#This Row],[id]],Tabla2[],'aux buscarv'!F$1,FALSE)</f>
        <v>3</v>
      </c>
      <c r="G105" s="61" t="str">
        <f>VLOOKUP(Tabla14[[#This Row],[id]],Tabla2[],'aux buscarv'!G$1,FALSE)</f>
        <v>DAPPTE</v>
      </c>
      <c r="H105" s="61" t="str">
        <f>VLOOKUP(Tabla14[[#This Row],[id]],Tabla2[],'aux buscarv'!H$1,FALSE)</f>
        <v>BUENOS AIRES</v>
      </c>
      <c r="I105" s="61">
        <f>VLOOKUP(Tabla14[[#This Row],[id]],Tabla2[],'aux buscarv'!I$1,FALSE)</f>
        <v>4</v>
      </c>
      <c r="J105" s="61" t="str">
        <f>VLOOKUP(Tabla14[[#This Row],[id]],Tabla2[],'aux buscarv'!J$1,FALSE)</f>
        <v>LUJAN</v>
      </c>
      <c r="K105" s="61" t="str">
        <f>VLOOKUP(Tabla14[[#This Row],[id]],Tabla2[],'aux buscarv'!K$1,FALSE)</f>
        <v>TORRES</v>
      </c>
      <c r="L105" s="61" t="str">
        <f>VLOOKUP(Tabla14[[#This Row],[id]],Tabla2[],'aux buscarv'!L$1,FALSE)</f>
        <v>HOSPITAL NACIONAL DR MANUEL A MOSTES DE OCA</v>
      </c>
      <c r="M105" s="61" t="str">
        <f>VLOOKUP(Tabla14[[#This Row],[id]],Tabla2[],'aux buscarv'!M$1,FALSE)</f>
        <v>PADRE JOSE MARIA CRIADO ALONSO Y EVARISTO CARRIEGO</v>
      </c>
      <c r="N105" s="62" t="str">
        <f>VLOOKUP(Tabla14[[#This Row],[id]],Tabla2[],'aux buscarv'!N$1,FALSE)</f>
        <v>https://goo.gl/maps/UKFMaR44cYm3iTwy8</v>
      </c>
      <c r="O105" t="s">
        <v>109</v>
      </c>
      <c r="P105" t="s">
        <v>110</v>
      </c>
      <c r="Q105" t="s">
        <v>111</v>
      </c>
      <c r="R105">
        <v>5</v>
      </c>
    </row>
    <row r="106" spans="1:18" x14ac:dyDescent="0.25">
      <c r="A106" t="s">
        <v>183</v>
      </c>
      <c r="B106" s="46">
        <f>VLOOKUP(Tabla14[[#This Row],[id]],Tabla2[],'aux buscarv'!B$1,FALSE)</f>
        <v>44936</v>
      </c>
      <c r="C106" s="61">
        <f>VLOOKUP(Tabla14[[#This Row],[id]],Tabla2[],'aux buscarv'!C$1,FALSE)</f>
        <v>10</v>
      </c>
      <c r="D106" s="61">
        <f>VLOOKUP(Tabla14[[#This Row],[id]],Tabla2[],'aux buscarv'!D$1,FALSE)</f>
        <v>1</v>
      </c>
      <c r="E106" s="61">
        <f>VLOOKUP(Tabla14[[#This Row],[id]],Tabla2[],'aux buscarv'!E$1,FALSE)</f>
        <v>2023</v>
      </c>
      <c r="F106" s="61">
        <f>VLOOKUP(Tabla14[[#This Row],[id]],Tabla2[],'aux buscarv'!F$1,FALSE)</f>
        <v>3</v>
      </c>
      <c r="G106" s="61" t="str">
        <f>VLOOKUP(Tabla14[[#This Row],[id]],Tabla2[],'aux buscarv'!G$1,FALSE)</f>
        <v>DAPPTE</v>
      </c>
      <c r="H106" s="61" t="str">
        <f>VLOOKUP(Tabla14[[#This Row],[id]],Tabla2[],'aux buscarv'!H$1,FALSE)</f>
        <v>BUENOS AIRES</v>
      </c>
      <c r="I106" s="61">
        <f>VLOOKUP(Tabla14[[#This Row],[id]],Tabla2[],'aux buscarv'!I$1,FALSE)</f>
        <v>4</v>
      </c>
      <c r="J106" s="61" t="str">
        <f>VLOOKUP(Tabla14[[#This Row],[id]],Tabla2[],'aux buscarv'!J$1,FALSE)</f>
        <v>LUJAN</v>
      </c>
      <c r="K106" s="61" t="str">
        <f>VLOOKUP(Tabla14[[#This Row],[id]],Tabla2[],'aux buscarv'!K$1,FALSE)</f>
        <v>TORRES</v>
      </c>
      <c r="L106" s="61" t="str">
        <f>VLOOKUP(Tabla14[[#This Row],[id]],Tabla2[],'aux buscarv'!L$1,FALSE)</f>
        <v>HOSPITAL NACIONAL DR MANUEL A MOSTES DE OCA</v>
      </c>
      <c r="M106" s="61" t="str">
        <f>VLOOKUP(Tabla14[[#This Row],[id]],Tabla2[],'aux buscarv'!M$1,FALSE)</f>
        <v>PADRE JOSE MARIA CRIADO ALONSO Y EVARISTO CARRIEGO</v>
      </c>
      <c r="N106" s="62" t="str">
        <f>VLOOKUP(Tabla14[[#This Row],[id]],Tabla2[],'aux buscarv'!N$1,FALSE)</f>
        <v>https://goo.gl/maps/UKFMaR44cYm3iTwy8</v>
      </c>
      <c r="O106" t="s">
        <v>109</v>
      </c>
      <c r="P106" t="s">
        <v>110</v>
      </c>
      <c r="Q106" t="s">
        <v>112</v>
      </c>
      <c r="R106">
        <v>7</v>
      </c>
    </row>
    <row r="107" spans="1:18" x14ac:dyDescent="0.25">
      <c r="A107" t="s">
        <v>183</v>
      </c>
      <c r="B107" s="46">
        <f>VLOOKUP(Tabla14[[#This Row],[id]],Tabla2[],'aux buscarv'!B$1,FALSE)</f>
        <v>44936</v>
      </c>
      <c r="C107" s="61">
        <f>VLOOKUP(Tabla14[[#This Row],[id]],Tabla2[],'aux buscarv'!C$1,FALSE)</f>
        <v>10</v>
      </c>
      <c r="D107" s="61">
        <f>VLOOKUP(Tabla14[[#This Row],[id]],Tabla2[],'aux buscarv'!D$1,FALSE)</f>
        <v>1</v>
      </c>
      <c r="E107" s="61">
        <f>VLOOKUP(Tabla14[[#This Row],[id]],Tabla2[],'aux buscarv'!E$1,FALSE)</f>
        <v>2023</v>
      </c>
      <c r="F107" s="61">
        <f>VLOOKUP(Tabla14[[#This Row],[id]],Tabla2[],'aux buscarv'!F$1,FALSE)</f>
        <v>3</v>
      </c>
      <c r="G107" s="61" t="str">
        <f>VLOOKUP(Tabla14[[#This Row],[id]],Tabla2[],'aux buscarv'!G$1,FALSE)</f>
        <v>DAPPTE</v>
      </c>
      <c r="H107" s="61" t="str">
        <f>VLOOKUP(Tabla14[[#This Row],[id]],Tabla2[],'aux buscarv'!H$1,FALSE)</f>
        <v>BUENOS AIRES</v>
      </c>
      <c r="I107" s="61">
        <f>VLOOKUP(Tabla14[[#This Row],[id]],Tabla2[],'aux buscarv'!I$1,FALSE)</f>
        <v>4</v>
      </c>
      <c r="J107" s="61" t="str">
        <f>VLOOKUP(Tabla14[[#This Row],[id]],Tabla2[],'aux buscarv'!J$1,FALSE)</f>
        <v>LUJAN</v>
      </c>
      <c r="K107" s="61" t="str">
        <f>VLOOKUP(Tabla14[[#This Row],[id]],Tabla2[],'aux buscarv'!K$1,FALSE)</f>
        <v>TORRES</v>
      </c>
      <c r="L107" s="61" t="str">
        <f>VLOOKUP(Tabla14[[#This Row],[id]],Tabla2[],'aux buscarv'!L$1,FALSE)</f>
        <v>HOSPITAL NACIONAL DR MANUEL A MOSTES DE OCA</v>
      </c>
      <c r="M107" s="61" t="str">
        <f>VLOOKUP(Tabla14[[#This Row],[id]],Tabla2[],'aux buscarv'!M$1,FALSE)</f>
        <v>PADRE JOSE MARIA CRIADO ALONSO Y EVARISTO CARRIEGO</v>
      </c>
      <c r="N107" s="62" t="str">
        <f>VLOOKUP(Tabla14[[#This Row],[id]],Tabla2[],'aux buscarv'!N$1,FALSE)</f>
        <v>https://goo.gl/maps/UKFMaR44cYm3iTwy8</v>
      </c>
      <c r="O107" t="s">
        <v>109</v>
      </c>
      <c r="P107" t="s">
        <v>113</v>
      </c>
      <c r="Q107" t="s">
        <v>112</v>
      </c>
      <c r="R107">
        <v>5</v>
      </c>
    </row>
    <row r="108" spans="1:18" x14ac:dyDescent="0.25">
      <c r="A108" t="s">
        <v>183</v>
      </c>
      <c r="B108" s="46">
        <f>VLOOKUP(Tabla14[[#This Row],[id]],Tabla2[],'aux buscarv'!B$1,FALSE)</f>
        <v>44936</v>
      </c>
      <c r="C108" s="61">
        <f>VLOOKUP(Tabla14[[#This Row],[id]],Tabla2[],'aux buscarv'!C$1,FALSE)</f>
        <v>10</v>
      </c>
      <c r="D108" s="61">
        <f>VLOOKUP(Tabla14[[#This Row],[id]],Tabla2[],'aux buscarv'!D$1,FALSE)</f>
        <v>1</v>
      </c>
      <c r="E108" s="61">
        <f>VLOOKUP(Tabla14[[#This Row],[id]],Tabla2[],'aux buscarv'!E$1,FALSE)</f>
        <v>2023</v>
      </c>
      <c r="F108" s="61">
        <f>VLOOKUP(Tabla14[[#This Row],[id]],Tabla2[],'aux buscarv'!F$1,FALSE)</f>
        <v>3</v>
      </c>
      <c r="G108" s="61" t="str">
        <f>VLOOKUP(Tabla14[[#This Row],[id]],Tabla2[],'aux buscarv'!G$1,FALSE)</f>
        <v>DAPPTE</v>
      </c>
      <c r="H108" s="61" t="str">
        <f>VLOOKUP(Tabla14[[#This Row],[id]],Tabla2[],'aux buscarv'!H$1,FALSE)</f>
        <v>BUENOS AIRES</v>
      </c>
      <c r="I108" s="61">
        <f>VLOOKUP(Tabla14[[#This Row],[id]],Tabla2[],'aux buscarv'!I$1,FALSE)</f>
        <v>4</v>
      </c>
      <c r="J108" s="61" t="str">
        <f>VLOOKUP(Tabla14[[#This Row],[id]],Tabla2[],'aux buscarv'!J$1,FALSE)</f>
        <v>LUJAN</v>
      </c>
      <c r="K108" s="61" t="str">
        <f>VLOOKUP(Tabla14[[#This Row],[id]],Tabla2[],'aux buscarv'!K$1,FALSE)</f>
        <v>TORRES</v>
      </c>
      <c r="L108" s="61" t="str">
        <f>VLOOKUP(Tabla14[[#This Row],[id]],Tabla2[],'aux buscarv'!L$1,FALSE)</f>
        <v>HOSPITAL NACIONAL DR MANUEL A MOSTES DE OCA</v>
      </c>
      <c r="M108" s="61" t="str">
        <f>VLOOKUP(Tabla14[[#This Row],[id]],Tabla2[],'aux buscarv'!M$1,FALSE)</f>
        <v>PADRE JOSE MARIA CRIADO ALONSO Y EVARISTO CARRIEGO</v>
      </c>
      <c r="N108" s="62" t="str">
        <f>VLOOKUP(Tabla14[[#This Row],[id]],Tabla2[],'aux buscarv'!N$1,FALSE)</f>
        <v>https://goo.gl/maps/UKFMaR44cYm3iTwy8</v>
      </c>
      <c r="O108" t="s">
        <v>114</v>
      </c>
      <c r="P108" t="s">
        <v>115</v>
      </c>
      <c r="Q108" t="s">
        <v>111</v>
      </c>
      <c r="R108">
        <v>10</v>
      </c>
    </row>
    <row r="109" spans="1:18" x14ac:dyDescent="0.25">
      <c r="A109" t="s">
        <v>183</v>
      </c>
      <c r="B109" s="46">
        <f>VLOOKUP(Tabla14[[#This Row],[id]],Tabla2[],'aux buscarv'!B$1,FALSE)</f>
        <v>44936</v>
      </c>
      <c r="C109" s="61">
        <f>VLOOKUP(Tabla14[[#This Row],[id]],Tabla2[],'aux buscarv'!C$1,FALSE)</f>
        <v>10</v>
      </c>
      <c r="D109" s="61">
        <f>VLOOKUP(Tabla14[[#This Row],[id]],Tabla2[],'aux buscarv'!D$1,FALSE)</f>
        <v>1</v>
      </c>
      <c r="E109" s="61">
        <f>VLOOKUP(Tabla14[[#This Row],[id]],Tabla2[],'aux buscarv'!E$1,FALSE)</f>
        <v>2023</v>
      </c>
      <c r="F109" s="61">
        <f>VLOOKUP(Tabla14[[#This Row],[id]],Tabla2[],'aux buscarv'!F$1,FALSE)</f>
        <v>3</v>
      </c>
      <c r="G109" s="61" t="str">
        <f>VLOOKUP(Tabla14[[#This Row],[id]],Tabla2[],'aux buscarv'!G$1,FALSE)</f>
        <v>DAPPTE</v>
      </c>
      <c r="H109" s="61" t="str">
        <f>VLOOKUP(Tabla14[[#This Row],[id]],Tabla2[],'aux buscarv'!H$1,FALSE)</f>
        <v>BUENOS AIRES</v>
      </c>
      <c r="I109" s="61">
        <f>VLOOKUP(Tabla14[[#This Row],[id]],Tabla2[],'aux buscarv'!I$1,FALSE)</f>
        <v>4</v>
      </c>
      <c r="J109" s="61" t="str">
        <f>VLOOKUP(Tabla14[[#This Row],[id]],Tabla2[],'aux buscarv'!J$1,FALSE)</f>
        <v>LUJAN</v>
      </c>
      <c r="K109" s="61" t="str">
        <f>VLOOKUP(Tabla14[[#This Row],[id]],Tabla2[],'aux buscarv'!K$1,FALSE)</f>
        <v>TORRES</v>
      </c>
      <c r="L109" s="61" t="str">
        <f>VLOOKUP(Tabla14[[#This Row],[id]],Tabla2[],'aux buscarv'!L$1,FALSE)</f>
        <v>HOSPITAL NACIONAL DR MANUEL A MOSTES DE OCA</v>
      </c>
      <c r="M109" s="61" t="str">
        <f>VLOOKUP(Tabla14[[#This Row],[id]],Tabla2[],'aux buscarv'!M$1,FALSE)</f>
        <v>PADRE JOSE MARIA CRIADO ALONSO Y EVARISTO CARRIEGO</v>
      </c>
      <c r="N109" s="62" t="str">
        <f>VLOOKUP(Tabla14[[#This Row],[id]],Tabla2[],'aux buscarv'!N$1,FALSE)</f>
        <v>https://goo.gl/maps/UKFMaR44cYm3iTwy8</v>
      </c>
      <c r="O109" t="s">
        <v>114</v>
      </c>
      <c r="P109" t="s">
        <v>123</v>
      </c>
      <c r="Q109" t="s">
        <v>124</v>
      </c>
      <c r="R109">
        <v>2</v>
      </c>
    </row>
    <row r="110" spans="1:18" x14ac:dyDescent="0.25">
      <c r="A110" t="s">
        <v>183</v>
      </c>
      <c r="B110" s="46">
        <f>VLOOKUP(Tabla14[[#This Row],[id]],Tabla2[],'aux buscarv'!B$1,FALSE)</f>
        <v>44936</v>
      </c>
      <c r="C110" s="61">
        <f>VLOOKUP(Tabla14[[#This Row],[id]],Tabla2[],'aux buscarv'!C$1,FALSE)</f>
        <v>10</v>
      </c>
      <c r="D110" s="61">
        <f>VLOOKUP(Tabla14[[#This Row],[id]],Tabla2[],'aux buscarv'!D$1,FALSE)</f>
        <v>1</v>
      </c>
      <c r="E110" s="61">
        <f>VLOOKUP(Tabla14[[#This Row],[id]],Tabla2[],'aux buscarv'!E$1,FALSE)</f>
        <v>2023</v>
      </c>
      <c r="F110" s="61">
        <f>VLOOKUP(Tabla14[[#This Row],[id]],Tabla2[],'aux buscarv'!F$1,FALSE)</f>
        <v>3</v>
      </c>
      <c r="G110" s="61" t="str">
        <f>VLOOKUP(Tabla14[[#This Row],[id]],Tabla2[],'aux buscarv'!G$1,FALSE)</f>
        <v>DAPPTE</v>
      </c>
      <c r="H110" s="61" t="str">
        <f>VLOOKUP(Tabla14[[#This Row],[id]],Tabla2[],'aux buscarv'!H$1,FALSE)</f>
        <v>BUENOS AIRES</v>
      </c>
      <c r="I110" s="61">
        <f>VLOOKUP(Tabla14[[#This Row],[id]],Tabla2[],'aux buscarv'!I$1,FALSE)</f>
        <v>4</v>
      </c>
      <c r="J110" s="61" t="str">
        <f>VLOOKUP(Tabla14[[#This Row],[id]],Tabla2[],'aux buscarv'!J$1,FALSE)</f>
        <v>LUJAN</v>
      </c>
      <c r="K110" s="61" t="str">
        <f>VLOOKUP(Tabla14[[#This Row],[id]],Tabla2[],'aux buscarv'!K$1,FALSE)</f>
        <v>TORRES</v>
      </c>
      <c r="L110" s="61" t="str">
        <f>VLOOKUP(Tabla14[[#This Row],[id]],Tabla2[],'aux buscarv'!L$1,FALSE)</f>
        <v>HOSPITAL NACIONAL DR MANUEL A MOSTES DE OCA</v>
      </c>
      <c r="M110" s="61" t="str">
        <f>VLOOKUP(Tabla14[[#This Row],[id]],Tabla2[],'aux buscarv'!M$1,FALSE)</f>
        <v>PADRE JOSE MARIA CRIADO ALONSO Y EVARISTO CARRIEGO</v>
      </c>
      <c r="N110" s="62" t="str">
        <f>VLOOKUP(Tabla14[[#This Row],[id]],Tabla2[],'aux buscarv'!N$1,FALSE)</f>
        <v>https://goo.gl/maps/UKFMaR44cYm3iTwy8</v>
      </c>
      <c r="O110" t="s">
        <v>114</v>
      </c>
      <c r="P110" t="s">
        <v>123</v>
      </c>
      <c r="Q110" t="s">
        <v>111</v>
      </c>
      <c r="R110">
        <v>13</v>
      </c>
    </row>
    <row r="111" spans="1:18" x14ac:dyDescent="0.25">
      <c r="A111" t="s">
        <v>183</v>
      </c>
      <c r="B111" s="46">
        <f>VLOOKUP(Tabla14[[#This Row],[id]],Tabla2[],'aux buscarv'!B$1,FALSE)</f>
        <v>44936</v>
      </c>
      <c r="C111" s="61">
        <f>VLOOKUP(Tabla14[[#This Row],[id]],Tabla2[],'aux buscarv'!C$1,FALSE)</f>
        <v>10</v>
      </c>
      <c r="D111" s="61">
        <f>VLOOKUP(Tabla14[[#This Row],[id]],Tabla2[],'aux buscarv'!D$1,FALSE)</f>
        <v>1</v>
      </c>
      <c r="E111" s="61">
        <f>VLOOKUP(Tabla14[[#This Row],[id]],Tabla2[],'aux buscarv'!E$1,FALSE)</f>
        <v>2023</v>
      </c>
      <c r="F111" s="61">
        <f>VLOOKUP(Tabla14[[#This Row],[id]],Tabla2[],'aux buscarv'!F$1,FALSE)</f>
        <v>3</v>
      </c>
      <c r="G111" s="61" t="str">
        <f>VLOOKUP(Tabla14[[#This Row],[id]],Tabla2[],'aux buscarv'!G$1,FALSE)</f>
        <v>DAPPTE</v>
      </c>
      <c r="H111" s="61" t="str">
        <f>VLOOKUP(Tabla14[[#This Row],[id]],Tabla2[],'aux buscarv'!H$1,FALSE)</f>
        <v>BUENOS AIRES</v>
      </c>
      <c r="I111" s="61">
        <f>VLOOKUP(Tabla14[[#This Row],[id]],Tabla2[],'aux buscarv'!I$1,FALSE)</f>
        <v>4</v>
      </c>
      <c r="J111" s="61" t="str">
        <f>VLOOKUP(Tabla14[[#This Row],[id]],Tabla2[],'aux buscarv'!J$1,FALSE)</f>
        <v>LUJAN</v>
      </c>
      <c r="K111" s="61" t="str">
        <f>VLOOKUP(Tabla14[[#This Row],[id]],Tabla2[],'aux buscarv'!K$1,FALSE)</f>
        <v>TORRES</v>
      </c>
      <c r="L111" s="61" t="str">
        <f>VLOOKUP(Tabla14[[#This Row],[id]],Tabla2[],'aux buscarv'!L$1,FALSE)</f>
        <v>HOSPITAL NACIONAL DR MANUEL A MOSTES DE OCA</v>
      </c>
      <c r="M111" s="61" t="str">
        <f>VLOOKUP(Tabla14[[#This Row],[id]],Tabla2[],'aux buscarv'!M$1,FALSE)</f>
        <v>PADRE JOSE MARIA CRIADO ALONSO Y EVARISTO CARRIEGO</v>
      </c>
      <c r="N111" s="62" t="str">
        <f>VLOOKUP(Tabla14[[#This Row],[id]],Tabla2[],'aux buscarv'!N$1,FALSE)</f>
        <v>https://goo.gl/maps/UKFMaR44cYm3iTwy8</v>
      </c>
      <c r="O111" t="s">
        <v>114</v>
      </c>
      <c r="P111" t="s">
        <v>123</v>
      </c>
      <c r="Q111" t="s">
        <v>128</v>
      </c>
      <c r="R111">
        <v>2</v>
      </c>
    </row>
    <row r="112" spans="1:18" x14ac:dyDescent="0.25">
      <c r="A112" t="s">
        <v>183</v>
      </c>
      <c r="B112" s="46">
        <f>VLOOKUP(Tabla14[[#This Row],[id]],Tabla2[],'aux buscarv'!B$1,FALSE)</f>
        <v>44936</v>
      </c>
      <c r="C112" s="61">
        <f>VLOOKUP(Tabla14[[#This Row],[id]],Tabla2[],'aux buscarv'!C$1,FALSE)</f>
        <v>10</v>
      </c>
      <c r="D112" s="61">
        <f>VLOOKUP(Tabla14[[#This Row],[id]],Tabla2[],'aux buscarv'!D$1,FALSE)</f>
        <v>1</v>
      </c>
      <c r="E112" s="61">
        <f>VLOOKUP(Tabla14[[#This Row],[id]],Tabla2[],'aux buscarv'!E$1,FALSE)</f>
        <v>2023</v>
      </c>
      <c r="F112" s="61">
        <f>VLOOKUP(Tabla14[[#This Row],[id]],Tabla2[],'aux buscarv'!F$1,FALSE)</f>
        <v>3</v>
      </c>
      <c r="G112" s="61" t="str">
        <f>VLOOKUP(Tabla14[[#This Row],[id]],Tabla2[],'aux buscarv'!G$1,FALSE)</f>
        <v>DAPPTE</v>
      </c>
      <c r="H112" s="61" t="str">
        <f>VLOOKUP(Tabla14[[#This Row],[id]],Tabla2[],'aux buscarv'!H$1,FALSE)</f>
        <v>BUENOS AIRES</v>
      </c>
      <c r="I112" s="61">
        <f>VLOOKUP(Tabla14[[#This Row],[id]],Tabla2[],'aux buscarv'!I$1,FALSE)</f>
        <v>4</v>
      </c>
      <c r="J112" s="61" t="str">
        <f>VLOOKUP(Tabla14[[#This Row],[id]],Tabla2[],'aux buscarv'!J$1,FALSE)</f>
        <v>LUJAN</v>
      </c>
      <c r="K112" s="61" t="str">
        <f>VLOOKUP(Tabla14[[#This Row],[id]],Tabla2[],'aux buscarv'!K$1,FALSE)</f>
        <v>TORRES</v>
      </c>
      <c r="L112" s="61" t="str">
        <f>VLOOKUP(Tabla14[[#This Row],[id]],Tabla2[],'aux buscarv'!L$1,FALSE)</f>
        <v>HOSPITAL NACIONAL DR MANUEL A MOSTES DE OCA</v>
      </c>
      <c r="M112" s="61" t="str">
        <f>VLOOKUP(Tabla14[[#This Row],[id]],Tabla2[],'aux buscarv'!M$1,FALSE)</f>
        <v>PADRE JOSE MARIA CRIADO ALONSO Y EVARISTO CARRIEGO</v>
      </c>
      <c r="N112" s="62" t="str">
        <f>VLOOKUP(Tabla14[[#This Row],[id]],Tabla2[],'aux buscarv'!N$1,FALSE)</f>
        <v>https://goo.gl/maps/UKFMaR44cYm3iTwy8</v>
      </c>
      <c r="O112" t="s">
        <v>144</v>
      </c>
      <c r="P112" t="s">
        <v>145</v>
      </c>
      <c r="Q112" t="s">
        <v>111</v>
      </c>
      <c r="R112">
        <v>15</v>
      </c>
    </row>
    <row r="113" spans="1:18" x14ac:dyDescent="0.25">
      <c r="A113" t="s">
        <v>183</v>
      </c>
      <c r="B113" s="46">
        <f>VLOOKUP(Tabla14[[#This Row],[id]],Tabla2[],'aux buscarv'!B$1,FALSE)</f>
        <v>44936</v>
      </c>
      <c r="C113" s="61">
        <f>VLOOKUP(Tabla14[[#This Row],[id]],Tabla2[],'aux buscarv'!C$1,FALSE)</f>
        <v>10</v>
      </c>
      <c r="D113" s="61">
        <f>VLOOKUP(Tabla14[[#This Row],[id]],Tabla2[],'aux buscarv'!D$1,FALSE)</f>
        <v>1</v>
      </c>
      <c r="E113" s="61">
        <f>VLOOKUP(Tabla14[[#This Row],[id]],Tabla2[],'aux buscarv'!E$1,FALSE)</f>
        <v>2023</v>
      </c>
      <c r="F113" s="61">
        <f>VLOOKUP(Tabla14[[#This Row],[id]],Tabla2[],'aux buscarv'!F$1,FALSE)</f>
        <v>3</v>
      </c>
      <c r="G113" s="61" t="str">
        <f>VLOOKUP(Tabla14[[#This Row],[id]],Tabla2[],'aux buscarv'!G$1,FALSE)</f>
        <v>DAPPTE</v>
      </c>
      <c r="H113" s="61" t="str">
        <f>VLOOKUP(Tabla14[[#This Row],[id]],Tabla2[],'aux buscarv'!H$1,FALSE)</f>
        <v>BUENOS AIRES</v>
      </c>
      <c r="I113" s="61">
        <f>VLOOKUP(Tabla14[[#This Row],[id]],Tabla2[],'aux buscarv'!I$1,FALSE)</f>
        <v>4</v>
      </c>
      <c r="J113" s="61" t="str">
        <f>VLOOKUP(Tabla14[[#This Row],[id]],Tabla2[],'aux buscarv'!J$1,FALSE)</f>
        <v>LUJAN</v>
      </c>
      <c r="K113" s="61" t="str">
        <f>VLOOKUP(Tabla14[[#This Row],[id]],Tabla2[],'aux buscarv'!K$1,FALSE)</f>
        <v>TORRES</v>
      </c>
      <c r="L113" s="61" t="str">
        <f>VLOOKUP(Tabla14[[#This Row],[id]],Tabla2[],'aux buscarv'!L$1,FALSE)</f>
        <v>HOSPITAL NACIONAL DR MANUEL A MOSTES DE OCA</v>
      </c>
      <c r="M113" s="61" t="str">
        <f>VLOOKUP(Tabla14[[#This Row],[id]],Tabla2[],'aux buscarv'!M$1,FALSE)</f>
        <v>PADRE JOSE MARIA CRIADO ALONSO Y EVARISTO CARRIEGO</v>
      </c>
      <c r="N113" s="62" t="str">
        <f>VLOOKUP(Tabla14[[#This Row],[id]],Tabla2[],'aux buscarv'!N$1,FALSE)</f>
        <v>https://goo.gl/maps/UKFMaR44cYm3iTwy8</v>
      </c>
      <c r="O113" t="s">
        <v>144</v>
      </c>
      <c r="P113" t="s">
        <v>145</v>
      </c>
      <c r="Q113" t="s">
        <v>146</v>
      </c>
      <c r="R113">
        <v>57</v>
      </c>
    </row>
    <row r="114" spans="1:18" x14ac:dyDescent="0.25">
      <c r="A114" t="s">
        <v>185</v>
      </c>
      <c r="B114" s="46">
        <f>VLOOKUP(Tabla14[[#This Row],[id]],Tabla2[],'aux buscarv'!B$1,FALSE)</f>
        <v>44938</v>
      </c>
      <c r="C114" s="61">
        <f>VLOOKUP(Tabla14[[#This Row],[id]],Tabla2[],'aux buscarv'!C$1,FALSE)</f>
        <v>12</v>
      </c>
      <c r="D114" s="61">
        <f>VLOOKUP(Tabla14[[#This Row],[id]],Tabla2[],'aux buscarv'!D$1,FALSE)</f>
        <v>1</v>
      </c>
      <c r="E114" s="61">
        <f>VLOOKUP(Tabla14[[#This Row],[id]],Tabla2[],'aux buscarv'!E$1,FALSE)</f>
        <v>2023</v>
      </c>
      <c r="F114" s="61">
        <f>VLOOKUP(Tabla14[[#This Row],[id]],Tabla2[],'aux buscarv'!F$1,FALSE)</f>
        <v>3</v>
      </c>
      <c r="G114" s="61" t="str">
        <f>VLOOKUP(Tabla14[[#This Row],[id]],Tabla2[],'aux buscarv'!G$1,FALSE)</f>
        <v>DAPPTE</v>
      </c>
      <c r="H114" s="61" t="str">
        <f>VLOOKUP(Tabla14[[#This Row],[id]],Tabla2[],'aux buscarv'!H$1,FALSE)</f>
        <v>BUENOS AIRES</v>
      </c>
      <c r="I114" s="61">
        <f>VLOOKUP(Tabla14[[#This Row],[id]],Tabla2[],'aux buscarv'!I$1,FALSE)</f>
        <v>4</v>
      </c>
      <c r="J114" s="61" t="str">
        <f>VLOOKUP(Tabla14[[#This Row],[id]],Tabla2[],'aux buscarv'!J$1,FALSE)</f>
        <v>LUJAN</v>
      </c>
      <c r="K114" s="61" t="str">
        <f>VLOOKUP(Tabla14[[#This Row],[id]],Tabla2[],'aux buscarv'!K$1,FALSE)</f>
        <v>TORRES</v>
      </c>
      <c r="L114" s="61" t="str">
        <f>VLOOKUP(Tabla14[[#This Row],[id]],Tabla2[],'aux buscarv'!L$1,FALSE)</f>
        <v>HOSPITAL NACIONAL DR MANUEL A MOSTES DE OCA</v>
      </c>
      <c r="M114" s="61" t="str">
        <f>VLOOKUP(Tabla14[[#This Row],[id]],Tabla2[],'aux buscarv'!M$1,FALSE)</f>
        <v>PADRE JOSE MARIA CRIADO ALONSO Y EVARISTO CARRIEGO</v>
      </c>
      <c r="N114" s="62" t="str">
        <f>VLOOKUP(Tabla14[[#This Row],[id]],Tabla2[],'aux buscarv'!N$1,FALSE)</f>
        <v>https://goo.gl/maps/UKFMaR44cYm3iTwy8</v>
      </c>
      <c r="O114" t="s">
        <v>109</v>
      </c>
      <c r="P114" t="s">
        <v>110</v>
      </c>
      <c r="Q114" t="s">
        <v>111</v>
      </c>
      <c r="R114">
        <v>18</v>
      </c>
    </row>
    <row r="115" spans="1:18" x14ac:dyDescent="0.25">
      <c r="A115" t="s">
        <v>185</v>
      </c>
      <c r="B115" s="46">
        <f>VLOOKUP(Tabla14[[#This Row],[id]],Tabla2[],'aux buscarv'!B$1,FALSE)</f>
        <v>44938</v>
      </c>
      <c r="C115" s="61">
        <f>VLOOKUP(Tabla14[[#This Row],[id]],Tabla2[],'aux buscarv'!C$1,FALSE)</f>
        <v>12</v>
      </c>
      <c r="D115" s="61">
        <f>VLOOKUP(Tabla14[[#This Row],[id]],Tabla2[],'aux buscarv'!D$1,FALSE)</f>
        <v>1</v>
      </c>
      <c r="E115" s="61">
        <f>VLOOKUP(Tabla14[[#This Row],[id]],Tabla2[],'aux buscarv'!E$1,FALSE)</f>
        <v>2023</v>
      </c>
      <c r="F115" s="61">
        <f>VLOOKUP(Tabla14[[#This Row],[id]],Tabla2[],'aux buscarv'!F$1,FALSE)</f>
        <v>3</v>
      </c>
      <c r="G115" s="61" t="str">
        <f>VLOOKUP(Tabla14[[#This Row],[id]],Tabla2[],'aux buscarv'!G$1,FALSE)</f>
        <v>DAPPTE</v>
      </c>
      <c r="H115" s="61" t="str">
        <f>VLOOKUP(Tabla14[[#This Row],[id]],Tabla2[],'aux buscarv'!H$1,FALSE)</f>
        <v>BUENOS AIRES</v>
      </c>
      <c r="I115" s="61">
        <f>VLOOKUP(Tabla14[[#This Row],[id]],Tabla2[],'aux buscarv'!I$1,FALSE)</f>
        <v>4</v>
      </c>
      <c r="J115" s="61" t="str">
        <f>VLOOKUP(Tabla14[[#This Row],[id]],Tabla2[],'aux buscarv'!J$1,FALSE)</f>
        <v>LUJAN</v>
      </c>
      <c r="K115" s="61" t="str">
        <f>VLOOKUP(Tabla14[[#This Row],[id]],Tabla2[],'aux buscarv'!K$1,FALSE)</f>
        <v>TORRES</v>
      </c>
      <c r="L115" s="61" t="str">
        <f>VLOOKUP(Tabla14[[#This Row],[id]],Tabla2[],'aux buscarv'!L$1,FALSE)</f>
        <v>HOSPITAL NACIONAL DR MANUEL A MOSTES DE OCA</v>
      </c>
      <c r="M115" s="61" t="str">
        <f>VLOOKUP(Tabla14[[#This Row],[id]],Tabla2[],'aux buscarv'!M$1,FALSE)</f>
        <v>PADRE JOSE MARIA CRIADO ALONSO Y EVARISTO CARRIEGO</v>
      </c>
      <c r="N115" s="62" t="str">
        <f>VLOOKUP(Tabla14[[#This Row],[id]],Tabla2[],'aux buscarv'!N$1,FALSE)</f>
        <v>https://goo.gl/maps/UKFMaR44cYm3iTwy8</v>
      </c>
      <c r="O115" t="s">
        <v>109</v>
      </c>
      <c r="P115" t="s">
        <v>110</v>
      </c>
      <c r="Q115" t="s">
        <v>112</v>
      </c>
      <c r="R115">
        <v>30</v>
      </c>
    </row>
    <row r="116" spans="1:18" x14ac:dyDescent="0.25">
      <c r="A116" t="s">
        <v>185</v>
      </c>
      <c r="B116" s="46">
        <f>VLOOKUP(Tabla14[[#This Row],[id]],Tabla2[],'aux buscarv'!B$1,FALSE)</f>
        <v>44938</v>
      </c>
      <c r="C116" s="61">
        <f>VLOOKUP(Tabla14[[#This Row],[id]],Tabla2[],'aux buscarv'!C$1,FALSE)</f>
        <v>12</v>
      </c>
      <c r="D116" s="61">
        <f>VLOOKUP(Tabla14[[#This Row],[id]],Tabla2[],'aux buscarv'!D$1,FALSE)</f>
        <v>1</v>
      </c>
      <c r="E116" s="61">
        <f>VLOOKUP(Tabla14[[#This Row],[id]],Tabla2[],'aux buscarv'!E$1,FALSE)</f>
        <v>2023</v>
      </c>
      <c r="F116" s="61">
        <f>VLOOKUP(Tabla14[[#This Row],[id]],Tabla2[],'aux buscarv'!F$1,FALSE)</f>
        <v>3</v>
      </c>
      <c r="G116" s="61" t="str">
        <f>VLOOKUP(Tabla14[[#This Row],[id]],Tabla2[],'aux buscarv'!G$1,FALSE)</f>
        <v>DAPPTE</v>
      </c>
      <c r="H116" s="61" t="str">
        <f>VLOOKUP(Tabla14[[#This Row],[id]],Tabla2[],'aux buscarv'!H$1,FALSE)</f>
        <v>BUENOS AIRES</v>
      </c>
      <c r="I116" s="61">
        <f>VLOOKUP(Tabla14[[#This Row],[id]],Tabla2[],'aux buscarv'!I$1,FALSE)</f>
        <v>4</v>
      </c>
      <c r="J116" s="61" t="str">
        <f>VLOOKUP(Tabla14[[#This Row],[id]],Tabla2[],'aux buscarv'!J$1,FALSE)</f>
        <v>LUJAN</v>
      </c>
      <c r="K116" s="61" t="str">
        <f>VLOOKUP(Tabla14[[#This Row],[id]],Tabla2[],'aux buscarv'!K$1,FALSE)</f>
        <v>TORRES</v>
      </c>
      <c r="L116" s="61" t="str">
        <f>VLOOKUP(Tabla14[[#This Row],[id]],Tabla2[],'aux buscarv'!L$1,FALSE)</f>
        <v>HOSPITAL NACIONAL DR MANUEL A MOSTES DE OCA</v>
      </c>
      <c r="M116" s="61" t="str">
        <f>VLOOKUP(Tabla14[[#This Row],[id]],Tabla2[],'aux buscarv'!M$1,FALSE)</f>
        <v>PADRE JOSE MARIA CRIADO ALONSO Y EVARISTO CARRIEGO</v>
      </c>
      <c r="N116" s="62" t="str">
        <f>VLOOKUP(Tabla14[[#This Row],[id]],Tabla2[],'aux buscarv'!N$1,FALSE)</f>
        <v>https://goo.gl/maps/UKFMaR44cYm3iTwy8</v>
      </c>
      <c r="O116" t="s">
        <v>109</v>
      </c>
      <c r="P116" t="s">
        <v>113</v>
      </c>
      <c r="Q116" t="s">
        <v>112</v>
      </c>
      <c r="R116">
        <v>14</v>
      </c>
    </row>
    <row r="117" spans="1:18" x14ac:dyDescent="0.25">
      <c r="A117" t="s">
        <v>185</v>
      </c>
      <c r="B117" s="46">
        <f>VLOOKUP(Tabla14[[#This Row],[id]],Tabla2[],'aux buscarv'!B$1,FALSE)</f>
        <v>44938</v>
      </c>
      <c r="C117" s="61">
        <f>VLOOKUP(Tabla14[[#This Row],[id]],Tabla2[],'aux buscarv'!C$1,FALSE)</f>
        <v>12</v>
      </c>
      <c r="D117" s="61">
        <f>VLOOKUP(Tabla14[[#This Row],[id]],Tabla2[],'aux buscarv'!D$1,FALSE)</f>
        <v>1</v>
      </c>
      <c r="E117" s="61">
        <f>VLOOKUP(Tabla14[[#This Row],[id]],Tabla2[],'aux buscarv'!E$1,FALSE)</f>
        <v>2023</v>
      </c>
      <c r="F117" s="61">
        <f>VLOOKUP(Tabla14[[#This Row],[id]],Tabla2[],'aux buscarv'!F$1,FALSE)</f>
        <v>3</v>
      </c>
      <c r="G117" s="61" t="str">
        <f>VLOOKUP(Tabla14[[#This Row],[id]],Tabla2[],'aux buscarv'!G$1,FALSE)</f>
        <v>DAPPTE</v>
      </c>
      <c r="H117" s="61" t="str">
        <f>VLOOKUP(Tabla14[[#This Row],[id]],Tabla2[],'aux buscarv'!H$1,FALSE)</f>
        <v>BUENOS AIRES</v>
      </c>
      <c r="I117" s="61">
        <f>VLOOKUP(Tabla14[[#This Row],[id]],Tabla2[],'aux buscarv'!I$1,FALSE)</f>
        <v>4</v>
      </c>
      <c r="J117" s="61" t="str">
        <f>VLOOKUP(Tabla14[[#This Row],[id]],Tabla2[],'aux buscarv'!J$1,FALSE)</f>
        <v>LUJAN</v>
      </c>
      <c r="K117" s="61" t="str">
        <f>VLOOKUP(Tabla14[[#This Row],[id]],Tabla2[],'aux buscarv'!K$1,FALSE)</f>
        <v>TORRES</v>
      </c>
      <c r="L117" s="61" t="str">
        <f>VLOOKUP(Tabla14[[#This Row],[id]],Tabla2[],'aux buscarv'!L$1,FALSE)</f>
        <v>HOSPITAL NACIONAL DR MANUEL A MOSTES DE OCA</v>
      </c>
      <c r="M117" s="61" t="str">
        <f>VLOOKUP(Tabla14[[#This Row],[id]],Tabla2[],'aux buscarv'!M$1,FALSE)</f>
        <v>PADRE JOSE MARIA CRIADO ALONSO Y EVARISTO CARRIEGO</v>
      </c>
      <c r="N117" s="62" t="str">
        <f>VLOOKUP(Tabla14[[#This Row],[id]],Tabla2[],'aux buscarv'!N$1,FALSE)</f>
        <v>https://goo.gl/maps/UKFMaR44cYm3iTwy8</v>
      </c>
      <c r="O117" t="s">
        <v>114</v>
      </c>
      <c r="P117" t="s">
        <v>115</v>
      </c>
      <c r="Q117" t="s">
        <v>111</v>
      </c>
      <c r="R117">
        <v>28</v>
      </c>
    </row>
    <row r="118" spans="1:18" x14ac:dyDescent="0.25">
      <c r="A118" t="s">
        <v>185</v>
      </c>
      <c r="B118" s="46">
        <f>VLOOKUP(Tabla14[[#This Row],[id]],Tabla2[],'aux buscarv'!B$1,FALSE)</f>
        <v>44938</v>
      </c>
      <c r="C118" s="61">
        <f>VLOOKUP(Tabla14[[#This Row],[id]],Tabla2[],'aux buscarv'!C$1,FALSE)</f>
        <v>12</v>
      </c>
      <c r="D118" s="61">
        <f>VLOOKUP(Tabla14[[#This Row],[id]],Tabla2[],'aux buscarv'!D$1,FALSE)</f>
        <v>1</v>
      </c>
      <c r="E118" s="61">
        <f>VLOOKUP(Tabla14[[#This Row],[id]],Tabla2[],'aux buscarv'!E$1,FALSE)</f>
        <v>2023</v>
      </c>
      <c r="F118" s="61">
        <f>VLOOKUP(Tabla14[[#This Row],[id]],Tabla2[],'aux buscarv'!F$1,FALSE)</f>
        <v>3</v>
      </c>
      <c r="G118" s="61" t="str">
        <f>VLOOKUP(Tabla14[[#This Row],[id]],Tabla2[],'aux buscarv'!G$1,FALSE)</f>
        <v>DAPPTE</v>
      </c>
      <c r="H118" s="61" t="str">
        <f>VLOOKUP(Tabla14[[#This Row],[id]],Tabla2[],'aux buscarv'!H$1,FALSE)</f>
        <v>BUENOS AIRES</v>
      </c>
      <c r="I118" s="61">
        <f>VLOOKUP(Tabla14[[#This Row],[id]],Tabla2[],'aux buscarv'!I$1,FALSE)</f>
        <v>4</v>
      </c>
      <c r="J118" s="61" t="str">
        <f>VLOOKUP(Tabla14[[#This Row],[id]],Tabla2[],'aux buscarv'!J$1,FALSE)</f>
        <v>LUJAN</v>
      </c>
      <c r="K118" s="61" t="str">
        <f>VLOOKUP(Tabla14[[#This Row],[id]],Tabla2[],'aux buscarv'!K$1,FALSE)</f>
        <v>TORRES</v>
      </c>
      <c r="L118" s="61" t="str">
        <f>VLOOKUP(Tabla14[[#This Row],[id]],Tabla2[],'aux buscarv'!L$1,FALSE)</f>
        <v>HOSPITAL NACIONAL DR MANUEL A MOSTES DE OCA</v>
      </c>
      <c r="M118" s="61" t="str">
        <f>VLOOKUP(Tabla14[[#This Row],[id]],Tabla2[],'aux buscarv'!M$1,FALSE)</f>
        <v>PADRE JOSE MARIA CRIADO ALONSO Y EVARISTO CARRIEGO</v>
      </c>
      <c r="N118" s="62" t="str">
        <f>VLOOKUP(Tabla14[[#This Row],[id]],Tabla2[],'aux buscarv'!N$1,FALSE)</f>
        <v>https://goo.gl/maps/UKFMaR44cYm3iTwy8</v>
      </c>
      <c r="O118" t="s">
        <v>114</v>
      </c>
      <c r="P118" t="s">
        <v>123</v>
      </c>
      <c r="Q118" t="s">
        <v>124</v>
      </c>
      <c r="R118">
        <v>5</v>
      </c>
    </row>
    <row r="119" spans="1:18" x14ac:dyDescent="0.25">
      <c r="A119" t="s">
        <v>185</v>
      </c>
      <c r="B119" s="46">
        <f>VLOOKUP(Tabla14[[#This Row],[id]],Tabla2[],'aux buscarv'!B$1,FALSE)</f>
        <v>44938</v>
      </c>
      <c r="C119" s="61">
        <f>VLOOKUP(Tabla14[[#This Row],[id]],Tabla2[],'aux buscarv'!C$1,FALSE)</f>
        <v>12</v>
      </c>
      <c r="D119" s="61">
        <f>VLOOKUP(Tabla14[[#This Row],[id]],Tabla2[],'aux buscarv'!D$1,FALSE)</f>
        <v>1</v>
      </c>
      <c r="E119" s="61">
        <f>VLOOKUP(Tabla14[[#This Row],[id]],Tabla2[],'aux buscarv'!E$1,FALSE)</f>
        <v>2023</v>
      </c>
      <c r="F119" s="61">
        <f>VLOOKUP(Tabla14[[#This Row],[id]],Tabla2[],'aux buscarv'!F$1,FALSE)</f>
        <v>3</v>
      </c>
      <c r="G119" s="61" t="str">
        <f>VLOOKUP(Tabla14[[#This Row],[id]],Tabla2[],'aux buscarv'!G$1,FALSE)</f>
        <v>DAPPTE</v>
      </c>
      <c r="H119" s="61" t="str">
        <f>VLOOKUP(Tabla14[[#This Row],[id]],Tabla2[],'aux buscarv'!H$1,FALSE)</f>
        <v>BUENOS AIRES</v>
      </c>
      <c r="I119" s="61">
        <f>VLOOKUP(Tabla14[[#This Row],[id]],Tabla2[],'aux buscarv'!I$1,FALSE)</f>
        <v>4</v>
      </c>
      <c r="J119" s="61" t="str">
        <f>VLOOKUP(Tabla14[[#This Row],[id]],Tabla2[],'aux buscarv'!J$1,FALSE)</f>
        <v>LUJAN</v>
      </c>
      <c r="K119" s="61" t="str">
        <f>VLOOKUP(Tabla14[[#This Row],[id]],Tabla2[],'aux buscarv'!K$1,FALSE)</f>
        <v>TORRES</v>
      </c>
      <c r="L119" s="61" t="str">
        <f>VLOOKUP(Tabla14[[#This Row],[id]],Tabla2[],'aux buscarv'!L$1,FALSE)</f>
        <v>HOSPITAL NACIONAL DR MANUEL A MOSTES DE OCA</v>
      </c>
      <c r="M119" s="61" t="str">
        <f>VLOOKUP(Tabla14[[#This Row],[id]],Tabla2[],'aux buscarv'!M$1,FALSE)</f>
        <v>PADRE JOSE MARIA CRIADO ALONSO Y EVARISTO CARRIEGO</v>
      </c>
      <c r="N119" s="62" t="str">
        <f>VLOOKUP(Tabla14[[#This Row],[id]],Tabla2[],'aux buscarv'!N$1,FALSE)</f>
        <v>https://goo.gl/maps/UKFMaR44cYm3iTwy8</v>
      </c>
      <c r="O119" t="s">
        <v>114</v>
      </c>
      <c r="P119" t="s">
        <v>123</v>
      </c>
      <c r="Q119" t="s">
        <v>111</v>
      </c>
      <c r="R119">
        <v>66</v>
      </c>
    </row>
    <row r="120" spans="1:18" x14ac:dyDescent="0.25">
      <c r="A120" t="s">
        <v>185</v>
      </c>
      <c r="B120" s="46">
        <f>VLOOKUP(Tabla14[[#This Row],[id]],Tabla2[],'aux buscarv'!B$1,FALSE)</f>
        <v>44938</v>
      </c>
      <c r="C120" s="61">
        <f>VLOOKUP(Tabla14[[#This Row],[id]],Tabla2[],'aux buscarv'!C$1,FALSE)</f>
        <v>12</v>
      </c>
      <c r="D120" s="61">
        <f>VLOOKUP(Tabla14[[#This Row],[id]],Tabla2[],'aux buscarv'!D$1,FALSE)</f>
        <v>1</v>
      </c>
      <c r="E120" s="61">
        <f>VLOOKUP(Tabla14[[#This Row],[id]],Tabla2[],'aux buscarv'!E$1,FALSE)</f>
        <v>2023</v>
      </c>
      <c r="F120" s="61">
        <f>VLOOKUP(Tabla14[[#This Row],[id]],Tabla2[],'aux buscarv'!F$1,FALSE)</f>
        <v>3</v>
      </c>
      <c r="G120" s="61" t="str">
        <f>VLOOKUP(Tabla14[[#This Row],[id]],Tabla2[],'aux buscarv'!G$1,FALSE)</f>
        <v>DAPPTE</v>
      </c>
      <c r="H120" s="61" t="str">
        <f>VLOOKUP(Tabla14[[#This Row],[id]],Tabla2[],'aux buscarv'!H$1,FALSE)</f>
        <v>BUENOS AIRES</v>
      </c>
      <c r="I120" s="61">
        <f>VLOOKUP(Tabla14[[#This Row],[id]],Tabla2[],'aux buscarv'!I$1,FALSE)</f>
        <v>4</v>
      </c>
      <c r="J120" s="61" t="str">
        <f>VLOOKUP(Tabla14[[#This Row],[id]],Tabla2[],'aux buscarv'!J$1,FALSE)</f>
        <v>LUJAN</v>
      </c>
      <c r="K120" s="61" t="str">
        <f>VLOOKUP(Tabla14[[#This Row],[id]],Tabla2[],'aux buscarv'!K$1,FALSE)</f>
        <v>TORRES</v>
      </c>
      <c r="L120" s="61" t="str">
        <f>VLOOKUP(Tabla14[[#This Row],[id]],Tabla2[],'aux buscarv'!L$1,FALSE)</f>
        <v>HOSPITAL NACIONAL DR MANUEL A MOSTES DE OCA</v>
      </c>
      <c r="M120" s="61" t="str">
        <f>VLOOKUP(Tabla14[[#This Row],[id]],Tabla2[],'aux buscarv'!M$1,FALSE)</f>
        <v>PADRE JOSE MARIA CRIADO ALONSO Y EVARISTO CARRIEGO</v>
      </c>
      <c r="N120" s="62" t="str">
        <f>VLOOKUP(Tabla14[[#This Row],[id]],Tabla2[],'aux buscarv'!N$1,FALSE)</f>
        <v>https://goo.gl/maps/UKFMaR44cYm3iTwy8</v>
      </c>
      <c r="O120" t="s">
        <v>114</v>
      </c>
      <c r="P120" t="s">
        <v>123</v>
      </c>
      <c r="Q120" t="s">
        <v>128</v>
      </c>
      <c r="R120">
        <v>5</v>
      </c>
    </row>
    <row r="121" spans="1:18" x14ac:dyDescent="0.25">
      <c r="A121" t="s">
        <v>185</v>
      </c>
      <c r="B121" s="46">
        <f>VLOOKUP(Tabla14[[#This Row],[id]],Tabla2[],'aux buscarv'!B$1,FALSE)</f>
        <v>44938</v>
      </c>
      <c r="C121" s="61">
        <f>VLOOKUP(Tabla14[[#This Row],[id]],Tabla2[],'aux buscarv'!C$1,FALSE)</f>
        <v>12</v>
      </c>
      <c r="D121" s="61">
        <f>VLOOKUP(Tabla14[[#This Row],[id]],Tabla2[],'aux buscarv'!D$1,FALSE)</f>
        <v>1</v>
      </c>
      <c r="E121" s="61">
        <f>VLOOKUP(Tabla14[[#This Row],[id]],Tabla2[],'aux buscarv'!E$1,FALSE)</f>
        <v>2023</v>
      </c>
      <c r="F121" s="61">
        <f>VLOOKUP(Tabla14[[#This Row],[id]],Tabla2[],'aux buscarv'!F$1,FALSE)</f>
        <v>3</v>
      </c>
      <c r="G121" s="61" t="str">
        <f>VLOOKUP(Tabla14[[#This Row],[id]],Tabla2[],'aux buscarv'!G$1,FALSE)</f>
        <v>DAPPTE</v>
      </c>
      <c r="H121" s="61" t="str">
        <f>VLOOKUP(Tabla14[[#This Row],[id]],Tabla2[],'aux buscarv'!H$1,FALSE)</f>
        <v>BUENOS AIRES</v>
      </c>
      <c r="I121" s="61">
        <f>VLOOKUP(Tabla14[[#This Row],[id]],Tabla2[],'aux buscarv'!I$1,FALSE)</f>
        <v>4</v>
      </c>
      <c r="J121" s="61" t="str">
        <f>VLOOKUP(Tabla14[[#This Row],[id]],Tabla2[],'aux buscarv'!J$1,FALSE)</f>
        <v>LUJAN</v>
      </c>
      <c r="K121" s="61" t="str">
        <f>VLOOKUP(Tabla14[[#This Row],[id]],Tabla2[],'aux buscarv'!K$1,FALSE)</f>
        <v>TORRES</v>
      </c>
      <c r="L121" s="61" t="str">
        <f>VLOOKUP(Tabla14[[#This Row],[id]],Tabla2[],'aux buscarv'!L$1,FALSE)</f>
        <v>HOSPITAL NACIONAL DR MANUEL A MOSTES DE OCA</v>
      </c>
      <c r="M121" s="61" t="str">
        <f>VLOOKUP(Tabla14[[#This Row],[id]],Tabla2[],'aux buscarv'!M$1,FALSE)</f>
        <v>PADRE JOSE MARIA CRIADO ALONSO Y EVARISTO CARRIEGO</v>
      </c>
      <c r="N121" s="62" t="str">
        <f>VLOOKUP(Tabla14[[#This Row],[id]],Tabla2[],'aux buscarv'!N$1,FALSE)</f>
        <v>https://goo.gl/maps/UKFMaR44cYm3iTwy8</v>
      </c>
      <c r="O121" t="s">
        <v>144</v>
      </c>
      <c r="P121" t="s">
        <v>145</v>
      </c>
      <c r="Q121" t="s">
        <v>111</v>
      </c>
      <c r="R121">
        <v>31</v>
      </c>
    </row>
    <row r="122" spans="1:18" x14ac:dyDescent="0.25">
      <c r="A122" t="s">
        <v>185</v>
      </c>
      <c r="B122" s="46">
        <f>VLOOKUP(Tabla14[[#This Row],[id]],Tabla2[],'aux buscarv'!B$1,FALSE)</f>
        <v>44938</v>
      </c>
      <c r="C122" s="61">
        <f>VLOOKUP(Tabla14[[#This Row],[id]],Tabla2[],'aux buscarv'!C$1,FALSE)</f>
        <v>12</v>
      </c>
      <c r="D122" s="61">
        <f>VLOOKUP(Tabla14[[#This Row],[id]],Tabla2[],'aux buscarv'!D$1,FALSE)</f>
        <v>1</v>
      </c>
      <c r="E122" s="61">
        <f>VLOOKUP(Tabla14[[#This Row],[id]],Tabla2[],'aux buscarv'!E$1,FALSE)</f>
        <v>2023</v>
      </c>
      <c r="F122" s="61">
        <f>VLOOKUP(Tabla14[[#This Row],[id]],Tabla2[],'aux buscarv'!F$1,FALSE)</f>
        <v>3</v>
      </c>
      <c r="G122" s="61" t="str">
        <f>VLOOKUP(Tabla14[[#This Row],[id]],Tabla2[],'aux buscarv'!G$1,FALSE)</f>
        <v>DAPPTE</v>
      </c>
      <c r="H122" s="61" t="str">
        <f>VLOOKUP(Tabla14[[#This Row],[id]],Tabla2[],'aux buscarv'!H$1,FALSE)</f>
        <v>BUENOS AIRES</v>
      </c>
      <c r="I122" s="61">
        <f>VLOOKUP(Tabla14[[#This Row],[id]],Tabla2[],'aux buscarv'!I$1,FALSE)</f>
        <v>4</v>
      </c>
      <c r="J122" s="61" t="str">
        <f>VLOOKUP(Tabla14[[#This Row],[id]],Tabla2[],'aux buscarv'!J$1,FALSE)</f>
        <v>LUJAN</v>
      </c>
      <c r="K122" s="61" t="str">
        <f>VLOOKUP(Tabla14[[#This Row],[id]],Tabla2[],'aux buscarv'!K$1,FALSE)</f>
        <v>TORRES</v>
      </c>
      <c r="L122" s="61" t="str">
        <f>VLOOKUP(Tabla14[[#This Row],[id]],Tabla2[],'aux buscarv'!L$1,FALSE)</f>
        <v>HOSPITAL NACIONAL DR MANUEL A MOSTES DE OCA</v>
      </c>
      <c r="M122" s="61" t="str">
        <f>VLOOKUP(Tabla14[[#This Row],[id]],Tabla2[],'aux buscarv'!M$1,FALSE)</f>
        <v>PADRE JOSE MARIA CRIADO ALONSO Y EVARISTO CARRIEGO</v>
      </c>
      <c r="N122" s="62" t="str">
        <f>VLOOKUP(Tabla14[[#This Row],[id]],Tabla2[],'aux buscarv'!N$1,FALSE)</f>
        <v>https://goo.gl/maps/UKFMaR44cYm3iTwy8</v>
      </c>
      <c r="O122" t="s">
        <v>144</v>
      </c>
      <c r="P122" t="s">
        <v>145</v>
      </c>
      <c r="Q122" t="s">
        <v>146</v>
      </c>
      <c r="R122">
        <v>128</v>
      </c>
    </row>
    <row r="123" spans="1:18" x14ac:dyDescent="0.25">
      <c r="A123" t="s">
        <v>186</v>
      </c>
      <c r="B123" s="46">
        <f>VLOOKUP(Tabla14[[#This Row],[id]],Tabla2[],'aux buscarv'!B$1,FALSE)</f>
        <v>44939</v>
      </c>
      <c r="C123" s="61">
        <f>VLOOKUP(Tabla14[[#This Row],[id]],Tabla2[],'aux buscarv'!C$1,FALSE)</f>
        <v>13</v>
      </c>
      <c r="D123" s="61">
        <f>VLOOKUP(Tabla14[[#This Row],[id]],Tabla2[],'aux buscarv'!D$1,FALSE)</f>
        <v>1</v>
      </c>
      <c r="E123" s="61">
        <f>VLOOKUP(Tabla14[[#This Row],[id]],Tabla2[],'aux buscarv'!E$1,FALSE)</f>
        <v>2023</v>
      </c>
      <c r="F123" s="61">
        <f>VLOOKUP(Tabla14[[#This Row],[id]],Tabla2[],'aux buscarv'!F$1,FALSE)</f>
        <v>3</v>
      </c>
      <c r="G123" s="61" t="str">
        <f>VLOOKUP(Tabla14[[#This Row],[id]],Tabla2[],'aux buscarv'!G$1,FALSE)</f>
        <v>DAPPTE</v>
      </c>
      <c r="H123" s="61" t="str">
        <f>VLOOKUP(Tabla14[[#This Row],[id]],Tabla2[],'aux buscarv'!H$1,FALSE)</f>
        <v>BUENOS AIRES</v>
      </c>
      <c r="I123" s="61">
        <f>VLOOKUP(Tabla14[[#This Row],[id]],Tabla2[],'aux buscarv'!I$1,FALSE)</f>
        <v>4</v>
      </c>
      <c r="J123" s="61" t="str">
        <f>VLOOKUP(Tabla14[[#This Row],[id]],Tabla2[],'aux buscarv'!J$1,FALSE)</f>
        <v>LUJAN</v>
      </c>
      <c r="K123" s="61" t="str">
        <f>VLOOKUP(Tabla14[[#This Row],[id]],Tabla2[],'aux buscarv'!K$1,FALSE)</f>
        <v>TORRES</v>
      </c>
      <c r="L123" s="61" t="str">
        <f>VLOOKUP(Tabla14[[#This Row],[id]],Tabla2[],'aux buscarv'!L$1,FALSE)</f>
        <v>HOSPITAL NACIONAL DR MANUEL A MOSTES DE OCA</v>
      </c>
      <c r="M123" s="61" t="str">
        <f>VLOOKUP(Tabla14[[#This Row],[id]],Tabla2[],'aux buscarv'!M$1,FALSE)</f>
        <v>PADRE JOSE MARIA CRIADO ALONSO Y EVARISTO CARRIEGO</v>
      </c>
      <c r="N123" s="62" t="str">
        <f>VLOOKUP(Tabla14[[#This Row],[id]],Tabla2[],'aux buscarv'!N$1,FALSE)</f>
        <v>https://goo.gl/maps/UKFMaR44cYm3iTwy8</v>
      </c>
      <c r="O123" t="s">
        <v>109</v>
      </c>
      <c r="P123" t="s">
        <v>122</v>
      </c>
      <c r="Q123" t="s">
        <v>111</v>
      </c>
      <c r="R123">
        <v>33</v>
      </c>
    </row>
    <row r="124" spans="1:18" x14ac:dyDescent="0.25">
      <c r="A124" t="s">
        <v>186</v>
      </c>
      <c r="B124" s="46">
        <f>VLOOKUP(Tabla14[[#This Row],[id]],Tabla2[],'aux buscarv'!B$1,FALSE)</f>
        <v>44939</v>
      </c>
      <c r="C124" s="61">
        <f>VLOOKUP(Tabla14[[#This Row],[id]],Tabla2[],'aux buscarv'!C$1,FALSE)</f>
        <v>13</v>
      </c>
      <c r="D124" s="61">
        <f>VLOOKUP(Tabla14[[#This Row],[id]],Tabla2[],'aux buscarv'!D$1,FALSE)</f>
        <v>1</v>
      </c>
      <c r="E124" s="61">
        <f>VLOOKUP(Tabla14[[#This Row],[id]],Tabla2[],'aux buscarv'!E$1,FALSE)</f>
        <v>2023</v>
      </c>
      <c r="F124" s="61">
        <f>VLOOKUP(Tabla14[[#This Row],[id]],Tabla2[],'aux buscarv'!F$1,FALSE)</f>
        <v>3</v>
      </c>
      <c r="G124" s="61" t="str">
        <f>VLOOKUP(Tabla14[[#This Row],[id]],Tabla2[],'aux buscarv'!G$1,FALSE)</f>
        <v>DAPPTE</v>
      </c>
      <c r="H124" s="61" t="str">
        <f>VLOOKUP(Tabla14[[#This Row],[id]],Tabla2[],'aux buscarv'!H$1,FALSE)</f>
        <v>BUENOS AIRES</v>
      </c>
      <c r="I124" s="61">
        <f>VLOOKUP(Tabla14[[#This Row],[id]],Tabla2[],'aux buscarv'!I$1,FALSE)</f>
        <v>4</v>
      </c>
      <c r="J124" s="61" t="str">
        <f>VLOOKUP(Tabla14[[#This Row],[id]],Tabla2[],'aux buscarv'!J$1,FALSE)</f>
        <v>LUJAN</v>
      </c>
      <c r="K124" s="61" t="str">
        <f>VLOOKUP(Tabla14[[#This Row],[id]],Tabla2[],'aux buscarv'!K$1,FALSE)</f>
        <v>TORRES</v>
      </c>
      <c r="L124" s="61" t="str">
        <f>VLOOKUP(Tabla14[[#This Row],[id]],Tabla2[],'aux buscarv'!L$1,FALSE)</f>
        <v>HOSPITAL NACIONAL DR MANUEL A MOSTES DE OCA</v>
      </c>
      <c r="M124" s="61" t="str">
        <f>VLOOKUP(Tabla14[[#This Row],[id]],Tabla2[],'aux buscarv'!M$1,FALSE)</f>
        <v>PADRE JOSE MARIA CRIADO ALONSO Y EVARISTO CARRIEGO</v>
      </c>
      <c r="N124" s="62" t="str">
        <f>VLOOKUP(Tabla14[[#This Row],[id]],Tabla2[],'aux buscarv'!N$1,FALSE)</f>
        <v>https://goo.gl/maps/UKFMaR44cYm3iTwy8</v>
      </c>
      <c r="O124" t="s">
        <v>129</v>
      </c>
      <c r="P124" t="s">
        <v>137</v>
      </c>
      <c r="Q124" t="s">
        <v>143</v>
      </c>
      <c r="R124">
        <v>25</v>
      </c>
    </row>
    <row r="125" spans="1:18" x14ac:dyDescent="0.25">
      <c r="A125" t="s">
        <v>186</v>
      </c>
      <c r="B125" s="46">
        <f>VLOOKUP(Tabla14[[#This Row],[id]],Tabla2[],'aux buscarv'!B$1,FALSE)</f>
        <v>44939</v>
      </c>
      <c r="C125" s="61">
        <f>VLOOKUP(Tabla14[[#This Row],[id]],Tabla2[],'aux buscarv'!C$1,FALSE)</f>
        <v>13</v>
      </c>
      <c r="D125" s="61">
        <f>VLOOKUP(Tabla14[[#This Row],[id]],Tabla2[],'aux buscarv'!D$1,FALSE)</f>
        <v>1</v>
      </c>
      <c r="E125" s="61">
        <f>VLOOKUP(Tabla14[[#This Row],[id]],Tabla2[],'aux buscarv'!E$1,FALSE)</f>
        <v>2023</v>
      </c>
      <c r="F125" s="61">
        <f>VLOOKUP(Tabla14[[#This Row],[id]],Tabla2[],'aux buscarv'!F$1,FALSE)</f>
        <v>3</v>
      </c>
      <c r="G125" s="61" t="str">
        <f>VLOOKUP(Tabla14[[#This Row],[id]],Tabla2[],'aux buscarv'!G$1,FALSE)</f>
        <v>DAPPTE</v>
      </c>
      <c r="H125" s="61" t="str">
        <f>VLOOKUP(Tabla14[[#This Row],[id]],Tabla2[],'aux buscarv'!H$1,FALSE)</f>
        <v>BUENOS AIRES</v>
      </c>
      <c r="I125" s="61">
        <f>VLOOKUP(Tabla14[[#This Row],[id]],Tabla2[],'aux buscarv'!I$1,FALSE)</f>
        <v>4</v>
      </c>
      <c r="J125" s="61" t="str">
        <f>VLOOKUP(Tabla14[[#This Row],[id]],Tabla2[],'aux buscarv'!J$1,FALSE)</f>
        <v>LUJAN</v>
      </c>
      <c r="K125" s="61" t="str">
        <f>VLOOKUP(Tabla14[[#This Row],[id]],Tabla2[],'aux buscarv'!K$1,FALSE)</f>
        <v>TORRES</v>
      </c>
      <c r="L125" s="61" t="str">
        <f>VLOOKUP(Tabla14[[#This Row],[id]],Tabla2[],'aux buscarv'!L$1,FALSE)</f>
        <v>HOSPITAL NACIONAL DR MANUEL A MOSTES DE OCA</v>
      </c>
      <c r="M125" s="61" t="str">
        <f>VLOOKUP(Tabla14[[#This Row],[id]],Tabla2[],'aux buscarv'!M$1,FALSE)</f>
        <v>PADRE JOSE MARIA CRIADO ALONSO Y EVARISTO CARRIEGO</v>
      </c>
      <c r="N125" s="62" t="str">
        <f>VLOOKUP(Tabla14[[#This Row],[id]],Tabla2[],'aux buscarv'!N$1,FALSE)</f>
        <v>https://goo.gl/maps/UKFMaR44cYm3iTwy8</v>
      </c>
      <c r="O125" t="s">
        <v>129</v>
      </c>
      <c r="P125" t="s">
        <v>137</v>
      </c>
      <c r="Q125" t="s">
        <v>134</v>
      </c>
      <c r="R125">
        <v>102</v>
      </c>
    </row>
    <row r="126" spans="1:18" x14ac:dyDescent="0.25">
      <c r="A126" t="s">
        <v>187</v>
      </c>
      <c r="B126" s="46">
        <f>VLOOKUP(Tabla14[[#This Row],[id]],Tabla2[],'aux buscarv'!B$1,FALSE)</f>
        <v>44945</v>
      </c>
      <c r="C126" s="61">
        <f>VLOOKUP(Tabla14[[#This Row],[id]],Tabla2[],'aux buscarv'!C$1,FALSE)</f>
        <v>19</v>
      </c>
      <c r="D126" s="61">
        <f>VLOOKUP(Tabla14[[#This Row],[id]],Tabla2[],'aux buscarv'!D$1,FALSE)</f>
        <v>1</v>
      </c>
      <c r="E126" s="61">
        <f>VLOOKUP(Tabla14[[#This Row],[id]],Tabla2[],'aux buscarv'!E$1,FALSE)</f>
        <v>2023</v>
      </c>
      <c r="F126" s="61">
        <f>VLOOKUP(Tabla14[[#This Row],[id]],Tabla2[],'aux buscarv'!F$1,FALSE)</f>
        <v>4</v>
      </c>
      <c r="G126" s="61" t="str">
        <f>VLOOKUP(Tabla14[[#This Row],[id]],Tabla2[],'aux buscarv'!G$1,FALSE)</f>
        <v>EETB</v>
      </c>
      <c r="H126" s="61" t="str">
        <f>VLOOKUP(Tabla14[[#This Row],[id]],Tabla2[],'aux buscarv'!H$1,FALSE)</f>
        <v>CABA</v>
      </c>
      <c r="I126" s="61">
        <f>VLOOKUP(Tabla14[[#This Row],[id]],Tabla2[],'aux buscarv'!I$1,FALSE)</f>
        <v>5</v>
      </c>
      <c r="J126" s="61" t="str">
        <f>VLOOKUP(Tabla14[[#This Row],[id]],Tabla2[],'aux buscarv'!J$1,FALSE)</f>
        <v>COMUNA 4</v>
      </c>
      <c r="K126" s="61" t="str">
        <f>VLOOKUP(Tabla14[[#This Row],[id]],Tabla2[],'aux buscarv'!K$1,FALSE)</f>
        <v>BARRACAS</v>
      </c>
      <c r="L126" s="61" t="str">
        <f>VLOOKUP(Tabla14[[#This Row],[id]],Tabla2[],'aux buscarv'!L$1,FALSE)</f>
        <v>VILLA 21-24</v>
      </c>
      <c r="M126" s="61" t="str">
        <f>VLOOKUP(Tabla14[[#This Row],[id]],Tabla2[],'aux buscarv'!M$1,FALSE)</f>
        <v>DORREGO Y CONDE</v>
      </c>
      <c r="N126" s="62" t="str">
        <f>VLOOKUP(Tabla14[[#This Row],[id]],Tabla2[],'aux buscarv'!N$1,FALSE)</f>
        <v>https://goo.gl/maps/5Zk9kc9qirz7eF666</v>
      </c>
      <c r="O126" t="s">
        <v>109</v>
      </c>
      <c r="P126" t="s">
        <v>110</v>
      </c>
      <c r="Q126" t="s">
        <v>111</v>
      </c>
      <c r="R126">
        <v>10</v>
      </c>
    </row>
    <row r="127" spans="1:18" x14ac:dyDescent="0.25">
      <c r="A127" t="s">
        <v>187</v>
      </c>
      <c r="B127" s="46">
        <f>VLOOKUP(Tabla14[[#This Row],[id]],Tabla2[],'aux buscarv'!B$1,FALSE)</f>
        <v>44945</v>
      </c>
      <c r="C127" s="61">
        <f>VLOOKUP(Tabla14[[#This Row],[id]],Tabla2[],'aux buscarv'!C$1,FALSE)</f>
        <v>19</v>
      </c>
      <c r="D127" s="61">
        <f>VLOOKUP(Tabla14[[#This Row],[id]],Tabla2[],'aux buscarv'!D$1,FALSE)</f>
        <v>1</v>
      </c>
      <c r="E127" s="61">
        <f>VLOOKUP(Tabla14[[#This Row],[id]],Tabla2[],'aux buscarv'!E$1,FALSE)</f>
        <v>2023</v>
      </c>
      <c r="F127" s="61">
        <f>VLOOKUP(Tabla14[[#This Row],[id]],Tabla2[],'aux buscarv'!F$1,FALSE)</f>
        <v>4</v>
      </c>
      <c r="G127" s="61" t="str">
        <f>VLOOKUP(Tabla14[[#This Row],[id]],Tabla2[],'aux buscarv'!G$1,FALSE)</f>
        <v>EETB</v>
      </c>
      <c r="H127" s="61" t="str">
        <f>VLOOKUP(Tabla14[[#This Row],[id]],Tabla2[],'aux buscarv'!H$1,FALSE)</f>
        <v>CABA</v>
      </c>
      <c r="I127" s="61">
        <f>VLOOKUP(Tabla14[[#This Row],[id]],Tabla2[],'aux buscarv'!I$1,FALSE)</f>
        <v>5</v>
      </c>
      <c r="J127" s="61" t="str">
        <f>VLOOKUP(Tabla14[[#This Row],[id]],Tabla2[],'aux buscarv'!J$1,FALSE)</f>
        <v>COMUNA 4</v>
      </c>
      <c r="K127" s="61" t="str">
        <f>VLOOKUP(Tabla14[[#This Row],[id]],Tabla2[],'aux buscarv'!K$1,FALSE)</f>
        <v>BARRACAS</v>
      </c>
      <c r="L127" s="61" t="str">
        <f>VLOOKUP(Tabla14[[#This Row],[id]],Tabla2[],'aux buscarv'!L$1,FALSE)</f>
        <v>VILLA 21-24</v>
      </c>
      <c r="M127" s="61" t="str">
        <f>VLOOKUP(Tabla14[[#This Row],[id]],Tabla2[],'aux buscarv'!M$1,FALSE)</f>
        <v>DORREGO Y CONDE</v>
      </c>
      <c r="N127" s="62" t="str">
        <f>VLOOKUP(Tabla14[[#This Row],[id]],Tabla2[],'aux buscarv'!N$1,FALSE)</f>
        <v>https://goo.gl/maps/5Zk9kc9qirz7eF666</v>
      </c>
      <c r="O127" t="s">
        <v>109</v>
      </c>
      <c r="P127" t="s">
        <v>110</v>
      </c>
      <c r="Q127" t="s">
        <v>112</v>
      </c>
      <c r="R127">
        <v>8</v>
      </c>
    </row>
    <row r="128" spans="1:18" x14ac:dyDescent="0.25">
      <c r="A128" t="s">
        <v>187</v>
      </c>
      <c r="B128" s="46">
        <f>VLOOKUP(Tabla14[[#This Row],[id]],Tabla2[],'aux buscarv'!B$1,FALSE)</f>
        <v>44945</v>
      </c>
      <c r="C128" s="61">
        <f>VLOOKUP(Tabla14[[#This Row],[id]],Tabla2[],'aux buscarv'!C$1,FALSE)</f>
        <v>19</v>
      </c>
      <c r="D128" s="61">
        <f>VLOOKUP(Tabla14[[#This Row],[id]],Tabla2[],'aux buscarv'!D$1,FALSE)</f>
        <v>1</v>
      </c>
      <c r="E128" s="61">
        <f>VLOOKUP(Tabla14[[#This Row],[id]],Tabla2[],'aux buscarv'!E$1,FALSE)</f>
        <v>2023</v>
      </c>
      <c r="F128" s="61">
        <f>VLOOKUP(Tabla14[[#This Row],[id]],Tabla2[],'aux buscarv'!F$1,FALSE)</f>
        <v>4</v>
      </c>
      <c r="G128" s="61" t="str">
        <f>VLOOKUP(Tabla14[[#This Row],[id]],Tabla2[],'aux buscarv'!G$1,FALSE)</f>
        <v>EETB</v>
      </c>
      <c r="H128" s="61" t="str">
        <f>VLOOKUP(Tabla14[[#This Row],[id]],Tabla2[],'aux buscarv'!H$1,FALSE)</f>
        <v>CABA</v>
      </c>
      <c r="I128" s="61">
        <f>VLOOKUP(Tabla14[[#This Row],[id]],Tabla2[],'aux buscarv'!I$1,FALSE)</f>
        <v>5</v>
      </c>
      <c r="J128" s="61" t="str">
        <f>VLOOKUP(Tabla14[[#This Row],[id]],Tabla2[],'aux buscarv'!J$1,FALSE)</f>
        <v>COMUNA 4</v>
      </c>
      <c r="K128" s="61" t="str">
        <f>VLOOKUP(Tabla14[[#This Row],[id]],Tabla2[],'aux buscarv'!K$1,FALSE)</f>
        <v>BARRACAS</v>
      </c>
      <c r="L128" s="61" t="str">
        <f>VLOOKUP(Tabla14[[#This Row],[id]],Tabla2[],'aux buscarv'!L$1,FALSE)</f>
        <v>VILLA 21-24</v>
      </c>
      <c r="M128" s="61" t="str">
        <f>VLOOKUP(Tabla14[[#This Row],[id]],Tabla2[],'aux buscarv'!M$1,FALSE)</f>
        <v>DORREGO Y CONDE</v>
      </c>
      <c r="N128" s="62" t="str">
        <f>VLOOKUP(Tabla14[[#This Row],[id]],Tabla2[],'aux buscarv'!N$1,FALSE)</f>
        <v>https://goo.gl/maps/5Zk9kc9qirz7eF666</v>
      </c>
      <c r="O128" t="s">
        <v>109</v>
      </c>
      <c r="P128" t="s">
        <v>113</v>
      </c>
      <c r="Q128" t="s">
        <v>112</v>
      </c>
      <c r="R128">
        <v>10</v>
      </c>
    </row>
    <row r="129" spans="1:22" x14ac:dyDescent="0.25">
      <c r="A129" t="s">
        <v>187</v>
      </c>
      <c r="B129" s="46">
        <f>VLOOKUP(Tabla14[[#This Row],[id]],Tabla2[],'aux buscarv'!B$1,FALSE)</f>
        <v>44945</v>
      </c>
      <c r="C129" s="61">
        <f>VLOOKUP(Tabla14[[#This Row],[id]],Tabla2[],'aux buscarv'!C$1,FALSE)</f>
        <v>19</v>
      </c>
      <c r="D129" s="61">
        <f>VLOOKUP(Tabla14[[#This Row],[id]],Tabla2[],'aux buscarv'!D$1,FALSE)</f>
        <v>1</v>
      </c>
      <c r="E129" s="61">
        <f>VLOOKUP(Tabla14[[#This Row],[id]],Tabla2[],'aux buscarv'!E$1,FALSE)</f>
        <v>2023</v>
      </c>
      <c r="F129" s="61">
        <f>VLOOKUP(Tabla14[[#This Row],[id]],Tabla2[],'aux buscarv'!F$1,FALSE)</f>
        <v>4</v>
      </c>
      <c r="G129" s="61" t="str">
        <f>VLOOKUP(Tabla14[[#This Row],[id]],Tabla2[],'aux buscarv'!G$1,FALSE)</f>
        <v>EETB</v>
      </c>
      <c r="H129" s="61" t="str">
        <f>VLOOKUP(Tabla14[[#This Row],[id]],Tabla2[],'aux buscarv'!H$1,FALSE)</f>
        <v>CABA</v>
      </c>
      <c r="I129" s="61">
        <f>VLOOKUP(Tabla14[[#This Row],[id]],Tabla2[],'aux buscarv'!I$1,FALSE)</f>
        <v>5</v>
      </c>
      <c r="J129" s="61" t="str">
        <f>VLOOKUP(Tabla14[[#This Row],[id]],Tabla2[],'aux buscarv'!J$1,FALSE)</f>
        <v>COMUNA 4</v>
      </c>
      <c r="K129" s="61" t="str">
        <f>VLOOKUP(Tabla14[[#This Row],[id]],Tabla2[],'aux buscarv'!K$1,FALSE)</f>
        <v>BARRACAS</v>
      </c>
      <c r="L129" s="61" t="str">
        <f>VLOOKUP(Tabla14[[#This Row],[id]],Tabla2[],'aux buscarv'!L$1,FALSE)</f>
        <v>VILLA 21-24</v>
      </c>
      <c r="M129" s="61" t="str">
        <f>VLOOKUP(Tabla14[[#This Row],[id]],Tabla2[],'aux buscarv'!M$1,FALSE)</f>
        <v>DORREGO Y CONDE</v>
      </c>
      <c r="N129" s="62" t="str">
        <f>VLOOKUP(Tabla14[[#This Row],[id]],Tabla2[],'aux buscarv'!N$1,FALSE)</f>
        <v>https://goo.gl/maps/5Zk9kc9qirz7eF666</v>
      </c>
      <c r="O129" t="s">
        <v>114</v>
      </c>
      <c r="P129" t="s">
        <v>115</v>
      </c>
      <c r="Q129" t="s">
        <v>111</v>
      </c>
      <c r="R129">
        <v>1</v>
      </c>
    </row>
    <row r="130" spans="1:22" ht="15.75" thickBot="1" x14ac:dyDescent="0.3">
      <c r="A130" t="s">
        <v>187</v>
      </c>
      <c r="B130" s="46">
        <f>VLOOKUP(Tabla14[[#This Row],[id]],Tabla2[],'aux buscarv'!B$1,FALSE)</f>
        <v>44945</v>
      </c>
      <c r="C130" s="61">
        <f>VLOOKUP(Tabla14[[#This Row],[id]],Tabla2[],'aux buscarv'!C$1,FALSE)</f>
        <v>19</v>
      </c>
      <c r="D130" s="61">
        <f>VLOOKUP(Tabla14[[#This Row],[id]],Tabla2[],'aux buscarv'!D$1,FALSE)</f>
        <v>1</v>
      </c>
      <c r="E130" s="61">
        <f>VLOOKUP(Tabla14[[#This Row],[id]],Tabla2[],'aux buscarv'!E$1,FALSE)</f>
        <v>2023</v>
      </c>
      <c r="F130" s="61">
        <f>VLOOKUP(Tabla14[[#This Row],[id]],Tabla2[],'aux buscarv'!F$1,FALSE)</f>
        <v>4</v>
      </c>
      <c r="G130" s="61" t="str">
        <f>VLOOKUP(Tabla14[[#This Row],[id]],Tabla2[],'aux buscarv'!G$1,FALSE)</f>
        <v>EETB</v>
      </c>
      <c r="H130" s="61" t="str">
        <f>VLOOKUP(Tabla14[[#This Row],[id]],Tabla2[],'aux buscarv'!H$1,FALSE)</f>
        <v>CABA</v>
      </c>
      <c r="I130" s="61">
        <f>VLOOKUP(Tabla14[[#This Row],[id]],Tabla2[],'aux buscarv'!I$1,FALSE)</f>
        <v>5</v>
      </c>
      <c r="J130" s="61" t="str">
        <f>VLOOKUP(Tabla14[[#This Row],[id]],Tabla2[],'aux buscarv'!J$1,FALSE)</f>
        <v>COMUNA 4</v>
      </c>
      <c r="K130" s="61" t="str">
        <f>VLOOKUP(Tabla14[[#This Row],[id]],Tabla2[],'aux buscarv'!K$1,FALSE)</f>
        <v>BARRACAS</v>
      </c>
      <c r="L130" s="61" t="str">
        <f>VLOOKUP(Tabla14[[#This Row],[id]],Tabla2[],'aux buscarv'!L$1,FALSE)</f>
        <v>VILLA 21-24</v>
      </c>
      <c r="M130" s="61" t="str">
        <f>VLOOKUP(Tabla14[[#This Row],[id]],Tabla2[],'aux buscarv'!M$1,FALSE)</f>
        <v>DORREGO Y CONDE</v>
      </c>
      <c r="N130" s="62" t="str">
        <f>VLOOKUP(Tabla14[[#This Row],[id]],Tabla2[],'aux buscarv'!N$1,FALSE)</f>
        <v>https://goo.gl/maps/5Zk9kc9qirz7eF666</v>
      </c>
      <c r="O130" t="s">
        <v>114</v>
      </c>
      <c r="P130" t="s">
        <v>123</v>
      </c>
      <c r="Q130" t="s">
        <v>124</v>
      </c>
      <c r="R130">
        <v>1</v>
      </c>
    </row>
    <row r="131" spans="1:22" ht="15.75" thickBot="1" x14ac:dyDescent="0.3">
      <c r="A131" t="s">
        <v>187</v>
      </c>
      <c r="B131" s="46">
        <f>VLOOKUP(Tabla14[[#This Row],[id]],Tabla2[],'aux buscarv'!B$1,FALSE)</f>
        <v>44945</v>
      </c>
      <c r="C131" s="61">
        <f>VLOOKUP(Tabla14[[#This Row],[id]],Tabla2[],'aux buscarv'!C$1,FALSE)</f>
        <v>19</v>
      </c>
      <c r="D131" s="61">
        <f>VLOOKUP(Tabla14[[#This Row],[id]],Tabla2[],'aux buscarv'!D$1,FALSE)</f>
        <v>1</v>
      </c>
      <c r="E131" s="61">
        <f>VLOOKUP(Tabla14[[#This Row],[id]],Tabla2[],'aux buscarv'!E$1,FALSE)</f>
        <v>2023</v>
      </c>
      <c r="F131" s="61">
        <f>VLOOKUP(Tabla14[[#This Row],[id]],Tabla2[],'aux buscarv'!F$1,FALSE)</f>
        <v>4</v>
      </c>
      <c r="G131" s="61" t="str">
        <f>VLOOKUP(Tabla14[[#This Row],[id]],Tabla2[],'aux buscarv'!G$1,FALSE)</f>
        <v>EETB</v>
      </c>
      <c r="H131" s="61" t="str">
        <f>VLOOKUP(Tabla14[[#This Row],[id]],Tabla2[],'aux buscarv'!H$1,FALSE)</f>
        <v>CABA</v>
      </c>
      <c r="I131" s="61">
        <f>VLOOKUP(Tabla14[[#This Row],[id]],Tabla2[],'aux buscarv'!I$1,FALSE)</f>
        <v>5</v>
      </c>
      <c r="J131" s="61" t="str">
        <f>VLOOKUP(Tabla14[[#This Row],[id]],Tabla2[],'aux buscarv'!J$1,FALSE)</f>
        <v>COMUNA 4</v>
      </c>
      <c r="K131" s="61" t="str">
        <f>VLOOKUP(Tabla14[[#This Row],[id]],Tabla2[],'aux buscarv'!K$1,FALSE)</f>
        <v>BARRACAS</v>
      </c>
      <c r="L131" s="61" t="str">
        <f>VLOOKUP(Tabla14[[#This Row],[id]],Tabla2[],'aux buscarv'!L$1,FALSE)</f>
        <v>VILLA 21-24</v>
      </c>
      <c r="M131" s="61" t="str">
        <f>VLOOKUP(Tabla14[[#This Row],[id]],Tabla2[],'aux buscarv'!M$1,FALSE)</f>
        <v>DORREGO Y CONDE</v>
      </c>
      <c r="N131" s="62" t="str">
        <f>VLOOKUP(Tabla14[[#This Row],[id]],Tabla2[],'aux buscarv'!N$1,FALSE)</f>
        <v>https://goo.gl/maps/5Zk9kc9qirz7eF666</v>
      </c>
      <c r="O131" t="s">
        <v>114</v>
      </c>
      <c r="P131" t="s">
        <v>123</v>
      </c>
      <c r="Q131" t="s">
        <v>111</v>
      </c>
      <c r="R131">
        <v>8</v>
      </c>
      <c r="T131" s="28"/>
      <c r="U131" s="28"/>
      <c r="V131" s="28"/>
    </row>
    <row r="132" spans="1:22" x14ac:dyDescent="0.25">
      <c r="A132" t="s">
        <v>316</v>
      </c>
      <c r="B132" s="46">
        <f>VLOOKUP(Tabla14[[#This Row],[id]],Tabla2[],'aux buscarv'!B$1,FALSE)</f>
        <v>44942</v>
      </c>
      <c r="C132" s="61">
        <f>VLOOKUP(Tabla14[[#This Row],[id]],Tabla2[],'aux buscarv'!C$1,FALSE)</f>
        <v>16</v>
      </c>
      <c r="D132" s="61">
        <f>VLOOKUP(Tabla14[[#This Row],[id]],Tabla2[],'aux buscarv'!D$1,FALSE)</f>
        <v>1</v>
      </c>
      <c r="E132" s="61">
        <f>VLOOKUP(Tabla14[[#This Row],[id]],Tabla2[],'aux buscarv'!E$1,FALSE)</f>
        <v>2023</v>
      </c>
      <c r="F132" s="61">
        <f>VLOOKUP(Tabla14[[#This Row],[id]],Tabla2[],'aux buscarv'!F$1,FALSE)</f>
        <v>4</v>
      </c>
      <c r="G132" s="61" t="str">
        <f>VLOOKUP(Tabla14[[#This Row],[id]],Tabla2[],'aux buscarv'!G$1,FALSE)</f>
        <v>DAPPTE</v>
      </c>
      <c r="H132" s="61" t="str">
        <f>VLOOKUP(Tabla14[[#This Row],[id]],Tabla2[],'aux buscarv'!H$1,FALSE)</f>
        <v>ENTRE RIOS</v>
      </c>
      <c r="I132" s="61">
        <f>VLOOKUP(Tabla14[[#This Row],[id]],Tabla2[],'aux buscarv'!I$1,FALSE)</f>
        <v>6</v>
      </c>
      <c r="J132" s="61" t="str">
        <f>VLOOKUP(Tabla14[[#This Row],[id]],Tabla2[],'aux buscarv'!J$1,FALSE)</f>
        <v>DEPARTAMENTO GUALEGUAYCHU</v>
      </c>
      <c r="K132" s="61" t="str">
        <f>VLOOKUP(Tabla14[[#This Row],[id]],Tabla2[],'aux buscarv'!K$1,FALSE)</f>
        <v>GUALEGUAYCHU</v>
      </c>
      <c r="L132" s="61" t="str">
        <f>VLOOKUP(Tabla14[[#This Row],[id]],Tabla2[],'aux buscarv'!L$1,FALSE)</f>
        <v>VACUNATORIO DR. PATICO DANERI</v>
      </c>
      <c r="M132" s="61" t="str">
        <f>VLOOKUP(Tabla14[[#This Row],[id]],Tabla2[],'aux buscarv'!M$1,FALSE)</f>
        <v>SAN MARTIN 685</v>
      </c>
      <c r="N132" s="62" t="str">
        <f>VLOOKUP(Tabla14[[#This Row],[id]],Tabla2[],'aux buscarv'!N$1,FALSE)</f>
        <v>https://maps.app.goo.gl/gaUej2NFEq7BukAH6</v>
      </c>
      <c r="O132" t="s">
        <v>114</v>
      </c>
      <c r="P132" t="s">
        <v>115</v>
      </c>
      <c r="Q132" t="s">
        <v>111</v>
      </c>
      <c r="R132">
        <v>12</v>
      </c>
    </row>
    <row r="133" spans="1:22" x14ac:dyDescent="0.25">
      <c r="A133" t="s">
        <v>316</v>
      </c>
      <c r="B133" s="46">
        <f>VLOOKUP(Tabla14[[#This Row],[id]],Tabla2[],'aux buscarv'!B$1,FALSE)</f>
        <v>44942</v>
      </c>
      <c r="C133" s="61">
        <f>VLOOKUP(Tabla14[[#This Row],[id]],Tabla2[],'aux buscarv'!C$1,FALSE)</f>
        <v>16</v>
      </c>
      <c r="D133" s="61">
        <f>VLOOKUP(Tabla14[[#This Row],[id]],Tabla2[],'aux buscarv'!D$1,FALSE)</f>
        <v>1</v>
      </c>
      <c r="E133" s="61">
        <f>VLOOKUP(Tabla14[[#This Row],[id]],Tabla2[],'aux buscarv'!E$1,FALSE)</f>
        <v>2023</v>
      </c>
      <c r="F133" s="61">
        <f>VLOOKUP(Tabla14[[#This Row],[id]],Tabla2[],'aux buscarv'!F$1,FALSE)</f>
        <v>4</v>
      </c>
      <c r="G133" s="61" t="str">
        <f>VLOOKUP(Tabla14[[#This Row],[id]],Tabla2[],'aux buscarv'!G$1,FALSE)</f>
        <v>DAPPTE</v>
      </c>
      <c r="H133" s="61" t="str">
        <f>VLOOKUP(Tabla14[[#This Row],[id]],Tabla2[],'aux buscarv'!H$1,FALSE)</f>
        <v>ENTRE RIOS</v>
      </c>
      <c r="I133" s="61">
        <f>VLOOKUP(Tabla14[[#This Row],[id]],Tabla2[],'aux buscarv'!I$1,FALSE)</f>
        <v>6</v>
      </c>
      <c r="J133" s="61" t="str">
        <f>VLOOKUP(Tabla14[[#This Row],[id]],Tabla2[],'aux buscarv'!J$1,FALSE)</f>
        <v>DEPARTAMENTO GUALEGUAYCHU</v>
      </c>
      <c r="K133" s="61" t="str">
        <f>VLOOKUP(Tabla14[[#This Row],[id]],Tabla2[],'aux buscarv'!K$1,FALSE)</f>
        <v>GUALEGUAYCHU</v>
      </c>
      <c r="L133" s="61" t="str">
        <f>VLOOKUP(Tabla14[[#This Row],[id]],Tabla2[],'aux buscarv'!L$1,FALSE)</f>
        <v>VACUNATORIO DR. PATICO DANERI</v>
      </c>
      <c r="M133" s="61" t="str">
        <f>VLOOKUP(Tabla14[[#This Row],[id]],Tabla2[],'aux buscarv'!M$1,FALSE)</f>
        <v>SAN MARTIN 685</v>
      </c>
      <c r="N133" s="62" t="str">
        <f>VLOOKUP(Tabla14[[#This Row],[id]],Tabla2[],'aux buscarv'!N$1,FALSE)</f>
        <v>https://maps.app.goo.gl/gaUej2NFEq7BukAH6</v>
      </c>
      <c r="O133" t="s">
        <v>114</v>
      </c>
      <c r="P133" t="s">
        <v>123</v>
      </c>
      <c r="Q133" t="s">
        <v>124</v>
      </c>
      <c r="R133">
        <v>7</v>
      </c>
    </row>
    <row r="134" spans="1:22" x14ac:dyDescent="0.25">
      <c r="A134" t="s">
        <v>316</v>
      </c>
      <c r="B134" s="46">
        <f>VLOOKUP(Tabla14[[#This Row],[id]],Tabla2[],'aux buscarv'!B$1,FALSE)</f>
        <v>44942</v>
      </c>
      <c r="C134" s="61">
        <f>VLOOKUP(Tabla14[[#This Row],[id]],Tabla2[],'aux buscarv'!C$1,FALSE)</f>
        <v>16</v>
      </c>
      <c r="D134" s="61">
        <f>VLOOKUP(Tabla14[[#This Row],[id]],Tabla2[],'aux buscarv'!D$1,FALSE)</f>
        <v>1</v>
      </c>
      <c r="E134" s="61">
        <f>VLOOKUP(Tabla14[[#This Row],[id]],Tabla2[],'aux buscarv'!E$1,FALSE)</f>
        <v>2023</v>
      </c>
      <c r="F134" s="61">
        <f>VLOOKUP(Tabla14[[#This Row],[id]],Tabla2[],'aux buscarv'!F$1,FALSE)</f>
        <v>4</v>
      </c>
      <c r="G134" s="61" t="str">
        <f>VLOOKUP(Tabla14[[#This Row],[id]],Tabla2[],'aux buscarv'!G$1,FALSE)</f>
        <v>DAPPTE</v>
      </c>
      <c r="H134" s="61" t="str">
        <f>VLOOKUP(Tabla14[[#This Row],[id]],Tabla2[],'aux buscarv'!H$1,FALSE)</f>
        <v>ENTRE RIOS</v>
      </c>
      <c r="I134" s="61">
        <f>VLOOKUP(Tabla14[[#This Row],[id]],Tabla2[],'aux buscarv'!I$1,FALSE)</f>
        <v>6</v>
      </c>
      <c r="J134" s="61" t="str">
        <f>VLOOKUP(Tabla14[[#This Row],[id]],Tabla2[],'aux buscarv'!J$1,FALSE)</f>
        <v>DEPARTAMENTO GUALEGUAYCHU</v>
      </c>
      <c r="K134" s="61" t="str">
        <f>VLOOKUP(Tabla14[[#This Row],[id]],Tabla2[],'aux buscarv'!K$1,FALSE)</f>
        <v>GUALEGUAYCHU</v>
      </c>
      <c r="L134" s="61" t="str">
        <f>VLOOKUP(Tabla14[[#This Row],[id]],Tabla2[],'aux buscarv'!L$1,FALSE)</f>
        <v>VACUNATORIO DR. PATICO DANERI</v>
      </c>
      <c r="M134" s="61" t="str">
        <f>VLOOKUP(Tabla14[[#This Row],[id]],Tabla2[],'aux buscarv'!M$1,FALSE)</f>
        <v>SAN MARTIN 685</v>
      </c>
      <c r="N134" s="62" t="str">
        <f>VLOOKUP(Tabla14[[#This Row],[id]],Tabla2[],'aux buscarv'!N$1,FALSE)</f>
        <v>https://maps.app.goo.gl/gaUej2NFEq7BukAH6</v>
      </c>
      <c r="O134" t="s">
        <v>114</v>
      </c>
      <c r="P134" t="s">
        <v>123</v>
      </c>
      <c r="Q134" t="s">
        <v>111</v>
      </c>
      <c r="R134">
        <v>50</v>
      </c>
    </row>
    <row r="135" spans="1:22" x14ac:dyDescent="0.25">
      <c r="A135" t="s">
        <v>316</v>
      </c>
      <c r="B135" s="46">
        <f>VLOOKUP(Tabla14[[#This Row],[id]],Tabla2[],'aux buscarv'!B$1,FALSE)</f>
        <v>44942</v>
      </c>
      <c r="C135" s="61">
        <f>VLOOKUP(Tabla14[[#This Row],[id]],Tabla2[],'aux buscarv'!C$1,FALSE)</f>
        <v>16</v>
      </c>
      <c r="D135" s="61">
        <f>VLOOKUP(Tabla14[[#This Row],[id]],Tabla2[],'aux buscarv'!D$1,FALSE)</f>
        <v>1</v>
      </c>
      <c r="E135" s="61">
        <f>VLOOKUP(Tabla14[[#This Row],[id]],Tabla2[],'aux buscarv'!E$1,FALSE)</f>
        <v>2023</v>
      </c>
      <c r="F135" s="61">
        <f>VLOOKUP(Tabla14[[#This Row],[id]],Tabla2[],'aux buscarv'!F$1,FALSE)</f>
        <v>4</v>
      </c>
      <c r="G135" s="61" t="str">
        <f>VLOOKUP(Tabla14[[#This Row],[id]],Tabla2[],'aux buscarv'!G$1,FALSE)</f>
        <v>DAPPTE</v>
      </c>
      <c r="H135" s="61" t="str">
        <f>VLOOKUP(Tabla14[[#This Row],[id]],Tabla2[],'aux buscarv'!H$1,FALSE)</f>
        <v>ENTRE RIOS</v>
      </c>
      <c r="I135" s="61">
        <f>VLOOKUP(Tabla14[[#This Row],[id]],Tabla2[],'aux buscarv'!I$1,FALSE)</f>
        <v>6</v>
      </c>
      <c r="J135" s="61" t="str">
        <f>VLOOKUP(Tabla14[[#This Row],[id]],Tabla2[],'aux buscarv'!J$1,FALSE)</f>
        <v>DEPARTAMENTO GUALEGUAYCHU</v>
      </c>
      <c r="K135" s="61" t="str">
        <f>VLOOKUP(Tabla14[[#This Row],[id]],Tabla2[],'aux buscarv'!K$1,FALSE)</f>
        <v>GUALEGUAYCHU</v>
      </c>
      <c r="L135" s="61" t="str">
        <f>VLOOKUP(Tabla14[[#This Row],[id]],Tabla2[],'aux buscarv'!L$1,FALSE)</f>
        <v>VACUNATORIO DR. PATICO DANERI</v>
      </c>
      <c r="M135" s="61" t="str">
        <f>VLOOKUP(Tabla14[[#This Row],[id]],Tabla2[],'aux buscarv'!M$1,FALSE)</f>
        <v>SAN MARTIN 685</v>
      </c>
      <c r="N135" s="62" t="str">
        <f>VLOOKUP(Tabla14[[#This Row],[id]],Tabla2[],'aux buscarv'!N$1,FALSE)</f>
        <v>https://maps.app.goo.gl/gaUej2NFEq7BukAH6</v>
      </c>
      <c r="O135" t="s">
        <v>114</v>
      </c>
      <c r="P135" t="s">
        <v>123</v>
      </c>
      <c r="Q135" t="s">
        <v>125</v>
      </c>
      <c r="R135">
        <v>7</v>
      </c>
    </row>
    <row r="136" spans="1:22" x14ac:dyDescent="0.25">
      <c r="A136" t="s">
        <v>316</v>
      </c>
      <c r="B136" s="46">
        <f>VLOOKUP(Tabla14[[#This Row],[id]],Tabla2[],'aux buscarv'!B$1,FALSE)</f>
        <v>44942</v>
      </c>
      <c r="C136" s="61">
        <f>VLOOKUP(Tabla14[[#This Row],[id]],Tabla2[],'aux buscarv'!C$1,FALSE)</f>
        <v>16</v>
      </c>
      <c r="D136" s="61">
        <f>VLOOKUP(Tabla14[[#This Row],[id]],Tabla2[],'aux buscarv'!D$1,FALSE)</f>
        <v>1</v>
      </c>
      <c r="E136" s="61">
        <f>VLOOKUP(Tabla14[[#This Row],[id]],Tabla2[],'aux buscarv'!E$1,FALSE)</f>
        <v>2023</v>
      </c>
      <c r="F136" s="61">
        <f>VLOOKUP(Tabla14[[#This Row],[id]],Tabla2[],'aux buscarv'!F$1,FALSE)</f>
        <v>4</v>
      </c>
      <c r="G136" s="61" t="str">
        <f>VLOOKUP(Tabla14[[#This Row],[id]],Tabla2[],'aux buscarv'!G$1,FALSE)</f>
        <v>DAPPTE</v>
      </c>
      <c r="H136" s="61" t="str">
        <f>VLOOKUP(Tabla14[[#This Row],[id]],Tabla2[],'aux buscarv'!H$1,FALSE)</f>
        <v>ENTRE RIOS</v>
      </c>
      <c r="I136" s="61">
        <f>VLOOKUP(Tabla14[[#This Row],[id]],Tabla2[],'aux buscarv'!I$1,FALSE)</f>
        <v>6</v>
      </c>
      <c r="J136" s="61" t="str">
        <f>VLOOKUP(Tabla14[[#This Row],[id]],Tabla2[],'aux buscarv'!J$1,FALSE)</f>
        <v>DEPARTAMENTO GUALEGUAYCHU</v>
      </c>
      <c r="K136" s="61" t="str">
        <f>VLOOKUP(Tabla14[[#This Row],[id]],Tabla2[],'aux buscarv'!K$1,FALSE)</f>
        <v>GUALEGUAYCHU</v>
      </c>
      <c r="L136" s="61" t="str">
        <f>VLOOKUP(Tabla14[[#This Row],[id]],Tabla2[],'aux buscarv'!L$1,FALSE)</f>
        <v>VACUNATORIO DR. PATICO DANERI</v>
      </c>
      <c r="M136" s="61" t="str">
        <f>VLOOKUP(Tabla14[[#This Row],[id]],Tabla2[],'aux buscarv'!M$1,FALSE)</f>
        <v>SAN MARTIN 685</v>
      </c>
      <c r="N136" s="62" t="str">
        <f>VLOOKUP(Tabla14[[#This Row],[id]],Tabla2[],'aux buscarv'!N$1,FALSE)</f>
        <v>https://maps.app.goo.gl/gaUej2NFEq7BukAH6</v>
      </c>
      <c r="O136" t="s">
        <v>114</v>
      </c>
      <c r="P136" t="s">
        <v>123</v>
      </c>
      <c r="Q136" t="s">
        <v>127</v>
      </c>
      <c r="R136">
        <v>7</v>
      </c>
    </row>
    <row r="137" spans="1:22" x14ac:dyDescent="0.25">
      <c r="A137" t="s">
        <v>316</v>
      </c>
      <c r="B137" s="46">
        <f>VLOOKUP(Tabla14[[#This Row],[id]],Tabla2[],'aux buscarv'!B$1,FALSE)</f>
        <v>44942</v>
      </c>
      <c r="C137" s="61">
        <f>VLOOKUP(Tabla14[[#This Row],[id]],Tabla2[],'aux buscarv'!C$1,FALSE)</f>
        <v>16</v>
      </c>
      <c r="D137" s="61">
        <f>VLOOKUP(Tabla14[[#This Row],[id]],Tabla2[],'aux buscarv'!D$1,FALSE)</f>
        <v>1</v>
      </c>
      <c r="E137" s="61">
        <f>VLOOKUP(Tabla14[[#This Row],[id]],Tabla2[],'aux buscarv'!E$1,FALSE)</f>
        <v>2023</v>
      </c>
      <c r="F137" s="61">
        <f>VLOOKUP(Tabla14[[#This Row],[id]],Tabla2[],'aux buscarv'!F$1,FALSE)</f>
        <v>4</v>
      </c>
      <c r="G137" s="61" t="str">
        <f>VLOOKUP(Tabla14[[#This Row],[id]],Tabla2[],'aux buscarv'!G$1,FALSE)</f>
        <v>DAPPTE</v>
      </c>
      <c r="H137" s="61" t="str">
        <f>VLOOKUP(Tabla14[[#This Row],[id]],Tabla2[],'aux buscarv'!H$1,FALSE)</f>
        <v>ENTRE RIOS</v>
      </c>
      <c r="I137" s="61">
        <f>VLOOKUP(Tabla14[[#This Row],[id]],Tabla2[],'aux buscarv'!I$1,FALSE)</f>
        <v>6</v>
      </c>
      <c r="J137" s="61" t="str">
        <f>VLOOKUP(Tabla14[[#This Row],[id]],Tabla2[],'aux buscarv'!J$1,FALSE)</f>
        <v>DEPARTAMENTO GUALEGUAYCHU</v>
      </c>
      <c r="K137" s="61" t="str">
        <f>VLOOKUP(Tabla14[[#This Row],[id]],Tabla2[],'aux buscarv'!K$1,FALSE)</f>
        <v>GUALEGUAYCHU</v>
      </c>
      <c r="L137" s="61" t="str">
        <f>VLOOKUP(Tabla14[[#This Row],[id]],Tabla2[],'aux buscarv'!L$1,FALSE)</f>
        <v>VACUNATORIO DR. PATICO DANERI</v>
      </c>
      <c r="M137" s="61" t="str">
        <f>VLOOKUP(Tabla14[[#This Row],[id]],Tabla2[],'aux buscarv'!M$1,FALSE)</f>
        <v>SAN MARTIN 685</v>
      </c>
      <c r="N137" s="62" t="str">
        <f>VLOOKUP(Tabla14[[#This Row],[id]],Tabla2[],'aux buscarv'!N$1,FALSE)</f>
        <v>https://maps.app.goo.gl/gaUej2NFEq7BukAH6</v>
      </c>
      <c r="O137" t="s">
        <v>144</v>
      </c>
      <c r="P137" t="s">
        <v>145</v>
      </c>
      <c r="Q137" t="s">
        <v>111</v>
      </c>
      <c r="R137">
        <v>28</v>
      </c>
    </row>
    <row r="138" spans="1:22" x14ac:dyDescent="0.25">
      <c r="A138" t="s">
        <v>316</v>
      </c>
      <c r="B138" s="46">
        <f>VLOOKUP(Tabla14[[#This Row],[id]],Tabla2[],'aux buscarv'!B$1,FALSE)</f>
        <v>44942</v>
      </c>
      <c r="C138" s="61">
        <f>VLOOKUP(Tabla14[[#This Row],[id]],Tabla2[],'aux buscarv'!C$1,FALSE)</f>
        <v>16</v>
      </c>
      <c r="D138" s="61">
        <f>VLOOKUP(Tabla14[[#This Row],[id]],Tabla2[],'aux buscarv'!D$1,FALSE)</f>
        <v>1</v>
      </c>
      <c r="E138" s="61">
        <f>VLOOKUP(Tabla14[[#This Row],[id]],Tabla2[],'aux buscarv'!E$1,FALSE)</f>
        <v>2023</v>
      </c>
      <c r="F138" s="61">
        <f>VLOOKUP(Tabla14[[#This Row],[id]],Tabla2[],'aux buscarv'!F$1,FALSE)</f>
        <v>4</v>
      </c>
      <c r="G138" s="61" t="str">
        <f>VLOOKUP(Tabla14[[#This Row],[id]],Tabla2[],'aux buscarv'!G$1,FALSE)</f>
        <v>DAPPTE</v>
      </c>
      <c r="H138" s="61" t="str">
        <f>VLOOKUP(Tabla14[[#This Row],[id]],Tabla2[],'aux buscarv'!H$1,FALSE)</f>
        <v>ENTRE RIOS</v>
      </c>
      <c r="I138" s="61">
        <f>VLOOKUP(Tabla14[[#This Row],[id]],Tabla2[],'aux buscarv'!I$1,FALSE)</f>
        <v>6</v>
      </c>
      <c r="J138" s="61" t="str">
        <f>VLOOKUP(Tabla14[[#This Row],[id]],Tabla2[],'aux buscarv'!J$1,FALSE)</f>
        <v>DEPARTAMENTO GUALEGUAYCHU</v>
      </c>
      <c r="K138" s="61" t="str">
        <f>VLOOKUP(Tabla14[[#This Row],[id]],Tabla2[],'aux buscarv'!K$1,FALSE)</f>
        <v>GUALEGUAYCHU</v>
      </c>
      <c r="L138" s="61" t="str">
        <f>VLOOKUP(Tabla14[[#This Row],[id]],Tabla2[],'aux buscarv'!L$1,FALSE)</f>
        <v>VACUNATORIO DR. PATICO DANERI</v>
      </c>
      <c r="M138" s="61" t="str">
        <f>VLOOKUP(Tabla14[[#This Row],[id]],Tabla2[],'aux buscarv'!M$1,FALSE)</f>
        <v>SAN MARTIN 685</v>
      </c>
      <c r="N138" s="62" t="str">
        <f>VLOOKUP(Tabla14[[#This Row],[id]],Tabla2[],'aux buscarv'!N$1,FALSE)</f>
        <v>https://maps.app.goo.gl/gaUej2NFEq7BukAH6</v>
      </c>
      <c r="O138" t="s">
        <v>144</v>
      </c>
      <c r="P138" t="s">
        <v>145</v>
      </c>
      <c r="Q138" t="s">
        <v>146</v>
      </c>
      <c r="R138">
        <v>112</v>
      </c>
    </row>
    <row r="139" spans="1:22" x14ac:dyDescent="0.25">
      <c r="A139" t="s">
        <v>316</v>
      </c>
      <c r="B139" s="46">
        <f>VLOOKUP(Tabla14[[#This Row],[id]],Tabla2[],'aux buscarv'!B$1,FALSE)</f>
        <v>44942</v>
      </c>
      <c r="C139" s="61">
        <f>VLOOKUP(Tabla14[[#This Row],[id]],Tabla2[],'aux buscarv'!C$1,FALSE)</f>
        <v>16</v>
      </c>
      <c r="D139" s="61">
        <f>VLOOKUP(Tabla14[[#This Row],[id]],Tabla2[],'aux buscarv'!D$1,FALSE)</f>
        <v>1</v>
      </c>
      <c r="E139" s="61">
        <f>VLOOKUP(Tabla14[[#This Row],[id]],Tabla2[],'aux buscarv'!E$1,FALSE)</f>
        <v>2023</v>
      </c>
      <c r="F139" s="61">
        <f>VLOOKUP(Tabla14[[#This Row],[id]],Tabla2[],'aux buscarv'!F$1,FALSE)</f>
        <v>4</v>
      </c>
      <c r="G139" s="61" t="str">
        <f>VLOOKUP(Tabla14[[#This Row],[id]],Tabla2[],'aux buscarv'!G$1,FALSE)</f>
        <v>DAPPTE</v>
      </c>
      <c r="H139" s="61" t="str">
        <f>VLOOKUP(Tabla14[[#This Row],[id]],Tabla2[],'aux buscarv'!H$1,FALSE)</f>
        <v>ENTRE RIOS</v>
      </c>
      <c r="I139" s="61">
        <f>VLOOKUP(Tabla14[[#This Row],[id]],Tabla2[],'aux buscarv'!I$1,FALSE)</f>
        <v>6</v>
      </c>
      <c r="J139" s="61" t="str">
        <f>VLOOKUP(Tabla14[[#This Row],[id]],Tabla2[],'aux buscarv'!J$1,FALSE)</f>
        <v>DEPARTAMENTO GUALEGUAYCHU</v>
      </c>
      <c r="K139" s="61" t="str">
        <f>VLOOKUP(Tabla14[[#This Row],[id]],Tabla2[],'aux buscarv'!K$1,FALSE)</f>
        <v>GUALEGUAYCHU</v>
      </c>
      <c r="L139" s="61" t="str">
        <f>VLOOKUP(Tabla14[[#This Row],[id]],Tabla2[],'aux buscarv'!L$1,FALSE)</f>
        <v>VACUNATORIO DR. PATICO DANERI</v>
      </c>
      <c r="M139" s="61" t="str">
        <f>VLOOKUP(Tabla14[[#This Row],[id]],Tabla2[],'aux buscarv'!M$1,FALSE)</f>
        <v>SAN MARTIN 685</v>
      </c>
      <c r="N139" s="62" t="str">
        <f>VLOOKUP(Tabla14[[#This Row],[id]],Tabla2[],'aux buscarv'!N$1,FALSE)</f>
        <v>https://maps.app.goo.gl/gaUej2NFEq7BukAH6</v>
      </c>
      <c r="O139" t="s">
        <v>151</v>
      </c>
      <c r="P139" t="s">
        <v>151</v>
      </c>
      <c r="Q139" t="s">
        <v>111</v>
      </c>
      <c r="R139">
        <v>29</v>
      </c>
    </row>
    <row r="140" spans="1:22" x14ac:dyDescent="0.25">
      <c r="A140" t="s">
        <v>316</v>
      </c>
      <c r="B140" s="46">
        <f>VLOOKUP(Tabla14[[#This Row],[id]],Tabla2[],'aux buscarv'!B$1,FALSE)</f>
        <v>44942</v>
      </c>
      <c r="C140" s="61">
        <f>VLOOKUP(Tabla14[[#This Row],[id]],Tabla2[],'aux buscarv'!C$1,FALSE)</f>
        <v>16</v>
      </c>
      <c r="D140" s="61">
        <f>VLOOKUP(Tabla14[[#This Row],[id]],Tabla2[],'aux buscarv'!D$1,FALSE)</f>
        <v>1</v>
      </c>
      <c r="E140" s="61">
        <f>VLOOKUP(Tabla14[[#This Row],[id]],Tabla2[],'aux buscarv'!E$1,FALSE)</f>
        <v>2023</v>
      </c>
      <c r="F140" s="61">
        <f>VLOOKUP(Tabla14[[#This Row],[id]],Tabla2[],'aux buscarv'!F$1,FALSE)</f>
        <v>4</v>
      </c>
      <c r="G140" s="61" t="str">
        <f>VLOOKUP(Tabla14[[#This Row],[id]],Tabla2[],'aux buscarv'!G$1,FALSE)</f>
        <v>DAPPTE</v>
      </c>
      <c r="H140" s="61" t="str">
        <f>VLOOKUP(Tabla14[[#This Row],[id]],Tabla2[],'aux buscarv'!H$1,FALSE)</f>
        <v>ENTRE RIOS</v>
      </c>
      <c r="I140" s="61">
        <f>VLOOKUP(Tabla14[[#This Row],[id]],Tabla2[],'aux buscarv'!I$1,FALSE)</f>
        <v>6</v>
      </c>
      <c r="J140" s="61" t="str">
        <f>VLOOKUP(Tabla14[[#This Row],[id]],Tabla2[],'aux buscarv'!J$1,FALSE)</f>
        <v>DEPARTAMENTO GUALEGUAYCHU</v>
      </c>
      <c r="K140" s="61" t="str">
        <f>VLOOKUP(Tabla14[[#This Row],[id]],Tabla2[],'aux buscarv'!K$1,FALSE)</f>
        <v>GUALEGUAYCHU</v>
      </c>
      <c r="L140" s="61" t="str">
        <f>VLOOKUP(Tabla14[[#This Row],[id]],Tabla2[],'aux buscarv'!L$1,FALSE)</f>
        <v>VACUNATORIO DR. PATICO DANERI</v>
      </c>
      <c r="M140" s="61" t="str">
        <f>VLOOKUP(Tabla14[[#This Row],[id]],Tabla2[],'aux buscarv'!M$1,FALSE)</f>
        <v>SAN MARTIN 685</v>
      </c>
      <c r="N140" s="62" t="str">
        <f>VLOOKUP(Tabla14[[#This Row],[id]],Tabla2[],'aux buscarv'!N$1,FALSE)</f>
        <v>https://maps.app.goo.gl/gaUej2NFEq7BukAH6</v>
      </c>
      <c r="O140" t="s">
        <v>151</v>
      </c>
      <c r="P140" t="s">
        <v>151</v>
      </c>
      <c r="Q140" t="s">
        <v>142</v>
      </c>
      <c r="R140">
        <v>75</v>
      </c>
    </row>
    <row r="141" spans="1:22" x14ac:dyDescent="0.25">
      <c r="A141" t="s">
        <v>317</v>
      </c>
      <c r="B141" s="46">
        <f>VLOOKUP(Tabla14[[#This Row],[id]],Tabla2[],'aux buscarv'!B$1,FALSE)</f>
        <v>44943</v>
      </c>
      <c r="C141" s="61">
        <f>VLOOKUP(Tabla14[[#This Row],[id]],Tabla2[],'aux buscarv'!C$1,FALSE)</f>
        <v>17</v>
      </c>
      <c r="D141" s="61">
        <f>VLOOKUP(Tabla14[[#This Row],[id]],Tabla2[],'aux buscarv'!D$1,FALSE)</f>
        <v>1</v>
      </c>
      <c r="E141" s="61">
        <f>VLOOKUP(Tabla14[[#This Row],[id]],Tabla2[],'aux buscarv'!E$1,FALSE)</f>
        <v>2023</v>
      </c>
      <c r="F141" s="61">
        <f>VLOOKUP(Tabla14[[#This Row],[id]],Tabla2[],'aux buscarv'!F$1,FALSE)</f>
        <v>4</v>
      </c>
      <c r="G141" s="61" t="str">
        <f>VLOOKUP(Tabla14[[#This Row],[id]],Tabla2[],'aux buscarv'!G$1,FALSE)</f>
        <v>DAPPTE</v>
      </c>
      <c r="H141" s="61" t="str">
        <f>VLOOKUP(Tabla14[[#This Row],[id]],Tabla2[],'aux buscarv'!H$1,FALSE)</f>
        <v>ENTRE RIOS</v>
      </c>
      <c r="I141" s="61">
        <f>VLOOKUP(Tabla14[[#This Row],[id]],Tabla2[],'aux buscarv'!I$1,FALSE)</f>
        <v>6</v>
      </c>
      <c r="J141" s="61" t="str">
        <f>VLOOKUP(Tabla14[[#This Row],[id]],Tabla2[],'aux buscarv'!J$1,FALSE)</f>
        <v>DEPARTAMENTO GUALEGUAYCHU</v>
      </c>
      <c r="K141" s="61" t="str">
        <f>VLOOKUP(Tabla14[[#This Row],[id]],Tabla2[],'aux buscarv'!K$1,FALSE)</f>
        <v>GUALEGUAYCHU</v>
      </c>
      <c r="L141" s="61" t="str">
        <f>VLOOKUP(Tabla14[[#This Row],[id]],Tabla2[],'aux buscarv'!L$1,FALSE)</f>
        <v>VACUNATORIO DR. PATICO DANERI</v>
      </c>
      <c r="M141" s="61" t="str">
        <f>VLOOKUP(Tabla14[[#This Row],[id]],Tabla2[],'aux buscarv'!M$1,FALSE)</f>
        <v>SAN MARTIN 685</v>
      </c>
      <c r="N141" s="62" t="str">
        <f>VLOOKUP(Tabla14[[#This Row],[id]],Tabla2[],'aux buscarv'!N$1,FALSE)</f>
        <v>https://maps.app.goo.gl/gaUej2NFEq7BukAH6</v>
      </c>
      <c r="O141" t="s">
        <v>114</v>
      </c>
      <c r="P141" t="s">
        <v>115</v>
      </c>
      <c r="Q141" t="s">
        <v>111</v>
      </c>
      <c r="R141">
        <v>4</v>
      </c>
    </row>
    <row r="142" spans="1:22" x14ac:dyDescent="0.25">
      <c r="A142" t="s">
        <v>317</v>
      </c>
      <c r="B142" s="46">
        <f>VLOOKUP(Tabla14[[#This Row],[id]],Tabla2[],'aux buscarv'!B$1,FALSE)</f>
        <v>44943</v>
      </c>
      <c r="C142" s="61">
        <f>VLOOKUP(Tabla14[[#This Row],[id]],Tabla2[],'aux buscarv'!C$1,FALSE)</f>
        <v>17</v>
      </c>
      <c r="D142" s="61">
        <f>VLOOKUP(Tabla14[[#This Row],[id]],Tabla2[],'aux buscarv'!D$1,FALSE)</f>
        <v>1</v>
      </c>
      <c r="E142" s="61">
        <f>VLOOKUP(Tabla14[[#This Row],[id]],Tabla2[],'aux buscarv'!E$1,FALSE)</f>
        <v>2023</v>
      </c>
      <c r="F142" s="61">
        <f>VLOOKUP(Tabla14[[#This Row],[id]],Tabla2[],'aux buscarv'!F$1,FALSE)</f>
        <v>4</v>
      </c>
      <c r="G142" s="61" t="str">
        <f>VLOOKUP(Tabla14[[#This Row],[id]],Tabla2[],'aux buscarv'!G$1,FALSE)</f>
        <v>DAPPTE</v>
      </c>
      <c r="H142" s="61" t="str">
        <f>VLOOKUP(Tabla14[[#This Row],[id]],Tabla2[],'aux buscarv'!H$1,FALSE)</f>
        <v>ENTRE RIOS</v>
      </c>
      <c r="I142" s="61">
        <f>VLOOKUP(Tabla14[[#This Row],[id]],Tabla2[],'aux buscarv'!I$1,FALSE)</f>
        <v>6</v>
      </c>
      <c r="J142" s="61" t="str">
        <f>VLOOKUP(Tabla14[[#This Row],[id]],Tabla2[],'aux buscarv'!J$1,FALSE)</f>
        <v>DEPARTAMENTO GUALEGUAYCHU</v>
      </c>
      <c r="K142" s="61" t="str">
        <f>VLOOKUP(Tabla14[[#This Row],[id]],Tabla2[],'aux buscarv'!K$1,FALSE)</f>
        <v>GUALEGUAYCHU</v>
      </c>
      <c r="L142" s="61" t="str">
        <f>VLOOKUP(Tabla14[[#This Row],[id]],Tabla2[],'aux buscarv'!L$1,FALSE)</f>
        <v>VACUNATORIO DR. PATICO DANERI</v>
      </c>
      <c r="M142" s="61" t="str">
        <f>VLOOKUP(Tabla14[[#This Row],[id]],Tabla2[],'aux buscarv'!M$1,FALSE)</f>
        <v>SAN MARTIN 685</v>
      </c>
      <c r="N142" s="62" t="str">
        <f>VLOOKUP(Tabla14[[#This Row],[id]],Tabla2[],'aux buscarv'!N$1,FALSE)</f>
        <v>https://maps.app.goo.gl/gaUej2NFEq7BukAH6</v>
      </c>
      <c r="O142" t="s">
        <v>114</v>
      </c>
      <c r="P142" t="s">
        <v>123</v>
      </c>
      <c r="Q142" t="s">
        <v>124</v>
      </c>
      <c r="R142">
        <v>16</v>
      </c>
    </row>
    <row r="143" spans="1:22" x14ac:dyDescent="0.25">
      <c r="A143" t="s">
        <v>317</v>
      </c>
      <c r="B143" s="46">
        <f>VLOOKUP(Tabla14[[#This Row],[id]],Tabla2[],'aux buscarv'!B$1,FALSE)</f>
        <v>44943</v>
      </c>
      <c r="C143" s="61">
        <f>VLOOKUP(Tabla14[[#This Row],[id]],Tabla2[],'aux buscarv'!C$1,FALSE)</f>
        <v>17</v>
      </c>
      <c r="D143" s="61">
        <f>VLOOKUP(Tabla14[[#This Row],[id]],Tabla2[],'aux buscarv'!D$1,FALSE)</f>
        <v>1</v>
      </c>
      <c r="E143" s="61">
        <f>VLOOKUP(Tabla14[[#This Row],[id]],Tabla2[],'aux buscarv'!E$1,FALSE)</f>
        <v>2023</v>
      </c>
      <c r="F143" s="61">
        <f>VLOOKUP(Tabla14[[#This Row],[id]],Tabla2[],'aux buscarv'!F$1,FALSE)</f>
        <v>4</v>
      </c>
      <c r="G143" s="61" t="str">
        <f>VLOOKUP(Tabla14[[#This Row],[id]],Tabla2[],'aux buscarv'!G$1,FALSE)</f>
        <v>DAPPTE</v>
      </c>
      <c r="H143" s="61" t="str">
        <f>VLOOKUP(Tabla14[[#This Row],[id]],Tabla2[],'aux buscarv'!H$1,FALSE)</f>
        <v>ENTRE RIOS</v>
      </c>
      <c r="I143" s="61">
        <f>VLOOKUP(Tabla14[[#This Row],[id]],Tabla2[],'aux buscarv'!I$1,FALSE)</f>
        <v>6</v>
      </c>
      <c r="J143" s="61" t="str">
        <f>VLOOKUP(Tabla14[[#This Row],[id]],Tabla2[],'aux buscarv'!J$1,FALSE)</f>
        <v>DEPARTAMENTO GUALEGUAYCHU</v>
      </c>
      <c r="K143" s="61" t="str">
        <f>VLOOKUP(Tabla14[[#This Row],[id]],Tabla2[],'aux buscarv'!K$1,FALSE)</f>
        <v>GUALEGUAYCHU</v>
      </c>
      <c r="L143" s="61" t="str">
        <f>VLOOKUP(Tabla14[[#This Row],[id]],Tabla2[],'aux buscarv'!L$1,FALSE)</f>
        <v>VACUNATORIO DR. PATICO DANERI</v>
      </c>
      <c r="M143" s="61" t="str">
        <f>VLOOKUP(Tabla14[[#This Row],[id]],Tabla2[],'aux buscarv'!M$1,FALSE)</f>
        <v>SAN MARTIN 685</v>
      </c>
      <c r="N143" s="62" t="str">
        <f>VLOOKUP(Tabla14[[#This Row],[id]],Tabla2[],'aux buscarv'!N$1,FALSE)</f>
        <v>https://maps.app.goo.gl/gaUej2NFEq7BukAH6</v>
      </c>
      <c r="O143" t="s">
        <v>114</v>
      </c>
      <c r="P143" t="s">
        <v>123</v>
      </c>
      <c r="Q143" t="s">
        <v>111</v>
      </c>
      <c r="R143">
        <v>36</v>
      </c>
    </row>
    <row r="144" spans="1:22" x14ac:dyDescent="0.25">
      <c r="A144" t="s">
        <v>317</v>
      </c>
      <c r="B144" s="46">
        <f>VLOOKUP(Tabla14[[#This Row],[id]],Tabla2[],'aux buscarv'!B$1,FALSE)</f>
        <v>44943</v>
      </c>
      <c r="C144" s="61">
        <f>VLOOKUP(Tabla14[[#This Row],[id]],Tabla2[],'aux buscarv'!C$1,FALSE)</f>
        <v>17</v>
      </c>
      <c r="D144" s="61">
        <f>VLOOKUP(Tabla14[[#This Row],[id]],Tabla2[],'aux buscarv'!D$1,FALSE)</f>
        <v>1</v>
      </c>
      <c r="E144" s="61">
        <f>VLOOKUP(Tabla14[[#This Row],[id]],Tabla2[],'aux buscarv'!E$1,FALSE)</f>
        <v>2023</v>
      </c>
      <c r="F144" s="61">
        <f>VLOOKUP(Tabla14[[#This Row],[id]],Tabla2[],'aux buscarv'!F$1,FALSE)</f>
        <v>4</v>
      </c>
      <c r="G144" s="61" t="str">
        <f>VLOOKUP(Tabla14[[#This Row],[id]],Tabla2[],'aux buscarv'!G$1,FALSE)</f>
        <v>DAPPTE</v>
      </c>
      <c r="H144" s="61" t="str">
        <f>VLOOKUP(Tabla14[[#This Row],[id]],Tabla2[],'aux buscarv'!H$1,FALSE)</f>
        <v>ENTRE RIOS</v>
      </c>
      <c r="I144" s="61">
        <f>VLOOKUP(Tabla14[[#This Row],[id]],Tabla2[],'aux buscarv'!I$1,FALSE)</f>
        <v>6</v>
      </c>
      <c r="J144" s="61" t="str">
        <f>VLOOKUP(Tabla14[[#This Row],[id]],Tabla2[],'aux buscarv'!J$1,FALSE)</f>
        <v>DEPARTAMENTO GUALEGUAYCHU</v>
      </c>
      <c r="K144" s="61" t="str">
        <f>VLOOKUP(Tabla14[[#This Row],[id]],Tabla2[],'aux buscarv'!K$1,FALSE)</f>
        <v>GUALEGUAYCHU</v>
      </c>
      <c r="L144" s="61" t="str">
        <f>VLOOKUP(Tabla14[[#This Row],[id]],Tabla2[],'aux buscarv'!L$1,FALSE)</f>
        <v>VACUNATORIO DR. PATICO DANERI</v>
      </c>
      <c r="M144" s="61" t="str">
        <f>VLOOKUP(Tabla14[[#This Row],[id]],Tabla2[],'aux buscarv'!M$1,FALSE)</f>
        <v>SAN MARTIN 685</v>
      </c>
      <c r="N144" s="62" t="str">
        <f>VLOOKUP(Tabla14[[#This Row],[id]],Tabla2[],'aux buscarv'!N$1,FALSE)</f>
        <v>https://maps.app.goo.gl/gaUej2NFEq7BukAH6</v>
      </c>
      <c r="O144" t="s">
        <v>114</v>
      </c>
      <c r="P144" t="s">
        <v>123</v>
      </c>
      <c r="Q144" t="s">
        <v>127</v>
      </c>
      <c r="R144">
        <v>8</v>
      </c>
    </row>
    <row r="145" spans="1:18" x14ac:dyDescent="0.25">
      <c r="A145" t="s">
        <v>317</v>
      </c>
      <c r="B145" s="46">
        <f>VLOOKUP(Tabla14[[#This Row],[id]],Tabla2[],'aux buscarv'!B$1,FALSE)</f>
        <v>44943</v>
      </c>
      <c r="C145" s="61">
        <f>VLOOKUP(Tabla14[[#This Row],[id]],Tabla2[],'aux buscarv'!C$1,FALSE)</f>
        <v>17</v>
      </c>
      <c r="D145" s="61">
        <f>VLOOKUP(Tabla14[[#This Row],[id]],Tabla2[],'aux buscarv'!D$1,FALSE)</f>
        <v>1</v>
      </c>
      <c r="E145" s="61">
        <f>VLOOKUP(Tabla14[[#This Row],[id]],Tabla2[],'aux buscarv'!E$1,FALSE)</f>
        <v>2023</v>
      </c>
      <c r="F145" s="61">
        <f>VLOOKUP(Tabla14[[#This Row],[id]],Tabla2[],'aux buscarv'!F$1,FALSE)</f>
        <v>4</v>
      </c>
      <c r="G145" s="61" t="str">
        <f>VLOOKUP(Tabla14[[#This Row],[id]],Tabla2[],'aux buscarv'!G$1,FALSE)</f>
        <v>DAPPTE</v>
      </c>
      <c r="H145" s="61" t="str">
        <f>VLOOKUP(Tabla14[[#This Row],[id]],Tabla2[],'aux buscarv'!H$1,FALSE)</f>
        <v>ENTRE RIOS</v>
      </c>
      <c r="I145" s="61">
        <f>VLOOKUP(Tabla14[[#This Row],[id]],Tabla2[],'aux buscarv'!I$1,FALSE)</f>
        <v>6</v>
      </c>
      <c r="J145" s="61" t="str">
        <f>VLOOKUP(Tabla14[[#This Row],[id]],Tabla2[],'aux buscarv'!J$1,FALSE)</f>
        <v>DEPARTAMENTO GUALEGUAYCHU</v>
      </c>
      <c r="K145" s="61" t="str">
        <f>VLOOKUP(Tabla14[[#This Row],[id]],Tabla2[],'aux buscarv'!K$1,FALSE)</f>
        <v>GUALEGUAYCHU</v>
      </c>
      <c r="L145" s="61" t="str">
        <f>VLOOKUP(Tabla14[[#This Row],[id]],Tabla2[],'aux buscarv'!L$1,FALSE)</f>
        <v>VACUNATORIO DR. PATICO DANERI</v>
      </c>
      <c r="M145" s="61" t="str">
        <f>VLOOKUP(Tabla14[[#This Row],[id]],Tabla2[],'aux buscarv'!M$1,FALSE)</f>
        <v>SAN MARTIN 685</v>
      </c>
      <c r="N145" s="62" t="str">
        <f>VLOOKUP(Tabla14[[#This Row],[id]],Tabla2[],'aux buscarv'!N$1,FALSE)</f>
        <v>https://maps.app.goo.gl/gaUej2NFEq7BukAH6</v>
      </c>
      <c r="O145" t="s">
        <v>114</v>
      </c>
      <c r="P145" t="s">
        <v>123</v>
      </c>
      <c r="Q145" t="s">
        <v>128</v>
      </c>
      <c r="R145">
        <v>8</v>
      </c>
    </row>
    <row r="146" spans="1:18" x14ac:dyDescent="0.25">
      <c r="A146" t="s">
        <v>317</v>
      </c>
      <c r="B146" s="46">
        <f>VLOOKUP(Tabla14[[#This Row],[id]],Tabla2[],'aux buscarv'!B$1,FALSE)</f>
        <v>44943</v>
      </c>
      <c r="C146" s="61">
        <f>VLOOKUP(Tabla14[[#This Row],[id]],Tabla2[],'aux buscarv'!C$1,FALSE)</f>
        <v>17</v>
      </c>
      <c r="D146" s="61">
        <f>VLOOKUP(Tabla14[[#This Row],[id]],Tabla2[],'aux buscarv'!D$1,FALSE)</f>
        <v>1</v>
      </c>
      <c r="E146" s="61">
        <f>VLOOKUP(Tabla14[[#This Row],[id]],Tabla2[],'aux buscarv'!E$1,FALSE)</f>
        <v>2023</v>
      </c>
      <c r="F146" s="61">
        <f>VLOOKUP(Tabla14[[#This Row],[id]],Tabla2[],'aux buscarv'!F$1,FALSE)</f>
        <v>4</v>
      </c>
      <c r="G146" s="61" t="str">
        <f>VLOOKUP(Tabla14[[#This Row],[id]],Tabla2[],'aux buscarv'!G$1,FALSE)</f>
        <v>DAPPTE</v>
      </c>
      <c r="H146" s="61" t="str">
        <f>VLOOKUP(Tabla14[[#This Row],[id]],Tabla2[],'aux buscarv'!H$1,FALSE)</f>
        <v>ENTRE RIOS</v>
      </c>
      <c r="I146" s="61">
        <f>VLOOKUP(Tabla14[[#This Row],[id]],Tabla2[],'aux buscarv'!I$1,FALSE)</f>
        <v>6</v>
      </c>
      <c r="J146" s="61" t="str">
        <f>VLOOKUP(Tabla14[[#This Row],[id]],Tabla2[],'aux buscarv'!J$1,FALSE)</f>
        <v>DEPARTAMENTO GUALEGUAYCHU</v>
      </c>
      <c r="K146" s="61" t="str">
        <f>VLOOKUP(Tabla14[[#This Row],[id]],Tabla2[],'aux buscarv'!K$1,FALSE)</f>
        <v>GUALEGUAYCHU</v>
      </c>
      <c r="L146" s="61" t="str">
        <f>VLOOKUP(Tabla14[[#This Row],[id]],Tabla2[],'aux buscarv'!L$1,FALSE)</f>
        <v>VACUNATORIO DR. PATICO DANERI</v>
      </c>
      <c r="M146" s="61" t="str">
        <f>VLOOKUP(Tabla14[[#This Row],[id]],Tabla2[],'aux buscarv'!M$1,FALSE)</f>
        <v>SAN MARTIN 685</v>
      </c>
      <c r="N146" s="62" t="str">
        <f>VLOOKUP(Tabla14[[#This Row],[id]],Tabla2[],'aux buscarv'!N$1,FALSE)</f>
        <v>https://maps.app.goo.gl/gaUej2NFEq7BukAH6</v>
      </c>
      <c r="O146" t="s">
        <v>144</v>
      </c>
      <c r="P146" t="s">
        <v>145</v>
      </c>
      <c r="Q146" t="s">
        <v>111</v>
      </c>
      <c r="R146">
        <v>28</v>
      </c>
    </row>
    <row r="147" spans="1:18" x14ac:dyDescent="0.25">
      <c r="A147" t="s">
        <v>317</v>
      </c>
      <c r="B147" s="46">
        <f>VLOOKUP(Tabla14[[#This Row],[id]],Tabla2[],'aux buscarv'!B$1,FALSE)</f>
        <v>44943</v>
      </c>
      <c r="C147" s="61">
        <f>VLOOKUP(Tabla14[[#This Row],[id]],Tabla2[],'aux buscarv'!C$1,FALSE)</f>
        <v>17</v>
      </c>
      <c r="D147" s="61">
        <f>VLOOKUP(Tabla14[[#This Row],[id]],Tabla2[],'aux buscarv'!D$1,FALSE)</f>
        <v>1</v>
      </c>
      <c r="E147" s="61">
        <f>VLOOKUP(Tabla14[[#This Row],[id]],Tabla2[],'aux buscarv'!E$1,FALSE)</f>
        <v>2023</v>
      </c>
      <c r="F147" s="61">
        <f>VLOOKUP(Tabla14[[#This Row],[id]],Tabla2[],'aux buscarv'!F$1,FALSE)</f>
        <v>4</v>
      </c>
      <c r="G147" s="61" t="str">
        <f>VLOOKUP(Tabla14[[#This Row],[id]],Tabla2[],'aux buscarv'!G$1,FALSE)</f>
        <v>DAPPTE</v>
      </c>
      <c r="H147" s="61" t="str">
        <f>VLOOKUP(Tabla14[[#This Row],[id]],Tabla2[],'aux buscarv'!H$1,FALSE)</f>
        <v>ENTRE RIOS</v>
      </c>
      <c r="I147" s="61">
        <f>VLOOKUP(Tabla14[[#This Row],[id]],Tabla2[],'aux buscarv'!I$1,FALSE)</f>
        <v>6</v>
      </c>
      <c r="J147" s="61" t="str">
        <f>VLOOKUP(Tabla14[[#This Row],[id]],Tabla2[],'aux buscarv'!J$1,FALSE)</f>
        <v>DEPARTAMENTO GUALEGUAYCHU</v>
      </c>
      <c r="K147" s="61" t="str">
        <f>VLOOKUP(Tabla14[[#This Row],[id]],Tabla2[],'aux buscarv'!K$1,FALSE)</f>
        <v>GUALEGUAYCHU</v>
      </c>
      <c r="L147" s="61" t="str">
        <f>VLOOKUP(Tabla14[[#This Row],[id]],Tabla2[],'aux buscarv'!L$1,FALSE)</f>
        <v>VACUNATORIO DR. PATICO DANERI</v>
      </c>
      <c r="M147" s="61" t="str">
        <f>VLOOKUP(Tabla14[[#This Row],[id]],Tabla2[],'aux buscarv'!M$1,FALSE)</f>
        <v>SAN MARTIN 685</v>
      </c>
      <c r="N147" s="62" t="str">
        <f>VLOOKUP(Tabla14[[#This Row],[id]],Tabla2[],'aux buscarv'!N$1,FALSE)</f>
        <v>https://maps.app.goo.gl/gaUej2NFEq7BukAH6</v>
      </c>
      <c r="O147" t="s">
        <v>144</v>
      </c>
      <c r="P147" t="s">
        <v>145</v>
      </c>
      <c r="Q147" t="s">
        <v>146</v>
      </c>
      <c r="R147">
        <v>112</v>
      </c>
    </row>
    <row r="148" spans="1:18" x14ac:dyDescent="0.25">
      <c r="A148" t="s">
        <v>317</v>
      </c>
      <c r="B148" s="46">
        <f>VLOOKUP(Tabla14[[#This Row],[id]],Tabla2[],'aux buscarv'!B$1,FALSE)</f>
        <v>44943</v>
      </c>
      <c r="C148" s="61">
        <f>VLOOKUP(Tabla14[[#This Row],[id]],Tabla2[],'aux buscarv'!C$1,FALSE)</f>
        <v>17</v>
      </c>
      <c r="D148" s="61">
        <f>VLOOKUP(Tabla14[[#This Row],[id]],Tabla2[],'aux buscarv'!D$1,FALSE)</f>
        <v>1</v>
      </c>
      <c r="E148" s="61">
        <f>VLOOKUP(Tabla14[[#This Row],[id]],Tabla2[],'aux buscarv'!E$1,FALSE)</f>
        <v>2023</v>
      </c>
      <c r="F148" s="61">
        <f>VLOOKUP(Tabla14[[#This Row],[id]],Tabla2[],'aux buscarv'!F$1,FALSE)</f>
        <v>4</v>
      </c>
      <c r="G148" s="61" t="str">
        <f>VLOOKUP(Tabla14[[#This Row],[id]],Tabla2[],'aux buscarv'!G$1,FALSE)</f>
        <v>DAPPTE</v>
      </c>
      <c r="H148" s="61" t="str">
        <f>VLOOKUP(Tabla14[[#This Row],[id]],Tabla2[],'aux buscarv'!H$1,FALSE)</f>
        <v>ENTRE RIOS</v>
      </c>
      <c r="I148" s="61">
        <f>VLOOKUP(Tabla14[[#This Row],[id]],Tabla2[],'aux buscarv'!I$1,FALSE)</f>
        <v>6</v>
      </c>
      <c r="J148" s="61" t="str">
        <f>VLOOKUP(Tabla14[[#This Row],[id]],Tabla2[],'aux buscarv'!J$1,FALSE)</f>
        <v>DEPARTAMENTO GUALEGUAYCHU</v>
      </c>
      <c r="K148" s="61" t="str">
        <f>VLOOKUP(Tabla14[[#This Row],[id]],Tabla2[],'aux buscarv'!K$1,FALSE)</f>
        <v>GUALEGUAYCHU</v>
      </c>
      <c r="L148" s="61" t="str">
        <f>VLOOKUP(Tabla14[[#This Row],[id]],Tabla2[],'aux buscarv'!L$1,FALSE)</f>
        <v>VACUNATORIO DR. PATICO DANERI</v>
      </c>
      <c r="M148" s="61" t="str">
        <f>VLOOKUP(Tabla14[[#This Row],[id]],Tabla2[],'aux buscarv'!M$1,FALSE)</f>
        <v>SAN MARTIN 685</v>
      </c>
      <c r="N148" s="62" t="str">
        <f>VLOOKUP(Tabla14[[#This Row],[id]],Tabla2[],'aux buscarv'!N$1,FALSE)</f>
        <v>https://maps.app.goo.gl/gaUej2NFEq7BukAH6</v>
      </c>
      <c r="O148" t="s">
        <v>151</v>
      </c>
      <c r="P148" t="s">
        <v>151</v>
      </c>
      <c r="Q148" t="s">
        <v>111</v>
      </c>
      <c r="R148">
        <v>32</v>
      </c>
    </row>
    <row r="149" spans="1:18" x14ac:dyDescent="0.25">
      <c r="A149" t="s">
        <v>317</v>
      </c>
      <c r="B149" s="46">
        <f>VLOOKUP(Tabla14[[#This Row],[id]],Tabla2[],'aux buscarv'!B$1,FALSE)</f>
        <v>44943</v>
      </c>
      <c r="C149" s="61">
        <f>VLOOKUP(Tabla14[[#This Row],[id]],Tabla2[],'aux buscarv'!C$1,FALSE)</f>
        <v>17</v>
      </c>
      <c r="D149" s="61">
        <f>VLOOKUP(Tabla14[[#This Row],[id]],Tabla2[],'aux buscarv'!D$1,FALSE)</f>
        <v>1</v>
      </c>
      <c r="E149" s="61">
        <f>VLOOKUP(Tabla14[[#This Row],[id]],Tabla2[],'aux buscarv'!E$1,FALSE)</f>
        <v>2023</v>
      </c>
      <c r="F149" s="61">
        <f>VLOOKUP(Tabla14[[#This Row],[id]],Tabla2[],'aux buscarv'!F$1,FALSE)</f>
        <v>4</v>
      </c>
      <c r="G149" s="61" t="str">
        <f>VLOOKUP(Tabla14[[#This Row],[id]],Tabla2[],'aux buscarv'!G$1,FALSE)</f>
        <v>DAPPTE</v>
      </c>
      <c r="H149" s="61" t="str">
        <f>VLOOKUP(Tabla14[[#This Row],[id]],Tabla2[],'aux buscarv'!H$1,FALSE)</f>
        <v>ENTRE RIOS</v>
      </c>
      <c r="I149" s="61">
        <f>VLOOKUP(Tabla14[[#This Row],[id]],Tabla2[],'aux buscarv'!I$1,FALSE)</f>
        <v>6</v>
      </c>
      <c r="J149" s="61" t="str">
        <f>VLOOKUP(Tabla14[[#This Row],[id]],Tabla2[],'aux buscarv'!J$1,FALSE)</f>
        <v>DEPARTAMENTO GUALEGUAYCHU</v>
      </c>
      <c r="K149" s="61" t="str">
        <f>VLOOKUP(Tabla14[[#This Row],[id]],Tabla2[],'aux buscarv'!K$1,FALSE)</f>
        <v>GUALEGUAYCHU</v>
      </c>
      <c r="L149" s="61" t="str">
        <f>VLOOKUP(Tabla14[[#This Row],[id]],Tabla2[],'aux buscarv'!L$1,FALSE)</f>
        <v>VACUNATORIO DR. PATICO DANERI</v>
      </c>
      <c r="M149" s="61" t="str">
        <f>VLOOKUP(Tabla14[[#This Row],[id]],Tabla2[],'aux buscarv'!M$1,FALSE)</f>
        <v>SAN MARTIN 685</v>
      </c>
      <c r="N149" s="62" t="str">
        <f>VLOOKUP(Tabla14[[#This Row],[id]],Tabla2[],'aux buscarv'!N$1,FALSE)</f>
        <v>https://maps.app.goo.gl/gaUej2NFEq7BukAH6</v>
      </c>
      <c r="O149" t="s">
        <v>151</v>
      </c>
      <c r="P149" t="s">
        <v>151</v>
      </c>
      <c r="Q149" t="s">
        <v>142</v>
      </c>
      <c r="R149">
        <v>81</v>
      </c>
    </row>
    <row r="150" spans="1:18" x14ac:dyDescent="0.25">
      <c r="A150" t="s">
        <v>318</v>
      </c>
      <c r="B150" s="46">
        <f>VLOOKUP(Tabla14[[#This Row],[id]],Tabla2[],'aux buscarv'!B$1,FALSE)</f>
        <v>44944</v>
      </c>
      <c r="C150" s="61">
        <f>VLOOKUP(Tabla14[[#This Row],[id]],Tabla2[],'aux buscarv'!C$1,FALSE)</f>
        <v>18</v>
      </c>
      <c r="D150" s="61">
        <f>VLOOKUP(Tabla14[[#This Row],[id]],Tabla2[],'aux buscarv'!D$1,FALSE)</f>
        <v>1</v>
      </c>
      <c r="E150" s="61">
        <f>VLOOKUP(Tabla14[[#This Row],[id]],Tabla2[],'aux buscarv'!E$1,FALSE)</f>
        <v>2023</v>
      </c>
      <c r="F150" s="61">
        <f>VLOOKUP(Tabla14[[#This Row],[id]],Tabla2[],'aux buscarv'!F$1,FALSE)</f>
        <v>4</v>
      </c>
      <c r="G150" s="61" t="str">
        <f>VLOOKUP(Tabla14[[#This Row],[id]],Tabla2[],'aux buscarv'!G$1,FALSE)</f>
        <v>DAPPTE</v>
      </c>
      <c r="H150" s="61" t="str">
        <f>VLOOKUP(Tabla14[[#This Row],[id]],Tabla2[],'aux buscarv'!H$1,FALSE)</f>
        <v>ENTRE RIOS</v>
      </c>
      <c r="I150" s="61">
        <f>VLOOKUP(Tabla14[[#This Row],[id]],Tabla2[],'aux buscarv'!I$1,FALSE)</f>
        <v>6</v>
      </c>
      <c r="J150" s="61" t="str">
        <f>VLOOKUP(Tabla14[[#This Row],[id]],Tabla2[],'aux buscarv'!J$1,FALSE)</f>
        <v>DEPARTAMENTO GUALEGUAYCHU</v>
      </c>
      <c r="K150" s="61" t="str">
        <f>VLOOKUP(Tabla14[[#This Row],[id]],Tabla2[],'aux buscarv'!K$1,FALSE)</f>
        <v>GUALEGUAYCHU</v>
      </c>
      <c r="L150" s="61" t="str">
        <f>VLOOKUP(Tabla14[[#This Row],[id]],Tabla2[],'aux buscarv'!L$1,FALSE)</f>
        <v>VACUNATORIO DR. PATICO DANERI</v>
      </c>
      <c r="M150" s="61" t="str">
        <f>VLOOKUP(Tabla14[[#This Row],[id]],Tabla2[],'aux buscarv'!M$1,FALSE)</f>
        <v>SAN MARTIN 685</v>
      </c>
      <c r="N150" s="62" t="str">
        <f>VLOOKUP(Tabla14[[#This Row],[id]],Tabla2[],'aux buscarv'!N$1,FALSE)</f>
        <v>https://maps.app.goo.gl/gaUej2NFEq7BukAH6</v>
      </c>
      <c r="O150" t="s">
        <v>114</v>
      </c>
      <c r="P150" t="s">
        <v>115</v>
      </c>
      <c r="Q150" t="s">
        <v>111</v>
      </c>
      <c r="R150">
        <v>2</v>
      </c>
    </row>
    <row r="151" spans="1:18" x14ac:dyDescent="0.25">
      <c r="A151" t="s">
        <v>318</v>
      </c>
      <c r="B151" s="46">
        <f>VLOOKUP(Tabla14[[#This Row],[id]],Tabla2[],'aux buscarv'!B$1,FALSE)</f>
        <v>44944</v>
      </c>
      <c r="C151" s="61">
        <f>VLOOKUP(Tabla14[[#This Row],[id]],Tabla2[],'aux buscarv'!C$1,FALSE)</f>
        <v>18</v>
      </c>
      <c r="D151" s="61">
        <f>VLOOKUP(Tabla14[[#This Row],[id]],Tabla2[],'aux buscarv'!D$1,FALSE)</f>
        <v>1</v>
      </c>
      <c r="E151" s="61">
        <f>VLOOKUP(Tabla14[[#This Row],[id]],Tabla2[],'aux buscarv'!E$1,FALSE)</f>
        <v>2023</v>
      </c>
      <c r="F151" s="61">
        <f>VLOOKUP(Tabla14[[#This Row],[id]],Tabla2[],'aux buscarv'!F$1,FALSE)</f>
        <v>4</v>
      </c>
      <c r="G151" s="61" t="str">
        <f>VLOOKUP(Tabla14[[#This Row],[id]],Tabla2[],'aux buscarv'!G$1,FALSE)</f>
        <v>DAPPTE</v>
      </c>
      <c r="H151" s="61" t="str">
        <f>VLOOKUP(Tabla14[[#This Row],[id]],Tabla2[],'aux buscarv'!H$1,FALSE)</f>
        <v>ENTRE RIOS</v>
      </c>
      <c r="I151" s="61">
        <f>VLOOKUP(Tabla14[[#This Row],[id]],Tabla2[],'aux buscarv'!I$1,FALSE)</f>
        <v>6</v>
      </c>
      <c r="J151" s="61" t="str">
        <f>VLOOKUP(Tabla14[[#This Row],[id]],Tabla2[],'aux buscarv'!J$1,FALSE)</f>
        <v>DEPARTAMENTO GUALEGUAYCHU</v>
      </c>
      <c r="K151" s="61" t="str">
        <f>VLOOKUP(Tabla14[[#This Row],[id]],Tabla2[],'aux buscarv'!K$1,FALSE)</f>
        <v>GUALEGUAYCHU</v>
      </c>
      <c r="L151" s="61" t="str">
        <f>VLOOKUP(Tabla14[[#This Row],[id]],Tabla2[],'aux buscarv'!L$1,FALSE)</f>
        <v>VACUNATORIO DR. PATICO DANERI</v>
      </c>
      <c r="M151" s="61" t="str">
        <f>VLOOKUP(Tabla14[[#This Row],[id]],Tabla2[],'aux buscarv'!M$1,FALSE)</f>
        <v>SAN MARTIN 685</v>
      </c>
      <c r="N151" s="62" t="str">
        <f>VLOOKUP(Tabla14[[#This Row],[id]],Tabla2[],'aux buscarv'!N$1,FALSE)</f>
        <v>https://maps.app.goo.gl/gaUej2NFEq7BukAH6</v>
      </c>
      <c r="O151" t="s">
        <v>114</v>
      </c>
      <c r="P151" t="s">
        <v>123</v>
      </c>
      <c r="Q151" t="s">
        <v>124</v>
      </c>
      <c r="R151">
        <v>18</v>
      </c>
    </row>
    <row r="152" spans="1:18" x14ac:dyDescent="0.25">
      <c r="A152" t="s">
        <v>318</v>
      </c>
      <c r="B152" s="46">
        <f>VLOOKUP(Tabla14[[#This Row],[id]],Tabla2[],'aux buscarv'!B$1,FALSE)</f>
        <v>44944</v>
      </c>
      <c r="C152" s="61">
        <f>VLOOKUP(Tabla14[[#This Row],[id]],Tabla2[],'aux buscarv'!C$1,FALSE)</f>
        <v>18</v>
      </c>
      <c r="D152" s="61">
        <f>VLOOKUP(Tabla14[[#This Row],[id]],Tabla2[],'aux buscarv'!D$1,FALSE)</f>
        <v>1</v>
      </c>
      <c r="E152" s="61">
        <f>VLOOKUP(Tabla14[[#This Row],[id]],Tabla2[],'aux buscarv'!E$1,FALSE)</f>
        <v>2023</v>
      </c>
      <c r="F152" s="61">
        <f>VLOOKUP(Tabla14[[#This Row],[id]],Tabla2[],'aux buscarv'!F$1,FALSE)</f>
        <v>4</v>
      </c>
      <c r="G152" s="61" t="str">
        <f>VLOOKUP(Tabla14[[#This Row],[id]],Tabla2[],'aux buscarv'!G$1,FALSE)</f>
        <v>DAPPTE</v>
      </c>
      <c r="H152" s="61" t="str">
        <f>VLOOKUP(Tabla14[[#This Row],[id]],Tabla2[],'aux buscarv'!H$1,FALSE)</f>
        <v>ENTRE RIOS</v>
      </c>
      <c r="I152" s="61">
        <f>VLOOKUP(Tabla14[[#This Row],[id]],Tabla2[],'aux buscarv'!I$1,FALSE)</f>
        <v>6</v>
      </c>
      <c r="J152" s="61" t="str">
        <f>VLOOKUP(Tabla14[[#This Row],[id]],Tabla2[],'aux buscarv'!J$1,FALSE)</f>
        <v>DEPARTAMENTO GUALEGUAYCHU</v>
      </c>
      <c r="K152" s="61" t="str">
        <f>VLOOKUP(Tabla14[[#This Row],[id]],Tabla2[],'aux buscarv'!K$1,FALSE)</f>
        <v>GUALEGUAYCHU</v>
      </c>
      <c r="L152" s="61" t="str">
        <f>VLOOKUP(Tabla14[[#This Row],[id]],Tabla2[],'aux buscarv'!L$1,FALSE)</f>
        <v>VACUNATORIO DR. PATICO DANERI</v>
      </c>
      <c r="M152" s="61" t="str">
        <f>VLOOKUP(Tabla14[[#This Row],[id]],Tabla2[],'aux buscarv'!M$1,FALSE)</f>
        <v>SAN MARTIN 685</v>
      </c>
      <c r="N152" s="62" t="str">
        <f>VLOOKUP(Tabla14[[#This Row],[id]],Tabla2[],'aux buscarv'!N$1,FALSE)</f>
        <v>https://maps.app.goo.gl/gaUej2NFEq7BukAH6</v>
      </c>
      <c r="O152" t="s">
        <v>114</v>
      </c>
      <c r="P152" t="s">
        <v>123</v>
      </c>
      <c r="Q152" t="s">
        <v>111</v>
      </c>
      <c r="R152">
        <v>35</v>
      </c>
    </row>
    <row r="153" spans="1:18" x14ac:dyDescent="0.25">
      <c r="A153" t="s">
        <v>318</v>
      </c>
      <c r="B153" s="46">
        <f>VLOOKUP(Tabla14[[#This Row],[id]],Tabla2[],'aux buscarv'!B$1,FALSE)</f>
        <v>44944</v>
      </c>
      <c r="C153" s="61">
        <f>VLOOKUP(Tabla14[[#This Row],[id]],Tabla2[],'aux buscarv'!C$1,FALSE)</f>
        <v>18</v>
      </c>
      <c r="D153" s="61">
        <f>VLOOKUP(Tabla14[[#This Row],[id]],Tabla2[],'aux buscarv'!D$1,FALSE)</f>
        <v>1</v>
      </c>
      <c r="E153" s="61">
        <f>VLOOKUP(Tabla14[[#This Row],[id]],Tabla2[],'aux buscarv'!E$1,FALSE)</f>
        <v>2023</v>
      </c>
      <c r="F153" s="61">
        <f>VLOOKUP(Tabla14[[#This Row],[id]],Tabla2[],'aux buscarv'!F$1,FALSE)</f>
        <v>4</v>
      </c>
      <c r="G153" s="61" t="str">
        <f>VLOOKUP(Tabla14[[#This Row],[id]],Tabla2[],'aux buscarv'!G$1,FALSE)</f>
        <v>DAPPTE</v>
      </c>
      <c r="H153" s="61" t="str">
        <f>VLOOKUP(Tabla14[[#This Row],[id]],Tabla2[],'aux buscarv'!H$1,FALSE)</f>
        <v>ENTRE RIOS</v>
      </c>
      <c r="I153" s="61">
        <f>VLOOKUP(Tabla14[[#This Row],[id]],Tabla2[],'aux buscarv'!I$1,FALSE)</f>
        <v>6</v>
      </c>
      <c r="J153" s="61" t="str">
        <f>VLOOKUP(Tabla14[[#This Row],[id]],Tabla2[],'aux buscarv'!J$1,FALSE)</f>
        <v>DEPARTAMENTO GUALEGUAYCHU</v>
      </c>
      <c r="K153" s="61" t="str">
        <f>VLOOKUP(Tabla14[[#This Row],[id]],Tabla2[],'aux buscarv'!K$1,FALSE)</f>
        <v>GUALEGUAYCHU</v>
      </c>
      <c r="L153" s="61" t="str">
        <f>VLOOKUP(Tabla14[[#This Row],[id]],Tabla2[],'aux buscarv'!L$1,FALSE)</f>
        <v>VACUNATORIO DR. PATICO DANERI</v>
      </c>
      <c r="M153" s="61" t="str">
        <f>VLOOKUP(Tabla14[[#This Row],[id]],Tabla2[],'aux buscarv'!M$1,FALSE)</f>
        <v>SAN MARTIN 685</v>
      </c>
      <c r="N153" s="62" t="str">
        <f>VLOOKUP(Tabla14[[#This Row],[id]],Tabla2[],'aux buscarv'!N$1,FALSE)</f>
        <v>https://maps.app.goo.gl/gaUej2NFEq7BukAH6</v>
      </c>
      <c r="O153" t="s">
        <v>114</v>
      </c>
      <c r="P153" t="s">
        <v>123</v>
      </c>
      <c r="Q153" t="s">
        <v>127</v>
      </c>
      <c r="R153">
        <v>8</v>
      </c>
    </row>
    <row r="154" spans="1:18" x14ac:dyDescent="0.25">
      <c r="A154" t="s">
        <v>318</v>
      </c>
      <c r="B154" s="46">
        <f>VLOOKUP(Tabla14[[#This Row],[id]],Tabla2[],'aux buscarv'!B$1,FALSE)</f>
        <v>44944</v>
      </c>
      <c r="C154" s="61">
        <f>VLOOKUP(Tabla14[[#This Row],[id]],Tabla2[],'aux buscarv'!C$1,FALSE)</f>
        <v>18</v>
      </c>
      <c r="D154" s="61">
        <f>VLOOKUP(Tabla14[[#This Row],[id]],Tabla2[],'aux buscarv'!D$1,FALSE)</f>
        <v>1</v>
      </c>
      <c r="E154" s="61">
        <f>VLOOKUP(Tabla14[[#This Row],[id]],Tabla2[],'aux buscarv'!E$1,FALSE)</f>
        <v>2023</v>
      </c>
      <c r="F154" s="61">
        <f>VLOOKUP(Tabla14[[#This Row],[id]],Tabla2[],'aux buscarv'!F$1,FALSE)</f>
        <v>4</v>
      </c>
      <c r="G154" s="61" t="str">
        <f>VLOOKUP(Tabla14[[#This Row],[id]],Tabla2[],'aux buscarv'!G$1,FALSE)</f>
        <v>DAPPTE</v>
      </c>
      <c r="H154" s="61" t="str">
        <f>VLOOKUP(Tabla14[[#This Row],[id]],Tabla2[],'aux buscarv'!H$1,FALSE)</f>
        <v>ENTRE RIOS</v>
      </c>
      <c r="I154" s="61">
        <f>VLOOKUP(Tabla14[[#This Row],[id]],Tabla2[],'aux buscarv'!I$1,FALSE)</f>
        <v>6</v>
      </c>
      <c r="J154" s="61" t="str">
        <f>VLOOKUP(Tabla14[[#This Row],[id]],Tabla2[],'aux buscarv'!J$1,FALSE)</f>
        <v>DEPARTAMENTO GUALEGUAYCHU</v>
      </c>
      <c r="K154" s="61" t="str">
        <f>VLOOKUP(Tabla14[[#This Row],[id]],Tabla2[],'aux buscarv'!K$1,FALSE)</f>
        <v>GUALEGUAYCHU</v>
      </c>
      <c r="L154" s="61" t="str">
        <f>VLOOKUP(Tabla14[[#This Row],[id]],Tabla2[],'aux buscarv'!L$1,FALSE)</f>
        <v>VACUNATORIO DR. PATICO DANERI</v>
      </c>
      <c r="M154" s="61" t="str">
        <f>VLOOKUP(Tabla14[[#This Row],[id]],Tabla2[],'aux buscarv'!M$1,FALSE)</f>
        <v>SAN MARTIN 685</v>
      </c>
      <c r="N154" s="62" t="str">
        <f>VLOOKUP(Tabla14[[#This Row],[id]],Tabla2[],'aux buscarv'!N$1,FALSE)</f>
        <v>https://maps.app.goo.gl/gaUej2NFEq7BukAH6</v>
      </c>
      <c r="O154" t="s">
        <v>144</v>
      </c>
      <c r="P154" t="s">
        <v>145</v>
      </c>
      <c r="Q154" t="s">
        <v>111</v>
      </c>
      <c r="R154">
        <v>27</v>
      </c>
    </row>
    <row r="155" spans="1:18" x14ac:dyDescent="0.25">
      <c r="A155" t="s">
        <v>318</v>
      </c>
      <c r="B155" s="46">
        <f>VLOOKUP(Tabla14[[#This Row],[id]],Tabla2[],'aux buscarv'!B$1,FALSE)</f>
        <v>44944</v>
      </c>
      <c r="C155" s="61">
        <f>VLOOKUP(Tabla14[[#This Row],[id]],Tabla2[],'aux buscarv'!C$1,FALSE)</f>
        <v>18</v>
      </c>
      <c r="D155" s="61">
        <f>VLOOKUP(Tabla14[[#This Row],[id]],Tabla2[],'aux buscarv'!D$1,FALSE)</f>
        <v>1</v>
      </c>
      <c r="E155" s="61">
        <f>VLOOKUP(Tabla14[[#This Row],[id]],Tabla2[],'aux buscarv'!E$1,FALSE)</f>
        <v>2023</v>
      </c>
      <c r="F155" s="61">
        <f>VLOOKUP(Tabla14[[#This Row],[id]],Tabla2[],'aux buscarv'!F$1,FALSE)</f>
        <v>4</v>
      </c>
      <c r="G155" s="61" t="str">
        <f>VLOOKUP(Tabla14[[#This Row],[id]],Tabla2[],'aux buscarv'!G$1,FALSE)</f>
        <v>DAPPTE</v>
      </c>
      <c r="H155" s="61" t="str">
        <f>VLOOKUP(Tabla14[[#This Row],[id]],Tabla2[],'aux buscarv'!H$1,FALSE)</f>
        <v>ENTRE RIOS</v>
      </c>
      <c r="I155" s="61">
        <f>VLOOKUP(Tabla14[[#This Row],[id]],Tabla2[],'aux buscarv'!I$1,FALSE)</f>
        <v>6</v>
      </c>
      <c r="J155" s="61" t="str">
        <f>VLOOKUP(Tabla14[[#This Row],[id]],Tabla2[],'aux buscarv'!J$1,FALSE)</f>
        <v>DEPARTAMENTO GUALEGUAYCHU</v>
      </c>
      <c r="K155" s="61" t="str">
        <f>VLOOKUP(Tabla14[[#This Row],[id]],Tabla2[],'aux buscarv'!K$1,FALSE)</f>
        <v>GUALEGUAYCHU</v>
      </c>
      <c r="L155" s="61" t="str">
        <f>VLOOKUP(Tabla14[[#This Row],[id]],Tabla2[],'aux buscarv'!L$1,FALSE)</f>
        <v>VACUNATORIO DR. PATICO DANERI</v>
      </c>
      <c r="M155" s="61" t="str">
        <f>VLOOKUP(Tabla14[[#This Row],[id]],Tabla2[],'aux buscarv'!M$1,FALSE)</f>
        <v>SAN MARTIN 685</v>
      </c>
      <c r="N155" s="62" t="str">
        <f>VLOOKUP(Tabla14[[#This Row],[id]],Tabla2[],'aux buscarv'!N$1,FALSE)</f>
        <v>https://maps.app.goo.gl/gaUej2NFEq7BukAH6</v>
      </c>
      <c r="O155" t="s">
        <v>144</v>
      </c>
      <c r="P155" t="s">
        <v>145</v>
      </c>
      <c r="Q155" t="s">
        <v>146</v>
      </c>
      <c r="R155">
        <v>108</v>
      </c>
    </row>
    <row r="156" spans="1:18" x14ac:dyDescent="0.25">
      <c r="A156" t="s">
        <v>318</v>
      </c>
      <c r="B156" s="46">
        <f>VLOOKUP(Tabla14[[#This Row],[id]],Tabla2[],'aux buscarv'!B$1,FALSE)</f>
        <v>44944</v>
      </c>
      <c r="C156" s="61">
        <f>VLOOKUP(Tabla14[[#This Row],[id]],Tabla2[],'aux buscarv'!C$1,FALSE)</f>
        <v>18</v>
      </c>
      <c r="D156" s="61">
        <f>VLOOKUP(Tabla14[[#This Row],[id]],Tabla2[],'aux buscarv'!D$1,FALSE)</f>
        <v>1</v>
      </c>
      <c r="E156" s="61">
        <f>VLOOKUP(Tabla14[[#This Row],[id]],Tabla2[],'aux buscarv'!E$1,FALSE)</f>
        <v>2023</v>
      </c>
      <c r="F156" s="61">
        <f>VLOOKUP(Tabla14[[#This Row],[id]],Tabla2[],'aux buscarv'!F$1,FALSE)</f>
        <v>4</v>
      </c>
      <c r="G156" s="61" t="str">
        <f>VLOOKUP(Tabla14[[#This Row],[id]],Tabla2[],'aux buscarv'!G$1,FALSE)</f>
        <v>DAPPTE</v>
      </c>
      <c r="H156" s="61" t="str">
        <f>VLOOKUP(Tabla14[[#This Row],[id]],Tabla2[],'aux buscarv'!H$1,FALSE)</f>
        <v>ENTRE RIOS</v>
      </c>
      <c r="I156" s="61">
        <f>VLOOKUP(Tabla14[[#This Row],[id]],Tabla2[],'aux buscarv'!I$1,FALSE)</f>
        <v>6</v>
      </c>
      <c r="J156" s="61" t="str">
        <f>VLOOKUP(Tabla14[[#This Row],[id]],Tabla2[],'aux buscarv'!J$1,FALSE)</f>
        <v>DEPARTAMENTO GUALEGUAYCHU</v>
      </c>
      <c r="K156" s="61" t="str">
        <f>VLOOKUP(Tabla14[[#This Row],[id]],Tabla2[],'aux buscarv'!K$1,FALSE)</f>
        <v>GUALEGUAYCHU</v>
      </c>
      <c r="L156" s="61" t="str">
        <f>VLOOKUP(Tabla14[[#This Row],[id]],Tabla2[],'aux buscarv'!L$1,FALSE)</f>
        <v>VACUNATORIO DR. PATICO DANERI</v>
      </c>
      <c r="M156" s="61" t="str">
        <f>VLOOKUP(Tabla14[[#This Row],[id]],Tabla2[],'aux buscarv'!M$1,FALSE)</f>
        <v>SAN MARTIN 685</v>
      </c>
      <c r="N156" s="62" t="str">
        <f>VLOOKUP(Tabla14[[#This Row],[id]],Tabla2[],'aux buscarv'!N$1,FALSE)</f>
        <v>https://maps.app.goo.gl/gaUej2NFEq7BukAH6</v>
      </c>
      <c r="O156" t="s">
        <v>151</v>
      </c>
      <c r="P156" t="s">
        <v>151</v>
      </c>
      <c r="Q156" t="s">
        <v>111</v>
      </c>
      <c r="R156">
        <v>32</v>
      </c>
    </row>
    <row r="157" spans="1:18" x14ac:dyDescent="0.25">
      <c r="A157" t="s">
        <v>318</v>
      </c>
      <c r="B157" s="46">
        <f>VLOOKUP(Tabla14[[#This Row],[id]],Tabla2[],'aux buscarv'!B$1,FALSE)</f>
        <v>44944</v>
      </c>
      <c r="C157" s="61">
        <f>VLOOKUP(Tabla14[[#This Row],[id]],Tabla2[],'aux buscarv'!C$1,FALSE)</f>
        <v>18</v>
      </c>
      <c r="D157" s="61">
        <f>VLOOKUP(Tabla14[[#This Row],[id]],Tabla2[],'aux buscarv'!D$1,FALSE)</f>
        <v>1</v>
      </c>
      <c r="E157" s="61">
        <f>VLOOKUP(Tabla14[[#This Row],[id]],Tabla2[],'aux buscarv'!E$1,FALSE)</f>
        <v>2023</v>
      </c>
      <c r="F157" s="61">
        <f>VLOOKUP(Tabla14[[#This Row],[id]],Tabla2[],'aux buscarv'!F$1,FALSE)</f>
        <v>4</v>
      </c>
      <c r="G157" s="61" t="str">
        <f>VLOOKUP(Tabla14[[#This Row],[id]],Tabla2[],'aux buscarv'!G$1,FALSE)</f>
        <v>DAPPTE</v>
      </c>
      <c r="H157" s="61" t="str">
        <f>VLOOKUP(Tabla14[[#This Row],[id]],Tabla2[],'aux buscarv'!H$1,FALSE)</f>
        <v>ENTRE RIOS</v>
      </c>
      <c r="I157" s="61">
        <f>VLOOKUP(Tabla14[[#This Row],[id]],Tabla2[],'aux buscarv'!I$1,FALSE)</f>
        <v>6</v>
      </c>
      <c r="J157" s="61" t="str">
        <f>VLOOKUP(Tabla14[[#This Row],[id]],Tabla2[],'aux buscarv'!J$1,FALSE)</f>
        <v>DEPARTAMENTO GUALEGUAYCHU</v>
      </c>
      <c r="K157" s="61" t="str">
        <f>VLOOKUP(Tabla14[[#This Row],[id]],Tabla2[],'aux buscarv'!K$1,FALSE)</f>
        <v>GUALEGUAYCHU</v>
      </c>
      <c r="L157" s="61" t="str">
        <f>VLOOKUP(Tabla14[[#This Row],[id]],Tabla2[],'aux buscarv'!L$1,FALSE)</f>
        <v>VACUNATORIO DR. PATICO DANERI</v>
      </c>
      <c r="M157" s="61" t="str">
        <f>VLOOKUP(Tabla14[[#This Row],[id]],Tabla2[],'aux buscarv'!M$1,FALSE)</f>
        <v>SAN MARTIN 685</v>
      </c>
      <c r="N157" s="62" t="str">
        <f>VLOOKUP(Tabla14[[#This Row],[id]],Tabla2[],'aux buscarv'!N$1,FALSE)</f>
        <v>https://maps.app.goo.gl/gaUej2NFEq7BukAH6</v>
      </c>
      <c r="O157" t="s">
        <v>151</v>
      </c>
      <c r="P157" t="s">
        <v>151</v>
      </c>
      <c r="Q157" t="s">
        <v>142</v>
      </c>
      <c r="R157">
        <v>84</v>
      </c>
    </row>
    <row r="158" spans="1:18" x14ac:dyDescent="0.25">
      <c r="A158" t="s">
        <v>319</v>
      </c>
      <c r="B158" s="46">
        <f>VLOOKUP(Tabla14[[#This Row],[id]],Tabla2[],'aux buscarv'!B$1,FALSE)</f>
        <v>44945</v>
      </c>
      <c r="C158" s="61">
        <f>VLOOKUP(Tabla14[[#This Row],[id]],Tabla2[],'aux buscarv'!C$1,FALSE)</f>
        <v>19</v>
      </c>
      <c r="D158" s="61">
        <f>VLOOKUP(Tabla14[[#This Row],[id]],Tabla2[],'aux buscarv'!D$1,FALSE)</f>
        <v>1</v>
      </c>
      <c r="E158" s="61">
        <f>VLOOKUP(Tabla14[[#This Row],[id]],Tabla2[],'aux buscarv'!E$1,FALSE)</f>
        <v>2023</v>
      </c>
      <c r="F158" s="61">
        <f>VLOOKUP(Tabla14[[#This Row],[id]],Tabla2[],'aux buscarv'!F$1,FALSE)</f>
        <v>4</v>
      </c>
      <c r="G158" s="61" t="str">
        <f>VLOOKUP(Tabla14[[#This Row],[id]],Tabla2[],'aux buscarv'!G$1,FALSE)</f>
        <v>DAPPTE</v>
      </c>
      <c r="H158" s="61" t="str">
        <f>VLOOKUP(Tabla14[[#This Row],[id]],Tabla2[],'aux buscarv'!H$1,FALSE)</f>
        <v>ENTRE RIOS</v>
      </c>
      <c r="I158" s="61">
        <f>VLOOKUP(Tabla14[[#This Row],[id]],Tabla2[],'aux buscarv'!I$1,FALSE)</f>
        <v>6</v>
      </c>
      <c r="J158" s="61" t="str">
        <f>VLOOKUP(Tabla14[[#This Row],[id]],Tabla2[],'aux buscarv'!J$1,FALSE)</f>
        <v>DEPARTAMENTO GUALEGUAYCHU</v>
      </c>
      <c r="K158" s="61" t="str">
        <f>VLOOKUP(Tabla14[[#This Row],[id]],Tabla2[],'aux buscarv'!K$1,FALSE)</f>
        <v>GUALEGUAYCHU</v>
      </c>
      <c r="L158" s="61" t="str">
        <f>VLOOKUP(Tabla14[[#This Row],[id]],Tabla2[],'aux buscarv'!L$1,FALSE)</f>
        <v>VACUNATORIO DR. PATICO DANERI</v>
      </c>
      <c r="M158" s="61" t="str">
        <f>VLOOKUP(Tabla14[[#This Row],[id]],Tabla2[],'aux buscarv'!M$1,FALSE)</f>
        <v>SAN MARTIN 685</v>
      </c>
      <c r="N158" s="62" t="str">
        <f>VLOOKUP(Tabla14[[#This Row],[id]],Tabla2[],'aux buscarv'!N$1,FALSE)</f>
        <v>https://maps.app.goo.gl/gaUej2NFEq7BukAH6</v>
      </c>
      <c r="O158" t="s">
        <v>114</v>
      </c>
      <c r="P158" t="s">
        <v>115</v>
      </c>
      <c r="Q158" t="s">
        <v>111</v>
      </c>
      <c r="R158">
        <v>3</v>
      </c>
    </row>
    <row r="159" spans="1:18" x14ac:dyDescent="0.25">
      <c r="A159" t="s">
        <v>319</v>
      </c>
      <c r="B159" s="46">
        <f>VLOOKUP(Tabla14[[#This Row],[id]],Tabla2[],'aux buscarv'!B$1,FALSE)</f>
        <v>44945</v>
      </c>
      <c r="C159" s="61">
        <f>VLOOKUP(Tabla14[[#This Row],[id]],Tabla2[],'aux buscarv'!C$1,FALSE)</f>
        <v>19</v>
      </c>
      <c r="D159" s="61">
        <f>VLOOKUP(Tabla14[[#This Row],[id]],Tabla2[],'aux buscarv'!D$1,FALSE)</f>
        <v>1</v>
      </c>
      <c r="E159" s="61">
        <f>VLOOKUP(Tabla14[[#This Row],[id]],Tabla2[],'aux buscarv'!E$1,FALSE)</f>
        <v>2023</v>
      </c>
      <c r="F159" s="61">
        <f>VLOOKUP(Tabla14[[#This Row],[id]],Tabla2[],'aux buscarv'!F$1,FALSE)</f>
        <v>4</v>
      </c>
      <c r="G159" s="61" t="str">
        <f>VLOOKUP(Tabla14[[#This Row],[id]],Tabla2[],'aux buscarv'!G$1,FALSE)</f>
        <v>DAPPTE</v>
      </c>
      <c r="H159" s="61" t="str">
        <f>VLOOKUP(Tabla14[[#This Row],[id]],Tabla2[],'aux buscarv'!H$1,FALSE)</f>
        <v>ENTRE RIOS</v>
      </c>
      <c r="I159" s="61">
        <f>VLOOKUP(Tabla14[[#This Row],[id]],Tabla2[],'aux buscarv'!I$1,FALSE)</f>
        <v>6</v>
      </c>
      <c r="J159" s="61" t="str">
        <f>VLOOKUP(Tabla14[[#This Row],[id]],Tabla2[],'aux buscarv'!J$1,FALSE)</f>
        <v>DEPARTAMENTO GUALEGUAYCHU</v>
      </c>
      <c r="K159" s="61" t="str">
        <f>VLOOKUP(Tabla14[[#This Row],[id]],Tabla2[],'aux buscarv'!K$1,FALSE)</f>
        <v>GUALEGUAYCHU</v>
      </c>
      <c r="L159" s="61" t="str">
        <f>VLOOKUP(Tabla14[[#This Row],[id]],Tabla2[],'aux buscarv'!L$1,FALSE)</f>
        <v>VACUNATORIO DR. PATICO DANERI</v>
      </c>
      <c r="M159" s="61" t="str">
        <f>VLOOKUP(Tabla14[[#This Row],[id]],Tabla2[],'aux buscarv'!M$1,FALSE)</f>
        <v>SAN MARTIN 685</v>
      </c>
      <c r="N159" s="62" t="str">
        <f>VLOOKUP(Tabla14[[#This Row],[id]],Tabla2[],'aux buscarv'!N$1,FALSE)</f>
        <v>https://maps.app.goo.gl/gaUej2NFEq7BukAH6</v>
      </c>
      <c r="O159" t="s">
        <v>114</v>
      </c>
      <c r="P159" t="s">
        <v>123</v>
      </c>
      <c r="Q159" t="s">
        <v>124</v>
      </c>
      <c r="R159">
        <v>18</v>
      </c>
    </row>
    <row r="160" spans="1:18" x14ac:dyDescent="0.25">
      <c r="A160" t="s">
        <v>319</v>
      </c>
      <c r="B160" s="46">
        <f>VLOOKUP(Tabla14[[#This Row],[id]],Tabla2[],'aux buscarv'!B$1,FALSE)</f>
        <v>44945</v>
      </c>
      <c r="C160" s="61">
        <f>VLOOKUP(Tabla14[[#This Row],[id]],Tabla2[],'aux buscarv'!C$1,FALSE)</f>
        <v>19</v>
      </c>
      <c r="D160" s="61">
        <f>VLOOKUP(Tabla14[[#This Row],[id]],Tabla2[],'aux buscarv'!D$1,FALSE)</f>
        <v>1</v>
      </c>
      <c r="E160" s="61">
        <f>VLOOKUP(Tabla14[[#This Row],[id]],Tabla2[],'aux buscarv'!E$1,FALSE)</f>
        <v>2023</v>
      </c>
      <c r="F160" s="61">
        <f>VLOOKUP(Tabla14[[#This Row],[id]],Tabla2[],'aux buscarv'!F$1,FALSE)</f>
        <v>4</v>
      </c>
      <c r="G160" s="61" t="str">
        <f>VLOOKUP(Tabla14[[#This Row],[id]],Tabla2[],'aux buscarv'!G$1,FALSE)</f>
        <v>DAPPTE</v>
      </c>
      <c r="H160" s="61" t="str">
        <f>VLOOKUP(Tabla14[[#This Row],[id]],Tabla2[],'aux buscarv'!H$1,FALSE)</f>
        <v>ENTRE RIOS</v>
      </c>
      <c r="I160" s="61">
        <f>VLOOKUP(Tabla14[[#This Row],[id]],Tabla2[],'aux buscarv'!I$1,FALSE)</f>
        <v>6</v>
      </c>
      <c r="J160" s="61" t="str">
        <f>VLOOKUP(Tabla14[[#This Row],[id]],Tabla2[],'aux buscarv'!J$1,FALSE)</f>
        <v>DEPARTAMENTO GUALEGUAYCHU</v>
      </c>
      <c r="K160" s="61" t="str">
        <f>VLOOKUP(Tabla14[[#This Row],[id]],Tabla2[],'aux buscarv'!K$1,FALSE)</f>
        <v>GUALEGUAYCHU</v>
      </c>
      <c r="L160" s="61" t="str">
        <f>VLOOKUP(Tabla14[[#This Row],[id]],Tabla2[],'aux buscarv'!L$1,FALSE)</f>
        <v>VACUNATORIO DR. PATICO DANERI</v>
      </c>
      <c r="M160" s="61" t="str">
        <f>VLOOKUP(Tabla14[[#This Row],[id]],Tabla2[],'aux buscarv'!M$1,FALSE)</f>
        <v>SAN MARTIN 685</v>
      </c>
      <c r="N160" s="62" t="str">
        <f>VLOOKUP(Tabla14[[#This Row],[id]],Tabla2[],'aux buscarv'!N$1,FALSE)</f>
        <v>https://maps.app.goo.gl/gaUej2NFEq7BukAH6</v>
      </c>
      <c r="O160" t="s">
        <v>114</v>
      </c>
      <c r="P160" t="s">
        <v>123</v>
      </c>
      <c r="Q160" t="s">
        <v>111</v>
      </c>
      <c r="R160">
        <v>33</v>
      </c>
    </row>
    <row r="161" spans="1:18" x14ac:dyDescent="0.25">
      <c r="A161" t="s">
        <v>319</v>
      </c>
      <c r="B161" s="46">
        <f>VLOOKUP(Tabla14[[#This Row],[id]],Tabla2[],'aux buscarv'!B$1,FALSE)</f>
        <v>44945</v>
      </c>
      <c r="C161" s="61">
        <f>VLOOKUP(Tabla14[[#This Row],[id]],Tabla2[],'aux buscarv'!C$1,FALSE)</f>
        <v>19</v>
      </c>
      <c r="D161" s="61">
        <f>VLOOKUP(Tabla14[[#This Row],[id]],Tabla2[],'aux buscarv'!D$1,FALSE)</f>
        <v>1</v>
      </c>
      <c r="E161" s="61">
        <f>VLOOKUP(Tabla14[[#This Row],[id]],Tabla2[],'aux buscarv'!E$1,FALSE)</f>
        <v>2023</v>
      </c>
      <c r="F161" s="61">
        <f>VLOOKUP(Tabla14[[#This Row],[id]],Tabla2[],'aux buscarv'!F$1,FALSE)</f>
        <v>4</v>
      </c>
      <c r="G161" s="61" t="str">
        <f>VLOOKUP(Tabla14[[#This Row],[id]],Tabla2[],'aux buscarv'!G$1,FALSE)</f>
        <v>DAPPTE</v>
      </c>
      <c r="H161" s="61" t="str">
        <f>VLOOKUP(Tabla14[[#This Row],[id]],Tabla2[],'aux buscarv'!H$1,FALSE)</f>
        <v>ENTRE RIOS</v>
      </c>
      <c r="I161" s="61">
        <f>VLOOKUP(Tabla14[[#This Row],[id]],Tabla2[],'aux buscarv'!I$1,FALSE)</f>
        <v>6</v>
      </c>
      <c r="J161" s="61" t="str">
        <f>VLOOKUP(Tabla14[[#This Row],[id]],Tabla2[],'aux buscarv'!J$1,FALSE)</f>
        <v>DEPARTAMENTO GUALEGUAYCHU</v>
      </c>
      <c r="K161" s="61" t="str">
        <f>VLOOKUP(Tabla14[[#This Row],[id]],Tabla2[],'aux buscarv'!K$1,FALSE)</f>
        <v>GUALEGUAYCHU</v>
      </c>
      <c r="L161" s="61" t="str">
        <f>VLOOKUP(Tabla14[[#This Row],[id]],Tabla2[],'aux buscarv'!L$1,FALSE)</f>
        <v>VACUNATORIO DR. PATICO DANERI</v>
      </c>
      <c r="M161" s="61" t="str">
        <f>VLOOKUP(Tabla14[[#This Row],[id]],Tabla2[],'aux buscarv'!M$1,FALSE)</f>
        <v>SAN MARTIN 685</v>
      </c>
      <c r="N161" s="62" t="str">
        <f>VLOOKUP(Tabla14[[#This Row],[id]],Tabla2[],'aux buscarv'!N$1,FALSE)</f>
        <v>https://maps.app.goo.gl/gaUej2NFEq7BukAH6</v>
      </c>
      <c r="O161" t="s">
        <v>114</v>
      </c>
      <c r="P161" t="s">
        <v>123</v>
      </c>
      <c r="Q161" t="s">
        <v>127</v>
      </c>
      <c r="R161">
        <v>9</v>
      </c>
    </row>
    <row r="162" spans="1:18" x14ac:dyDescent="0.25">
      <c r="A162" t="s">
        <v>319</v>
      </c>
      <c r="B162" s="46">
        <f>VLOOKUP(Tabla14[[#This Row],[id]],Tabla2[],'aux buscarv'!B$1,FALSE)</f>
        <v>44945</v>
      </c>
      <c r="C162" s="61">
        <f>VLOOKUP(Tabla14[[#This Row],[id]],Tabla2[],'aux buscarv'!C$1,FALSE)</f>
        <v>19</v>
      </c>
      <c r="D162" s="61">
        <f>VLOOKUP(Tabla14[[#This Row],[id]],Tabla2[],'aux buscarv'!D$1,FALSE)</f>
        <v>1</v>
      </c>
      <c r="E162" s="61">
        <f>VLOOKUP(Tabla14[[#This Row],[id]],Tabla2[],'aux buscarv'!E$1,FALSE)</f>
        <v>2023</v>
      </c>
      <c r="F162" s="61">
        <f>VLOOKUP(Tabla14[[#This Row],[id]],Tabla2[],'aux buscarv'!F$1,FALSE)</f>
        <v>4</v>
      </c>
      <c r="G162" s="61" t="str">
        <f>VLOOKUP(Tabla14[[#This Row],[id]],Tabla2[],'aux buscarv'!G$1,FALSE)</f>
        <v>DAPPTE</v>
      </c>
      <c r="H162" s="61" t="str">
        <f>VLOOKUP(Tabla14[[#This Row],[id]],Tabla2[],'aux buscarv'!H$1,FALSE)</f>
        <v>ENTRE RIOS</v>
      </c>
      <c r="I162" s="61">
        <f>VLOOKUP(Tabla14[[#This Row],[id]],Tabla2[],'aux buscarv'!I$1,FALSE)</f>
        <v>6</v>
      </c>
      <c r="J162" s="61" t="str">
        <f>VLOOKUP(Tabla14[[#This Row],[id]],Tabla2[],'aux buscarv'!J$1,FALSE)</f>
        <v>DEPARTAMENTO GUALEGUAYCHU</v>
      </c>
      <c r="K162" s="61" t="str">
        <f>VLOOKUP(Tabla14[[#This Row],[id]],Tabla2[],'aux buscarv'!K$1,FALSE)</f>
        <v>GUALEGUAYCHU</v>
      </c>
      <c r="L162" s="61" t="str">
        <f>VLOOKUP(Tabla14[[#This Row],[id]],Tabla2[],'aux buscarv'!L$1,FALSE)</f>
        <v>VACUNATORIO DR. PATICO DANERI</v>
      </c>
      <c r="M162" s="61" t="str">
        <f>VLOOKUP(Tabla14[[#This Row],[id]],Tabla2[],'aux buscarv'!M$1,FALSE)</f>
        <v>SAN MARTIN 685</v>
      </c>
      <c r="N162" s="62" t="str">
        <f>VLOOKUP(Tabla14[[#This Row],[id]],Tabla2[],'aux buscarv'!N$1,FALSE)</f>
        <v>https://maps.app.goo.gl/gaUej2NFEq7BukAH6</v>
      </c>
      <c r="O162" t="s">
        <v>144</v>
      </c>
      <c r="P162" t="s">
        <v>145</v>
      </c>
      <c r="Q162" t="s">
        <v>111</v>
      </c>
      <c r="R162">
        <v>30</v>
      </c>
    </row>
    <row r="163" spans="1:18" x14ac:dyDescent="0.25">
      <c r="A163" t="s">
        <v>319</v>
      </c>
      <c r="B163" s="46">
        <f>VLOOKUP(Tabla14[[#This Row],[id]],Tabla2[],'aux buscarv'!B$1,FALSE)</f>
        <v>44945</v>
      </c>
      <c r="C163" s="61">
        <f>VLOOKUP(Tabla14[[#This Row],[id]],Tabla2[],'aux buscarv'!C$1,FALSE)</f>
        <v>19</v>
      </c>
      <c r="D163" s="61">
        <f>VLOOKUP(Tabla14[[#This Row],[id]],Tabla2[],'aux buscarv'!D$1,FALSE)</f>
        <v>1</v>
      </c>
      <c r="E163" s="61">
        <f>VLOOKUP(Tabla14[[#This Row],[id]],Tabla2[],'aux buscarv'!E$1,FALSE)</f>
        <v>2023</v>
      </c>
      <c r="F163" s="61">
        <f>VLOOKUP(Tabla14[[#This Row],[id]],Tabla2[],'aux buscarv'!F$1,FALSE)</f>
        <v>4</v>
      </c>
      <c r="G163" s="61" t="str">
        <f>VLOOKUP(Tabla14[[#This Row],[id]],Tabla2[],'aux buscarv'!G$1,FALSE)</f>
        <v>DAPPTE</v>
      </c>
      <c r="H163" s="61" t="str">
        <f>VLOOKUP(Tabla14[[#This Row],[id]],Tabla2[],'aux buscarv'!H$1,FALSE)</f>
        <v>ENTRE RIOS</v>
      </c>
      <c r="I163" s="61">
        <f>VLOOKUP(Tabla14[[#This Row],[id]],Tabla2[],'aux buscarv'!I$1,FALSE)</f>
        <v>6</v>
      </c>
      <c r="J163" s="61" t="str">
        <f>VLOOKUP(Tabla14[[#This Row],[id]],Tabla2[],'aux buscarv'!J$1,FALSE)</f>
        <v>DEPARTAMENTO GUALEGUAYCHU</v>
      </c>
      <c r="K163" s="61" t="str">
        <f>VLOOKUP(Tabla14[[#This Row],[id]],Tabla2[],'aux buscarv'!K$1,FALSE)</f>
        <v>GUALEGUAYCHU</v>
      </c>
      <c r="L163" s="61" t="str">
        <f>VLOOKUP(Tabla14[[#This Row],[id]],Tabla2[],'aux buscarv'!L$1,FALSE)</f>
        <v>VACUNATORIO DR. PATICO DANERI</v>
      </c>
      <c r="M163" s="61" t="str">
        <f>VLOOKUP(Tabla14[[#This Row],[id]],Tabla2[],'aux buscarv'!M$1,FALSE)</f>
        <v>SAN MARTIN 685</v>
      </c>
      <c r="N163" s="62" t="str">
        <f>VLOOKUP(Tabla14[[#This Row],[id]],Tabla2[],'aux buscarv'!N$1,FALSE)</f>
        <v>https://maps.app.goo.gl/gaUej2NFEq7BukAH6</v>
      </c>
      <c r="O163" t="s">
        <v>144</v>
      </c>
      <c r="P163" t="s">
        <v>145</v>
      </c>
      <c r="Q163" t="s">
        <v>146</v>
      </c>
      <c r="R163">
        <v>120</v>
      </c>
    </row>
    <row r="164" spans="1:18" x14ac:dyDescent="0.25">
      <c r="A164" t="s">
        <v>319</v>
      </c>
      <c r="B164" s="46">
        <f>VLOOKUP(Tabla14[[#This Row],[id]],Tabla2[],'aux buscarv'!B$1,FALSE)</f>
        <v>44945</v>
      </c>
      <c r="C164" s="61">
        <f>VLOOKUP(Tabla14[[#This Row],[id]],Tabla2[],'aux buscarv'!C$1,FALSE)</f>
        <v>19</v>
      </c>
      <c r="D164" s="61">
        <f>VLOOKUP(Tabla14[[#This Row],[id]],Tabla2[],'aux buscarv'!D$1,FALSE)</f>
        <v>1</v>
      </c>
      <c r="E164" s="61">
        <f>VLOOKUP(Tabla14[[#This Row],[id]],Tabla2[],'aux buscarv'!E$1,FALSE)</f>
        <v>2023</v>
      </c>
      <c r="F164" s="61">
        <f>VLOOKUP(Tabla14[[#This Row],[id]],Tabla2[],'aux buscarv'!F$1,FALSE)</f>
        <v>4</v>
      </c>
      <c r="G164" s="61" t="str">
        <f>VLOOKUP(Tabla14[[#This Row],[id]],Tabla2[],'aux buscarv'!G$1,FALSE)</f>
        <v>DAPPTE</v>
      </c>
      <c r="H164" s="61" t="str">
        <f>VLOOKUP(Tabla14[[#This Row],[id]],Tabla2[],'aux buscarv'!H$1,FALSE)</f>
        <v>ENTRE RIOS</v>
      </c>
      <c r="I164" s="61">
        <f>VLOOKUP(Tabla14[[#This Row],[id]],Tabla2[],'aux buscarv'!I$1,FALSE)</f>
        <v>6</v>
      </c>
      <c r="J164" s="61" t="str">
        <f>VLOOKUP(Tabla14[[#This Row],[id]],Tabla2[],'aux buscarv'!J$1,FALSE)</f>
        <v>DEPARTAMENTO GUALEGUAYCHU</v>
      </c>
      <c r="K164" s="61" t="str">
        <f>VLOOKUP(Tabla14[[#This Row],[id]],Tabla2[],'aux buscarv'!K$1,FALSE)</f>
        <v>GUALEGUAYCHU</v>
      </c>
      <c r="L164" s="61" t="str">
        <f>VLOOKUP(Tabla14[[#This Row],[id]],Tabla2[],'aux buscarv'!L$1,FALSE)</f>
        <v>VACUNATORIO DR. PATICO DANERI</v>
      </c>
      <c r="M164" s="61" t="str">
        <f>VLOOKUP(Tabla14[[#This Row],[id]],Tabla2[],'aux buscarv'!M$1,FALSE)</f>
        <v>SAN MARTIN 685</v>
      </c>
      <c r="N164" s="62" t="str">
        <f>VLOOKUP(Tabla14[[#This Row],[id]],Tabla2[],'aux buscarv'!N$1,FALSE)</f>
        <v>https://maps.app.goo.gl/gaUej2NFEq7BukAH6</v>
      </c>
      <c r="O164" t="s">
        <v>151</v>
      </c>
      <c r="P164" t="s">
        <v>151</v>
      </c>
      <c r="Q164" t="s">
        <v>111</v>
      </c>
      <c r="R164">
        <v>33</v>
      </c>
    </row>
    <row r="165" spans="1:18" x14ac:dyDescent="0.25">
      <c r="A165" t="s">
        <v>319</v>
      </c>
      <c r="B165" s="46">
        <f>VLOOKUP(Tabla14[[#This Row],[id]],Tabla2[],'aux buscarv'!B$1,FALSE)</f>
        <v>44945</v>
      </c>
      <c r="C165" s="61">
        <f>VLOOKUP(Tabla14[[#This Row],[id]],Tabla2[],'aux buscarv'!C$1,FALSE)</f>
        <v>19</v>
      </c>
      <c r="D165" s="61">
        <f>VLOOKUP(Tabla14[[#This Row],[id]],Tabla2[],'aux buscarv'!D$1,FALSE)</f>
        <v>1</v>
      </c>
      <c r="E165" s="61">
        <f>VLOOKUP(Tabla14[[#This Row],[id]],Tabla2[],'aux buscarv'!E$1,FALSE)</f>
        <v>2023</v>
      </c>
      <c r="F165" s="61">
        <f>VLOOKUP(Tabla14[[#This Row],[id]],Tabla2[],'aux buscarv'!F$1,FALSE)</f>
        <v>4</v>
      </c>
      <c r="G165" s="61" t="str">
        <f>VLOOKUP(Tabla14[[#This Row],[id]],Tabla2[],'aux buscarv'!G$1,FALSE)</f>
        <v>DAPPTE</v>
      </c>
      <c r="H165" s="61" t="str">
        <f>VLOOKUP(Tabla14[[#This Row],[id]],Tabla2[],'aux buscarv'!H$1,FALSE)</f>
        <v>ENTRE RIOS</v>
      </c>
      <c r="I165" s="61">
        <f>VLOOKUP(Tabla14[[#This Row],[id]],Tabla2[],'aux buscarv'!I$1,FALSE)</f>
        <v>6</v>
      </c>
      <c r="J165" s="61" t="str">
        <f>VLOOKUP(Tabla14[[#This Row],[id]],Tabla2[],'aux buscarv'!J$1,FALSE)</f>
        <v>DEPARTAMENTO GUALEGUAYCHU</v>
      </c>
      <c r="K165" s="61" t="str">
        <f>VLOOKUP(Tabla14[[#This Row],[id]],Tabla2[],'aux buscarv'!K$1,FALSE)</f>
        <v>GUALEGUAYCHU</v>
      </c>
      <c r="L165" s="61" t="str">
        <f>VLOOKUP(Tabla14[[#This Row],[id]],Tabla2[],'aux buscarv'!L$1,FALSE)</f>
        <v>VACUNATORIO DR. PATICO DANERI</v>
      </c>
      <c r="M165" s="61" t="str">
        <f>VLOOKUP(Tabla14[[#This Row],[id]],Tabla2[],'aux buscarv'!M$1,FALSE)</f>
        <v>SAN MARTIN 685</v>
      </c>
      <c r="N165" s="62" t="str">
        <f>VLOOKUP(Tabla14[[#This Row],[id]],Tabla2[],'aux buscarv'!N$1,FALSE)</f>
        <v>https://maps.app.goo.gl/gaUej2NFEq7BukAH6</v>
      </c>
      <c r="O165" t="s">
        <v>151</v>
      </c>
      <c r="P165" t="s">
        <v>151</v>
      </c>
      <c r="Q165" t="s">
        <v>142</v>
      </c>
      <c r="R165">
        <v>76</v>
      </c>
    </row>
    <row r="166" spans="1:18" x14ac:dyDescent="0.25">
      <c r="A166" t="s">
        <v>320</v>
      </c>
      <c r="B166" s="46">
        <f>VLOOKUP(Tabla14[[#This Row],[id]],Tabla2[],'aux buscarv'!B$1,FALSE)</f>
        <v>44946</v>
      </c>
      <c r="C166" s="61">
        <f>VLOOKUP(Tabla14[[#This Row],[id]],Tabla2[],'aux buscarv'!C$1,FALSE)</f>
        <v>20</v>
      </c>
      <c r="D166" s="61">
        <f>VLOOKUP(Tabla14[[#This Row],[id]],Tabla2[],'aux buscarv'!D$1,FALSE)</f>
        <v>1</v>
      </c>
      <c r="E166" s="61">
        <f>VLOOKUP(Tabla14[[#This Row],[id]],Tabla2[],'aux buscarv'!E$1,FALSE)</f>
        <v>2023</v>
      </c>
      <c r="F166" s="61">
        <f>VLOOKUP(Tabla14[[#This Row],[id]],Tabla2[],'aux buscarv'!F$1,FALSE)</f>
        <v>4</v>
      </c>
      <c r="G166" s="61" t="str">
        <f>VLOOKUP(Tabla14[[#This Row],[id]],Tabla2[],'aux buscarv'!G$1,FALSE)</f>
        <v>DAPPTE</v>
      </c>
      <c r="H166" s="61" t="str">
        <f>VLOOKUP(Tabla14[[#This Row],[id]],Tabla2[],'aux buscarv'!H$1,FALSE)</f>
        <v>ENTRE RIOS</v>
      </c>
      <c r="I166" s="61">
        <f>VLOOKUP(Tabla14[[#This Row],[id]],Tabla2[],'aux buscarv'!I$1,FALSE)</f>
        <v>6</v>
      </c>
      <c r="J166" s="61" t="str">
        <f>VLOOKUP(Tabla14[[#This Row],[id]],Tabla2[],'aux buscarv'!J$1,FALSE)</f>
        <v>DEPARTAMENTO GUALEGUAYCHU</v>
      </c>
      <c r="K166" s="61" t="str">
        <f>VLOOKUP(Tabla14[[#This Row],[id]],Tabla2[],'aux buscarv'!K$1,FALSE)</f>
        <v>GUALEGUAYCHU</v>
      </c>
      <c r="L166" s="61" t="str">
        <f>VLOOKUP(Tabla14[[#This Row],[id]],Tabla2[],'aux buscarv'!L$1,FALSE)</f>
        <v>VACUNATORIO DR. PATICO DANERI</v>
      </c>
      <c r="M166" s="61" t="str">
        <f>VLOOKUP(Tabla14[[#This Row],[id]],Tabla2[],'aux buscarv'!M$1,FALSE)</f>
        <v>SAN MARTIN 685</v>
      </c>
      <c r="N166" s="62" t="str">
        <f>VLOOKUP(Tabla14[[#This Row],[id]],Tabla2[],'aux buscarv'!N$1,FALSE)</f>
        <v>https://maps.app.goo.gl/gaUej2NFEq7BukAH6</v>
      </c>
      <c r="O166" t="s">
        <v>114</v>
      </c>
      <c r="P166" t="s">
        <v>115</v>
      </c>
      <c r="Q166" t="s">
        <v>111</v>
      </c>
      <c r="R166">
        <v>1</v>
      </c>
    </row>
    <row r="167" spans="1:18" x14ac:dyDescent="0.25">
      <c r="A167" t="s">
        <v>320</v>
      </c>
      <c r="B167" s="46">
        <f>VLOOKUP(Tabla14[[#This Row],[id]],Tabla2[],'aux buscarv'!B$1,FALSE)</f>
        <v>44946</v>
      </c>
      <c r="C167" s="61">
        <f>VLOOKUP(Tabla14[[#This Row],[id]],Tabla2[],'aux buscarv'!C$1,FALSE)</f>
        <v>20</v>
      </c>
      <c r="D167" s="61">
        <f>VLOOKUP(Tabla14[[#This Row],[id]],Tabla2[],'aux buscarv'!D$1,FALSE)</f>
        <v>1</v>
      </c>
      <c r="E167" s="61">
        <f>VLOOKUP(Tabla14[[#This Row],[id]],Tabla2[],'aux buscarv'!E$1,FALSE)</f>
        <v>2023</v>
      </c>
      <c r="F167" s="61">
        <f>VLOOKUP(Tabla14[[#This Row],[id]],Tabla2[],'aux buscarv'!F$1,FALSE)</f>
        <v>4</v>
      </c>
      <c r="G167" s="61" t="str">
        <f>VLOOKUP(Tabla14[[#This Row],[id]],Tabla2[],'aux buscarv'!G$1,FALSE)</f>
        <v>DAPPTE</v>
      </c>
      <c r="H167" s="61" t="str">
        <f>VLOOKUP(Tabla14[[#This Row],[id]],Tabla2[],'aux buscarv'!H$1,FALSE)</f>
        <v>ENTRE RIOS</v>
      </c>
      <c r="I167" s="61">
        <f>VLOOKUP(Tabla14[[#This Row],[id]],Tabla2[],'aux buscarv'!I$1,FALSE)</f>
        <v>6</v>
      </c>
      <c r="J167" s="61" t="str">
        <f>VLOOKUP(Tabla14[[#This Row],[id]],Tabla2[],'aux buscarv'!J$1,FALSE)</f>
        <v>DEPARTAMENTO GUALEGUAYCHU</v>
      </c>
      <c r="K167" s="61" t="str">
        <f>VLOOKUP(Tabla14[[#This Row],[id]],Tabla2[],'aux buscarv'!K$1,FALSE)</f>
        <v>GUALEGUAYCHU</v>
      </c>
      <c r="L167" s="61" t="str">
        <f>VLOOKUP(Tabla14[[#This Row],[id]],Tabla2[],'aux buscarv'!L$1,FALSE)</f>
        <v>VACUNATORIO DR. PATICO DANERI</v>
      </c>
      <c r="M167" s="61" t="str">
        <f>VLOOKUP(Tabla14[[#This Row],[id]],Tabla2[],'aux buscarv'!M$1,FALSE)</f>
        <v>SAN MARTIN 685</v>
      </c>
      <c r="N167" s="62" t="str">
        <f>VLOOKUP(Tabla14[[#This Row],[id]],Tabla2[],'aux buscarv'!N$1,FALSE)</f>
        <v>https://maps.app.goo.gl/gaUej2NFEq7BukAH6</v>
      </c>
      <c r="O167" t="s">
        <v>114</v>
      </c>
      <c r="P167" t="s">
        <v>123</v>
      </c>
      <c r="Q167" t="s">
        <v>124</v>
      </c>
      <c r="R167">
        <v>18</v>
      </c>
    </row>
    <row r="168" spans="1:18" x14ac:dyDescent="0.25">
      <c r="A168" t="s">
        <v>320</v>
      </c>
      <c r="B168" s="46">
        <f>VLOOKUP(Tabla14[[#This Row],[id]],Tabla2[],'aux buscarv'!B$1,FALSE)</f>
        <v>44946</v>
      </c>
      <c r="C168" s="61">
        <f>VLOOKUP(Tabla14[[#This Row],[id]],Tabla2[],'aux buscarv'!C$1,FALSE)</f>
        <v>20</v>
      </c>
      <c r="D168" s="61">
        <f>VLOOKUP(Tabla14[[#This Row],[id]],Tabla2[],'aux buscarv'!D$1,FALSE)</f>
        <v>1</v>
      </c>
      <c r="E168" s="61">
        <f>VLOOKUP(Tabla14[[#This Row],[id]],Tabla2[],'aux buscarv'!E$1,FALSE)</f>
        <v>2023</v>
      </c>
      <c r="F168" s="61">
        <f>VLOOKUP(Tabla14[[#This Row],[id]],Tabla2[],'aux buscarv'!F$1,FALSE)</f>
        <v>4</v>
      </c>
      <c r="G168" s="61" t="str">
        <f>VLOOKUP(Tabla14[[#This Row],[id]],Tabla2[],'aux buscarv'!G$1,FALSE)</f>
        <v>DAPPTE</v>
      </c>
      <c r="H168" s="61" t="str">
        <f>VLOOKUP(Tabla14[[#This Row],[id]],Tabla2[],'aux buscarv'!H$1,FALSE)</f>
        <v>ENTRE RIOS</v>
      </c>
      <c r="I168" s="61">
        <f>VLOOKUP(Tabla14[[#This Row],[id]],Tabla2[],'aux buscarv'!I$1,FALSE)</f>
        <v>6</v>
      </c>
      <c r="J168" s="61" t="str">
        <f>VLOOKUP(Tabla14[[#This Row],[id]],Tabla2[],'aux buscarv'!J$1,FALSE)</f>
        <v>DEPARTAMENTO GUALEGUAYCHU</v>
      </c>
      <c r="K168" s="61" t="str">
        <f>VLOOKUP(Tabla14[[#This Row],[id]],Tabla2[],'aux buscarv'!K$1,FALSE)</f>
        <v>GUALEGUAYCHU</v>
      </c>
      <c r="L168" s="61" t="str">
        <f>VLOOKUP(Tabla14[[#This Row],[id]],Tabla2[],'aux buscarv'!L$1,FALSE)</f>
        <v>VACUNATORIO DR. PATICO DANERI</v>
      </c>
      <c r="M168" s="61" t="str">
        <f>VLOOKUP(Tabla14[[#This Row],[id]],Tabla2[],'aux buscarv'!M$1,FALSE)</f>
        <v>SAN MARTIN 685</v>
      </c>
      <c r="N168" s="62" t="str">
        <f>VLOOKUP(Tabla14[[#This Row],[id]],Tabla2[],'aux buscarv'!N$1,FALSE)</f>
        <v>https://maps.app.goo.gl/gaUej2NFEq7BukAH6</v>
      </c>
      <c r="O168" t="s">
        <v>114</v>
      </c>
      <c r="P168" t="s">
        <v>123</v>
      </c>
      <c r="Q168" t="s">
        <v>111</v>
      </c>
      <c r="R168">
        <v>37</v>
      </c>
    </row>
    <row r="169" spans="1:18" x14ac:dyDescent="0.25">
      <c r="A169" t="s">
        <v>320</v>
      </c>
      <c r="B169" s="46">
        <f>VLOOKUP(Tabla14[[#This Row],[id]],Tabla2[],'aux buscarv'!B$1,FALSE)</f>
        <v>44946</v>
      </c>
      <c r="C169" s="61">
        <f>VLOOKUP(Tabla14[[#This Row],[id]],Tabla2[],'aux buscarv'!C$1,FALSE)</f>
        <v>20</v>
      </c>
      <c r="D169" s="61">
        <f>VLOOKUP(Tabla14[[#This Row],[id]],Tabla2[],'aux buscarv'!D$1,FALSE)</f>
        <v>1</v>
      </c>
      <c r="E169" s="61">
        <f>VLOOKUP(Tabla14[[#This Row],[id]],Tabla2[],'aux buscarv'!E$1,FALSE)</f>
        <v>2023</v>
      </c>
      <c r="F169" s="61">
        <f>VLOOKUP(Tabla14[[#This Row],[id]],Tabla2[],'aux buscarv'!F$1,FALSE)</f>
        <v>4</v>
      </c>
      <c r="G169" s="61" t="str">
        <f>VLOOKUP(Tabla14[[#This Row],[id]],Tabla2[],'aux buscarv'!G$1,FALSE)</f>
        <v>DAPPTE</v>
      </c>
      <c r="H169" s="61" t="str">
        <f>VLOOKUP(Tabla14[[#This Row],[id]],Tabla2[],'aux buscarv'!H$1,FALSE)</f>
        <v>ENTRE RIOS</v>
      </c>
      <c r="I169" s="61">
        <f>VLOOKUP(Tabla14[[#This Row],[id]],Tabla2[],'aux buscarv'!I$1,FALSE)</f>
        <v>6</v>
      </c>
      <c r="J169" s="61" t="str">
        <f>VLOOKUP(Tabla14[[#This Row],[id]],Tabla2[],'aux buscarv'!J$1,FALSE)</f>
        <v>DEPARTAMENTO GUALEGUAYCHU</v>
      </c>
      <c r="K169" s="61" t="str">
        <f>VLOOKUP(Tabla14[[#This Row],[id]],Tabla2[],'aux buscarv'!K$1,FALSE)</f>
        <v>GUALEGUAYCHU</v>
      </c>
      <c r="L169" s="61" t="str">
        <f>VLOOKUP(Tabla14[[#This Row],[id]],Tabla2[],'aux buscarv'!L$1,FALSE)</f>
        <v>VACUNATORIO DR. PATICO DANERI</v>
      </c>
      <c r="M169" s="61" t="str">
        <f>VLOOKUP(Tabla14[[#This Row],[id]],Tabla2[],'aux buscarv'!M$1,FALSE)</f>
        <v>SAN MARTIN 685</v>
      </c>
      <c r="N169" s="62" t="str">
        <f>VLOOKUP(Tabla14[[#This Row],[id]],Tabla2[],'aux buscarv'!N$1,FALSE)</f>
        <v>https://maps.app.goo.gl/gaUej2NFEq7BukAH6</v>
      </c>
      <c r="O169" t="s">
        <v>114</v>
      </c>
      <c r="P169" t="s">
        <v>123</v>
      </c>
      <c r="Q169" t="s">
        <v>127</v>
      </c>
      <c r="R169">
        <v>9</v>
      </c>
    </row>
    <row r="170" spans="1:18" x14ac:dyDescent="0.25">
      <c r="A170" t="s">
        <v>320</v>
      </c>
      <c r="B170" s="46">
        <f>VLOOKUP(Tabla14[[#This Row],[id]],Tabla2[],'aux buscarv'!B$1,FALSE)</f>
        <v>44946</v>
      </c>
      <c r="C170" s="61">
        <f>VLOOKUP(Tabla14[[#This Row],[id]],Tabla2[],'aux buscarv'!C$1,FALSE)</f>
        <v>20</v>
      </c>
      <c r="D170" s="61">
        <f>VLOOKUP(Tabla14[[#This Row],[id]],Tabla2[],'aux buscarv'!D$1,FALSE)</f>
        <v>1</v>
      </c>
      <c r="E170" s="61">
        <f>VLOOKUP(Tabla14[[#This Row],[id]],Tabla2[],'aux buscarv'!E$1,FALSE)</f>
        <v>2023</v>
      </c>
      <c r="F170" s="61">
        <f>VLOOKUP(Tabla14[[#This Row],[id]],Tabla2[],'aux buscarv'!F$1,FALSE)</f>
        <v>4</v>
      </c>
      <c r="G170" s="61" t="str">
        <f>VLOOKUP(Tabla14[[#This Row],[id]],Tabla2[],'aux buscarv'!G$1,FALSE)</f>
        <v>DAPPTE</v>
      </c>
      <c r="H170" s="61" t="str">
        <f>VLOOKUP(Tabla14[[#This Row],[id]],Tabla2[],'aux buscarv'!H$1,FALSE)</f>
        <v>ENTRE RIOS</v>
      </c>
      <c r="I170" s="61">
        <f>VLOOKUP(Tabla14[[#This Row],[id]],Tabla2[],'aux buscarv'!I$1,FALSE)</f>
        <v>6</v>
      </c>
      <c r="J170" s="61" t="str">
        <f>VLOOKUP(Tabla14[[#This Row],[id]],Tabla2[],'aux buscarv'!J$1,FALSE)</f>
        <v>DEPARTAMENTO GUALEGUAYCHU</v>
      </c>
      <c r="K170" s="61" t="str">
        <f>VLOOKUP(Tabla14[[#This Row],[id]],Tabla2[],'aux buscarv'!K$1,FALSE)</f>
        <v>GUALEGUAYCHU</v>
      </c>
      <c r="L170" s="61" t="str">
        <f>VLOOKUP(Tabla14[[#This Row],[id]],Tabla2[],'aux buscarv'!L$1,FALSE)</f>
        <v>VACUNATORIO DR. PATICO DANERI</v>
      </c>
      <c r="M170" s="61" t="str">
        <f>VLOOKUP(Tabla14[[#This Row],[id]],Tabla2[],'aux buscarv'!M$1,FALSE)</f>
        <v>SAN MARTIN 685</v>
      </c>
      <c r="N170" s="62" t="str">
        <f>VLOOKUP(Tabla14[[#This Row],[id]],Tabla2[],'aux buscarv'!N$1,FALSE)</f>
        <v>https://maps.app.goo.gl/gaUej2NFEq7BukAH6</v>
      </c>
      <c r="O170" t="s">
        <v>144</v>
      </c>
      <c r="P170" t="s">
        <v>145</v>
      </c>
      <c r="Q170" t="s">
        <v>111</v>
      </c>
      <c r="R170">
        <v>30</v>
      </c>
    </row>
    <row r="171" spans="1:18" x14ac:dyDescent="0.25">
      <c r="A171" t="s">
        <v>320</v>
      </c>
      <c r="B171" s="46">
        <f>VLOOKUP(Tabla14[[#This Row],[id]],Tabla2[],'aux buscarv'!B$1,FALSE)</f>
        <v>44946</v>
      </c>
      <c r="C171" s="61">
        <f>VLOOKUP(Tabla14[[#This Row],[id]],Tabla2[],'aux buscarv'!C$1,FALSE)</f>
        <v>20</v>
      </c>
      <c r="D171" s="61">
        <f>VLOOKUP(Tabla14[[#This Row],[id]],Tabla2[],'aux buscarv'!D$1,FALSE)</f>
        <v>1</v>
      </c>
      <c r="E171" s="61">
        <f>VLOOKUP(Tabla14[[#This Row],[id]],Tabla2[],'aux buscarv'!E$1,FALSE)</f>
        <v>2023</v>
      </c>
      <c r="F171" s="61">
        <f>VLOOKUP(Tabla14[[#This Row],[id]],Tabla2[],'aux buscarv'!F$1,FALSE)</f>
        <v>4</v>
      </c>
      <c r="G171" s="61" t="str">
        <f>VLOOKUP(Tabla14[[#This Row],[id]],Tabla2[],'aux buscarv'!G$1,FALSE)</f>
        <v>DAPPTE</v>
      </c>
      <c r="H171" s="61" t="str">
        <f>VLOOKUP(Tabla14[[#This Row],[id]],Tabla2[],'aux buscarv'!H$1,FALSE)</f>
        <v>ENTRE RIOS</v>
      </c>
      <c r="I171" s="61">
        <f>VLOOKUP(Tabla14[[#This Row],[id]],Tabla2[],'aux buscarv'!I$1,FALSE)</f>
        <v>6</v>
      </c>
      <c r="J171" s="61" t="str">
        <f>VLOOKUP(Tabla14[[#This Row],[id]],Tabla2[],'aux buscarv'!J$1,FALSE)</f>
        <v>DEPARTAMENTO GUALEGUAYCHU</v>
      </c>
      <c r="K171" s="61" t="str">
        <f>VLOOKUP(Tabla14[[#This Row],[id]],Tabla2[],'aux buscarv'!K$1,FALSE)</f>
        <v>GUALEGUAYCHU</v>
      </c>
      <c r="L171" s="61" t="str">
        <f>VLOOKUP(Tabla14[[#This Row],[id]],Tabla2[],'aux buscarv'!L$1,FALSE)</f>
        <v>VACUNATORIO DR. PATICO DANERI</v>
      </c>
      <c r="M171" s="61" t="str">
        <f>VLOOKUP(Tabla14[[#This Row],[id]],Tabla2[],'aux buscarv'!M$1,FALSE)</f>
        <v>SAN MARTIN 685</v>
      </c>
      <c r="N171" s="62" t="str">
        <f>VLOOKUP(Tabla14[[#This Row],[id]],Tabla2[],'aux buscarv'!N$1,FALSE)</f>
        <v>https://maps.app.goo.gl/gaUej2NFEq7BukAH6</v>
      </c>
      <c r="O171" t="s">
        <v>144</v>
      </c>
      <c r="P171" t="s">
        <v>145</v>
      </c>
      <c r="Q171" t="s">
        <v>146</v>
      </c>
      <c r="R171">
        <v>120</v>
      </c>
    </row>
    <row r="172" spans="1:18" x14ac:dyDescent="0.25">
      <c r="A172" t="s">
        <v>320</v>
      </c>
      <c r="B172" s="46">
        <f>VLOOKUP(Tabla14[[#This Row],[id]],Tabla2[],'aux buscarv'!B$1,FALSE)</f>
        <v>44946</v>
      </c>
      <c r="C172" s="61">
        <f>VLOOKUP(Tabla14[[#This Row],[id]],Tabla2[],'aux buscarv'!C$1,FALSE)</f>
        <v>20</v>
      </c>
      <c r="D172" s="61">
        <f>VLOOKUP(Tabla14[[#This Row],[id]],Tabla2[],'aux buscarv'!D$1,FALSE)</f>
        <v>1</v>
      </c>
      <c r="E172" s="61">
        <f>VLOOKUP(Tabla14[[#This Row],[id]],Tabla2[],'aux buscarv'!E$1,FALSE)</f>
        <v>2023</v>
      </c>
      <c r="F172" s="61">
        <f>VLOOKUP(Tabla14[[#This Row],[id]],Tabla2[],'aux buscarv'!F$1,FALSE)</f>
        <v>4</v>
      </c>
      <c r="G172" s="61" t="str">
        <f>VLOOKUP(Tabla14[[#This Row],[id]],Tabla2[],'aux buscarv'!G$1,FALSE)</f>
        <v>DAPPTE</v>
      </c>
      <c r="H172" s="61" t="str">
        <f>VLOOKUP(Tabla14[[#This Row],[id]],Tabla2[],'aux buscarv'!H$1,FALSE)</f>
        <v>ENTRE RIOS</v>
      </c>
      <c r="I172" s="61">
        <f>VLOOKUP(Tabla14[[#This Row],[id]],Tabla2[],'aux buscarv'!I$1,FALSE)</f>
        <v>6</v>
      </c>
      <c r="J172" s="61" t="str">
        <f>VLOOKUP(Tabla14[[#This Row],[id]],Tabla2[],'aux buscarv'!J$1,FALSE)</f>
        <v>DEPARTAMENTO GUALEGUAYCHU</v>
      </c>
      <c r="K172" s="61" t="str">
        <f>VLOOKUP(Tabla14[[#This Row],[id]],Tabla2[],'aux buscarv'!K$1,FALSE)</f>
        <v>GUALEGUAYCHU</v>
      </c>
      <c r="L172" s="61" t="str">
        <f>VLOOKUP(Tabla14[[#This Row],[id]],Tabla2[],'aux buscarv'!L$1,FALSE)</f>
        <v>VACUNATORIO DR. PATICO DANERI</v>
      </c>
      <c r="M172" s="61" t="str">
        <f>VLOOKUP(Tabla14[[#This Row],[id]],Tabla2[],'aux buscarv'!M$1,FALSE)</f>
        <v>SAN MARTIN 685</v>
      </c>
      <c r="N172" s="62" t="str">
        <f>VLOOKUP(Tabla14[[#This Row],[id]],Tabla2[],'aux buscarv'!N$1,FALSE)</f>
        <v>https://maps.app.goo.gl/gaUej2NFEq7BukAH6</v>
      </c>
      <c r="O172" t="s">
        <v>151</v>
      </c>
      <c r="P172" t="s">
        <v>151</v>
      </c>
      <c r="Q172" t="s">
        <v>111</v>
      </c>
      <c r="R172">
        <v>33</v>
      </c>
    </row>
    <row r="173" spans="1:18" x14ac:dyDescent="0.25">
      <c r="A173" t="s">
        <v>320</v>
      </c>
      <c r="B173" s="46">
        <f>VLOOKUP(Tabla14[[#This Row],[id]],Tabla2[],'aux buscarv'!B$1,FALSE)</f>
        <v>44946</v>
      </c>
      <c r="C173" s="61">
        <f>VLOOKUP(Tabla14[[#This Row],[id]],Tabla2[],'aux buscarv'!C$1,FALSE)</f>
        <v>20</v>
      </c>
      <c r="D173" s="61">
        <f>VLOOKUP(Tabla14[[#This Row],[id]],Tabla2[],'aux buscarv'!D$1,FALSE)</f>
        <v>1</v>
      </c>
      <c r="E173" s="61">
        <f>VLOOKUP(Tabla14[[#This Row],[id]],Tabla2[],'aux buscarv'!E$1,FALSE)</f>
        <v>2023</v>
      </c>
      <c r="F173" s="61">
        <f>VLOOKUP(Tabla14[[#This Row],[id]],Tabla2[],'aux buscarv'!F$1,FALSE)</f>
        <v>4</v>
      </c>
      <c r="G173" s="61" t="str">
        <f>VLOOKUP(Tabla14[[#This Row],[id]],Tabla2[],'aux buscarv'!G$1,FALSE)</f>
        <v>DAPPTE</v>
      </c>
      <c r="H173" s="61" t="str">
        <f>VLOOKUP(Tabla14[[#This Row],[id]],Tabla2[],'aux buscarv'!H$1,FALSE)</f>
        <v>ENTRE RIOS</v>
      </c>
      <c r="I173" s="61">
        <f>VLOOKUP(Tabla14[[#This Row],[id]],Tabla2[],'aux buscarv'!I$1,FALSE)</f>
        <v>6</v>
      </c>
      <c r="J173" s="61" t="str">
        <f>VLOOKUP(Tabla14[[#This Row],[id]],Tabla2[],'aux buscarv'!J$1,FALSE)</f>
        <v>DEPARTAMENTO GUALEGUAYCHU</v>
      </c>
      <c r="K173" s="61" t="str">
        <f>VLOOKUP(Tabla14[[#This Row],[id]],Tabla2[],'aux buscarv'!K$1,FALSE)</f>
        <v>GUALEGUAYCHU</v>
      </c>
      <c r="L173" s="61" t="str">
        <f>VLOOKUP(Tabla14[[#This Row],[id]],Tabla2[],'aux buscarv'!L$1,FALSE)</f>
        <v>VACUNATORIO DR. PATICO DANERI</v>
      </c>
      <c r="M173" s="61" t="str">
        <f>VLOOKUP(Tabla14[[#This Row],[id]],Tabla2[],'aux buscarv'!M$1,FALSE)</f>
        <v>SAN MARTIN 685</v>
      </c>
      <c r="N173" s="62" t="str">
        <f>VLOOKUP(Tabla14[[#This Row],[id]],Tabla2[],'aux buscarv'!N$1,FALSE)</f>
        <v>https://maps.app.goo.gl/gaUej2NFEq7BukAH6</v>
      </c>
      <c r="O173" t="s">
        <v>151</v>
      </c>
      <c r="P173" t="s">
        <v>151</v>
      </c>
      <c r="Q173" t="s">
        <v>142</v>
      </c>
      <c r="R173">
        <v>88</v>
      </c>
    </row>
    <row r="174" spans="1:18" x14ac:dyDescent="0.25">
      <c r="A174" t="s">
        <v>321</v>
      </c>
      <c r="B174" s="46">
        <f>VLOOKUP(Tabla14[[#This Row],[id]],Tabla2[],'aux buscarv'!B$1,FALSE)</f>
        <v>44947</v>
      </c>
      <c r="C174" s="61">
        <f>VLOOKUP(Tabla14[[#This Row],[id]],Tabla2[],'aux buscarv'!C$1,FALSE)</f>
        <v>21</v>
      </c>
      <c r="D174" s="61">
        <f>VLOOKUP(Tabla14[[#This Row],[id]],Tabla2[],'aux buscarv'!D$1,FALSE)</f>
        <v>1</v>
      </c>
      <c r="E174" s="61">
        <f>VLOOKUP(Tabla14[[#This Row],[id]],Tabla2[],'aux buscarv'!E$1,FALSE)</f>
        <v>2023</v>
      </c>
      <c r="F174" s="61">
        <f>VLOOKUP(Tabla14[[#This Row],[id]],Tabla2[],'aux buscarv'!F$1,FALSE)</f>
        <v>4</v>
      </c>
      <c r="G174" s="61" t="str">
        <f>VLOOKUP(Tabla14[[#This Row],[id]],Tabla2[],'aux buscarv'!G$1,FALSE)</f>
        <v>DAPPTE</v>
      </c>
      <c r="H174" s="61" t="str">
        <f>VLOOKUP(Tabla14[[#This Row],[id]],Tabla2[],'aux buscarv'!H$1,FALSE)</f>
        <v>ENTRE RIOS</v>
      </c>
      <c r="I174" s="61">
        <f>VLOOKUP(Tabla14[[#This Row],[id]],Tabla2[],'aux buscarv'!I$1,FALSE)</f>
        <v>6</v>
      </c>
      <c r="J174" s="61" t="str">
        <f>VLOOKUP(Tabla14[[#This Row],[id]],Tabla2[],'aux buscarv'!J$1,FALSE)</f>
        <v>DEPARTAMENTO GUALEGUAYCHU</v>
      </c>
      <c r="K174" s="61" t="str">
        <f>VLOOKUP(Tabla14[[#This Row],[id]],Tabla2[],'aux buscarv'!K$1,FALSE)</f>
        <v>GUALEGUAYCHU</v>
      </c>
      <c r="L174" s="61" t="str">
        <f>VLOOKUP(Tabla14[[#This Row],[id]],Tabla2[],'aux buscarv'!L$1,FALSE)</f>
        <v>VACUNATORIO DR. PATICO DANERI</v>
      </c>
      <c r="M174" s="61" t="str">
        <f>VLOOKUP(Tabla14[[#This Row],[id]],Tabla2[],'aux buscarv'!M$1,FALSE)</f>
        <v>SAN MARTIN 685</v>
      </c>
      <c r="N174" s="62" t="str">
        <f>VLOOKUP(Tabla14[[#This Row],[id]],Tabla2[],'aux buscarv'!N$1,FALSE)</f>
        <v>https://maps.app.goo.gl/gaUej2NFEq7BukAH6</v>
      </c>
      <c r="O174" t="s">
        <v>114</v>
      </c>
      <c r="P174" t="s">
        <v>123</v>
      </c>
      <c r="Q174" t="s">
        <v>124</v>
      </c>
      <c r="R174">
        <v>16</v>
      </c>
    </row>
    <row r="175" spans="1:18" x14ac:dyDescent="0.25">
      <c r="A175" t="s">
        <v>321</v>
      </c>
      <c r="B175" s="46">
        <f>VLOOKUP(Tabla14[[#This Row],[id]],Tabla2[],'aux buscarv'!B$1,FALSE)</f>
        <v>44947</v>
      </c>
      <c r="C175" s="61">
        <f>VLOOKUP(Tabla14[[#This Row],[id]],Tabla2[],'aux buscarv'!C$1,FALSE)</f>
        <v>21</v>
      </c>
      <c r="D175" s="61">
        <f>VLOOKUP(Tabla14[[#This Row],[id]],Tabla2[],'aux buscarv'!D$1,FALSE)</f>
        <v>1</v>
      </c>
      <c r="E175" s="61">
        <f>VLOOKUP(Tabla14[[#This Row],[id]],Tabla2[],'aux buscarv'!E$1,FALSE)</f>
        <v>2023</v>
      </c>
      <c r="F175" s="61">
        <f>VLOOKUP(Tabla14[[#This Row],[id]],Tabla2[],'aux buscarv'!F$1,FALSE)</f>
        <v>4</v>
      </c>
      <c r="G175" s="61" t="str">
        <f>VLOOKUP(Tabla14[[#This Row],[id]],Tabla2[],'aux buscarv'!G$1,FALSE)</f>
        <v>DAPPTE</v>
      </c>
      <c r="H175" s="61" t="str">
        <f>VLOOKUP(Tabla14[[#This Row],[id]],Tabla2[],'aux buscarv'!H$1,FALSE)</f>
        <v>ENTRE RIOS</v>
      </c>
      <c r="I175" s="61">
        <f>VLOOKUP(Tabla14[[#This Row],[id]],Tabla2[],'aux buscarv'!I$1,FALSE)</f>
        <v>6</v>
      </c>
      <c r="J175" s="61" t="str">
        <f>VLOOKUP(Tabla14[[#This Row],[id]],Tabla2[],'aux buscarv'!J$1,FALSE)</f>
        <v>DEPARTAMENTO GUALEGUAYCHU</v>
      </c>
      <c r="K175" s="61" t="str">
        <f>VLOOKUP(Tabla14[[#This Row],[id]],Tabla2[],'aux buscarv'!K$1,FALSE)</f>
        <v>GUALEGUAYCHU</v>
      </c>
      <c r="L175" s="61" t="str">
        <f>VLOOKUP(Tabla14[[#This Row],[id]],Tabla2[],'aux buscarv'!L$1,FALSE)</f>
        <v>VACUNATORIO DR. PATICO DANERI</v>
      </c>
      <c r="M175" s="61" t="str">
        <f>VLOOKUP(Tabla14[[#This Row],[id]],Tabla2[],'aux buscarv'!M$1,FALSE)</f>
        <v>SAN MARTIN 685</v>
      </c>
      <c r="N175" s="62" t="str">
        <f>VLOOKUP(Tabla14[[#This Row],[id]],Tabla2[],'aux buscarv'!N$1,FALSE)</f>
        <v>https://maps.app.goo.gl/gaUej2NFEq7BukAH6</v>
      </c>
      <c r="O175" t="s">
        <v>114</v>
      </c>
      <c r="P175" t="s">
        <v>123</v>
      </c>
      <c r="Q175" t="s">
        <v>111</v>
      </c>
      <c r="R175">
        <v>30</v>
      </c>
    </row>
    <row r="176" spans="1:18" x14ac:dyDescent="0.25">
      <c r="A176" t="s">
        <v>321</v>
      </c>
      <c r="B176" s="46">
        <f>VLOOKUP(Tabla14[[#This Row],[id]],Tabla2[],'aux buscarv'!B$1,FALSE)</f>
        <v>44947</v>
      </c>
      <c r="C176" s="61">
        <f>VLOOKUP(Tabla14[[#This Row],[id]],Tabla2[],'aux buscarv'!C$1,FALSE)</f>
        <v>21</v>
      </c>
      <c r="D176" s="61">
        <f>VLOOKUP(Tabla14[[#This Row],[id]],Tabla2[],'aux buscarv'!D$1,FALSE)</f>
        <v>1</v>
      </c>
      <c r="E176" s="61">
        <f>VLOOKUP(Tabla14[[#This Row],[id]],Tabla2[],'aux buscarv'!E$1,FALSE)</f>
        <v>2023</v>
      </c>
      <c r="F176" s="61">
        <f>VLOOKUP(Tabla14[[#This Row],[id]],Tabla2[],'aux buscarv'!F$1,FALSE)</f>
        <v>4</v>
      </c>
      <c r="G176" s="61" t="str">
        <f>VLOOKUP(Tabla14[[#This Row],[id]],Tabla2[],'aux buscarv'!G$1,FALSE)</f>
        <v>DAPPTE</v>
      </c>
      <c r="H176" s="61" t="str">
        <f>VLOOKUP(Tabla14[[#This Row],[id]],Tabla2[],'aux buscarv'!H$1,FALSE)</f>
        <v>ENTRE RIOS</v>
      </c>
      <c r="I176" s="61">
        <f>VLOOKUP(Tabla14[[#This Row],[id]],Tabla2[],'aux buscarv'!I$1,FALSE)</f>
        <v>6</v>
      </c>
      <c r="J176" s="61" t="str">
        <f>VLOOKUP(Tabla14[[#This Row],[id]],Tabla2[],'aux buscarv'!J$1,FALSE)</f>
        <v>DEPARTAMENTO GUALEGUAYCHU</v>
      </c>
      <c r="K176" s="61" t="str">
        <f>VLOOKUP(Tabla14[[#This Row],[id]],Tabla2[],'aux buscarv'!K$1,FALSE)</f>
        <v>GUALEGUAYCHU</v>
      </c>
      <c r="L176" s="61" t="str">
        <f>VLOOKUP(Tabla14[[#This Row],[id]],Tabla2[],'aux buscarv'!L$1,FALSE)</f>
        <v>VACUNATORIO DR. PATICO DANERI</v>
      </c>
      <c r="M176" s="61" t="str">
        <f>VLOOKUP(Tabla14[[#This Row],[id]],Tabla2[],'aux buscarv'!M$1,FALSE)</f>
        <v>SAN MARTIN 685</v>
      </c>
      <c r="N176" s="62" t="str">
        <f>VLOOKUP(Tabla14[[#This Row],[id]],Tabla2[],'aux buscarv'!N$1,FALSE)</f>
        <v>https://maps.app.goo.gl/gaUej2NFEq7BukAH6</v>
      </c>
      <c r="O176" t="s">
        <v>114</v>
      </c>
      <c r="P176" t="s">
        <v>123</v>
      </c>
      <c r="Q176" t="s">
        <v>127</v>
      </c>
      <c r="R176">
        <v>8</v>
      </c>
    </row>
    <row r="177" spans="1:18" x14ac:dyDescent="0.25">
      <c r="A177" t="s">
        <v>321</v>
      </c>
      <c r="B177" s="46">
        <f>VLOOKUP(Tabla14[[#This Row],[id]],Tabla2[],'aux buscarv'!B$1,FALSE)</f>
        <v>44947</v>
      </c>
      <c r="C177" s="61">
        <f>VLOOKUP(Tabla14[[#This Row],[id]],Tabla2[],'aux buscarv'!C$1,FALSE)</f>
        <v>21</v>
      </c>
      <c r="D177" s="61">
        <f>VLOOKUP(Tabla14[[#This Row],[id]],Tabla2[],'aux buscarv'!D$1,FALSE)</f>
        <v>1</v>
      </c>
      <c r="E177" s="61">
        <f>VLOOKUP(Tabla14[[#This Row],[id]],Tabla2[],'aux buscarv'!E$1,FALSE)</f>
        <v>2023</v>
      </c>
      <c r="F177" s="61">
        <f>VLOOKUP(Tabla14[[#This Row],[id]],Tabla2[],'aux buscarv'!F$1,FALSE)</f>
        <v>4</v>
      </c>
      <c r="G177" s="61" t="str">
        <f>VLOOKUP(Tabla14[[#This Row],[id]],Tabla2[],'aux buscarv'!G$1,FALSE)</f>
        <v>DAPPTE</v>
      </c>
      <c r="H177" s="61" t="str">
        <f>VLOOKUP(Tabla14[[#This Row],[id]],Tabla2[],'aux buscarv'!H$1,FALSE)</f>
        <v>ENTRE RIOS</v>
      </c>
      <c r="I177" s="61">
        <f>VLOOKUP(Tabla14[[#This Row],[id]],Tabla2[],'aux buscarv'!I$1,FALSE)</f>
        <v>6</v>
      </c>
      <c r="J177" s="61" t="str">
        <f>VLOOKUP(Tabla14[[#This Row],[id]],Tabla2[],'aux buscarv'!J$1,FALSE)</f>
        <v>DEPARTAMENTO GUALEGUAYCHU</v>
      </c>
      <c r="K177" s="61" t="str">
        <f>VLOOKUP(Tabla14[[#This Row],[id]],Tabla2[],'aux buscarv'!K$1,FALSE)</f>
        <v>GUALEGUAYCHU</v>
      </c>
      <c r="L177" s="61" t="str">
        <f>VLOOKUP(Tabla14[[#This Row],[id]],Tabla2[],'aux buscarv'!L$1,FALSE)</f>
        <v>VACUNATORIO DR. PATICO DANERI</v>
      </c>
      <c r="M177" s="61" t="str">
        <f>VLOOKUP(Tabla14[[#This Row],[id]],Tabla2[],'aux buscarv'!M$1,FALSE)</f>
        <v>SAN MARTIN 685</v>
      </c>
      <c r="N177" s="62" t="str">
        <f>VLOOKUP(Tabla14[[#This Row],[id]],Tabla2[],'aux buscarv'!N$1,FALSE)</f>
        <v>https://maps.app.goo.gl/gaUej2NFEq7BukAH6</v>
      </c>
      <c r="O177" t="s">
        <v>144</v>
      </c>
      <c r="P177" t="s">
        <v>145</v>
      </c>
      <c r="Q177" t="s">
        <v>111</v>
      </c>
      <c r="R177">
        <v>30</v>
      </c>
    </row>
    <row r="178" spans="1:18" x14ac:dyDescent="0.25">
      <c r="A178" t="s">
        <v>321</v>
      </c>
      <c r="B178" s="46">
        <f>VLOOKUP(Tabla14[[#This Row],[id]],Tabla2[],'aux buscarv'!B$1,FALSE)</f>
        <v>44947</v>
      </c>
      <c r="C178" s="61">
        <f>VLOOKUP(Tabla14[[#This Row],[id]],Tabla2[],'aux buscarv'!C$1,FALSE)</f>
        <v>21</v>
      </c>
      <c r="D178" s="61">
        <f>VLOOKUP(Tabla14[[#This Row],[id]],Tabla2[],'aux buscarv'!D$1,FALSE)</f>
        <v>1</v>
      </c>
      <c r="E178" s="61">
        <f>VLOOKUP(Tabla14[[#This Row],[id]],Tabla2[],'aux buscarv'!E$1,FALSE)</f>
        <v>2023</v>
      </c>
      <c r="F178" s="61">
        <f>VLOOKUP(Tabla14[[#This Row],[id]],Tabla2[],'aux buscarv'!F$1,FALSE)</f>
        <v>4</v>
      </c>
      <c r="G178" s="61" t="str">
        <f>VLOOKUP(Tabla14[[#This Row],[id]],Tabla2[],'aux buscarv'!G$1,FALSE)</f>
        <v>DAPPTE</v>
      </c>
      <c r="H178" s="61" t="str">
        <f>VLOOKUP(Tabla14[[#This Row],[id]],Tabla2[],'aux buscarv'!H$1,FALSE)</f>
        <v>ENTRE RIOS</v>
      </c>
      <c r="I178" s="61">
        <f>VLOOKUP(Tabla14[[#This Row],[id]],Tabla2[],'aux buscarv'!I$1,FALSE)</f>
        <v>6</v>
      </c>
      <c r="J178" s="61" t="str">
        <f>VLOOKUP(Tabla14[[#This Row],[id]],Tabla2[],'aux buscarv'!J$1,FALSE)</f>
        <v>DEPARTAMENTO GUALEGUAYCHU</v>
      </c>
      <c r="K178" s="61" t="str">
        <f>VLOOKUP(Tabla14[[#This Row],[id]],Tabla2[],'aux buscarv'!K$1,FALSE)</f>
        <v>GUALEGUAYCHU</v>
      </c>
      <c r="L178" s="61" t="str">
        <f>VLOOKUP(Tabla14[[#This Row],[id]],Tabla2[],'aux buscarv'!L$1,FALSE)</f>
        <v>VACUNATORIO DR. PATICO DANERI</v>
      </c>
      <c r="M178" s="61" t="str">
        <f>VLOOKUP(Tabla14[[#This Row],[id]],Tabla2[],'aux buscarv'!M$1,FALSE)</f>
        <v>SAN MARTIN 685</v>
      </c>
      <c r="N178" s="62" t="str">
        <f>VLOOKUP(Tabla14[[#This Row],[id]],Tabla2[],'aux buscarv'!N$1,FALSE)</f>
        <v>https://maps.app.goo.gl/gaUej2NFEq7BukAH6</v>
      </c>
      <c r="O178" t="s">
        <v>144</v>
      </c>
      <c r="P178" t="s">
        <v>145</v>
      </c>
      <c r="Q178" t="s">
        <v>146</v>
      </c>
      <c r="R178">
        <v>120</v>
      </c>
    </row>
    <row r="179" spans="1:18" x14ac:dyDescent="0.25">
      <c r="A179" t="s">
        <v>321</v>
      </c>
      <c r="B179" s="46">
        <f>VLOOKUP(Tabla14[[#This Row],[id]],Tabla2[],'aux buscarv'!B$1,FALSE)</f>
        <v>44947</v>
      </c>
      <c r="C179" s="61">
        <f>VLOOKUP(Tabla14[[#This Row],[id]],Tabla2[],'aux buscarv'!C$1,FALSE)</f>
        <v>21</v>
      </c>
      <c r="D179" s="61">
        <f>VLOOKUP(Tabla14[[#This Row],[id]],Tabla2[],'aux buscarv'!D$1,FALSE)</f>
        <v>1</v>
      </c>
      <c r="E179" s="61">
        <f>VLOOKUP(Tabla14[[#This Row],[id]],Tabla2[],'aux buscarv'!E$1,FALSE)</f>
        <v>2023</v>
      </c>
      <c r="F179" s="61">
        <f>VLOOKUP(Tabla14[[#This Row],[id]],Tabla2[],'aux buscarv'!F$1,FALSE)</f>
        <v>4</v>
      </c>
      <c r="G179" s="61" t="str">
        <f>VLOOKUP(Tabla14[[#This Row],[id]],Tabla2[],'aux buscarv'!G$1,FALSE)</f>
        <v>DAPPTE</v>
      </c>
      <c r="H179" s="61" t="str">
        <f>VLOOKUP(Tabla14[[#This Row],[id]],Tabla2[],'aux buscarv'!H$1,FALSE)</f>
        <v>ENTRE RIOS</v>
      </c>
      <c r="I179" s="61">
        <f>VLOOKUP(Tabla14[[#This Row],[id]],Tabla2[],'aux buscarv'!I$1,FALSE)</f>
        <v>6</v>
      </c>
      <c r="J179" s="61" t="str">
        <f>VLOOKUP(Tabla14[[#This Row],[id]],Tabla2[],'aux buscarv'!J$1,FALSE)</f>
        <v>DEPARTAMENTO GUALEGUAYCHU</v>
      </c>
      <c r="K179" s="61" t="str">
        <f>VLOOKUP(Tabla14[[#This Row],[id]],Tabla2[],'aux buscarv'!K$1,FALSE)</f>
        <v>GUALEGUAYCHU</v>
      </c>
      <c r="L179" s="61" t="str">
        <f>VLOOKUP(Tabla14[[#This Row],[id]],Tabla2[],'aux buscarv'!L$1,FALSE)</f>
        <v>VACUNATORIO DR. PATICO DANERI</v>
      </c>
      <c r="M179" s="61" t="str">
        <f>VLOOKUP(Tabla14[[#This Row],[id]],Tabla2[],'aux buscarv'!M$1,FALSE)</f>
        <v>SAN MARTIN 685</v>
      </c>
      <c r="N179" s="62" t="str">
        <f>VLOOKUP(Tabla14[[#This Row],[id]],Tabla2[],'aux buscarv'!N$1,FALSE)</f>
        <v>https://maps.app.goo.gl/gaUej2NFEq7BukAH6</v>
      </c>
      <c r="O179" t="s">
        <v>151</v>
      </c>
      <c r="P179" t="s">
        <v>151</v>
      </c>
      <c r="Q179" t="s">
        <v>111</v>
      </c>
      <c r="R179">
        <v>30</v>
      </c>
    </row>
    <row r="180" spans="1:18" x14ac:dyDescent="0.25">
      <c r="A180" t="s">
        <v>321</v>
      </c>
      <c r="B180" s="46">
        <f>VLOOKUP(Tabla14[[#This Row],[id]],Tabla2[],'aux buscarv'!B$1,FALSE)</f>
        <v>44947</v>
      </c>
      <c r="C180" s="61">
        <f>VLOOKUP(Tabla14[[#This Row],[id]],Tabla2[],'aux buscarv'!C$1,FALSE)</f>
        <v>21</v>
      </c>
      <c r="D180" s="61">
        <f>VLOOKUP(Tabla14[[#This Row],[id]],Tabla2[],'aux buscarv'!D$1,FALSE)</f>
        <v>1</v>
      </c>
      <c r="E180" s="61">
        <f>VLOOKUP(Tabla14[[#This Row],[id]],Tabla2[],'aux buscarv'!E$1,FALSE)</f>
        <v>2023</v>
      </c>
      <c r="F180" s="61">
        <f>VLOOKUP(Tabla14[[#This Row],[id]],Tabla2[],'aux buscarv'!F$1,FALSE)</f>
        <v>4</v>
      </c>
      <c r="G180" s="61" t="str">
        <f>VLOOKUP(Tabla14[[#This Row],[id]],Tabla2[],'aux buscarv'!G$1,FALSE)</f>
        <v>DAPPTE</v>
      </c>
      <c r="H180" s="61" t="str">
        <f>VLOOKUP(Tabla14[[#This Row],[id]],Tabla2[],'aux buscarv'!H$1,FALSE)</f>
        <v>ENTRE RIOS</v>
      </c>
      <c r="I180" s="61">
        <f>VLOOKUP(Tabla14[[#This Row],[id]],Tabla2[],'aux buscarv'!I$1,FALSE)</f>
        <v>6</v>
      </c>
      <c r="J180" s="61" t="str">
        <f>VLOOKUP(Tabla14[[#This Row],[id]],Tabla2[],'aux buscarv'!J$1,FALSE)</f>
        <v>DEPARTAMENTO GUALEGUAYCHU</v>
      </c>
      <c r="K180" s="61" t="str">
        <f>VLOOKUP(Tabla14[[#This Row],[id]],Tabla2[],'aux buscarv'!K$1,FALSE)</f>
        <v>GUALEGUAYCHU</v>
      </c>
      <c r="L180" s="61" t="str">
        <f>VLOOKUP(Tabla14[[#This Row],[id]],Tabla2[],'aux buscarv'!L$1,FALSE)</f>
        <v>VACUNATORIO DR. PATICO DANERI</v>
      </c>
      <c r="M180" s="61" t="str">
        <f>VLOOKUP(Tabla14[[#This Row],[id]],Tabla2[],'aux buscarv'!M$1,FALSE)</f>
        <v>SAN MARTIN 685</v>
      </c>
      <c r="N180" s="62" t="str">
        <f>VLOOKUP(Tabla14[[#This Row],[id]],Tabla2[],'aux buscarv'!N$1,FALSE)</f>
        <v>https://maps.app.goo.gl/gaUej2NFEq7BukAH6</v>
      </c>
      <c r="O180" t="s">
        <v>151</v>
      </c>
      <c r="P180" t="s">
        <v>151</v>
      </c>
      <c r="Q180" t="s">
        <v>142</v>
      </c>
      <c r="R180">
        <v>78</v>
      </c>
    </row>
    <row r="181" spans="1:18" x14ac:dyDescent="0.25">
      <c r="A181" t="s">
        <v>304</v>
      </c>
      <c r="B181" s="46">
        <f>VLOOKUP(Tabla14[[#This Row],[id]],Tabla2[],'aux buscarv'!B$1,FALSE)</f>
        <v>44944</v>
      </c>
      <c r="C181" s="61">
        <f>VLOOKUP(Tabla14[[#This Row],[id]],Tabla2[],'aux buscarv'!C$1,FALSE)</f>
        <v>18</v>
      </c>
      <c r="D181" s="61">
        <f>VLOOKUP(Tabla14[[#This Row],[id]],Tabla2[],'aux buscarv'!D$1,FALSE)</f>
        <v>1</v>
      </c>
      <c r="E181" s="61">
        <f>VLOOKUP(Tabla14[[#This Row],[id]],Tabla2[],'aux buscarv'!E$1,FALSE)</f>
        <v>2023</v>
      </c>
      <c r="F181" s="61">
        <f>VLOOKUP(Tabla14[[#This Row],[id]],Tabla2[],'aux buscarv'!F$1,FALSE)</f>
        <v>4</v>
      </c>
      <c r="G181" s="61" t="str">
        <f>VLOOKUP(Tabla14[[#This Row],[id]],Tabla2[],'aux buscarv'!G$1,FALSE)</f>
        <v>DAPPTE</v>
      </c>
      <c r="H181" s="61" t="str">
        <f>VLOOKUP(Tabla14[[#This Row],[id]],Tabla2[],'aux buscarv'!H$1,FALSE)</f>
        <v>BUENOS AIRES</v>
      </c>
      <c r="I181" s="61">
        <f>VLOOKUP(Tabla14[[#This Row],[id]],Tabla2[],'aux buscarv'!I$1,FALSE)</f>
        <v>9</v>
      </c>
      <c r="J181" s="61" t="str">
        <f>VLOOKUP(Tabla14[[#This Row],[id]],Tabla2[],'aux buscarv'!J$1,FALSE)</f>
        <v>PARTIDO DE EZEIZA</v>
      </c>
      <c r="K181" s="61" t="str">
        <f>VLOOKUP(Tabla14[[#This Row],[id]],Tabla2[],'aux buscarv'!K$1,FALSE)</f>
        <v>EZEIZA</v>
      </c>
      <c r="L181" s="61" t="str">
        <f>VLOOKUP(Tabla14[[#This Row],[id]],Tabla2[],'aux buscarv'!L$1,FALSE)</f>
        <v>CENTRO RECREATIVO NACIONAL BOSQUES DE EZEIZA</v>
      </c>
      <c r="M181" s="61" t="str">
        <f>VLOOKUP(Tabla14[[#This Row],[id]],Tabla2[],'aux buscarv'!M$1,FALSE)</f>
        <v>AV. ING. FERNANDEZ GARCIA S/N</v>
      </c>
      <c r="N181" s="62" t="str">
        <f>VLOOKUP(Tabla14[[#This Row],[id]],Tabla2[],'aux buscarv'!N$1,FALSE)</f>
        <v>https://maps.app.goo.gl/7EQPsBbFKdzUVuJ29</v>
      </c>
      <c r="O181" t="s">
        <v>114</v>
      </c>
      <c r="P181" t="s">
        <v>123</v>
      </c>
      <c r="Q181" t="s">
        <v>124</v>
      </c>
      <c r="R181">
        <v>11</v>
      </c>
    </row>
    <row r="182" spans="1:18" x14ac:dyDescent="0.25">
      <c r="A182" t="s">
        <v>304</v>
      </c>
      <c r="B182" s="46">
        <f>VLOOKUP(Tabla14[[#This Row],[id]],Tabla2[],'aux buscarv'!B$1,FALSE)</f>
        <v>44944</v>
      </c>
      <c r="C182" s="61">
        <f>VLOOKUP(Tabla14[[#This Row],[id]],Tabla2[],'aux buscarv'!C$1,FALSE)</f>
        <v>18</v>
      </c>
      <c r="D182" s="61">
        <f>VLOOKUP(Tabla14[[#This Row],[id]],Tabla2[],'aux buscarv'!D$1,FALSE)</f>
        <v>1</v>
      </c>
      <c r="E182" s="61">
        <f>VLOOKUP(Tabla14[[#This Row],[id]],Tabla2[],'aux buscarv'!E$1,FALSE)</f>
        <v>2023</v>
      </c>
      <c r="F182" s="61">
        <f>VLOOKUP(Tabla14[[#This Row],[id]],Tabla2[],'aux buscarv'!F$1,FALSE)</f>
        <v>4</v>
      </c>
      <c r="G182" s="61" t="str">
        <f>VLOOKUP(Tabla14[[#This Row],[id]],Tabla2[],'aux buscarv'!G$1,FALSE)</f>
        <v>DAPPTE</v>
      </c>
      <c r="H182" s="61" t="str">
        <f>VLOOKUP(Tabla14[[#This Row],[id]],Tabla2[],'aux buscarv'!H$1,FALSE)</f>
        <v>BUENOS AIRES</v>
      </c>
      <c r="I182" s="61">
        <f>VLOOKUP(Tabla14[[#This Row],[id]],Tabla2[],'aux buscarv'!I$1,FALSE)</f>
        <v>9</v>
      </c>
      <c r="J182" s="61" t="str">
        <f>VLOOKUP(Tabla14[[#This Row],[id]],Tabla2[],'aux buscarv'!J$1,FALSE)</f>
        <v>PARTIDO DE EZEIZA</v>
      </c>
      <c r="K182" s="61" t="str">
        <f>VLOOKUP(Tabla14[[#This Row],[id]],Tabla2[],'aux buscarv'!K$1,FALSE)</f>
        <v>EZEIZA</v>
      </c>
      <c r="L182" s="61" t="str">
        <f>VLOOKUP(Tabla14[[#This Row],[id]],Tabla2[],'aux buscarv'!L$1,FALSE)</f>
        <v>CENTRO RECREATIVO NACIONAL BOSQUES DE EZEIZA</v>
      </c>
      <c r="M182" s="61" t="str">
        <f>VLOOKUP(Tabla14[[#This Row],[id]],Tabla2[],'aux buscarv'!M$1,FALSE)</f>
        <v>AV. ING. FERNANDEZ GARCIA S/N</v>
      </c>
      <c r="N182" s="62" t="str">
        <f>VLOOKUP(Tabla14[[#This Row],[id]],Tabla2[],'aux buscarv'!N$1,FALSE)</f>
        <v>https://maps.app.goo.gl/7EQPsBbFKdzUVuJ29</v>
      </c>
      <c r="O182" t="s">
        <v>114</v>
      </c>
      <c r="P182" t="s">
        <v>123</v>
      </c>
      <c r="Q182" t="s">
        <v>111</v>
      </c>
      <c r="R182">
        <v>170</v>
      </c>
    </row>
    <row r="183" spans="1:18" x14ac:dyDescent="0.25">
      <c r="A183" t="s">
        <v>228</v>
      </c>
      <c r="B183" s="46">
        <f>VLOOKUP(Tabla14[[#This Row],[id]],Tabla2[],'aux buscarv'!B$1,FALSE)</f>
        <v>44952</v>
      </c>
      <c r="C183" s="61">
        <f>VLOOKUP(Tabla14[[#This Row],[id]],Tabla2[],'aux buscarv'!C$1,FALSE)</f>
        <v>26</v>
      </c>
      <c r="D183" s="61">
        <f>VLOOKUP(Tabla14[[#This Row],[id]],Tabla2[],'aux buscarv'!D$1,FALSE)</f>
        <v>1</v>
      </c>
      <c r="E183" s="61">
        <f>VLOOKUP(Tabla14[[#This Row],[id]],Tabla2[],'aux buscarv'!E$1,FALSE)</f>
        <v>2023</v>
      </c>
      <c r="F183" s="61">
        <f>VLOOKUP(Tabla14[[#This Row],[id]],Tabla2[],'aux buscarv'!F$1,FALSE)</f>
        <v>5</v>
      </c>
      <c r="G183" s="61" t="str">
        <f>VLOOKUP(Tabla14[[#This Row],[id]],Tabla2[],'aux buscarv'!G$1,FALSE)</f>
        <v>EETB</v>
      </c>
      <c r="H183" s="61" t="str">
        <f>VLOOKUP(Tabla14[[#This Row],[id]],Tabla2[],'aux buscarv'!H$1,FALSE)</f>
        <v>CABA</v>
      </c>
      <c r="I183" s="61">
        <f>VLOOKUP(Tabla14[[#This Row],[id]],Tabla2[],'aux buscarv'!I$1,FALSE)</f>
        <v>10</v>
      </c>
      <c r="J183" s="61" t="str">
        <f>VLOOKUP(Tabla14[[#This Row],[id]],Tabla2[],'aux buscarv'!J$1,FALSE)</f>
        <v>COMUNA 12</v>
      </c>
      <c r="K183" s="61" t="str">
        <f>VLOOKUP(Tabla14[[#This Row],[id]],Tabla2[],'aux buscarv'!K$1,FALSE)</f>
        <v>SAAVEDRA</v>
      </c>
      <c r="L183" s="61" t="str">
        <f>VLOOKUP(Tabla14[[#This Row],[id]],Tabla2[],'aux buscarv'!L$1,FALSE)</f>
        <v>PARQUE SAAVEDRA</v>
      </c>
      <c r="M183" s="61" t="str">
        <f>VLOOKUP(Tabla14[[#This Row],[id]],Tabla2[],'aux buscarv'!M$1,FALSE)</f>
        <v>Av. GARCIA DEL RIO Y ROQUE PEREZ</v>
      </c>
      <c r="N183" s="62" t="str">
        <f>VLOOKUP(Tabla14[[#This Row],[id]],Tabla2[],'aux buscarv'!N$1,FALSE)</f>
        <v>https://goo.gl/maps/wok2UTVFkC54WCas8</v>
      </c>
      <c r="O183" t="s">
        <v>109</v>
      </c>
      <c r="P183" t="s">
        <v>110</v>
      </c>
      <c r="Q183" t="s">
        <v>111</v>
      </c>
      <c r="R183">
        <v>11</v>
      </c>
    </row>
    <row r="184" spans="1:18" x14ac:dyDescent="0.25">
      <c r="A184" t="s">
        <v>228</v>
      </c>
      <c r="B184" s="46">
        <f>VLOOKUP(Tabla14[[#This Row],[id]],Tabla2[],'aux buscarv'!B$1,FALSE)</f>
        <v>44952</v>
      </c>
      <c r="C184" s="61">
        <f>VLOOKUP(Tabla14[[#This Row],[id]],Tabla2[],'aux buscarv'!C$1,FALSE)</f>
        <v>26</v>
      </c>
      <c r="D184" s="61">
        <f>VLOOKUP(Tabla14[[#This Row],[id]],Tabla2[],'aux buscarv'!D$1,FALSE)</f>
        <v>1</v>
      </c>
      <c r="E184" s="61">
        <f>VLOOKUP(Tabla14[[#This Row],[id]],Tabla2[],'aux buscarv'!E$1,FALSE)</f>
        <v>2023</v>
      </c>
      <c r="F184" s="61">
        <f>VLOOKUP(Tabla14[[#This Row],[id]],Tabla2[],'aux buscarv'!F$1,FALSE)</f>
        <v>5</v>
      </c>
      <c r="G184" s="61" t="str">
        <f>VLOOKUP(Tabla14[[#This Row],[id]],Tabla2[],'aux buscarv'!G$1,FALSE)</f>
        <v>EETB</v>
      </c>
      <c r="H184" s="61" t="str">
        <f>VLOOKUP(Tabla14[[#This Row],[id]],Tabla2[],'aux buscarv'!H$1,FALSE)</f>
        <v>CABA</v>
      </c>
      <c r="I184" s="61">
        <f>VLOOKUP(Tabla14[[#This Row],[id]],Tabla2[],'aux buscarv'!I$1,FALSE)</f>
        <v>10</v>
      </c>
      <c r="J184" s="61" t="str">
        <f>VLOOKUP(Tabla14[[#This Row],[id]],Tabla2[],'aux buscarv'!J$1,FALSE)</f>
        <v>COMUNA 12</v>
      </c>
      <c r="K184" s="61" t="str">
        <f>VLOOKUP(Tabla14[[#This Row],[id]],Tabla2[],'aux buscarv'!K$1,FALSE)</f>
        <v>SAAVEDRA</v>
      </c>
      <c r="L184" s="61" t="str">
        <f>VLOOKUP(Tabla14[[#This Row],[id]],Tabla2[],'aux buscarv'!L$1,FALSE)</f>
        <v>PARQUE SAAVEDRA</v>
      </c>
      <c r="M184" s="61" t="str">
        <f>VLOOKUP(Tabla14[[#This Row],[id]],Tabla2[],'aux buscarv'!M$1,FALSE)</f>
        <v>Av. GARCIA DEL RIO Y ROQUE PEREZ</v>
      </c>
      <c r="N184" s="62" t="str">
        <f>VLOOKUP(Tabla14[[#This Row],[id]],Tabla2[],'aux buscarv'!N$1,FALSE)</f>
        <v>https://goo.gl/maps/wok2UTVFkC54WCas8</v>
      </c>
      <c r="O184" t="s">
        <v>109</v>
      </c>
      <c r="P184" t="s">
        <v>110</v>
      </c>
      <c r="Q184" t="s">
        <v>112</v>
      </c>
      <c r="R184">
        <v>9</v>
      </c>
    </row>
    <row r="185" spans="1:18" x14ac:dyDescent="0.25">
      <c r="A185" t="s">
        <v>228</v>
      </c>
      <c r="B185" s="46">
        <f>VLOOKUP(Tabla14[[#This Row],[id]],Tabla2[],'aux buscarv'!B$1,FALSE)</f>
        <v>44952</v>
      </c>
      <c r="C185" s="61">
        <f>VLOOKUP(Tabla14[[#This Row],[id]],Tabla2[],'aux buscarv'!C$1,FALSE)</f>
        <v>26</v>
      </c>
      <c r="D185" s="61">
        <f>VLOOKUP(Tabla14[[#This Row],[id]],Tabla2[],'aux buscarv'!D$1,FALSE)</f>
        <v>1</v>
      </c>
      <c r="E185" s="61">
        <f>VLOOKUP(Tabla14[[#This Row],[id]],Tabla2[],'aux buscarv'!E$1,FALSE)</f>
        <v>2023</v>
      </c>
      <c r="F185" s="61">
        <f>VLOOKUP(Tabla14[[#This Row],[id]],Tabla2[],'aux buscarv'!F$1,FALSE)</f>
        <v>5</v>
      </c>
      <c r="G185" s="61" t="str">
        <f>VLOOKUP(Tabla14[[#This Row],[id]],Tabla2[],'aux buscarv'!G$1,FALSE)</f>
        <v>EETB</v>
      </c>
      <c r="H185" s="61" t="str">
        <f>VLOOKUP(Tabla14[[#This Row],[id]],Tabla2[],'aux buscarv'!H$1,FALSE)</f>
        <v>CABA</v>
      </c>
      <c r="I185" s="61">
        <f>VLOOKUP(Tabla14[[#This Row],[id]],Tabla2[],'aux buscarv'!I$1,FALSE)</f>
        <v>10</v>
      </c>
      <c r="J185" s="61" t="str">
        <f>VLOOKUP(Tabla14[[#This Row],[id]],Tabla2[],'aux buscarv'!J$1,FALSE)</f>
        <v>COMUNA 12</v>
      </c>
      <c r="K185" s="61" t="str">
        <f>VLOOKUP(Tabla14[[#This Row],[id]],Tabla2[],'aux buscarv'!K$1,FALSE)</f>
        <v>SAAVEDRA</v>
      </c>
      <c r="L185" s="61" t="str">
        <f>VLOOKUP(Tabla14[[#This Row],[id]],Tabla2[],'aux buscarv'!L$1,FALSE)</f>
        <v>PARQUE SAAVEDRA</v>
      </c>
      <c r="M185" s="61" t="str">
        <f>VLOOKUP(Tabla14[[#This Row],[id]],Tabla2[],'aux buscarv'!M$1,FALSE)</f>
        <v>Av. GARCIA DEL RIO Y ROQUE PEREZ</v>
      </c>
      <c r="N185" s="62" t="str">
        <f>VLOOKUP(Tabla14[[#This Row],[id]],Tabla2[],'aux buscarv'!N$1,FALSE)</f>
        <v>https://goo.gl/maps/wok2UTVFkC54WCas8</v>
      </c>
      <c r="O185" t="s">
        <v>109</v>
      </c>
      <c r="P185" t="s">
        <v>113</v>
      </c>
      <c r="Q185" t="s">
        <v>112</v>
      </c>
      <c r="R185">
        <v>5</v>
      </c>
    </row>
    <row r="186" spans="1:18" x14ac:dyDescent="0.25">
      <c r="A186" t="s">
        <v>228</v>
      </c>
      <c r="B186" s="46">
        <f>VLOOKUP(Tabla14[[#This Row],[id]],Tabla2[],'aux buscarv'!B$1,FALSE)</f>
        <v>44952</v>
      </c>
      <c r="C186" s="61">
        <f>VLOOKUP(Tabla14[[#This Row],[id]],Tabla2[],'aux buscarv'!C$1,FALSE)</f>
        <v>26</v>
      </c>
      <c r="D186" s="61">
        <f>VLOOKUP(Tabla14[[#This Row],[id]],Tabla2[],'aux buscarv'!D$1,FALSE)</f>
        <v>1</v>
      </c>
      <c r="E186" s="61">
        <f>VLOOKUP(Tabla14[[#This Row],[id]],Tabla2[],'aux buscarv'!E$1,FALSE)</f>
        <v>2023</v>
      </c>
      <c r="F186" s="61">
        <f>VLOOKUP(Tabla14[[#This Row],[id]],Tabla2[],'aux buscarv'!F$1,FALSE)</f>
        <v>5</v>
      </c>
      <c r="G186" s="61" t="str">
        <f>VLOOKUP(Tabla14[[#This Row],[id]],Tabla2[],'aux buscarv'!G$1,FALSE)</f>
        <v>EETB</v>
      </c>
      <c r="H186" s="61" t="str">
        <f>VLOOKUP(Tabla14[[#This Row],[id]],Tabla2[],'aux buscarv'!H$1,FALSE)</f>
        <v>CABA</v>
      </c>
      <c r="I186" s="61">
        <f>VLOOKUP(Tabla14[[#This Row],[id]],Tabla2[],'aux buscarv'!I$1,FALSE)</f>
        <v>10</v>
      </c>
      <c r="J186" s="61" t="str">
        <f>VLOOKUP(Tabla14[[#This Row],[id]],Tabla2[],'aux buscarv'!J$1,FALSE)</f>
        <v>COMUNA 12</v>
      </c>
      <c r="K186" s="61" t="str">
        <f>VLOOKUP(Tabla14[[#This Row],[id]],Tabla2[],'aux buscarv'!K$1,FALSE)</f>
        <v>SAAVEDRA</v>
      </c>
      <c r="L186" s="61" t="str">
        <f>VLOOKUP(Tabla14[[#This Row],[id]],Tabla2[],'aux buscarv'!L$1,FALSE)</f>
        <v>PARQUE SAAVEDRA</v>
      </c>
      <c r="M186" s="61" t="str">
        <f>VLOOKUP(Tabla14[[#This Row],[id]],Tabla2[],'aux buscarv'!M$1,FALSE)</f>
        <v>Av. GARCIA DEL RIO Y ROQUE PEREZ</v>
      </c>
      <c r="N186" s="62" t="str">
        <f>VLOOKUP(Tabla14[[#This Row],[id]],Tabla2[],'aux buscarv'!N$1,FALSE)</f>
        <v>https://goo.gl/maps/wok2UTVFkC54WCas8</v>
      </c>
      <c r="O186" t="s">
        <v>114</v>
      </c>
      <c r="P186" t="s">
        <v>115</v>
      </c>
      <c r="Q186" t="s">
        <v>111</v>
      </c>
      <c r="R186">
        <v>14</v>
      </c>
    </row>
    <row r="187" spans="1:18" x14ac:dyDescent="0.25">
      <c r="A187" t="s">
        <v>228</v>
      </c>
      <c r="B187" s="46">
        <f>VLOOKUP(Tabla14[[#This Row],[id]],Tabla2[],'aux buscarv'!B$1,FALSE)</f>
        <v>44952</v>
      </c>
      <c r="C187" s="61">
        <f>VLOOKUP(Tabla14[[#This Row],[id]],Tabla2[],'aux buscarv'!C$1,FALSE)</f>
        <v>26</v>
      </c>
      <c r="D187" s="61">
        <f>VLOOKUP(Tabla14[[#This Row],[id]],Tabla2[],'aux buscarv'!D$1,FALSE)</f>
        <v>1</v>
      </c>
      <c r="E187" s="61">
        <f>VLOOKUP(Tabla14[[#This Row],[id]],Tabla2[],'aux buscarv'!E$1,FALSE)</f>
        <v>2023</v>
      </c>
      <c r="F187" s="61">
        <f>VLOOKUP(Tabla14[[#This Row],[id]],Tabla2[],'aux buscarv'!F$1,FALSE)</f>
        <v>5</v>
      </c>
      <c r="G187" s="61" t="str">
        <f>VLOOKUP(Tabla14[[#This Row],[id]],Tabla2[],'aux buscarv'!G$1,FALSE)</f>
        <v>EETB</v>
      </c>
      <c r="H187" s="61" t="str">
        <f>VLOOKUP(Tabla14[[#This Row],[id]],Tabla2[],'aux buscarv'!H$1,FALSE)</f>
        <v>CABA</v>
      </c>
      <c r="I187" s="61">
        <f>VLOOKUP(Tabla14[[#This Row],[id]],Tabla2[],'aux buscarv'!I$1,FALSE)</f>
        <v>10</v>
      </c>
      <c r="J187" s="61" t="str">
        <f>VLOOKUP(Tabla14[[#This Row],[id]],Tabla2[],'aux buscarv'!J$1,FALSE)</f>
        <v>COMUNA 12</v>
      </c>
      <c r="K187" s="61" t="str">
        <f>VLOOKUP(Tabla14[[#This Row],[id]],Tabla2[],'aux buscarv'!K$1,FALSE)</f>
        <v>SAAVEDRA</v>
      </c>
      <c r="L187" s="61" t="str">
        <f>VLOOKUP(Tabla14[[#This Row],[id]],Tabla2[],'aux buscarv'!L$1,FALSE)</f>
        <v>PARQUE SAAVEDRA</v>
      </c>
      <c r="M187" s="61" t="str">
        <f>VLOOKUP(Tabla14[[#This Row],[id]],Tabla2[],'aux buscarv'!M$1,FALSE)</f>
        <v>Av. GARCIA DEL RIO Y ROQUE PEREZ</v>
      </c>
      <c r="N187" s="62" t="str">
        <f>VLOOKUP(Tabla14[[#This Row],[id]],Tabla2[],'aux buscarv'!N$1,FALSE)</f>
        <v>https://goo.gl/maps/wok2UTVFkC54WCas8</v>
      </c>
      <c r="O187" t="s">
        <v>114</v>
      </c>
      <c r="P187" t="s">
        <v>123</v>
      </c>
      <c r="Q187" t="s">
        <v>124</v>
      </c>
      <c r="R187">
        <v>1</v>
      </c>
    </row>
    <row r="188" spans="1:18" x14ac:dyDescent="0.25">
      <c r="A188" t="s">
        <v>228</v>
      </c>
      <c r="B188" s="46">
        <f>VLOOKUP(Tabla14[[#This Row],[id]],Tabla2[],'aux buscarv'!B$1,FALSE)</f>
        <v>44952</v>
      </c>
      <c r="C188" s="61">
        <f>VLOOKUP(Tabla14[[#This Row],[id]],Tabla2[],'aux buscarv'!C$1,FALSE)</f>
        <v>26</v>
      </c>
      <c r="D188" s="61">
        <f>VLOOKUP(Tabla14[[#This Row],[id]],Tabla2[],'aux buscarv'!D$1,FALSE)</f>
        <v>1</v>
      </c>
      <c r="E188" s="61">
        <f>VLOOKUP(Tabla14[[#This Row],[id]],Tabla2[],'aux buscarv'!E$1,FALSE)</f>
        <v>2023</v>
      </c>
      <c r="F188" s="61">
        <f>VLOOKUP(Tabla14[[#This Row],[id]],Tabla2[],'aux buscarv'!F$1,FALSE)</f>
        <v>5</v>
      </c>
      <c r="G188" s="61" t="str">
        <f>VLOOKUP(Tabla14[[#This Row],[id]],Tabla2[],'aux buscarv'!G$1,FALSE)</f>
        <v>EETB</v>
      </c>
      <c r="H188" s="61" t="str">
        <f>VLOOKUP(Tabla14[[#This Row],[id]],Tabla2[],'aux buscarv'!H$1,FALSE)</f>
        <v>CABA</v>
      </c>
      <c r="I188" s="61">
        <f>VLOOKUP(Tabla14[[#This Row],[id]],Tabla2[],'aux buscarv'!I$1,FALSE)</f>
        <v>10</v>
      </c>
      <c r="J188" s="61" t="str">
        <f>VLOOKUP(Tabla14[[#This Row],[id]],Tabla2[],'aux buscarv'!J$1,FALSE)</f>
        <v>COMUNA 12</v>
      </c>
      <c r="K188" s="61" t="str">
        <f>VLOOKUP(Tabla14[[#This Row],[id]],Tabla2[],'aux buscarv'!K$1,FALSE)</f>
        <v>SAAVEDRA</v>
      </c>
      <c r="L188" s="61" t="str">
        <f>VLOOKUP(Tabla14[[#This Row],[id]],Tabla2[],'aux buscarv'!L$1,FALSE)</f>
        <v>PARQUE SAAVEDRA</v>
      </c>
      <c r="M188" s="61" t="str">
        <f>VLOOKUP(Tabla14[[#This Row],[id]],Tabla2[],'aux buscarv'!M$1,FALSE)</f>
        <v>Av. GARCIA DEL RIO Y ROQUE PEREZ</v>
      </c>
      <c r="N188" s="62" t="str">
        <f>VLOOKUP(Tabla14[[#This Row],[id]],Tabla2[],'aux buscarv'!N$1,FALSE)</f>
        <v>https://goo.gl/maps/wok2UTVFkC54WCas8</v>
      </c>
      <c r="O188" t="s">
        <v>114</v>
      </c>
      <c r="P188" t="s">
        <v>123</v>
      </c>
      <c r="Q188" t="s">
        <v>111</v>
      </c>
      <c r="R188">
        <v>14</v>
      </c>
    </row>
    <row r="189" spans="1:18" x14ac:dyDescent="0.25">
      <c r="A189" t="s">
        <v>229</v>
      </c>
      <c r="B189" s="46">
        <f>VLOOKUP(Tabla14[[#This Row],[id]],Tabla2[],'aux buscarv'!B$1,FALSE)</f>
        <v>44949</v>
      </c>
      <c r="C189" s="61">
        <f>VLOOKUP(Tabla14[[#This Row],[id]],Tabla2[],'aux buscarv'!C$1,FALSE)</f>
        <v>23</v>
      </c>
      <c r="D189" s="61">
        <f>VLOOKUP(Tabla14[[#This Row],[id]],Tabla2[],'aux buscarv'!D$1,FALSE)</f>
        <v>1</v>
      </c>
      <c r="E189" s="61">
        <f>VLOOKUP(Tabla14[[#This Row],[id]],Tabla2[],'aux buscarv'!E$1,FALSE)</f>
        <v>2023</v>
      </c>
      <c r="F189" s="61">
        <f>VLOOKUP(Tabla14[[#This Row],[id]],Tabla2[],'aux buscarv'!F$1,FALSE)</f>
        <v>5</v>
      </c>
      <c r="G189" s="61" t="str">
        <f>VLOOKUP(Tabla14[[#This Row],[id]],Tabla2[],'aux buscarv'!G$1,FALSE)</f>
        <v>DAPPTE</v>
      </c>
      <c r="H189" s="61" t="str">
        <f>VLOOKUP(Tabla14[[#This Row],[id]],Tabla2[],'aux buscarv'!H$1,FALSE)</f>
        <v>ENTRE RIOS</v>
      </c>
      <c r="I189" s="61">
        <f>VLOOKUP(Tabla14[[#This Row],[id]],Tabla2[],'aux buscarv'!I$1,FALSE)</f>
        <v>11</v>
      </c>
      <c r="J189" s="61" t="str">
        <f>VLOOKUP(Tabla14[[#This Row],[id]],Tabla2[],'aux buscarv'!J$1,FALSE)</f>
        <v>DEPARTAMENTO GUALEGUAYCHU</v>
      </c>
      <c r="K189" s="61" t="str">
        <f>VLOOKUP(Tabla14[[#This Row],[id]],Tabla2[],'aux buscarv'!K$1,FALSE)</f>
        <v>GUALEGUAYCHU</v>
      </c>
      <c r="L189" s="61" t="str">
        <f>VLOOKUP(Tabla14[[#This Row],[id]],Tabla2[],'aux buscarv'!L$1,FALSE)</f>
        <v>VACUNATORIO DR. PATICO DANERI</v>
      </c>
      <c r="M189" s="61" t="str">
        <f>VLOOKUP(Tabla14[[#This Row],[id]],Tabla2[],'aux buscarv'!M$1,FALSE)</f>
        <v>SAN MARTIN 685</v>
      </c>
      <c r="N189" s="62" t="str">
        <f>VLOOKUP(Tabla14[[#This Row],[id]],Tabla2[],'aux buscarv'!N$1,FALSE)</f>
        <v>https://maps.app.goo.gl/gaUej2NFEq7BukAH6</v>
      </c>
      <c r="O189" t="s">
        <v>114</v>
      </c>
      <c r="P189" t="s">
        <v>123</v>
      </c>
      <c r="Q189" t="s">
        <v>124</v>
      </c>
      <c r="R189">
        <v>16</v>
      </c>
    </row>
    <row r="190" spans="1:18" x14ac:dyDescent="0.25">
      <c r="A190" t="s">
        <v>229</v>
      </c>
      <c r="B190" s="46">
        <f>VLOOKUP(Tabla14[[#This Row],[id]],Tabla2[],'aux buscarv'!B$1,FALSE)</f>
        <v>44949</v>
      </c>
      <c r="C190" s="61">
        <f>VLOOKUP(Tabla14[[#This Row],[id]],Tabla2[],'aux buscarv'!C$1,FALSE)</f>
        <v>23</v>
      </c>
      <c r="D190" s="61">
        <f>VLOOKUP(Tabla14[[#This Row],[id]],Tabla2[],'aux buscarv'!D$1,FALSE)</f>
        <v>1</v>
      </c>
      <c r="E190" s="61">
        <f>VLOOKUP(Tabla14[[#This Row],[id]],Tabla2[],'aux buscarv'!E$1,FALSE)</f>
        <v>2023</v>
      </c>
      <c r="F190" s="61">
        <f>VLOOKUP(Tabla14[[#This Row],[id]],Tabla2[],'aux buscarv'!F$1,FALSE)</f>
        <v>5</v>
      </c>
      <c r="G190" s="61" t="str">
        <f>VLOOKUP(Tabla14[[#This Row],[id]],Tabla2[],'aux buscarv'!G$1,FALSE)</f>
        <v>DAPPTE</v>
      </c>
      <c r="H190" s="61" t="str">
        <f>VLOOKUP(Tabla14[[#This Row],[id]],Tabla2[],'aux buscarv'!H$1,FALSE)</f>
        <v>ENTRE RIOS</v>
      </c>
      <c r="I190" s="61">
        <f>VLOOKUP(Tabla14[[#This Row],[id]],Tabla2[],'aux buscarv'!I$1,FALSE)</f>
        <v>11</v>
      </c>
      <c r="J190" s="61" t="str">
        <f>VLOOKUP(Tabla14[[#This Row],[id]],Tabla2[],'aux buscarv'!J$1,FALSE)</f>
        <v>DEPARTAMENTO GUALEGUAYCHU</v>
      </c>
      <c r="K190" s="61" t="str">
        <f>VLOOKUP(Tabla14[[#This Row],[id]],Tabla2[],'aux buscarv'!K$1,FALSE)</f>
        <v>GUALEGUAYCHU</v>
      </c>
      <c r="L190" s="61" t="str">
        <f>VLOOKUP(Tabla14[[#This Row],[id]],Tabla2[],'aux buscarv'!L$1,FALSE)</f>
        <v>VACUNATORIO DR. PATICO DANERI</v>
      </c>
      <c r="M190" s="61" t="str">
        <f>VLOOKUP(Tabla14[[#This Row],[id]],Tabla2[],'aux buscarv'!M$1,FALSE)</f>
        <v>SAN MARTIN 685</v>
      </c>
      <c r="N190" s="62" t="str">
        <f>VLOOKUP(Tabla14[[#This Row],[id]],Tabla2[],'aux buscarv'!N$1,FALSE)</f>
        <v>https://maps.app.goo.gl/gaUej2NFEq7BukAH6</v>
      </c>
      <c r="O190" t="s">
        <v>114</v>
      </c>
      <c r="P190" t="s">
        <v>123</v>
      </c>
      <c r="Q190" t="s">
        <v>111</v>
      </c>
      <c r="R190">
        <v>32</v>
      </c>
    </row>
    <row r="191" spans="1:18" x14ac:dyDescent="0.25">
      <c r="A191" t="s">
        <v>229</v>
      </c>
      <c r="B191" s="46">
        <f>VLOOKUP(Tabla14[[#This Row],[id]],Tabla2[],'aux buscarv'!B$1,FALSE)</f>
        <v>44949</v>
      </c>
      <c r="C191" s="61">
        <f>VLOOKUP(Tabla14[[#This Row],[id]],Tabla2[],'aux buscarv'!C$1,FALSE)</f>
        <v>23</v>
      </c>
      <c r="D191" s="61">
        <f>VLOOKUP(Tabla14[[#This Row],[id]],Tabla2[],'aux buscarv'!D$1,FALSE)</f>
        <v>1</v>
      </c>
      <c r="E191" s="61">
        <f>VLOOKUP(Tabla14[[#This Row],[id]],Tabla2[],'aux buscarv'!E$1,FALSE)</f>
        <v>2023</v>
      </c>
      <c r="F191" s="61">
        <f>VLOOKUP(Tabla14[[#This Row],[id]],Tabla2[],'aux buscarv'!F$1,FALSE)</f>
        <v>5</v>
      </c>
      <c r="G191" s="61" t="str">
        <f>VLOOKUP(Tabla14[[#This Row],[id]],Tabla2[],'aux buscarv'!G$1,FALSE)</f>
        <v>DAPPTE</v>
      </c>
      <c r="H191" s="61" t="str">
        <f>VLOOKUP(Tabla14[[#This Row],[id]],Tabla2[],'aux buscarv'!H$1,FALSE)</f>
        <v>ENTRE RIOS</v>
      </c>
      <c r="I191" s="61">
        <f>VLOOKUP(Tabla14[[#This Row],[id]],Tabla2[],'aux buscarv'!I$1,FALSE)</f>
        <v>11</v>
      </c>
      <c r="J191" s="61" t="str">
        <f>VLOOKUP(Tabla14[[#This Row],[id]],Tabla2[],'aux buscarv'!J$1,FALSE)</f>
        <v>DEPARTAMENTO GUALEGUAYCHU</v>
      </c>
      <c r="K191" s="61" t="str">
        <f>VLOOKUP(Tabla14[[#This Row],[id]],Tabla2[],'aux buscarv'!K$1,FALSE)</f>
        <v>GUALEGUAYCHU</v>
      </c>
      <c r="L191" s="61" t="str">
        <f>VLOOKUP(Tabla14[[#This Row],[id]],Tabla2[],'aux buscarv'!L$1,FALSE)</f>
        <v>VACUNATORIO DR. PATICO DANERI</v>
      </c>
      <c r="M191" s="61" t="str">
        <f>VLOOKUP(Tabla14[[#This Row],[id]],Tabla2[],'aux buscarv'!M$1,FALSE)</f>
        <v>SAN MARTIN 685</v>
      </c>
      <c r="N191" s="62" t="str">
        <f>VLOOKUP(Tabla14[[#This Row],[id]],Tabla2[],'aux buscarv'!N$1,FALSE)</f>
        <v>https://maps.app.goo.gl/gaUej2NFEq7BukAH6</v>
      </c>
      <c r="O191" t="s">
        <v>114</v>
      </c>
      <c r="P191" t="s">
        <v>123</v>
      </c>
      <c r="Q191" t="s">
        <v>127</v>
      </c>
      <c r="R191">
        <v>8</v>
      </c>
    </row>
    <row r="192" spans="1:18" x14ac:dyDescent="0.25">
      <c r="A192" t="s">
        <v>229</v>
      </c>
      <c r="B192" s="46">
        <f>VLOOKUP(Tabla14[[#This Row],[id]],Tabla2[],'aux buscarv'!B$1,FALSE)</f>
        <v>44949</v>
      </c>
      <c r="C192" s="61">
        <f>VLOOKUP(Tabla14[[#This Row],[id]],Tabla2[],'aux buscarv'!C$1,FALSE)</f>
        <v>23</v>
      </c>
      <c r="D192" s="61">
        <f>VLOOKUP(Tabla14[[#This Row],[id]],Tabla2[],'aux buscarv'!D$1,FALSE)</f>
        <v>1</v>
      </c>
      <c r="E192" s="61">
        <f>VLOOKUP(Tabla14[[#This Row],[id]],Tabla2[],'aux buscarv'!E$1,FALSE)</f>
        <v>2023</v>
      </c>
      <c r="F192" s="61">
        <f>VLOOKUP(Tabla14[[#This Row],[id]],Tabla2[],'aux buscarv'!F$1,FALSE)</f>
        <v>5</v>
      </c>
      <c r="G192" s="61" t="str">
        <f>VLOOKUP(Tabla14[[#This Row],[id]],Tabla2[],'aux buscarv'!G$1,FALSE)</f>
        <v>DAPPTE</v>
      </c>
      <c r="H192" s="61" t="str">
        <f>VLOOKUP(Tabla14[[#This Row],[id]],Tabla2[],'aux buscarv'!H$1,FALSE)</f>
        <v>ENTRE RIOS</v>
      </c>
      <c r="I192" s="61">
        <f>VLOOKUP(Tabla14[[#This Row],[id]],Tabla2[],'aux buscarv'!I$1,FALSE)</f>
        <v>11</v>
      </c>
      <c r="J192" s="61" t="str">
        <f>VLOOKUP(Tabla14[[#This Row],[id]],Tabla2[],'aux buscarv'!J$1,FALSE)</f>
        <v>DEPARTAMENTO GUALEGUAYCHU</v>
      </c>
      <c r="K192" s="61" t="str">
        <f>VLOOKUP(Tabla14[[#This Row],[id]],Tabla2[],'aux buscarv'!K$1,FALSE)</f>
        <v>GUALEGUAYCHU</v>
      </c>
      <c r="L192" s="61" t="str">
        <f>VLOOKUP(Tabla14[[#This Row],[id]],Tabla2[],'aux buscarv'!L$1,FALSE)</f>
        <v>VACUNATORIO DR. PATICO DANERI</v>
      </c>
      <c r="M192" s="61" t="str">
        <f>VLOOKUP(Tabla14[[#This Row],[id]],Tabla2[],'aux buscarv'!M$1,FALSE)</f>
        <v>SAN MARTIN 685</v>
      </c>
      <c r="N192" s="62" t="str">
        <f>VLOOKUP(Tabla14[[#This Row],[id]],Tabla2[],'aux buscarv'!N$1,FALSE)</f>
        <v>https://maps.app.goo.gl/gaUej2NFEq7BukAH6</v>
      </c>
      <c r="O192" t="s">
        <v>144</v>
      </c>
      <c r="P192" t="s">
        <v>145</v>
      </c>
      <c r="Q192" t="s">
        <v>111</v>
      </c>
      <c r="R192">
        <v>30</v>
      </c>
    </row>
    <row r="193" spans="1:18" x14ac:dyDescent="0.25">
      <c r="A193" t="s">
        <v>229</v>
      </c>
      <c r="B193" s="46">
        <f>VLOOKUP(Tabla14[[#This Row],[id]],Tabla2[],'aux buscarv'!B$1,FALSE)</f>
        <v>44949</v>
      </c>
      <c r="C193" s="61">
        <f>VLOOKUP(Tabla14[[#This Row],[id]],Tabla2[],'aux buscarv'!C$1,FALSE)</f>
        <v>23</v>
      </c>
      <c r="D193" s="61">
        <f>VLOOKUP(Tabla14[[#This Row],[id]],Tabla2[],'aux buscarv'!D$1,FALSE)</f>
        <v>1</v>
      </c>
      <c r="E193" s="61">
        <f>VLOOKUP(Tabla14[[#This Row],[id]],Tabla2[],'aux buscarv'!E$1,FALSE)</f>
        <v>2023</v>
      </c>
      <c r="F193" s="61">
        <f>VLOOKUP(Tabla14[[#This Row],[id]],Tabla2[],'aux buscarv'!F$1,FALSE)</f>
        <v>5</v>
      </c>
      <c r="G193" s="61" t="str">
        <f>VLOOKUP(Tabla14[[#This Row],[id]],Tabla2[],'aux buscarv'!G$1,FALSE)</f>
        <v>DAPPTE</v>
      </c>
      <c r="H193" s="61" t="str">
        <f>VLOOKUP(Tabla14[[#This Row],[id]],Tabla2[],'aux buscarv'!H$1,FALSE)</f>
        <v>ENTRE RIOS</v>
      </c>
      <c r="I193" s="61">
        <f>VLOOKUP(Tabla14[[#This Row],[id]],Tabla2[],'aux buscarv'!I$1,FALSE)</f>
        <v>11</v>
      </c>
      <c r="J193" s="61" t="str">
        <f>VLOOKUP(Tabla14[[#This Row],[id]],Tabla2[],'aux buscarv'!J$1,FALSE)</f>
        <v>DEPARTAMENTO GUALEGUAYCHU</v>
      </c>
      <c r="K193" s="61" t="str">
        <f>VLOOKUP(Tabla14[[#This Row],[id]],Tabla2[],'aux buscarv'!K$1,FALSE)</f>
        <v>GUALEGUAYCHU</v>
      </c>
      <c r="L193" s="61" t="str">
        <f>VLOOKUP(Tabla14[[#This Row],[id]],Tabla2[],'aux buscarv'!L$1,FALSE)</f>
        <v>VACUNATORIO DR. PATICO DANERI</v>
      </c>
      <c r="M193" s="61" t="str">
        <f>VLOOKUP(Tabla14[[#This Row],[id]],Tabla2[],'aux buscarv'!M$1,FALSE)</f>
        <v>SAN MARTIN 685</v>
      </c>
      <c r="N193" s="62" t="str">
        <f>VLOOKUP(Tabla14[[#This Row],[id]],Tabla2[],'aux buscarv'!N$1,FALSE)</f>
        <v>https://maps.app.goo.gl/gaUej2NFEq7BukAH6</v>
      </c>
      <c r="O193" t="s">
        <v>144</v>
      </c>
      <c r="P193" t="s">
        <v>145</v>
      </c>
      <c r="Q193" t="s">
        <v>146</v>
      </c>
      <c r="R193">
        <v>117</v>
      </c>
    </row>
    <row r="194" spans="1:18" x14ac:dyDescent="0.25">
      <c r="A194" t="s">
        <v>229</v>
      </c>
      <c r="B194" s="46">
        <f>VLOOKUP(Tabla14[[#This Row],[id]],Tabla2[],'aux buscarv'!B$1,FALSE)</f>
        <v>44949</v>
      </c>
      <c r="C194" s="61">
        <f>VLOOKUP(Tabla14[[#This Row],[id]],Tabla2[],'aux buscarv'!C$1,FALSE)</f>
        <v>23</v>
      </c>
      <c r="D194" s="61">
        <f>VLOOKUP(Tabla14[[#This Row],[id]],Tabla2[],'aux buscarv'!D$1,FALSE)</f>
        <v>1</v>
      </c>
      <c r="E194" s="61">
        <f>VLOOKUP(Tabla14[[#This Row],[id]],Tabla2[],'aux buscarv'!E$1,FALSE)</f>
        <v>2023</v>
      </c>
      <c r="F194" s="61">
        <f>VLOOKUP(Tabla14[[#This Row],[id]],Tabla2[],'aux buscarv'!F$1,FALSE)</f>
        <v>5</v>
      </c>
      <c r="G194" s="61" t="str">
        <f>VLOOKUP(Tabla14[[#This Row],[id]],Tabla2[],'aux buscarv'!G$1,FALSE)</f>
        <v>DAPPTE</v>
      </c>
      <c r="H194" s="61" t="str">
        <f>VLOOKUP(Tabla14[[#This Row],[id]],Tabla2[],'aux buscarv'!H$1,FALSE)</f>
        <v>ENTRE RIOS</v>
      </c>
      <c r="I194" s="61">
        <f>VLOOKUP(Tabla14[[#This Row],[id]],Tabla2[],'aux buscarv'!I$1,FALSE)</f>
        <v>11</v>
      </c>
      <c r="J194" s="61" t="str">
        <f>VLOOKUP(Tabla14[[#This Row],[id]],Tabla2[],'aux buscarv'!J$1,FALSE)</f>
        <v>DEPARTAMENTO GUALEGUAYCHU</v>
      </c>
      <c r="K194" s="61" t="str">
        <f>VLOOKUP(Tabla14[[#This Row],[id]],Tabla2[],'aux buscarv'!K$1,FALSE)</f>
        <v>GUALEGUAYCHU</v>
      </c>
      <c r="L194" s="61" t="str">
        <f>VLOOKUP(Tabla14[[#This Row],[id]],Tabla2[],'aux buscarv'!L$1,FALSE)</f>
        <v>VACUNATORIO DR. PATICO DANERI</v>
      </c>
      <c r="M194" s="61" t="str">
        <f>VLOOKUP(Tabla14[[#This Row],[id]],Tabla2[],'aux buscarv'!M$1,FALSE)</f>
        <v>SAN MARTIN 685</v>
      </c>
      <c r="N194" s="62" t="str">
        <f>VLOOKUP(Tabla14[[#This Row],[id]],Tabla2[],'aux buscarv'!N$1,FALSE)</f>
        <v>https://maps.app.goo.gl/gaUej2NFEq7BukAH6</v>
      </c>
      <c r="O194" t="s">
        <v>151</v>
      </c>
      <c r="P194" t="s">
        <v>151</v>
      </c>
      <c r="Q194" t="s">
        <v>111</v>
      </c>
      <c r="R194">
        <v>34</v>
      </c>
    </row>
    <row r="195" spans="1:18" x14ac:dyDescent="0.25">
      <c r="A195" t="s">
        <v>229</v>
      </c>
      <c r="B195" s="46">
        <f>VLOOKUP(Tabla14[[#This Row],[id]],Tabla2[],'aux buscarv'!B$1,FALSE)</f>
        <v>44949</v>
      </c>
      <c r="C195" s="61">
        <f>VLOOKUP(Tabla14[[#This Row],[id]],Tabla2[],'aux buscarv'!C$1,FALSE)</f>
        <v>23</v>
      </c>
      <c r="D195" s="61">
        <f>VLOOKUP(Tabla14[[#This Row],[id]],Tabla2[],'aux buscarv'!D$1,FALSE)</f>
        <v>1</v>
      </c>
      <c r="E195" s="61">
        <f>VLOOKUP(Tabla14[[#This Row],[id]],Tabla2[],'aux buscarv'!E$1,FALSE)</f>
        <v>2023</v>
      </c>
      <c r="F195" s="61">
        <f>VLOOKUP(Tabla14[[#This Row],[id]],Tabla2[],'aux buscarv'!F$1,FALSE)</f>
        <v>5</v>
      </c>
      <c r="G195" s="61" t="str">
        <f>VLOOKUP(Tabla14[[#This Row],[id]],Tabla2[],'aux buscarv'!G$1,FALSE)</f>
        <v>DAPPTE</v>
      </c>
      <c r="H195" s="61" t="str">
        <f>VLOOKUP(Tabla14[[#This Row],[id]],Tabla2[],'aux buscarv'!H$1,FALSE)</f>
        <v>ENTRE RIOS</v>
      </c>
      <c r="I195" s="61">
        <f>VLOOKUP(Tabla14[[#This Row],[id]],Tabla2[],'aux buscarv'!I$1,FALSE)</f>
        <v>11</v>
      </c>
      <c r="J195" s="61" t="str">
        <f>VLOOKUP(Tabla14[[#This Row],[id]],Tabla2[],'aux buscarv'!J$1,FALSE)</f>
        <v>DEPARTAMENTO GUALEGUAYCHU</v>
      </c>
      <c r="K195" s="61" t="str">
        <f>VLOOKUP(Tabla14[[#This Row],[id]],Tabla2[],'aux buscarv'!K$1,FALSE)</f>
        <v>GUALEGUAYCHU</v>
      </c>
      <c r="L195" s="61" t="str">
        <f>VLOOKUP(Tabla14[[#This Row],[id]],Tabla2[],'aux buscarv'!L$1,FALSE)</f>
        <v>VACUNATORIO DR. PATICO DANERI</v>
      </c>
      <c r="M195" s="61" t="str">
        <f>VLOOKUP(Tabla14[[#This Row],[id]],Tabla2[],'aux buscarv'!M$1,FALSE)</f>
        <v>SAN MARTIN 685</v>
      </c>
      <c r="N195" s="62" t="str">
        <f>VLOOKUP(Tabla14[[#This Row],[id]],Tabla2[],'aux buscarv'!N$1,FALSE)</f>
        <v>https://maps.app.goo.gl/gaUej2NFEq7BukAH6</v>
      </c>
      <c r="O195" t="s">
        <v>151</v>
      </c>
      <c r="P195" t="s">
        <v>151</v>
      </c>
      <c r="Q195" t="s">
        <v>142</v>
      </c>
      <c r="R195">
        <v>95</v>
      </c>
    </row>
    <row r="196" spans="1:18" x14ac:dyDescent="0.25">
      <c r="A196" t="s">
        <v>230</v>
      </c>
      <c r="B196" s="46">
        <f>VLOOKUP(Tabla14[[#This Row],[id]],Tabla2[],'aux buscarv'!B$1,FALSE)</f>
        <v>44950</v>
      </c>
      <c r="C196" s="61">
        <f>VLOOKUP(Tabla14[[#This Row],[id]],Tabla2[],'aux buscarv'!C$1,FALSE)</f>
        <v>24</v>
      </c>
      <c r="D196" s="61">
        <f>VLOOKUP(Tabla14[[#This Row],[id]],Tabla2[],'aux buscarv'!D$1,FALSE)</f>
        <v>1</v>
      </c>
      <c r="E196" s="61">
        <f>VLOOKUP(Tabla14[[#This Row],[id]],Tabla2[],'aux buscarv'!E$1,FALSE)</f>
        <v>2023</v>
      </c>
      <c r="F196" s="61">
        <f>VLOOKUP(Tabla14[[#This Row],[id]],Tabla2[],'aux buscarv'!F$1,FALSE)</f>
        <v>5</v>
      </c>
      <c r="G196" s="61" t="str">
        <f>VLOOKUP(Tabla14[[#This Row],[id]],Tabla2[],'aux buscarv'!G$1,FALSE)</f>
        <v>DAPPTE</v>
      </c>
      <c r="H196" s="61" t="str">
        <f>VLOOKUP(Tabla14[[#This Row],[id]],Tabla2[],'aux buscarv'!H$1,FALSE)</f>
        <v>ENTRE RIOS</v>
      </c>
      <c r="I196" s="61">
        <f>VLOOKUP(Tabla14[[#This Row],[id]],Tabla2[],'aux buscarv'!I$1,FALSE)</f>
        <v>11</v>
      </c>
      <c r="J196" s="61" t="str">
        <f>VLOOKUP(Tabla14[[#This Row],[id]],Tabla2[],'aux buscarv'!J$1,FALSE)</f>
        <v>DEPARTAMENTO GUALEGUAYCHU</v>
      </c>
      <c r="K196" s="61" t="str">
        <f>VLOOKUP(Tabla14[[#This Row],[id]],Tabla2[],'aux buscarv'!K$1,FALSE)</f>
        <v>GUALEGUAYCHU</v>
      </c>
      <c r="L196" s="61" t="str">
        <f>VLOOKUP(Tabla14[[#This Row],[id]],Tabla2[],'aux buscarv'!L$1,FALSE)</f>
        <v>VACUNATORIO DR. PATICO DANERI</v>
      </c>
      <c r="M196" s="61" t="str">
        <f>VLOOKUP(Tabla14[[#This Row],[id]],Tabla2[],'aux buscarv'!M$1,FALSE)</f>
        <v>SAN MARTIN 685</v>
      </c>
      <c r="N196" s="62" t="str">
        <f>VLOOKUP(Tabla14[[#This Row],[id]],Tabla2[],'aux buscarv'!N$1,FALSE)</f>
        <v>https://maps.app.goo.gl/gaUej2NFEq7BukAH6</v>
      </c>
      <c r="O196" t="s">
        <v>114</v>
      </c>
      <c r="P196" t="s">
        <v>123</v>
      </c>
      <c r="Q196" t="s">
        <v>124</v>
      </c>
      <c r="R196">
        <v>14</v>
      </c>
    </row>
    <row r="197" spans="1:18" x14ac:dyDescent="0.25">
      <c r="A197" t="s">
        <v>230</v>
      </c>
      <c r="B197" s="46">
        <f>VLOOKUP(Tabla14[[#This Row],[id]],Tabla2[],'aux buscarv'!B$1,FALSE)</f>
        <v>44950</v>
      </c>
      <c r="C197" s="61">
        <f>VLOOKUP(Tabla14[[#This Row],[id]],Tabla2[],'aux buscarv'!C$1,FALSE)</f>
        <v>24</v>
      </c>
      <c r="D197" s="61">
        <f>VLOOKUP(Tabla14[[#This Row],[id]],Tabla2[],'aux buscarv'!D$1,FALSE)</f>
        <v>1</v>
      </c>
      <c r="E197" s="61">
        <f>VLOOKUP(Tabla14[[#This Row],[id]],Tabla2[],'aux buscarv'!E$1,FALSE)</f>
        <v>2023</v>
      </c>
      <c r="F197" s="61">
        <f>VLOOKUP(Tabla14[[#This Row],[id]],Tabla2[],'aux buscarv'!F$1,FALSE)</f>
        <v>5</v>
      </c>
      <c r="G197" s="61" t="str">
        <f>VLOOKUP(Tabla14[[#This Row],[id]],Tabla2[],'aux buscarv'!G$1,FALSE)</f>
        <v>DAPPTE</v>
      </c>
      <c r="H197" s="61" t="str">
        <f>VLOOKUP(Tabla14[[#This Row],[id]],Tabla2[],'aux buscarv'!H$1,FALSE)</f>
        <v>ENTRE RIOS</v>
      </c>
      <c r="I197" s="61">
        <f>VLOOKUP(Tabla14[[#This Row],[id]],Tabla2[],'aux buscarv'!I$1,FALSE)</f>
        <v>11</v>
      </c>
      <c r="J197" s="61" t="str">
        <f>VLOOKUP(Tabla14[[#This Row],[id]],Tabla2[],'aux buscarv'!J$1,FALSE)</f>
        <v>DEPARTAMENTO GUALEGUAYCHU</v>
      </c>
      <c r="K197" s="61" t="str">
        <f>VLOOKUP(Tabla14[[#This Row],[id]],Tabla2[],'aux buscarv'!K$1,FALSE)</f>
        <v>GUALEGUAYCHU</v>
      </c>
      <c r="L197" s="61" t="str">
        <f>VLOOKUP(Tabla14[[#This Row],[id]],Tabla2[],'aux buscarv'!L$1,FALSE)</f>
        <v>VACUNATORIO DR. PATICO DANERI</v>
      </c>
      <c r="M197" s="61" t="str">
        <f>VLOOKUP(Tabla14[[#This Row],[id]],Tabla2[],'aux buscarv'!M$1,FALSE)</f>
        <v>SAN MARTIN 685</v>
      </c>
      <c r="N197" s="62" t="str">
        <f>VLOOKUP(Tabla14[[#This Row],[id]],Tabla2[],'aux buscarv'!N$1,FALSE)</f>
        <v>https://maps.app.goo.gl/gaUej2NFEq7BukAH6</v>
      </c>
      <c r="O197" t="s">
        <v>114</v>
      </c>
      <c r="P197" t="s">
        <v>123</v>
      </c>
      <c r="Q197" t="s">
        <v>111</v>
      </c>
      <c r="R197">
        <v>26</v>
      </c>
    </row>
    <row r="198" spans="1:18" x14ac:dyDescent="0.25">
      <c r="A198" t="s">
        <v>230</v>
      </c>
      <c r="B198" s="46">
        <f>VLOOKUP(Tabla14[[#This Row],[id]],Tabla2[],'aux buscarv'!B$1,FALSE)</f>
        <v>44950</v>
      </c>
      <c r="C198" s="61">
        <f>VLOOKUP(Tabla14[[#This Row],[id]],Tabla2[],'aux buscarv'!C$1,FALSE)</f>
        <v>24</v>
      </c>
      <c r="D198" s="61">
        <f>VLOOKUP(Tabla14[[#This Row],[id]],Tabla2[],'aux buscarv'!D$1,FALSE)</f>
        <v>1</v>
      </c>
      <c r="E198" s="61">
        <f>VLOOKUP(Tabla14[[#This Row],[id]],Tabla2[],'aux buscarv'!E$1,FALSE)</f>
        <v>2023</v>
      </c>
      <c r="F198" s="61">
        <f>VLOOKUP(Tabla14[[#This Row],[id]],Tabla2[],'aux buscarv'!F$1,FALSE)</f>
        <v>5</v>
      </c>
      <c r="G198" s="61" t="str">
        <f>VLOOKUP(Tabla14[[#This Row],[id]],Tabla2[],'aux buscarv'!G$1,FALSE)</f>
        <v>DAPPTE</v>
      </c>
      <c r="H198" s="61" t="str">
        <f>VLOOKUP(Tabla14[[#This Row],[id]],Tabla2[],'aux buscarv'!H$1,FALSE)</f>
        <v>ENTRE RIOS</v>
      </c>
      <c r="I198" s="61">
        <f>VLOOKUP(Tabla14[[#This Row],[id]],Tabla2[],'aux buscarv'!I$1,FALSE)</f>
        <v>11</v>
      </c>
      <c r="J198" s="61" t="str">
        <f>VLOOKUP(Tabla14[[#This Row],[id]],Tabla2[],'aux buscarv'!J$1,FALSE)</f>
        <v>DEPARTAMENTO GUALEGUAYCHU</v>
      </c>
      <c r="K198" s="61" t="str">
        <f>VLOOKUP(Tabla14[[#This Row],[id]],Tabla2[],'aux buscarv'!K$1,FALSE)</f>
        <v>GUALEGUAYCHU</v>
      </c>
      <c r="L198" s="61" t="str">
        <f>VLOOKUP(Tabla14[[#This Row],[id]],Tabla2[],'aux buscarv'!L$1,FALSE)</f>
        <v>VACUNATORIO DR. PATICO DANERI</v>
      </c>
      <c r="M198" s="61" t="str">
        <f>VLOOKUP(Tabla14[[#This Row],[id]],Tabla2[],'aux buscarv'!M$1,FALSE)</f>
        <v>SAN MARTIN 685</v>
      </c>
      <c r="N198" s="62" t="str">
        <f>VLOOKUP(Tabla14[[#This Row],[id]],Tabla2[],'aux buscarv'!N$1,FALSE)</f>
        <v>https://maps.app.goo.gl/gaUej2NFEq7BukAH6</v>
      </c>
      <c r="O198" t="s">
        <v>114</v>
      </c>
      <c r="P198" t="s">
        <v>123</v>
      </c>
      <c r="Q198" t="s">
        <v>125</v>
      </c>
      <c r="R198">
        <v>2</v>
      </c>
    </row>
    <row r="199" spans="1:18" x14ac:dyDescent="0.25">
      <c r="A199" t="s">
        <v>230</v>
      </c>
      <c r="B199" s="46">
        <f>VLOOKUP(Tabla14[[#This Row],[id]],Tabla2[],'aux buscarv'!B$1,FALSE)</f>
        <v>44950</v>
      </c>
      <c r="C199" s="61">
        <f>VLOOKUP(Tabla14[[#This Row],[id]],Tabla2[],'aux buscarv'!C$1,FALSE)</f>
        <v>24</v>
      </c>
      <c r="D199" s="61">
        <f>VLOOKUP(Tabla14[[#This Row],[id]],Tabla2[],'aux buscarv'!D$1,FALSE)</f>
        <v>1</v>
      </c>
      <c r="E199" s="61">
        <f>VLOOKUP(Tabla14[[#This Row],[id]],Tabla2[],'aux buscarv'!E$1,FALSE)</f>
        <v>2023</v>
      </c>
      <c r="F199" s="61">
        <f>VLOOKUP(Tabla14[[#This Row],[id]],Tabla2[],'aux buscarv'!F$1,FALSE)</f>
        <v>5</v>
      </c>
      <c r="G199" s="61" t="str">
        <f>VLOOKUP(Tabla14[[#This Row],[id]],Tabla2[],'aux buscarv'!G$1,FALSE)</f>
        <v>DAPPTE</v>
      </c>
      <c r="H199" s="61" t="str">
        <f>VLOOKUP(Tabla14[[#This Row],[id]],Tabla2[],'aux buscarv'!H$1,FALSE)</f>
        <v>ENTRE RIOS</v>
      </c>
      <c r="I199" s="61">
        <f>VLOOKUP(Tabla14[[#This Row],[id]],Tabla2[],'aux buscarv'!I$1,FALSE)</f>
        <v>11</v>
      </c>
      <c r="J199" s="61" t="str">
        <f>VLOOKUP(Tabla14[[#This Row],[id]],Tabla2[],'aux buscarv'!J$1,FALSE)</f>
        <v>DEPARTAMENTO GUALEGUAYCHU</v>
      </c>
      <c r="K199" s="61" t="str">
        <f>VLOOKUP(Tabla14[[#This Row],[id]],Tabla2[],'aux buscarv'!K$1,FALSE)</f>
        <v>GUALEGUAYCHU</v>
      </c>
      <c r="L199" s="61" t="str">
        <f>VLOOKUP(Tabla14[[#This Row],[id]],Tabla2[],'aux buscarv'!L$1,FALSE)</f>
        <v>VACUNATORIO DR. PATICO DANERI</v>
      </c>
      <c r="M199" s="61" t="str">
        <f>VLOOKUP(Tabla14[[#This Row],[id]],Tabla2[],'aux buscarv'!M$1,FALSE)</f>
        <v>SAN MARTIN 685</v>
      </c>
      <c r="N199" s="62" t="str">
        <f>VLOOKUP(Tabla14[[#This Row],[id]],Tabla2[],'aux buscarv'!N$1,FALSE)</f>
        <v>https://maps.app.goo.gl/gaUej2NFEq7BukAH6</v>
      </c>
      <c r="O199" t="s">
        <v>114</v>
      </c>
      <c r="P199" t="s">
        <v>123</v>
      </c>
      <c r="Q199" t="s">
        <v>127</v>
      </c>
      <c r="R199">
        <v>6</v>
      </c>
    </row>
    <row r="200" spans="1:18" x14ac:dyDescent="0.25">
      <c r="A200" t="s">
        <v>230</v>
      </c>
      <c r="B200" s="46">
        <f>VLOOKUP(Tabla14[[#This Row],[id]],Tabla2[],'aux buscarv'!B$1,FALSE)</f>
        <v>44950</v>
      </c>
      <c r="C200" s="61">
        <f>VLOOKUP(Tabla14[[#This Row],[id]],Tabla2[],'aux buscarv'!C$1,FALSE)</f>
        <v>24</v>
      </c>
      <c r="D200" s="61">
        <f>VLOOKUP(Tabla14[[#This Row],[id]],Tabla2[],'aux buscarv'!D$1,FALSE)</f>
        <v>1</v>
      </c>
      <c r="E200" s="61">
        <f>VLOOKUP(Tabla14[[#This Row],[id]],Tabla2[],'aux buscarv'!E$1,FALSE)</f>
        <v>2023</v>
      </c>
      <c r="F200" s="61">
        <f>VLOOKUP(Tabla14[[#This Row],[id]],Tabla2[],'aux buscarv'!F$1,FALSE)</f>
        <v>5</v>
      </c>
      <c r="G200" s="61" t="str">
        <f>VLOOKUP(Tabla14[[#This Row],[id]],Tabla2[],'aux buscarv'!G$1,FALSE)</f>
        <v>DAPPTE</v>
      </c>
      <c r="H200" s="61" t="str">
        <f>VLOOKUP(Tabla14[[#This Row],[id]],Tabla2[],'aux buscarv'!H$1,FALSE)</f>
        <v>ENTRE RIOS</v>
      </c>
      <c r="I200" s="61">
        <f>VLOOKUP(Tabla14[[#This Row],[id]],Tabla2[],'aux buscarv'!I$1,FALSE)</f>
        <v>11</v>
      </c>
      <c r="J200" s="61" t="str">
        <f>VLOOKUP(Tabla14[[#This Row],[id]],Tabla2[],'aux buscarv'!J$1,FALSE)</f>
        <v>DEPARTAMENTO GUALEGUAYCHU</v>
      </c>
      <c r="K200" s="61" t="str">
        <f>VLOOKUP(Tabla14[[#This Row],[id]],Tabla2[],'aux buscarv'!K$1,FALSE)</f>
        <v>GUALEGUAYCHU</v>
      </c>
      <c r="L200" s="61" t="str">
        <f>VLOOKUP(Tabla14[[#This Row],[id]],Tabla2[],'aux buscarv'!L$1,FALSE)</f>
        <v>VACUNATORIO DR. PATICO DANERI</v>
      </c>
      <c r="M200" s="61" t="str">
        <f>VLOOKUP(Tabla14[[#This Row],[id]],Tabla2[],'aux buscarv'!M$1,FALSE)</f>
        <v>SAN MARTIN 685</v>
      </c>
      <c r="N200" s="62" t="str">
        <f>VLOOKUP(Tabla14[[#This Row],[id]],Tabla2[],'aux buscarv'!N$1,FALSE)</f>
        <v>https://maps.app.goo.gl/gaUej2NFEq7BukAH6</v>
      </c>
      <c r="O200" t="s">
        <v>144</v>
      </c>
      <c r="P200" t="s">
        <v>145</v>
      </c>
      <c r="Q200" t="s">
        <v>111</v>
      </c>
      <c r="R200">
        <v>24</v>
      </c>
    </row>
    <row r="201" spans="1:18" x14ac:dyDescent="0.25">
      <c r="A201" t="s">
        <v>230</v>
      </c>
      <c r="B201" s="46">
        <f>VLOOKUP(Tabla14[[#This Row],[id]],Tabla2[],'aux buscarv'!B$1,FALSE)</f>
        <v>44950</v>
      </c>
      <c r="C201" s="61">
        <f>VLOOKUP(Tabla14[[#This Row],[id]],Tabla2[],'aux buscarv'!C$1,FALSE)</f>
        <v>24</v>
      </c>
      <c r="D201" s="61">
        <f>VLOOKUP(Tabla14[[#This Row],[id]],Tabla2[],'aux buscarv'!D$1,FALSE)</f>
        <v>1</v>
      </c>
      <c r="E201" s="61">
        <f>VLOOKUP(Tabla14[[#This Row],[id]],Tabla2[],'aux buscarv'!E$1,FALSE)</f>
        <v>2023</v>
      </c>
      <c r="F201" s="61">
        <f>VLOOKUP(Tabla14[[#This Row],[id]],Tabla2[],'aux buscarv'!F$1,FALSE)</f>
        <v>5</v>
      </c>
      <c r="G201" s="61" t="str">
        <f>VLOOKUP(Tabla14[[#This Row],[id]],Tabla2[],'aux buscarv'!G$1,FALSE)</f>
        <v>DAPPTE</v>
      </c>
      <c r="H201" s="61" t="str">
        <f>VLOOKUP(Tabla14[[#This Row],[id]],Tabla2[],'aux buscarv'!H$1,FALSE)</f>
        <v>ENTRE RIOS</v>
      </c>
      <c r="I201" s="61">
        <f>VLOOKUP(Tabla14[[#This Row],[id]],Tabla2[],'aux buscarv'!I$1,FALSE)</f>
        <v>11</v>
      </c>
      <c r="J201" s="61" t="str">
        <f>VLOOKUP(Tabla14[[#This Row],[id]],Tabla2[],'aux buscarv'!J$1,FALSE)</f>
        <v>DEPARTAMENTO GUALEGUAYCHU</v>
      </c>
      <c r="K201" s="61" t="str">
        <f>VLOOKUP(Tabla14[[#This Row],[id]],Tabla2[],'aux buscarv'!K$1,FALSE)</f>
        <v>GUALEGUAYCHU</v>
      </c>
      <c r="L201" s="61" t="str">
        <f>VLOOKUP(Tabla14[[#This Row],[id]],Tabla2[],'aux buscarv'!L$1,FALSE)</f>
        <v>VACUNATORIO DR. PATICO DANERI</v>
      </c>
      <c r="M201" s="61" t="str">
        <f>VLOOKUP(Tabla14[[#This Row],[id]],Tabla2[],'aux buscarv'!M$1,FALSE)</f>
        <v>SAN MARTIN 685</v>
      </c>
      <c r="N201" s="62" t="str">
        <f>VLOOKUP(Tabla14[[#This Row],[id]],Tabla2[],'aux buscarv'!N$1,FALSE)</f>
        <v>https://maps.app.goo.gl/gaUej2NFEq7BukAH6</v>
      </c>
      <c r="O201" t="s">
        <v>144</v>
      </c>
      <c r="P201" t="s">
        <v>145</v>
      </c>
      <c r="Q201" t="s">
        <v>146</v>
      </c>
      <c r="R201">
        <v>96</v>
      </c>
    </row>
    <row r="202" spans="1:18" x14ac:dyDescent="0.25">
      <c r="A202" t="s">
        <v>230</v>
      </c>
      <c r="B202" s="46">
        <f>VLOOKUP(Tabla14[[#This Row],[id]],Tabla2[],'aux buscarv'!B$1,FALSE)</f>
        <v>44950</v>
      </c>
      <c r="C202" s="61">
        <f>VLOOKUP(Tabla14[[#This Row],[id]],Tabla2[],'aux buscarv'!C$1,FALSE)</f>
        <v>24</v>
      </c>
      <c r="D202" s="61">
        <f>VLOOKUP(Tabla14[[#This Row],[id]],Tabla2[],'aux buscarv'!D$1,FALSE)</f>
        <v>1</v>
      </c>
      <c r="E202" s="61">
        <f>VLOOKUP(Tabla14[[#This Row],[id]],Tabla2[],'aux buscarv'!E$1,FALSE)</f>
        <v>2023</v>
      </c>
      <c r="F202" s="61">
        <f>VLOOKUP(Tabla14[[#This Row],[id]],Tabla2[],'aux buscarv'!F$1,FALSE)</f>
        <v>5</v>
      </c>
      <c r="G202" s="61" t="str">
        <f>VLOOKUP(Tabla14[[#This Row],[id]],Tabla2[],'aux buscarv'!G$1,FALSE)</f>
        <v>DAPPTE</v>
      </c>
      <c r="H202" s="61" t="str">
        <f>VLOOKUP(Tabla14[[#This Row],[id]],Tabla2[],'aux buscarv'!H$1,FALSE)</f>
        <v>ENTRE RIOS</v>
      </c>
      <c r="I202" s="61">
        <f>VLOOKUP(Tabla14[[#This Row],[id]],Tabla2[],'aux buscarv'!I$1,FALSE)</f>
        <v>11</v>
      </c>
      <c r="J202" s="61" t="str">
        <f>VLOOKUP(Tabla14[[#This Row],[id]],Tabla2[],'aux buscarv'!J$1,FALSE)</f>
        <v>DEPARTAMENTO GUALEGUAYCHU</v>
      </c>
      <c r="K202" s="61" t="str">
        <f>VLOOKUP(Tabla14[[#This Row],[id]],Tabla2[],'aux buscarv'!K$1,FALSE)</f>
        <v>GUALEGUAYCHU</v>
      </c>
      <c r="L202" s="61" t="str">
        <f>VLOOKUP(Tabla14[[#This Row],[id]],Tabla2[],'aux buscarv'!L$1,FALSE)</f>
        <v>VACUNATORIO DR. PATICO DANERI</v>
      </c>
      <c r="M202" s="61" t="str">
        <f>VLOOKUP(Tabla14[[#This Row],[id]],Tabla2[],'aux buscarv'!M$1,FALSE)</f>
        <v>SAN MARTIN 685</v>
      </c>
      <c r="N202" s="62" t="str">
        <f>VLOOKUP(Tabla14[[#This Row],[id]],Tabla2[],'aux buscarv'!N$1,FALSE)</f>
        <v>https://maps.app.goo.gl/gaUej2NFEq7BukAH6</v>
      </c>
      <c r="O202" t="s">
        <v>151</v>
      </c>
      <c r="P202" t="s">
        <v>151</v>
      </c>
      <c r="Q202" t="s">
        <v>111</v>
      </c>
      <c r="R202">
        <v>25</v>
      </c>
    </row>
    <row r="203" spans="1:18" x14ac:dyDescent="0.25">
      <c r="A203" t="s">
        <v>230</v>
      </c>
      <c r="B203" s="46">
        <f>VLOOKUP(Tabla14[[#This Row],[id]],Tabla2[],'aux buscarv'!B$1,FALSE)</f>
        <v>44950</v>
      </c>
      <c r="C203" s="61">
        <f>VLOOKUP(Tabla14[[#This Row],[id]],Tabla2[],'aux buscarv'!C$1,FALSE)</f>
        <v>24</v>
      </c>
      <c r="D203" s="61">
        <f>VLOOKUP(Tabla14[[#This Row],[id]],Tabla2[],'aux buscarv'!D$1,FALSE)</f>
        <v>1</v>
      </c>
      <c r="E203" s="61">
        <f>VLOOKUP(Tabla14[[#This Row],[id]],Tabla2[],'aux buscarv'!E$1,FALSE)</f>
        <v>2023</v>
      </c>
      <c r="F203" s="61">
        <f>VLOOKUP(Tabla14[[#This Row],[id]],Tabla2[],'aux buscarv'!F$1,FALSE)</f>
        <v>5</v>
      </c>
      <c r="G203" s="61" t="str">
        <f>VLOOKUP(Tabla14[[#This Row],[id]],Tabla2[],'aux buscarv'!G$1,FALSE)</f>
        <v>DAPPTE</v>
      </c>
      <c r="H203" s="61" t="str">
        <f>VLOOKUP(Tabla14[[#This Row],[id]],Tabla2[],'aux buscarv'!H$1,FALSE)</f>
        <v>ENTRE RIOS</v>
      </c>
      <c r="I203" s="61">
        <f>VLOOKUP(Tabla14[[#This Row],[id]],Tabla2[],'aux buscarv'!I$1,FALSE)</f>
        <v>11</v>
      </c>
      <c r="J203" s="61" t="str">
        <f>VLOOKUP(Tabla14[[#This Row],[id]],Tabla2[],'aux buscarv'!J$1,FALSE)</f>
        <v>DEPARTAMENTO GUALEGUAYCHU</v>
      </c>
      <c r="K203" s="61" t="str">
        <f>VLOOKUP(Tabla14[[#This Row],[id]],Tabla2[],'aux buscarv'!K$1,FALSE)</f>
        <v>GUALEGUAYCHU</v>
      </c>
      <c r="L203" s="61" t="str">
        <f>VLOOKUP(Tabla14[[#This Row],[id]],Tabla2[],'aux buscarv'!L$1,FALSE)</f>
        <v>VACUNATORIO DR. PATICO DANERI</v>
      </c>
      <c r="M203" s="61" t="str">
        <f>VLOOKUP(Tabla14[[#This Row],[id]],Tabla2[],'aux buscarv'!M$1,FALSE)</f>
        <v>SAN MARTIN 685</v>
      </c>
      <c r="N203" s="62" t="str">
        <f>VLOOKUP(Tabla14[[#This Row],[id]],Tabla2[],'aux buscarv'!N$1,FALSE)</f>
        <v>https://maps.app.goo.gl/gaUej2NFEq7BukAH6</v>
      </c>
      <c r="O203" t="s">
        <v>151</v>
      </c>
      <c r="P203" t="s">
        <v>151</v>
      </c>
      <c r="Q203" t="s">
        <v>142</v>
      </c>
      <c r="R203">
        <v>66</v>
      </c>
    </row>
    <row r="204" spans="1:18" x14ac:dyDescent="0.25">
      <c r="A204" t="s">
        <v>231</v>
      </c>
      <c r="B204" s="46">
        <f>VLOOKUP(Tabla14[[#This Row],[id]],Tabla2[],'aux buscarv'!B$1,FALSE)</f>
        <v>44951</v>
      </c>
      <c r="C204" s="61">
        <f>VLOOKUP(Tabla14[[#This Row],[id]],Tabla2[],'aux buscarv'!C$1,FALSE)</f>
        <v>25</v>
      </c>
      <c r="D204" s="61">
        <f>VLOOKUP(Tabla14[[#This Row],[id]],Tabla2[],'aux buscarv'!D$1,FALSE)</f>
        <v>1</v>
      </c>
      <c r="E204" s="61">
        <f>VLOOKUP(Tabla14[[#This Row],[id]],Tabla2[],'aux buscarv'!E$1,FALSE)</f>
        <v>2023</v>
      </c>
      <c r="F204" s="61">
        <f>VLOOKUP(Tabla14[[#This Row],[id]],Tabla2[],'aux buscarv'!F$1,FALSE)</f>
        <v>5</v>
      </c>
      <c r="G204" s="61" t="str">
        <f>VLOOKUP(Tabla14[[#This Row],[id]],Tabla2[],'aux buscarv'!G$1,FALSE)</f>
        <v>DAPPTE</v>
      </c>
      <c r="H204" s="61" t="str">
        <f>VLOOKUP(Tabla14[[#This Row],[id]],Tabla2[],'aux buscarv'!H$1,FALSE)</f>
        <v>ENTRE RIOS</v>
      </c>
      <c r="I204" s="61">
        <f>VLOOKUP(Tabla14[[#This Row],[id]],Tabla2[],'aux buscarv'!I$1,FALSE)</f>
        <v>11</v>
      </c>
      <c r="J204" s="61" t="str">
        <f>VLOOKUP(Tabla14[[#This Row],[id]],Tabla2[],'aux buscarv'!J$1,FALSE)</f>
        <v>DEPARTAMENTO GUALEGUAYCHU</v>
      </c>
      <c r="K204" s="61" t="str">
        <f>VLOOKUP(Tabla14[[#This Row],[id]],Tabla2[],'aux buscarv'!K$1,FALSE)</f>
        <v>GUALEGUAYCHU</v>
      </c>
      <c r="L204" s="61" t="str">
        <f>VLOOKUP(Tabla14[[#This Row],[id]],Tabla2[],'aux buscarv'!L$1,FALSE)</f>
        <v>VACUNATORIO DR. PATICO DANERI</v>
      </c>
      <c r="M204" s="61" t="str">
        <f>VLOOKUP(Tabla14[[#This Row],[id]],Tabla2[],'aux buscarv'!M$1,FALSE)</f>
        <v>SAN MARTIN 685</v>
      </c>
      <c r="N204" s="62" t="str">
        <f>VLOOKUP(Tabla14[[#This Row],[id]],Tabla2[],'aux buscarv'!N$1,FALSE)</f>
        <v>https://maps.app.goo.gl/gaUej2NFEq7BukAH6</v>
      </c>
      <c r="O204" t="s">
        <v>114</v>
      </c>
      <c r="P204" t="s">
        <v>123</v>
      </c>
      <c r="Q204" t="s">
        <v>124</v>
      </c>
      <c r="R204">
        <v>16</v>
      </c>
    </row>
    <row r="205" spans="1:18" x14ac:dyDescent="0.25">
      <c r="A205" t="s">
        <v>231</v>
      </c>
      <c r="B205" s="46">
        <f>VLOOKUP(Tabla14[[#This Row],[id]],Tabla2[],'aux buscarv'!B$1,FALSE)</f>
        <v>44951</v>
      </c>
      <c r="C205" s="61">
        <f>VLOOKUP(Tabla14[[#This Row],[id]],Tabla2[],'aux buscarv'!C$1,FALSE)</f>
        <v>25</v>
      </c>
      <c r="D205" s="61">
        <f>VLOOKUP(Tabla14[[#This Row],[id]],Tabla2[],'aux buscarv'!D$1,FALSE)</f>
        <v>1</v>
      </c>
      <c r="E205" s="61">
        <f>VLOOKUP(Tabla14[[#This Row],[id]],Tabla2[],'aux buscarv'!E$1,FALSE)</f>
        <v>2023</v>
      </c>
      <c r="F205" s="61">
        <f>VLOOKUP(Tabla14[[#This Row],[id]],Tabla2[],'aux buscarv'!F$1,FALSE)</f>
        <v>5</v>
      </c>
      <c r="G205" s="61" t="str">
        <f>VLOOKUP(Tabla14[[#This Row],[id]],Tabla2[],'aux buscarv'!G$1,FALSE)</f>
        <v>DAPPTE</v>
      </c>
      <c r="H205" s="61" t="str">
        <f>VLOOKUP(Tabla14[[#This Row],[id]],Tabla2[],'aux buscarv'!H$1,FALSE)</f>
        <v>ENTRE RIOS</v>
      </c>
      <c r="I205" s="61">
        <f>VLOOKUP(Tabla14[[#This Row],[id]],Tabla2[],'aux buscarv'!I$1,FALSE)</f>
        <v>11</v>
      </c>
      <c r="J205" s="61" t="str">
        <f>VLOOKUP(Tabla14[[#This Row],[id]],Tabla2[],'aux buscarv'!J$1,FALSE)</f>
        <v>DEPARTAMENTO GUALEGUAYCHU</v>
      </c>
      <c r="K205" s="61" t="str">
        <f>VLOOKUP(Tabla14[[#This Row],[id]],Tabla2[],'aux buscarv'!K$1,FALSE)</f>
        <v>GUALEGUAYCHU</v>
      </c>
      <c r="L205" s="61" t="str">
        <f>VLOOKUP(Tabla14[[#This Row],[id]],Tabla2[],'aux buscarv'!L$1,FALSE)</f>
        <v>VACUNATORIO DR. PATICO DANERI</v>
      </c>
      <c r="M205" s="61" t="str">
        <f>VLOOKUP(Tabla14[[#This Row],[id]],Tabla2[],'aux buscarv'!M$1,FALSE)</f>
        <v>SAN MARTIN 685</v>
      </c>
      <c r="N205" s="62" t="str">
        <f>VLOOKUP(Tabla14[[#This Row],[id]],Tabla2[],'aux buscarv'!N$1,FALSE)</f>
        <v>https://maps.app.goo.gl/gaUej2NFEq7BukAH6</v>
      </c>
      <c r="O205" t="s">
        <v>114</v>
      </c>
      <c r="P205" t="s">
        <v>123</v>
      </c>
      <c r="Q205" t="s">
        <v>111</v>
      </c>
      <c r="R205">
        <v>34</v>
      </c>
    </row>
    <row r="206" spans="1:18" x14ac:dyDescent="0.25">
      <c r="A206" t="s">
        <v>231</v>
      </c>
      <c r="B206" s="46">
        <f>VLOOKUP(Tabla14[[#This Row],[id]],Tabla2[],'aux buscarv'!B$1,FALSE)</f>
        <v>44951</v>
      </c>
      <c r="C206" s="61">
        <f>VLOOKUP(Tabla14[[#This Row],[id]],Tabla2[],'aux buscarv'!C$1,FALSE)</f>
        <v>25</v>
      </c>
      <c r="D206" s="61">
        <f>VLOOKUP(Tabla14[[#This Row],[id]],Tabla2[],'aux buscarv'!D$1,FALSE)</f>
        <v>1</v>
      </c>
      <c r="E206" s="61">
        <f>VLOOKUP(Tabla14[[#This Row],[id]],Tabla2[],'aux buscarv'!E$1,FALSE)</f>
        <v>2023</v>
      </c>
      <c r="F206" s="61">
        <f>VLOOKUP(Tabla14[[#This Row],[id]],Tabla2[],'aux buscarv'!F$1,FALSE)</f>
        <v>5</v>
      </c>
      <c r="G206" s="61" t="str">
        <f>VLOOKUP(Tabla14[[#This Row],[id]],Tabla2[],'aux buscarv'!G$1,FALSE)</f>
        <v>DAPPTE</v>
      </c>
      <c r="H206" s="61" t="str">
        <f>VLOOKUP(Tabla14[[#This Row],[id]],Tabla2[],'aux buscarv'!H$1,FALSE)</f>
        <v>ENTRE RIOS</v>
      </c>
      <c r="I206" s="61">
        <f>VLOOKUP(Tabla14[[#This Row],[id]],Tabla2[],'aux buscarv'!I$1,FALSE)</f>
        <v>11</v>
      </c>
      <c r="J206" s="61" t="str">
        <f>VLOOKUP(Tabla14[[#This Row],[id]],Tabla2[],'aux buscarv'!J$1,FALSE)</f>
        <v>DEPARTAMENTO GUALEGUAYCHU</v>
      </c>
      <c r="K206" s="61" t="str">
        <f>VLOOKUP(Tabla14[[#This Row],[id]],Tabla2[],'aux buscarv'!K$1,FALSE)</f>
        <v>GUALEGUAYCHU</v>
      </c>
      <c r="L206" s="61" t="str">
        <f>VLOOKUP(Tabla14[[#This Row],[id]],Tabla2[],'aux buscarv'!L$1,FALSE)</f>
        <v>VACUNATORIO DR. PATICO DANERI</v>
      </c>
      <c r="M206" s="61" t="str">
        <f>VLOOKUP(Tabla14[[#This Row],[id]],Tabla2[],'aux buscarv'!M$1,FALSE)</f>
        <v>SAN MARTIN 685</v>
      </c>
      <c r="N206" s="62" t="str">
        <f>VLOOKUP(Tabla14[[#This Row],[id]],Tabla2[],'aux buscarv'!N$1,FALSE)</f>
        <v>https://maps.app.goo.gl/gaUej2NFEq7BukAH6</v>
      </c>
      <c r="O206" t="s">
        <v>114</v>
      </c>
      <c r="P206" t="s">
        <v>123</v>
      </c>
      <c r="Q206" t="s">
        <v>127</v>
      </c>
      <c r="R206">
        <v>8</v>
      </c>
    </row>
    <row r="207" spans="1:18" x14ac:dyDescent="0.25">
      <c r="A207" t="s">
        <v>231</v>
      </c>
      <c r="B207" s="46">
        <f>VLOOKUP(Tabla14[[#This Row],[id]],Tabla2[],'aux buscarv'!B$1,FALSE)</f>
        <v>44951</v>
      </c>
      <c r="C207" s="61">
        <f>VLOOKUP(Tabla14[[#This Row],[id]],Tabla2[],'aux buscarv'!C$1,FALSE)</f>
        <v>25</v>
      </c>
      <c r="D207" s="61">
        <f>VLOOKUP(Tabla14[[#This Row],[id]],Tabla2[],'aux buscarv'!D$1,FALSE)</f>
        <v>1</v>
      </c>
      <c r="E207" s="61">
        <f>VLOOKUP(Tabla14[[#This Row],[id]],Tabla2[],'aux buscarv'!E$1,FALSE)</f>
        <v>2023</v>
      </c>
      <c r="F207" s="61">
        <f>VLOOKUP(Tabla14[[#This Row],[id]],Tabla2[],'aux buscarv'!F$1,FALSE)</f>
        <v>5</v>
      </c>
      <c r="G207" s="61" t="str">
        <f>VLOOKUP(Tabla14[[#This Row],[id]],Tabla2[],'aux buscarv'!G$1,FALSE)</f>
        <v>DAPPTE</v>
      </c>
      <c r="H207" s="61" t="str">
        <f>VLOOKUP(Tabla14[[#This Row],[id]],Tabla2[],'aux buscarv'!H$1,FALSE)</f>
        <v>ENTRE RIOS</v>
      </c>
      <c r="I207" s="61">
        <f>VLOOKUP(Tabla14[[#This Row],[id]],Tabla2[],'aux buscarv'!I$1,FALSE)</f>
        <v>11</v>
      </c>
      <c r="J207" s="61" t="str">
        <f>VLOOKUP(Tabla14[[#This Row],[id]],Tabla2[],'aux buscarv'!J$1,FALSE)</f>
        <v>DEPARTAMENTO GUALEGUAYCHU</v>
      </c>
      <c r="K207" s="61" t="str">
        <f>VLOOKUP(Tabla14[[#This Row],[id]],Tabla2[],'aux buscarv'!K$1,FALSE)</f>
        <v>GUALEGUAYCHU</v>
      </c>
      <c r="L207" s="61" t="str">
        <f>VLOOKUP(Tabla14[[#This Row],[id]],Tabla2[],'aux buscarv'!L$1,FALSE)</f>
        <v>VACUNATORIO DR. PATICO DANERI</v>
      </c>
      <c r="M207" s="61" t="str">
        <f>VLOOKUP(Tabla14[[#This Row],[id]],Tabla2[],'aux buscarv'!M$1,FALSE)</f>
        <v>SAN MARTIN 685</v>
      </c>
      <c r="N207" s="62" t="str">
        <f>VLOOKUP(Tabla14[[#This Row],[id]],Tabla2[],'aux buscarv'!N$1,FALSE)</f>
        <v>https://maps.app.goo.gl/gaUej2NFEq7BukAH6</v>
      </c>
      <c r="O207" t="s">
        <v>144</v>
      </c>
      <c r="P207" t="s">
        <v>145</v>
      </c>
      <c r="Q207" t="s">
        <v>111</v>
      </c>
      <c r="R207">
        <v>30</v>
      </c>
    </row>
    <row r="208" spans="1:18" x14ac:dyDescent="0.25">
      <c r="A208" t="s">
        <v>231</v>
      </c>
      <c r="B208" s="46">
        <f>VLOOKUP(Tabla14[[#This Row],[id]],Tabla2[],'aux buscarv'!B$1,FALSE)</f>
        <v>44951</v>
      </c>
      <c r="C208" s="61">
        <f>VLOOKUP(Tabla14[[#This Row],[id]],Tabla2[],'aux buscarv'!C$1,FALSE)</f>
        <v>25</v>
      </c>
      <c r="D208" s="61">
        <f>VLOOKUP(Tabla14[[#This Row],[id]],Tabla2[],'aux buscarv'!D$1,FALSE)</f>
        <v>1</v>
      </c>
      <c r="E208" s="61">
        <f>VLOOKUP(Tabla14[[#This Row],[id]],Tabla2[],'aux buscarv'!E$1,FALSE)</f>
        <v>2023</v>
      </c>
      <c r="F208" s="61">
        <f>VLOOKUP(Tabla14[[#This Row],[id]],Tabla2[],'aux buscarv'!F$1,FALSE)</f>
        <v>5</v>
      </c>
      <c r="G208" s="61" t="str">
        <f>VLOOKUP(Tabla14[[#This Row],[id]],Tabla2[],'aux buscarv'!G$1,FALSE)</f>
        <v>DAPPTE</v>
      </c>
      <c r="H208" s="61" t="str">
        <f>VLOOKUP(Tabla14[[#This Row],[id]],Tabla2[],'aux buscarv'!H$1,FALSE)</f>
        <v>ENTRE RIOS</v>
      </c>
      <c r="I208" s="61">
        <f>VLOOKUP(Tabla14[[#This Row],[id]],Tabla2[],'aux buscarv'!I$1,FALSE)</f>
        <v>11</v>
      </c>
      <c r="J208" s="61" t="str">
        <f>VLOOKUP(Tabla14[[#This Row],[id]],Tabla2[],'aux buscarv'!J$1,FALSE)</f>
        <v>DEPARTAMENTO GUALEGUAYCHU</v>
      </c>
      <c r="K208" s="61" t="str">
        <f>VLOOKUP(Tabla14[[#This Row],[id]],Tabla2[],'aux buscarv'!K$1,FALSE)</f>
        <v>GUALEGUAYCHU</v>
      </c>
      <c r="L208" s="61" t="str">
        <f>VLOOKUP(Tabla14[[#This Row],[id]],Tabla2[],'aux buscarv'!L$1,FALSE)</f>
        <v>VACUNATORIO DR. PATICO DANERI</v>
      </c>
      <c r="M208" s="61" t="str">
        <f>VLOOKUP(Tabla14[[#This Row],[id]],Tabla2[],'aux buscarv'!M$1,FALSE)</f>
        <v>SAN MARTIN 685</v>
      </c>
      <c r="N208" s="62" t="str">
        <f>VLOOKUP(Tabla14[[#This Row],[id]],Tabla2[],'aux buscarv'!N$1,FALSE)</f>
        <v>https://maps.app.goo.gl/gaUej2NFEq7BukAH6</v>
      </c>
      <c r="O208" t="s">
        <v>144</v>
      </c>
      <c r="P208" t="s">
        <v>145</v>
      </c>
      <c r="Q208" t="s">
        <v>146</v>
      </c>
      <c r="R208">
        <v>120</v>
      </c>
    </row>
    <row r="209" spans="1:18" x14ac:dyDescent="0.25">
      <c r="A209" t="s">
        <v>231</v>
      </c>
      <c r="B209" s="46">
        <f>VLOOKUP(Tabla14[[#This Row],[id]],Tabla2[],'aux buscarv'!B$1,FALSE)</f>
        <v>44951</v>
      </c>
      <c r="C209" s="61">
        <f>VLOOKUP(Tabla14[[#This Row],[id]],Tabla2[],'aux buscarv'!C$1,FALSE)</f>
        <v>25</v>
      </c>
      <c r="D209" s="61">
        <f>VLOOKUP(Tabla14[[#This Row],[id]],Tabla2[],'aux buscarv'!D$1,FALSE)</f>
        <v>1</v>
      </c>
      <c r="E209" s="61">
        <f>VLOOKUP(Tabla14[[#This Row],[id]],Tabla2[],'aux buscarv'!E$1,FALSE)</f>
        <v>2023</v>
      </c>
      <c r="F209" s="61">
        <f>VLOOKUP(Tabla14[[#This Row],[id]],Tabla2[],'aux buscarv'!F$1,FALSE)</f>
        <v>5</v>
      </c>
      <c r="G209" s="61" t="str">
        <f>VLOOKUP(Tabla14[[#This Row],[id]],Tabla2[],'aux buscarv'!G$1,FALSE)</f>
        <v>DAPPTE</v>
      </c>
      <c r="H209" s="61" t="str">
        <f>VLOOKUP(Tabla14[[#This Row],[id]],Tabla2[],'aux buscarv'!H$1,FALSE)</f>
        <v>ENTRE RIOS</v>
      </c>
      <c r="I209" s="61">
        <f>VLOOKUP(Tabla14[[#This Row],[id]],Tabla2[],'aux buscarv'!I$1,FALSE)</f>
        <v>11</v>
      </c>
      <c r="J209" s="61" t="str">
        <f>VLOOKUP(Tabla14[[#This Row],[id]],Tabla2[],'aux buscarv'!J$1,FALSE)</f>
        <v>DEPARTAMENTO GUALEGUAYCHU</v>
      </c>
      <c r="K209" s="61" t="str">
        <f>VLOOKUP(Tabla14[[#This Row],[id]],Tabla2[],'aux buscarv'!K$1,FALSE)</f>
        <v>GUALEGUAYCHU</v>
      </c>
      <c r="L209" s="61" t="str">
        <f>VLOOKUP(Tabla14[[#This Row],[id]],Tabla2[],'aux buscarv'!L$1,FALSE)</f>
        <v>VACUNATORIO DR. PATICO DANERI</v>
      </c>
      <c r="M209" s="61" t="str">
        <f>VLOOKUP(Tabla14[[#This Row],[id]],Tabla2[],'aux buscarv'!M$1,FALSE)</f>
        <v>SAN MARTIN 685</v>
      </c>
      <c r="N209" s="62" t="str">
        <f>VLOOKUP(Tabla14[[#This Row],[id]],Tabla2[],'aux buscarv'!N$1,FALSE)</f>
        <v>https://maps.app.goo.gl/gaUej2NFEq7BukAH6</v>
      </c>
      <c r="O209" t="s">
        <v>151</v>
      </c>
      <c r="P209" t="s">
        <v>151</v>
      </c>
      <c r="Q209" t="s">
        <v>111</v>
      </c>
      <c r="R209">
        <v>31</v>
      </c>
    </row>
    <row r="210" spans="1:18" x14ac:dyDescent="0.25">
      <c r="A210" t="s">
        <v>231</v>
      </c>
      <c r="B210" s="46">
        <f>VLOOKUP(Tabla14[[#This Row],[id]],Tabla2[],'aux buscarv'!B$1,FALSE)</f>
        <v>44951</v>
      </c>
      <c r="C210" s="61">
        <f>VLOOKUP(Tabla14[[#This Row],[id]],Tabla2[],'aux buscarv'!C$1,FALSE)</f>
        <v>25</v>
      </c>
      <c r="D210" s="61">
        <f>VLOOKUP(Tabla14[[#This Row],[id]],Tabla2[],'aux buscarv'!D$1,FALSE)</f>
        <v>1</v>
      </c>
      <c r="E210" s="61">
        <f>VLOOKUP(Tabla14[[#This Row],[id]],Tabla2[],'aux buscarv'!E$1,FALSE)</f>
        <v>2023</v>
      </c>
      <c r="F210" s="61">
        <f>VLOOKUP(Tabla14[[#This Row],[id]],Tabla2[],'aux buscarv'!F$1,FALSE)</f>
        <v>5</v>
      </c>
      <c r="G210" s="61" t="str">
        <f>VLOOKUP(Tabla14[[#This Row],[id]],Tabla2[],'aux buscarv'!G$1,FALSE)</f>
        <v>DAPPTE</v>
      </c>
      <c r="H210" s="61" t="str">
        <f>VLOOKUP(Tabla14[[#This Row],[id]],Tabla2[],'aux buscarv'!H$1,FALSE)</f>
        <v>ENTRE RIOS</v>
      </c>
      <c r="I210" s="61">
        <f>VLOOKUP(Tabla14[[#This Row],[id]],Tabla2[],'aux buscarv'!I$1,FALSE)</f>
        <v>11</v>
      </c>
      <c r="J210" s="61" t="str">
        <f>VLOOKUP(Tabla14[[#This Row],[id]],Tabla2[],'aux buscarv'!J$1,FALSE)</f>
        <v>DEPARTAMENTO GUALEGUAYCHU</v>
      </c>
      <c r="K210" s="61" t="str">
        <f>VLOOKUP(Tabla14[[#This Row],[id]],Tabla2[],'aux buscarv'!K$1,FALSE)</f>
        <v>GUALEGUAYCHU</v>
      </c>
      <c r="L210" s="61" t="str">
        <f>VLOOKUP(Tabla14[[#This Row],[id]],Tabla2[],'aux buscarv'!L$1,FALSE)</f>
        <v>VACUNATORIO DR. PATICO DANERI</v>
      </c>
      <c r="M210" s="61" t="str">
        <f>VLOOKUP(Tabla14[[#This Row],[id]],Tabla2[],'aux buscarv'!M$1,FALSE)</f>
        <v>SAN MARTIN 685</v>
      </c>
      <c r="N210" s="62" t="str">
        <f>VLOOKUP(Tabla14[[#This Row],[id]],Tabla2[],'aux buscarv'!N$1,FALSE)</f>
        <v>https://maps.app.goo.gl/gaUej2NFEq7BukAH6</v>
      </c>
      <c r="O210" t="s">
        <v>151</v>
      </c>
      <c r="P210" t="s">
        <v>151</v>
      </c>
      <c r="Q210" t="s">
        <v>142</v>
      </c>
      <c r="R210">
        <v>75</v>
      </c>
    </row>
    <row r="211" spans="1:18" x14ac:dyDescent="0.25">
      <c r="A211" t="s">
        <v>232</v>
      </c>
      <c r="B211" s="46">
        <f>VLOOKUP(Tabla14[[#This Row],[id]],Tabla2[],'aux buscarv'!B$1,FALSE)</f>
        <v>44952</v>
      </c>
      <c r="C211" s="61">
        <f>VLOOKUP(Tabla14[[#This Row],[id]],Tabla2[],'aux buscarv'!C$1,FALSE)</f>
        <v>26</v>
      </c>
      <c r="D211" s="61">
        <f>VLOOKUP(Tabla14[[#This Row],[id]],Tabla2[],'aux buscarv'!D$1,FALSE)</f>
        <v>1</v>
      </c>
      <c r="E211" s="61">
        <f>VLOOKUP(Tabla14[[#This Row],[id]],Tabla2[],'aux buscarv'!E$1,FALSE)</f>
        <v>2023</v>
      </c>
      <c r="F211" s="61">
        <f>VLOOKUP(Tabla14[[#This Row],[id]],Tabla2[],'aux buscarv'!F$1,FALSE)</f>
        <v>5</v>
      </c>
      <c r="G211" s="61" t="str">
        <f>VLOOKUP(Tabla14[[#This Row],[id]],Tabla2[],'aux buscarv'!G$1,FALSE)</f>
        <v>DAPPTE</v>
      </c>
      <c r="H211" s="61" t="str">
        <f>VLOOKUP(Tabla14[[#This Row],[id]],Tabla2[],'aux buscarv'!H$1,FALSE)</f>
        <v>ENTRE RIOS</v>
      </c>
      <c r="I211" s="61">
        <f>VLOOKUP(Tabla14[[#This Row],[id]],Tabla2[],'aux buscarv'!I$1,FALSE)</f>
        <v>11</v>
      </c>
      <c r="J211" s="61" t="str">
        <f>VLOOKUP(Tabla14[[#This Row],[id]],Tabla2[],'aux buscarv'!J$1,FALSE)</f>
        <v>DEPARTAMENTO GUALEGUAYCHU</v>
      </c>
      <c r="K211" s="61" t="str">
        <f>VLOOKUP(Tabla14[[#This Row],[id]],Tabla2[],'aux buscarv'!K$1,FALSE)</f>
        <v>GUALEGUAYCHU</v>
      </c>
      <c r="L211" s="61" t="str">
        <f>VLOOKUP(Tabla14[[#This Row],[id]],Tabla2[],'aux buscarv'!L$1,FALSE)</f>
        <v>VACUNATORIO DR. PATICO DANERI</v>
      </c>
      <c r="M211" s="61" t="str">
        <f>VLOOKUP(Tabla14[[#This Row],[id]],Tabla2[],'aux buscarv'!M$1,FALSE)</f>
        <v>SAN MARTIN 685</v>
      </c>
      <c r="N211" s="62" t="str">
        <f>VLOOKUP(Tabla14[[#This Row],[id]],Tabla2[],'aux buscarv'!N$1,FALSE)</f>
        <v>https://maps.app.goo.gl/gaUej2NFEq7BukAH6</v>
      </c>
      <c r="O211" t="s">
        <v>114</v>
      </c>
      <c r="P211" t="s">
        <v>123</v>
      </c>
      <c r="Q211" t="s">
        <v>124</v>
      </c>
      <c r="R211">
        <v>14</v>
      </c>
    </row>
    <row r="212" spans="1:18" x14ac:dyDescent="0.25">
      <c r="A212" t="s">
        <v>232</v>
      </c>
      <c r="B212" s="46">
        <f>VLOOKUP(Tabla14[[#This Row],[id]],Tabla2[],'aux buscarv'!B$1,FALSE)</f>
        <v>44952</v>
      </c>
      <c r="C212" s="61">
        <f>VLOOKUP(Tabla14[[#This Row],[id]],Tabla2[],'aux buscarv'!C$1,FALSE)</f>
        <v>26</v>
      </c>
      <c r="D212" s="61">
        <f>VLOOKUP(Tabla14[[#This Row],[id]],Tabla2[],'aux buscarv'!D$1,FALSE)</f>
        <v>1</v>
      </c>
      <c r="E212" s="61">
        <f>VLOOKUP(Tabla14[[#This Row],[id]],Tabla2[],'aux buscarv'!E$1,FALSE)</f>
        <v>2023</v>
      </c>
      <c r="F212" s="61">
        <f>VLOOKUP(Tabla14[[#This Row],[id]],Tabla2[],'aux buscarv'!F$1,FALSE)</f>
        <v>5</v>
      </c>
      <c r="G212" s="61" t="str">
        <f>VLOOKUP(Tabla14[[#This Row],[id]],Tabla2[],'aux buscarv'!G$1,FALSE)</f>
        <v>DAPPTE</v>
      </c>
      <c r="H212" s="61" t="str">
        <f>VLOOKUP(Tabla14[[#This Row],[id]],Tabla2[],'aux buscarv'!H$1,FALSE)</f>
        <v>ENTRE RIOS</v>
      </c>
      <c r="I212" s="61">
        <f>VLOOKUP(Tabla14[[#This Row],[id]],Tabla2[],'aux buscarv'!I$1,FALSE)</f>
        <v>11</v>
      </c>
      <c r="J212" s="61" t="str">
        <f>VLOOKUP(Tabla14[[#This Row],[id]],Tabla2[],'aux buscarv'!J$1,FALSE)</f>
        <v>DEPARTAMENTO GUALEGUAYCHU</v>
      </c>
      <c r="K212" s="61" t="str">
        <f>VLOOKUP(Tabla14[[#This Row],[id]],Tabla2[],'aux buscarv'!K$1,FALSE)</f>
        <v>GUALEGUAYCHU</v>
      </c>
      <c r="L212" s="61" t="str">
        <f>VLOOKUP(Tabla14[[#This Row],[id]],Tabla2[],'aux buscarv'!L$1,FALSE)</f>
        <v>VACUNATORIO DR. PATICO DANERI</v>
      </c>
      <c r="M212" s="61" t="str">
        <f>VLOOKUP(Tabla14[[#This Row],[id]],Tabla2[],'aux buscarv'!M$1,FALSE)</f>
        <v>SAN MARTIN 685</v>
      </c>
      <c r="N212" s="62" t="str">
        <f>VLOOKUP(Tabla14[[#This Row],[id]],Tabla2[],'aux buscarv'!N$1,FALSE)</f>
        <v>https://maps.app.goo.gl/gaUej2NFEq7BukAH6</v>
      </c>
      <c r="O212" t="s">
        <v>114</v>
      </c>
      <c r="P212" t="s">
        <v>123</v>
      </c>
      <c r="Q212" t="s">
        <v>111</v>
      </c>
      <c r="R212">
        <v>29</v>
      </c>
    </row>
    <row r="213" spans="1:18" x14ac:dyDescent="0.25">
      <c r="A213" t="s">
        <v>232</v>
      </c>
      <c r="B213" s="46">
        <f>VLOOKUP(Tabla14[[#This Row],[id]],Tabla2[],'aux buscarv'!B$1,FALSE)</f>
        <v>44952</v>
      </c>
      <c r="C213" s="61">
        <f>VLOOKUP(Tabla14[[#This Row],[id]],Tabla2[],'aux buscarv'!C$1,FALSE)</f>
        <v>26</v>
      </c>
      <c r="D213" s="61">
        <f>VLOOKUP(Tabla14[[#This Row],[id]],Tabla2[],'aux buscarv'!D$1,FALSE)</f>
        <v>1</v>
      </c>
      <c r="E213" s="61">
        <f>VLOOKUP(Tabla14[[#This Row],[id]],Tabla2[],'aux buscarv'!E$1,FALSE)</f>
        <v>2023</v>
      </c>
      <c r="F213" s="61">
        <f>VLOOKUP(Tabla14[[#This Row],[id]],Tabla2[],'aux buscarv'!F$1,FALSE)</f>
        <v>5</v>
      </c>
      <c r="G213" s="61" t="str">
        <f>VLOOKUP(Tabla14[[#This Row],[id]],Tabla2[],'aux buscarv'!G$1,FALSE)</f>
        <v>DAPPTE</v>
      </c>
      <c r="H213" s="61" t="str">
        <f>VLOOKUP(Tabla14[[#This Row],[id]],Tabla2[],'aux buscarv'!H$1,FALSE)</f>
        <v>ENTRE RIOS</v>
      </c>
      <c r="I213" s="61">
        <f>VLOOKUP(Tabla14[[#This Row],[id]],Tabla2[],'aux buscarv'!I$1,FALSE)</f>
        <v>11</v>
      </c>
      <c r="J213" s="61" t="str">
        <f>VLOOKUP(Tabla14[[#This Row],[id]],Tabla2[],'aux buscarv'!J$1,FALSE)</f>
        <v>DEPARTAMENTO GUALEGUAYCHU</v>
      </c>
      <c r="K213" s="61" t="str">
        <f>VLOOKUP(Tabla14[[#This Row],[id]],Tabla2[],'aux buscarv'!K$1,FALSE)</f>
        <v>GUALEGUAYCHU</v>
      </c>
      <c r="L213" s="61" t="str">
        <f>VLOOKUP(Tabla14[[#This Row],[id]],Tabla2[],'aux buscarv'!L$1,FALSE)</f>
        <v>VACUNATORIO DR. PATICO DANERI</v>
      </c>
      <c r="M213" s="61" t="str">
        <f>VLOOKUP(Tabla14[[#This Row],[id]],Tabla2[],'aux buscarv'!M$1,FALSE)</f>
        <v>SAN MARTIN 685</v>
      </c>
      <c r="N213" s="62" t="str">
        <f>VLOOKUP(Tabla14[[#This Row],[id]],Tabla2[],'aux buscarv'!N$1,FALSE)</f>
        <v>https://maps.app.goo.gl/gaUej2NFEq7BukAH6</v>
      </c>
      <c r="O213" t="s">
        <v>114</v>
      </c>
      <c r="P213" t="s">
        <v>123</v>
      </c>
      <c r="Q213" t="s">
        <v>127</v>
      </c>
      <c r="R213">
        <v>7</v>
      </c>
    </row>
    <row r="214" spans="1:18" x14ac:dyDescent="0.25">
      <c r="A214" t="s">
        <v>232</v>
      </c>
      <c r="B214" s="46">
        <f>VLOOKUP(Tabla14[[#This Row],[id]],Tabla2[],'aux buscarv'!B$1,FALSE)</f>
        <v>44952</v>
      </c>
      <c r="C214" s="61">
        <f>VLOOKUP(Tabla14[[#This Row],[id]],Tabla2[],'aux buscarv'!C$1,FALSE)</f>
        <v>26</v>
      </c>
      <c r="D214" s="61">
        <f>VLOOKUP(Tabla14[[#This Row],[id]],Tabla2[],'aux buscarv'!D$1,FALSE)</f>
        <v>1</v>
      </c>
      <c r="E214" s="61">
        <f>VLOOKUP(Tabla14[[#This Row],[id]],Tabla2[],'aux buscarv'!E$1,FALSE)</f>
        <v>2023</v>
      </c>
      <c r="F214" s="61">
        <f>VLOOKUP(Tabla14[[#This Row],[id]],Tabla2[],'aux buscarv'!F$1,FALSE)</f>
        <v>5</v>
      </c>
      <c r="G214" s="61" t="str">
        <f>VLOOKUP(Tabla14[[#This Row],[id]],Tabla2[],'aux buscarv'!G$1,FALSE)</f>
        <v>DAPPTE</v>
      </c>
      <c r="H214" s="61" t="str">
        <f>VLOOKUP(Tabla14[[#This Row],[id]],Tabla2[],'aux buscarv'!H$1,FALSE)</f>
        <v>ENTRE RIOS</v>
      </c>
      <c r="I214" s="61">
        <f>VLOOKUP(Tabla14[[#This Row],[id]],Tabla2[],'aux buscarv'!I$1,FALSE)</f>
        <v>11</v>
      </c>
      <c r="J214" s="61" t="str">
        <f>VLOOKUP(Tabla14[[#This Row],[id]],Tabla2[],'aux buscarv'!J$1,FALSE)</f>
        <v>DEPARTAMENTO GUALEGUAYCHU</v>
      </c>
      <c r="K214" s="61" t="str">
        <f>VLOOKUP(Tabla14[[#This Row],[id]],Tabla2[],'aux buscarv'!K$1,FALSE)</f>
        <v>GUALEGUAYCHU</v>
      </c>
      <c r="L214" s="61" t="str">
        <f>VLOOKUP(Tabla14[[#This Row],[id]],Tabla2[],'aux buscarv'!L$1,FALSE)</f>
        <v>VACUNATORIO DR. PATICO DANERI</v>
      </c>
      <c r="M214" s="61" t="str">
        <f>VLOOKUP(Tabla14[[#This Row],[id]],Tabla2[],'aux buscarv'!M$1,FALSE)</f>
        <v>SAN MARTIN 685</v>
      </c>
      <c r="N214" s="62" t="str">
        <f>VLOOKUP(Tabla14[[#This Row],[id]],Tabla2[],'aux buscarv'!N$1,FALSE)</f>
        <v>https://maps.app.goo.gl/gaUej2NFEq7BukAH6</v>
      </c>
      <c r="O214" t="s">
        <v>144</v>
      </c>
      <c r="P214" t="s">
        <v>145</v>
      </c>
      <c r="Q214" t="s">
        <v>111</v>
      </c>
      <c r="R214">
        <v>30</v>
      </c>
    </row>
    <row r="215" spans="1:18" x14ac:dyDescent="0.25">
      <c r="A215" t="s">
        <v>232</v>
      </c>
      <c r="B215" s="46">
        <f>VLOOKUP(Tabla14[[#This Row],[id]],Tabla2[],'aux buscarv'!B$1,FALSE)</f>
        <v>44952</v>
      </c>
      <c r="C215" s="61">
        <f>VLOOKUP(Tabla14[[#This Row],[id]],Tabla2[],'aux buscarv'!C$1,FALSE)</f>
        <v>26</v>
      </c>
      <c r="D215" s="61">
        <f>VLOOKUP(Tabla14[[#This Row],[id]],Tabla2[],'aux buscarv'!D$1,FALSE)</f>
        <v>1</v>
      </c>
      <c r="E215" s="61">
        <f>VLOOKUP(Tabla14[[#This Row],[id]],Tabla2[],'aux buscarv'!E$1,FALSE)</f>
        <v>2023</v>
      </c>
      <c r="F215" s="61">
        <f>VLOOKUP(Tabla14[[#This Row],[id]],Tabla2[],'aux buscarv'!F$1,FALSE)</f>
        <v>5</v>
      </c>
      <c r="G215" s="61" t="str">
        <f>VLOOKUP(Tabla14[[#This Row],[id]],Tabla2[],'aux buscarv'!G$1,FALSE)</f>
        <v>DAPPTE</v>
      </c>
      <c r="H215" s="61" t="str">
        <f>VLOOKUP(Tabla14[[#This Row],[id]],Tabla2[],'aux buscarv'!H$1,FALSE)</f>
        <v>ENTRE RIOS</v>
      </c>
      <c r="I215" s="61">
        <f>VLOOKUP(Tabla14[[#This Row],[id]],Tabla2[],'aux buscarv'!I$1,FALSE)</f>
        <v>11</v>
      </c>
      <c r="J215" s="61" t="str">
        <f>VLOOKUP(Tabla14[[#This Row],[id]],Tabla2[],'aux buscarv'!J$1,FALSE)</f>
        <v>DEPARTAMENTO GUALEGUAYCHU</v>
      </c>
      <c r="K215" s="61" t="str">
        <f>VLOOKUP(Tabla14[[#This Row],[id]],Tabla2[],'aux buscarv'!K$1,FALSE)</f>
        <v>GUALEGUAYCHU</v>
      </c>
      <c r="L215" s="61" t="str">
        <f>VLOOKUP(Tabla14[[#This Row],[id]],Tabla2[],'aux buscarv'!L$1,FALSE)</f>
        <v>VACUNATORIO DR. PATICO DANERI</v>
      </c>
      <c r="M215" s="61" t="str">
        <f>VLOOKUP(Tabla14[[#This Row],[id]],Tabla2[],'aux buscarv'!M$1,FALSE)</f>
        <v>SAN MARTIN 685</v>
      </c>
      <c r="N215" s="62" t="str">
        <f>VLOOKUP(Tabla14[[#This Row],[id]],Tabla2[],'aux buscarv'!N$1,FALSE)</f>
        <v>https://maps.app.goo.gl/gaUej2NFEq7BukAH6</v>
      </c>
      <c r="O215" t="s">
        <v>144</v>
      </c>
      <c r="P215" t="s">
        <v>145</v>
      </c>
      <c r="Q215" t="s">
        <v>146</v>
      </c>
      <c r="R215">
        <v>122</v>
      </c>
    </row>
    <row r="216" spans="1:18" x14ac:dyDescent="0.25">
      <c r="A216" t="s">
        <v>232</v>
      </c>
      <c r="B216" s="46">
        <f>VLOOKUP(Tabla14[[#This Row],[id]],Tabla2[],'aux buscarv'!B$1,FALSE)</f>
        <v>44952</v>
      </c>
      <c r="C216" s="61">
        <f>VLOOKUP(Tabla14[[#This Row],[id]],Tabla2[],'aux buscarv'!C$1,FALSE)</f>
        <v>26</v>
      </c>
      <c r="D216" s="61">
        <f>VLOOKUP(Tabla14[[#This Row],[id]],Tabla2[],'aux buscarv'!D$1,FALSE)</f>
        <v>1</v>
      </c>
      <c r="E216" s="61">
        <f>VLOOKUP(Tabla14[[#This Row],[id]],Tabla2[],'aux buscarv'!E$1,FALSE)</f>
        <v>2023</v>
      </c>
      <c r="F216" s="61">
        <f>VLOOKUP(Tabla14[[#This Row],[id]],Tabla2[],'aux buscarv'!F$1,FALSE)</f>
        <v>5</v>
      </c>
      <c r="G216" s="61" t="str">
        <f>VLOOKUP(Tabla14[[#This Row],[id]],Tabla2[],'aux buscarv'!G$1,FALSE)</f>
        <v>DAPPTE</v>
      </c>
      <c r="H216" s="61" t="str">
        <f>VLOOKUP(Tabla14[[#This Row],[id]],Tabla2[],'aux buscarv'!H$1,FALSE)</f>
        <v>ENTRE RIOS</v>
      </c>
      <c r="I216" s="61">
        <f>VLOOKUP(Tabla14[[#This Row],[id]],Tabla2[],'aux buscarv'!I$1,FALSE)</f>
        <v>11</v>
      </c>
      <c r="J216" s="61" t="str">
        <f>VLOOKUP(Tabla14[[#This Row],[id]],Tabla2[],'aux buscarv'!J$1,FALSE)</f>
        <v>DEPARTAMENTO GUALEGUAYCHU</v>
      </c>
      <c r="K216" s="61" t="str">
        <f>VLOOKUP(Tabla14[[#This Row],[id]],Tabla2[],'aux buscarv'!K$1,FALSE)</f>
        <v>GUALEGUAYCHU</v>
      </c>
      <c r="L216" s="61" t="str">
        <f>VLOOKUP(Tabla14[[#This Row],[id]],Tabla2[],'aux buscarv'!L$1,FALSE)</f>
        <v>VACUNATORIO DR. PATICO DANERI</v>
      </c>
      <c r="M216" s="61" t="str">
        <f>VLOOKUP(Tabla14[[#This Row],[id]],Tabla2[],'aux buscarv'!M$1,FALSE)</f>
        <v>SAN MARTIN 685</v>
      </c>
      <c r="N216" s="62" t="str">
        <f>VLOOKUP(Tabla14[[#This Row],[id]],Tabla2[],'aux buscarv'!N$1,FALSE)</f>
        <v>https://maps.app.goo.gl/gaUej2NFEq7BukAH6</v>
      </c>
      <c r="O216" t="s">
        <v>151</v>
      </c>
      <c r="P216" t="s">
        <v>151</v>
      </c>
      <c r="Q216" t="s">
        <v>111</v>
      </c>
      <c r="R216">
        <v>33</v>
      </c>
    </row>
    <row r="217" spans="1:18" x14ac:dyDescent="0.25">
      <c r="A217" t="s">
        <v>232</v>
      </c>
      <c r="B217" s="46">
        <f>VLOOKUP(Tabla14[[#This Row],[id]],Tabla2[],'aux buscarv'!B$1,FALSE)</f>
        <v>44952</v>
      </c>
      <c r="C217" s="61">
        <f>VLOOKUP(Tabla14[[#This Row],[id]],Tabla2[],'aux buscarv'!C$1,FALSE)</f>
        <v>26</v>
      </c>
      <c r="D217" s="61">
        <f>VLOOKUP(Tabla14[[#This Row],[id]],Tabla2[],'aux buscarv'!D$1,FALSE)</f>
        <v>1</v>
      </c>
      <c r="E217" s="61">
        <f>VLOOKUP(Tabla14[[#This Row],[id]],Tabla2[],'aux buscarv'!E$1,FALSE)</f>
        <v>2023</v>
      </c>
      <c r="F217" s="61">
        <f>VLOOKUP(Tabla14[[#This Row],[id]],Tabla2[],'aux buscarv'!F$1,FALSE)</f>
        <v>5</v>
      </c>
      <c r="G217" s="61" t="str">
        <f>VLOOKUP(Tabla14[[#This Row],[id]],Tabla2[],'aux buscarv'!G$1,FALSE)</f>
        <v>DAPPTE</v>
      </c>
      <c r="H217" s="61" t="str">
        <f>VLOOKUP(Tabla14[[#This Row],[id]],Tabla2[],'aux buscarv'!H$1,FALSE)</f>
        <v>ENTRE RIOS</v>
      </c>
      <c r="I217" s="61">
        <f>VLOOKUP(Tabla14[[#This Row],[id]],Tabla2[],'aux buscarv'!I$1,FALSE)</f>
        <v>11</v>
      </c>
      <c r="J217" s="61" t="str">
        <f>VLOOKUP(Tabla14[[#This Row],[id]],Tabla2[],'aux buscarv'!J$1,FALSE)</f>
        <v>DEPARTAMENTO GUALEGUAYCHU</v>
      </c>
      <c r="K217" s="61" t="str">
        <f>VLOOKUP(Tabla14[[#This Row],[id]],Tabla2[],'aux buscarv'!K$1,FALSE)</f>
        <v>GUALEGUAYCHU</v>
      </c>
      <c r="L217" s="61" t="str">
        <f>VLOOKUP(Tabla14[[#This Row],[id]],Tabla2[],'aux buscarv'!L$1,FALSE)</f>
        <v>VACUNATORIO DR. PATICO DANERI</v>
      </c>
      <c r="M217" s="61" t="str">
        <f>VLOOKUP(Tabla14[[#This Row],[id]],Tabla2[],'aux buscarv'!M$1,FALSE)</f>
        <v>SAN MARTIN 685</v>
      </c>
      <c r="N217" s="62" t="str">
        <f>VLOOKUP(Tabla14[[#This Row],[id]],Tabla2[],'aux buscarv'!N$1,FALSE)</f>
        <v>https://maps.app.goo.gl/gaUej2NFEq7BukAH6</v>
      </c>
      <c r="O217" t="s">
        <v>151</v>
      </c>
      <c r="P217" t="s">
        <v>151</v>
      </c>
      <c r="Q217" t="s">
        <v>142</v>
      </c>
      <c r="R217">
        <v>77</v>
      </c>
    </row>
    <row r="218" spans="1:18" x14ac:dyDescent="0.25">
      <c r="A218" t="s">
        <v>233</v>
      </c>
      <c r="B218" s="46">
        <f>VLOOKUP(Tabla14[[#This Row],[id]],Tabla2[],'aux buscarv'!B$1,FALSE)</f>
        <v>44953</v>
      </c>
      <c r="C218" s="61">
        <f>VLOOKUP(Tabla14[[#This Row],[id]],Tabla2[],'aux buscarv'!C$1,FALSE)</f>
        <v>27</v>
      </c>
      <c r="D218" s="61">
        <f>VLOOKUP(Tabla14[[#This Row],[id]],Tabla2[],'aux buscarv'!D$1,FALSE)</f>
        <v>1</v>
      </c>
      <c r="E218" s="61">
        <f>VLOOKUP(Tabla14[[#This Row],[id]],Tabla2[],'aux buscarv'!E$1,FALSE)</f>
        <v>2023</v>
      </c>
      <c r="F218" s="61">
        <f>VLOOKUP(Tabla14[[#This Row],[id]],Tabla2[],'aux buscarv'!F$1,FALSE)</f>
        <v>5</v>
      </c>
      <c r="G218" s="61" t="str">
        <f>VLOOKUP(Tabla14[[#This Row],[id]],Tabla2[],'aux buscarv'!G$1,FALSE)</f>
        <v>DAPPTE</v>
      </c>
      <c r="H218" s="61" t="str">
        <f>VLOOKUP(Tabla14[[#This Row],[id]],Tabla2[],'aux buscarv'!H$1,FALSE)</f>
        <v>ENTRE RIOS</v>
      </c>
      <c r="I218" s="61">
        <f>VLOOKUP(Tabla14[[#This Row],[id]],Tabla2[],'aux buscarv'!I$1,FALSE)</f>
        <v>11</v>
      </c>
      <c r="J218" s="61" t="str">
        <f>VLOOKUP(Tabla14[[#This Row],[id]],Tabla2[],'aux buscarv'!J$1,FALSE)</f>
        <v>DEPARTAMENTO GUALEGUAYCHU</v>
      </c>
      <c r="K218" s="61" t="str">
        <f>VLOOKUP(Tabla14[[#This Row],[id]],Tabla2[],'aux buscarv'!K$1,FALSE)</f>
        <v>GUALEGUAYCHU</v>
      </c>
      <c r="L218" s="61" t="str">
        <f>VLOOKUP(Tabla14[[#This Row],[id]],Tabla2[],'aux buscarv'!L$1,FALSE)</f>
        <v>VACUNATORIO DR. PATICO DANERI</v>
      </c>
      <c r="M218" s="61" t="str">
        <f>VLOOKUP(Tabla14[[#This Row],[id]],Tabla2[],'aux buscarv'!M$1,FALSE)</f>
        <v>SAN MARTIN 685</v>
      </c>
      <c r="N218" s="62" t="str">
        <f>VLOOKUP(Tabla14[[#This Row],[id]],Tabla2[],'aux buscarv'!N$1,FALSE)</f>
        <v>https://maps.app.goo.gl/gaUej2NFEq7BukAH6</v>
      </c>
      <c r="O218" t="s">
        <v>114</v>
      </c>
      <c r="P218" t="s">
        <v>123</v>
      </c>
      <c r="Q218" t="s">
        <v>124</v>
      </c>
      <c r="R218">
        <v>13</v>
      </c>
    </row>
    <row r="219" spans="1:18" x14ac:dyDescent="0.25">
      <c r="A219" t="s">
        <v>233</v>
      </c>
      <c r="B219" s="46">
        <f>VLOOKUP(Tabla14[[#This Row],[id]],Tabla2[],'aux buscarv'!B$1,FALSE)</f>
        <v>44953</v>
      </c>
      <c r="C219" s="61">
        <f>VLOOKUP(Tabla14[[#This Row],[id]],Tabla2[],'aux buscarv'!C$1,FALSE)</f>
        <v>27</v>
      </c>
      <c r="D219" s="61">
        <f>VLOOKUP(Tabla14[[#This Row],[id]],Tabla2[],'aux buscarv'!D$1,FALSE)</f>
        <v>1</v>
      </c>
      <c r="E219" s="61">
        <f>VLOOKUP(Tabla14[[#This Row],[id]],Tabla2[],'aux buscarv'!E$1,FALSE)</f>
        <v>2023</v>
      </c>
      <c r="F219" s="61">
        <f>VLOOKUP(Tabla14[[#This Row],[id]],Tabla2[],'aux buscarv'!F$1,FALSE)</f>
        <v>5</v>
      </c>
      <c r="G219" s="61" t="str">
        <f>VLOOKUP(Tabla14[[#This Row],[id]],Tabla2[],'aux buscarv'!G$1,FALSE)</f>
        <v>DAPPTE</v>
      </c>
      <c r="H219" s="61" t="str">
        <f>VLOOKUP(Tabla14[[#This Row],[id]],Tabla2[],'aux buscarv'!H$1,FALSE)</f>
        <v>ENTRE RIOS</v>
      </c>
      <c r="I219" s="61">
        <f>VLOOKUP(Tabla14[[#This Row],[id]],Tabla2[],'aux buscarv'!I$1,FALSE)</f>
        <v>11</v>
      </c>
      <c r="J219" s="61" t="str">
        <f>VLOOKUP(Tabla14[[#This Row],[id]],Tabla2[],'aux buscarv'!J$1,FALSE)</f>
        <v>DEPARTAMENTO GUALEGUAYCHU</v>
      </c>
      <c r="K219" s="61" t="str">
        <f>VLOOKUP(Tabla14[[#This Row],[id]],Tabla2[],'aux buscarv'!K$1,FALSE)</f>
        <v>GUALEGUAYCHU</v>
      </c>
      <c r="L219" s="61" t="str">
        <f>VLOOKUP(Tabla14[[#This Row],[id]],Tabla2[],'aux buscarv'!L$1,FALSE)</f>
        <v>VACUNATORIO DR. PATICO DANERI</v>
      </c>
      <c r="M219" s="61" t="str">
        <f>VLOOKUP(Tabla14[[#This Row],[id]],Tabla2[],'aux buscarv'!M$1,FALSE)</f>
        <v>SAN MARTIN 685</v>
      </c>
      <c r="N219" s="62" t="str">
        <f>VLOOKUP(Tabla14[[#This Row],[id]],Tabla2[],'aux buscarv'!N$1,FALSE)</f>
        <v>https://maps.app.goo.gl/gaUej2NFEq7BukAH6</v>
      </c>
      <c r="O219" t="s">
        <v>114</v>
      </c>
      <c r="P219" t="s">
        <v>123</v>
      </c>
      <c r="Q219" t="s">
        <v>111</v>
      </c>
      <c r="R219">
        <v>46</v>
      </c>
    </row>
    <row r="220" spans="1:18" x14ac:dyDescent="0.25">
      <c r="A220" t="s">
        <v>233</v>
      </c>
      <c r="B220" s="46">
        <f>VLOOKUP(Tabla14[[#This Row],[id]],Tabla2[],'aux buscarv'!B$1,FALSE)</f>
        <v>44953</v>
      </c>
      <c r="C220" s="61">
        <f>VLOOKUP(Tabla14[[#This Row],[id]],Tabla2[],'aux buscarv'!C$1,FALSE)</f>
        <v>27</v>
      </c>
      <c r="D220" s="61">
        <f>VLOOKUP(Tabla14[[#This Row],[id]],Tabla2[],'aux buscarv'!D$1,FALSE)</f>
        <v>1</v>
      </c>
      <c r="E220" s="61">
        <f>VLOOKUP(Tabla14[[#This Row],[id]],Tabla2[],'aux buscarv'!E$1,FALSE)</f>
        <v>2023</v>
      </c>
      <c r="F220" s="61">
        <f>VLOOKUP(Tabla14[[#This Row],[id]],Tabla2[],'aux buscarv'!F$1,FALSE)</f>
        <v>5</v>
      </c>
      <c r="G220" s="61" t="str">
        <f>VLOOKUP(Tabla14[[#This Row],[id]],Tabla2[],'aux buscarv'!G$1,FALSE)</f>
        <v>DAPPTE</v>
      </c>
      <c r="H220" s="61" t="str">
        <f>VLOOKUP(Tabla14[[#This Row],[id]],Tabla2[],'aux buscarv'!H$1,FALSE)</f>
        <v>ENTRE RIOS</v>
      </c>
      <c r="I220" s="61">
        <f>VLOOKUP(Tabla14[[#This Row],[id]],Tabla2[],'aux buscarv'!I$1,FALSE)</f>
        <v>11</v>
      </c>
      <c r="J220" s="61" t="str">
        <f>VLOOKUP(Tabla14[[#This Row],[id]],Tabla2[],'aux buscarv'!J$1,FALSE)</f>
        <v>DEPARTAMENTO GUALEGUAYCHU</v>
      </c>
      <c r="K220" s="61" t="str">
        <f>VLOOKUP(Tabla14[[#This Row],[id]],Tabla2[],'aux buscarv'!K$1,FALSE)</f>
        <v>GUALEGUAYCHU</v>
      </c>
      <c r="L220" s="61" t="str">
        <f>VLOOKUP(Tabla14[[#This Row],[id]],Tabla2[],'aux buscarv'!L$1,FALSE)</f>
        <v>VACUNATORIO DR. PATICO DANERI</v>
      </c>
      <c r="M220" s="61" t="str">
        <f>VLOOKUP(Tabla14[[#This Row],[id]],Tabla2[],'aux buscarv'!M$1,FALSE)</f>
        <v>SAN MARTIN 685</v>
      </c>
      <c r="N220" s="62" t="str">
        <f>VLOOKUP(Tabla14[[#This Row],[id]],Tabla2[],'aux buscarv'!N$1,FALSE)</f>
        <v>https://maps.app.goo.gl/gaUej2NFEq7BukAH6</v>
      </c>
      <c r="O220" t="s">
        <v>114</v>
      </c>
      <c r="P220" t="s">
        <v>123</v>
      </c>
      <c r="Q220" t="s">
        <v>127</v>
      </c>
      <c r="R220">
        <v>6</v>
      </c>
    </row>
    <row r="221" spans="1:18" x14ac:dyDescent="0.25">
      <c r="A221" t="s">
        <v>233</v>
      </c>
      <c r="B221" s="46">
        <f>VLOOKUP(Tabla14[[#This Row],[id]],Tabla2[],'aux buscarv'!B$1,FALSE)</f>
        <v>44953</v>
      </c>
      <c r="C221" s="61">
        <f>VLOOKUP(Tabla14[[#This Row],[id]],Tabla2[],'aux buscarv'!C$1,FALSE)</f>
        <v>27</v>
      </c>
      <c r="D221" s="61">
        <f>VLOOKUP(Tabla14[[#This Row],[id]],Tabla2[],'aux buscarv'!D$1,FALSE)</f>
        <v>1</v>
      </c>
      <c r="E221" s="61">
        <f>VLOOKUP(Tabla14[[#This Row],[id]],Tabla2[],'aux buscarv'!E$1,FALSE)</f>
        <v>2023</v>
      </c>
      <c r="F221" s="61">
        <f>VLOOKUP(Tabla14[[#This Row],[id]],Tabla2[],'aux buscarv'!F$1,FALSE)</f>
        <v>5</v>
      </c>
      <c r="G221" s="61" t="str">
        <f>VLOOKUP(Tabla14[[#This Row],[id]],Tabla2[],'aux buscarv'!G$1,FALSE)</f>
        <v>DAPPTE</v>
      </c>
      <c r="H221" s="61" t="str">
        <f>VLOOKUP(Tabla14[[#This Row],[id]],Tabla2[],'aux buscarv'!H$1,FALSE)</f>
        <v>ENTRE RIOS</v>
      </c>
      <c r="I221" s="61">
        <f>VLOOKUP(Tabla14[[#This Row],[id]],Tabla2[],'aux buscarv'!I$1,FALSE)</f>
        <v>11</v>
      </c>
      <c r="J221" s="61" t="str">
        <f>VLOOKUP(Tabla14[[#This Row],[id]],Tabla2[],'aux buscarv'!J$1,FALSE)</f>
        <v>DEPARTAMENTO GUALEGUAYCHU</v>
      </c>
      <c r="K221" s="61" t="str">
        <f>VLOOKUP(Tabla14[[#This Row],[id]],Tabla2[],'aux buscarv'!K$1,FALSE)</f>
        <v>GUALEGUAYCHU</v>
      </c>
      <c r="L221" s="61" t="str">
        <f>VLOOKUP(Tabla14[[#This Row],[id]],Tabla2[],'aux buscarv'!L$1,FALSE)</f>
        <v>VACUNATORIO DR. PATICO DANERI</v>
      </c>
      <c r="M221" s="61" t="str">
        <f>VLOOKUP(Tabla14[[#This Row],[id]],Tabla2[],'aux buscarv'!M$1,FALSE)</f>
        <v>SAN MARTIN 685</v>
      </c>
      <c r="N221" s="62" t="str">
        <f>VLOOKUP(Tabla14[[#This Row],[id]],Tabla2[],'aux buscarv'!N$1,FALSE)</f>
        <v>https://maps.app.goo.gl/gaUej2NFEq7BukAH6</v>
      </c>
      <c r="O221" t="s">
        <v>114</v>
      </c>
      <c r="P221" t="s">
        <v>123</v>
      </c>
      <c r="Q221" t="s">
        <v>128</v>
      </c>
      <c r="R221">
        <v>7</v>
      </c>
    </row>
    <row r="222" spans="1:18" x14ac:dyDescent="0.25">
      <c r="A222" t="s">
        <v>233</v>
      </c>
      <c r="B222" s="46">
        <f>VLOOKUP(Tabla14[[#This Row],[id]],Tabla2[],'aux buscarv'!B$1,FALSE)</f>
        <v>44953</v>
      </c>
      <c r="C222" s="61">
        <f>VLOOKUP(Tabla14[[#This Row],[id]],Tabla2[],'aux buscarv'!C$1,FALSE)</f>
        <v>27</v>
      </c>
      <c r="D222" s="61">
        <f>VLOOKUP(Tabla14[[#This Row],[id]],Tabla2[],'aux buscarv'!D$1,FALSE)</f>
        <v>1</v>
      </c>
      <c r="E222" s="61">
        <f>VLOOKUP(Tabla14[[#This Row],[id]],Tabla2[],'aux buscarv'!E$1,FALSE)</f>
        <v>2023</v>
      </c>
      <c r="F222" s="61">
        <f>VLOOKUP(Tabla14[[#This Row],[id]],Tabla2[],'aux buscarv'!F$1,FALSE)</f>
        <v>5</v>
      </c>
      <c r="G222" s="61" t="str">
        <f>VLOOKUP(Tabla14[[#This Row],[id]],Tabla2[],'aux buscarv'!G$1,FALSE)</f>
        <v>DAPPTE</v>
      </c>
      <c r="H222" s="61" t="str">
        <f>VLOOKUP(Tabla14[[#This Row],[id]],Tabla2[],'aux buscarv'!H$1,FALSE)</f>
        <v>ENTRE RIOS</v>
      </c>
      <c r="I222" s="61">
        <f>VLOOKUP(Tabla14[[#This Row],[id]],Tabla2[],'aux buscarv'!I$1,FALSE)</f>
        <v>11</v>
      </c>
      <c r="J222" s="61" t="str">
        <f>VLOOKUP(Tabla14[[#This Row],[id]],Tabla2[],'aux buscarv'!J$1,FALSE)</f>
        <v>DEPARTAMENTO GUALEGUAYCHU</v>
      </c>
      <c r="K222" s="61" t="str">
        <f>VLOOKUP(Tabla14[[#This Row],[id]],Tabla2[],'aux buscarv'!K$1,FALSE)</f>
        <v>GUALEGUAYCHU</v>
      </c>
      <c r="L222" s="61" t="str">
        <f>VLOOKUP(Tabla14[[#This Row],[id]],Tabla2[],'aux buscarv'!L$1,FALSE)</f>
        <v>VACUNATORIO DR. PATICO DANERI</v>
      </c>
      <c r="M222" s="61" t="str">
        <f>VLOOKUP(Tabla14[[#This Row],[id]],Tabla2[],'aux buscarv'!M$1,FALSE)</f>
        <v>SAN MARTIN 685</v>
      </c>
      <c r="N222" s="62" t="str">
        <f>VLOOKUP(Tabla14[[#This Row],[id]],Tabla2[],'aux buscarv'!N$1,FALSE)</f>
        <v>https://maps.app.goo.gl/gaUej2NFEq7BukAH6</v>
      </c>
      <c r="O222" t="s">
        <v>144</v>
      </c>
      <c r="P222" t="s">
        <v>145</v>
      </c>
      <c r="Q222" t="s">
        <v>111</v>
      </c>
      <c r="R222">
        <v>30</v>
      </c>
    </row>
    <row r="223" spans="1:18" x14ac:dyDescent="0.25">
      <c r="A223" t="s">
        <v>233</v>
      </c>
      <c r="B223" s="46">
        <f>VLOOKUP(Tabla14[[#This Row],[id]],Tabla2[],'aux buscarv'!B$1,FALSE)</f>
        <v>44953</v>
      </c>
      <c r="C223" s="61">
        <f>VLOOKUP(Tabla14[[#This Row],[id]],Tabla2[],'aux buscarv'!C$1,FALSE)</f>
        <v>27</v>
      </c>
      <c r="D223" s="61">
        <f>VLOOKUP(Tabla14[[#This Row],[id]],Tabla2[],'aux buscarv'!D$1,FALSE)</f>
        <v>1</v>
      </c>
      <c r="E223" s="61">
        <f>VLOOKUP(Tabla14[[#This Row],[id]],Tabla2[],'aux buscarv'!E$1,FALSE)</f>
        <v>2023</v>
      </c>
      <c r="F223" s="61">
        <f>VLOOKUP(Tabla14[[#This Row],[id]],Tabla2[],'aux buscarv'!F$1,FALSE)</f>
        <v>5</v>
      </c>
      <c r="G223" s="61" t="str">
        <f>VLOOKUP(Tabla14[[#This Row],[id]],Tabla2[],'aux buscarv'!G$1,FALSE)</f>
        <v>DAPPTE</v>
      </c>
      <c r="H223" s="61" t="str">
        <f>VLOOKUP(Tabla14[[#This Row],[id]],Tabla2[],'aux buscarv'!H$1,FALSE)</f>
        <v>ENTRE RIOS</v>
      </c>
      <c r="I223" s="61">
        <f>VLOOKUP(Tabla14[[#This Row],[id]],Tabla2[],'aux buscarv'!I$1,FALSE)</f>
        <v>11</v>
      </c>
      <c r="J223" s="61" t="str">
        <f>VLOOKUP(Tabla14[[#This Row],[id]],Tabla2[],'aux buscarv'!J$1,FALSE)</f>
        <v>DEPARTAMENTO GUALEGUAYCHU</v>
      </c>
      <c r="K223" s="61" t="str">
        <f>VLOOKUP(Tabla14[[#This Row],[id]],Tabla2[],'aux buscarv'!K$1,FALSE)</f>
        <v>GUALEGUAYCHU</v>
      </c>
      <c r="L223" s="61" t="str">
        <f>VLOOKUP(Tabla14[[#This Row],[id]],Tabla2[],'aux buscarv'!L$1,FALSE)</f>
        <v>VACUNATORIO DR. PATICO DANERI</v>
      </c>
      <c r="M223" s="61" t="str">
        <f>VLOOKUP(Tabla14[[#This Row],[id]],Tabla2[],'aux buscarv'!M$1,FALSE)</f>
        <v>SAN MARTIN 685</v>
      </c>
      <c r="N223" s="62" t="str">
        <f>VLOOKUP(Tabla14[[#This Row],[id]],Tabla2[],'aux buscarv'!N$1,FALSE)</f>
        <v>https://maps.app.goo.gl/gaUej2NFEq7BukAH6</v>
      </c>
      <c r="O223" t="s">
        <v>144</v>
      </c>
      <c r="P223" t="s">
        <v>145</v>
      </c>
      <c r="Q223" t="s">
        <v>146</v>
      </c>
      <c r="R223">
        <v>122</v>
      </c>
    </row>
    <row r="224" spans="1:18" x14ac:dyDescent="0.25">
      <c r="A224" t="s">
        <v>233</v>
      </c>
      <c r="B224" s="46">
        <f>VLOOKUP(Tabla14[[#This Row],[id]],Tabla2[],'aux buscarv'!B$1,FALSE)</f>
        <v>44953</v>
      </c>
      <c r="C224" s="61">
        <f>VLOOKUP(Tabla14[[#This Row],[id]],Tabla2[],'aux buscarv'!C$1,FALSE)</f>
        <v>27</v>
      </c>
      <c r="D224" s="61">
        <f>VLOOKUP(Tabla14[[#This Row],[id]],Tabla2[],'aux buscarv'!D$1,FALSE)</f>
        <v>1</v>
      </c>
      <c r="E224" s="61">
        <f>VLOOKUP(Tabla14[[#This Row],[id]],Tabla2[],'aux buscarv'!E$1,FALSE)</f>
        <v>2023</v>
      </c>
      <c r="F224" s="61">
        <f>VLOOKUP(Tabla14[[#This Row],[id]],Tabla2[],'aux buscarv'!F$1,FALSE)</f>
        <v>5</v>
      </c>
      <c r="G224" s="61" t="str">
        <f>VLOOKUP(Tabla14[[#This Row],[id]],Tabla2[],'aux buscarv'!G$1,FALSE)</f>
        <v>DAPPTE</v>
      </c>
      <c r="H224" s="61" t="str">
        <f>VLOOKUP(Tabla14[[#This Row],[id]],Tabla2[],'aux buscarv'!H$1,FALSE)</f>
        <v>ENTRE RIOS</v>
      </c>
      <c r="I224" s="61">
        <f>VLOOKUP(Tabla14[[#This Row],[id]],Tabla2[],'aux buscarv'!I$1,FALSE)</f>
        <v>11</v>
      </c>
      <c r="J224" s="61" t="str">
        <f>VLOOKUP(Tabla14[[#This Row],[id]],Tabla2[],'aux buscarv'!J$1,FALSE)</f>
        <v>DEPARTAMENTO GUALEGUAYCHU</v>
      </c>
      <c r="K224" s="61" t="str">
        <f>VLOOKUP(Tabla14[[#This Row],[id]],Tabla2[],'aux buscarv'!K$1,FALSE)</f>
        <v>GUALEGUAYCHU</v>
      </c>
      <c r="L224" s="61" t="str">
        <f>VLOOKUP(Tabla14[[#This Row],[id]],Tabla2[],'aux buscarv'!L$1,FALSE)</f>
        <v>VACUNATORIO DR. PATICO DANERI</v>
      </c>
      <c r="M224" s="61" t="str">
        <f>VLOOKUP(Tabla14[[#This Row],[id]],Tabla2[],'aux buscarv'!M$1,FALSE)</f>
        <v>SAN MARTIN 685</v>
      </c>
      <c r="N224" s="62" t="str">
        <f>VLOOKUP(Tabla14[[#This Row],[id]],Tabla2[],'aux buscarv'!N$1,FALSE)</f>
        <v>https://maps.app.goo.gl/gaUej2NFEq7BukAH6</v>
      </c>
      <c r="O224" t="s">
        <v>151</v>
      </c>
      <c r="P224" t="s">
        <v>151</v>
      </c>
      <c r="Q224" t="s">
        <v>111</v>
      </c>
      <c r="R224">
        <v>34</v>
      </c>
    </row>
    <row r="225" spans="1:18" x14ac:dyDescent="0.25">
      <c r="A225" t="s">
        <v>233</v>
      </c>
      <c r="B225" s="46">
        <f>VLOOKUP(Tabla14[[#This Row],[id]],Tabla2[],'aux buscarv'!B$1,FALSE)</f>
        <v>44953</v>
      </c>
      <c r="C225" s="61">
        <f>VLOOKUP(Tabla14[[#This Row],[id]],Tabla2[],'aux buscarv'!C$1,FALSE)</f>
        <v>27</v>
      </c>
      <c r="D225" s="61">
        <f>VLOOKUP(Tabla14[[#This Row],[id]],Tabla2[],'aux buscarv'!D$1,FALSE)</f>
        <v>1</v>
      </c>
      <c r="E225" s="61">
        <f>VLOOKUP(Tabla14[[#This Row],[id]],Tabla2[],'aux buscarv'!E$1,FALSE)</f>
        <v>2023</v>
      </c>
      <c r="F225" s="61">
        <f>VLOOKUP(Tabla14[[#This Row],[id]],Tabla2[],'aux buscarv'!F$1,FALSE)</f>
        <v>5</v>
      </c>
      <c r="G225" s="61" t="str">
        <f>VLOOKUP(Tabla14[[#This Row],[id]],Tabla2[],'aux buscarv'!G$1,FALSE)</f>
        <v>DAPPTE</v>
      </c>
      <c r="H225" s="61" t="str">
        <f>VLOOKUP(Tabla14[[#This Row],[id]],Tabla2[],'aux buscarv'!H$1,FALSE)</f>
        <v>ENTRE RIOS</v>
      </c>
      <c r="I225" s="61">
        <f>VLOOKUP(Tabla14[[#This Row],[id]],Tabla2[],'aux buscarv'!I$1,FALSE)</f>
        <v>11</v>
      </c>
      <c r="J225" s="61" t="str">
        <f>VLOOKUP(Tabla14[[#This Row],[id]],Tabla2[],'aux buscarv'!J$1,FALSE)</f>
        <v>DEPARTAMENTO GUALEGUAYCHU</v>
      </c>
      <c r="K225" s="61" t="str">
        <f>VLOOKUP(Tabla14[[#This Row],[id]],Tabla2[],'aux buscarv'!K$1,FALSE)</f>
        <v>GUALEGUAYCHU</v>
      </c>
      <c r="L225" s="61" t="str">
        <f>VLOOKUP(Tabla14[[#This Row],[id]],Tabla2[],'aux buscarv'!L$1,FALSE)</f>
        <v>VACUNATORIO DR. PATICO DANERI</v>
      </c>
      <c r="M225" s="61" t="str">
        <f>VLOOKUP(Tabla14[[#This Row],[id]],Tabla2[],'aux buscarv'!M$1,FALSE)</f>
        <v>SAN MARTIN 685</v>
      </c>
      <c r="N225" s="62" t="str">
        <f>VLOOKUP(Tabla14[[#This Row],[id]],Tabla2[],'aux buscarv'!N$1,FALSE)</f>
        <v>https://maps.app.goo.gl/gaUej2NFEq7BukAH6</v>
      </c>
      <c r="O225" t="s">
        <v>151</v>
      </c>
      <c r="P225" t="s">
        <v>151</v>
      </c>
      <c r="Q225" t="s">
        <v>142</v>
      </c>
      <c r="R225">
        <v>86</v>
      </c>
    </row>
    <row r="226" spans="1:18" x14ac:dyDescent="0.25">
      <c r="A226" t="s">
        <v>311</v>
      </c>
      <c r="B226" s="46">
        <f>VLOOKUP(Tabla14[[#This Row],[id]],Tabla2[],'aux buscarv'!B$1,FALSE)</f>
        <v>44951</v>
      </c>
      <c r="C226" s="61">
        <f>VLOOKUP(Tabla14[[#This Row],[id]],Tabla2[],'aux buscarv'!C$1,FALSE)</f>
        <v>25</v>
      </c>
      <c r="D226" s="61">
        <f>VLOOKUP(Tabla14[[#This Row],[id]],Tabla2[],'aux buscarv'!D$1,FALSE)</f>
        <v>1</v>
      </c>
      <c r="E226" s="61">
        <f>VLOOKUP(Tabla14[[#This Row],[id]],Tabla2[],'aux buscarv'!E$1,FALSE)</f>
        <v>2023</v>
      </c>
      <c r="F226" s="61">
        <f>VLOOKUP(Tabla14[[#This Row],[id]],Tabla2[],'aux buscarv'!F$1,FALSE)</f>
        <v>5</v>
      </c>
      <c r="G226" s="61" t="str">
        <f>VLOOKUP(Tabla14[[#This Row],[id]],Tabla2[],'aux buscarv'!G$1,FALSE)</f>
        <v>DAPPTE</v>
      </c>
      <c r="H226" s="61" t="str">
        <f>VLOOKUP(Tabla14[[#This Row],[id]],Tabla2[],'aux buscarv'!H$1,FALSE)</f>
        <v>BUENOS AIRES</v>
      </c>
      <c r="I226" s="61">
        <f>VLOOKUP(Tabla14[[#This Row],[id]],Tabla2[],'aux buscarv'!I$1,FALSE)</f>
        <v>12</v>
      </c>
      <c r="J226" s="61" t="str">
        <f>VLOOKUP(Tabla14[[#This Row],[id]],Tabla2[],'aux buscarv'!J$1,FALSE)</f>
        <v>GENERAL PUEYRREDON</v>
      </c>
      <c r="K226" s="61" t="str">
        <f>VLOOKUP(Tabla14[[#This Row],[id]],Tabla2[],'aux buscarv'!K$1,FALSE)</f>
        <v xml:space="preserve">MAR DEL PLATA </v>
      </c>
      <c r="L226" s="61" t="str">
        <f>VLOOKUP(Tabla14[[#This Row],[id]],Tabla2[],'aux buscarv'!L$1,FALSE)</f>
        <v>PARQUE DE LAS INFANCIAS- BASE NAVAL</v>
      </c>
      <c r="M226" s="61" t="str">
        <f>VLOOKUP(Tabla14[[#This Row],[id]],Tabla2[],'aux buscarv'!M$1,FALSE)</f>
        <v>BV. MARITIMO PATRICIO PERALTA RAMOS AL 6500</v>
      </c>
      <c r="N226" s="61" t="str">
        <f>VLOOKUP(Tabla14[[#This Row],[id]],Tabla2[],'aux buscarv'!N$1,FALSE)</f>
        <v>https://goo.gl/maps/qFkJtHkKPSBGKaJY7</v>
      </c>
      <c r="O226" t="s">
        <v>114</v>
      </c>
      <c r="P226" t="s">
        <v>115</v>
      </c>
      <c r="Q226" t="s">
        <v>111</v>
      </c>
      <c r="R226">
        <v>12</v>
      </c>
    </row>
    <row r="227" spans="1:18" x14ac:dyDescent="0.25">
      <c r="A227" t="s">
        <v>311</v>
      </c>
      <c r="B227" s="46">
        <f>VLOOKUP(Tabla14[[#This Row],[id]],Tabla2[],'aux buscarv'!B$1,FALSE)</f>
        <v>44951</v>
      </c>
      <c r="C227" s="61">
        <f>VLOOKUP(Tabla14[[#This Row],[id]],Tabla2[],'aux buscarv'!C$1,FALSE)</f>
        <v>25</v>
      </c>
      <c r="D227" s="61">
        <f>VLOOKUP(Tabla14[[#This Row],[id]],Tabla2[],'aux buscarv'!D$1,FALSE)</f>
        <v>1</v>
      </c>
      <c r="E227" s="61">
        <f>VLOOKUP(Tabla14[[#This Row],[id]],Tabla2[],'aux buscarv'!E$1,FALSE)</f>
        <v>2023</v>
      </c>
      <c r="F227" s="61">
        <f>VLOOKUP(Tabla14[[#This Row],[id]],Tabla2[],'aux buscarv'!F$1,FALSE)</f>
        <v>5</v>
      </c>
      <c r="G227" s="61" t="str">
        <f>VLOOKUP(Tabla14[[#This Row],[id]],Tabla2[],'aux buscarv'!G$1,FALSE)</f>
        <v>DAPPTE</v>
      </c>
      <c r="H227" s="61" t="str">
        <f>VLOOKUP(Tabla14[[#This Row],[id]],Tabla2[],'aux buscarv'!H$1,FALSE)</f>
        <v>BUENOS AIRES</v>
      </c>
      <c r="I227" s="61">
        <f>VLOOKUP(Tabla14[[#This Row],[id]],Tabla2[],'aux buscarv'!I$1,FALSE)</f>
        <v>12</v>
      </c>
      <c r="J227" s="61" t="str">
        <f>VLOOKUP(Tabla14[[#This Row],[id]],Tabla2[],'aux buscarv'!J$1,FALSE)</f>
        <v>GENERAL PUEYRREDON</v>
      </c>
      <c r="K227" s="61" t="str">
        <f>VLOOKUP(Tabla14[[#This Row],[id]],Tabla2[],'aux buscarv'!K$1,FALSE)</f>
        <v xml:space="preserve">MAR DEL PLATA </v>
      </c>
      <c r="L227" s="61" t="str">
        <f>VLOOKUP(Tabla14[[#This Row],[id]],Tabla2[],'aux buscarv'!L$1,FALSE)</f>
        <v>PARQUE DE LAS INFANCIAS- BASE NAVAL</v>
      </c>
      <c r="M227" s="61" t="str">
        <f>VLOOKUP(Tabla14[[#This Row],[id]],Tabla2[],'aux buscarv'!M$1,FALSE)</f>
        <v>BV. MARITIMO PATRICIO PERALTA RAMOS AL 6500</v>
      </c>
      <c r="N227" s="62" t="str">
        <f>VLOOKUP(Tabla14[[#This Row],[id]],Tabla2[],'aux buscarv'!N$1,FALSE)</f>
        <v>https://goo.gl/maps/qFkJtHkKPSBGKaJY7</v>
      </c>
      <c r="O227" t="s">
        <v>114</v>
      </c>
      <c r="P227" t="s">
        <v>123</v>
      </c>
      <c r="Q227" t="s">
        <v>124</v>
      </c>
      <c r="R227">
        <v>22</v>
      </c>
    </row>
    <row r="228" spans="1:18" x14ac:dyDescent="0.25">
      <c r="A228" t="s">
        <v>311</v>
      </c>
      <c r="B228" s="46">
        <f>VLOOKUP(Tabla14[[#This Row],[id]],Tabla2[],'aux buscarv'!B$1,FALSE)</f>
        <v>44951</v>
      </c>
      <c r="C228" s="61">
        <f>VLOOKUP(Tabla14[[#This Row],[id]],Tabla2[],'aux buscarv'!C$1,FALSE)</f>
        <v>25</v>
      </c>
      <c r="D228" s="61">
        <f>VLOOKUP(Tabla14[[#This Row],[id]],Tabla2[],'aux buscarv'!D$1,FALSE)</f>
        <v>1</v>
      </c>
      <c r="E228" s="61">
        <f>VLOOKUP(Tabla14[[#This Row],[id]],Tabla2[],'aux buscarv'!E$1,FALSE)</f>
        <v>2023</v>
      </c>
      <c r="F228" s="61">
        <f>VLOOKUP(Tabla14[[#This Row],[id]],Tabla2[],'aux buscarv'!F$1,FALSE)</f>
        <v>5</v>
      </c>
      <c r="G228" s="61" t="str">
        <f>VLOOKUP(Tabla14[[#This Row],[id]],Tabla2[],'aux buscarv'!G$1,FALSE)</f>
        <v>DAPPTE</v>
      </c>
      <c r="H228" s="61" t="str">
        <f>VLOOKUP(Tabla14[[#This Row],[id]],Tabla2[],'aux buscarv'!H$1,FALSE)</f>
        <v>BUENOS AIRES</v>
      </c>
      <c r="I228" s="61">
        <f>VLOOKUP(Tabla14[[#This Row],[id]],Tabla2[],'aux buscarv'!I$1,FALSE)</f>
        <v>12</v>
      </c>
      <c r="J228" s="61" t="str">
        <f>VLOOKUP(Tabla14[[#This Row],[id]],Tabla2[],'aux buscarv'!J$1,FALSE)</f>
        <v>GENERAL PUEYRREDON</v>
      </c>
      <c r="K228" s="61" t="str">
        <f>VLOOKUP(Tabla14[[#This Row],[id]],Tabla2[],'aux buscarv'!K$1,FALSE)</f>
        <v xml:space="preserve">MAR DEL PLATA </v>
      </c>
      <c r="L228" s="61" t="str">
        <f>VLOOKUP(Tabla14[[#This Row],[id]],Tabla2[],'aux buscarv'!L$1,FALSE)</f>
        <v>PARQUE DE LAS INFANCIAS- BASE NAVAL</v>
      </c>
      <c r="M228" s="61" t="str">
        <f>VLOOKUP(Tabla14[[#This Row],[id]],Tabla2[],'aux buscarv'!M$1,FALSE)</f>
        <v>BV. MARITIMO PATRICIO PERALTA RAMOS AL 6500</v>
      </c>
      <c r="N228" s="62" t="str">
        <f>VLOOKUP(Tabla14[[#This Row],[id]],Tabla2[],'aux buscarv'!N$1,FALSE)</f>
        <v>https://goo.gl/maps/qFkJtHkKPSBGKaJY7</v>
      </c>
      <c r="O228" t="s">
        <v>114</v>
      </c>
      <c r="P228" t="s">
        <v>123</v>
      </c>
      <c r="Q228" t="s">
        <v>111</v>
      </c>
      <c r="R228">
        <v>192</v>
      </c>
    </row>
    <row r="229" spans="1:18" x14ac:dyDescent="0.25">
      <c r="A229" t="s">
        <v>312</v>
      </c>
      <c r="B229" s="46">
        <f>VLOOKUP(Tabla14[[#This Row],[id]],Tabla2[],'aux buscarv'!B$1,FALSE)</f>
        <v>44952</v>
      </c>
      <c r="C229" s="61">
        <f>VLOOKUP(Tabla14[[#This Row],[id]],Tabla2[],'aux buscarv'!C$1,FALSE)</f>
        <v>26</v>
      </c>
      <c r="D229" s="61">
        <f>VLOOKUP(Tabla14[[#This Row],[id]],Tabla2[],'aux buscarv'!D$1,FALSE)</f>
        <v>1</v>
      </c>
      <c r="E229" s="61">
        <f>VLOOKUP(Tabla14[[#This Row],[id]],Tabla2[],'aux buscarv'!E$1,FALSE)</f>
        <v>2023</v>
      </c>
      <c r="F229" s="61">
        <f>VLOOKUP(Tabla14[[#This Row],[id]],Tabla2[],'aux buscarv'!F$1,FALSE)</f>
        <v>5</v>
      </c>
      <c r="G229" s="61" t="str">
        <f>VLOOKUP(Tabla14[[#This Row],[id]],Tabla2[],'aux buscarv'!G$1,FALSE)</f>
        <v>DAPPTE</v>
      </c>
      <c r="H229" s="61" t="str">
        <f>VLOOKUP(Tabla14[[#This Row],[id]],Tabla2[],'aux buscarv'!H$1,FALSE)</f>
        <v>BUENOS AIRES</v>
      </c>
      <c r="I229" s="61">
        <f>VLOOKUP(Tabla14[[#This Row],[id]],Tabla2[],'aux buscarv'!I$1,FALSE)</f>
        <v>12</v>
      </c>
      <c r="J229" s="61" t="str">
        <f>VLOOKUP(Tabla14[[#This Row],[id]],Tabla2[],'aux buscarv'!J$1,FALSE)</f>
        <v>GENERAL PUEYRREDON</v>
      </c>
      <c r="K229" s="61" t="str">
        <f>VLOOKUP(Tabla14[[#This Row],[id]],Tabla2[],'aux buscarv'!K$1,FALSE)</f>
        <v xml:space="preserve">MAR DEL PLATA </v>
      </c>
      <c r="L229" s="61" t="str">
        <f>VLOOKUP(Tabla14[[#This Row],[id]],Tabla2[],'aux buscarv'!L$1,FALSE)</f>
        <v>PARQUE DE LAS INFANCIAS- BASE NAVAL</v>
      </c>
      <c r="M229" s="61" t="str">
        <f>VLOOKUP(Tabla14[[#This Row],[id]],Tabla2[],'aux buscarv'!M$1,FALSE)</f>
        <v>BV. MARITIMO PATRICIO PERALTA RAMOS AL 6500</v>
      </c>
      <c r="N229" s="62" t="str">
        <f>VLOOKUP(Tabla14[[#This Row],[id]],Tabla2[],'aux buscarv'!N$1,FALSE)</f>
        <v>https://goo.gl/maps/qFkJtHkKPSBGKaJY7</v>
      </c>
      <c r="O229" t="s">
        <v>114</v>
      </c>
      <c r="P229" t="s">
        <v>115</v>
      </c>
      <c r="Q229" t="s">
        <v>111</v>
      </c>
      <c r="R229">
        <v>8</v>
      </c>
    </row>
    <row r="230" spans="1:18" x14ac:dyDescent="0.25">
      <c r="A230" t="s">
        <v>312</v>
      </c>
      <c r="B230" s="46">
        <f>VLOOKUP(Tabla14[[#This Row],[id]],Tabla2[],'aux buscarv'!B$1,FALSE)</f>
        <v>44952</v>
      </c>
      <c r="C230" s="61">
        <f>VLOOKUP(Tabla14[[#This Row],[id]],Tabla2[],'aux buscarv'!C$1,FALSE)</f>
        <v>26</v>
      </c>
      <c r="D230" s="61">
        <f>VLOOKUP(Tabla14[[#This Row],[id]],Tabla2[],'aux buscarv'!D$1,FALSE)</f>
        <v>1</v>
      </c>
      <c r="E230" s="61">
        <f>VLOOKUP(Tabla14[[#This Row],[id]],Tabla2[],'aux buscarv'!E$1,FALSE)</f>
        <v>2023</v>
      </c>
      <c r="F230" s="61">
        <f>VLOOKUP(Tabla14[[#This Row],[id]],Tabla2[],'aux buscarv'!F$1,FALSE)</f>
        <v>5</v>
      </c>
      <c r="G230" s="61" t="str">
        <f>VLOOKUP(Tabla14[[#This Row],[id]],Tabla2[],'aux buscarv'!G$1,FALSE)</f>
        <v>DAPPTE</v>
      </c>
      <c r="H230" s="61" t="str">
        <f>VLOOKUP(Tabla14[[#This Row],[id]],Tabla2[],'aux buscarv'!H$1,FALSE)</f>
        <v>BUENOS AIRES</v>
      </c>
      <c r="I230" s="61">
        <f>VLOOKUP(Tabla14[[#This Row],[id]],Tabla2[],'aux buscarv'!I$1,FALSE)</f>
        <v>12</v>
      </c>
      <c r="J230" s="61" t="str">
        <f>VLOOKUP(Tabla14[[#This Row],[id]],Tabla2[],'aux buscarv'!J$1,FALSE)</f>
        <v>GENERAL PUEYRREDON</v>
      </c>
      <c r="K230" s="61" t="str">
        <f>VLOOKUP(Tabla14[[#This Row],[id]],Tabla2[],'aux buscarv'!K$1,FALSE)</f>
        <v xml:space="preserve">MAR DEL PLATA </v>
      </c>
      <c r="L230" s="61" t="str">
        <f>VLOOKUP(Tabla14[[#This Row],[id]],Tabla2[],'aux buscarv'!L$1,FALSE)</f>
        <v>PARQUE DE LAS INFANCIAS- BASE NAVAL</v>
      </c>
      <c r="M230" s="61" t="str">
        <f>VLOOKUP(Tabla14[[#This Row],[id]],Tabla2[],'aux buscarv'!M$1,FALSE)</f>
        <v>BV. MARITIMO PATRICIO PERALTA RAMOS AL 6500</v>
      </c>
      <c r="N230" s="62" t="str">
        <f>VLOOKUP(Tabla14[[#This Row],[id]],Tabla2[],'aux buscarv'!N$1,FALSE)</f>
        <v>https://goo.gl/maps/qFkJtHkKPSBGKaJY7</v>
      </c>
      <c r="O230" t="s">
        <v>114</v>
      </c>
      <c r="P230" t="s">
        <v>123</v>
      </c>
      <c r="Q230" t="s">
        <v>124</v>
      </c>
      <c r="R230">
        <v>21</v>
      </c>
    </row>
    <row r="231" spans="1:18" x14ac:dyDescent="0.25">
      <c r="A231" t="s">
        <v>312</v>
      </c>
      <c r="B231" s="46">
        <f>VLOOKUP(Tabla14[[#This Row],[id]],Tabla2[],'aux buscarv'!B$1,FALSE)</f>
        <v>44952</v>
      </c>
      <c r="C231" s="61">
        <f>VLOOKUP(Tabla14[[#This Row],[id]],Tabla2[],'aux buscarv'!C$1,FALSE)</f>
        <v>26</v>
      </c>
      <c r="D231" s="61">
        <f>VLOOKUP(Tabla14[[#This Row],[id]],Tabla2[],'aux buscarv'!D$1,FALSE)</f>
        <v>1</v>
      </c>
      <c r="E231" s="61">
        <f>VLOOKUP(Tabla14[[#This Row],[id]],Tabla2[],'aux buscarv'!E$1,FALSE)</f>
        <v>2023</v>
      </c>
      <c r="F231" s="61">
        <f>VLOOKUP(Tabla14[[#This Row],[id]],Tabla2[],'aux buscarv'!F$1,FALSE)</f>
        <v>5</v>
      </c>
      <c r="G231" s="61" t="str">
        <f>VLOOKUP(Tabla14[[#This Row],[id]],Tabla2[],'aux buscarv'!G$1,FALSE)</f>
        <v>DAPPTE</v>
      </c>
      <c r="H231" s="61" t="str">
        <f>VLOOKUP(Tabla14[[#This Row],[id]],Tabla2[],'aux buscarv'!H$1,FALSE)</f>
        <v>BUENOS AIRES</v>
      </c>
      <c r="I231" s="61">
        <f>VLOOKUP(Tabla14[[#This Row],[id]],Tabla2[],'aux buscarv'!I$1,FALSE)</f>
        <v>12</v>
      </c>
      <c r="J231" s="61" t="str">
        <f>VLOOKUP(Tabla14[[#This Row],[id]],Tabla2[],'aux buscarv'!J$1,FALSE)</f>
        <v>GENERAL PUEYRREDON</v>
      </c>
      <c r="K231" s="61" t="str">
        <f>VLOOKUP(Tabla14[[#This Row],[id]],Tabla2[],'aux buscarv'!K$1,FALSE)</f>
        <v xml:space="preserve">MAR DEL PLATA </v>
      </c>
      <c r="L231" s="61" t="str">
        <f>VLOOKUP(Tabla14[[#This Row],[id]],Tabla2[],'aux buscarv'!L$1,FALSE)</f>
        <v>PARQUE DE LAS INFANCIAS- BASE NAVAL</v>
      </c>
      <c r="M231" s="61" t="str">
        <f>VLOOKUP(Tabla14[[#This Row],[id]],Tabla2[],'aux buscarv'!M$1,FALSE)</f>
        <v>BV. MARITIMO PATRICIO PERALTA RAMOS AL 6500</v>
      </c>
      <c r="N231" s="62" t="str">
        <f>VLOOKUP(Tabla14[[#This Row],[id]],Tabla2[],'aux buscarv'!N$1,FALSE)</f>
        <v>https://goo.gl/maps/qFkJtHkKPSBGKaJY7</v>
      </c>
      <c r="O231" t="s">
        <v>114</v>
      </c>
      <c r="P231" t="s">
        <v>123</v>
      </c>
      <c r="Q231" t="s">
        <v>111</v>
      </c>
      <c r="R231">
        <v>256</v>
      </c>
    </row>
    <row r="232" spans="1:18" x14ac:dyDescent="0.25">
      <c r="A232" t="s">
        <v>313</v>
      </c>
      <c r="B232" s="46">
        <f>VLOOKUP(Tabla14[[#This Row],[id]],Tabla2[],'aux buscarv'!B$1,FALSE)</f>
        <v>44953</v>
      </c>
      <c r="C232" s="61">
        <f>VLOOKUP(Tabla14[[#This Row],[id]],Tabla2[],'aux buscarv'!C$1,FALSE)</f>
        <v>27</v>
      </c>
      <c r="D232" s="61">
        <f>VLOOKUP(Tabla14[[#This Row],[id]],Tabla2[],'aux buscarv'!D$1,FALSE)</f>
        <v>1</v>
      </c>
      <c r="E232" s="61">
        <f>VLOOKUP(Tabla14[[#This Row],[id]],Tabla2[],'aux buscarv'!E$1,FALSE)</f>
        <v>2023</v>
      </c>
      <c r="F232" s="61">
        <f>VLOOKUP(Tabla14[[#This Row],[id]],Tabla2[],'aux buscarv'!F$1,FALSE)</f>
        <v>5</v>
      </c>
      <c r="G232" s="61" t="str">
        <f>VLOOKUP(Tabla14[[#This Row],[id]],Tabla2[],'aux buscarv'!G$1,FALSE)</f>
        <v>DAPPTE</v>
      </c>
      <c r="H232" s="61" t="str">
        <f>VLOOKUP(Tabla14[[#This Row],[id]],Tabla2[],'aux buscarv'!H$1,FALSE)</f>
        <v>BUENOS AIRES</v>
      </c>
      <c r="I232" s="61">
        <f>VLOOKUP(Tabla14[[#This Row],[id]],Tabla2[],'aux buscarv'!I$1,FALSE)</f>
        <v>12</v>
      </c>
      <c r="J232" s="61" t="str">
        <f>VLOOKUP(Tabla14[[#This Row],[id]],Tabla2[],'aux buscarv'!J$1,FALSE)</f>
        <v>GENERAL PUEYRREDON</v>
      </c>
      <c r="K232" s="61" t="str">
        <f>VLOOKUP(Tabla14[[#This Row],[id]],Tabla2[],'aux buscarv'!K$1,FALSE)</f>
        <v xml:space="preserve">MAR DEL PLATA </v>
      </c>
      <c r="L232" s="61" t="str">
        <f>VLOOKUP(Tabla14[[#This Row],[id]],Tabla2[],'aux buscarv'!L$1,FALSE)</f>
        <v>PARQUE DE LAS INFANCIAS- BASE NAVAL</v>
      </c>
      <c r="M232" s="61" t="str">
        <f>VLOOKUP(Tabla14[[#This Row],[id]],Tabla2[],'aux buscarv'!M$1,FALSE)</f>
        <v>BV. MARITIMO PATRICIO PERALTA RAMOS AL 6500</v>
      </c>
      <c r="N232" s="62" t="str">
        <f>VLOOKUP(Tabla14[[#This Row],[id]],Tabla2[],'aux buscarv'!N$1,FALSE)</f>
        <v>https://goo.gl/maps/qFkJtHkKPSBGKaJY7</v>
      </c>
      <c r="O232" t="s">
        <v>114</v>
      </c>
      <c r="P232" t="s">
        <v>115</v>
      </c>
      <c r="Q232" t="s">
        <v>111</v>
      </c>
      <c r="R232">
        <v>5</v>
      </c>
    </row>
    <row r="233" spans="1:18" x14ac:dyDescent="0.25">
      <c r="A233" t="s">
        <v>313</v>
      </c>
      <c r="B233" s="46">
        <f>VLOOKUP(Tabla14[[#This Row],[id]],Tabla2[],'aux buscarv'!B$1,FALSE)</f>
        <v>44953</v>
      </c>
      <c r="C233" s="61">
        <f>VLOOKUP(Tabla14[[#This Row],[id]],Tabla2[],'aux buscarv'!C$1,FALSE)</f>
        <v>27</v>
      </c>
      <c r="D233" s="61">
        <f>VLOOKUP(Tabla14[[#This Row],[id]],Tabla2[],'aux buscarv'!D$1,FALSE)</f>
        <v>1</v>
      </c>
      <c r="E233" s="61">
        <f>VLOOKUP(Tabla14[[#This Row],[id]],Tabla2[],'aux buscarv'!E$1,FALSE)</f>
        <v>2023</v>
      </c>
      <c r="F233" s="61">
        <f>VLOOKUP(Tabla14[[#This Row],[id]],Tabla2[],'aux buscarv'!F$1,FALSE)</f>
        <v>5</v>
      </c>
      <c r="G233" s="61" t="str">
        <f>VLOOKUP(Tabla14[[#This Row],[id]],Tabla2[],'aux buscarv'!G$1,FALSE)</f>
        <v>DAPPTE</v>
      </c>
      <c r="H233" s="61" t="str">
        <f>VLOOKUP(Tabla14[[#This Row],[id]],Tabla2[],'aux buscarv'!H$1,FALSE)</f>
        <v>BUENOS AIRES</v>
      </c>
      <c r="I233" s="61">
        <f>VLOOKUP(Tabla14[[#This Row],[id]],Tabla2[],'aux buscarv'!I$1,FALSE)</f>
        <v>12</v>
      </c>
      <c r="J233" s="61" t="str">
        <f>VLOOKUP(Tabla14[[#This Row],[id]],Tabla2[],'aux buscarv'!J$1,FALSE)</f>
        <v>GENERAL PUEYRREDON</v>
      </c>
      <c r="K233" s="61" t="str">
        <f>VLOOKUP(Tabla14[[#This Row],[id]],Tabla2[],'aux buscarv'!K$1,FALSE)</f>
        <v xml:space="preserve">MAR DEL PLATA </v>
      </c>
      <c r="L233" s="61" t="str">
        <f>VLOOKUP(Tabla14[[#This Row],[id]],Tabla2[],'aux buscarv'!L$1,FALSE)</f>
        <v>PARQUE DE LAS INFANCIAS- BASE NAVAL</v>
      </c>
      <c r="M233" s="61" t="str">
        <f>VLOOKUP(Tabla14[[#This Row],[id]],Tabla2[],'aux buscarv'!M$1,FALSE)</f>
        <v>BV. MARITIMO PATRICIO PERALTA RAMOS AL 6500</v>
      </c>
      <c r="N233" s="62" t="str">
        <f>VLOOKUP(Tabla14[[#This Row],[id]],Tabla2[],'aux buscarv'!N$1,FALSE)</f>
        <v>https://goo.gl/maps/qFkJtHkKPSBGKaJY7</v>
      </c>
      <c r="O233" t="s">
        <v>114</v>
      </c>
      <c r="P233" t="s">
        <v>123</v>
      </c>
      <c r="Q233" t="s">
        <v>124</v>
      </c>
      <c r="R233">
        <v>27</v>
      </c>
    </row>
    <row r="234" spans="1:18" x14ac:dyDescent="0.25">
      <c r="A234" t="s">
        <v>313</v>
      </c>
      <c r="B234" s="46">
        <f>VLOOKUP(Tabla14[[#This Row],[id]],Tabla2[],'aux buscarv'!B$1,FALSE)</f>
        <v>44953</v>
      </c>
      <c r="C234" s="61">
        <f>VLOOKUP(Tabla14[[#This Row],[id]],Tabla2[],'aux buscarv'!C$1,FALSE)</f>
        <v>27</v>
      </c>
      <c r="D234" s="61">
        <f>VLOOKUP(Tabla14[[#This Row],[id]],Tabla2[],'aux buscarv'!D$1,FALSE)</f>
        <v>1</v>
      </c>
      <c r="E234" s="61">
        <f>VLOOKUP(Tabla14[[#This Row],[id]],Tabla2[],'aux buscarv'!E$1,FALSE)</f>
        <v>2023</v>
      </c>
      <c r="F234" s="61">
        <f>VLOOKUP(Tabla14[[#This Row],[id]],Tabla2[],'aux buscarv'!F$1,FALSE)</f>
        <v>5</v>
      </c>
      <c r="G234" s="61" t="str">
        <f>VLOOKUP(Tabla14[[#This Row],[id]],Tabla2[],'aux buscarv'!G$1,FALSE)</f>
        <v>DAPPTE</v>
      </c>
      <c r="H234" s="61" t="str">
        <f>VLOOKUP(Tabla14[[#This Row],[id]],Tabla2[],'aux buscarv'!H$1,FALSE)</f>
        <v>BUENOS AIRES</v>
      </c>
      <c r="I234" s="61">
        <f>VLOOKUP(Tabla14[[#This Row],[id]],Tabla2[],'aux buscarv'!I$1,FALSE)</f>
        <v>12</v>
      </c>
      <c r="J234" s="61" t="str">
        <f>VLOOKUP(Tabla14[[#This Row],[id]],Tabla2[],'aux buscarv'!J$1,FALSE)</f>
        <v>GENERAL PUEYRREDON</v>
      </c>
      <c r="K234" s="61" t="str">
        <f>VLOOKUP(Tabla14[[#This Row],[id]],Tabla2[],'aux buscarv'!K$1,FALSE)</f>
        <v xml:space="preserve">MAR DEL PLATA </v>
      </c>
      <c r="L234" s="61" t="str">
        <f>VLOOKUP(Tabla14[[#This Row],[id]],Tabla2[],'aux buscarv'!L$1,FALSE)</f>
        <v>PARQUE DE LAS INFANCIAS- BASE NAVAL</v>
      </c>
      <c r="M234" s="61" t="str">
        <f>VLOOKUP(Tabla14[[#This Row],[id]],Tabla2[],'aux buscarv'!M$1,FALSE)</f>
        <v>BV. MARITIMO PATRICIO PERALTA RAMOS AL 6500</v>
      </c>
      <c r="N234" s="62" t="str">
        <f>VLOOKUP(Tabla14[[#This Row],[id]],Tabla2[],'aux buscarv'!N$1,FALSE)</f>
        <v>https://goo.gl/maps/qFkJtHkKPSBGKaJY7</v>
      </c>
      <c r="O234" t="s">
        <v>114</v>
      </c>
      <c r="P234" t="s">
        <v>123</v>
      </c>
      <c r="Q234" t="s">
        <v>111</v>
      </c>
      <c r="R234">
        <v>252</v>
      </c>
    </row>
    <row r="235" spans="1:18" x14ac:dyDescent="0.25">
      <c r="A235" t="s">
        <v>314</v>
      </c>
      <c r="B235" s="46">
        <f>VLOOKUP(Tabla14[[#This Row],[id]],Tabla2[],'aux buscarv'!B$1,FALSE)</f>
        <v>44954</v>
      </c>
      <c r="C235" s="61">
        <f>VLOOKUP(Tabla14[[#This Row],[id]],Tabla2[],'aux buscarv'!C$1,FALSE)</f>
        <v>28</v>
      </c>
      <c r="D235" s="61">
        <f>VLOOKUP(Tabla14[[#This Row],[id]],Tabla2[],'aux buscarv'!D$1,FALSE)</f>
        <v>1</v>
      </c>
      <c r="E235" s="61">
        <f>VLOOKUP(Tabla14[[#This Row],[id]],Tabla2[],'aux buscarv'!E$1,FALSE)</f>
        <v>2023</v>
      </c>
      <c r="F235" s="61">
        <f>VLOOKUP(Tabla14[[#This Row],[id]],Tabla2[],'aux buscarv'!F$1,FALSE)</f>
        <v>5</v>
      </c>
      <c r="G235" s="61" t="str">
        <f>VLOOKUP(Tabla14[[#This Row],[id]],Tabla2[],'aux buscarv'!G$1,FALSE)</f>
        <v>DAPPTE</v>
      </c>
      <c r="H235" s="61" t="str">
        <f>VLOOKUP(Tabla14[[#This Row],[id]],Tabla2[],'aux buscarv'!H$1,FALSE)</f>
        <v>BUENOS AIRES</v>
      </c>
      <c r="I235" s="61">
        <f>VLOOKUP(Tabla14[[#This Row],[id]],Tabla2[],'aux buscarv'!I$1,FALSE)</f>
        <v>12</v>
      </c>
      <c r="J235" s="61" t="str">
        <f>VLOOKUP(Tabla14[[#This Row],[id]],Tabla2[],'aux buscarv'!J$1,FALSE)</f>
        <v>GENERAL PUEYRREDON</v>
      </c>
      <c r="K235" s="61" t="str">
        <f>VLOOKUP(Tabla14[[#This Row],[id]],Tabla2[],'aux buscarv'!K$1,FALSE)</f>
        <v xml:space="preserve">MAR DEL PLATA </v>
      </c>
      <c r="L235" s="61" t="str">
        <f>VLOOKUP(Tabla14[[#This Row],[id]],Tabla2[],'aux buscarv'!L$1,FALSE)</f>
        <v>PARQUE DE LAS INFANCIAS- BASE NAVAL</v>
      </c>
      <c r="M235" s="61" t="str">
        <f>VLOOKUP(Tabla14[[#This Row],[id]],Tabla2[],'aux buscarv'!M$1,FALSE)</f>
        <v>BV. MARITIMO PATRICIO PERALTA RAMOS AL 6500</v>
      </c>
      <c r="N235" s="62" t="str">
        <f>VLOOKUP(Tabla14[[#This Row],[id]],Tabla2[],'aux buscarv'!N$1,FALSE)</f>
        <v>https://goo.gl/maps/qFkJtHkKPSBGKaJY7</v>
      </c>
      <c r="O235" t="s">
        <v>114</v>
      </c>
      <c r="P235" t="s">
        <v>115</v>
      </c>
      <c r="Q235" t="s">
        <v>111</v>
      </c>
      <c r="R235">
        <v>18</v>
      </c>
    </row>
    <row r="236" spans="1:18" x14ac:dyDescent="0.25">
      <c r="A236" t="s">
        <v>314</v>
      </c>
      <c r="B236" s="46">
        <f>VLOOKUP(Tabla14[[#This Row],[id]],Tabla2[],'aux buscarv'!B$1,FALSE)</f>
        <v>44954</v>
      </c>
      <c r="C236" s="61">
        <f>VLOOKUP(Tabla14[[#This Row],[id]],Tabla2[],'aux buscarv'!C$1,FALSE)</f>
        <v>28</v>
      </c>
      <c r="D236" s="61">
        <f>VLOOKUP(Tabla14[[#This Row],[id]],Tabla2[],'aux buscarv'!D$1,FALSE)</f>
        <v>1</v>
      </c>
      <c r="E236" s="61">
        <f>VLOOKUP(Tabla14[[#This Row],[id]],Tabla2[],'aux buscarv'!E$1,FALSE)</f>
        <v>2023</v>
      </c>
      <c r="F236" s="61">
        <f>VLOOKUP(Tabla14[[#This Row],[id]],Tabla2[],'aux buscarv'!F$1,FALSE)</f>
        <v>5</v>
      </c>
      <c r="G236" s="61" t="str">
        <f>VLOOKUP(Tabla14[[#This Row],[id]],Tabla2[],'aux buscarv'!G$1,FALSE)</f>
        <v>DAPPTE</v>
      </c>
      <c r="H236" s="61" t="str">
        <f>VLOOKUP(Tabla14[[#This Row],[id]],Tabla2[],'aux buscarv'!H$1,FALSE)</f>
        <v>BUENOS AIRES</v>
      </c>
      <c r="I236" s="61">
        <f>VLOOKUP(Tabla14[[#This Row],[id]],Tabla2[],'aux buscarv'!I$1,FALSE)</f>
        <v>12</v>
      </c>
      <c r="J236" s="61" t="str">
        <f>VLOOKUP(Tabla14[[#This Row],[id]],Tabla2[],'aux buscarv'!J$1,FALSE)</f>
        <v>GENERAL PUEYRREDON</v>
      </c>
      <c r="K236" s="61" t="str">
        <f>VLOOKUP(Tabla14[[#This Row],[id]],Tabla2[],'aux buscarv'!K$1,FALSE)</f>
        <v xml:space="preserve">MAR DEL PLATA </v>
      </c>
      <c r="L236" s="61" t="str">
        <f>VLOOKUP(Tabla14[[#This Row],[id]],Tabla2[],'aux buscarv'!L$1,FALSE)</f>
        <v>PARQUE DE LAS INFANCIAS- BASE NAVAL</v>
      </c>
      <c r="M236" s="61" t="str">
        <f>VLOOKUP(Tabla14[[#This Row],[id]],Tabla2[],'aux buscarv'!M$1,FALSE)</f>
        <v>BV. MARITIMO PATRICIO PERALTA RAMOS AL 6500</v>
      </c>
      <c r="N236" s="62" t="str">
        <f>VLOOKUP(Tabla14[[#This Row],[id]],Tabla2[],'aux buscarv'!N$1,FALSE)</f>
        <v>https://goo.gl/maps/qFkJtHkKPSBGKaJY7</v>
      </c>
      <c r="O236" t="s">
        <v>114</v>
      </c>
      <c r="P236" t="s">
        <v>123</v>
      </c>
      <c r="Q236" t="s">
        <v>124</v>
      </c>
      <c r="R236">
        <v>27</v>
      </c>
    </row>
    <row r="237" spans="1:18" x14ac:dyDescent="0.25">
      <c r="A237" t="s">
        <v>314</v>
      </c>
      <c r="B237" s="46">
        <f>VLOOKUP(Tabla14[[#This Row],[id]],Tabla2[],'aux buscarv'!B$1,FALSE)</f>
        <v>44954</v>
      </c>
      <c r="C237" s="61">
        <f>VLOOKUP(Tabla14[[#This Row],[id]],Tabla2[],'aux buscarv'!C$1,FALSE)</f>
        <v>28</v>
      </c>
      <c r="D237" s="61">
        <f>VLOOKUP(Tabla14[[#This Row],[id]],Tabla2[],'aux buscarv'!D$1,FALSE)</f>
        <v>1</v>
      </c>
      <c r="E237" s="61">
        <f>VLOOKUP(Tabla14[[#This Row],[id]],Tabla2[],'aux buscarv'!E$1,FALSE)</f>
        <v>2023</v>
      </c>
      <c r="F237" s="61">
        <f>VLOOKUP(Tabla14[[#This Row],[id]],Tabla2[],'aux buscarv'!F$1,FALSE)</f>
        <v>5</v>
      </c>
      <c r="G237" s="61" t="str">
        <f>VLOOKUP(Tabla14[[#This Row],[id]],Tabla2[],'aux buscarv'!G$1,FALSE)</f>
        <v>DAPPTE</v>
      </c>
      <c r="H237" s="61" t="str">
        <f>VLOOKUP(Tabla14[[#This Row],[id]],Tabla2[],'aux buscarv'!H$1,FALSE)</f>
        <v>BUENOS AIRES</v>
      </c>
      <c r="I237" s="61">
        <f>VLOOKUP(Tabla14[[#This Row],[id]],Tabla2[],'aux buscarv'!I$1,FALSE)</f>
        <v>12</v>
      </c>
      <c r="J237" s="61" t="str">
        <f>VLOOKUP(Tabla14[[#This Row],[id]],Tabla2[],'aux buscarv'!J$1,FALSE)</f>
        <v>GENERAL PUEYRREDON</v>
      </c>
      <c r="K237" s="61" t="str">
        <f>VLOOKUP(Tabla14[[#This Row],[id]],Tabla2[],'aux buscarv'!K$1,FALSE)</f>
        <v xml:space="preserve">MAR DEL PLATA </v>
      </c>
      <c r="L237" s="61" t="str">
        <f>VLOOKUP(Tabla14[[#This Row],[id]],Tabla2[],'aux buscarv'!L$1,FALSE)</f>
        <v>PARQUE DE LAS INFANCIAS- BASE NAVAL</v>
      </c>
      <c r="M237" s="61" t="str">
        <f>VLOOKUP(Tabla14[[#This Row],[id]],Tabla2[],'aux buscarv'!M$1,FALSE)</f>
        <v>BV. MARITIMO PATRICIO PERALTA RAMOS AL 6500</v>
      </c>
      <c r="N237" s="62" t="str">
        <f>VLOOKUP(Tabla14[[#This Row],[id]],Tabla2[],'aux buscarv'!N$1,FALSE)</f>
        <v>https://goo.gl/maps/qFkJtHkKPSBGKaJY7</v>
      </c>
      <c r="O237" t="s">
        <v>114</v>
      </c>
      <c r="P237" t="s">
        <v>123</v>
      </c>
      <c r="Q237" t="s">
        <v>111</v>
      </c>
      <c r="R237">
        <v>273</v>
      </c>
    </row>
    <row r="238" spans="1:18" x14ac:dyDescent="0.25">
      <c r="A238" t="s">
        <v>315</v>
      </c>
      <c r="B238" s="46">
        <f>VLOOKUP(Tabla14[[#This Row],[id]],Tabla2[],'aux buscarv'!B$1,FALSE)</f>
        <v>44955</v>
      </c>
      <c r="C238" s="61">
        <f>VLOOKUP(Tabla14[[#This Row],[id]],Tabla2[],'aux buscarv'!C$1,FALSE)</f>
        <v>29</v>
      </c>
      <c r="D238" s="61">
        <f>VLOOKUP(Tabla14[[#This Row],[id]],Tabla2[],'aux buscarv'!D$1,FALSE)</f>
        <v>1</v>
      </c>
      <c r="E238" s="61">
        <f>VLOOKUP(Tabla14[[#This Row],[id]],Tabla2[],'aux buscarv'!E$1,FALSE)</f>
        <v>2023</v>
      </c>
      <c r="F238" s="61">
        <f>VLOOKUP(Tabla14[[#This Row],[id]],Tabla2[],'aux buscarv'!F$1,FALSE)</f>
        <v>5</v>
      </c>
      <c r="G238" s="61" t="str">
        <f>VLOOKUP(Tabla14[[#This Row],[id]],Tabla2[],'aux buscarv'!G$1,FALSE)</f>
        <v>DAPPTE</v>
      </c>
      <c r="H238" s="61" t="str">
        <f>VLOOKUP(Tabla14[[#This Row],[id]],Tabla2[],'aux buscarv'!H$1,FALSE)</f>
        <v>BUENOS AIRES</v>
      </c>
      <c r="I238" s="61">
        <f>VLOOKUP(Tabla14[[#This Row],[id]],Tabla2[],'aux buscarv'!I$1,FALSE)</f>
        <v>12</v>
      </c>
      <c r="J238" s="61" t="str">
        <f>VLOOKUP(Tabla14[[#This Row],[id]],Tabla2[],'aux buscarv'!J$1,FALSE)</f>
        <v>GENERAL PUEYRREDON</v>
      </c>
      <c r="K238" s="61" t="str">
        <f>VLOOKUP(Tabla14[[#This Row],[id]],Tabla2[],'aux buscarv'!K$1,FALSE)</f>
        <v xml:space="preserve">MAR DEL PLATA </v>
      </c>
      <c r="L238" s="61" t="str">
        <f>VLOOKUP(Tabla14[[#This Row],[id]],Tabla2[],'aux buscarv'!L$1,FALSE)</f>
        <v>PARQUE DE LAS INFANCIAS- BASE NAVAL</v>
      </c>
      <c r="M238" s="61" t="str">
        <f>VLOOKUP(Tabla14[[#This Row],[id]],Tabla2[],'aux buscarv'!M$1,FALSE)</f>
        <v>BV. MARITIMO PATRICIO PERALTA RAMOS AL 6500</v>
      </c>
      <c r="N238" s="62" t="str">
        <f>VLOOKUP(Tabla14[[#This Row],[id]],Tabla2[],'aux buscarv'!N$1,FALSE)</f>
        <v>https://goo.gl/maps/qFkJtHkKPSBGKaJY7</v>
      </c>
      <c r="O238" t="s">
        <v>114</v>
      </c>
      <c r="P238" t="s">
        <v>115</v>
      </c>
      <c r="Q238" t="s">
        <v>111</v>
      </c>
      <c r="R238">
        <v>12</v>
      </c>
    </row>
    <row r="239" spans="1:18" x14ac:dyDescent="0.25">
      <c r="A239" t="s">
        <v>315</v>
      </c>
      <c r="B239" s="46">
        <f>VLOOKUP(Tabla14[[#This Row],[id]],Tabla2[],'aux buscarv'!B$1,FALSE)</f>
        <v>44955</v>
      </c>
      <c r="C239" s="61">
        <f>VLOOKUP(Tabla14[[#This Row],[id]],Tabla2[],'aux buscarv'!C$1,FALSE)</f>
        <v>29</v>
      </c>
      <c r="D239" s="61">
        <f>VLOOKUP(Tabla14[[#This Row],[id]],Tabla2[],'aux buscarv'!D$1,FALSE)</f>
        <v>1</v>
      </c>
      <c r="E239" s="61">
        <f>VLOOKUP(Tabla14[[#This Row],[id]],Tabla2[],'aux buscarv'!E$1,FALSE)</f>
        <v>2023</v>
      </c>
      <c r="F239" s="61">
        <f>VLOOKUP(Tabla14[[#This Row],[id]],Tabla2[],'aux buscarv'!F$1,FALSE)</f>
        <v>5</v>
      </c>
      <c r="G239" s="61" t="str">
        <f>VLOOKUP(Tabla14[[#This Row],[id]],Tabla2[],'aux buscarv'!G$1,FALSE)</f>
        <v>DAPPTE</v>
      </c>
      <c r="H239" s="61" t="str">
        <f>VLOOKUP(Tabla14[[#This Row],[id]],Tabla2[],'aux buscarv'!H$1,FALSE)</f>
        <v>BUENOS AIRES</v>
      </c>
      <c r="I239" s="61">
        <f>VLOOKUP(Tabla14[[#This Row],[id]],Tabla2[],'aux buscarv'!I$1,FALSE)</f>
        <v>12</v>
      </c>
      <c r="J239" s="61" t="str">
        <f>VLOOKUP(Tabla14[[#This Row],[id]],Tabla2[],'aux buscarv'!J$1,FALSE)</f>
        <v>GENERAL PUEYRREDON</v>
      </c>
      <c r="K239" s="61" t="str">
        <f>VLOOKUP(Tabla14[[#This Row],[id]],Tabla2[],'aux buscarv'!K$1,FALSE)</f>
        <v xml:space="preserve">MAR DEL PLATA </v>
      </c>
      <c r="L239" s="61" t="str">
        <f>VLOOKUP(Tabla14[[#This Row],[id]],Tabla2[],'aux buscarv'!L$1,FALSE)</f>
        <v>PARQUE DE LAS INFANCIAS- BASE NAVAL</v>
      </c>
      <c r="M239" s="61" t="str">
        <f>VLOOKUP(Tabla14[[#This Row],[id]],Tabla2[],'aux buscarv'!M$1,FALSE)</f>
        <v>BV. MARITIMO PATRICIO PERALTA RAMOS AL 6500</v>
      </c>
      <c r="N239" s="62" t="str">
        <f>VLOOKUP(Tabla14[[#This Row],[id]],Tabla2[],'aux buscarv'!N$1,FALSE)</f>
        <v>https://goo.gl/maps/qFkJtHkKPSBGKaJY7</v>
      </c>
      <c r="O239" t="s">
        <v>114</v>
      </c>
      <c r="P239" t="s">
        <v>123</v>
      </c>
      <c r="Q239" t="s">
        <v>124</v>
      </c>
      <c r="R239">
        <v>22</v>
      </c>
    </row>
    <row r="240" spans="1:18" x14ac:dyDescent="0.25">
      <c r="A240" t="s">
        <v>315</v>
      </c>
      <c r="B240" s="46">
        <f>VLOOKUP(Tabla14[[#This Row],[id]],Tabla2[],'aux buscarv'!B$1,FALSE)</f>
        <v>44955</v>
      </c>
      <c r="C240" s="61">
        <f>VLOOKUP(Tabla14[[#This Row],[id]],Tabla2[],'aux buscarv'!C$1,FALSE)</f>
        <v>29</v>
      </c>
      <c r="D240" s="61">
        <f>VLOOKUP(Tabla14[[#This Row],[id]],Tabla2[],'aux buscarv'!D$1,FALSE)</f>
        <v>1</v>
      </c>
      <c r="E240" s="61">
        <f>VLOOKUP(Tabla14[[#This Row],[id]],Tabla2[],'aux buscarv'!E$1,FALSE)</f>
        <v>2023</v>
      </c>
      <c r="F240" s="61">
        <f>VLOOKUP(Tabla14[[#This Row],[id]],Tabla2[],'aux buscarv'!F$1,FALSE)</f>
        <v>5</v>
      </c>
      <c r="G240" s="61" t="str">
        <f>VLOOKUP(Tabla14[[#This Row],[id]],Tabla2[],'aux buscarv'!G$1,FALSE)</f>
        <v>DAPPTE</v>
      </c>
      <c r="H240" s="61" t="str">
        <f>VLOOKUP(Tabla14[[#This Row],[id]],Tabla2[],'aux buscarv'!H$1,FALSE)</f>
        <v>BUENOS AIRES</v>
      </c>
      <c r="I240" s="61">
        <f>VLOOKUP(Tabla14[[#This Row],[id]],Tabla2[],'aux buscarv'!I$1,FALSE)</f>
        <v>12</v>
      </c>
      <c r="J240" s="61" t="str">
        <f>VLOOKUP(Tabla14[[#This Row],[id]],Tabla2[],'aux buscarv'!J$1,FALSE)</f>
        <v>GENERAL PUEYRREDON</v>
      </c>
      <c r="K240" s="61" t="str">
        <f>VLOOKUP(Tabla14[[#This Row],[id]],Tabla2[],'aux buscarv'!K$1,FALSE)</f>
        <v xml:space="preserve">MAR DEL PLATA </v>
      </c>
      <c r="L240" s="61" t="str">
        <f>VLOOKUP(Tabla14[[#This Row],[id]],Tabla2[],'aux buscarv'!L$1,FALSE)</f>
        <v>PARQUE DE LAS INFANCIAS- BASE NAVAL</v>
      </c>
      <c r="M240" s="61" t="str">
        <f>VLOOKUP(Tabla14[[#This Row],[id]],Tabla2[],'aux buscarv'!M$1,FALSE)</f>
        <v>BV. MARITIMO PATRICIO PERALTA RAMOS AL 6500</v>
      </c>
      <c r="N240" s="62" t="str">
        <f>VLOOKUP(Tabla14[[#This Row],[id]],Tabla2[],'aux buscarv'!N$1,FALSE)</f>
        <v>https://goo.gl/maps/qFkJtHkKPSBGKaJY7</v>
      </c>
      <c r="O240" t="s">
        <v>114</v>
      </c>
      <c r="P240" t="s">
        <v>123</v>
      </c>
      <c r="Q240" t="s">
        <v>111</v>
      </c>
      <c r="R240">
        <v>281</v>
      </c>
    </row>
    <row r="241" spans="1:18" x14ac:dyDescent="0.25">
      <c r="A241" t="s">
        <v>283</v>
      </c>
      <c r="B241" s="46">
        <f>VLOOKUP(Tabla14[[#This Row],[id]],Tabla2[],'aux buscarv'!B$1,FALSE)</f>
        <v>44960</v>
      </c>
      <c r="C241" s="61">
        <f>VLOOKUP(Tabla14[[#This Row],[id]],Tabla2[],'aux buscarv'!C$1,FALSE)</f>
        <v>3</v>
      </c>
      <c r="D241" s="61">
        <f>VLOOKUP(Tabla14[[#This Row],[id]],Tabla2[],'aux buscarv'!D$1,FALSE)</f>
        <v>2</v>
      </c>
      <c r="E241" s="61">
        <f>VLOOKUP(Tabla14[[#This Row],[id]],Tabla2[],'aux buscarv'!E$1,FALSE)</f>
        <v>2023</v>
      </c>
      <c r="F241" s="61">
        <f>VLOOKUP(Tabla14[[#This Row],[id]],Tabla2[],'aux buscarv'!F$1,FALSE)</f>
        <v>6</v>
      </c>
      <c r="G241" s="61" t="str">
        <f>VLOOKUP(Tabla14[[#This Row],[id]],Tabla2[],'aux buscarv'!G$1,FALSE)</f>
        <v>EETB</v>
      </c>
      <c r="H241" s="61" t="str">
        <f>VLOOKUP(Tabla14[[#This Row],[id]],Tabla2[],'aux buscarv'!H$1,FALSE)</f>
        <v>CABA</v>
      </c>
      <c r="I241" s="61">
        <f>VLOOKUP(Tabla14[[#This Row],[id]],Tabla2[],'aux buscarv'!I$1,FALSE)</f>
        <v>13</v>
      </c>
      <c r="J241" s="61" t="str">
        <f>VLOOKUP(Tabla14[[#This Row],[id]],Tabla2[],'aux buscarv'!J$1,FALSE)</f>
        <v>COMUNA 14</v>
      </c>
      <c r="K241" s="61" t="str">
        <f>VLOOKUP(Tabla14[[#This Row],[id]],Tabla2[],'aux buscarv'!K$1,FALSE)</f>
        <v>PALERMO</v>
      </c>
      <c r="L241" s="61" t="str">
        <f>VLOOKUP(Tabla14[[#This Row],[id]],Tabla2[],'aux buscarv'!L$1,FALSE)</f>
        <v>PLAZA ARMENIA</v>
      </c>
      <c r="M241" s="61" t="str">
        <f>VLOOKUP(Tabla14[[#This Row],[id]],Tabla2[],'aux buscarv'!M$1,FALSE)</f>
        <v>ARMENIA Y COSTA RICA</v>
      </c>
      <c r="N241" s="62" t="str">
        <f>VLOOKUP(Tabla14[[#This Row],[id]],Tabla2[],'aux buscarv'!N$1,FALSE)</f>
        <v>https://goo.gl/maps/YF7dDLSY7x6kkXFu6</v>
      </c>
      <c r="O241" t="s">
        <v>109</v>
      </c>
      <c r="P241" t="s">
        <v>110</v>
      </c>
      <c r="Q241" t="s">
        <v>111</v>
      </c>
      <c r="R241">
        <v>31</v>
      </c>
    </row>
    <row r="242" spans="1:18" x14ac:dyDescent="0.25">
      <c r="A242" t="s">
        <v>283</v>
      </c>
      <c r="B242" s="46">
        <f>VLOOKUP(Tabla14[[#This Row],[id]],Tabla2[],'aux buscarv'!B$1,FALSE)</f>
        <v>44960</v>
      </c>
      <c r="C242" s="61">
        <f>VLOOKUP(Tabla14[[#This Row],[id]],Tabla2[],'aux buscarv'!C$1,FALSE)</f>
        <v>3</v>
      </c>
      <c r="D242" s="61">
        <f>VLOOKUP(Tabla14[[#This Row],[id]],Tabla2[],'aux buscarv'!D$1,FALSE)</f>
        <v>2</v>
      </c>
      <c r="E242" s="61">
        <f>VLOOKUP(Tabla14[[#This Row],[id]],Tabla2[],'aux buscarv'!E$1,FALSE)</f>
        <v>2023</v>
      </c>
      <c r="F242" s="61">
        <f>VLOOKUP(Tabla14[[#This Row],[id]],Tabla2[],'aux buscarv'!F$1,FALSE)</f>
        <v>6</v>
      </c>
      <c r="G242" s="61" t="str">
        <f>VLOOKUP(Tabla14[[#This Row],[id]],Tabla2[],'aux buscarv'!G$1,FALSE)</f>
        <v>EETB</v>
      </c>
      <c r="H242" s="61" t="str">
        <f>VLOOKUP(Tabla14[[#This Row],[id]],Tabla2[],'aux buscarv'!H$1,FALSE)</f>
        <v>CABA</v>
      </c>
      <c r="I242" s="61">
        <f>VLOOKUP(Tabla14[[#This Row],[id]],Tabla2[],'aux buscarv'!I$1,FALSE)</f>
        <v>13</v>
      </c>
      <c r="J242" s="61" t="str">
        <f>VLOOKUP(Tabla14[[#This Row],[id]],Tabla2[],'aux buscarv'!J$1,FALSE)</f>
        <v>COMUNA 14</v>
      </c>
      <c r="K242" s="61" t="str">
        <f>VLOOKUP(Tabla14[[#This Row],[id]],Tabla2[],'aux buscarv'!K$1,FALSE)</f>
        <v>PALERMO</v>
      </c>
      <c r="L242" s="61" t="str">
        <f>VLOOKUP(Tabla14[[#This Row],[id]],Tabla2[],'aux buscarv'!L$1,FALSE)</f>
        <v>PLAZA ARMENIA</v>
      </c>
      <c r="M242" s="61" t="str">
        <f>VLOOKUP(Tabla14[[#This Row],[id]],Tabla2[],'aux buscarv'!M$1,FALSE)</f>
        <v>ARMENIA Y COSTA RICA</v>
      </c>
      <c r="N242" s="62" t="str">
        <f>VLOOKUP(Tabla14[[#This Row],[id]],Tabla2[],'aux buscarv'!N$1,FALSE)</f>
        <v>https://goo.gl/maps/YF7dDLSY7x6kkXFu6</v>
      </c>
      <c r="O242" t="s">
        <v>109</v>
      </c>
      <c r="P242" t="s">
        <v>110</v>
      </c>
      <c r="Q242" t="s">
        <v>112</v>
      </c>
      <c r="R242">
        <v>10</v>
      </c>
    </row>
    <row r="243" spans="1:18" x14ac:dyDescent="0.25">
      <c r="A243" t="s">
        <v>283</v>
      </c>
      <c r="B243" s="46">
        <f>VLOOKUP(Tabla14[[#This Row],[id]],Tabla2[],'aux buscarv'!B$1,FALSE)</f>
        <v>44960</v>
      </c>
      <c r="C243" s="61">
        <f>VLOOKUP(Tabla14[[#This Row],[id]],Tabla2[],'aux buscarv'!C$1,FALSE)</f>
        <v>3</v>
      </c>
      <c r="D243" s="61">
        <f>VLOOKUP(Tabla14[[#This Row],[id]],Tabla2[],'aux buscarv'!D$1,FALSE)</f>
        <v>2</v>
      </c>
      <c r="E243" s="61">
        <f>VLOOKUP(Tabla14[[#This Row],[id]],Tabla2[],'aux buscarv'!E$1,FALSE)</f>
        <v>2023</v>
      </c>
      <c r="F243" s="61">
        <f>VLOOKUP(Tabla14[[#This Row],[id]],Tabla2[],'aux buscarv'!F$1,FALSE)</f>
        <v>6</v>
      </c>
      <c r="G243" s="61" t="str">
        <f>VLOOKUP(Tabla14[[#This Row],[id]],Tabla2[],'aux buscarv'!G$1,FALSE)</f>
        <v>EETB</v>
      </c>
      <c r="H243" s="61" t="str">
        <f>VLOOKUP(Tabla14[[#This Row],[id]],Tabla2[],'aux buscarv'!H$1,FALSE)</f>
        <v>CABA</v>
      </c>
      <c r="I243" s="61">
        <f>VLOOKUP(Tabla14[[#This Row],[id]],Tabla2[],'aux buscarv'!I$1,FALSE)</f>
        <v>13</v>
      </c>
      <c r="J243" s="61" t="str">
        <f>VLOOKUP(Tabla14[[#This Row],[id]],Tabla2[],'aux buscarv'!J$1,FALSE)</f>
        <v>COMUNA 14</v>
      </c>
      <c r="K243" s="61" t="str">
        <f>VLOOKUP(Tabla14[[#This Row],[id]],Tabla2[],'aux buscarv'!K$1,FALSE)</f>
        <v>PALERMO</v>
      </c>
      <c r="L243" s="61" t="str">
        <f>VLOOKUP(Tabla14[[#This Row],[id]],Tabla2[],'aux buscarv'!L$1,FALSE)</f>
        <v>PLAZA ARMENIA</v>
      </c>
      <c r="M243" s="61" t="str">
        <f>VLOOKUP(Tabla14[[#This Row],[id]],Tabla2[],'aux buscarv'!M$1,FALSE)</f>
        <v>ARMENIA Y COSTA RICA</v>
      </c>
      <c r="N243" s="62" t="str">
        <f>VLOOKUP(Tabla14[[#This Row],[id]],Tabla2[],'aux buscarv'!N$1,FALSE)</f>
        <v>https://goo.gl/maps/YF7dDLSY7x6kkXFu6</v>
      </c>
      <c r="O243" t="s">
        <v>109</v>
      </c>
      <c r="P243" t="s">
        <v>113</v>
      </c>
      <c r="Q243" t="s">
        <v>112</v>
      </c>
      <c r="R243">
        <v>29</v>
      </c>
    </row>
    <row r="244" spans="1:18" x14ac:dyDescent="0.25">
      <c r="A244" t="s">
        <v>283</v>
      </c>
      <c r="B244" s="46">
        <f>VLOOKUP(Tabla14[[#This Row],[id]],Tabla2[],'aux buscarv'!B$1,FALSE)</f>
        <v>44960</v>
      </c>
      <c r="C244" s="61">
        <f>VLOOKUP(Tabla14[[#This Row],[id]],Tabla2[],'aux buscarv'!C$1,FALSE)</f>
        <v>3</v>
      </c>
      <c r="D244" s="61">
        <f>VLOOKUP(Tabla14[[#This Row],[id]],Tabla2[],'aux buscarv'!D$1,FALSE)</f>
        <v>2</v>
      </c>
      <c r="E244" s="61">
        <f>VLOOKUP(Tabla14[[#This Row],[id]],Tabla2[],'aux buscarv'!E$1,FALSE)</f>
        <v>2023</v>
      </c>
      <c r="F244" s="61">
        <f>VLOOKUP(Tabla14[[#This Row],[id]],Tabla2[],'aux buscarv'!F$1,FALSE)</f>
        <v>6</v>
      </c>
      <c r="G244" s="61" t="str">
        <f>VLOOKUP(Tabla14[[#This Row],[id]],Tabla2[],'aux buscarv'!G$1,FALSE)</f>
        <v>EETB</v>
      </c>
      <c r="H244" s="61" t="str">
        <f>VLOOKUP(Tabla14[[#This Row],[id]],Tabla2[],'aux buscarv'!H$1,FALSE)</f>
        <v>CABA</v>
      </c>
      <c r="I244" s="61">
        <f>VLOOKUP(Tabla14[[#This Row],[id]],Tabla2[],'aux buscarv'!I$1,FALSE)</f>
        <v>13</v>
      </c>
      <c r="J244" s="61" t="str">
        <f>VLOOKUP(Tabla14[[#This Row],[id]],Tabla2[],'aux buscarv'!J$1,FALSE)</f>
        <v>COMUNA 14</v>
      </c>
      <c r="K244" s="61" t="str">
        <f>VLOOKUP(Tabla14[[#This Row],[id]],Tabla2[],'aux buscarv'!K$1,FALSE)</f>
        <v>PALERMO</v>
      </c>
      <c r="L244" s="61" t="str">
        <f>VLOOKUP(Tabla14[[#This Row],[id]],Tabla2[],'aux buscarv'!L$1,FALSE)</f>
        <v>PLAZA ARMENIA</v>
      </c>
      <c r="M244" s="61" t="str">
        <f>VLOOKUP(Tabla14[[#This Row],[id]],Tabla2[],'aux buscarv'!M$1,FALSE)</f>
        <v>ARMENIA Y COSTA RICA</v>
      </c>
      <c r="N244" s="62" t="str">
        <f>VLOOKUP(Tabla14[[#This Row],[id]],Tabla2[],'aux buscarv'!N$1,FALSE)</f>
        <v>https://goo.gl/maps/YF7dDLSY7x6kkXFu6</v>
      </c>
      <c r="O244" t="s">
        <v>114</v>
      </c>
      <c r="P244" t="s">
        <v>115</v>
      </c>
      <c r="Q244" t="s">
        <v>111</v>
      </c>
      <c r="R244">
        <v>26</v>
      </c>
    </row>
    <row r="245" spans="1:18" x14ac:dyDescent="0.25">
      <c r="A245" t="s">
        <v>283</v>
      </c>
      <c r="B245" s="46">
        <f>VLOOKUP(Tabla14[[#This Row],[id]],Tabla2[],'aux buscarv'!B$1,FALSE)</f>
        <v>44960</v>
      </c>
      <c r="C245" s="61">
        <f>VLOOKUP(Tabla14[[#This Row],[id]],Tabla2[],'aux buscarv'!C$1,FALSE)</f>
        <v>3</v>
      </c>
      <c r="D245" s="61">
        <f>VLOOKUP(Tabla14[[#This Row],[id]],Tabla2[],'aux buscarv'!D$1,FALSE)</f>
        <v>2</v>
      </c>
      <c r="E245" s="61">
        <f>VLOOKUP(Tabla14[[#This Row],[id]],Tabla2[],'aux buscarv'!E$1,FALSE)</f>
        <v>2023</v>
      </c>
      <c r="F245" s="61">
        <f>VLOOKUP(Tabla14[[#This Row],[id]],Tabla2[],'aux buscarv'!F$1,FALSE)</f>
        <v>6</v>
      </c>
      <c r="G245" s="61" t="str">
        <f>VLOOKUP(Tabla14[[#This Row],[id]],Tabla2[],'aux buscarv'!G$1,FALSE)</f>
        <v>EETB</v>
      </c>
      <c r="H245" s="61" t="str">
        <f>VLOOKUP(Tabla14[[#This Row],[id]],Tabla2[],'aux buscarv'!H$1,FALSE)</f>
        <v>CABA</v>
      </c>
      <c r="I245" s="61">
        <f>VLOOKUP(Tabla14[[#This Row],[id]],Tabla2[],'aux buscarv'!I$1,FALSE)</f>
        <v>13</v>
      </c>
      <c r="J245" s="61" t="str">
        <f>VLOOKUP(Tabla14[[#This Row],[id]],Tabla2[],'aux buscarv'!J$1,FALSE)</f>
        <v>COMUNA 14</v>
      </c>
      <c r="K245" s="61" t="str">
        <f>VLOOKUP(Tabla14[[#This Row],[id]],Tabla2[],'aux buscarv'!K$1,FALSE)</f>
        <v>PALERMO</v>
      </c>
      <c r="L245" s="61" t="str">
        <f>VLOOKUP(Tabla14[[#This Row],[id]],Tabla2[],'aux buscarv'!L$1,FALSE)</f>
        <v>PLAZA ARMENIA</v>
      </c>
      <c r="M245" s="61" t="str">
        <f>VLOOKUP(Tabla14[[#This Row],[id]],Tabla2[],'aux buscarv'!M$1,FALSE)</f>
        <v>ARMENIA Y COSTA RICA</v>
      </c>
      <c r="N245" s="62" t="str">
        <f>VLOOKUP(Tabla14[[#This Row],[id]],Tabla2[],'aux buscarv'!N$1,FALSE)</f>
        <v>https://goo.gl/maps/YF7dDLSY7x6kkXFu6</v>
      </c>
      <c r="O245" t="s">
        <v>114</v>
      </c>
      <c r="P245" t="s">
        <v>123</v>
      </c>
      <c r="Q245" t="s">
        <v>124</v>
      </c>
      <c r="R245">
        <v>1</v>
      </c>
    </row>
    <row r="246" spans="1:18" x14ac:dyDescent="0.25">
      <c r="A246" t="s">
        <v>283</v>
      </c>
      <c r="B246" s="46">
        <f>VLOOKUP(Tabla14[[#This Row],[id]],Tabla2[],'aux buscarv'!B$1,FALSE)</f>
        <v>44960</v>
      </c>
      <c r="C246" s="61">
        <f>VLOOKUP(Tabla14[[#This Row],[id]],Tabla2[],'aux buscarv'!C$1,FALSE)</f>
        <v>3</v>
      </c>
      <c r="D246" s="61">
        <f>VLOOKUP(Tabla14[[#This Row],[id]],Tabla2[],'aux buscarv'!D$1,FALSE)</f>
        <v>2</v>
      </c>
      <c r="E246" s="61">
        <f>VLOOKUP(Tabla14[[#This Row],[id]],Tabla2[],'aux buscarv'!E$1,FALSE)</f>
        <v>2023</v>
      </c>
      <c r="F246" s="61">
        <f>VLOOKUP(Tabla14[[#This Row],[id]],Tabla2[],'aux buscarv'!F$1,FALSE)</f>
        <v>6</v>
      </c>
      <c r="G246" s="61" t="str">
        <f>VLOOKUP(Tabla14[[#This Row],[id]],Tabla2[],'aux buscarv'!G$1,FALSE)</f>
        <v>EETB</v>
      </c>
      <c r="H246" s="61" t="str">
        <f>VLOOKUP(Tabla14[[#This Row],[id]],Tabla2[],'aux buscarv'!H$1,FALSE)</f>
        <v>CABA</v>
      </c>
      <c r="I246" s="61">
        <f>VLOOKUP(Tabla14[[#This Row],[id]],Tabla2[],'aux buscarv'!I$1,FALSE)</f>
        <v>13</v>
      </c>
      <c r="J246" s="61" t="str">
        <f>VLOOKUP(Tabla14[[#This Row],[id]],Tabla2[],'aux buscarv'!J$1,FALSE)</f>
        <v>COMUNA 14</v>
      </c>
      <c r="K246" s="61" t="str">
        <f>VLOOKUP(Tabla14[[#This Row],[id]],Tabla2[],'aux buscarv'!K$1,FALSE)</f>
        <v>PALERMO</v>
      </c>
      <c r="L246" s="61" t="str">
        <f>VLOOKUP(Tabla14[[#This Row],[id]],Tabla2[],'aux buscarv'!L$1,FALSE)</f>
        <v>PLAZA ARMENIA</v>
      </c>
      <c r="M246" s="61" t="str">
        <f>VLOOKUP(Tabla14[[#This Row],[id]],Tabla2[],'aux buscarv'!M$1,FALSE)</f>
        <v>ARMENIA Y COSTA RICA</v>
      </c>
      <c r="N246" s="62" t="str">
        <f>VLOOKUP(Tabla14[[#This Row],[id]],Tabla2[],'aux buscarv'!N$1,FALSE)</f>
        <v>https://goo.gl/maps/YF7dDLSY7x6kkXFu6</v>
      </c>
      <c r="O246" t="s">
        <v>114</v>
      </c>
      <c r="P246" t="s">
        <v>123</v>
      </c>
      <c r="Q246" t="s">
        <v>111</v>
      </c>
      <c r="R246">
        <v>4</v>
      </c>
    </row>
    <row r="247" spans="1:18" x14ac:dyDescent="0.25">
      <c r="A247" t="s">
        <v>282</v>
      </c>
      <c r="B247" s="46">
        <f>VLOOKUP(Tabla14[[#This Row],[id]],Tabla2[],'aux buscarv'!B$1,FALSE)</f>
        <v>44960</v>
      </c>
      <c r="C247" s="61">
        <f>VLOOKUP(Tabla14[[#This Row],[id]],Tabla2[],'aux buscarv'!C$1,FALSE)</f>
        <v>3</v>
      </c>
      <c r="D247" s="61">
        <f>VLOOKUP(Tabla14[[#This Row],[id]],Tabla2[],'aux buscarv'!D$1,FALSE)</f>
        <v>2</v>
      </c>
      <c r="E247" s="61">
        <f>VLOOKUP(Tabla14[[#This Row],[id]],Tabla2[],'aux buscarv'!E$1,FALSE)</f>
        <v>2023</v>
      </c>
      <c r="F247" s="61">
        <f>VLOOKUP(Tabla14[[#This Row],[id]],Tabla2[],'aux buscarv'!F$1,FALSE)</f>
        <v>6</v>
      </c>
      <c r="G247" s="61" t="str">
        <f>VLOOKUP(Tabla14[[#This Row],[id]],Tabla2[],'aux buscarv'!G$1,FALSE)</f>
        <v>EETB</v>
      </c>
      <c r="H247" s="61" t="str">
        <f>VLOOKUP(Tabla14[[#This Row],[id]],Tabla2[],'aux buscarv'!H$1,FALSE)</f>
        <v>CORDOBA</v>
      </c>
      <c r="I247" s="61">
        <f>VLOOKUP(Tabla14[[#This Row],[id]],Tabla2[],'aux buscarv'!I$1,FALSE)</f>
        <v>14</v>
      </c>
      <c r="J247" s="61" t="str">
        <f>VLOOKUP(Tabla14[[#This Row],[id]],Tabla2[],'aux buscarv'!J$1,FALSE)</f>
        <v>GENERAL SAN MARTIN</v>
      </c>
      <c r="K247" s="61" t="str">
        <f>VLOOKUP(Tabla14[[#This Row],[id]],Tabla2[],'aux buscarv'!K$1,FALSE)</f>
        <v>VILLA MARIA</v>
      </c>
      <c r="L247" s="61" t="str">
        <f>VLOOKUP(Tabla14[[#This Row],[id]],Tabla2[],'aux buscarv'!L$1,FALSE)</f>
        <v>-</v>
      </c>
      <c r="M247" s="61" t="str">
        <f>VLOOKUP(Tabla14[[#This Row],[id]],Tabla2[],'aux buscarv'!M$1,FALSE)</f>
        <v>Elpidio González 100/200</v>
      </c>
      <c r="N247" s="62" t="str">
        <f>VLOOKUP(Tabla14[[#This Row],[id]],Tabla2[],'aux buscarv'!N$1,FALSE)</f>
        <v>https://goo.gl/maps/nuuPhUPPhUf3mP9N9</v>
      </c>
      <c r="O247" t="s">
        <v>109</v>
      </c>
      <c r="P247" t="s">
        <v>110</v>
      </c>
      <c r="Q247" t="s">
        <v>111</v>
      </c>
      <c r="R247">
        <v>2</v>
      </c>
    </row>
    <row r="248" spans="1:18" x14ac:dyDescent="0.25">
      <c r="A248" t="s">
        <v>282</v>
      </c>
      <c r="B248" s="46">
        <f>VLOOKUP(Tabla14[[#This Row],[id]],Tabla2[],'aux buscarv'!B$1,FALSE)</f>
        <v>44960</v>
      </c>
      <c r="C248" s="61">
        <f>VLOOKUP(Tabla14[[#This Row],[id]],Tabla2[],'aux buscarv'!C$1,FALSE)</f>
        <v>3</v>
      </c>
      <c r="D248" s="61">
        <f>VLOOKUP(Tabla14[[#This Row],[id]],Tabla2[],'aux buscarv'!D$1,FALSE)</f>
        <v>2</v>
      </c>
      <c r="E248" s="61">
        <f>VLOOKUP(Tabla14[[#This Row],[id]],Tabla2[],'aux buscarv'!E$1,FALSE)</f>
        <v>2023</v>
      </c>
      <c r="F248" s="61">
        <f>VLOOKUP(Tabla14[[#This Row],[id]],Tabla2[],'aux buscarv'!F$1,FALSE)</f>
        <v>6</v>
      </c>
      <c r="G248" s="61" t="str">
        <f>VLOOKUP(Tabla14[[#This Row],[id]],Tabla2[],'aux buscarv'!G$1,FALSE)</f>
        <v>EETB</v>
      </c>
      <c r="H248" s="61" t="str">
        <f>VLOOKUP(Tabla14[[#This Row],[id]],Tabla2[],'aux buscarv'!H$1,FALSE)</f>
        <v>CORDOBA</v>
      </c>
      <c r="I248" s="61">
        <f>VLOOKUP(Tabla14[[#This Row],[id]],Tabla2[],'aux buscarv'!I$1,FALSE)</f>
        <v>14</v>
      </c>
      <c r="J248" s="61" t="str">
        <f>VLOOKUP(Tabla14[[#This Row],[id]],Tabla2[],'aux buscarv'!J$1,FALSE)</f>
        <v>GENERAL SAN MARTIN</v>
      </c>
      <c r="K248" s="61" t="str">
        <f>VLOOKUP(Tabla14[[#This Row],[id]],Tabla2[],'aux buscarv'!K$1,FALSE)</f>
        <v>VILLA MARIA</v>
      </c>
      <c r="L248" s="61" t="str">
        <f>VLOOKUP(Tabla14[[#This Row],[id]],Tabla2[],'aux buscarv'!L$1,FALSE)</f>
        <v>-</v>
      </c>
      <c r="M248" s="61" t="str">
        <f>VLOOKUP(Tabla14[[#This Row],[id]],Tabla2[],'aux buscarv'!M$1,FALSE)</f>
        <v>Elpidio González 100/200</v>
      </c>
      <c r="N248" s="62" t="str">
        <f>VLOOKUP(Tabla14[[#This Row],[id]],Tabla2[],'aux buscarv'!N$1,FALSE)</f>
        <v>https://goo.gl/maps/nuuPhUPPhUf3mP9N9</v>
      </c>
      <c r="O248" t="s">
        <v>109</v>
      </c>
      <c r="P248" t="s">
        <v>110</v>
      </c>
      <c r="Q248" t="s">
        <v>112</v>
      </c>
      <c r="R248">
        <v>6</v>
      </c>
    </row>
    <row r="249" spans="1:18" x14ac:dyDescent="0.25">
      <c r="A249" t="s">
        <v>282</v>
      </c>
      <c r="B249" s="46">
        <f>VLOOKUP(Tabla14[[#This Row],[id]],Tabla2[],'aux buscarv'!B$1,FALSE)</f>
        <v>44960</v>
      </c>
      <c r="C249" s="61">
        <f>VLOOKUP(Tabla14[[#This Row],[id]],Tabla2[],'aux buscarv'!C$1,FALSE)</f>
        <v>3</v>
      </c>
      <c r="D249" s="61">
        <f>VLOOKUP(Tabla14[[#This Row],[id]],Tabla2[],'aux buscarv'!D$1,FALSE)</f>
        <v>2</v>
      </c>
      <c r="E249" s="61">
        <f>VLOOKUP(Tabla14[[#This Row],[id]],Tabla2[],'aux buscarv'!E$1,FALSE)</f>
        <v>2023</v>
      </c>
      <c r="F249" s="61">
        <f>VLOOKUP(Tabla14[[#This Row],[id]],Tabla2[],'aux buscarv'!F$1,FALSE)</f>
        <v>6</v>
      </c>
      <c r="G249" s="61" t="str">
        <f>VLOOKUP(Tabla14[[#This Row],[id]],Tabla2[],'aux buscarv'!G$1,FALSE)</f>
        <v>EETB</v>
      </c>
      <c r="H249" s="61" t="str">
        <f>VLOOKUP(Tabla14[[#This Row],[id]],Tabla2[],'aux buscarv'!H$1,FALSE)</f>
        <v>CORDOBA</v>
      </c>
      <c r="I249" s="61">
        <f>VLOOKUP(Tabla14[[#This Row],[id]],Tabla2[],'aux buscarv'!I$1,FALSE)</f>
        <v>14</v>
      </c>
      <c r="J249" s="61" t="str">
        <f>VLOOKUP(Tabla14[[#This Row],[id]],Tabla2[],'aux buscarv'!J$1,FALSE)</f>
        <v>GENERAL SAN MARTIN</v>
      </c>
      <c r="K249" s="61" t="str">
        <f>VLOOKUP(Tabla14[[#This Row],[id]],Tabla2[],'aux buscarv'!K$1,FALSE)</f>
        <v>VILLA MARIA</v>
      </c>
      <c r="L249" s="61" t="str">
        <f>VLOOKUP(Tabla14[[#This Row],[id]],Tabla2[],'aux buscarv'!L$1,FALSE)</f>
        <v>-</v>
      </c>
      <c r="M249" s="61" t="str">
        <f>VLOOKUP(Tabla14[[#This Row],[id]],Tabla2[],'aux buscarv'!M$1,FALSE)</f>
        <v>Elpidio González 100/200</v>
      </c>
      <c r="N249" s="62" t="str">
        <f>VLOOKUP(Tabla14[[#This Row],[id]],Tabla2[],'aux buscarv'!N$1,FALSE)</f>
        <v>https://goo.gl/maps/nuuPhUPPhUf3mP9N9</v>
      </c>
      <c r="O249" t="s">
        <v>109</v>
      </c>
      <c r="P249" t="s">
        <v>113</v>
      </c>
      <c r="Q249" t="s">
        <v>112</v>
      </c>
      <c r="R249">
        <v>2</v>
      </c>
    </row>
    <row r="250" spans="1:18" x14ac:dyDescent="0.25">
      <c r="A250" t="s">
        <v>282</v>
      </c>
      <c r="B250" s="46">
        <f>VLOOKUP(Tabla14[[#This Row],[id]],Tabla2[],'aux buscarv'!B$1,FALSE)</f>
        <v>44960</v>
      </c>
      <c r="C250" s="61">
        <f>VLOOKUP(Tabla14[[#This Row],[id]],Tabla2[],'aux buscarv'!C$1,FALSE)</f>
        <v>3</v>
      </c>
      <c r="D250" s="61">
        <f>VLOOKUP(Tabla14[[#This Row],[id]],Tabla2[],'aux buscarv'!D$1,FALSE)</f>
        <v>2</v>
      </c>
      <c r="E250" s="61">
        <f>VLOOKUP(Tabla14[[#This Row],[id]],Tabla2[],'aux buscarv'!E$1,FALSE)</f>
        <v>2023</v>
      </c>
      <c r="F250" s="61">
        <f>VLOOKUP(Tabla14[[#This Row],[id]],Tabla2[],'aux buscarv'!F$1,FALSE)</f>
        <v>6</v>
      </c>
      <c r="G250" s="61" t="str">
        <f>VLOOKUP(Tabla14[[#This Row],[id]],Tabla2[],'aux buscarv'!G$1,FALSE)</f>
        <v>EETB</v>
      </c>
      <c r="H250" s="61" t="str">
        <f>VLOOKUP(Tabla14[[#This Row],[id]],Tabla2[],'aux buscarv'!H$1,FALSE)</f>
        <v>CORDOBA</v>
      </c>
      <c r="I250" s="61">
        <f>VLOOKUP(Tabla14[[#This Row],[id]],Tabla2[],'aux buscarv'!I$1,FALSE)</f>
        <v>14</v>
      </c>
      <c r="J250" s="61" t="str">
        <f>VLOOKUP(Tabla14[[#This Row],[id]],Tabla2[],'aux buscarv'!J$1,FALSE)</f>
        <v>GENERAL SAN MARTIN</v>
      </c>
      <c r="K250" s="61" t="str">
        <f>VLOOKUP(Tabla14[[#This Row],[id]],Tabla2[],'aux buscarv'!K$1,FALSE)</f>
        <v>VILLA MARIA</v>
      </c>
      <c r="L250" s="61" t="str">
        <f>VLOOKUP(Tabla14[[#This Row],[id]],Tabla2[],'aux buscarv'!L$1,FALSE)</f>
        <v>-</v>
      </c>
      <c r="M250" s="61" t="str">
        <f>VLOOKUP(Tabla14[[#This Row],[id]],Tabla2[],'aux buscarv'!M$1,FALSE)</f>
        <v>Elpidio González 100/200</v>
      </c>
      <c r="N250" s="62" t="str">
        <f>VLOOKUP(Tabla14[[#This Row],[id]],Tabla2[],'aux buscarv'!N$1,FALSE)</f>
        <v>https://goo.gl/maps/nuuPhUPPhUf3mP9N9</v>
      </c>
      <c r="O250" t="s">
        <v>114</v>
      </c>
      <c r="P250" t="s">
        <v>115</v>
      </c>
      <c r="Q250" t="s">
        <v>111</v>
      </c>
      <c r="R250">
        <v>30</v>
      </c>
    </row>
    <row r="251" spans="1:18" x14ac:dyDescent="0.25">
      <c r="A251" t="s">
        <v>282</v>
      </c>
      <c r="B251" s="46">
        <f>VLOOKUP(Tabla14[[#This Row],[id]],Tabla2[],'aux buscarv'!B$1,FALSE)</f>
        <v>44960</v>
      </c>
      <c r="C251" s="61">
        <f>VLOOKUP(Tabla14[[#This Row],[id]],Tabla2[],'aux buscarv'!C$1,FALSE)</f>
        <v>3</v>
      </c>
      <c r="D251" s="61">
        <f>VLOOKUP(Tabla14[[#This Row],[id]],Tabla2[],'aux buscarv'!D$1,FALSE)</f>
        <v>2</v>
      </c>
      <c r="E251" s="61">
        <f>VLOOKUP(Tabla14[[#This Row],[id]],Tabla2[],'aux buscarv'!E$1,FALSE)</f>
        <v>2023</v>
      </c>
      <c r="F251" s="61">
        <f>VLOOKUP(Tabla14[[#This Row],[id]],Tabla2[],'aux buscarv'!F$1,FALSE)</f>
        <v>6</v>
      </c>
      <c r="G251" s="61" t="str">
        <f>VLOOKUP(Tabla14[[#This Row],[id]],Tabla2[],'aux buscarv'!G$1,FALSE)</f>
        <v>EETB</v>
      </c>
      <c r="H251" s="61" t="str">
        <f>VLOOKUP(Tabla14[[#This Row],[id]],Tabla2[],'aux buscarv'!H$1,FALSE)</f>
        <v>CORDOBA</v>
      </c>
      <c r="I251" s="61">
        <f>VLOOKUP(Tabla14[[#This Row],[id]],Tabla2[],'aux buscarv'!I$1,FALSE)</f>
        <v>14</v>
      </c>
      <c r="J251" s="61" t="str">
        <f>VLOOKUP(Tabla14[[#This Row],[id]],Tabla2[],'aux buscarv'!J$1,FALSE)</f>
        <v>GENERAL SAN MARTIN</v>
      </c>
      <c r="K251" s="61" t="str">
        <f>VLOOKUP(Tabla14[[#This Row],[id]],Tabla2[],'aux buscarv'!K$1,FALSE)</f>
        <v>VILLA MARIA</v>
      </c>
      <c r="L251" s="61" t="str">
        <f>VLOOKUP(Tabla14[[#This Row],[id]],Tabla2[],'aux buscarv'!L$1,FALSE)</f>
        <v>-</v>
      </c>
      <c r="M251" s="61" t="str">
        <f>VLOOKUP(Tabla14[[#This Row],[id]],Tabla2[],'aux buscarv'!M$1,FALSE)</f>
        <v>Elpidio González 100/200</v>
      </c>
      <c r="N251" s="62" t="str">
        <f>VLOOKUP(Tabla14[[#This Row],[id]],Tabla2[],'aux buscarv'!N$1,FALSE)</f>
        <v>https://goo.gl/maps/nuuPhUPPhUf3mP9N9</v>
      </c>
      <c r="O251" t="s">
        <v>114</v>
      </c>
      <c r="P251" t="s">
        <v>123</v>
      </c>
      <c r="Q251" t="s">
        <v>124</v>
      </c>
      <c r="R251">
        <v>3</v>
      </c>
    </row>
    <row r="252" spans="1:18" x14ac:dyDescent="0.25">
      <c r="A252" t="s">
        <v>282</v>
      </c>
      <c r="B252" s="46">
        <f>VLOOKUP(Tabla14[[#This Row],[id]],Tabla2[],'aux buscarv'!B$1,FALSE)</f>
        <v>44960</v>
      </c>
      <c r="C252" s="61">
        <f>VLOOKUP(Tabla14[[#This Row],[id]],Tabla2[],'aux buscarv'!C$1,FALSE)</f>
        <v>3</v>
      </c>
      <c r="D252" s="61">
        <f>VLOOKUP(Tabla14[[#This Row],[id]],Tabla2[],'aux buscarv'!D$1,FALSE)</f>
        <v>2</v>
      </c>
      <c r="E252" s="61">
        <f>VLOOKUP(Tabla14[[#This Row],[id]],Tabla2[],'aux buscarv'!E$1,FALSE)</f>
        <v>2023</v>
      </c>
      <c r="F252" s="61">
        <f>VLOOKUP(Tabla14[[#This Row],[id]],Tabla2[],'aux buscarv'!F$1,FALSE)</f>
        <v>6</v>
      </c>
      <c r="G252" s="61" t="str">
        <f>VLOOKUP(Tabla14[[#This Row],[id]],Tabla2[],'aux buscarv'!G$1,FALSE)</f>
        <v>EETB</v>
      </c>
      <c r="H252" s="61" t="str">
        <f>VLOOKUP(Tabla14[[#This Row],[id]],Tabla2[],'aux buscarv'!H$1,FALSE)</f>
        <v>CORDOBA</v>
      </c>
      <c r="I252" s="61">
        <f>VLOOKUP(Tabla14[[#This Row],[id]],Tabla2[],'aux buscarv'!I$1,FALSE)</f>
        <v>14</v>
      </c>
      <c r="J252" s="61" t="str">
        <f>VLOOKUP(Tabla14[[#This Row],[id]],Tabla2[],'aux buscarv'!J$1,FALSE)</f>
        <v>GENERAL SAN MARTIN</v>
      </c>
      <c r="K252" s="61" t="str">
        <f>VLOOKUP(Tabla14[[#This Row],[id]],Tabla2[],'aux buscarv'!K$1,FALSE)</f>
        <v>VILLA MARIA</v>
      </c>
      <c r="L252" s="61" t="str">
        <f>VLOOKUP(Tabla14[[#This Row],[id]],Tabla2[],'aux buscarv'!L$1,FALSE)</f>
        <v>-</v>
      </c>
      <c r="M252" s="61" t="str">
        <f>VLOOKUP(Tabla14[[#This Row],[id]],Tabla2[],'aux buscarv'!M$1,FALSE)</f>
        <v>Elpidio González 100/200</v>
      </c>
      <c r="N252" s="62" t="str">
        <f>VLOOKUP(Tabla14[[#This Row],[id]],Tabla2[],'aux buscarv'!N$1,FALSE)</f>
        <v>https://goo.gl/maps/nuuPhUPPhUf3mP9N9</v>
      </c>
      <c r="O252" t="s">
        <v>114</v>
      </c>
      <c r="P252" t="s">
        <v>123</v>
      </c>
      <c r="Q252" t="s">
        <v>111</v>
      </c>
      <c r="R252">
        <v>25</v>
      </c>
    </row>
    <row r="253" spans="1:18" x14ac:dyDescent="0.25">
      <c r="A253" t="s">
        <v>284</v>
      </c>
      <c r="B253" s="46">
        <f>VLOOKUP(Tabla14[[#This Row],[id]],Tabla2[],'aux buscarv'!B$1,FALSE)</f>
        <v>44961</v>
      </c>
      <c r="C253" s="61">
        <f>VLOOKUP(Tabla14[[#This Row],[id]],Tabla2[],'aux buscarv'!C$1,FALSE)</f>
        <v>4</v>
      </c>
      <c r="D253" s="61">
        <f>VLOOKUP(Tabla14[[#This Row],[id]],Tabla2[],'aux buscarv'!D$1,FALSE)</f>
        <v>2</v>
      </c>
      <c r="E253" s="61">
        <f>VLOOKUP(Tabla14[[#This Row],[id]],Tabla2[],'aux buscarv'!E$1,FALSE)</f>
        <v>2023</v>
      </c>
      <c r="F253" s="61">
        <f>VLOOKUP(Tabla14[[#This Row],[id]],Tabla2[],'aux buscarv'!F$1,FALSE)</f>
        <v>6</v>
      </c>
      <c r="G253" s="61" t="str">
        <f>VLOOKUP(Tabla14[[#This Row],[id]],Tabla2[],'aux buscarv'!G$1,FALSE)</f>
        <v>EETB</v>
      </c>
      <c r="H253" s="61" t="str">
        <f>VLOOKUP(Tabla14[[#This Row],[id]],Tabla2[],'aux buscarv'!H$1,FALSE)</f>
        <v>CORDOBA</v>
      </c>
      <c r="I253" s="61">
        <f>VLOOKUP(Tabla14[[#This Row],[id]],Tabla2[],'aux buscarv'!I$1,FALSE)</f>
        <v>14</v>
      </c>
      <c r="J253" s="61" t="str">
        <f>VLOOKUP(Tabla14[[#This Row],[id]],Tabla2[],'aux buscarv'!J$1,FALSE)</f>
        <v>GENERAL SAN MARTIN</v>
      </c>
      <c r="K253" s="61" t="str">
        <f>VLOOKUP(Tabla14[[#This Row],[id]],Tabla2[],'aux buscarv'!K$1,FALSE)</f>
        <v>VILLA MARIA</v>
      </c>
      <c r="L253" s="61" t="str">
        <f>VLOOKUP(Tabla14[[#This Row],[id]],Tabla2[],'aux buscarv'!L$1,FALSE)</f>
        <v>-</v>
      </c>
      <c r="M253" s="61" t="str">
        <f>VLOOKUP(Tabla14[[#This Row],[id]],Tabla2[],'aux buscarv'!M$1,FALSE)</f>
        <v>Elpidio González 100/200</v>
      </c>
      <c r="N253" s="62" t="str">
        <f>VLOOKUP(Tabla14[[#This Row],[id]],Tabla2[],'aux buscarv'!N$1,FALSE)</f>
        <v>https://goo.gl/maps/nuuPhUPPhUf3mP9N9</v>
      </c>
      <c r="O253" t="s">
        <v>109</v>
      </c>
      <c r="P253" t="s">
        <v>110</v>
      </c>
      <c r="Q253" t="s">
        <v>111</v>
      </c>
      <c r="R253">
        <v>12</v>
      </c>
    </row>
    <row r="254" spans="1:18" x14ac:dyDescent="0.25">
      <c r="A254" t="s">
        <v>284</v>
      </c>
      <c r="B254" s="46">
        <f>VLOOKUP(Tabla14[[#This Row],[id]],Tabla2[],'aux buscarv'!B$1,FALSE)</f>
        <v>44961</v>
      </c>
      <c r="C254" s="61">
        <f>VLOOKUP(Tabla14[[#This Row],[id]],Tabla2[],'aux buscarv'!C$1,FALSE)</f>
        <v>4</v>
      </c>
      <c r="D254" s="61">
        <f>VLOOKUP(Tabla14[[#This Row],[id]],Tabla2[],'aux buscarv'!D$1,FALSE)</f>
        <v>2</v>
      </c>
      <c r="E254" s="61">
        <f>VLOOKUP(Tabla14[[#This Row],[id]],Tabla2[],'aux buscarv'!E$1,FALSE)</f>
        <v>2023</v>
      </c>
      <c r="F254" s="61">
        <f>VLOOKUP(Tabla14[[#This Row],[id]],Tabla2[],'aux buscarv'!F$1,FALSE)</f>
        <v>6</v>
      </c>
      <c r="G254" s="61" t="str">
        <f>VLOOKUP(Tabla14[[#This Row],[id]],Tabla2[],'aux buscarv'!G$1,FALSE)</f>
        <v>EETB</v>
      </c>
      <c r="H254" s="61" t="str">
        <f>VLOOKUP(Tabla14[[#This Row],[id]],Tabla2[],'aux buscarv'!H$1,FALSE)</f>
        <v>CORDOBA</v>
      </c>
      <c r="I254" s="61">
        <f>VLOOKUP(Tabla14[[#This Row],[id]],Tabla2[],'aux buscarv'!I$1,FALSE)</f>
        <v>14</v>
      </c>
      <c r="J254" s="61" t="str">
        <f>VLOOKUP(Tabla14[[#This Row],[id]],Tabla2[],'aux buscarv'!J$1,FALSE)</f>
        <v>GENERAL SAN MARTIN</v>
      </c>
      <c r="K254" s="61" t="str">
        <f>VLOOKUP(Tabla14[[#This Row],[id]],Tabla2[],'aux buscarv'!K$1,FALSE)</f>
        <v>VILLA MARIA</v>
      </c>
      <c r="L254" s="61" t="str">
        <f>VLOOKUP(Tabla14[[#This Row],[id]],Tabla2[],'aux buscarv'!L$1,FALSE)</f>
        <v>-</v>
      </c>
      <c r="M254" s="61" t="str">
        <f>VLOOKUP(Tabla14[[#This Row],[id]],Tabla2[],'aux buscarv'!M$1,FALSE)</f>
        <v>Elpidio González 100/200</v>
      </c>
      <c r="N254" s="62" t="str">
        <f>VLOOKUP(Tabla14[[#This Row],[id]],Tabla2[],'aux buscarv'!N$1,FALSE)</f>
        <v>https://goo.gl/maps/nuuPhUPPhUf3mP9N9</v>
      </c>
      <c r="O254" t="s">
        <v>109</v>
      </c>
      <c r="P254" t="s">
        <v>110</v>
      </c>
      <c r="Q254" t="s">
        <v>112</v>
      </c>
      <c r="R254">
        <v>10</v>
      </c>
    </row>
    <row r="255" spans="1:18" x14ac:dyDescent="0.25">
      <c r="A255" t="s">
        <v>284</v>
      </c>
      <c r="B255" s="46">
        <f>VLOOKUP(Tabla14[[#This Row],[id]],Tabla2[],'aux buscarv'!B$1,FALSE)</f>
        <v>44961</v>
      </c>
      <c r="C255" s="61">
        <f>VLOOKUP(Tabla14[[#This Row],[id]],Tabla2[],'aux buscarv'!C$1,FALSE)</f>
        <v>4</v>
      </c>
      <c r="D255" s="61">
        <f>VLOOKUP(Tabla14[[#This Row],[id]],Tabla2[],'aux buscarv'!D$1,FALSE)</f>
        <v>2</v>
      </c>
      <c r="E255" s="61">
        <f>VLOOKUP(Tabla14[[#This Row],[id]],Tabla2[],'aux buscarv'!E$1,FALSE)</f>
        <v>2023</v>
      </c>
      <c r="F255" s="61">
        <f>VLOOKUP(Tabla14[[#This Row],[id]],Tabla2[],'aux buscarv'!F$1,FALSE)</f>
        <v>6</v>
      </c>
      <c r="G255" s="61" t="str">
        <f>VLOOKUP(Tabla14[[#This Row],[id]],Tabla2[],'aux buscarv'!G$1,FALSE)</f>
        <v>EETB</v>
      </c>
      <c r="H255" s="61" t="str">
        <f>VLOOKUP(Tabla14[[#This Row],[id]],Tabla2[],'aux buscarv'!H$1,FALSE)</f>
        <v>CORDOBA</v>
      </c>
      <c r="I255" s="61">
        <f>VLOOKUP(Tabla14[[#This Row],[id]],Tabla2[],'aux buscarv'!I$1,FALSE)</f>
        <v>14</v>
      </c>
      <c r="J255" s="61" t="str">
        <f>VLOOKUP(Tabla14[[#This Row],[id]],Tabla2[],'aux buscarv'!J$1,FALSE)</f>
        <v>GENERAL SAN MARTIN</v>
      </c>
      <c r="K255" s="61" t="str">
        <f>VLOOKUP(Tabla14[[#This Row],[id]],Tabla2[],'aux buscarv'!K$1,FALSE)</f>
        <v>VILLA MARIA</v>
      </c>
      <c r="L255" s="61" t="str">
        <f>VLOOKUP(Tabla14[[#This Row],[id]],Tabla2[],'aux buscarv'!L$1,FALSE)</f>
        <v>-</v>
      </c>
      <c r="M255" s="61" t="str">
        <f>VLOOKUP(Tabla14[[#This Row],[id]],Tabla2[],'aux buscarv'!M$1,FALSE)</f>
        <v>Elpidio González 100/200</v>
      </c>
      <c r="N255" s="62" t="str">
        <f>VLOOKUP(Tabla14[[#This Row],[id]],Tabla2[],'aux buscarv'!N$1,FALSE)</f>
        <v>https://goo.gl/maps/nuuPhUPPhUf3mP9N9</v>
      </c>
      <c r="O255" t="s">
        <v>109</v>
      </c>
      <c r="P255" t="s">
        <v>110</v>
      </c>
      <c r="Q255" t="s">
        <v>120</v>
      </c>
      <c r="R255">
        <v>3</v>
      </c>
    </row>
    <row r="256" spans="1:18" x14ac:dyDescent="0.25">
      <c r="A256" t="s">
        <v>284</v>
      </c>
      <c r="B256" s="46">
        <f>VLOOKUP(Tabla14[[#This Row],[id]],Tabla2[],'aux buscarv'!B$1,FALSE)</f>
        <v>44961</v>
      </c>
      <c r="C256" s="61">
        <f>VLOOKUP(Tabla14[[#This Row],[id]],Tabla2[],'aux buscarv'!C$1,FALSE)</f>
        <v>4</v>
      </c>
      <c r="D256" s="61">
        <f>VLOOKUP(Tabla14[[#This Row],[id]],Tabla2[],'aux buscarv'!D$1,FALSE)</f>
        <v>2</v>
      </c>
      <c r="E256" s="61">
        <f>VLOOKUP(Tabla14[[#This Row],[id]],Tabla2[],'aux buscarv'!E$1,FALSE)</f>
        <v>2023</v>
      </c>
      <c r="F256" s="61">
        <f>VLOOKUP(Tabla14[[#This Row],[id]],Tabla2[],'aux buscarv'!F$1,FALSE)</f>
        <v>6</v>
      </c>
      <c r="G256" s="61" t="str">
        <f>VLOOKUP(Tabla14[[#This Row],[id]],Tabla2[],'aux buscarv'!G$1,FALSE)</f>
        <v>EETB</v>
      </c>
      <c r="H256" s="61" t="str">
        <f>VLOOKUP(Tabla14[[#This Row],[id]],Tabla2[],'aux buscarv'!H$1,FALSE)</f>
        <v>CORDOBA</v>
      </c>
      <c r="I256" s="61">
        <f>VLOOKUP(Tabla14[[#This Row],[id]],Tabla2[],'aux buscarv'!I$1,FALSE)</f>
        <v>14</v>
      </c>
      <c r="J256" s="61" t="str">
        <f>VLOOKUP(Tabla14[[#This Row],[id]],Tabla2[],'aux buscarv'!J$1,FALSE)</f>
        <v>GENERAL SAN MARTIN</v>
      </c>
      <c r="K256" s="61" t="str">
        <f>VLOOKUP(Tabla14[[#This Row],[id]],Tabla2[],'aux buscarv'!K$1,FALSE)</f>
        <v>VILLA MARIA</v>
      </c>
      <c r="L256" s="61" t="str">
        <f>VLOOKUP(Tabla14[[#This Row],[id]],Tabla2[],'aux buscarv'!L$1,FALSE)</f>
        <v>-</v>
      </c>
      <c r="M256" s="61" t="str">
        <f>VLOOKUP(Tabla14[[#This Row],[id]],Tabla2[],'aux buscarv'!M$1,FALSE)</f>
        <v>Elpidio González 100/200</v>
      </c>
      <c r="N256" s="62" t="str">
        <f>VLOOKUP(Tabla14[[#This Row],[id]],Tabla2[],'aux buscarv'!N$1,FALSE)</f>
        <v>https://goo.gl/maps/nuuPhUPPhUf3mP9N9</v>
      </c>
      <c r="O256" t="s">
        <v>109</v>
      </c>
      <c r="P256" t="s">
        <v>113</v>
      </c>
      <c r="Q256" t="s">
        <v>112</v>
      </c>
      <c r="R256">
        <v>22</v>
      </c>
    </row>
    <row r="257" spans="1:18" x14ac:dyDescent="0.25">
      <c r="A257" t="s">
        <v>284</v>
      </c>
      <c r="B257" s="46">
        <f>VLOOKUP(Tabla14[[#This Row],[id]],Tabla2[],'aux buscarv'!B$1,FALSE)</f>
        <v>44961</v>
      </c>
      <c r="C257" s="61">
        <f>VLOOKUP(Tabla14[[#This Row],[id]],Tabla2[],'aux buscarv'!C$1,FALSE)</f>
        <v>4</v>
      </c>
      <c r="D257" s="61">
        <f>VLOOKUP(Tabla14[[#This Row],[id]],Tabla2[],'aux buscarv'!D$1,FALSE)</f>
        <v>2</v>
      </c>
      <c r="E257" s="61">
        <f>VLOOKUP(Tabla14[[#This Row],[id]],Tabla2[],'aux buscarv'!E$1,FALSE)</f>
        <v>2023</v>
      </c>
      <c r="F257" s="61">
        <f>VLOOKUP(Tabla14[[#This Row],[id]],Tabla2[],'aux buscarv'!F$1,FALSE)</f>
        <v>6</v>
      </c>
      <c r="G257" s="61" t="str">
        <f>VLOOKUP(Tabla14[[#This Row],[id]],Tabla2[],'aux buscarv'!G$1,FALSE)</f>
        <v>EETB</v>
      </c>
      <c r="H257" s="61" t="str">
        <f>VLOOKUP(Tabla14[[#This Row],[id]],Tabla2[],'aux buscarv'!H$1,FALSE)</f>
        <v>CORDOBA</v>
      </c>
      <c r="I257" s="61">
        <f>VLOOKUP(Tabla14[[#This Row],[id]],Tabla2[],'aux buscarv'!I$1,FALSE)</f>
        <v>14</v>
      </c>
      <c r="J257" s="61" t="str">
        <f>VLOOKUP(Tabla14[[#This Row],[id]],Tabla2[],'aux buscarv'!J$1,FALSE)</f>
        <v>GENERAL SAN MARTIN</v>
      </c>
      <c r="K257" s="61" t="str">
        <f>VLOOKUP(Tabla14[[#This Row],[id]],Tabla2[],'aux buscarv'!K$1,FALSE)</f>
        <v>VILLA MARIA</v>
      </c>
      <c r="L257" s="61" t="str">
        <f>VLOOKUP(Tabla14[[#This Row],[id]],Tabla2[],'aux buscarv'!L$1,FALSE)</f>
        <v>-</v>
      </c>
      <c r="M257" s="61" t="str">
        <f>VLOOKUP(Tabla14[[#This Row],[id]],Tabla2[],'aux buscarv'!M$1,FALSE)</f>
        <v>Elpidio González 100/200</v>
      </c>
      <c r="N257" s="62" t="str">
        <f>VLOOKUP(Tabla14[[#This Row],[id]],Tabla2[],'aux buscarv'!N$1,FALSE)</f>
        <v>https://goo.gl/maps/nuuPhUPPhUf3mP9N9</v>
      </c>
      <c r="O257" t="s">
        <v>114</v>
      </c>
      <c r="P257" t="s">
        <v>115</v>
      </c>
      <c r="Q257" t="s">
        <v>111</v>
      </c>
      <c r="R257">
        <v>46</v>
      </c>
    </row>
    <row r="258" spans="1:18" x14ac:dyDescent="0.25">
      <c r="A258" t="s">
        <v>284</v>
      </c>
      <c r="B258" s="46">
        <f>VLOOKUP(Tabla14[[#This Row],[id]],Tabla2[],'aux buscarv'!B$1,FALSE)</f>
        <v>44961</v>
      </c>
      <c r="C258" s="61">
        <f>VLOOKUP(Tabla14[[#This Row],[id]],Tabla2[],'aux buscarv'!C$1,FALSE)</f>
        <v>4</v>
      </c>
      <c r="D258" s="61">
        <f>VLOOKUP(Tabla14[[#This Row],[id]],Tabla2[],'aux buscarv'!D$1,FALSE)</f>
        <v>2</v>
      </c>
      <c r="E258" s="61">
        <f>VLOOKUP(Tabla14[[#This Row],[id]],Tabla2[],'aux buscarv'!E$1,FALSE)</f>
        <v>2023</v>
      </c>
      <c r="F258" s="61">
        <f>VLOOKUP(Tabla14[[#This Row],[id]],Tabla2[],'aux buscarv'!F$1,FALSE)</f>
        <v>6</v>
      </c>
      <c r="G258" s="61" t="str">
        <f>VLOOKUP(Tabla14[[#This Row],[id]],Tabla2[],'aux buscarv'!G$1,FALSE)</f>
        <v>EETB</v>
      </c>
      <c r="H258" s="61" t="str">
        <f>VLOOKUP(Tabla14[[#This Row],[id]],Tabla2[],'aux buscarv'!H$1,FALSE)</f>
        <v>CORDOBA</v>
      </c>
      <c r="I258" s="61">
        <f>VLOOKUP(Tabla14[[#This Row],[id]],Tabla2[],'aux buscarv'!I$1,FALSE)</f>
        <v>14</v>
      </c>
      <c r="J258" s="61" t="str">
        <f>VLOOKUP(Tabla14[[#This Row],[id]],Tabla2[],'aux buscarv'!J$1,FALSE)</f>
        <v>GENERAL SAN MARTIN</v>
      </c>
      <c r="K258" s="61" t="str">
        <f>VLOOKUP(Tabla14[[#This Row],[id]],Tabla2[],'aux buscarv'!K$1,FALSE)</f>
        <v>VILLA MARIA</v>
      </c>
      <c r="L258" s="61" t="str">
        <f>VLOOKUP(Tabla14[[#This Row],[id]],Tabla2[],'aux buscarv'!L$1,FALSE)</f>
        <v>-</v>
      </c>
      <c r="M258" s="61" t="str">
        <f>VLOOKUP(Tabla14[[#This Row],[id]],Tabla2[],'aux buscarv'!M$1,FALSE)</f>
        <v>Elpidio González 100/200</v>
      </c>
      <c r="N258" s="62" t="str">
        <f>VLOOKUP(Tabla14[[#This Row],[id]],Tabla2[],'aux buscarv'!N$1,FALSE)</f>
        <v>https://goo.gl/maps/nuuPhUPPhUf3mP9N9</v>
      </c>
      <c r="O258" t="s">
        <v>114</v>
      </c>
      <c r="P258" t="s">
        <v>123</v>
      </c>
      <c r="Q258" t="s">
        <v>124</v>
      </c>
      <c r="R258">
        <v>2</v>
      </c>
    </row>
    <row r="259" spans="1:18" x14ac:dyDescent="0.25">
      <c r="A259" t="s">
        <v>284</v>
      </c>
      <c r="B259" s="46">
        <f>VLOOKUP(Tabla14[[#This Row],[id]],Tabla2[],'aux buscarv'!B$1,FALSE)</f>
        <v>44961</v>
      </c>
      <c r="C259" s="61">
        <f>VLOOKUP(Tabla14[[#This Row],[id]],Tabla2[],'aux buscarv'!C$1,FALSE)</f>
        <v>4</v>
      </c>
      <c r="D259" s="61">
        <f>VLOOKUP(Tabla14[[#This Row],[id]],Tabla2[],'aux buscarv'!D$1,FALSE)</f>
        <v>2</v>
      </c>
      <c r="E259" s="61">
        <f>VLOOKUP(Tabla14[[#This Row],[id]],Tabla2[],'aux buscarv'!E$1,FALSE)</f>
        <v>2023</v>
      </c>
      <c r="F259" s="61">
        <f>VLOOKUP(Tabla14[[#This Row],[id]],Tabla2[],'aux buscarv'!F$1,FALSE)</f>
        <v>6</v>
      </c>
      <c r="G259" s="61" t="str">
        <f>VLOOKUP(Tabla14[[#This Row],[id]],Tabla2[],'aux buscarv'!G$1,FALSE)</f>
        <v>EETB</v>
      </c>
      <c r="H259" s="61" t="str">
        <f>VLOOKUP(Tabla14[[#This Row],[id]],Tabla2[],'aux buscarv'!H$1,FALSE)</f>
        <v>CORDOBA</v>
      </c>
      <c r="I259" s="61">
        <f>VLOOKUP(Tabla14[[#This Row],[id]],Tabla2[],'aux buscarv'!I$1,FALSE)</f>
        <v>14</v>
      </c>
      <c r="J259" s="61" t="str">
        <f>VLOOKUP(Tabla14[[#This Row],[id]],Tabla2[],'aux buscarv'!J$1,FALSE)</f>
        <v>GENERAL SAN MARTIN</v>
      </c>
      <c r="K259" s="61" t="str">
        <f>VLOOKUP(Tabla14[[#This Row],[id]],Tabla2[],'aux buscarv'!K$1,FALSE)</f>
        <v>VILLA MARIA</v>
      </c>
      <c r="L259" s="61" t="str">
        <f>VLOOKUP(Tabla14[[#This Row],[id]],Tabla2[],'aux buscarv'!L$1,FALSE)</f>
        <v>-</v>
      </c>
      <c r="M259" s="61" t="str">
        <f>VLOOKUP(Tabla14[[#This Row],[id]],Tabla2[],'aux buscarv'!M$1,FALSE)</f>
        <v>Elpidio González 100/200</v>
      </c>
      <c r="N259" s="62" t="str">
        <f>VLOOKUP(Tabla14[[#This Row],[id]],Tabla2[],'aux buscarv'!N$1,FALSE)</f>
        <v>https://goo.gl/maps/nuuPhUPPhUf3mP9N9</v>
      </c>
      <c r="O259" t="s">
        <v>114</v>
      </c>
      <c r="P259" t="s">
        <v>123</v>
      </c>
      <c r="Q259" t="s">
        <v>111</v>
      </c>
      <c r="R259">
        <v>70</v>
      </c>
    </row>
    <row r="260" spans="1:18" x14ac:dyDescent="0.25">
      <c r="A260" t="s">
        <v>285</v>
      </c>
      <c r="B260" s="79">
        <f>VLOOKUP(Tabla14[[#This Row],[id]],Tabla2[],'aux buscarv'!B$1,FALSE)</f>
        <v>44962</v>
      </c>
      <c r="C260" s="80">
        <f>VLOOKUP(Tabla14[[#This Row],[id]],Tabla2[],'aux buscarv'!C$1,FALSE)</f>
        <v>5</v>
      </c>
      <c r="D260" s="80">
        <f>VLOOKUP(Tabla14[[#This Row],[id]],Tabla2[],'aux buscarv'!D$1,FALSE)</f>
        <v>2</v>
      </c>
      <c r="E260" s="80">
        <f>VLOOKUP(Tabla14[[#This Row],[id]],Tabla2[],'aux buscarv'!E$1,FALSE)</f>
        <v>2023</v>
      </c>
      <c r="F260" s="80">
        <f>VLOOKUP(Tabla14[[#This Row],[id]],Tabla2[],'aux buscarv'!F$1,FALSE)</f>
        <v>6</v>
      </c>
      <c r="G260" s="80" t="str">
        <f>VLOOKUP(Tabla14[[#This Row],[id]],Tabla2[],'aux buscarv'!G$1,FALSE)</f>
        <v>EETB</v>
      </c>
      <c r="H260" s="80" t="str">
        <f>VLOOKUP(Tabla14[[#This Row],[id]],Tabla2[],'aux buscarv'!H$1,FALSE)</f>
        <v>CORDOBA</v>
      </c>
      <c r="I260" s="80">
        <f>VLOOKUP(Tabla14[[#This Row],[id]],Tabla2[],'aux buscarv'!I$1,FALSE)</f>
        <v>14</v>
      </c>
      <c r="J260" s="80" t="str">
        <f>VLOOKUP(Tabla14[[#This Row],[id]],Tabla2[],'aux buscarv'!J$1,FALSE)</f>
        <v>GENERAL SAN MARTIN</v>
      </c>
      <c r="K260" s="80" t="str">
        <f>VLOOKUP(Tabla14[[#This Row],[id]],Tabla2[],'aux buscarv'!K$1,FALSE)</f>
        <v>VILLA MARIA</v>
      </c>
      <c r="L260" s="80" t="str">
        <f>VLOOKUP(Tabla14[[#This Row],[id]],Tabla2[],'aux buscarv'!L$1,FALSE)</f>
        <v>-</v>
      </c>
      <c r="M260" s="80" t="str">
        <f>VLOOKUP(Tabla14[[#This Row],[id]],Tabla2[],'aux buscarv'!M$1,FALSE)</f>
        <v>Elpidio González 100/200</v>
      </c>
      <c r="N260" s="81" t="str">
        <f>VLOOKUP(Tabla14[[#This Row],[id]],Tabla2[],'aux buscarv'!N$1,FALSE)</f>
        <v>https://goo.gl/maps/nuuPhUPPhUf3mP9N9</v>
      </c>
      <c r="O260" t="s">
        <v>109</v>
      </c>
      <c r="P260" t="s">
        <v>110</v>
      </c>
      <c r="Q260" t="s">
        <v>111</v>
      </c>
      <c r="R260">
        <v>39</v>
      </c>
    </row>
    <row r="261" spans="1:18" x14ac:dyDescent="0.25">
      <c r="A261" t="s">
        <v>285</v>
      </c>
      <c r="B261" s="79">
        <f>VLOOKUP(Tabla14[[#This Row],[id]],Tabla2[],'aux buscarv'!B$1,FALSE)</f>
        <v>44962</v>
      </c>
      <c r="C261" s="80">
        <f>VLOOKUP(Tabla14[[#This Row],[id]],Tabla2[],'aux buscarv'!C$1,FALSE)</f>
        <v>5</v>
      </c>
      <c r="D261" s="80">
        <f>VLOOKUP(Tabla14[[#This Row],[id]],Tabla2[],'aux buscarv'!D$1,FALSE)</f>
        <v>2</v>
      </c>
      <c r="E261" s="80">
        <f>VLOOKUP(Tabla14[[#This Row],[id]],Tabla2[],'aux buscarv'!E$1,FALSE)</f>
        <v>2023</v>
      </c>
      <c r="F261" s="80">
        <f>VLOOKUP(Tabla14[[#This Row],[id]],Tabla2[],'aux buscarv'!F$1,FALSE)</f>
        <v>6</v>
      </c>
      <c r="G261" s="80" t="str">
        <f>VLOOKUP(Tabla14[[#This Row],[id]],Tabla2[],'aux buscarv'!G$1,FALSE)</f>
        <v>EETB</v>
      </c>
      <c r="H261" s="80" t="str">
        <f>VLOOKUP(Tabla14[[#This Row],[id]],Tabla2[],'aux buscarv'!H$1,FALSE)</f>
        <v>CORDOBA</v>
      </c>
      <c r="I261" s="80">
        <f>VLOOKUP(Tabla14[[#This Row],[id]],Tabla2[],'aux buscarv'!I$1,FALSE)</f>
        <v>14</v>
      </c>
      <c r="J261" s="80" t="str">
        <f>VLOOKUP(Tabla14[[#This Row],[id]],Tabla2[],'aux buscarv'!J$1,FALSE)</f>
        <v>GENERAL SAN MARTIN</v>
      </c>
      <c r="K261" s="80" t="str">
        <f>VLOOKUP(Tabla14[[#This Row],[id]],Tabla2[],'aux buscarv'!K$1,FALSE)</f>
        <v>VILLA MARIA</v>
      </c>
      <c r="L261" s="80" t="str">
        <f>VLOOKUP(Tabla14[[#This Row],[id]],Tabla2[],'aux buscarv'!L$1,FALSE)</f>
        <v>-</v>
      </c>
      <c r="M261" s="80" t="str">
        <f>VLOOKUP(Tabla14[[#This Row],[id]],Tabla2[],'aux buscarv'!M$1,FALSE)</f>
        <v>Elpidio González 100/200</v>
      </c>
      <c r="N261" s="81" t="str">
        <f>VLOOKUP(Tabla14[[#This Row],[id]],Tabla2[],'aux buscarv'!N$1,FALSE)</f>
        <v>https://goo.gl/maps/nuuPhUPPhUf3mP9N9</v>
      </c>
      <c r="O261" t="s">
        <v>109</v>
      </c>
      <c r="P261" t="s">
        <v>110</v>
      </c>
      <c r="Q261" t="s">
        <v>112</v>
      </c>
      <c r="R261">
        <v>59</v>
      </c>
    </row>
    <row r="262" spans="1:18" x14ac:dyDescent="0.25">
      <c r="A262" t="s">
        <v>285</v>
      </c>
      <c r="B262" s="46">
        <f>VLOOKUP(Tabla14[[#This Row],[id]],Tabla2[],'aux buscarv'!B$1,FALSE)</f>
        <v>44962</v>
      </c>
      <c r="C262" s="61">
        <f>VLOOKUP(Tabla14[[#This Row],[id]],Tabla2[],'aux buscarv'!C$1,FALSE)</f>
        <v>5</v>
      </c>
      <c r="D262" s="61">
        <f>VLOOKUP(Tabla14[[#This Row],[id]],Tabla2[],'aux buscarv'!D$1,FALSE)</f>
        <v>2</v>
      </c>
      <c r="E262" s="61">
        <f>VLOOKUP(Tabla14[[#This Row],[id]],Tabla2[],'aux buscarv'!E$1,FALSE)</f>
        <v>2023</v>
      </c>
      <c r="F262" s="61">
        <f>VLOOKUP(Tabla14[[#This Row],[id]],Tabla2[],'aux buscarv'!F$1,FALSE)</f>
        <v>6</v>
      </c>
      <c r="G262" s="61" t="str">
        <f>VLOOKUP(Tabla14[[#This Row],[id]],Tabla2[],'aux buscarv'!G$1,FALSE)</f>
        <v>EETB</v>
      </c>
      <c r="H262" s="61" t="str">
        <f>VLOOKUP(Tabla14[[#This Row],[id]],Tabla2[],'aux buscarv'!H$1,FALSE)</f>
        <v>CORDOBA</v>
      </c>
      <c r="I262" s="61">
        <f>VLOOKUP(Tabla14[[#This Row],[id]],Tabla2[],'aux buscarv'!I$1,FALSE)</f>
        <v>14</v>
      </c>
      <c r="J262" s="61" t="str">
        <f>VLOOKUP(Tabla14[[#This Row],[id]],Tabla2[],'aux buscarv'!J$1,FALSE)</f>
        <v>GENERAL SAN MARTIN</v>
      </c>
      <c r="K262" s="61" t="str">
        <f>VLOOKUP(Tabla14[[#This Row],[id]],Tabla2[],'aux buscarv'!K$1,FALSE)</f>
        <v>VILLA MARIA</v>
      </c>
      <c r="L262" s="61" t="str">
        <f>VLOOKUP(Tabla14[[#This Row],[id]],Tabla2[],'aux buscarv'!L$1,FALSE)</f>
        <v>-</v>
      </c>
      <c r="M262" s="61" t="str">
        <f>VLOOKUP(Tabla14[[#This Row],[id]],Tabla2[],'aux buscarv'!M$1,FALSE)</f>
        <v>Elpidio González 100/200</v>
      </c>
      <c r="N262" s="62" t="str">
        <f>VLOOKUP(Tabla14[[#This Row],[id]],Tabla2[],'aux buscarv'!N$1,FALSE)</f>
        <v>https://goo.gl/maps/nuuPhUPPhUf3mP9N9</v>
      </c>
      <c r="O262" t="s">
        <v>109</v>
      </c>
      <c r="P262" t="s">
        <v>113</v>
      </c>
      <c r="Q262" t="s">
        <v>112</v>
      </c>
      <c r="R262">
        <v>39</v>
      </c>
    </row>
    <row r="263" spans="1:18" x14ac:dyDescent="0.25">
      <c r="A263" t="s">
        <v>285</v>
      </c>
      <c r="B263" s="46">
        <f>VLOOKUP(Tabla14[[#This Row],[id]],Tabla2[],'aux buscarv'!B$1,FALSE)</f>
        <v>44962</v>
      </c>
      <c r="C263" s="61">
        <f>VLOOKUP(Tabla14[[#This Row],[id]],Tabla2[],'aux buscarv'!C$1,FALSE)</f>
        <v>5</v>
      </c>
      <c r="D263" s="61">
        <f>VLOOKUP(Tabla14[[#This Row],[id]],Tabla2[],'aux buscarv'!D$1,FALSE)</f>
        <v>2</v>
      </c>
      <c r="E263" s="61">
        <f>VLOOKUP(Tabla14[[#This Row],[id]],Tabla2[],'aux buscarv'!E$1,FALSE)</f>
        <v>2023</v>
      </c>
      <c r="F263" s="61">
        <f>VLOOKUP(Tabla14[[#This Row],[id]],Tabla2[],'aux buscarv'!F$1,FALSE)</f>
        <v>6</v>
      </c>
      <c r="G263" s="61" t="str">
        <f>VLOOKUP(Tabla14[[#This Row],[id]],Tabla2[],'aux buscarv'!G$1,FALSE)</f>
        <v>EETB</v>
      </c>
      <c r="H263" s="61" t="str">
        <f>VLOOKUP(Tabla14[[#This Row],[id]],Tabla2[],'aux buscarv'!H$1,FALSE)</f>
        <v>CORDOBA</v>
      </c>
      <c r="I263" s="61">
        <f>VLOOKUP(Tabla14[[#This Row],[id]],Tabla2[],'aux buscarv'!I$1,FALSE)</f>
        <v>14</v>
      </c>
      <c r="J263" s="61" t="str">
        <f>VLOOKUP(Tabla14[[#This Row],[id]],Tabla2[],'aux buscarv'!J$1,FALSE)</f>
        <v>GENERAL SAN MARTIN</v>
      </c>
      <c r="K263" s="61" t="str">
        <f>VLOOKUP(Tabla14[[#This Row],[id]],Tabla2[],'aux buscarv'!K$1,FALSE)</f>
        <v>VILLA MARIA</v>
      </c>
      <c r="L263" s="61" t="str">
        <f>VLOOKUP(Tabla14[[#This Row],[id]],Tabla2[],'aux buscarv'!L$1,FALSE)</f>
        <v>-</v>
      </c>
      <c r="M263" s="61" t="str">
        <f>VLOOKUP(Tabla14[[#This Row],[id]],Tabla2[],'aux buscarv'!M$1,FALSE)</f>
        <v>Elpidio González 100/200</v>
      </c>
      <c r="N263" s="62" t="str">
        <f>VLOOKUP(Tabla14[[#This Row],[id]],Tabla2[],'aux buscarv'!N$1,FALSE)</f>
        <v>https://goo.gl/maps/nuuPhUPPhUf3mP9N9</v>
      </c>
      <c r="O263" t="s">
        <v>114</v>
      </c>
      <c r="P263" t="s">
        <v>115</v>
      </c>
      <c r="Q263" t="s">
        <v>111</v>
      </c>
      <c r="R263">
        <v>60</v>
      </c>
    </row>
    <row r="264" spans="1:18" x14ac:dyDescent="0.25">
      <c r="A264" t="s">
        <v>285</v>
      </c>
      <c r="B264" s="46">
        <f>VLOOKUP(Tabla14[[#This Row],[id]],Tabla2[],'aux buscarv'!B$1,FALSE)</f>
        <v>44962</v>
      </c>
      <c r="C264" s="61">
        <f>VLOOKUP(Tabla14[[#This Row],[id]],Tabla2[],'aux buscarv'!C$1,FALSE)</f>
        <v>5</v>
      </c>
      <c r="D264" s="61">
        <f>VLOOKUP(Tabla14[[#This Row],[id]],Tabla2[],'aux buscarv'!D$1,FALSE)</f>
        <v>2</v>
      </c>
      <c r="E264" s="61">
        <f>VLOOKUP(Tabla14[[#This Row],[id]],Tabla2[],'aux buscarv'!E$1,FALSE)</f>
        <v>2023</v>
      </c>
      <c r="F264" s="61">
        <f>VLOOKUP(Tabla14[[#This Row],[id]],Tabla2[],'aux buscarv'!F$1,FALSE)</f>
        <v>6</v>
      </c>
      <c r="G264" s="61" t="str">
        <f>VLOOKUP(Tabla14[[#This Row],[id]],Tabla2[],'aux buscarv'!G$1,FALSE)</f>
        <v>EETB</v>
      </c>
      <c r="H264" s="61" t="str">
        <f>VLOOKUP(Tabla14[[#This Row],[id]],Tabla2[],'aux buscarv'!H$1,FALSE)</f>
        <v>CORDOBA</v>
      </c>
      <c r="I264" s="61">
        <f>VLOOKUP(Tabla14[[#This Row],[id]],Tabla2[],'aux buscarv'!I$1,FALSE)</f>
        <v>14</v>
      </c>
      <c r="J264" s="61" t="str">
        <f>VLOOKUP(Tabla14[[#This Row],[id]],Tabla2[],'aux buscarv'!J$1,FALSE)</f>
        <v>GENERAL SAN MARTIN</v>
      </c>
      <c r="K264" s="61" t="str">
        <f>VLOOKUP(Tabla14[[#This Row],[id]],Tabla2[],'aux buscarv'!K$1,FALSE)</f>
        <v>VILLA MARIA</v>
      </c>
      <c r="L264" s="61" t="str">
        <f>VLOOKUP(Tabla14[[#This Row],[id]],Tabla2[],'aux buscarv'!L$1,FALSE)</f>
        <v>-</v>
      </c>
      <c r="M264" s="61" t="str">
        <f>VLOOKUP(Tabla14[[#This Row],[id]],Tabla2[],'aux buscarv'!M$1,FALSE)</f>
        <v>Elpidio González 100/200</v>
      </c>
      <c r="N264" s="62" t="str">
        <f>VLOOKUP(Tabla14[[#This Row],[id]],Tabla2[],'aux buscarv'!N$1,FALSE)</f>
        <v>https://goo.gl/maps/nuuPhUPPhUf3mP9N9</v>
      </c>
      <c r="O264" t="s">
        <v>114</v>
      </c>
      <c r="P264" t="s">
        <v>123</v>
      </c>
      <c r="Q264" t="s">
        <v>124</v>
      </c>
      <c r="R264">
        <v>2</v>
      </c>
    </row>
    <row r="265" spans="1:18" x14ac:dyDescent="0.25">
      <c r="A265" t="s">
        <v>285</v>
      </c>
      <c r="B265" s="46">
        <f>VLOOKUP(Tabla14[[#This Row],[id]],Tabla2[],'aux buscarv'!B$1,FALSE)</f>
        <v>44962</v>
      </c>
      <c r="C265" s="61">
        <f>VLOOKUP(Tabla14[[#This Row],[id]],Tabla2[],'aux buscarv'!C$1,FALSE)</f>
        <v>5</v>
      </c>
      <c r="D265" s="61">
        <f>VLOOKUP(Tabla14[[#This Row],[id]],Tabla2[],'aux buscarv'!D$1,FALSE)</f>
        <v>2</v>
      </c>
      <c r="E265" s="61">
        <f>VLOOKUP(Tabla14[[#This Row],[id]],Tabla2[],'aux buscarv'!E$1,FALSE)</f>
        <v>2023</v>
      </c>
      <c r="F265" s="61">
        <f>VLOOKUP(Tabla14[[#This Row],[id]],Tabla2[],'aux buscarv'!F$1,FALSE)</f>
        <v>6</v>
      </c>
      <c r="G265" s="61" t="str">
        <f>VLOOKUP(Tabla14[[#This Row],[id]],Tabla2[],'aux buscarv'!G$1,FALSE)</f>
        <v>EETB</v>
      </c>
      <c r="H265" s="61" t="str">
        <f>VLOOKUP(Tabla14[[#This Row],[id]],Tabla2[],'aux buscarv'!H$1,FALSE)</f>
        <v>CORDOBA</v>
      </c>
      <c r="I265" s="61">
        <f>VLOOKUP(Tabla14[[#This Row],[id]],Tabla2[],'aux buscarv'!I$1,FALSE)</f>
        <v>14</v>
      </c>
      <c r="J265" s="61" t="str">
        <f>VLOOKUP(Tabla14[[#This Row],[id]],Tabla2[],'aux buscarv'!J$1,FALSE)</f>
        <v>GENERAL SAN MARTIN</v>
      </c>
      <c r="K265" s="61" t="str">
        <f>VLOOKUP(Tabla14[[#This Row],[id]],Tabla2[],'aux buscarv'!K$1,FALSE)</f>
        <v>VILLA MARIA</v>
      </c>
      <c r="L265" s="61" t="str">
        <f>VLOOKUP(Tabla14[[#This Row],[id]],Tabla2[],'aux buscarv'!L$1,FALSE)</f>
        <v>-</v>
      </c>
      <c r="M265" s="61" t="str">
        <f>VLOOKUP(Tabla14[[#This Row],[id]],Tabla2[],'aux buscarv'!M$1,FALSE)</f>
        <v>Elpidio González 100/200</v>
      </c>
      <c r="N265" s="62" t="str">
        <f>VLOOKUP(Tabla14[[#This Row],[id]],Tabla2[],'aux buscarv'!N$1,FALSE)</f>
        <v>https://goo.gl/maps/nuuPhUPPhUf3mP9N9</v>
      </c>
      <c r="O265" t="s">
        <v>114</v>
      </c>
      <c r="P265" t="s">
        <v>123</v>
      </c>
      <c r="Q265" t="s">
        <v>111</v>
      </c>
      <c r="R265">
        <v>80</v>
      </c>
    </row>
    <row r="266" spans="1:18" x14ac:dyDescent="0.25">
      <c r="A266" t="s">
        <v>287</v>
      </c>
      <c r="B266" s="46">
        <f>VLOOKUP(Tabla14[[#This Row],[id]],Tabla2[],'aux buscarv'!B$1,FALSE)</f>
        <v>44960</v>
      </c>
      <c r="C266" s="61">
        <f>VLOOKUP(Tabla14[[#This Row],[id]],Tabla2[],'aux buscarv'!C$1,FALSE)</f>
        <v>3</v>
      </c>
      <c r="D266" s="61">
        <f>VLOOKUP(Tabla14[[#This Row],[id]],Tabla2[],'aux buscarv'!D$1,FALSE)</f>
        <v>2</v>
      </c>
      <c r="E266" s="61">
        <f>VLOOKUP(Tabla14[[#This Row],[id]],Tabla2[],'aux buscarv'!E$1,FALSE)</f>
        <v>2023</v>
      </c>
      <c r="F266" s="61">
        <f>VLOOKUP(Tabla14[[#This Row],[id]],Tabla2[],'aux buscarv'!F$1,FALSE)</f>
        <v>6</v>
      </c>
      <c r="G266" s="61" t="str">
        <f>VLOOKUP(Tabla14[[#This Row],[id]],Tabla2[],'aux buscarv'!G$1,FALSE)</f>
        <v>TECNOPOLIS</v>
      </c>
      <c r="H266" s="61" t="str">
        <f>VLOOKUP(Tabla14[[#This Row],[id]],Tabla2[],'aux buscarv'!H$1,FALSE)</f>
        <v>BUENOS AIRES</v>
      </c>
      <c r="I266" s="61">
        <f>VLOOKUP(Tabla14[[#This Row],[id]],Tabla2[],'aux buscarv'!I$1,FALSE)</f>
        <v>15</v>
      </c>
      <c r="J266" s="61" t="str">
        <f>VLOOKUP(Tabla14[[#This Row],[id]],Tabla2[],'aux buscarv'!J$1,FALSE)</f>
        <v>VICENTE LOPEZ</v>
      </c>
      <c r="K266" s="61" t="str">
        <f>VLOOKUP(Tabla14[[#This Row],[id]],Tabla2[],'aux buscarv'!K$1,FALSE)</f>
        <v>VILLA MARTELLI</v>
      </c>
      <c r="L266" s="61" t="str">
        <f>VLOOKUP(Tabla14[[#This Row],[id]],Tabla2[],'aux buscarv'!L$1,FALSE)</f>
        <v>TECNOPOLIS</v>
      </c>
      <c r="M266" s="61" t="str">
        <f>VLOOKUP(Tabla14[[#This Row],[id]],Tabla2[],'aux buscarv'!M$1,FALSE)</f>
        <v>AV. GRAL PAZ Y AV. CONSTITUYENTES</v>
      </c>
      <c r="N266" s="62" t="str">
        <f>VLOOKUP(Tabla14[[#This Row],[id]],Tabla2[],'aux buscarv'!N$1,FALSE)</f>
        <v>https://g.page/tecnopolisoficial?share</v>
      </c>
      <c r="O266" t="s">
        <v>109</v>
      </c>
      <c r="P266" t="s">
        <v>110</v>
      </c>
      <c r="Q266" t="s">
        <v>111</v>
      </c>
      <c r="R266">
        <v>20</v>
      </c>
    </row>
    <row r="267" spans="1:18" x14ac:dyDescent="0.25">
      <c r="A267" t="s">
        <v>287</v>
      </c>
      <c r="B267" s="46">
        <f>VLOOKUP(Tabla14[[#This Row],[id]],Tabla2[],'aux buscarv'!B$1,FALSE)</f>
        <v>44960</v>
      </c>
      <c r="C267" s="61">
        <f>VLOOKUP(Tabla14[[#This Row],[id]],Tabla2[],'aux buscarv'!C$1,FALSE)</f>
        <v>3</v>
      </c>
      <c r="D267" s="61">
        <f>VLOOKUP(Tabla14[[#This Row],[id]],Tabla2[],'aux buscarv'!D$1,FALSE)</f>
        <v>2</v>
      </c>
      <c r="E267" s="61">
        <f>VLOOKUP(Tabla14[[#This Row],[id]],Tabla2[],'aux buscarv'!E$1,FALSE)</f>
        <v>2023</v>
      </c>
      <c r="F267" s="61">
        <f>VLOOKUP(Tabla14[[#This Row],[id]],Tabla2[],'aux buscarv'!F$1,FALSE)</f>
        <v>6</v>
      </c>
      <c r="G267" s="61" t="str">
        <f>VLOOKUP(Tabla14[[#This Row],[id]],Tabla2[],'aux buscarv'!G$1,FALSE)</f>
        <v>TECNOPOLIS</v>
      </c>
      <c r="H267" s="61" t="str">
        <f>VLOOKUP(Tabla14[[#This Row],[id]],Tabla2[],'aux buscarv'!H$1,FALSE)</f>
        <v>BUENOS AIRES</v>
      </c>
      <c r="I267" s="61">
        <f>VLOOKUP(Tabla14[[#This Row],[id]],Tabla2[],'aux buscarv'!I$1,FALSE)</f>
        <v>15</v>
      </c>
      <c r="J267" s="61" t="str">
        <f>VLOOKUP(Tabla14[[#This Row],[id]],Tabla2[],'aux buscarv'!J$1,FALSE)</f>
        <v>VICENTE LOPEZ</v>
      </c>
      <c r="K267" s="61" t="str">
        <f>VLOOKUP(Tabla14[[#This Row],[id]],Tabla2[],'aux buscarv'!K$1,FALSE)</f>
        <v>VILLA MARTELLI</v>
      </c>
      <c r="L267" s="61" t="str">
        <f>VLOOKUP(Tabla14[[#This Row],[id]],Tabla2[],'aux buscarv'!L$1,FALSE)</f>
        <v>TECNOPOLIS</v>
      </c>
      <c r="M267" s="61" t="str">
        <f>VLOOKUP(Tabla14[[#This Row],[id]],Tabla2[],'aux buscarv'!M$1,FALSE)</f>
        <v>AV. GRAL PAZ Y AV. CONSTITUYENTES</v>
      </c>
      <c r="N267" s="62" t="str">
        <f>VLOOKUP(Tabla14[[#This Row],[id]],Tabla2[],'aux buscarv'!N$1,FALSE)</f>
        <v>https://g.page/tecnopolisoficial?share</v>
      </c>
      <c r="O267" t="s">
        <v>109</v>
      </c>
      <c r="P267" t="s">
        <v>110</v>
      </c>
      <c r="Q267" t="s">
        <v>112</v>
      </c>
      <c r="R267">
        <v>22</v>
      </c>
    </row>
    <row r="268" spans="1:18" x14ac:dyDescent="0.25">
      <c r="A268" t="s">
        <v>287</v>
      </c>
      <c r="B268" s="46">
        <f>VLOOKUP(Tabla14[[#This Row],[id]],Tabla2[],'aux buscarv'!B$1,FALSE)</f>
        <v>44960</v>
      </c>
      <c r="C268" s="61">
        <f>VLOOKUP(Tabla14[[#This Row],[id]],Tabla2[],'aux buscarv'!C$1,FALSE)</f>
        <v>3</v>
      </c>
      <c r="D268" s="61">
        <f>VLOOKUP(Tabla14[[#This Row],[id]],Tabla2[],'aux buscarv'!D$1,FALSE)</f>
        <v>2</v>
      </c>
      <c r="E268" s="61">
        <f>VLOOKUP(Tabla14[[#This Row],[id]],Tabla2[],'aux buscarv'!E$1,FALSE)</f>
        <v>2023</v>
      </c>
      <c r="F268" s="61">
        <f>VLOOKUP(Tabla14[[#This Row],[id]],Tabla2[],'aux buscarv'!F$1,FALSE)</f>
        <v>6</v>
      </c>
      <c r="G268" s="61" t="str">
        <f>VLOOKUP(Tabla14[[#This Row],[id]],Tabla2[],'aux buscarv'!G$1,FALSE)</f>
        <v>TECNOPOLIS</v>
      </c>
      <c r="H268" s="61" t="str">
        <f>VLOOKUP(Tabla14[[#This Row],[id]],Tabla2[],'aux buscarv'!H$1,FALSE)</f>
        <v>BUENOS AIRES</v>
      </c>
      <c r="I268" s="61">
        <f>VLOOKUP(Tabla14[[#This Row],[id]],Tabla2[],'aux buscarv'!I$1,FALSE)</f>
        <v>15</v>
      </c>
      <c r="J268" s="61" t="str">
        <f>VLOOKUP(Tabla14[[#This Row],[id]],Tabla2[],'aux buscarv'!J$1,FALSE)</f>
        <v>VICENTE LOPEZ</v>
      </c>
      <c r="K268" s="61" t="str">
        <f>VLOOKUP(Tabla14[[#This Row],[id]],Tabla2[],'aux buscarv'!K$1,FALSE)</f>
        <v>VILLA MARTELLI</v>
      </c>
      <c r="L268" s="61" t="str">
        <f>VLOOKUP(Tabla14[[#This Row],[id]],Tabla2[],'aux buscarv'!L$1,FALSE)</f>
        <v>TECNOPOLIS</v>
      </c>
      <c r="M268" s="61" t="str">
        <f>VLOOKUP(Tabla14[[#This Row],[id]],Tabla2[],'aux buscarv'!M$1,FALSE)</f>
        <v>AV. GRAL PAZ Y AV. CONSTITUYENTES</v>
      </c>
      <c r="N268" s="62" t="str">
        <f>VLOOKUP(Tabla14[[#This Row],[id]],Tabla2[],'aux buscarv'!N$1,FALSE)</f>
        <v>https://g.page/tecnopolisoficial?share</v>
      </c>
      <c r="O268" t="s">
        <v>109</v>
      </c>
      <c r="P268" t="s">
        <v>113</v>
      </c>
      <c r="Q268" t="s">
        <v>112</v>
      </c>
      <c r="R268">
        <v>13</v>
      </c>
    </row>
    <row r="269" spans="1:18" x14ac:dyDescent="0.25">
      <c r="A269" t="s">
        <v>287</v>
      </c>
      <c r="B269" s="46">
        <f>VLOOKUP(Tabla14[[#This Row],[id]],Tabla2[],'aux buscarv'!B$1,FALSE)</f>
        <v>44960</v>
      </c>
      <c r="C269" s="61">
        <f>VLOOKUP(Tabla14[[#This Row],[id]],Tabla2[],'aux buscarv'!C$1,FALSE)</f>
        <v>3</v>
      </c>
      <c r="D269" s="61">
        <f>VLOOKUP(Tabla14[[#This Row],[id]],Tabla2[],'aux buscarv'!D$1,FALSE)</f>
        <v>2</v>
      </c>
      <c r="E269" s="61">
        <f>VLOOKUP(Tabla14[[#This Row],[id]],Tabla2[],'aux buscarv'!E$1,FALSE)</f>
        <v>2023</v>
      </c>
      <c r="F269" s="61">
        <f>VLOOKUP(Tabla14[[#This Row],[id]],Tabla2[],'aux buscarv'!F$1,FALSE)</f>
        <v>6</v>
      </c>
      <c r="G269" s="61" t="str">
        <f>VLOOKUP(Tabla14[[#This Row],[id]],Tabla2[],'aux buscarv'!G$1,FALSE)</f>
        <v>TECNOPOLIS</v>
      </c>
      <c r="H269" s="61" t="str">
        <f>VLOOKUP(Tabla14[[#This Row],[id]],Tabla2[],'aux buscarv'!H$1,FALSE)</f>
        <v>BUENOS AIRES</v>
      </c>
      <c r="I269" s="61">
        <f>VLOOKUP(Tabla14[[#This Row],[id]],Tabla2[],'aux buscarv'!I$1,FALSE)</f>
        <v>15</v>
      </c>
      <c r="J269" s="61" t="str">
        <f>VLOOKUP(Tabla14[[#This Row],[id]],Tabla2[],'aux buscarv'!J$1,FALSE)</f>
        <v>VICENTE LOPEZ</v>
      </c>
      <c r="K269" s="61" t="str">
        <f>VLOOKUP(Tabla14[[#This Row],[id]],Tabla2[],'aux buscarv'!K$1,FALSE)</f>
        <v>VILLA MARTELLI</v>
      </c>
      <c r="L269" s="61" t="str">
        <f>VLOOKUP(Tabla14[[#This Row],[id]],Tabla2[],'aux buscarv'!L$1,FALSE)</f>
        <v>TECNOPOLIS</v>
      </c>
      <c r="M269" s="61" t="str">
        <f>VLOOKUP(Tabla14[[#This Row],[id]],Tabla2[],'aux buscarv'!M$1,FALSE)</f>
        <v>AV. GRAL PAZ Y AV. CONSTITUYENTES</v>
      </c>
      <c r="N269" s="62" t="str">
        <f>VLOOKUP(Tabla14[[#This Row],[id]],Tabla2[],'aux buscarv'!N$1,FALSE)</f>
        <v>https://g.page/tecnopolisoficial?share</v>
      </c>
      <c r="O269" t="s">
        <v>114</v>
      </c>
      <c r="P269" t="s">
        <v>115</v>
      </c>
      <c r="Q269" t="s">
        <v>111</v>
      </c>
      <c r="R269">
        <v>28</v>
      </c>
    </row>
    <row r="270" spans="1:18" x14ac:dyDescent="0.25">
      <c r="A270" t="s">
        <v>287</v>
      </c>
      <c r="B270" s="46">
        <f>VLOOKUP(Tabla14[[#This Row],[id]],Tabla2[],'aux buscarv'!B$1,FALSE)</f>
        <v>44960</v>
      </c>
      <c r="C270" s="61">
        <f>VLOOKUP(Tabla14[[#This Row],[id]],Tabla2[],'aux buscarv'!C$1,FALSE)</f>
        <v>3</v>
      </c>
      <c r="D270" s="61">
        <f>VLOOKUP(Tabla14[[#This Row],[id]],Tabla2[],'aux buscarv'!D$1,FALSE)</f>
        <v>2</v>
      </c>
      <c r="E270" s="61">
        <f>VLOOKUP(Tabla14[[#This Row],[id]],Tabla2[],'aux buscarv'!E$1,FALSE)</f>
        <v>2023</v>
      </c>
      <c r="F270" s="61">
        <f>VLOOKUP(Tabla14[[#This Row],[id]],Tabla2[],'aux buscarv'!F$1,FALSE)</f>
        <v>6</v>
      </c>
      <c r="G270" s="61" t="str">
        <f>VLOOKUP(Tabla14[[#This Row],[id]],Tabla2[],'aux buscarv'!G$1,FALSE)</f>
        <v>TECNOPOLIS</v>
      </c>
      <c r="H270" s="61" t="str">
        <f>VLOOKUP(Tabla14[[#This Row],[id]],Tabla2[],'aux buscarv'!H$1,FALSE)</f>
        <v>BUENOS AIRES</v>
      </c>
      <c r="I270" s="61">
        <f>VLOOKUP(Tabla14[[#This Row],[id]],Tabla2[],'aux buscarv'!I$1,FALSE)</f>
        <v>15</v>
      </c>
      <c r="J270" s="61" t="str">
        <f>VLOOKUP(Tabla14[[#This Row],[id]],Tabla2[],'aux buscarv'!J$1,FALSE)</f>
        <v>VICENTE LOPEZ</v>
      </c>
      <c r="K270" s="61" t="str">
        <f>VLOOKUP(Tabla14[[#This Row],[id]],Tabla2[],'aux buscarv'!K$1,FALSE)</f>
        <v>VILLA MARTELLI</v>
      </c>
      <c r="L270" s="61" t="str">
        <f>VLOOKUP(Tabla14[[#This Row],[id]],Tabla2[],'aux buscarv'!L$1,FALSE)</f>
        <v>TECNOPOLIS</v>
      </c>
      <c r="M270" s="61" t="str">
        <f>VLOOKUP(Tabla14[[#This Row],[id]],Tabla2[],'aux buscarv'!M$1,FALSE)</f>
        <v>AV. GRAL PAZ Y AV. CONSTITUYENTES</v>
      </c>
      <c r="N270" s="62" t="str">
        <f>VLOOKUP(Tabla14[[#This Row],[id]],Tabla2[],'aux buscarv'!N$1,FALSE)</f>
        <v>https://g.page/tecnopolisoficial?share</v>
      </c>
      <c r="O270" t="s">
        <v>114</v>
      </c>
      <c r="P270" t="s">
        <v>123</v>
      </c>
      <c r="Q270" t="s">
        <v>124</v>
      </c>
      <c r="R270">
        <v>4</v>
      </c>
    </row>
    <row r="271" spans="1:18" x14ac:dyDescent="0.25">
      <c r="A271" t="s">
        <v>287</v>
      </c>
      <c r="B271" s="46">
        <f>VLOOKUP(Tabla14[[#This Row],[id]],Tabla2[],'aux buscarv'!B$1,FALSE)</f>
        <v>44960</v>
      </c>
      <c r="C271" s="61">
        <f>VLOOKUP(Tabla14[[#This Row],[id]],Tabla2[],'aux buscarv'!C$1,FALSE)</f>
        <v>3</v>
      </c>
      <c r="D271" s="61">
        <f>VLOOKUP(Tabla14[[#This Row],[id]],Tabla2[],'aux buscarv'!D$1,FALSE)</f>
        <v>2</v>
      </c>
      <c r="E271" s="61">
        <f>VLOOKUP(Tabla14[[#This Row],[id]],Tabla2[],'aux buscarv'!E$1,FALSE)</f>
        <v>2023</v>
      </c>
      <c r="F271" s="61">
        <f>VLOOKUP(Tabla14[[#This Row],[id]],Tabla2[],'aux buscarv'!F$1,FALSE)</f>
        <v>6</v>
      </c>
      <c r="G271" s="61" t="str">
        <f>VLOOKUP(Tabla14[[#This Row],[id]],Tabla2[],'aux buscarv'!G$1,FALSE)</f>
        <v>TECNOPOLIS</v>
      </c>
      <c r="H271" s="61" t="str">
        <f>VLOOKUP(Tabla14[[#This Row],[id]],Tabla2[],'aux buscarv'!H$1,FALSE)</f>
        <v>BUENOS AIRES</v>
      </c>
      <c r="I271" s="61">
        <f>VLOOKUP(Tabla14[[#This Row],[id]],Tabla2[],'aux buscarv'!I$1,FALSE)</f>
        <v>15</v>
      </c>
      <c r="J271" s="61" t="str">
        <f>VLOOKUP(Tabla14[[#This Row],[id]],Tabla2[],'aux buscarv'!J$1,FALSE)</f>
        <v>VICENTE LOPEZ</v>
      </c>
      <c r="K271" s="61" t="str">
        <f>VLOOKUP(Tabla14[[#This Row],[id]],Tabla2[],'aux buscarv'!K$1,FALSE)</f>
        <v>VILLA MARTELLI</v>
      </c>
      <c r="L271" s="61" t="str">
        <f>VLOOKUP(Tabla14[[#This Row],[id]],Tabla2[],'aux buscarv'!L$1,FALSE)</f>
        <v>TECNOPOLIS</v>
      </c>
      <c r="M271" s="61" t="str">
        <f>VLOOKUP(Tabla14[[#This Row],[id]],Tabla2[],'aux buscarv'!M$1,FALSE)</f>
        <v>AV. GRAL PAZ Y AV. CONSTITUYENTES</v>
      </c>
      <c r="N271" s="62" t="str">
        <f>VLOOKUP(Tabla14[[#This Row],[id]],Tabla2[],'aux buscarv'!N$1,FALSE)</f>
        <v>https://g.page/tecnopolisoficial?share</v>
      </c>
      <c r="O271" t="s">
        <v>114</v>
      </c>
      <c r="P271" t="s">
        <v>123</v>
      </c>
      <c r="Q271" t="s">
        <v>111</v>
      </c>
      <c r="R271">
        <v>46</v>
      </c>
    </row>
    <row r="272" spans="1:18" x14ac:dyDescent="0.25">
      <c r="A272" t="s">
        <v>288</v>
      </c>
      <c r="B272" s="46">
        <f>VLOOKUP(Tabla14[[#This Row],[id]],Tabla2[],'aux buscarv'!B$1,FALSE)</f>
        <v>44961</v>
      </c>
      <c r="C272" s="61">
        <f>VLOOKUP(Tabla14[[#This Row],[id]],Tabla2[],'aux buscarv'!C$1,FALSE)</f>
        <v>4</v>
      </c>
      <c r="D272" s="61">
        <f>VLOOKUP(Tabla14[[#This Row],[id]],Tabla2[],'aux buscarv'!D$1,FALSE)</f>
        <v>2</v>
      </c>
      <c r="E272" s="61">
        <f>VLOOKUP(Tabla14[[#This Row],[id]],Tabla2[],'aux buscarv'!E$1,FALSE)</f>
        <v>2023</v>
      </c>
      <c r="F272" s="61">
        <f>VLOOKUP(Tabla14[[#This Row],[id]],Tabla2[],'aux buscarv'!F$1,FALSE)</f>
        <v>6</v>
      </c>
      <c r="G272" s="61" t="str">
        <f>VLOOKUP(Tabla14[[#This Row],[id]],Tabla2[],'aux buscarv'!G$1,FALSE)</f>
        <v>TECNOPOLIS</v>
      </c>
      <c r="H272" s="61" t="str">
        <f>VLOOKUP(Tabla14[[#This Row],[id]],Tabla2[],'aux buscarv'!H$1,FALSE)</f>
        <v>BUENOS AIRES</v>
      </c>
      <c r="I272" s="61">
        <f>VLOOKUP(Tabla14[[#This Row],[id]],Tabla2[],'aux buscarv'!I$1,FALSE)</f>
        <v>15</v>
      </c>
      <c r="J272" s="61" t="str">
        <f>VLOOKUP(Tabla14[[#This Row],[id]],Tabla2[],'aux buscarv'!J$1,FALSE)</f>
        <v>VICENTE LOPEZ</v>
      </c>
      <c r="K272" s="61" t="str">
        <f>VLOOKUP(Tabla14[[#This Row],[id]],Tabla2[],'aux buscarv'!K$1,FALSE)</f>
        <v>VILLA MARTELLI</v>
      </c>
      <c r="L272" s="61" t="str">
        <f>VLOOKUP(Tabla14[[#This Row],[id]],Tabla2[],'aux buscarv'!L$1,FALSE)</f>
        <v>TECNOPOLIS</v>
      </c>
      <c r="M272" s="61" t="str">
        <f>VLOOKUP(Tabla14[[#This Row],[id]],Tabla2[],'aux buscarv'!M$1,FALSE)</f>
        <v>AV. GRAL PAZ Y AV. CONSTITUYENTES</v>
      </c>
      <c r="N272" s="62" t="str">
        <f>VLOOKUP(Tabla14[[#This Row],[id]],Tabla2[],'aux buscarv'!N$1,FALSE)</f>
        <v>https://g.page/tecnopolisoficial?share</v>
      </c>
      <c r="O272" t="s">
        <v>109</v>
      </c>
      <c r="P272" t="s">
        <v>110</v>
      </c>
      <c r="Q272" t="s">
        <v>111</v>
      </c>
      <c r="R272">
        <v>41</v>
      </c>
    </row>
    <row r="273" spans="1:18" x14ac:dyDescent="0.25">
      <c r="A273" t="s">
        <v>288</v>
      </c>
      <c r="B273" s="46">
        <f>VLOOKUP(Tabla14[[#This Row],[id]],Tabla2[],'aux buscarv'!B$1,FALSE)</f>
        <v>44961</v>
      </c>
      <c r="C273" s="61">
        <f>VLOOKUP(Tabla14[[#This Row],[id]],Tabla2[],'aux buscarv'!C$1,FALSE)</f>
        <v>4</v>
      </c>
      <c r="D273" s="61">
        <f>VLOOKUP(Tabla14[[#This Row],[id]],Tabla2[],'aux buscarv'!D$1,FALSE)</f>
        <v>2</v>
      </c>
      <c r="E273" s="61">
        <f>VLOOKUP(Tabla14[[#This Row],[id]],Tabla2[],'aux buscarv'!E$1,FALSE)</f>
        <v>2023</v>
      </c>
      <c r="F273" s="61">
        <f>VLOOKUP(Tabla14[[#This Row],[id]],Tabla2[],'aux buscarv'!F$1,FALSE)</f>
        <v>6</v>
      </c>
      <c r="G273" s="61" t="str">
        <f>VLOOKUP(Tabla14[[#This Row],[id]],Tabla2[],'aux buscarv'!G$1,FALSE)</f>
        <v>TECNOPOLIS</v>
      </c>
      <c r="H273" s="61" t="str">
        <f>VLOOKUP(Tabla14[[#This Row],[id]],Tabla2[],'aux buscarv'!H$1,FALSE)</f>
        <v>BUENOS AIRES</v>
      </c>
      <c r="I273" s="61">
        <f>VLOOKUP(Tabla14[[#This Row],[id]],Tabla2[],'aux buscarv'!I$1,FALSE)</f>
        <v>15</v>
      </c>
      <c r="J273" s="61" t="str">
        <f>VLOOKUP(Tabla14[[#This Row],[id]],Tabla2[],'aux buscarv'!J$1,FALSE)</f>
        <v>VICENTE LOPEZ</v>
      </c>
      <c r="K273" s="61" t="str">
        <f>VLOOKUP(Tabla14[[#This Row],[id]],Tabla2[],'aux buscarv'!K$1,FALSE)</f>
        <v>VILLA MARTELLI</v>
      </c>
      <c r="L273" s="61" t="str">
        <f>VLOOKUP(Tabla14[[#This Row],[id]],Tabla2[],'aux buscarv'!L$1,FALSE)</f>
        <v>TECNOPOLIS</v>
      </c>
      <c r="M273" s="61" t="str">
        <f>VLOOKUP(Tabla14[[#This Row],[id]],Tabla2[],'aux buscarv'!M$1,FALSE)</f>
        <v>AV. GRAL PAZ Y AV. CONSTITUYENTES</v>
      </c>
      <c r="N273" s="62" t="str">
        <f>VLOOKUP(Tabla14[[#This Row],[id]],Tabla2[],'aux buscarv'!N$1,FALSE)</f>
        <v>https://g.page/tecnopolisoficial?share</v>
      </c>
      <c r="O273" t="s">
        <v>109</v>
      </c>
      <c r="P273" t="s">
        <v>110</v>
      </c>
      <c r="Q273" t="s">
        <v>112</v>
      </c>
      <c r="R273">
        <v>16</v>
      </c>
    </row>
    <row r="274" spans="1:18" x14ac:dyDescent="0.25">
      <c r="A274" t="s">
        <v>288</v>
      </c>
      <c r="B274" s="46">
        <f>VLOOKUP(Tabla14[[#This Row],[id]],Tabla2[],'aux buscarv'!B$1,FALSE)</f>
        <v>44961</v>
      </c>
      <c r="C274" s="61">
        <f>VLOOKUP(Tabla14[[#This Row],[id]],Tabla2[],'aux buscarv'!C$1,FALSE)</f>
        <v>4</v>
      </c>
      <c r="D274" s="61">
        <f>VLOOKUP(Tabla14[[#This Row],[id]],Tabla2[],'aux buscarv'!D$1,FALSE)</f>
        <v>2</v>
      </c>
      <c r="E274" s="61">
        <f>VLOOKUP(Tabla14[[#This Row],[id]],Tabla2[],'aux buscarv'!E$1,FALSE)</f>
        <v>2023</v>
      </c>
      <c r="F274" s="61">
        <f>VLOOKUP(Tabla14[[#This Row],[id]],Tabla2[],'aux buscarv'!F$1,FALSE)</f>
        <v>6</v>
      </c>
      <c r="G274" s="61" t="str">
        <f>VLOOKUP(Tabla14[[#This Row],[id]],Tabla2[],'aux buscarv'!G$1,FALSE)</f>
        <v>TECNOPOLIS</v>
      </c>
      <c r="H274" s="61" t="str">
        <f>VLOOKUP(Tabla14[[#This Row],[id]],Tabla2[],'aux buscarv'!H$1,FALSE)</f>
        <v>BUENOS AIRES</v>
      </c>
      <c r="I274" s="61">
        <f>VLOOKUP(Tabla14[[#This Row],[id]],Tabla2[],'aux buscarv'!I$1,FALSE)</f>
        <v>15</v>
      </c>
      <c r="J274" s="61" t="str">
        <f>VLOOKUP(Tabla14[[#This Row],[id]],Tabla2[],'aux buscarv'!J$1,FALSE)</f>
        <v>VICENTE LOPEZ</v>
      </c>
      <c r="K274" s="61" t="str">
        <f>VLOOKUP(Tabla14[[#This Row],[id]],Tabla2[],'aux buscarv'!K$1,FALSE)</f>
        <v>VILLA MARTELLI</v>
      </c>
      <c r="L274" s="61" t="str">
        <f>VLOOKUP(Tabla14[[#This Row],[id]],Tabla2[],'aux buscarv'!L$1,FALSE)</f>
        <v>TECNOPOLIS</v>
      </c>
      <c r="M274" s="61" t="str">
        <f>VLOOKUP(Tabla14[[#This Row],[id]],Tabla2[],'aux buscarv'!M$1,FALSE)</f>
        <v>AV. GRAL PAZ Y AV. CONSTITUYENTES</v>
      </c>
      <c r="N274" s="62" t="str">
        <f>VLOOKUP(Tabla14[[#This Row],[id]],Tabla2[],'aux buscarv'!N$1,FALSE)</f>
        <v>https://g.page/tecnopolisoficial?share</v>
      </c>
      <c r="O274" t="s">
        <v>109</v>
      </c>
      <c r="P274" t="s">
        <v>110</v>
      </c>
      <c r="Q274" t="s">
        <v>120</v>
      </c>
      <c r="R274">
        <v>1</v>
      </c>
    </row>
    <row r="275" spans="1:18" x14ac:dyDescent="0.25">
      <c r="A275" t="s">
        <v>288</v>
      </c>
      <c r="B275" s="46">
        <f>VLOOKUP(Tabla14[[#This Row],[id]],Tabla2[],'aux buscarv'!B$1,FALSE)</f>
        <v>44961</v>
      </c>
      <c r="C275" s="61">
        <f>VLOOKUP(Tabla14[[#This Row],[id]],Tabla2[],'aux buscarv'!C$1,FALSE)</f>
        <v>4</v>
      </c>
      <c r="D275" s="61">
        <f>VLOOKUP(Tabla14[[#This Row],[id]],Tabla2[],'aux buscarv'!D$1,FALSE)</f>
        <v>2</v>
      </c>
      <c r="E275" s="61">
        <f>VLOOKUP(Tabla14[[#This Row],[id]],Tabla2[],'aux buscarv'!E$1,FALSE)</f>
        <v>2023</v>
      </c>
      <c r="F275" s="61">
        <f>VLOOKUP(Tabla14[[#This Row],[id]],Tabla2[],'aux buscarv'!F$1,FALSE)</f>
        <v>6</v>
      </c>
      <c r="G275" s="61" t="str">
        <f>VLOOKUP(Tabla14[[#This Row],[id]],Tabla2[],'aux buscarv'!G$1,FALSE)</f>
        <v>TECNOPOLIS</v>
      </c>
      <c r="H275" s="61" t="str">
        <f>VLOOKUP(Tabla14[[#This Row],[id]],Tabla2[],'aux buscarv'!H$1,FALSE)</f>
        <v>BUENOS AIRES</v>
      </c>
      <c r="I275" s="61">
        <f>VLOOKUP(Tabla14[[#This Row],[id]],Tabla2[],'aux buscarv'!I$1,FALSE)</f>
        <v>15</v>
      </c>
      <c r="J275" s="61" t="str">
        <f>VLOOKUP(Tabla14[[#This Row],[id]],Tabla2[],'aux buscarv'!J$1,FALSE)</f>
        <v>VICENTE LOPEZ</v>
      </c>
      <c r="K275" s="61" t="str">
        <f>VLOOKUP(Tabla14[[#This Row],[id]],Tabla2[],'aux buscarv'!K$1,FALSE)</f>
        <v>VILLA MARTELLI</v>
      </c>
      <c r="L275" s="61" t="str">
        <f>VLOOKUP(Tabla14[[#This Row],[id]],Tabla2[],'aux buscarv'!L$1,FALSE)</f>
        <v>TECNOPOLIS</v>
      </c>
      <c r="M275" s="61" t="str">
        <f>VLOOKUP(Tabla14[[#This Row],[id]],Tabla2[],'aux buscarv'!M$1,FALSE)</f>
        <v>AV. GRAL PAZ Y AV. CONSTITUYENTES</v>
      </c>
      <c r="N275" s="62" t="str">
        <f>VLOOKUP(Tabla14[[#This Row],[id]],Tabla2[],'aux buscarv'!N$1,FALSE)</f>
        <v>https://g.page/tecnopolisoficial?share</v>
      </c>
      <c r="O275" t="s">
        <v>109</v>
      </c>
      <c r="P275" t="s">
        <v>113</v>
      </c>
      <c r="Q275" t="s">
        <v>112</v>
      </c>
      <c r="R275">
        <v>34</v>
      </c>
    </row>
    <row r="276" spans="1:18" x14ac:dyDescent="0.25">
      <c r="A276" t="s">
        <v>288</v>
      </c>
      <c r="B276" s="46">
        <f>VLOOKUP(Tabla14[[#This Row],[id]],Tabla2[],'aux buscarv'!B$1,FALSE)</f>
        <v>44961</v>
      </c>
      <c r="C276" s="61">
        <f>VLOOKUP(Tabla14[[#This Row],[id]],Tabla2[],'aux buscarv'!C$1,FALSE)</f>
        <v>4</v>
      </c>
      <c r="D276" s="61">
        <f>VLOOKUP(Tabla14[[#This Row],[id]],Tabla2[],'aux buscarv'!D$1,FALSE)</f>
        <v>2</v>
      </c>
      <c r="E276" s="61">
        <f>VLOOKUP(Tabla14[[#This Row],[id]],Tabla2[],'aux buscarv'!E$1,FALSE)</f>
        <v>2023</v>
      </c>
      <c r="F276" s="61">
        <f>VLOOKUP(Tabla14[[#This Row],[id]],Tabla2[],'aux buscarv'!F$1,FALSE)</f>
        <v>6</v>
      </c>
      <c r="G276" s="61" t="str">
        <f>VLOOKUP(Tabla14[[#This Row],[id]],Tabla2[],'aux buscarv'!G$1,FALSE)</f>
        <v>TECNOPOLIS</v>
      </c>
      <c r="H276" s="61" t="str">
        <f>VLOOKUP(Tabla14[[#This Row],[id]],Tabla2[],'aux buscarv'!H$1,FALSE)</f>
        <v>BUENOS AIRES</v>
      </c>
      <c r="I276" s="61">
        <f>VLOOKUP(Tabla14[[#This Row],[id]],Tabla2[],'aux buscarv'!I$1,FALSE)</f>
        <v>15</v>
      </c>
      <c r="J276" s="61" t="str">
        <f>VLOOKUP(Tabla14[[#This Row],[id]],Tabla2[],'aux buscarv'!J$1,FALSE)</f>
        <v>VICENTE LOPEZ</v>
      </c>
      <c r="K276" s="61" t="str">
        <f>VLOOKUP(Tabla14[[#This Row],[id]],Tabla2[],'aux buscarv'!K$1,FALSE)</f>
        <v>VILLA MARTELLI</v>
      </c>
      <c r="L276" s="61" t="str">
        <f>VLOOKUP(Tabla14[[#This Row],[id]],Tabla2[],'aux buscarv'!L$1,FALSE)</f>
        <v>TECNOPOLIS</v>
      </c>
      <c r="M276" s="61" t="str">
        <f>VLOOKUP(Tabla14[[#This Row],[id]],Tabla2[],'aux buscarv'!M$1,FALSE)</f>
        <v>AV. GRAL PAZ Y AV. CONSTITUYENTES</v>
      </c>
      <c r="N276" s="62" t="str">
        <f>VLOOKUP(Tabla14[[#This Row],[id]],Tabla2[],'aux buscarv'!N$1,FALSE)</f>
        <v>https://g.page/tecnopolisoficial?share</v>
      </c>
      <c r="O276" t="s">
        <v>114</v>
      </c>
      <c r="P276" t="s">
        <v>115</v>
      </c>
      <c r="Q276" t="s">
        <v>111</v>
      </c>
      <c r="R276">
        <v>30</v>
      </c>
    </row>
    <row r="277" spans="1:18" x14ac:dyDescent="0.25">
      <c r="A277" t="s">
        <v>288</v>
      </c>
      <c r="B277" s="46">
        <f>VLOOKUP(Tabla14[[#This Row],[id]],Tabla2[],'aux buscarv'!B$1,FALSE)</f>
        <v>44961</v>
      </c>
      <c r="C277" s="61">
        <f>VLOOKUP(Tabla14[[#This Row],[id]],Tabla2[],'aux buscarv'!C$1,FALSE)</f>
        <v>4</v>
      </c>
      <c r="D277" s="61">
        <f>VLOOKUP(Tabla14[[#This Row],[id]],Tabla2[],'aux buscarv'!D$1,FALSE)</f>
        <v>2</v>
      </c>
      <c r="E277" s="61">
        <f>VLOOKUP(Tabla14[[#This Row],[id]],Tabla2[],'aux buscarv'!E$1,FALSE)</f>
        <v>2023</v>
      </c>
      <c r="F277" s="61">
        <f>VLOOKUP(Tabla14[[#This Row],[id]],Tabla2[],'aux buscarv'!F$1,FALSE)</f>
        <v>6</v>
      </c>
      <c r="G277" s="61" t="str">
        <f>VLOOKUP(Tabla14[[#This Row],[id]],Tabla2[],'aux buscarv'!G$1,FALSE)</f>
        <v>TECNOPOLIS</v>
      </c>
      <c r="H277" s="61" t="str">
        <f>VLOOKUP(Tabla14[[#This Row],[id]],Tabla2[],'aux buscarv'!H$1,FALSE)</f>
        <v>BUENOS AIRES</v>
      </c>
      <c r="I277" s="61">
        <f>VLOOKUP(Tabla14[[#This Row],[id]],Tabla2[],'aux buscarv'!I$1,FALSE)</f>
        <v>15</v>
      </c>
      <c r="J277" s="61" t="str">
        <f>VLOOKUP(Tabla14[[#This Row],[id]],Tabla2[],'aux buscarv'!J$1,FALSE)</f>
        <v>VICENTE LOPEZ</v>
      </c>
      <c r="K277" s="61" t="str">
        <f>VLOOKUP(Tabla14[[#This Row],[id]],Tabla2[],'aux buscarv'!K$1,FALSE)</f>
        <v>VILLA MARTELLI</v>
      </c>
      <c r="L277" s="61" t="str">
        <f>VLOOKUP(Tabla14[[#This Row],[id]],Tabla2[],'aux buscarv'!L$1,FALSE)</f>
        <v>TECNOPOLIS</v>
      </c>
      <c r="M277" s="61" t="str">
        <f>VLOOKUP(Tabla14[[#This Row],[id]],Tabla2[],'aux buscarv'!M$1,FALSE)</f>
        <v>AV. GRAL PAZ Y AV. CONSTITUYENTES</v>
      </c>
      <c r="N277" s="62" t="str">
        <f>VLOOKUP(Tabla14[[#This Row],[id]],Tabla2[],'aux buscarv'!N$1,FALSE)</f>
        <v>https://g.page/tecnopolisoficial?share</v>
      </c>
      <c r="O277" t="s">
        <v>114</v>
      </c>
      <c r="P277" t="s">
        <v>123</v>
      </c>
      <c r="Q277" t="s">
        <v>124</v>
      </c>
      <c r="R277">
        <v>1</v>
      </c>
    </row>
    <row r="278" spans="1:18" x14ac:dyDescent="0.25">
      <c r="A278" t="s">
        <v>288</v>
      </c>
      <c r="B278" s="46">
        <f>VLOOKUP(Tabla14[[#This Row],[id]],Tabla2[],'aux buscarv'!B$1,FALSE)</f>
        <v>44961</v>
      </c>
      <c r="C278" s="61">
        <f>VLOOKUP(Tabla14[[#This Row],[id]],Tabla2[],'aux buscarv'!C$1,FALSE)</f>
        <v>4</v>
      </c>
      <c r="D278" s="61">
        <f>VLOOKUP(Tabla14[[#This Row],[id]],Tabla2[],'aux buscarv'!D$1,FALSE)</f>
        <v>2</v>
      </c>
      <c r="E278" s="61">
        <f>VLOOKUP(Tabla14[[#This Row],[id]],Tabla2[],'aux buscarv'!E$1,FALSE)</f>
        <v>2023</v>
      </c>
      <c r="F278" s="61">
        <f>VLOOKUP(Tabla14[[#This Row],[id]],Tabla2[],'aux buscarv'!F$1,FALSE)</f>
        <v>6</v>
      </c>
      <c r="G278" s="61" t="str">
        <f>VLOOKUP(Tabla14[[#This Row],[id]],Tabla2[],'aux buscarv'!G$1,FALSE)</f>
        <v>TECNOPOLIS</v>
      </c>
      <c r="H278" s="61" t="str">
        <f>VLOOKUP(Tabla14[[#This Row],[id]],Tabla2[],'aux buscarv'!H$1,FALSE)</f>
        <v>BUENOS AIRES</v>
      </c>
      <c r="I278" s="61">
        <f>VLOOKUP(Tabla14[[#This Row],[id]],Tabla2[],'aux buscarv'!I$1,FALSE)</f>
        <v>15</v>
      </c>
      <c r="J278" s="61" t="str">
        <f>VLOOKUP(Tabla14[[#This Row],[id]],Tabla2[],'aux buscarv'!J$1,FALSE)</f>
        <v>VICENTE LOPEZ</v>
      </c>
      <c r="K278" s="61" t="str">
        <f>VLOOKUP(Tabla14[[#This Row],[id]],Tabla2[],'aux buscarv'!K$1,FALSE)</f>
        <v>VILLA MARTELLI</v>
      </c>
      <c r="L278" s="61" t="str">
        <f>VLOOKUP(Tabla14[[#This Row],[id]],Tabla2[],'aux buscarv'!L$1,FALSE)</f>
        <v>TECNOPOLIS</v>
      </c>
      <c r="M278" s="61" t="str">
        <f>VLOOKUP(Tabla14[[#This Row],[id]],Tabla2[],'aux buscarv'!M$1,FALSE)</f>
        <v>AV. GRAL PAZ Y AV. CONSTITUYENTES</v>
      </c>
      <c r="N278" s="62" t="str">
        <f>VLOOKUP(Tabla14[[#This Row],[id]],Tabla2[],'aux buscarv'!N$1,FALSE)</f>
        <v>https://g.page/tecnopolisoficial?share</v>
      </c>
      <c r="O278" t="s">
        <v>114</v>
      </c>
      <c r="P278" t="s">
        <v>123</v>
      </c>
      <c r="Q278" t="s">
        <v>111</v>
      </c>
      <c r="R278">
        <v>43</v>
      </c>
    </row>
    <row r="279" spans="1:18" x14ac:dyDescent="0.25">
      <c r="A279" t="s">
        <v>289</v>
      </c>
      <c r="B279" s="46">
        <f>VLOOKUP(Tabla14[[#This Row],[id]],Tabla2[],'aux buscarv'!B$1,FALSE)</f>
        <v>44962</v>
      </c>
      <c r="C279" s="61">
        <f>VLOOKUP(Tabla14[[#This Row],[id]],Tabla2[],'aux buscarv'!C$1,FALSE)</f>
        <v>5</v>
      </c>
      <c r="D279" s="61">
        <f>VLOOKUP(Tabla14[[#This Row],[id]],Tabla2[],'aux buscarv'!D$1,FALSE)</f>
        <v>2</v>
      </c>
      <c r="E279" s="61">
        <f>VLOOKUP(Tabla14[[#This Row],[id]],Tabla2[],'aux buscarv'!E$1,FALSE)</f>
        <v>2023</v>
      </c>
      <c r="F279" s="61">
        <f>VLOOKUP(Tabla14[[#This Row],[id]],Tabla2[],'aux buscarv'!F$1,FALSE)</f>
        <v>6</v>
      </c>
      <c r="G279" s="61" t="str">
        <f>VLOOKUP(Tabla14[[#This Row],[id]],Tabla2[],'aux buscarv'!G$1,FALSE)</f>
        <v>TECNOPOLIS</v>
      </c>
      <c r="H279" s="61" t="str">
        <f>VLOOKUP(Tabla14[[#This Row],[id]],Tabla2[],'aux buscarv'!H$1,FALSE)</f>
        <v>BUENOS AIRES</v>
      </c>
      <c r="I279" s="61">
        <f>VLOOKUP(Tabla14[[#This Row],[id]],Tabla2[],'aux buscarv'!I$1,FALSE)</f>
        <v>15</v>
      </c>
      <c r="J279" s="61" t="str">
        <f>VLOOKUP(Tabla14[[#This Row],[id]],Tabla2[],'aux buscarv'!J$1,FALSE)</f>
        <v>VICENTE LOPEZ</v>
      </c>
      <c r="K279" s="61" t="str">
        <f>VLOOKUP(Tabla14[[#This Row],[id]],Tabla2[],'aux buscarv'!K$1,FALSE)</f>
        <v>VILLA MARTELLI</v>
      </c>
      <c r="L279" s="61" t="str">
        <f>VLOOKUP(Tabla14[[#This Row],[id]],Tabla2[],'aux buscarv'!L$1,FALSE)</f>
        <v>TECNOPOLIS</v>
      </c>
      <c r="M279" s="61" t="str">
        <f>VLOOKUP(Tabla14[[#This Row],[id]],Tabla2[],'aux buscarv'!M$1,FALSE)</f>
        <v>AV. GRAL PAZ Y AV. CONSTITUYENTES</v>
      </c>
      <c r="N279" s="62" t="str">
        <f>VLOOKUP(Tabla14[[#This Row],[id]],Tabla2[],'aux buscarv'!N$1,FALSE)</f>
        <v>https://g.page/tecnopolisoficial?share</v>
      </c>
      <c r="O279" t="s">
        <v>109</v>
      </c>
      <c r="P279" t="s">
        <v>110</v>
      </c>
      <c r="Q279" t="s">
        <v>111</v>
      </c>
      <c r="R279">
        <v>21</v>
      </c>
    </row>
    <row r="280" spans="1:18" x14ac:dyDescent="0.25">
      <c r="A280" t="s">
        <v>289</v>
      </c>
      <c r="B280" s="46">
        <f>VLOOKUP(Tabla14[[#This Row],[id]],Tabla2[],'aux buscarv'!B$1,FALSE)</f>
        <v>44962</v>
      </c>
      <c r="C280" s="61">
        <f>VLOOKUP(Tabla14[[#This Row],[id]],Tabla2[],'aux buscarv'!C$1,FALSE)</f>
        <v>5</v>
      </c>
      <c r="D280" s="61">
        <f>VLOOKUP(Tabla14[[#This Row],[id]],Tabla2[],'aux buscarv'!D$1,FALSE)</f>
        <v>2</v>
      </c>
      <c r="E280" s="61">
        <f>VLOOKUP(Tabla14[[#This Row],[id]],Tabla2[],'aux buscarv'!E$1,FALSE)</f>
        <v>2023</v>
      </c>
      <c r="F280" s="61">
        <f>VLOOKUP(Tabla14[[#This Row],[id]],Tabla2[],'aux buscarv'!F$1,FALSE)</f>
        <v>6</v>
      </c>
      <c r="G280" s="61" t="str">
        <f>VLOOKUP(Tabla14[[#This Row],[id]],Tabla2[],'aux buscarv'!G$1,FALSE)</f>
        <v>TECNOPOLIS</v>
      </c>
      <c r="H280" s="61" t="str">
        <f>VLOOKUP(Tabla14[[#This Row],[id]],Tabla2[],'aux buscarv'!H$1,FALSE)</f>
        <v>BUENOS AIRES</v>
      </c>
      <c r="I280" s="61">
        <f>VLOOKUP(Tabla14[[#This Row],[id]],Tabla2[],'aux buscarv'!I$1,FALSE)</f>
        <v>15</v>
      </c>
      <c r="J280" s="61" t="str">
        <f>VLOOKUP(Tabla14[[#This Row],[id]],Tabla2[],'aux buscarv'!J$1,FALSE)</f>
        <v>VICENTE LOPEZ</v>
      </c>
      <c r="K280" s="61" t="str">
        <f>VLOOKUP(Tabla14[[#This Row],[id]],Tabla2[],'aux buscarv'!K$1,FALSE)</f>
        <v>VILLA MARTELLI</v>
      </c>
      <c r="L280" s="61" t="str">
        <f>VLOOKUP(Tabla14[[#This Row],[id]],Tabla2[],'aux buscarv'!L$1,FALSE)</f>
        <v>TECNOPOLIS</v>
      </c>
      <c r="M280" s="61" t="str">
        <f>VLOOKUP(Tabla14[[#This Row],[id]],Tabla2[],'aux buscarv'!M$1,FALSE)</f>
        <v>AV. GRAL PAZ Y AV. CONSTITUYENTES</v>
      </c>
      <c r="N280" s="62" t="str">
        <f>VLOOKUP(Tabla14[[#This Row],[id]],Tabla2[],'aux buscarv'!N$1,FALSE)</f>
        <v>https://g.page/tecnopolisoficial?share</v>
      </c>
      <c r="O280" t="s">
        <v>109</v>
      </c>
      <c r="P280" t="s">
        <v>110</v>
      </c>
      <c r="Q280" t="s">
        <v>112</v>
      </c>
      <c r="R280">
        <v>20</v>
      </c>
    </row>
    <row r="281" spans="1:18" x14ac:dyDescent="0.25">
      <c r="A281" t="s">
        <v>289</v>
      </c>
      <c r="B281" s="46">
        <f>VLOOKUP(Tabla14[[#This Row],[id]],Tabla2[],'aux buscarv'!B$1,FALSE)</f>
        <v>44962</v>
      </c>
      <c r="C281" s="61">
        <f>VLOOKUP(Tabla14[[#This Row],[id]],Tabla2[],'aux buscarv'!C$1,FALSE)</f>
        <v>5</v>
      </c>
      <c r="D281" s="61">
        <f>VLOOKUP(Tabla14[[#This Row],[id]],Tabla2[],'aux buscarv'!D$1,FALSE)</f>
        <v>2</v>
      </c>
      <c r="E281" s="61">
        <f>VLOOKUP(Tabla14[[#This Row],[id]],Tabla2[],'aux buscarv'!E$1,FALSE)</f>
        <v>2023</v>
      </c>
      <c r="F281" s="61">
        <f>VLOOKUP(Tabla14[[#This Row],[id]],Tabla2[],'aux buscarv'!F$1,FALSE)</f>
        <v>6</v>
      </c>
      <c r="G281" s="61" t="str">
        <f>VLOOKUP(Tabla14[[#This Row],[id]],Tabla2[],'aux buscarv'!G$1,FALSE)</f>
        <v>TECNOPOLIS</v>
      </c>
      <c r="H281" s="61" t="str">
        <f>VLOOKUP(Tabla14[[#This Row],[id]],Tabla2[],'aux buscarv'!H$1,FALSE)</f>
        <v>BUENOS AIRES</v>
      </c>
      <c r="I281" s="61">
        <f>VLOOKUP(Tabla14[[#This Row],[id]],Tabla2[],'aux buscarv'!I$1,FALSE)</f>
        <v>15</v>
      </c>
      <c r="J281" s="61" t="str">
        <f>VLOOKUP(Tabla14[[#This Row],[id]],Tabla2[],'aux buscarv'!J$1,FALSE)</f>
        <v>VICENTE LOPEZ</v>
      </c>
      <c r="K281" s="61" t="str">
        <f>VLOOKUP(Tabla14[[#This Row],[id]],Tabla2[],'aux buscarv'!K$1,FALSE)</f>
        <v>VILLA MARTELLI</v>
      </c>
      <c r="L281" s="61" t="str">
        <f>VLOOKUP(Tabla14[[#This Row],[id]],Tabla2[],'aux buscarv'!L$1,FALSE)</f>
        <v>TECNOPOLIS</v>
      </c>
      <c r="M281" s="61" t="str">
        <f>VLOOKUP(Tabla14[[#This Row],[id]],Tabla2[],'aux buscarv'!M$1,FALSE)</f>
        <v>AV. GRAL PAZ Y AV. CONSTITUYENTES</v>
      </c>
      <c r="N281" s="62" t="str">
        <f>VLOOKUP(Tabla14[[#This Row],[id]],Tabla2[],'aux buscarv'!N$1,FALSE)</f>
        <v>https://g.page/tecnopolisoficial?share</v>
      </c>
      <c r="O281" t="s">
        <v>109</v>
      </c>
      <c r="P281" t="s">
        <v>113</v>
      </c>
      <c r="Q281" t="s">
        <v>112</v>
      </c>
      <c r="R281">
        <v>20</v>
      </c>
    </row>
    <row r="282" spans="1:18" x14ac:dyDescent="0.25">
      <c r="A282" t="s">
        <v>289</v>
      </c>
      <c r="B282" s="46">
        <f>VLOOKUP(Tabla14[[#This Row],[id]],Tabla2[],'aux buscarv'!B$1,FALSE)</f>
        <v>44962</v>
      </c>
      <c r="C282" s="61">
        <f>VLOOKUP(Tabla14[[#This Row],[id]],Tabla2[],'aux buscarv'!C$1,FALSE)</f>
        <v>5</v>
      </c>
      <c r="D282" s="61">
        <f>VLOOKUP(Tabla14[[#This Row],[id]],Tabla2[],'aux buscarv'!D$1,FALSE)</f>
        <v>2</v>
      </c>
      <c r="E282" s="61">
        <f>VLOOKUP(Tabla14[[#This Row],[id]],Tabla2[],'aux buscarv'!E$1,FALSE)</f>
        <v>2023</v>
      </c>
      <c r="F282" s="61">
        <f>VLOOKUP(Tabla14[[#This Row],[id]],Tabla2[],'aux buscarv'!F$1,FALSE)</f>
        <v>6</v>
      </c>
      <c r="G282" s="61" t="str">
        <f>VLOOKUP(Tabla14[[#This Row],[id]],Tabla2[],'aux buscarv'!G$1,FALSE)</f>
        <v>TECNOPOLIS</v>
      </c>
      <c r="H282" s="61" t="str">
        <f>VLOOKUP(Tabla14[[#This Row],[id]],Tabla2[],'aux buscarv'!H$1,FALSE)</f>
        <v>BUENOS AIRES</v>
      </c>
      <c r="I282" s="61">
        <f>VLOOKUP(Tabla14[[#This Row],[id]],Tabla2[],'aux buscarv'!I$1,FALSE)</f>
        <v>15</v>
      </c>
      <c r="J282" s="61" t="str">
        <f>VLOOKUP(Tabla14[[#This Row],[id]],Tabla2[],'aux buscarv'!J$1,FALSE)</f>
        <v>VICENTE LOPEZ</v>
      </c>
      <c r="K282" s="61" t="str">
        <f>VLOOKUP(Tabla14[[#This Row],[id]],Tabla2[],'aux buscarv'!K$1,FALSE)</f>
        <v>VILLA MARTELLI</v>
      </c>
      <c r="L282" s="61" t="str">
        <f>VLOOKUP(Tabla14[[#This Row],[id]],Tabla2[],'aux buscarv'!L$1,FALSE)</f>
        <v>TECNOPOLIS</v>
      </c>
      <c r="M282" s="61" t="str">
        <f>VLOOKUP(Tabla14[[#This Row],[id]],Tabla2[],'aux buscarv'!M$1,FALSE)</f>
        <v>AV. GRAL PAZ Y AV. CONSTITUYENTES</v>
      </c>
      <c r="N282" s="62" t="str">
        <f>VLOOKUP(Tabla14[[#This Row],[id]],Tabla2[],'aux buscarv'!N$1,FALSE)</f>
        <v>https://g.page/tecnopolisoficial?share</v>
      </c>
      <c r="O282" t="s">
        <v>114</v>
      </c>
      <c r="P282" t="s">
        <v>115</v>
      </c>
      <c r="Q282" t="s">
        <v>111</v>
      </c>
      <c r="R282">
        <v>53</v>
      </c>
    </row>
    <row r="283" spans="1:18" x14ac:dyDescent="0.25">
      <c r="A283" t="s">
        <v>289</v>
      </c>
      <c r="B283" s="79">
        <f>VLOOKUP(Tabla14[[#This Row],[id]],Tabla2[],'aux buscarv'!B$1,FALSE)</f>
        <v>44962</v>
      </c>
      <c r="C283" s="80">
        <f>VLOOKUP(Tabla14[[#This Row],[id]],Tabla2[],'aux buscarv'!C$1,FALSE)</f>
        <v>5</v>
      </c>
      <c r="D283" s="80">
        <f>VLOOKUP(Tabla14[[#This Row],[id]],Tabla2[],'aux buscarv'!D$1,FALSE)</f>
        <v>2</v>
      </c>
      <c r="E283" s="80">
        <f>VLOOKUP(Tabla14[[#This Row],[id]],Tabla2[],'aux buscarv'!E$1,FALSE)</f>
        <v>2023</v>
      </c>
      <c r="F283" s="80">
        <f>VLOOKUP(Tabla14[[#This Row],[id]],Tabla2[],'aux buscarv'!F$1,FALSE)</f>
        <v>6</v>
      </c>
      <c r="G283" s="80" t="str">
        <f>VLOOKUP(Tabla14[[#This Row],[id]],Tabla2[],'aux buscarv'!G$1,FALSE)</f>
        <v>TECNOPOLIS</v>
      </c>
      <c r="H283" s="80" t="str">
        <f>VLOOKUP(Tabla14[[#This Row],[id]],Tabla2[],'aux buscarv'!H$1,FALSE)</f>
        <v>BUENOS AIRES</v>
      </c>
      <c r="I283" s="80">
        <f>VLOOKUP(Tabla14[[#This Row],[id]],Tabla2[],'aux buscarv'!I$1,FALSE)</f>
        <v>15</v>
      </c>
      <c r="J283" s="80" t="str">
        <f>VLOOKUP(Tabla14[[#This Row],[id]],Tabla2[],'aux buscarv'!J$1,FALSE)</f>
        <v>VICENTE LOPEZ</v>
      </c>
      <c r="K283" s="80" t="str">
        <f>VLOOKUP(Tabla14[[#This Row],[id]],Tabla2[],'aux buscarv'!K$1,FALSE)</f>
        <v>VILLA MARTELLI</v>
      </c>
      <c r="L283" s="80" t="str">
        <f>VLOOKUP(Tabla14[[#This Row],[id]],Tabla2[],'aux buscarv'!L$1,FALSE)</f>
        <v>TECNOPOLIS</v>
      </c>
      <c r="M283" s="80" t="str">
        <f>VLOOKUP(Tabla14[[#This Row],[id]],Tabla2[],'aux buscarv'!M$1,FALSE)</f>
        <v>AV. GRAL PAZ Y AV. CONSTITUYENTES</v>
      </c>
      <c r="N283" s="81" t="str">
        <f>VLOOKUP(Tabla14[[#This Row],[id]],Tabla2[],'aux buscarv'!N$1,FALSE)</f>
        <v>https://g.page/tecnopolisoficial?share</v>
      </c>
      <c r="O283" t="s">
        <v>114</v>
      </c>
      <c r="P283" t="s">
        <v>123</v>
      </c>
      <c r="Q283" t="s">
        <v>124</v>
      </c>
      <c r="R283">
        <v>2</v>
      </c>
    </row>
    <row r="284" spans="1:18" x14ac:dyDescent="0.25">
      <c r="A284" t="s">
        <v>289</v>
      </c>
      <c r="B284" s="79">
        <f>VLOOKUP(Tabla14[[#This Row],[id]],Tabla2[],'aux buscarv'!B$1,FALSE)</f>
        <v>44962</v>
      </c>
      <c r="C284" s="80">
        <f>VLOOKUP(Tabla14[[#This Row],[id]],Tabla2[],'aux buscarv'!C$1,FALSE)</f>
        <v>5</v>
      </c>
      <c r="D284" s="80">
        <f>VLOOKUP(Tabla14[[#This Row],[id]],Tabla2[],'aux buscarv'!D$1,FALSE)</f>
        <v>2</v>
      </c>
      <c r="E284" s="80">
        <f>VLOOKUP(Tabla14[[#This Row],[id]],Tabla2[],'aux buscarv'!E$1,FALSE)</f>
        <v>2023</v>
      </c>
      <c r="F284" s="80">
        <f>VLOOKUP(Tabla14[[#This Row],[id]],Tabla2[],'aux buscarv'!F$1,FALSE)</f>
        <v>6</v>
      </c>
      <c r="G284" s="80" t="str">
        <f>VLOOKUP(Tabla14[[#This Row],[id]],Tabla2[],'aux buscarv'!G$1,FALSE)</f>
        <v>TECNOPOLIS</v>
      </c>
      <c r="H284" s="80" t="str">
        <f>VLOOKUP(Tabla14[[#This Row],[id]],Tabla2[],'aux buscarv'!H$1,FALSE)</f>
        <v>BUENOS AIRES</v>
      </c>
      <c r="I284" s="80">
        <f>VLOOKUP(Tabla14[[#This Row],[id]],Tabla2[],'aux buscarv'!I$1,FALSE)</f>
        <v>15</v>
      </c>
      <c r="J284" s="80" t="str">
        <f>VLOOKUP(Tabla14[[#This Row],[id]],Tabla2[],'aux buscarv'!J$1,FALSE)</f>
        <v>VICENTE LOPEZ</v>
      </c>
      <c r="K284" s="80" t="str">
        <f>VLOOKUP(Tabla14[[#This Row],[id]],Tabla2[],'aux buscarv'!K$1,FALSE)</f>
        <v>VILLA MARTELLI</v>
      </c>
      <c r="L284" s="80" t="str">
        <f>VLOOKUP(Tabla14[[#This Row],[id]],Tabla2[],'aux buscarv'!L$1,FALSE)</f>
        <v>TECNOPOLIS</v>
      </c>
      <c r="M284" s="80" t="str">
        <f>VLOOKUP(Tabla14[[#This Row],[id]],Tabla2[],'aux buscarv'!M$1,FALSE)</f>
        <v>AV. GRAL PAZ Y AV. CONSTITUYENTES</v>
      </c>
      <c r="N284" s="81" t="str">
        <f>VLOOKUP(Tabla14[[#This Row],[id]],Tabla2[],'aux buscarv'!N$1,FALSE)</f>
        <v>https://g.page/tecnopolisoficial?share</v>
      </c>
      <c r="O284" t="s">
        <v>114</v>
      </c>
      <c r="P284" t="s">
        <v>123</v>
      </c>
      <c r="Q284" t="s">
        <v>111</v>
      </c>
      <c r="R284">
        <v>76</v>
      </c>
    </row>
    <row r="285" spans="1:18" x14ac:dyDescent="0.25">
      <c r="A285" t="s">
        <v>296</v>
      </c>
      <c r="B285" s="75">
        <f>VLOOKUP(Tabla14[[#This Row],[id]],Tabla2[],'aux buscarv'!B$1,FALSE)</f>
        <v>44959</v>
      </c>
      <c r="C285" s="76">
        <f>VLOOKUP(Tabla14[[#This Row],[id]],Tabla2[],'aux buscarv'!C$1,FALSE)</f>
        <v>2</v>
      </c>
      <c r="D285" s="76">
        <f>VLOOKUP(Tabla14[[#This Row],[id]],Tabla2[],'aux buscarv'!D$1,FALSE)</f>
        <v>2</v>
      </c>
      <c r="E285" s="76">
        <f>VLOOKUP(Tabla14[[#This Row],[id]],Tabla2[],'aux buscarv'!E$1,FALSE)</f>
        <v>2023</v>
      </c>
      <c r="F285" s="76">
        <f>VLOOKUP(Tabla14[[#This Row],[id]],Tabla2[],'aux buscarv'!F$1,FALSE)</f>
        <v>6</v>
      </c>
      <c r="G285" s="76" t="str">
        <f>VLOOKUP(Tabla14[[#This Row],[id]],Tabla2[],'aux buscarv'!G$1,FALSE)</f>
        <v>EETB</v>
      </c>
      <c r="H285" s="76" t="str">
        <f>VLOOKUP(Tabla14[[#This Row],[id]],Tabla2[],'aux buscarv'!H$1,FALSE)</f>
        <v>CABA</v>
      </c>
      <c r="I285" s="76">
        <f>VLOOKUP(Tabla14[[#This Row],[id]],Tabla2[],'aux buscarv'!I$1,FALSE)</f>
        <v>13</v>
      </c>
      <c r="J285" s="76" t="str">
        <f>VLOOKUP(Tabla14[[#This Row],[id]],Tabla2[],'aux buscarv'!J$1,FALSE)</f>
        <v>COMUNA 10</v>
      </c>
      <c r="K285" s="76" t="str">
        <f>VLOOKUP(Tabla14[[#This Row],[id]],Tabla2[],'aux buscarv'!K$1,FALSE)</f>
        <v>MONTE CASTRO</v>
      </c>
      <c r="L285" s="76" t="str">
        <f>VLOOKUP(Tabla14[[#This Row],[id]],Tabla2[],'aux buscarv'!L$1,FALSE)</f>
        <v>PLAZA MONTECASTRO</v>
      </c>
      <c r="M285" s="76" t="str">
        <f>VLOOKUP(Tabla14[[#This Row],[id]],Tabla2[],'aux buscarv'!M$1,FALSE)</f>
        <v>GUALEGUAYCHÚ Y ELPUDIO GONZALEZ</v>
      </c>
      <c r="N285" s="77" t="str">
        <f>VLOOKUP(Tabla14[[#This Row],[id]],Tabla2[],'aux buscarv'!N$1,FALSE)</f>
        <v>https://goo.gl/maps/orBxUnHtQCjBq3gA9</v>
      </c>
      <c r="O285" t="s">
        <v>109</v>
      </c>
      <c r="P285" t="s">
        <v>110</v>
      </c>
      <c r="Q285" t="s">
        <v>111</v>
      </c>
      <c r="R285">
        <v>88</v>
      </c>
    </row>
    <row r="286" spans="1:18" x14ac:dyDescent="0.25">
      <c r="A286" t="s">
        <v>296</v>
      </c>
      <c r="B286" s="75">
        <f>VLOOKUP(Tabla14[[#This Row],[id]],Tabla2[],'aux buscarv'!B$1,FALSE)</f>
        <v>44959</v>
      </c>
      <c r="C286" s="76">
        <f>VLOOKUP(Tabla14[[#This Row],[id]],Tabla2[],'aux buscarv'!C$1,FALSE)</f>
        <v>2</v>
      </c>
      <c r="D286" s="76">
        <f>VLOOKUP(Tabla14[[#This Row],[id]],Tabla2[],'aux buscarv'!D$1,FALSE)</f>
        <v>2</v>
      </c>
      <c r="E286" s="76">
        <f>VLOOKUP(Tabla14[[#This Row],[id]],Tabla2[],'aux buscarv'!E$1,FALSE)</f>
        <v>2023</v>
      </c>
      <c r="F286" s="76">
        <f>VLOOKUP(Tabla14[[#This Row],[id]],Tabla2[],'aux buscarv'!F$1,FALSE)</f>
        <v>6</v>
      </c>
      <c r="G286" s="76" t="str">
        <f>VLOOKUP(Tabla14[[#This Row],[id]],Tabla2[],'aux buscarv'!G$1,FALSE)</f>
        <v>EETB</v>
      </c>
      <c r="H286" s="76" t="str">
        <f>VLOOKUP(Tabla14[[#This Row],[id]],Tabla2[],'aux buscarv'!H$1,FALSE)</f>
        <v>CABA</v>
      </c>
      <c r="I286" s="76">
        <f>VLOOKUP(Tabla14[[#This Row],[id]],Tabla2[],'aux buscarv'!I$1,FALSE)</f>
        <v>13</v>
      </c>
      <c r="J286" s="76" t="str">
        <f>VLOOKUP(Tabla14[[#This Row],[id]],Tabla2[],'aux buscarv'!J$1,FALSE)</f>
        <v>COMUNA 10</v>
      </c>
      <c r="K286" s="76" t="str">
        <f>VLOOKUP(Tabla14[[#This Row],[id]],Tabla2[],'aux buscarv'!K$1,FALSE)</f>
        <v>MONTE CASTRO</v>
      </c>
      <c r="L286" s="76" t="str">
        <f>VLOOKUP(Tabla14[[#This Row],[id]],Tabla2[],'aux buscarv'!L$1,FALSE)</f>
        <v>PLAZA MONTECASTRO</v>
      </c>
      <c r="M286" s="76" t="str">
        <f>VLOOKUP(Tabla14[[#This Row],[id]],Tabla2[],'aux buscarv'!M$1,FALSE)</f>
        <v>GUALEGUAYCHÚ Y ELPUDIO GONZALEZ</v>
      </c>
      <c r="N286" s="77" t="str">
        <f>VLOOKUP(Tabla14[[#This Row],[id]],Tabla2[],'aux buscarv'!N$1,FALSE)</f>
        <v>https://goo.gl/maps/orBxUnHtQCjBq3gA9</v>
      </c>
      <c r="O286" t="s">
        <v>109</v>
      </c>
      <c r="P286" t="s">
        <v>110</v>
      </c>
      <c r="Q286" t="s">
        <v>112</v>
      </c>
      <c r="R286">
        <v>34</v>
      </c>
    </row>
    <row r="287" spans="1:18" x14ac:dyDescent="0.25">
      <c r="A287" t="s">
        <v>296</v>
      </c>
      <c r="B287" s="75">
        <f>VLOOKUP(Tabla14[[#This Row],[id]],Tabla2[],'aux buscarv'!B$1,FALSE)</f>
        <v>44959</v>
      </c>
      <c r="C287" s="76">
        <f>VLOOKUP(Tabla14[[#This Row],[id]],Tabla2[],'aux buscarv'!C$1,FALSE)</f>
        <v>2</v>
      </c>
      <c r="D287" s="76">
        <f>VLOOKUP(Tabla14[[#This Row],[id]],Tabla2[],'aux buscarv'!D$1,FALSE)</f>
        <v>2</v>
      </c>
      <c r="E287" s="76">
        <f>VLOOKUP(Tabla14[[#This Row],[id]],Tabla2[],'aux buscarv'!E$1,FALSE)</f>
        <v>2023</v>
      </c>
      <c r="F287" s="76">
        <f>VLOOKUP(Tabla14[[#This Row],[id]],Tabla2[],'aux buscarv'!F$1,FALSE)</f>
        <v>6</v>
      </c>
      <c r="G287" s="76" t="str">
        <f>VLOOKUP(Tabla14[[#This Row],[id]],Tabla2[],'aux buscarv'!G$1,FALSE)</f>
        <v>EETB</v>
      </c>
      <c r="H287" s="76" t="str">
        <f>VLOOKUP(Tabla14[[#This Row],[id]],Tabla2[],'aux buscarv'!H$1,FALSE)</f>
        <v>CABA</v>
      </c>
      <c r="I287" s="76">
        <f>VLOOKUP(Tabla14[[#This Row],[id]],Tabla2[],'aux buscarv'!I$1,FALSE)</f>
        <v>13</v>
      </c>
      <c r="J287" s="76" t="str">
        <f>VLOOKUP(Tabla14[[#This Row],[id]],Tabla2[],'aux buscarv'!J$1,FALSE)</f>
        <v>COMUNA 10</v>
      </c>
      <c r="K287" s="76" t="str">
        <f>VLOOKUP(Tabla14[[#This Row],[id]],Tabla2[],'aux buscarv'!K$1,FALSE)</f>
        <v>MONTE CASTRO</v>
      </c>
      <c r="L287" s="76" t="str">
        <f>VLOOKUP(Tabla14[[#This Row],[id]],Tabla2[],'aux buscarv'!L$1,FALSE)</f>
        <v>PLAZA MONTECASTRO</v>
      </c>
      <c r="M287" s="76" t="str">
        <f>VLOOKUP(Tabla14[[#This Row],[id]],Tabla2[],'aux buscarv'!M$1,FALSE)</f>
        <v>GUALEGUAYCHÚ Y ELPUDIO GONZALEZ</v>
      </c>
      <c r="N287" s="77" t="str">
        <f>VLOOKUP(Tabla14[[#This Row],[id]],Tabla2[],'aux buscarv'!N$1,FALSE)</f>
        <v>https://goo.gl/maps/orBxUnHtQCjBq3gA9</v>
      </c>
      <c r="O287" t="s">
        <v>109</v>
      </c>
      <c r="P287" t="s">
        <v>110</v>
      </c>
      <c r="Q287" t="s">
        <v>120</v>
      </c>
      <c r="R287">
        <v>7</v>
      </c>
    </row>
    <row r="288" spans="1:18" x14ac:dyDescent="0.25">
      <c r="A288" t="s">
        <v>296</v>
      </c>
      <c r="B288" s="75">
        <f>VLOOKUP(Tabla14[[#This Row],[id]],Tabla2[],'aux buscarv'!B$1,FALSE)</f>
        <v>44959</v>
      </c>
      <c r="C288" s="76">
        <f>VLOOKUP(Tabla14[[#This Row],[id]],Tabla2[],'aux buscarv'!C$1,FALSE)</f>
        <v>2</v>
      </c>
      <c r="D288" s="76">
        <f>VLOOKUP(Tabla14[[#This Row],[id]],Tabla2[],'aux buscarv'!D$1,FALSE)</f>
        <v>2</v>
      </c>
      <c r="E288" s="76">
        <f>VLOOKUP(Tabla14[[#This Row],[id]],Tabla2[],'aux buscarv'!E$1,FALSE)</f>
        <v>2023</v>
      </c>
      <c r="F288" s="76">
        <f>VLOOKUP(Tabla14[[#This Row],[id]],Tabla2[],'aux buscarv'!F$1,FALSE)</f>
        <v>6</v>
      </c>
      <c r="G288" s="76" t="str">
        <f>VLOOKUP(Tabla14[[#This Row],[id]],Tabla2[],'aux buscarv'!G$1,FALSE)</f>
        <v>EETB</v>
      </c>
      <c r="H288" s="76" t="str">
        <f>VLOOKUP(Tabla14[[#This Row],[id]],Tabla2[],'aux buscarv'!H$1,FALSE)</f>
        <v>CABA</v>
      </c>
      <c r="I288" s="76">
        <f>VLOOKUP(Tabla14[[#This Row],[id]],Tabla2[],'aux buscarv'!I$1,FALSE)</f>
        <v>13</v>
      </c>
      <c r="J288" s="76" t="str">
        <f>VLOOKUP(Tabla14[[#This Row],[id]],Tabla2[],'aux buscarv'!J$1,FALSE)</f>
        <v>COMUNA 10</v>
      </c>
      <c r="K288" s="76" t="str">
        <f>VLOOKUP(Tabla14[[#This Row],[id]],Tabla2[],'aux buscarv'!K$1,FALSE)</f>
        <v>MONTE CASTRO</v>
      </c>
      <c r="L288" s="76" t="str">
        <f>VLOOKUP(Tabla14[[#This Row],[id]],Tabla2[],'aux buscarv'!L$1,FALSE)</f>
        <v>PLAZA MONTECASTRO</v>
      </c>
      <c r="M288" s="76" t="str">
        <f>VLOOKUP(Tabla14[[#This Row],[id]],Tabla2[],'aux buscarv'!M$1,FALSE)</f>
        <v>GUALEGUAYCHÚ Y ELPUDIO GONZALEZ</v>
      </c>
      <c r="N288" s="77" t="str">
        <f>VLOOKUP(Tabla14[[#This Row],[id]],Tabla2[],'aux buscarv'!N$1,FALSE)</f>
        <v>https://goo.gl/maps/orBxUnHtQCjBq3gA9</v>
      </c>
      <c r="O288" t="s">
        <v>109</v>
      </c>
      <c r="P288" t="s">
        <v>110</v>
      </c>
      <c r="Q288" t="s">
        <v>121</v>
      </c>
      <c r="R288">
        <v>2</v>
      </c>
    </row>
    <row r="289" spans="1:18" x14ac:dyDescent="0.25">
      <c r="A289" t="s">
        <v>296</v>
      </c>
      <c r="B289" s="75">
        <f>VLOOKUP(Tabla14[[#This Row],[id]],Tabla2[],'aux buscarv'!B$1,FALSE)</f>
        <v>44959</v>
      </c>
      <c r="C289" s="76">
        <f>VLOOKUP(Tabla14[[#This Row],[id]],Tabla2[],'aux buscarv'!C$1,FALSE)</f>
        <v>2</v>
      </c>
      <c r="D289" s="76">
        <f>VLOOKUP(Tabla14[[#This Row],[id]],Tabla2[],'aux buscarv'!D$1,FALSE)</f>
        <v>2</v>
      </c>
      <c r="E289" s="76">
        <f>VLOOKUP(Tabla14[[#This Row],[id]],Tabla2[],'aux buscarv'!E$1,FALSE)</f>
        <v>2023</v>
      </c>
      <c r="F289" s="76">
        <f>VLOOKUP(Tabla14[[#This Row],[id]],Tabla2[],'aux buscarv'!F$1,FALSE)</f>
        <v>6</v>
      </c>
      <c r="G289" s="76" t="str">
        <f>VLOOKUP(Tabla14[[#This Row],[id]],Tabla2[],'aux buscarv'!G$1,FALSE)</f>
        <v>EETB</v>
      </c>
      <c r="H289" s="76" t="str">
        <f>VLOOKUP(Tabla14[[#This Row],[id]],Tabla2[],'aux buscarv'!H$1,FALSE)</f>
        <v>CABA</v>
      </c>
      <c r="I289" s="76">
        <f>VLOOKUP(Tabla14[[#This Row],[id]],Tabla2[],'aux buscarv'!I$1,FALSE)</f>
        <v>13</v>
      </c>
      <c r="J289" s="76" t="str">
        <f>VLOOKUP(Tabla14[[#This Row],[id]],Tabla2[],'aux buscarv'!J$1,FALSE)</f>
        <v>COMUNA 10</v>
      </c>
      <c r="K289" s="76" t="str">
        <f>VLOOKUP(Tabla14[[#This Row],[id]],Tabla2[],'aux buscarv'!K$1,FALSE)</f>
        <v>MONTE CASTRO</v>
      </c>
      <c r="L289" s="76" t="str">
        <f>VLOOKUP(Tabla14[[#This Row],[id]],Tabla2[],'aux buscarv'!L$1,FALSE)</f>
        <v>PLAZA MONTECASTRO</v>
      </c>
      <c r="M289" s="76" t="str">
        <f>VLOOKUP(Tabla14[[#This Row],[id]],Tabla2[],'aux buscarv'!M$1,FALSE)</f>
        <v>GUALEGUAYCHÚ Y ELPUDIO GONZALEZ</v>
      </c>
      <c r="N289" s="77" t="str">
        <f>VLOOKUP(Tabla14[[#This Row],[id]],Tabla2[],'aux buscarv'!N$1,FALSE)</f>
        <v>https://goo.gl/maps/orBxUnHtQCjBq3gA9</v>
      </c>
      <c r="O289" t="s">
        <v>109</v>
      </c>
      <c r="P289" t="s">
        <v>113</v>
      </c>
      <c r="Q289" t="s">
        <v>112</v>
      </c>
      <c r="R289">
        <v>86</v>
      </c>
    </row>
    <row r="290" spans="1:18" x14ac:dyDescent="0.25">
      <c r="A290" t="s">
        <v>296</v>
      </c>
      <c r="B290" s="46">
        <f>VLOOKUP(Tabla14[[#This Row],[id]],Tabla2[],'aux buscarv'!B$1,FALSE)</f>
        <v>44959</v>
      </c>
      <c r="C290" s="61">
        <f>VLOOKUP(Tabla14[[#This Row],[id]],Tabla2[],'aux buscarv'!C$1,FALSE)</f>
        <v>2</v>
      </c>
      <c r="D290" s="61">
        <f>VLOOKUP(Tabla14[[#This Row],[id]],Tabla2[],'aux buscarv'!D$1,FALSE)</f>
        <v>2</v>
      </c>
      <c r="E290" s="61">
        <f>VLOOKUP(Tabla14[[#This Row],[id]],Tabla2[],'aux buscarv'!E$1,FALSE)</f>
        <v>2023</v>
      </c>
      <c r="F290" s="61">
        <f>VLOOKUP(Tabla14[[#This Row],[id]],Tabla2[],'aux buscarv'!F$1,FALSE)</f>
        <v>6</v>
      </c>
      <c r="G290" s="61" t="str">
        <f>VLOOKUP(Tabla14[[#This Row],[id]],Tabla2[],'aux buscarv'!G$1,FALSE)</f>
        <v>EETB</v>
      </c>
      <c r="H290" s="61" t="str">
        <f>VLOOKUP(Tabla14[[#This Row],[id]],Tabla2[],'aux buscarv'!H$1,FALSE)</f>
        <v>CABA</v>
      </c>
      <c r="I290" s="61">
        <f>VLOOKUP(Tabla14[[#This Row],[id]],Tabla2[],'aux buscarv'!I$1,FALSE)</f>
        <v>13</v>
      </c>
      <c r="J290" s="61" t="str">
        <f>VLOOKUP(Tabla14[[#This Row],[id]],Tabla2[],'aux buscarv'!J$1,FALSE)</f>
        <v>COMUNA 10</v>
      </c>
      <c r="K290" s="61" t="str">
        <f>VLOOKUP(Tabla14[[#This Row],[id]],Tabla2[],'aux buscarv'!K$1,FALSE)</f>
        <v>MONTE CASTRO</v>
      </c>
      <c r="L290" s="61" t="str">
        <f>VLOOKUP(Tabla14[[#This Row],[id]],Tabla2[],'aux buscarv'!L$1,FALSE)</f>
        <v>PLAZA MONTECASTRO</v>
      </c>
      <c r="M290" s="61" t="str">
        <f>VLOOKUP(Tabla14[[#This Row],[id]],Tabla2[],'aux buscarv'!M$1,FALSE)</f>
        <v>GUALEGUAYCHÚ Y ELPUDIO GONZALEZ</v>
      </c>
      <c r="N290" s="62" t="str">
        <f>VLOOKUP(Tabla14[[#This Row],[id]],Tabla2[],'aux buscarv'!N$1,FALSE)</f>
        <v>https://goo.gl/maps/orBxUnHtQCjBq3gA9</v>
      </c>
      <c r="O290" t="s">
        <v>114</v>
      </c>
      <c r="P290" t="s">
        <v>115</v>
      </c>
      <c r="Q290" t="s">
        <v>111</v>
      </c>
      <c r="R290">
        <v>7</v>
      </c>
    </row>
    <row r="291" spans="1:18" x14ac:dyDescent="0.25">
      <c r="A291" t="s">
        <v>296</v>
      </c>
      <c r="B291" s="46">
        <f>VLOOKUP(Tabla14[[#This Row],[id]],Tabla2[],'aux buscarv'!B$1,FALSE)</f>
        <v>44959</v>
      </c>
      <c r="C291" s="61">
        <f>VLOOKUP(Tabla14[[#This Row],[id]],Tabla2[],'aux buscarv'!C$1,FALSE)</f>
        <v>2</v>
      </c>
      <c r="D291" s="61">
        <f>VLOOKUP(Tabla14[[#This Row],[id]],Tabla2[],'aux buscarv'!D$1,FALSE)</f>
        <v>2</v>
      </c>
      <c r="E291" s="61">
        <f>VLOOKUP(Tabla14[[#This Row],[id]],Tabla2[],'aux buscarv'!E$1,FALSE)</f>
        <v>2023</v>
      </c>
      <c r="F291" s="61">
        <f>VLOOKUP(Tabla14[[#This Row],[id]],Tabla2[],'aux buscarv'!F$1,FALSE)</f>
        <v>6</v>
      </c>
      <c r="G291" s="61" t="str">
        <f>VLOOKUP(Tabla14[[#This Row],[id]],Tabla2[],'aux buscarv'!G$1,FALSE)</f>
        <v>EETB</v>
      </c>
      <c r="H291" s="61" t="str">
        <f>VLOOKUP(Tabla14[[#This Row],[id]],Tabla2[],'aux buscarv'!H$1,FALSE)</f>
        <v>CABA</v>
      </c>
      <c r="I291" s="61">
        <f>VLOOKUP(Tabla14[[#This Row],[id]],Tabla2[],'aux buscarv'!I$1,FALSE)</f>
        <v>13</v>
      </c>
      <c r="J291" s="61" t="str">
        <f>VLOOKUP(Tabla14[[#This Row],[id]],Tabla2[],'aux buscarv'!J$1,FALSE)</f>
        <v>COMUNA 10</v>
      </c>
      <c r="K291" s="61" t="str">
        <f>VLOOKUP(Tabla14[[#This Row],[id]],Tabla2[],'aux buscarv'!K$1,FALSE)</f>
        <v>MONTE CASTRO</v>
      </c>
      <c r="L291" s="61" t="str">
        <f>VLOOKUP(Tabla14[[#This Row],[id]],Tabla2[],'aux buscarv'!L$1,FALSE)</f>
        <v>PLAZA MONTECASTRO</v>
      </c>
      <c r="M291" s="61" t="str">
        <f>VLOOKUP(Tabla14[[#This Row],[id]],Tabla2[],'aux buscarv'!M$1,FALSE)</f>
        <v>GUALEGUAYCHÚ Y ELPUDIO GONZALEZ</v>
      </c>
      <c r="N291" s="62" t="str">
        <f>VLOOKUP(Tabla14[[#This Row],[id]],Tabla2[],'aux buscarv'!N$1,FALSE)</f>
        <v>https://goo.gl/maps/orBxUnHtQCjBq3gA9</v>
      </c>
      <c r="O291" t="s">
        <v>114</v>
      </c>
      <c r="P291" t="s">
        <v>123</v>
      </c>
      <c r="Q291" t="s">
        <v>124</v>
      </c>
      <c r="R291">
        <v>2</v>
      </c>
    </row>
    <row r="292" spans="1:18" x14ac:dyDescent="0.25">
      <c r="A292" t="s">
        <v>296</v>
      </c>
      <c r="B292" s="46">
        <f>VLOOKUP(Tabla14[[#This Row],[id]],Tabla2[],'aux buscarv'!B$1,FALSE)</f>
        <v>44959</v>
      </c>
      <c r="C292" s="61">
        <f>VLOOKUP(Tabla14[[#This Row],[id]],Tabla2[],'aux buscarv'!C$1,FALSE)</f>
        <v>2</v>
      </c>
      <c r="D292" s="61">
        <f>VLOOKUP(Tabla14[[#This Row],[id]],Tabla2[],'aux buscarv'!D$1,FALSE)</f>
        <v>2</v>
      </c>
      <c r="E292" s="61">
        <f>VLOOKUP(Tabla14[[#This Row],[id]],Tabla2[],'aux buscarv'!E$1,FALSE)</f>
        <v>2023</v>
      </c>
      <c r="F292" s="61">
        <f>VLOOKUP(Tabla14[[#This Row],[id]],Tabla2[],'aux buscarv'!F$1,FALSE)</f>
        <v>6</v>
      </c>
      <c r="G292" s="61" t="str">
        <f>VLOOKUP(Tabla14[[#This Row],[id]],Tabla2[],'aux buscarv'!G$1,FALSE)</f>
        <v>EETB</v>
      </c>
      <c r="H292" s="61" t="str">
        <f>VLOOKUP(Tabla14[[#This Row],[id]],Tabla2[],'aux buscarv'!H$1,FALSE)</f>
        <v>CABA</v>
      </c>
      <c r="I292" s="61">
        <f>VLOOKUP(Tabla14[[#This Row],[id]],Tabla2[],'aux buscarv'!I$1,FALSE)</f>
        <v>13</v>
      </c>
      <c r="J292" s="61" t="str">
        <f>VLOOKUP(Tabla14[[#This Row],[id]],Tabla2[],'aux buscarv'!J$1,FALSE)</f>
        <v>COMUNA 10</v>
      </c>
      <c r="K292" s="61" t="str">
        <f>VLOOKUP(Tabla14[[#This Row],[id]],Tabla2[],'aux buscarv'!K$1,FALSE)</f>
        <v>MONTE CASTRO</v>
      </c>
      <c r="L292" s="61" t="str">
        <f>VLOOKUP(Tabla14[[#This Row],[id]],Tabla2[],'aux buscarv'!L$1,FALSE)</f>
        <v>PLAZA MONTECASTRO</v>
      </c>
      <c r="M292" s="61" t="str">
        <f>VLOOKUP(Tabla14[[#This Row],[id]],Tabla2[],'aux buscarv'!M$1,FALSE)</f>
        <v>GUALEGUAYCHÚ Y ELPUDIO GONZALEZ</v>
      </c>
      <c r="N292" s="62" t="str">
        <f>VLOOKUP(Tabla14[[#This Row],[id]],Tabla2[],'aux buscarv'!N$1,FALSE)</f>
        <v>https://goo.gl/maps/orBxUnHtQCjBq3gA9</v>
      </c>
      <c r="O292" t="s">
        <v>114</v>
      </c>
      <c r="P292" t="s">
        <v>123</v>
      </c>
      <c r="Q292" t="s">
        <v>111</v>
      </c>
      <c r="R292">
        <v>29</v>
      </c>
    </row>
    <row r="293" spans="1:18" x14ac:dyDescent="0.25">
      <c r="A293" t="s">
        <v>296</v>
      </c>
      <c r="B293" s="46">
        <f>VLOOKUP(Tabla14[[#This Row],[id]],Tabla2[],'aux buscarv'!B$1,FALSE)</f>
        <v>44959</v>
      </c>
      <c r="C293" s="61">
        <f>VLOOKUP(Tabla14[[#This Row],[id]],Tabla2[],'aux buscarv'!C$1,FALSE)</f>
        <v>2</v>
      </c>
      <c r="D293" s="61">
        <f>VLOOKUP(Tabla14[[#This Row],[id]],Tabla2[],'aux buscarv'!D$1,FALSE)</f>
        <v>2</v>
      </c>
      <c r="E293" s="61">
        <f>VLOOKUP(Tabla14[[#This Row],[id]],Tabla2[],'aux buscarv'!E$1,FALSE)</f>
        <v>2023</v>
      </c>
      <c r="F293" s="61">
        <f>VLOOKUP(Tabla14[[#This Row],[id]],Tabla2[],'aux buscarv'!F$1,FALSE)</f>
        <v>6</v>
      </c>
      <c r="G293" s="61" t="str">
        <f>VLOOKUP(Tabla14[[#This Row],[id]],Tabla2[],'aux buscarv'!G$1,FALSE)</f>
        <v>EETB</v>
      </c>
      <c r="H293" s="61" t="str">
        <f>VLOOKUP(Tabla14[[#This Row],[id]],Tabla2[],'aux buscarv'!H$1,FALSE)</f>
        <v>CABA</v>
      </c>
      <c r="I293" s="61">
        <f>VLOOKUP(Tabla14[[#This Row],[id]],Tabla2[],'aux buscarv'!I$1,FALSE)</f>
        <v>13</v>
      </c>
      <c r="J293" s="61" t="str">
        <f>VLOOKUP(Tabla14[[#This Row],[id]],Tabla2[],'aux buscarv'!J$1,FALSE)</f>
        <v>COMUNA 10</v>
      </c>
      <c r="K293" s="61" t="str">
        <f>VLOOKUP(Tabla14[[#This Row],[id]],Tabla2[],'aux buscarv'!K$1,FALSE)</f>
        <v>MONTE CASTRO</v>
      </c>
      <c r="L293" s="61" t="str">
        <f>VLOOKUP(Tabla14[[#This Row],[id]],Tabla2[],'aux buscarv'!L$1,FALSE)</f>
        <v>PLAZA MONTECASTRO</v>
      </c>
      <c r="M293" s="61" t="str">
        <f>VLOOKUP(Tabla14[[#This Row],[id]],Tabla2[],'aux buscarv'!M$1,FALSE)</f>
        <v>GUALEGUAYCHÚ Y ELPUDIO GONZALEZ</v>
      </c>
      <c r="N293" s="62" t="str">
        <f>VLOOKUP(Tabla14[[#This Row],[id]],Tabla2[],'aux buscarv'!N$1,FALSE)</f>
        <v>https://goo.gl/maps/orBxUnHtQCjBq3gA9</v>
      </c>
      <c r="O293" t="s">
        <v>129</v>
      </c>
      <c r="P293" t="s">
        <v>1022</v>
      </c>
      <c r="Q293" t="s">
        <v>111</v>
      </c>
      <c r="R293">
        <v>13</v>
      </c>
    </row>
    <row r="294" spans="1:18" x14ac:dyDescent="0.25">
      <c r="A294" t="s">
        <v>296</v>
      </c>
      <c r="B294" s="46">
        <f>VLOOKUP(Tabla14[[#This Row],[id]],Tabla2[],'aux buscarv'!B$1,FALSE)</f>
        <v>44959</v>
      </c>
      <c r="C294" s="61">
        <f>VLOOKUP(Tabla14[[#This Row],[id]],Tabla2[],'aux buscarv'!C$1,FALSE)</f>
        <v>2</v>
      </c>
      <c r="D294" s="61">
        <f>VLOOKUP(Tabla14[[#This Row],[id]],Tabla2[],'aux buscarv'!D$1,FALSE)</f>
        <v>2</v>
      </c>
      <c r="E294" s="61">
        <f>VLOOKUP(Tabla14[[#This Row],[id]],Tabla2[],'aux buscarv'!E$1,FALSE)</f>
        <v>2023</v>
      </c>
      <c r="F294" s="61">
        <f>VLOOKUP(Tabla14[[#This Row],[id]],Tabla2[],'aux buscarv'!F$1,FALSE)</f>
        <v>6</v>
      </c>
      <c r="G294" s="61" t="str">
        <f>VLOOKUP(Tabla14[[#This Row],[id]],Tabla2[],'aux buscarv'!G$1,FALSE)</f>
        <v>EETB</v>
      </c>
      <c r="H294" s="61" t="str">
        <f>VLOOKUP(Tabla14[[#This Row],[id]],Tabla2[],'aux buscarv'!H$1,FALSE)</f>
        <v>CABA</v>
      </c>
      <c r="I294" s="61">
        <f>VLOOKUP(Tabla14[[#This Row],[id]],Tabla2[],'aux buscarv'!I$1,FALSE)</f>
        <v>13</v>
      </c>
      <c r="J294" s="61" t="str">
        <f>VLOOKUP(Tabla14[[#This Row],[id]],Tabla2[],'aux buscarv'!J$1,FALSE)</f>
        <v>COMUNA 10</v>
      </c>
      <c r="K294" s="61" t="str">
        <f>VLOOKUP(Tabla14[[#This Row],[id]],Tabla2[],'aux buscarv'!K$1,FALSE)</f>
        <v>MONTE CASTRO</v>
      </c>
      <c r="L294" s="61" t="str">
        <f>VLOOKUP(Tabla14[[#This Row],[id]],Tabla2[],'aux buscarv'!L$1,FALSE)</f>
        <v>PLAZA MONTECASTRO</v>
      </c>
      <c r="M294" s="61" t="str">
        <f>VLOOKUP(Tabla14[[#This Row],[id]],Tabla2[],'aux buscarv'!M$1,FALSE)</f>
        <v>GUALEGUAYCHÚ Y ELPUDIO GONZALEZ</v>
      </c>
      <c r="N294" s="62" t="str">
        <f>VLOOKUP(Tabla14[[#This Row],[id]],Tabla2[],'aux buscarv'!N$1,FALSE)</f>
        <v>https://goo.gl/maps/orBxUnHtQCjBq3gA9</v>
      </c>
      <c r="O294" t="s">
        <v>129</v>
      </c>
      <c r="P294" t="s">
        <v>1022</v>
      </c>
      <c r="Q294" t="s">
        <v>134</v>
      </c>
      <c r="R294">
        <v>1</v>
      </c>
    </row>
    <row r="295" spans="1:18" x14ac:dyDescent="0.25">
      <c r="A295" t="s">
        <v>296</v>
      </c>
      <c r="B295" s="46">
        <f>VLOOKUP(Tabla14[[#This Row],[id]],Tabla2[],'aux buscarv'!B$1,FALSE)</f>
        <v>44959</v>
      </c>
      <c r="C295" s="61">
        <f>VLOOKUP(Tabla14[[#This Row],[id]],Tabla2[],'aux buscarv'!C$1,FALSE)</f>
        <v>2</v>
      </c>
      <c r="D295" s="61">
        <f>VLOOKUP(Tabla14[[#This Row],[id]],Tabla2[],'aux buscarv'!D$1,FALSE)</f>
        <v>2</v>
      </c>
      <c r="E295" s="61">
        <f>VLOOKUP(Tabla14[[#This Row],[id]],Tabla2[],'aux buscarv'!E$1,FALSE)</f>
        <v>2023</v>
      </c>
      <c r="F295" s="61">
        <f>VLOOKUP(Tabla14[[#This Row],[id]],Tabla2[],'aux buscarv'!F$1,FALSE)</f>
        <v>6</v>
      </c>
      <c r="G295" s="61" t="str">
        <f>VLOOKUP(Tabla14[[#This Row],[id]],Tabla2[],'aux buscarv'!G$1,FALSE)</f>
        <v>EETB</v>
      </c>
      <c r="H295" s="61" t="str">
        <f>VLOOKUP(Tabla14[[#This Row],[id]],Tabla2[],'aux buscarv'!H$1,FALSE)</f>
        <v>CABA</v>
      </c>
      <c r="I295" s="61">
        <f>VLOOKUP(Tabla14[[#This Row],[id]],Tabla2[],'aux buscarv'!I$1,FALSE)</f>
        <v>13</v>
      </c>
      <c r="J295" s="61" t="str">
        <f>VLOOKUP(Tabla14[[#This Row],[id]],Tabla2[],'aux buscarv'!J$1,FALSE)</f>
        <v>COMUNA 10</v>
      </c>
      <c r="K295" s="61" t="str">
        <f>VLOOKUP(Tabla14[[#This Row],[id]],Tabla2[],'aux buscarv'!K$1,FALSE)</f>
        <v>MONTE CASTRO</v>
      </c>
      <c r="L295" s="61" t="str">
        <f>VLOOKUP(Tabla14[[#This Row],[id]],Tabla2[],'aux buscarv'!L$1,FALSE)</f>
        <v>PLAZA MONTECASTRO</v>
      </c>
      <c r="M295" s="61" t="str">
        <f>VLOOKUP(Tabla14[[#This Row],[id]],Tabla2[],'aux buscarv'!M$1,FALSE)</f>
        <v>GUALEGUAYCHÚ Y ELPUDIO GONZALEZ</v>
      </c>
      <c r="N295" s="62" t="str">
        <f>VLOOKUP(Tabla14[[#This Row],[id]],Tabla2[],'aux buscarv'!N$1,FALSE)</f>
        <v>https://goo.gl/maps/orBxUnHtQCjBq3gA9</v>
      </c>
      <c r="O295" t="s">
        <v>129</v>
      </c>
      <c r="P295" t="s">
        <v>1024</v>
      </c>
      <c r="Q295" t="s">
        <v>111</v>
      </c>
      <c r="R295">
        <v>1</v>
      </c>
    </row>
    <row r="296" spans="1:18" x14ac:dyDescent="0.25">
      <c r="A296" t="s">
        <v>296</v>
      </c>
      <c r="B296" s="46">
        <f>VLOOKUP(Tabla14[[#This Row],[id]],Tabla2[],'aux buscarv'!B$1,FALSE)</f>
        <v>44959</v>
      </c>
      <c r="C296" s="61">
        <f>VLOOKUP(Tabla14[[#This Row],[id]],Tabla2[],'aux buscarv'!C$1,FALSE)</f>
        <v>2</v>
      </c>
      <c r="D296" s="61">
        <f>VLOOKUP(Tabla14[[#This Row],[id]],Tabla2[],'aux buscarv'!D$1,FALSE)</f>
        <v>2</v>
      </c>
      <c r="E296" s="61">
        <f>VLOOKUP(Tabla14[[#This Row],[id]],Tabla2[],'aux buscarv'!E$1,FALSE)</f>
        <v>2023</v>
      </c>
      <c r="F296" s="61">
        <f>VLOOKUP(Tabla14[[#This Row],[id]],Tabla2[],'aux buscarv'!F$1,FALSE)</f>
        <v>6</v>
      </c>
      <c r="G296" s="61" t="str">
        <f>VLOOKUP(Tabla14[[#This Row],[id]],Tabla2[],'aux buscarv'!G$1,FALSE)</f>
        <v>EETB</v>
      </c>
      <c r="H296" s="61" t="str">
        <f>VLOOKUP(Tabla14[[#This Row],[id]],Tabla2[],'aux buscarv'!H$1,FALSE)</f>
        <v>CABA</v>
      </c>
      <c r="I296" s="61">
        <f>VLOOKUP(Tabla14[[#This Row],[id]],Tabla2[],'aux buscarv'!I$1,FALSE)</f>
        <v>13</v>
      </c>
      <c r="J296" s="61" t="str">
        <f>VLOOKUP(Tabla14[[#This Row],[id]],Tabla2[],'aux buscarv'!J$1,FALSE)</f>
        <v>COMUNA 10</v>
      </c>
      <c r="K296" s="61" t="str">
        <f>VLOOKUP(Tabla14[[#This Row],[id]],Tabla2[],'aux buscarv'!K$1,FALSE)</f>
        <v>MONTE CASTRO</v>
      </c>
      <c r="L296" s="61" t="str">
        <f>VLOOKUP(Tabla14[[#This Row],[id]],Tabla2[],'aux buscarv'!L$1,FALSE)</f>
        <v>PLAZA MONTECASTRO</v>
      </c>
      <c r="M296" s="61" t="str">
        <f>VLOOKUP(Tabla14[[#This Row],[id]],Tabla2[],'aux buscarv'!M$1,FALSE)</f>
        <v>GUALEGUAYCHÚ Y ELPUDIO GONZALEZ</v>
      </c>
      <c r="N296" s="62" t="str">
        <f>VLOOKUP(Tabla14[[#This Row],[id]],Tabla2[],'aux buscarv'!N$1,FALSE)</f>
        <v>https://goo.gl/maps/orBxUnHtQCjBq3gA9</v>
      </c>
      <c r="O296" t="s">
        <v>129</v>
      </c>
      <c r="P296" t="s">
        <v>1024</v>
      </c>
      <c r="Q296" t="s">
        <v>136</v>
      </c>
      <c r="R296">
        <v>1</v>
      </c>
    </row>
    <row r="297" spans="1:18" x14ac:dyDescent="0.25">
      <c r="A297" t="s">
        <v>296</v>
      </c>
      <c r="B297" s="46">
        <f>VLOOKUP(Tabla14[[#This Row],[id]],Tabla2[],'aux buscarv'!B$1,FALSE)</f>
        <v>44959</v>
      </c>
      <c r="C297" s="61">
        <f>VLOOKUP(Tabla14[[#This Row],[id]],Tabla2[],'aux buscarv'!C$1,FALSE)</f>
        <v>2</v>
      </c>
      <c r="D297" s="61">
        <f>VLOOKUP(Tabla14[[#This Row],[id]],Tabla2[],'aux buscarv'!D$1,FALSE)</f>
        <v>2</v>
      </c>
      <c r="E297" s="61">
        <f>VLOOKUP(Tabla14[[#This Row],[id]],Tabla2[],'aux buscarv'!E$1,FALSE)</f>
        <v>2023</v>
      </c>
      <c r="F297" s="61">
        <f>VLOOKUP(Tabla14[[#This Row],[id]],Tabla2[],'aux buscarv'!F$1,FALSE)</f>
        <v>6</v>
      </c>
      <c r="G297" s="61" t="str">
        <f>VLOOKUP(Tabla14[[#This Row],[id]],Tabla2[],'aux buscarv'!G$1,FALSE)</f>
        <v>EETB</v>
      </c>
      <c r="H297" s="61" t="str">
        <f>VLOOKUP(Tabla14[[#This Row],[id]],Tabla2[],'aux buscarv'!H$1,FALSE)</f>
        <v>CABA</v>
      </c>
      <c r="I297" s="61">
        <f>VLOOKUP(Tabla14[[#This Row],[id]],Tabla2[],'aux buscarv'!I$1,FALSE)</f>
        <v>13</v>
      </c>
      <c r="J297" s="61" t="str">
        <f>VLOOKUP(Tabla14[[#This Row],[id]],Tabla2[],'aux buscarv'!J$1,FALSE)</f>
        <v>COMUNA 10</v>
      </c>
      <c r="K297" s="61" t="str">
        <f>VLOOKUP(Tabla14[[#This Row],[id]],Tabla2[],'aux buscarv'!K$1,FALSE)</f>
        <v>MONTE CASTRO</v>
      </c>
      <c r="L297" s="61" t="str">
        <f>VLOOKUP(Tabla14[[#This Row],[id]],Tabla2[],'aux buscarv'!L$1,FALSE)</f>
        <v>PLAZA MONTECASTRO</v>
      </c>
      <c r="M297" s="61" t="str">
        <f>VLOOKUP(Tabla14[[#This Row],[id]],Tabla2[],'aux buscarv'!M$1,FALSE)</f>
        <v>GUALEGUAYCHÚ Y ELPUDIO GONZALEZ</v>
      </c>
      <c r="N297" s="62" t="str">
        <f>VLOOKUP(Tabla14[[#This Row],[id]],Tabla2[],'aux buscarv'!N$1,FALSE)</f>
        <v>https://goo.gl/maps/orBxUnHtQCjBq3gA9</v>
      </c>
      <c r="O297" t="s">
        <v>129</v>
      </c>
      <c r="P297" t="s">
        <v>1024</v>
      </c>
      <c r="Q297" t="s">
        <v>121</v>
      </c>
      <c r="R297">
        <v>1</v>
      </c>
    </row>
    <row r="298" spans="1:18" x14ac:dyDescent="0.25">
      <c r="A298" t="s">
        <v>296</v>
      </c>
      <c r="B298" s="46">
        <f>VLOOKUP(Tabla14[[#This Row],[id]],Tabla2[],'aux buscarv'!B$1,FALSE)</f>
        <v>44959</v>
      </c>
      <c r="C298" s="61">
        <f>VLOOKUP(Tabla14[[#This Row],[id]],Tabla2[],'aux buscarv'!C$1,FALSE)</f>
        <v>2</v>
      </c>
      <c r="D298" s="61">
        <f>VLOOKUP(Tabla14[[#This Row],[id]],Tabla2[],'aux buscarv'!D$1,FALSE)</f>
        <v>2</v>
      </c>
      <c r="E298" s="61">
        <f>VLOOKUP(Tabla14[[#This Row],[id]],Tabla2[],'aux buscarv'!E$1,FALSE)</f>
        <v>2023</v>
      </c>
      <c r="F298" s="61">
        <f>VLOOKUP(Tabla14[[#This Row],[id]],Tabla2[],'aux buscarv'!F$1,FALSE)</f>
        <v>6</v>
      </c>
      <c r="G298" s="61" t="str">
        <f>VLOOKUP(Tabla14[[#This Row],[id]],Tabla2[],'aux buscarv'!G$1,FALSE)</f>
        <v>EETB</v>
      </c>
      <c r="H298" s="61" t="str">
        <f>VLOOKUP(Tabla14[[#This Row],[id]],Tabla2[],'aux buscarv'!H$1,FALSE)</f>
        <v>CABA</v>
      </c>
      <c r="I298" s="61">
        <f>VLOOKUP(Tabla14[[#This Row],[id]],Tabla2[],'aux buscarv'!I$1,FALSE)</f>
        <v>13</v>
      </c>
      <c r="J298" s="61" t="str">
        <f>VLOOKUP(Tabla14[[#This Row],[id]],Tabla2[],'aux buscarv'!J$1,FALSE)</f>
        <v>COMUNA 10</v>
      </c>
      <c r="K298" s="61" t="str">
        <f>VLOOKUP(Tabla14[[#This Row],[id]],Tabla2[],'aux buscarv'!K$1,FALSE)</f>
        <v>MONTE CASTRO</v>
      </c>
      <c r="L298" s="61" t="str">
        <f>VLOOKUP(Tabla14[[#This Row],[id]],Tabla2[],'aux buscarv'!L$1,FALSE)</f>
        <v>PLAZA MONTECASTRO</v>
      </c>
      <c r="M298" s="61" t="str">
        <f>VLOOKUP(Tabla14[[#This Row],[id]],Tabla2[],'aux buscarv'!M$1,FALSE)</f>
        <v>GUALEGUAYCHÚ Y ELPUDIO GONZALEZ</v>
      </c>
      <c r="N298" s="62" t="str">
        <f>VLOOKUP(Tabla14[[#This Row],[id]],Tabla2[],'aux buscarv'!N$1,FALSE)</f>
        <v>https://goo.gl/maps/orBxUnHtQCjBq3gA9</v>
      </c>
      <c r="O298" t="s">
        <v>129</v>
      </c>
      <c r="P298" t="s">
        <v>137</v>
      </c>
      <c r="Q298" t="s">
        <v>111</v>
      </c>
      <c r="R298">
        <v>18</v>
      </c>
    </row>
    <row r="299" spans="1:18" x14ac:dyDescent="0.25">
      <c r="A299" t="s">
        <v>296</v>
      </c>
      <c r="B299" s="46">
        <f>VLOOKUP(Tabla14[[#This Row],[id]],Tabla2[],'aux buscarv'!B$1,FALSE)</f>
        <v>44959</v>
      </c>
      <c r="C299" s="61">
        <f>VLOOKUP(Tabla14[[#This Row],[id]],Tabla2[],'aux buscarv'!C$1,FALSE)</f>
        <v>2</v>
      </c>
      <c r="D299" s="61">
        <f>VLOOKUP(Tabla14[[#This Row],[id]],Tabla2[],'aux buscarv'!D$1,FALSE)</f>
        <v>2</v>
      </c>
      <c r="E299" s="61">
        <f>VLOOKUP(Tabla14[[#This Row],[id]],Tabla2[],'aux buscarv'!E$1,FALSE)</f>
        <v>2023</v>
      </c>
      <c r="F299" s="61">
        <f>VLOOKUP(Tabla14[[#This Row],[id]],Tabla2[],'aux buscarv'!F$1,FALSE)</f>
        <v>6</v>
      </c>
      <c r="G299" s="61" t="str">
        <f>VLOOKUP(Tabla14[[#This Row],[id]],Tabla2[],'aux buscarv'!G$1,FALSE)</f>
        <v>EETB</v>
      </c>
      <c r="H299" s="61" t="str">
        <f>VLOOKUP(Tabla14[[#This Row],[id]],Tabla2[],'aux buscarv'!H$1,FALSE)</f>
        <v>CABA</v>
      </c>
      <c r="I299" s="61">
        <f>VLOOKUP(Tabla14[[#This Row],[id]],Tabla2[],'aux buscarv'!I$1,FALSE)</f>
        <v>13</v>
      </c>
      <c r="J299" s="61" t="str">
        <f>VLOOKUP(Tabla14[[#This Row],[id]],Tabla2[],'aux buscarv'!J$1,FALSE)</f>
        <v>COMUNA 10</v>
      </c>
      <c r="K299" s="61" t="str">
        <f>VLOOKUP(Tabla14[[#This Row],[id]],Tabla2[],'aux buscarv'!K$1,FALSE)</f>
        <v>MONTE CASTRO</v>
      </c>
      <c r="L299" s="61" t="str">
        <f>VLOOKUP(Tabla14[[#This Row],[id]],Tabla2[],'aux buscarv'!L$1,FALSE)</f>
        <v>PLAZA MONTECASTRO</v>
      </c>
      <c r="M299" s="61" t="str">
        <f>VLOOKUP(Tabla14[[#This Row],[id]],Tabla2[],'aux buscarv'!M$1,FALSE)</f>
        <v>GUALEGUAYCHÚ Y ELPUDIO GONZALEZ</v>
      </c>
      <c r="N299" s="62" t="str">
        <f>VLOOKUP(Tabla14[[#This Row],[id]],Tabla2[],'aux buscarv'!N$1,FALSE)</f>
        <v>https://goo.gl/maps/orBxUnHtQCjBq3gA9</v>
      </c>
      <c r="O299" t="s">
        <v>129</v>
      </c>
      <c r="P299" t="s">
        <v>137</v>
      </c>
      <c r="Q299" t="s">
        <v>138</v>
      </c>
      <c r="R299">
        <v>14</v>
      </c>
    </row>
    <row r="300" spans="1:18" x14ac:dyDescent="0.25">
      <c r="A300" t="s">
        <v>296</v>
      </c>
      <c r="B300" s="46">
        <f>VLOOKUP(Tabla14[[#This Row],[id]],Tabla2[],'aux buscarv'!B$1,FALSE)</f>
        <v>44959</v>
      </c>
      <c r="C300" s="61">
        <f>VLOOKUP(Tabla14[[#This Row],[id]],Tabla2[],'aux buscarv'!C$1,FALSE)</f>
        <v>2</v>
      </c>
      <c r="D300" s="61">
        <f>VLOOKUP(Tabla14[[#This Row],[id]],Tabla2[],'aux buscarv'!D$1,FALSE)</f>
        <v>2</v>
      </c>
      <c r="E300" s="61">
        <f>VLOOKUP(Tabla14[[#This Row],[id]],Tabla2[],'aux buscarv'!E$1,FALSE)</f>
        <v>2023</v>
      </c>
      <c r="F300" s="61">
        <f>VLOOKUP(Tabla14[[#This Row],[id]],Tabla2[],'aux buscarv'!F$1,FALSE)</f>
        <v>6</v>
      </c>
      <c r="G300" s="61" t="str">
        <f>VLOOKUP(Tabla14[[#This Row],[id]],Tabla2[],'aux buscarv'!G$1,FALSE)</f>
        <v>EETB</v>
      </c>
      <c r="H300" s="61" t="str">
        <f>VLOOKUP(Tabla14[[#This Row],[id]],Tabla2[],'aux buscarv'!H$1,FALSE)</f>
        <v>CABA</v>
      </c>
      <c r="I300" s="61">
        <f>VLOOKUP(Tabla14[[#This Row],[id]],Tabla2[],'aux buscarv'!I$1,FALSE)</f>
        <v>13</v>
      </c>
      <c r="J300" s="61" t="str">
        <f>VLOOKUP(Tabla14[[#This Row],[id]],Tabla2[],'aux buscarv'!J$1,FALSE)</f>
        <v>COMUNA 10</v>
      </c>
      <c r="K300" s="61" t="str">
        <f>VLOOKUP(Tabla14[[#This Row],[id]],Tabla2[],'aux buscarv'!K$1,FALSE)</f>
        <v>MONTE CASTRO</v>
      </c>
      <c r="L300" s="61" t="str">
        <f>VLOOKUP(Tabla14[[#This Row],[id]],Tabla2[],'aux buscarv'!L$1,FALSE)</f>
        <v>PLAZA MONTECASTRO</v>
      </c>
      <c r="M300" s="61" t="str">
        <f>VLOOKUP(Tabla14[[#This Row],[id]],Tabla2[],'aux buscarv'!M$1,FALSE)</f>
        <v>GUALEGUAYCHÚ Y ELPUDIO GONZALEZ</v>
      </c>
      <c r="N300" s="62" t="str">
        <f>VLOOKUP(Tabla14[[#This Row],[id]],Tabla2[],'aux buscarv'!N$1,FALSE)</f>
        <v>https://goo.gl/maps/orBxUnHtQCjBq3gA9</v>
      </c>
      <c r="O300" t="s">
        <v>129</v>
      </c>
      <c r="P300" t="s">
        <v>137</v>
      </c>
      <c r="Q300" t="s">
        <v>139</v>
      </c>
      <c r="R300">
        <v>4</v>
      </c>
    </row>
    <row r="301" spans="1:18" x14ac:dyDescent="0.25">
      <c r="A301" t="s">
        <v>296</v>
      </c>
      <c r="B301" s="46">
        <f>VLOOKUP(Tabla14[[#This Row],[id]],Tabla2[],'aux buscarv'!B$1,FALSE)</f>
        <v>44959</v>
      </c>
      <c r="C301" s="61">
        <f>VLOOKUP(Tabla14[[#This Row],[id]],Tabla2[],'aux buscarv'!C$1,FALSE)</f>
        <v>2</v>
      </c>
      <c r="D301" s="61">
        <f>VLOOKUP(Tabla14[[#This Row],[id]],Tabla2[],'aux buscarv'!D$1,FALSE)</f>
        <v>2</v>
      </c>
      <c r="E301" s="61">
        <f>VLOOKUP(Tabla14[[#This Row],[id]],Tabla2[],'aux buscarv'!E$1,FALSE)</f>
        <v>2023</v>
      </c>
      <c r="F301" s="61">
        <f>VLOOKUP(Tabla14[[#This Row],[id]],Tabla2[],'aux buscarv'!F$1,FALSE)</f>
        <v>6</v>
      </c>
      <c r="G301" s="61" t="str">
        <f>VLOOKUP(Tabla14[[#This Row],[id]],Tabla2[],'aux buscarv'!G$1,FALSE)</f>
        <v>EETB</v>
      </c>
      <c r="H301" s="61" t="str">
        <f>VLOOKUP(Tabla14[[#This Row],[id]],Tabla2[],'aux buscarv'!H$1,FALSE)</f>
        <v>CABA</v>
      </c>
      <c r="I301" s="61">
        <f>VLOOKUP(Tabla14[[#This Row],[id]],Tabla2[],'aux buscarv'!I$1,FALSE)</f>
        <v>13</v>
      </c>
      <c r="J301" s="61" t="str">
        <f>VLOOKUP(Tabla14[[#This Row],[id]],Tabla2[],'aux buscarv'!J$1,FALSE)</f>
        <v>COMUNA 10</v>
      </c>
      <c r="K301" s="61" t="str">
        <f>VLOOKUP(Tabla14[[#This Row],[id]],Tabla2[],'aux buscarv'!K$1,FALSE)</f>
        <v>MONTE CASTRO</v>
      </c>
      <c r="L301" s="61" t="str">
        <f>VLOOKUP(Tabla14[[#This Row],[id]],Tabla2[],'aux buscarv'!L$1,FALSE)</f>
        <v>PLAZA MONTECASTRO</v>
      </c>
      <c r="M301" s="61" t="str">
        <f>VLOOKUP(Tabla14[[#This Row],[id]],Tabla2[],'aux buscarv'!M$1,FALSE)</f>
        <v>GUALEGUAYCHÚ Y ELPUDIO GONZALEZ</v>
      </c>
      <c r="N301" s="62" t="str">
        <f>VLOOKUP(Tabla14[[#This Row],[id]],Tabla2[],'aux buscarv'!N$1,FALSE)</f>
        <v>https://goo.gl/maps/orBxUnHtQCjBq3gA9</v>
      </c>
      <c r="O301" t="s">
        <v>151</v>
      </c>
      <c r="P301" t="s">
        <v>151</v>
      </c>
      <c r="Q301" t="s">
        <v>111</v>
      </c>
      <c r="R301">
        <v>14</v>
      </c>
    </row>
    <row r="302" spans="1:18" x14ac:dyDescent="0.25">
      <c r="A302" t="s">
        <v>296</v>
      </c>
      <c r="B302" s="46">
        <f>VLOOKUP(Tabla14[[#This Row],[id]],Tabla2[],'aux buscarv'!B$1,FALSE)</f>
        <v>44959</v>
      </c>
      <c r="C302" s="61">
        <f>VLOOKUP(Tabla14[[#This Row],[id]],Tabla2[],'aux buscarv'!C$1,FALSE)</f>
        <v>2</v>
      </c>
      <c r="D302" s="61">
        <f>VLOOKUP(Tabla14[[#This Row],[id]],Tabla2[],'aux buscarv'!D$1,FALSE)</f>
        <v>2</v>
      </c>
      <c r="E302" s="61">
        <f>VLOOKUP(Tabla14[[#This Row],[id]],Tabla2[],'aux buscarv'!E$1,FALSE)</f>
        <v>2023</v>
      </c>
      <c r="F302" s="61">
        <f>VLOOKUP(Tabla14[[#This Row],[id]],Tabla2[],'aux buscarv'!F$1,FALSE)</f>
        <v>6</v>
      </c>
      <c r="G302" s="61" t="str">
        <f>VLOOKUP(Tabla14[[#This Row],[id]],Tabla2[],'aux buscarv'!G$1,FALSE)</f>
        <v>EETB</v>
      </c>
      <c r="H302" s="61" t="str">
        <f>VLOOKUP(Tabla14[[#This Row],[id]],Tabla2[],'aux buscarv'!H$1,FALSE)</f>
        <v>CABA</v>
      </c>
      <c r="I302" s="61">
        <f>VLOOKUP(Tabla14[[#This Row],[id]],Tabla2[],'aux buscarv'!I$1,FALSE)</f>
        <v>13</v>
      </c>
      <c r="J302" s="61" t="str">
        <f>VLOOKUP(Tabla14[[#This Row],[id]],Tabla2[],'aux buscarv'!J$1,FALSE)</f>
        <v>COMUNA 10</v>
      </c>
      <c r="K302" s="61" t="str">
        <f>VLOOKUP(Tabla14[[#This Row],[id]],Tabla2[],'aux buscarv'!K$1,FALSE)</f>
        <v>MONTE CASTRO</v>
      </c>
      <c r="L302" s="61" t="str">
        <f>VLOOKUP(Tabla14[[#This Row],[id]],Tabla2[],'aux buscarv'!L$1,FALSE)</f>
        <v>PLAZA MONTECASTRO</v>
      </c>
      <c r="M302" s="61" t="str">
        <f>VLOOKUP(Tabla14[[#This Row],[id]],Tabla2[],'aux buscarv'!M$1,FALSE)</f>
        <v>GUALEGUAYCHÚ Y ELPUDIO GONZALEZ</v>
      </c>
      <c r="N302" s="62" t="str">
        <f>VLOOKUP(Tabla14[[#This Row],[id]],Tabla2[],'aux buscarv'!N$1,FALSE)</f>
        <v>https://goo.gl/maps/orBxUnHtQCjBq3gA9</v>
      </c>
      <c r="O302" t="s">
        <v>151</v>
      </c>
      <c r="P302" t="s">
        <v>151</v>
      </c>
      <c r="Q302" t="s">
        <v>142</v>
      </c>
      <c r="R302">
        <v>27</v>
      </c>
    </row>
    <row r="303" spans="1:18" x14ac:dyDescent="0.25">
      <c r="A303" t="s">
        <v>296</v>
      </c>
      <c r="B303" s="46">
        <f>VLOOKUP(Tabla14[[#This Row],[id]],Tabla2[],'aux buscarv'!B$1,FALSE)</f>
        <v>44959</v>
      </c>
      <c r="C303" s="61">
        <f>VLOOKUP(Tabla14[[#This Row],[id]],Tabla2[],'aux buscarv'!C$1,FALSE)</f>
        <v>2</v>
      </c>
      <c r="D303" s="61">
        <f>VLOOKUP(Tabla14[[#This Row],[id]],Tabla2[],'aux buscarv'!D$1,FALSE)</f>
        <v>2</v>
      </c>
      <c r="E303" s="61">
        <f>VLOOKUP(Tabla14[[#This Row],[id]],Tabla2[],'aux buscarv'!E$1,FALSE)</f>
        <v>2023</v>
      </c>
      <c r="F303" s="61">
        <f>VLOOKUP(Tabla14[[#This Row],[id]],Tabla2[],'aux buscarv'!F$1,FALSE)</f>
        <v>6</v>
      </c>
      <c r="G303" s="61" t="str">
        <f>VLOOKUP(Tabla14[[#This Row],[id]],Tabla2[],'aux buscarv'!G$1,FALSE)</f>
        <v>EETB</v>
      </c>
      <c r="H303" s="61" t="str">
        <f>VLOOKUP(Tabla14[[#This Row],[id]],Tabla2[],'aux buscarv'!H$1,FALSE)</f>
        <v>CABA</v>
      </c>
      <c r="I303" s="61">
        <f>VLOOKUP(Tabla14[[#This Row],[id]],Tabla2[],'aux buscarv'!I$1,FALSE)</f>
        <v>13</v>
      </c>
      <c r="J303" s="61" t="str">
        <f>VLOOKUP(Tabla14[[#This Row],[id]],Tabla2[],'aux buscarv'!J$1,FALSE)</f>
        <v>COMUNA 10</v>
      </c>
      <c r="K303" s="61" t="str">
        <f>VLOOKUP(Tabla14[[#This Row],[id]],Tabla2[],'aux buscarv'!K$1,FALSE)</f>
        <v>MONTE CASTRO</v>
      </c>
      <c r="L303" s="61" t="str">
        <f>VLOOKUP(Tabla14[[#This Row],[id]],Tabla2[],'aux buscarv'!L$1,FALSE)</f>
        <v>PLAZA MONTECASTRO</v>
      </c>
      <c r="M303" s="61" t="str">
        <f>VLOOKUP(Tabla14[[#This Row],[id]],Tabla2[],'aux buscarv'!M$1,FALSE)</f>
        <v>GUALEGUAYCHÚ Y ELPUDIO GONZALEZ</v>
      </c>
      <c r="N303" s="62" t="str">
        <f>VLOOKUP(Tabla14[[#This Row],[id]],Tabla2[],'aux buscarv'!N$1,FALSE)</f>
        <v>https://goo.gl/maps/orBxUnHtQCjBq3gA9</v>
      </c>
      <c r="O303" t="s">
        <v>151</v>
      </c>
      <c r="P303" t="s">
        <v>151</v>
      </c>
      <c r="Q303" t="s">
        <v>121</v>
      </c>
      <c r="R303">
        <v>1</v>
      </c>
    </row>
    <row r="304" spans="1:18" x14ac:dyDescent="0.25">
      <c r="A304" t="s">
        <v>296</v>
      </c>
      <c r="B304" s="46">
        <f>VLOOKUP(Tabla14[[#This Row],[id]],Tabla2[],'aux buscarv'!B$1,FALSE)</f>
        <v>44959</v>
      </c>
      <c r="C304" s="61">
        <f>VLOOKUP(Tabla14[[#This Row],[id]],Tabla2[],'aux buscarv'!C$1,FALSE)</f>
        <v>2</v>
      </c>
      <c r="D304" s="61">
        <f>VLOOKUP(Tabla14[[#This Row],[id]],Tabla2[],'aux buscarv'!D$1,FALSE)</f>
        <v>2</v>
      </c>
      <c r="E304" s="61">
        <f>VLOOKUP(Tabla14[[#This Row],[id]],Tabla2[],'aux buscarv'!E$1,FALSE)</f>
        <v>2023</v>
      </c>
      <c r="F304" s="61">
        <f>VLOOKUP(Tabla14[[#This Row],[id]],Tabla2[],'aux buscarv'!F$1,FALSE)</f>
        <v>6</v>
      </c>
      <c r="G304" s="61" t="str">
        <f>VLOOKUP(Tabla14[[#This Row],[id]],Tabla2[],'aux buscarv'!G$1,FALSE)</f>
        <v>EETB</v>
      </c>
      <c r="H304" s="61" t="str">
        <f>VLOOKUP(Tabla14[[#This Row],[id]],Tabla2[],'aux buscarv'!H$1,FALSE)</f>
        <v>CABA</v>
      </c>
      <c r="I304" s="61">
        <f>VLOOKUP(Tabla14[[#This Row],[id]],Tabla2[],'aux buscarv'!I$1,FALSE)</f>
        <v>13</v>
      </c>
      <c r="J304" s="61" t="str">
        <f>VLOOKUP(Tabla14[[#This Row],[id]],Tabla2[],'aux buscarv'!J$1,FALSE)</f>
        <v>COMUNA 10</v>
      </c>
      <c r="K304" s="61" t="str">
        <f>VLOOKUP(Tabla14[[#This Row],[id]],Tabla2[],'aux buscarv'!K$1,FALSE)</f>
        <v>MONTE CASTRO</v>
      </c>
      <c r="L304" s="61" t="str">
        <f>VLOOKUP(Tabla14[[#This Row],[id]],Tabla2[],'aux buscarv'!L$1,FALSE)</f>
        <v>PLAZA MONTECASTRO</v>
      </c>
      <c r="M304" s="61" t="str">
        <f>VLOOKUP(Tabla14[[#This Row],[id]],Tabla2[],'aux buscarv'!M$1,FALSE)</f>
        <v>GUALEGUAYCHÚ Y ELPUDIO GONZALEZ</v>
      </c>
      <c r="N304" s="62" t="str">
        <f>VLOOKUP(Tabla14[[#This Row],[id]],Tabla2[],'aux buscarv'!N$1,FALSE)</f>
        <v>https://goo.gl/maps/orBxUnHtQCjBq3gA9</v>
      </c>
      <c r="O304" t="s">
        <v>153</v>
      </c>
      <c r="P304" t="s">
        <v>153</v>
      </c>
      <c r="Q304" t="s">
        <v>111</v>
      </c>
      <c r="R304">
        <v>10</v>
      </c>
    </row>
    <row r="305" spans="1:18" x14ac:dyDescent="0.25">
      <c r="A305" t="s">
        <v>296</v>
      </c>
      <c r="B305" s="46">
        <f>VLOOKUP(Tabla14[[#This Row],[id]],Tabla2[],'aux buscarv'!B$1,FALSE)</f>
        <v>44959</v>
      </c>
      <c r="C305" s="61">
        <f>VLOOKUP(Tabla14[[#This Row],[id]],Tabla2[],'aux buscarv'!C$1,FALSE)</f>
        <v>2</v>
      </c>
      <c r="D305" s="61">
        <f>VLOOKUP(Tabla14[[#This Row],[id]],Tabla2[],'aux buscarv'!D$1,FALSE)</f>
        <v>2</v>
      </c>
      <c r="E305" s="61">
        <f>VLOOKUP(Tabla14[[#This Row],[id]],Tabla2[],'aux buscarv'!E$1,FALSE)</f>
        <v>2023</v>
      </c>
      <c r="F305" s="61">
        <f>VLOOKUP(Tabla14[[#This Row],[id]],Tabla2[],'aux buscarv'!F$1,FALSE)</f>
        <v>6</v>
      </c>
      <c r="G305" s="61" t="str">
        <f>VLOOKUP(Tabla14[[#This Row],[id]],Tabla2[],'aux buscarv'!G$1,FALSE)</f>
        <v>EETB</v>
      </c>
      <c r="H305" s="61" t="str">
        <f>VLOOKUP(Tabla14[[#This Row],[id]],Tabla2[],'aux buscarv'!H$1,FALSE)</f>
        <v>CABA</v>
      </c>
      <c r="I305" s="61">
        <f>VLOOKUP(Tabla14[[#This Row],[id]],Tabla2[],'aux buscarv'!I$1,FALSE)</f>
        <v>13</v>
      </c>
      <c r="J305" s="61" t="str">
        <f>VLOOKUP(Tabla14[[#This Row],[id]],Tabla2[],'aux buscarv'!J$1,FALSE)</f>
        <v>COMUNA 10</v>
      </c>
      <c r="K305" s="61" t="str">
        <f>VLOOKUP(Tabla14[[#This Row],[id]],Tabla2[],'aux buscarv'!K$1,FALSE)</f>
        <v>MONTE CASTRO</v>
      </c>
      <c r="L305" s="61" t="str">
        <f>VLOOKUP(Tabla14[[#This Row],[id]],Tabla2[],'aux buscarv'!L$1,FALSE)</f>
        <v>PLAZA MONTECASTRO</v>
      </c>
      <c r="M305" s="61" t="str">
        <f>VLOOKUP(Tabla14[[#This Row],[id]],Tabla2[],'aux buscarv'!M$1,FALSE)</f>
        <v>GUALEGUAYCHÚ Y ELPUDIO GONZALEZ</v>
      </c>
      <c r="N305" s="62" t="str">
        <f>VLOOKUP(Tabla14[[#This Row],[id]],Tabla2[],'aux buscarv'!N$1,FALSE)</f>
        <v>https://goo.gl/maps/orBxUnHtQCjBq3gA9</v>
      </c>
      <c r="O305" t="s">
        <v>153</v>
      </c>
      <c r="P305" t="s">
        <v>153</v>
      </c>
      <c r="Q305" t="s">
        <v>154</v>
      </c>
      <c r="R305">
        <v>24</v>
      </c>
    </row>
    <row r="306" spans="1:18" x14ac:dyDescent="0.25">
      <c r="A306" t="s">
        <v>296</v>
      </c>
      <c r="B306" s="46">
        <f>VLOOKUP(Tabla14[[#This Row],[id]],Tabla2[],'aux buscarv'!B$1,FALSE)</f>
        <v>44959</v>
      </c>
      <c r="C306" s="61">
        <f>VLOOKUP(Tabla14[[#This Row],[id]],Tabla2[],'aux buscarv'!C$1,FALSE)</f>
        <v>2</v>
      </c>
      <c r="D306" s="61">
        <f>VLOOKUP(Tabla14[[#This Row],[id]],Tabla2[],'aux buscarv'!D$1,FALSE)</f>
        <v>2</v>
      </c>
      <c r="E306" s="61">
        <f>VLOOKUP(Tabla14[[#This Row],[id]],Tabla2[],'aux buscarv'!E$1,FALSE)</f>
        <v>2023</v>
      </c>
      <c r="F306" s="61">
        <f>VLOOKUP(Tabla14[[#This Row],[id]],Tabla2[],'aux buscarv'!F$1,FALSE)</f>
        <v>6</v>
      </c>
      <c r="G306" s="61" t="str">
        <f>VLOOKUP(Tabla14[[#This Row],[id]],Tabla2[],'aux buscarv'!G$1,FALSE)</f>
        <v>EETB</v>
      </c>
      <c r="H306" s="61" t="str">
        <f>VLOOKUP(Tabla14[[#This Row],[id]],Tabla2[],'aux buscarv'!H$1,FALSE)</f>
        <v>CABA</v>
      </c>
      <c r="I306" s="61">
        <f>VLOOKUP(Tabla14[[#This Row],[id]],Tabla2[],'aux buscarv'!I$1,FALSE)</f>
        <v>13</v>
      </c>
      <c r="J306" s="61" t="str">
        <f>VLOOKUP(Tabla14[[#This Row],[id]],Tabla2[],'aux buscarv'!J$1,FALSE)</f>
        <v>COMUNA 10</v>
      </c>
      <c r="K306" s="61" t="str">
        <f>VLOOKUP(Tabla14[[#This Row],[id]],Tabla2[],'aux buscarv'!K$1,FALSE)</f>
        <v>MONTE CASTRO</v>
      </c>
      <c r="L306" s="61" t="str">
        <f>VLOOKUP(Tabla14[[#This Row],[id]],Tabla2[],'aux buscarv'!L$1,FALSE)</f>
        <v>PLAZA MONTECASTRO</v>
      </c>
      <c r="M306" s="61" t="str">
        <f>VLOOKUP(Tabla14[[#This Row],[id]],Tabla2[],'aux buscarv'!M$1,FALSE)</f>
        <v>GUALEGUAYCHÚ Y ELPUDIO GONZALEZ</v>
      </c>
      <c r="N306" s="62" t="str">
        <f>VLOOKUP(Tabla14[[#This Row],[id]],Tabla2[],'aux buscarv'!N$1,FALSE)</f>
        <v>https://goo.gl/maps/orBxUnHtQCjBq3gA9</v>
      </c>
      <c r="O306" t="s">
        <v>153</v>
      </c>
      <c r="P306" t="s">
        <v>153</v>
      </c>
      <c r="Q306" t="s">
        <v>155</v>
      </c>
      <c r="R306">
        <v>24</v>
      </c>
    </row>
    <row r="307" spans="1:18" x14ac:dyDescent="0.25">
      <c r="A307" t="s">
        <v>296</v>
      </c>
      <c r="B307" s="46">
        <f>VLOOKUP(Tabla14[[#This Row],[id]],Tabla2[],'aux buscarv'!B$1,FALSE)</f>
        <v>44959</v>
      </c>
      <c r="C307" s="61">
        <f>VLOOKUP(Tabla14[[#This Row],[id]],Tabla2[],'aux buscarv'!C$1,FALSE)</f>
        <v>2</v>
      </c>
      <c r="D307" s="61">
        <f>VLOOKUP(Tabla14[[#This Row],[id]],Tabla2[],'aux buscarv'!D$1,FALSE)</f>
        <v>2</v>
      </c>
      <c r="E307" s="61">
        <f>VLOOKUP(Tabla14[[#This Row],[id]],Tabla2[],'aux buscarv'!E$1,FALSE)</f>
        <v>2023</v>
      </c>
      <c r="F307" s="61">
        <f>VLOOKUP(Tabla14[[#This Row],[id]],Tabla2[],'aux buscarv'!F$1,FALSE)</f>
        <v>6</v>
      </c>
      <c r="G307" s="61" t="str">
        <f>VLOOKUP(Tabla14[[#This Row],[id]],Tabla2[],'aux buscarv'!G$1,FALSE)</f>
        <v>EETB</v>
      </c>
      <c r="H307" s="61" t="str">
        <f>VLOOKUP(Tabla14[[#This Row],[id]],Tabla2[],'aux buscarv'!H$1,FALSE)</f>
        <v>CABA</v>
      </c>
      <c r="I307" s="61">
        <f>VLOOKUP(Tabla14[[#This Row],[id]],Tabla2[],'aux buscarv'!I$1,FALSE)</f>
        <v>13</v>
      </c>
      <c r="J307" s="61" t="str">
        <f>VLOOKUP(Tabla14[[#This Row],[id]],Tabla2[],'aux buscarv'!J$1,FALSE)</f>
        <v>COMUNA 10</v>
      </c>
      <c r="K307" s="61" t="str">
        <f>VLOOKUP(Tabla14[[#This Row],[id]],Tabla2[],'aux buscarv'!K$1,FALSE)</f>
        <v>MONTE CASTRO</v>
      </c>
      <c r="L307" s="61" t="str">
        <f>VLOOKUP(Tabla14[[#This Row],[id]],Tabla2[],'aux buscarv'!L$1,FALSE)</f>
        <v>PLAZA MONTECASTRO</v>
      </c>
      <c r="M307" s="61" t="str">
        <f>VLOOKUP(Tabla14[[#This Row],[id]],Tabla2[],'aux buscarv'!M$1,FALSE)</f>
        <v>GUALEGUAYCHÚ Y ELPUDIO GONZALEZ</v>
      </c>
      <c r="N307" s="62" t="str">
        <f>VLOOKUP(Tabla14[[#This Row],[id]],Tabla2[],'aux buscarv'!N$1,FALSE)</f>
        <v>https://goo.gl/maps/orBxUnHtQCjBq3gA9</v>
      </c>
      <c r="O307" t="s">
        <v>153</v>
      </c>
      <c r="P307" t="s">
        <v>153</v>
      </c>
      <c r="Q307" t="s">
        <v>156</v>
      </c>
      <c r="R307">
        <v>2</v>
      </c>
    </row>
    <row r="308" spans="1:18" x14ac:dyDescent="0.25">
      <c r="A308" t="s">
        <v>296</v>
      </c>
      <c r="B308" s="67">
        <f>VLOOKUP(Tabla14[[#This Row],[id]],Tabla2[],'aux buscarv'!B$1,FALSE)</f>
        <v>44959</v>
      </c>
      <c r="C308" s="68">
        <f>VLOOKUP(Tabla14[[#This Row],[id]],Tabla2[],'aux buscarv'!C$1,FALSE)</f>
        <v>2</v>
      </c>
      <c r="D308" s="68">
        <f>VLOOKUP(Tabla14[[#This Row],[id]],Tabla2[],'aux buscarv'!D$1,FALSE)</f>
        <v>2</v>
      </c>
      <c r="E308" s="68">
        <f>VLOOKUP(Tabla14[[#This Row],[id]],Tabla2[],'aux buscarv'!E$1,FALSE)</f>
        <v>2023</v>
      </c>
      <c r="F308" s="68">
        <f>VLOOKUP(Tabla14[[#This Row],[id]],Tabla2[],'aux buscarv'!F$1,FALSE)</f>
        <v>6</v>
      </c>
      <c r="G308" s="68" t="str">
        <f>VLOOKUP(Tabla14[[#This Row],[id]],Tabla2[],'aux buscarv'!G$1,FALSE)</f>
        <v>EETB</v>
      </c>
      <c r="H308" s="68" t="str">
        <f>VLOOKUP(Tabla14[[#This Row],[id]],Tabla2[],'aux buscarv'!H$1,FALSE)</f>
        <v>CABA</v>
      </c>
      <c r="I308" s="68">
        <f>VLOOKUP(Tabla14[[#This Row],[id]],Tabla2[],'aux buscarv'!I$1,FALSE)</f>
        <v>13</v>
      </c>
      <c r="J308" s="68" t="str">
        <f>VLOOKUP(Tabla14[[#This Row],[id]],Tabla2[],'aux buscarv'!J$1,FALSE)</f>
        <v>COMUNA 10</v>
      </c>
      <c r="K308" s="68" t="str">
        <f>VLOOKUP(Tabla14[[#This Row],[id]],Tabla2[],'aux buscarv'!K$1,FALSE)</f>
        <v>MONTE CASTRO</v>
      </c>
      <c r="L308" s="68" t="str">
        <f>VLOOKUP(Tabla14[[#This Row],[id]],Tabla2[],'aux buscarv'!L$1,FALSE)</f>
        <v>PLAZA MONTECASTRO</v>
      </c>
      <c r="M308" s="68" t="str">
        <f>VLOOKUP(Tabla14[[#This Row],[id]],Tabla2[],'aux buscarv'!M$1,FALSE)</f>
        <v>GUALEGUAYCHÚ Y ELPUDIO GONZALEZ</v>
      </c>
      <c r="N308" s="69" t="str">
        <f>VLOOKUP(Tabla14[[#This Row],[id]],Tabla2[],'aux buscarv'!N$1,FALSE)</f>
        <v>https://goo.gl/maps/orBxUnHtQCjBq3gA9</v>
      </c>
      <c r="O308" t="s">
        <v>153</v>
      </c>
      <c r="P308" t="s">
        <v>153</v>
      </c>
      <c r="Q308" t="s">
        <v>158</v>
      </c>
      <c r="R308">
        <v>3</v>
      </c>
    </row>
    <row r="309" spans="1:18" x14ac:dyDescent="0.25">
      <c r="A309" t="s">
        <v>296</v>
      </c>
      <c r="B309" s="67">
        <f>VLOOKUP(Tabla14[[#This Row],[id]],Tabla2[],'aux buscarv'!B$1,FALSE)</f>
        <v>44959</v>
      </c>
      <c r="C309" s="68">
        <f>VLOOKUP(Tabla14[[#This Row],[id]],Tabla2[],'aux buscarv'!C$1,FALSE)</f>
        <v>2</v>
      </c>
      <c r="D309" s="68">
        <f>VLOOKUP(Tabla14[[#This Row],[id]],Tabla2[],'aux buscarv'!D$1,FALSE)</f>
        <v>2</v>
      </c>
      <c r="E309" s="68">
        <f>VLOOKUP(Tabla14[[#This Row],[id]],Tabla2[],'aux buscarv'!E$1,FALSE)</f>
        <v>2023</v>
      </c>
      <c r="F309" s="68">
        <f>VLOOKUP(Tabla14[[#This Row],[id]],Tabla2[],'aux buscarv'!F$1,FALSE)</f>
        <v>6</v>
      </c>
      <c r="G309" s="68" t="str">
        <f>VLOOKUP(Tabla14[[#This Row],[id]],Tabla2[],'aux buscarv'!G$1,FALSE)</f>
        <v>EETB</v>
      </c>
      <c r="H309" s="68" t="str">
        <f>VLOOKUP(Tabla14[[#This Row],[id]],Tabla2[],'aux buscarv'!H$1,FALSE)</f>
        <v>CABA</v>
      </c>
      <c r="I309" s="68">
        <f>VLOOKUP(Tabla14[[#This Row],[id]],Tabla2[],'aux buscarv'!I$1,FALSE)</f>
        <v>13</v>
      </c>
      <c r="J309" s="68" t="str">
        <f>VLOOKUP(Tabla14[[#This Row],[id]],Tabla2[],'aux buscarv'!J$1,FALSE)</f>
        <v>COMUNA 10</v>
      </c>
      <c r="K309" s="68" t="str">
        <f>VLOOKUP(Tabla14[[#This Row],[id]],Tabla2[],'aux buscarv'!K$1,FALSE)</f>
        <v>MONTE CASTRO</v>
      </c>
      <c r="L309" s="68" t="str">
        <f>VLOOKUP(Tabla14[[#This Row],[id]],Tabla2[],'aux buscarv'!L$1,FALSE)</f>
        <v>PLAZA MONTECASTRO</v>
      </c>
      <c r="M309" s="68" t="str">
        <f>VLOOKUP(Tabla14[[#This Row],[id]],Tabla2[],'aux buscarv'!M$1,FALSE)</f>
        <v>GUALEGUAYCHÚ Y ELPUDIO GONZALEZ</v>
      </c>
      <c r="N309" s="69" t="str">
        <f>VLOOKUP(Tabla14[[#This Row],[id]],Tabla2[],'aux buscarv'!N$1,FALSE)</f>
        <v>https://goo.gl/maps/orBxUnHtQCjBq3gA9</v>
      </c>
      <c r="O309" t="s">
        <v>153</v>
      </c>
      <c r="P309" t="s">
        <v>153</v>
      </c>
      <c r="Q309" t="s">
        <v>134</v>
      </c>
      <c r="R309">
        <v>6</v>
      </c>
    </row>
    <row r="310" spans="1:18" x14ac:dyDescent="0.25">
      <c r="A310" t="s">
        <v>324</v>
      </c>
      <c r="B310" s="46">
        <f>VLOOKUP(Tabla14[[#This Row],[id]],Tabla2[],'aux buscarv'!B$1,FALSE)</f>
        <v>44958</v>
      </c>
      <c r="C310" s="61">
        <f>VLOOKUP(Tabla14[[#This Row],[id]],Tabla2[],'aux buscarv'!C$1,FALSE)</f>
        <v>1</v>
      </c>
      <c r="D310" s="61">
        <f>VLOOKUP(Tabla14[[#This Row],[id]],Tabla2[],'aux buscarv'!D$1,FALSE)</f>
        <v>2</v>
      </c>
      <c r="E310" s="61">
        <f>VLOOKUP(Tabla14[[#This Row],[id]],Tabla2[],'aux buscarv'!E$1,FALSE)</f>
        <v>2023</v>
      </c>
      <c r="F310" s="61">
        <f>VLOOKUP(Tabla14[[#This Row],[id]],Tabla2[],'aux buscarv'!F$1,FALSE)</f>
        <v>6</v>
      </c>
      <c r="G310" s="61" t="str">
        <f>VLOOKUP(Tabla14[[#This Row],[id]],Tabla2[],'aux buscarv'!G$1,FALSE)</f>
        <v>DAPPTE</v>
      </c>
      <c r="H310" s="61" t="str">
        <f>VLOOKUP(Tabla14[[#This Row],[id]],Tabla2[],'aux buscarv'!H$1,FALSE)</f>
        <v>BUENOS AIRES</v>
      </c>
      <c r="I310" s="61">
        <f>VLOOKUP(Tabla14[[#This Row],[id]],Tabla2[],'aux buscarv'!I$1,FALSE)</f>
        <v>17</v>
      </c>
      <c r="J310" s="61" t="str">
        <f>VLOOKUP(Tabla14[[#This Row],[id]],Tabla2[],'aux buscarv'!J$1,FALSE)</f>
        <v>GENERAL PUEYRREDON</v>
      </c>
      <c r="K310" s="61" t="str">
        <f>VLOOKUP(Tabla14[[#This Row],[id]],Tabla2[],'aux buscarv'!K$1,FALSE)</f>
        <v xml:space="preserve">MAR DEL PLATA </v>
      </c>
      <c r="L310" s="61" t="str">
        <f>VLOOKUP(Tabla14[[#This Row],[id]],Tabla2[],'aux buscarv'!L$1,FALSE)</f>
        <v>PARQUE DE LAS INFANCIAS- BASE NAVAL</v>
      </c>
      <c r="M310" s="61" t="str">
        <f>VLOOKUP(Tabla14[[#This Row],[id]],Tabla2[],'aux buscarv'!M$1,FALSE)</f>
        <v>BV. MARITIMO PATRICIO PERALTA RAMOS AL 6500</v>
      </c>
      <c r="N310" s="62" t="str">
        <f>VLOOKUP(Tabla14[[#This Row],[id]],Tabla2[],'aux buscarv'!N$1,FALSE)</f>
        <v>https://goo.gl/maps/qFkJtHkKPSBGKaJY7</v>
      </c>
      <c r="O310" t="s">
        <v>114</v>
      </c>
      <c r="P310" t="s">
        <v>115</v>
      </c>
      <c r="Q310" t="s">
        <v>111</v>
      </c>
      <c r="R310">
        <v>6</v>
      </c>
    </row>
    <row r="311" spans="1:18" x14ac:dyDescent="0.25">
      <c r="A311" t="s">
        <v>324</v>
      </c>
      <c r="B311" s="75">
        <f>VLOOKUP(Tabla14[[#This Row],[id]],Tabla2[],'aux buscarv'!B$1,FALSE)</f>
        <v>44958</v>
      </c>
      <c r="C311" s="76">
        <f>VLOOKUP(Tabla14[[#This Row],[id]],Tabla2[],'aux buscarv'!C$1,FALSE)</f>
        <v>1</v>
      </c>
      <c r="D311" s="76">
        <f>VLOOKUP(Tabla14[[#This Row],[id]],Tabla2[],'aux buscarv'!D$1,FALSE)</f>
        <v>2</v>
      </c>
      <c r="E311" s="76">
        <f>VLOOKUP(Tabla14[[#This Row],[id]],Tabla2[],'aux buscarv'!E$1,FALSE)</f>
        <v>2023</v>
      </c>
      <c r="F311" s="76">
        <f>VLOOKUP(Tabla14[[#This Row],[id]],Tabla2[],'aux buscarv'!F$1,FALSE)</f>
        <v>6</v>
      </c>
      <c r="G311" s="76" t="str">
        <f>VLOOKUP(Tabla14[[#This Row],[id]],Tabla2[],'aux buscarv'!G$1,FALSE)</f>
        <v>DAPPTE</v>
      </c>
      <c r="H311" s="76" t="str">
        <f>VLOOKUP(Tabla14[[#This Row],[id]],Tabla2[],'aux buscarv'!H$1,FALSE)</f>
        <v>BUENOS AIRES</v>
      </c>
      <c r="I311" s="76">
        <f>VLOOKUP(Tabla14[[#This Row],[id]],Tabla2[],'aux buscarv'!I$1,FALSE)</f>
        <v>17</v>
      </c>
      <c r="J311" s="76" t="str">
        <f>VLOOKUP(Tabla14[[#This Row],[id]],Tabla2[],'aux buscarv'!J$1,FALSE)</f>
        <v>GENERAL PUEYRREDON</v>
      </c>
      <c r="K311" s="76" t="str">
        <f>VLOOKUP(Tabla14[[#This Row],[id]],Tabla2[],'aux buscarv'!K$1,FALSE)</f>
        <v xml:space="preserve">MAR DEL PLATA </v>
      </c>
      <c r="L311" s="76" t="str">
        <f>VLOOKUP(Tabla14[[#This Row],[id]],Tabla2[],'aux buscarv'!L$1,FALSE)</f>
        <v>PARQUE DE LAS INFANCIAS- BASE NAVAL</v>
      </c>
      <c r="M311" s="76" t="str">
        <f>VLOOKUP(Tabla14[[#This Row],[id]],Tabla2[],'aux buscarv'!M$1,FALSE)</f>
        <v>BV. MARITIMO PATRICIO PERALTA RAMOS AL 6500</v>
      </c>
      <c r="N311" s="77" t="str">
        <f>VLOOKUP(Tabla14[[#This Row],[id]],Tabla2[],'aux buscarv'!N$1,FALSE)</f>
        <v>https://goo.gl/maps/qFkJtHkKPSBGKaJY7</v>
      </c>
      <c r="O311" t="s">
        <v>114</v>
      </c>
      <c r="P311" t="s">
        <v>123</v>
      </c>
      <c r="Q311" t="s">
        <v>124</v>
      </c>
      <c r="R311">
        <v>31</v>
      </c>
    </row>
    <row r="312" spans="1:18" x14ac:dyDescent="0.25">
      <c r="A312" t="s">
        <v>324</v>
      </c>
      <c r="B312" s="75">
        <f>VLOOKUP(Tabla14[[#This Row],[id]],Tabla2[],'aux buscarv'!B$1,FALSE)</f>
        <v>44958</v>
      </c>
      <c r="C312" s="76">
        <f>VLOOKUP(Tabla14[[#This Row],[id]],Tabla2[],'aux buscarv'!C$1,FALSE)</f>
        <v>1</v>
      </c>
      <c r="D312" s="76">
        <f>VLOOKUP(Tabla14[[#This Row],[id]],Tabla2[],'aux buscarv'!D$1,FALSE)</f>
        <v>2</v>
      </c>
      <c r="E312" s="76">
        <f>VLOOKUP(Tabla14[[#This Row],[id]],Tabla2[],'aux buscarv'!E$1,FALSE)</f>
        <v>2023</v>
      </c>
      <c r="F312" s="76">
        <f>VLOOKUP(Tabla14[[#This Row],[id]],Tabla2[],'aux buscarv'!F$1,FALSE)</f>
        <v>6</v>
      </c>
      <c r="G312" s="76" t="str">
        <f>VLOOKUP(Tabla14[[#This Row],[id]],Tabla2[],'aux buscarv'!G$1,FALSE)</f>
        <v>DAPPTE</v>
      </c>
      <c r="H312" s="76" t="str">
        <f>VLOOKUP(Tabla14[[#This Row],[id]],Tabla2[],'aux buscarv'!H$1,FALSE)</f>
        <v>BUENOS AIRES</v>
      </c>
      <c r="I312" s="76">
        <f>VLOOKUP(Tabla14[[#This Row],[id]],Tabla2[],'aux buscarv'!I$1,FALSE)</f>
        <v>17</v>
      </c>
      <c r="J312" s="76" t="str">
        <f>VLOOKUP(Tabla14[[#This Row],[id]],Tabla2[],'aux buscarv'!J$1,FALSE)</f>
        <v>GENERAL PUEYRREDON</v>
      </c>
      <c r="K312" s="76" t="str">
        <f>VLOOKUP(Tabla14[[#This Row],[id]],Tabla2[],'aux buscarv'!K$1,FALSE)</f>
        <v xml:space="preserve">MAR DEL PLATA </v>
      </c>
      <c r="L312" s="76" t="str">
        <f>VLOOKUP(Tabla14[[#This Row],[id]],Tabla2[],'aux buscarv'!L$1,FALSE)</f>
        <v>PARQUE DE LAS INFANCIAS- BASE NAVAL</v>
      </c>
      <c r="M312" s="76" t="str">
        <f>VLOOKUP(Tabla14[[#This Row],[id]],Tabla2[],'aux buscarv'!M$1,FALSE)</f>
        <v>BV. MARITIMO PATRICIO PERALTA RAMOS AL 6500</v>
      </c>
      <c r="N312" s="77" t="str">
        <f>VLOOKUP(Tabla14[[#This Row],[id]],Tabla2[],'aux buscarv'!N$1,FALSE)</f>
        <v>https://goo.gl/maps/qFkJtHkKPSBGKaJY7</v>
      </c>
      <c r="O312" t="s">
        <v>114</v>
      </c>
      <c r="P312" t="s">
        <v>123</v>
      </c>
      <c r="Q312" t="s">
        <v>111</v>
      </c>
      <c r="R312">
        <v>402</v>
      </c>
    </row>
    <row r="313" spans="1:18" x14ac:dyDescent="0.25">
      <c r="A313" t="s">
        <v>325</v>
      </c>
      <c r="B313" s="46">
        <f>VLOOKUP(Tabla14[[#This Row],[id]],Tabla2[],'aux buscarv'!B$1,FALSE)</f>
        <v>44959</v>
      </c>
      <c r="C313" s="61">
        <f>VLOOKUP(Tabla14[[#This Row],[id]],Tabla2[],'aux buscarv'!C$1,FALSE)</f>
        <v>2</v>
      </c>
      <c r="D313" s="61">
        <f>VLOOKUP(Tabla14[[#This Row],[id]],Tabla2[],'aux buscarv'!D$1,FALSE)</f>
        <v>2</v>
      </c>
      <c r="E313" s="61">
        <f>VLOOKUP(Tabla14[[#This Row],[id]],Tabla2[],'aux buscarv'!E$1,FALSE)</f>
        <v>2023</v>
      </c>
      <c r="F313" s="61">
        <f>VLOOKUP(Tabla14[[#This Row],[id]],Tabla2[],'aux buscarv'!F$1,FALSE)</f>
        <v>6</v>
      </c>
      <c r="G313" s="61" t="str">
        <f>VLOOKUP(Tabla14[[#This Row],[id]],Tabla2[],'aux buscarv'!G$1,FALSE)</f>
        <v>DAPPTE</v>
      </c>
      <c r="H313" s="61" t="str">
        <f>VLOOKUP(Tabla14[[#This Row],[id]],Tabla2[],'aux buscarv'!H$1,FALSE)</f>
        <v>BUENOS AIRES</v>
      </c>
      <c r="I313" s="61">
        <f>VLOOKUP(Tabla14[[#This Row],[id]],Tabla2[],'aux buscarv'!I$1,FALSE)</f>
        <v>17</v>
      </c>
      <c r="J313" s="61" t="str">
        <f>VLOOKUP(Tabla14[[#This Row],[id]],Tabla2[],'aux buscarv'!J$1,FALSE)</f>
        <v>GENERAL PUEYRREDON</v>
      </c>
      <c r="K313" s="61" t="str">
        <f>VLOOKUP(Tabla14[[#This Row],[id]],Tabla2[],'aux buscarv'!K$1,FALSE)</f>
        <v xml:space="preserve">MAR DEL PLATA </v>
      </c>
      <c r="L313" s="61" t="str">
        <f>VLOOKUP(Tabla14[[#This Row],[id]],Tabla2[],'aux buscarv'!L$1,FALSE)</f>
        <v>PARQUE DE LAS INFANCIAS- BASE NAVAL</v>
      </c>
      <c r="M313" s="61" t="str">
        <f>VLOOKUP(Tabla14[[#This Row],[id]],Tabla2[],'aux buscarv'!M$1,FALSE)</f>
        <v>BV. MARITIMO PATRICIO PERALTA RAMOS AL 6500</v>
      </c>
      <c r="N313" s="62" t="str">
        <f>VLOOKUP(Tabla14[[#This Row],[id]],Tabla2[],'aux buscarv'!N$1,FALSE)</f>
        <v>https://goo.gl/maps/qFkJtHkKPSBGKaJY7</v>
      </c>
      <c r="O313" t="s">
        <v>114</v>
      </c>
      <c r="P313" t="s">
        <v>115</v>
      </c>
      <c r="Q313" t="s">
        <v>111</v>
      </c>
      <c r="R313">
        <v>3</v>
      </c>
    </row>
    <row r="314" spans="1:18" x14ac:dyDescent="0.25">
      <c r="A314" t="s">
        <v>325</v>
      </c>
      <c r="B314" s="46">
        <f>VLOOKUP(Tabla14[[#This Row],[id]],Tabla2[],'aux buscarv'!B$1,FALSE)</f>
        <v>44959</v>
      </c>
      <c r="C314" s="61">
        <f>VLOOKUP(Tabla14[[#This Row],[id]],Tabla2[],'aux buscarv'!C$1,FALSE)</f>
        <v>2</v>
      </c>
      <c r="D314" s="61">
        <f>VLOOKUP(Tabla14[[#This Row],[id]],Tabla2[],'aux buscarv'!D$1,FALSE)</f>
        <v>2</v>
      </c>
      <c r="E314" s="61">
        <f>VLOOKUP(Tabla14[[#This Row],[id]],Tabla2[],'aux buscarv'!E$1,FALSE)</f>
        <v>2023</v>
      </c>
      <c r="F314" s="61">
        <f>VLOOKUP(Tabla14[[#This Row],[id]],Tabla2[],'aux buscarv'!F$1,FALSE)</f>
        <v>6</v>
      </c>
      <c r="G314" s="61" t="str">
        <f>VLOOKUP(Tabla14[[#This Row],[id]],Tabla2[],'aux buscarv'!G$1,FALSE)</f>
        <v>DAPPTE</v>
      </c>
      <c r="H314" s="61" t="str">
        <f>VLOOKUP(Tabla14[[#This Row],[id]],Tabla2[],'aux buscarv'!H$1,FALSE)</f>
        <v>BUENOS AIRES</v>
      </c>
      <c r="I314" s="61">
        <f>VLOOKUP(Tabla14[[#This Row],[id]],Tabla2[],'aux buscarv'!I$1,FALSE)</f>
        <v>17</v>
      </c>
      <c r="J314" s="61" t="str">
        <f>VLOOKUP(Tabla14[[#This Row],[id]],Tabla2[],'aux buscarv'!J$1,FALSE)</f>
        <v>GENERAL PUEYRREDON</v>
      </c>
      <c r="K314" s="61" t="str">
        <f>VLOOKUP(Tabla14[[#This Row],[id]],Tabla2[],'aux buscarv'!K$1,FALSE)</f>
        <v xml:space="preserve">MAR DEL PLATA </v>
      </c>
      <c r="L314" s="61" t="str">
        <f>VLOOKUP(Tabla14[[#This Row],[id]],Tabla2[],'aux buscarv'!L$1,FALSE)</f>
        <v>PARQUE DE LAS INFANCIAS- BASE NAVAL</v>
      </c>
      <c r="M314" s="61" t="str">
        <f>VLOOKUP(Tabla14[[#This Row],[id]],Tabla2[],'aux buscarv'!M$1,FALSE)</f>
        <v>BV. MARITIMO PATRICIO PERALTA RAMOS AL 6500</v>
      </c>
      <c r="N314" s="62" t="str">
        <f>VLOOKUP(Tabla14[[#This Row],[id]],Tabla2[],'aux buscarv'!N$1,FALSE)</f>
        <v>https://goo.gl/maps/qFkJtHkKPSBGKaJY7</v>
      </c>
      <c r="O314" t="s">
        <v>114</v>
      </c>
      <c r="P314" t="s">
        <v>123</v>
      </c>
      <c r="Q314" t="s">
        <v>124</v>
      </c>
      <c r="R314">
        <v>26</v>
      </c>
    </row>
    <row r="315" spans="1:18" x14ac:dyDescent="0.25">
      <c r="A315" t="s">
        <v>325</v>
      </c>
      <c r="B315" s="46">
        <f>VLOOKUP(Tabla14[[#This Row],[id]],Tabla2[],'aux buscarv'!B$1,FALSE)</f>
        <v>44959</v>
      </c>
      <c r="C315" s="61">
        <f>VLOOKUP(Tabla14[[#This Row],[id]],Tabla2[],'aux buscarv'!C$1,FALSE)</f>
        <v>2</v>
      </c>
      <c r="D315" s="61">
        <f>VLOOKUP(Tabla14[[#This Row],[id]],Tabla2[],'aux buscarv'!D$1,FALSE)</f>
        <v>2</v>
      </c>
      <c r="E315" s="61">
        <f>VLOOKUP(Tabla14[[#This Row],[id]],Tabla2[],'aux buscarv'!E$1,FALSE)</f>
        <v>2023</v>
      </c>
      <c r="F315" s="61">
        <f>VLOOKUP(Tabla14[[#This Row],[id]],Tabla2[],'aux buscarv'!F$1,FALSE)</f>
        <v>6</v>
      </c>
      <c r="G315" s="61" t="str">
        <f>VLOOKUP(Tabla14[[#This Row],[id]],Tabla2[],'aux buscarv'!G$1,FALSE)</f>
        <v>DAPPTE</v>
      </c>
      <c r="H315" s="61" t="str">
        <f>VLOOKUP(Tabla14[[#This Row],[id]],Tabla2[],'aux buscarv'!H$1,FALSE)</f>
        <v>BUENOS AIRES</v>
      </c>
      <c r="I315" s="61">
        <f>VLOOKUP(Tabla14[[#This Row],[id]],Tabla2[],'aux buscarv'!I$1,FALSE)</f>
        <v>17</v>
      </c>
      <c r="J315" s="61" t="str">
        <f>VLOOKUP(Tabla14[[#This Row],[id]],Tabla2[],'aux buscarv'!J$1,FALSE)</f>
        <v>GENERAL PUEYRREDON</v>
      </c>
      <c r="K315" s="61" t="str">
        <f>VLOOKUP(Tabla14[[#This Row],[id]],Tabla2[],'aux buscarv'!K$1,FALSE)</f>
        <v xml:space="preserve">MAR DEL PLATA </v>
      </c>
      <c r="L315" s="61" t="str">
        <f>VLOOKUP(Tabla14[[#This Row],[id]],Tabla2[],'aux buscarv'!L$1,FALSE)</f>
        <v>PARQUE DE LAS INFANCIAS- BASE NAVAL</v>
      </c>
      <c r="M315" s="61" t="str">
        <f>VLOOKUP(Tabla14[[#This Row],[id]],Tabla2[],'aux buscarv'!M$1,FALSE)</f>
        <v>BV. MARITIMO PATRICIO PERALTA RAMOS AL 6500</v>
      </c>
      <c r="N315" s="62" t="str">
        <f>VLOOKUP(Tabla14[[#This Row],[id]],Tabla2[],'aux buscarv'!N$1,FALSE)</f>
        <v>https://goo.gl/maps/qFkJtHkKPSBGKaJY7</v>
      </c>
      <c r="O315" t="s">
        <v>114</v>
      </c>
      <c r="P315" t="s">
        <v>123</v>
      </c>
      <c r="Q315" t="s">
        <v>111</v>
      </c>
      <c r="R315">
        <v>288</v>
      </c>
    </row>
    <row r="316" spans="1:18" x14ac:dyDescent="0.25">
      <c r="A316" t="s">
        <v>326</v>
      </c>
      <c r="B316" s="46">
        <f>VLOOKUP(Tabla14[[#This Row],[id]],Tabla2[],'aux buscarv'!B$1,FALSE)</f>
        <v>44960</v>
      </c>
      <c r="C316" s="61">
        <f>VLOOKUP(Tabla14[[#This Row],[id]],Tabla2[],'aux buscarv'!C$1,FALSE)</f>
        <v>3</v>
      </c>
      <c r="D316" s="61">
        <f>VLOOKUP(Tabla14[[#This Row],[id]],Tabla2[],'aux buscarv'!D$1,FALSE)</f>
        <v>2</v>
      </c>
      <c r="E316" s="61">
        <f>VLOOKUP(Tabla14[[#This Row],[id]],Tabla2[],'aux buscarv'!E$1,FALSE)</f>
        <v>2023</v>
      </c>
      <c r="F316" s="61">
        <f>VLOOKUP(Tabla14[[#This Row],[id]],Tabla2[],'aux buscarv'!F$1,FALSE)</f>
        <v>6</v>
      </c>
      <c r="G316" s="61" t="str">
        <f>VLOOKUP(Tabla14[[#This Row],[id]],Tabla2[],'aux buscarv'!G$1,FALSE)</f>
        <v>DAPPTE</v>
      </c>
      <c r="H316" s="61" t="str">
        <f>VLOOKUP(Tabla14[[#This Row],[id]],Tabla2[],'aux buscarv'!H$1,FALSE)</f>
        <v>BUENOS AIRES</v>
      </c>
      <c r="I316" s="61">
        <f>VLOOKUP(Tabla14[[#This Row],[id]],Tabla2[],'aux buscarv'!I$1,FALSE)</f>
        <v>17</v>
      </c>
      <c r="J316" s="61" t="str">
        <f>VLOOKUP(Tabla14[[#This Row],[id]],Tabla2[],'aux buscarv'!J$1,FALSE)</f>
        <v>GENERAL PUEYRREDON</v>
      </c>
      <c r="K316" s="61" t="str">
        <f>VLOOKUP(Tabla14[[#This Row],[id]],Tabla2[],'aux buscarv'!K$1,FALSE)</f>
        <v xml:space="preserve">MAR DEL PLATA </v>
      </c>
      <c r="L316" s="61" t="str">
        <f>VLOOKUP(Tabla14[[#This Row],[id]],Tabla2[],'aux buscarv'!L$1,FALSE)</f>
        <v>PARQUE DE LAS INFANCIAS- BASE NAVAL</v>
      </c>
      <c r="M316" s="61" t="str">
        <f>VLOOKUP(Tabla14[[#This Row],[id]],Tabla2[],'aux buscarv'!M$1,FALSE)</f>
        <v>BV. MARITIMO PATRICIO PERALTA RAMOS AL 6500</v>
      </c>
      <c r="N316" s="62" t="str">
        <f>VLOOKUP(Tabla14[[#This Row],[id]],Tabla2[],'aux buscarv'!N$1,FALSE)</f>
        <v>https://goo.gl/maps/qFkJtHkKPSBGKaJY7</v>
      </c>
      <c r="O316" t="s">
        <v>114</v>
      </c>
      <c r="P316" t="s">
        <v>115</v>
      </c>
      <c r="Q316" t="s">
        <v>111</v>
      </c>
      <c r="R316">
        <v>11</v>
      </c>
    </row>
    <row r="317" spans="1:18" x14ac:dyDescent="0.25">
      <c r="A317" t="s">
        <v>326</v>
      </c>
      <c r="B317" s="46">
        <f>VLOOKUP(Tabla14[[#This Row],[id]],Tabla2[],'aux buscarv'!B$1,FALSE)</f>
        <v>44960</v>
      </c>
      <c r="C317" s="61">
        <f>VLOOKUP(Tabla14[[#This Row],[id]],Tabla2[],'aux buscarv'!C$1,FALSE)</f>
        <v>3</v>
      </c>
      <c r="D317" s="61">
        <f>VLOOKUP(Tabla14[[#This Row],[id]],Tabla2[],'aux buscarv'!D$1,FALSE)</f>
        <v>2</v>
      </c>
      <c r="E317" s="61">
        <f>VLOOKUP(Tabla14[[#This Row],[id]],Tabla2[],'aux buscarv'!E$1,FALSE)</f>
        <v>2023</v>
      </c>
      <c r="F317" s="61">
        <f>VLOOKUP(Tabla14[[#This Row],[id]],Tabla2[],'aux buscarv'!F$1,FALSE)</f>
        <v>6</v>
      </c>
      <c r="G317" s="61" t="str">
        <f>VLOOKUP(Tabla14[[#This Row],[id]],Tabla2[],'aux buscarv'!G$1,FALSE)</f>
        <v>DAPPTE</v>
      </c>
      <c r="H317" s="61" t="str">
        <f>VLOOKUP(Tabla14[[#This Row],[id]],Tabla2[],'aux buscarv'!H$1,FALSE)</f>
        <v>BUENOS AIRES</v>
      </c>
      <c r="I317" s="61">
        <f>VLOOKUP(Tabla14[[#This Row],[id]],Tabla2[],'aux buscarv'!I$1,FALSE)</f>
        <v>17</v>
      </c>
      <c r="J317" s="61" t="str">
        <f>VLOOKUP(Tabla14[[#This Row],[id]],Tabla2[],'aux buscarv'!J$1,FALSE)</f>
        <v>GENERAL PUEYRREDON</v>
      </c>
      <c r="K317" s="61" t="str">
        <f>VLOOKUP(Tabla14[[#This Row],[id]],Tabla2[],'aux buscarv'!K$1,FALSE)</f>
        <v xml:space="preserve">MAR DEL PLATA </v>
      </c>
      <c r="L317" s="61" t="str">
        <f>VLOOKUP(Tabla14[[#This Row],[id]],Tabla2[],'aux buscarv'!L$1,FALSE)</f>
        <v>PARQUE DE LAS INFANCIAS- BASE NAVAL</v>
      </c>
      <c r="M317" s="61" t="str">
        <f>VLOOKUP(Tabla14[[#This Row],[id]],Tabla2[],'aux buscarv'!M$1,FALSE)</f>
        <v>BV. MARITIMO PATRICIO PERALTA RAMOS AL 6500</v>
      </c>
      <c r="N317" s="62" t="str">
        <f>VLOOKUP(Tabla14[[#This Row],[id]],Tabla2[],'aux buscarv'!N$1,FALSE)</f>
        <v>https://goo.gl/maps/qFkJtHkKPSBGKaJY7</v>
      </c>
      <c r="O317" t="s">
        <v>114</v>
      </c>
      <c r="P317" t="s">
        <v>123</v>
      </c>
      <c r="Q317" t="s">
        <v>124</v>
      </c>
      <c r="R317">
        <v>23</v>
      </c>
    </row>
    <row r="318" spans="1:18" x14ac:dyDescent="0.25">
      <c r="A318" t="s">
        <v>326</v>
      </c>
      <c r="B318" s="46">
        <f>VLOOKUP(Tabla14[[#This Row],[id]],Tabla2[],'aux buscarv'!B$1,FALSE)</f>
        <v>44960</v>
      </c>
      <c r="C318" s="61">
        <f>VLOOKUP(Tabla14[[#This Row],[id]],Tabla2[],'aux buscarv'!C$1,FALSE)</f>
        <v>3</v>
      </c>
      <c r="D318" s="61">
        <f>VLOOKUP(Tabla14[[#This Row],[id]],Tabla2[],'aux buscarv'!D$1,FALSE)</f>
        <v>2</v>
      </c>
      <c r="E318" s="61">
        <f>VLOOKUP(Tabla14[[#This Row],[id]],Tabla2[],'aux buscarv'!E$1,FALSE)</f>
        <v>2023</v>
      </c>
      <c r="F318" s="61">
        <f>VLOOKUP(Tabla14[[#This Row],[id]],Tabla2[],'aux buscarv'!F$1,FALSE)</f>
        <v>6</v>
      </c>
      <c r="G318" s="61" t="str">
        <f>VLOOKUP(Tabla14[[#This Row],[id]],Tabla2[],'aux buscarv'!G$1,FALSE)</f>
        <v>DAPPTE</v>
      </c>
      <c r="H318" s="61" t="str">
        <f>VLOOKUP(Tabla14[[#This Row],[id]],Tabla2[],'aux buscarv'!H$1,FALSE)</f>
        <v>BUENOS AIRES</v>
      </c>
      <c r="I318" s="61">
        <f>VLOOKUP(Tabla14[[#This Row],[id]],Tabla2[],'aux buscarv'!I$1,FALSE)</f>
        <v>17</v>
      </c>
      <c r="J318" s="61" t="str">
        <f>VLOOKUP(Tabla14[[#This Row],[id]],Tabla2[],'aux buscarv'!J$1,FALSE)</f>
        <v>GENERAL PUEYRREDON</v>
      </c>
      <c r="K318" s="61" t="str">
        <f>VLOOKUP(Tabla14[[#This Row],[id]],Tabla2[],'aux buscarv'!K$1,FALSE)</f>
        <v xml:space="preserve">MAR DEL PLATA </v>
      </c>
      <c r="L318" s="61" t="str">
        <f>VLOOKUP(Tabla14[[#This Row],[id]],Tabla2[],'aux buscarv'!L$1,FALSE)</f>
        <v>PARQUE DE LAS INFANCIAS- BASE NAVAL</v>
      </c>
      <c r="M318" s="61" t="str">
        <f>VLOOKUP(Tabla14[[#This Row],[id]],Tabla2[],'aux buscarv'!M$1,FALSE)</f>
        <v>BV. MARITIMO PATRICIO PERALTA RAMOS AL 6500</v>
      </c>
      <c r="N318" s="62" t="str">
        <f>VLOOKUP(Tabla14[[#This Row],[id]],Tabla2[],'aux buscarv'!N$1,FALSE)</f>
        <v>https://goo.gl/maps/qFkJtHkKPSBGKaJY7</v>
      </c>
      <c r="O318" t="s">
        <v>114</v>
      </c>
      <c r="P318" t="s">
        <v>123</v>
      </c>
      <c r="Q318" t="s">
        <v>111</v>
      </c>
      <c r="R318">
        <v>146</v>
      </c>
    </row>
    <row r="319" spans="1:18" x14ac:dyDescent="0.25">
      <c r="A319" t="s">
        <v>323</v>
      </c>
      <c r="B319" s="46">
        <f>VLOOKUP(Tabla14[[#This Row],[id]],Tabla2[],'aux buscarv'!B$1,FALSE)</f>
        <v>44957</v>
      </c>
      <c r="C319" s="61">
        <f>VLOOKUP(Tabla14[[#This Row],[id]],Tabla2[],'aux buscarv'!C$1,FALSE)</f>
        <v>31</v>
      </c>
      <c r="D319" s="61">
        <f>VLOOKUP(Tabla14[[#This Row],[id]],Tabla2[],'aux buscarv'!D$1,FALSE)</f>
        <v>1</v>
      </c>
      <c r="E319" s="61">
        <f>VLOOKUP(Tabla14[[#This Row],[id]],Tabla2[],'aux buscarv'!E$1,FALSE)</f>
        <v>2023</v>
      </c>
      <c r="F319" s="61">
        <f>VLOOKUP(Tabla14[[#This Row],[id]],Tabla2[],'aux buscarv'!F$1,FALSE)</f>
        <v>6</v>
      </c>
      <c r="G319" s="61" t="str">
        <f>VLOOKUP(Tabla14[[#This Row],[id]],Tabla2[],'aux buscarv'!G$1,FALSE)</f>
        <v>DAPPTE</v>
      </c>
      <c r="H319" s="61" t="str">
        <f>VLOOKUP(Tabla14[[#This Row],[id]],Tabla2[],'aux buscarv'!H$1,FALSE)</f>
        <v>BUENOS AIRES</v>
      </c>
      <c r="I319" s="61">
        <f>VLOOKUP(Tabla14[[#This Row],[id]],Tabla2[],'aux buscarv'!I$1,FALSE)</f>
        <v>17</v>
      </c>
      <c r="J319" s="61" t="str">
        <f>VLOOKUP(Tabla14[[#This Row],[id]],Tabla2[],'aux buscarv'!J$1,FALSE)</f>
        <v>GENERAL PUEYRREDON</v>
      </c>
      <c r="K319" s="61" t="str">
        <f>VLOOKUP(Tabla14[[#This Row],[id]],Tabla2[],'aux buscarv'!K$1,FALSE)</f>
        <v xml:space="preserve">MAR DEL PLATA </v>
      </c>
      <c r="L319" s="61" t="str">
        <f>VLOOKUP(Tabla14[[#This Row],[id]],Tabla2[],'aux buscarv'!L$1,FALSE)</f>
        <v>PARQUE DE LAS INFANCIAS- BASE NAVAL</v>
      </c>
      <c r="M319" s="61" t="str">
        <f>VLOOKUP(Tabla14[[#This Row],[id]],Tabla2[],'aux buscarv'!M$1,FALSE)</f>
        <v>BV. MARITIMO PATRICIO PERALTA RAMOS AL 6500</v>
      </c>
      <c r="N319" s="62" t="str">
        <f>VLOOKUP(Tabla14[[#This Row],[id]],Tabla2[],'aux buscarv'!N$1,FALSE)</f>
        <v>https://goo.gl/maps/qFkJtHkKPSBGKaJY7</v>
      </c>
      <c r="O319" t="s">
        <v>114</v>
      </c>
      <c r="P319" t="s">
        <v>115</v>
      </c>
      <c r="Q319" t="s">
        <v>111</v>
      </c>
      <c r="R319">
        <v>12</v>
      </c>
    </row>
    <row r="320" spans="1:18" x14ac:dyDescent="0.25">
      <c r="A320" t="s">
        <v>323</v>
      </c>
      <c r="B320" s="46">
        <f>VLOOKUP(Tabla14[[#This Row],[id]],Tabla2[],'aux buscarv'!B$1,FALSE)</f>
        <v>44957</v>
      </c>
      <c r="C320" s="61">
        <f>VLOOKUP(Tabla14[[#This Row],[id]],Tabla2[],'aux buscarv'!C$1,FALSE)</f>
        <v>31</v>
      </c>
      <c r="D320" s="61">
        <f>VLOOKUP(Tabla14[[#This Row],[id]],Tabla2[],'aux buscarv'!D$1,FALSE)</f>
        <v>1</v>
      </c>
      <c r="E320" s="61">
        <f>VLOOKUP(Tabla14[[#This Row],[id]],Tabla2[],'aux buscarv'!E$1,FALSE)</f>
        <v>2023</v>
      </c>
      <c r="F320" s="61">
        <f>VLOOKUP(Tabla14[[#This Row],[id]],Tabla2[],'aux buscarv'!F$1,FALSE)</f>
        <v>6</v>
      </c>
      <c r="G320" s="61" t="str">
        <f>VLOOKUP(Tabla14[[#This Row],[id]],Tabla2[],'aux buscarv'!G$1,FALSE)</f>
        <v>DAPPTE</v>
      </c>
      <c r="H320" s="61" t="str">
        <f>VLOOKUP(Tabla14[[#This Row],[id]],Tabla2[],'aux buscarv'!H$1,FALSE)</f>
        <v>BUENOS AIRES</v>
      </c>
      <c r="I320" s="61">
        <f>VLOOKUP(Tabla14[[#This Row],[id]],Tabla2[],'aux buscarv'!I$1,FALSE)</f>
        <v>17</v>
      </c>
      <c r="J320" s="61" t="str">
        <f>VLOOKUP(Tabla14[[#This Row],[id]],Tabla2[],'aux buscarv'!J$1,FALSE)</f>
        <v>GENERAL PUEYRREDON</v>
      </c>
      <c r="K320" s="61" t="str">
        <f>VLOOKUP(Tabla14[[#This Row],[id]],Tabla2[],'aux buscarv'!K$1,FALSE)</f>
        <v xml:space="preserve">MAR DEL PLATA </v>
      </c>
      <c r="L320" s="61" t="str">
        <f>VLOOKUP(Tabla14[[#This Row],[id]],Tabla2[],'aux buscarv'!L$1,FALSE)</f>
        <v>PARQUE DE LAS INFANCIAS- BASE NAVAL</v>
      </c>
      <c r="M320" s="61" t="str">
        <f>VLOOKUP(Tabla14[[#This Row],[id]],Tabla2[],'aux buscarv'!M$1,FALSE)</f>
        <v>BV. MARITIMO PATRICIO PERALTA RAMOS AL 6500</v>
      </c>
      <c r="N320" s="62" t="str">
        <f>VLOOKUP(Tabla14[[#This Row],[id]],Tabla2[],'aux buscarv'!N$1,FALSE)</f>
        <v>https://goo.gl/maps/qFkJtHkKPSBGKaJY7</v>
      </c>
      <c r="O320" t="s">
        <v>114</v>
      </c>
      <c r="P320" t="s">
        <v>123</v>
      </c>
      <c r="Q320" t="s">
        <v>124</v>
      </c>
      <c r="R320">
        <v>35</v>
      </c>
    </row>
    <row r="321" spans="1:18" x14ac:dyDescent="0.25">
      <c r="A321" t="s">
        <v>323</v>
      </c>
      <c r="B321" s="46">
        <f>VLOOKUP(Tabla14[[#This Row],[id]],Tabla2[],'aux buscarv'!B$1,FALSE)</f>
        <v>44957</v>
      </c>
      <c r="C321" s="61">
        <f>VLOOKUP(Tabla14[[#This Row],[id]],Tabla2[],'aux buscarv'!C$1,FALSE)</f>
        <v>31</v>
      </c>
      <c r="D321" s="61">
        <f>VLOOKUP(Tabla14[[#This Row],[id]],Tabla2[],'aux buscarv'!D$1,FALSE)</f>
        <v>1</v>
      </c>
      <c r="E321" s="61">
        <f>VLOOKUP(Tabla14[[#This Row],[id]],Tabla2[],'aux buscarv'!E$1,FALSE)</f>
        <v>2023</v>
      </c>
      <c r="F321" s="61">
        <f>VLOOKUP(Tabla14[[#This Row],[id]],Tabla2[],'aux buscarv'!F$1,FALSE)</f>
        <v>6</v>
      </c>
      <c r="G321" s="61" t="str">
        <f>VLOOKUP(Tabla14[[#This Row],[id]],Tabla2[],'aux buscarv'!G$1,FALSE)</f>
        <v>DAPPTE</v>
      </c>
      <c r="H321" s="61" t="str">
        <f>VLOOKUP(Tabla14[[#This Row],[id]],Tabla2[],'aux buscarv'!H$1,FALSE)</f>
        <v>BUENOS AIRES</v>
      </c>
      <c r="I321" s="61">
        <f>VLOOKUP(Tabla14[[#This Row],[id]],Tabla2[],'aux buscarv'!I$1,FALSE)</f>
        <v>17</v>
      </c>
      <c r="J321" s="61" t="str">
        <f>VLOOKUP(Tabla14[[#This Row],[id]],Tabla2[],'aux buscarv'!J$1,FALSE)</f>
        <v>GENERAL PUEYRREDON</v>
      </c>
      <c r="K321" s="61" t="str">
        <f>VLOOKUP(Tabla14[[#This Row],[id]],Tabla2[],'aux buscarv'!K$1,FALSE)</f>
        <v xml:space="preserve">MAR DEL PLATA </v>
      </c>
      <c r="L321" s="61" t="str">
        <f>VLOOKUP(Tabla14[[#This Row],[id]],Tabla2[],'aux buscarv'!L$1,FALSE)</f>
        <v>PARQUE DE LAS INFANCIAS- BASE NAVAL</v>
      </c>
      <c r="M321" s="61" t="str">
        <f>VLOOKUP(Tabla14[[#This Row],[id]],Tabla2[],'aux buscarv'!M$1,FALSE)</f>
        <v>BV. MARITIMO PATRICIO PERALTA RAMOS AL 6500</v>
      </c>
      <c r="N321" s="62" t="str">
        <f>VLOOKUP(Tabla14[[#This Row],[id]],Tabla2[],'aux buscarv'!N$1,FALSE)</f>
        <v>https://goo.gl/maps/qFkJtHkKPSBGKaJY7</v>
      </c>
      <c r="O321" t="s">
        <v>114</v>
      </c>
      <c r="P321" t="s">
        <v>123</v>
      </c>
      <c r="Q321" t="s">
        <v>111</v>
      </c>
      <c r="R321">
        <v>449</v>
      </c>
    </row>
    <row r="322" spans="1:18" x14ac:dyDescent="0.25">
      <c r="A322" t="s">
        <v>327</v>
      </c>
      <c r="B322" s="46">
        <f>VLOOKUP(Tabla14[[#This Row],[id]],Tabla2[],'aux buscarv'!B$1,FALSE)</f>
        <v>44961</v>
      </c>
      <c r="C322" s="61">
        <f>VLOOKUP(Tabla14[[#This Row],[id]],Tabla2[],'aux buscarv'!C$1,FALSE)</f>
        <v>4</v>
      </c>
      <c r="D322" s="61">
        <f>VLOOKUP(Tabla14[[#This Row],[id]],Tabla2[],'aux buscarv'!D$1,FALSE)</f>
        <v>2</v>
      </c>
      <c r="E322" s="61">
        <f>VLOOKUP(Tabla14[[#This Row],[id]],Tabla2[],'aux buscarv'!E$1,FALSE)</f>
        <v>2023</v>
      </c>
      <c r="F322" s="61">
        <f>VLOOKUP(Tabla14[[#This Row],[id]],Tabla2[],'aux buscarv'!F$1,FALSE)</f>
        <v>6</v>
      </c>
      <c r="G322" s="61" t="str">
        <f>VLOOKUP(Tabla14[[#This Row],[id]],Tabla2[],'aux buscarv'!G$1,FALSE)</f>
        <v>DAPPTE</v>
      </c>
      <c r="H322" s="61" t="str">
        <f>VLOOKUP(Tabla14[[#This Row],[id]],Tabla2[],'aux buscarv'!H$1,FALSE)</f>
        <v>BUENOS AIRES</v>
      </c>
      <c r="I322" s="61">
        <f>VLOOKUP(Tabla14[[#This Row],[id]],Tabla2[],'aux buscarv'!I$1,FALSE)</f>
        <v>17</v>
      </c>
      <c r="J322" s="61" t="str">
        <f>VLOOKUP(Tabla14[[#This Row],[id]],Tabla2[],'aux buscarv'!J$1,FALSE)</f>
        <v>GENERAL PUEYRREDON</v>
      </c>
      <c r="K322" s="61" t="str">
        <f>VLOOKUP(Tabla14[[#This Row],[id]],Tabla2[],'aux buscarv'!K$1,FALSE)</f>
        <v xml:space="preserve">MAR DEL PLATA </v>
      </c>
      <c r="L322" s="61" t="str">
        <f>VLOOKUP(Tabla14[[#This Row],[id]],Tabla2[],'aux buscarv'!L$1,FALSE)</f>
        <v>PARQUE DE LAS INFANCIAS- BASE NAVAL</v>
      </c>
      <c r="M322" s="61" t="str">
        <f>VLOOKUP(Tabla14[[#This Row],[id]],Tabla2[],'aux buscarv'!M$1,FALSE)</f>
        <v>BV. MARITIMO PATRICIO PERALTA RAMOS AL 6500</v>
      </c>
      <c r="N322" s="62" t="str">
        <f>VLOOKUP(Tabla14[[#This Row],[id]],Tabla2[],'aux buscarv'!N$1,FALSE)</f>
        <v>https://goo.gl/maps/qFkJtHkKPSBGKaJY7</v>
      </c>
      <c r="O322" t="s">
        <v>114</v>
      </c>
      <c r="P322" t="s">
        <v>115</v>
      </c>
      <c r="Q322" t="s">
        <v>111</v>
      </c>
      <c r="R322">
        <v>9</v>
      </c>
    </row>
    <row r="323" spans="1:18" x14ac:dyDescent="0.25">
      <c r="A323" t="s">
        <v>327</v>
      </c>
      <c r="B323" s="46">
        <f>VLOOKUP(Tabla14[[#This Row],[id]],Tabla2[],'aux buscarv'!B$1,FALSE)</f>
        <v>44961</v>
      </c>
      <c r="C323" s="61">
        <f>VLOOKUP(Tabla14[[#This Row],[id]],Tabla2[],'aux buscarv'!C$1,FALSE)</f>
        <v>4</v>
      </c>
      <c r="D323" s="61">
        <f>VLOOKUP(Tabla14[[#This Row],[id]],Tabla2[],'aux buscarv'!D$1,FALSE)</f>
        <v>2</v>
      </c>
      <c r="E323" s="61">
        <f>VLOOKUP(Tabla14[[#This Row],[id]],Tabla2[],'aux buscarv'!E$1,FALSE)</f>
        <v>2023</v>
      </c>
      <c r="F323" s="61">
        <f>VLOOKUP(Tabla14[[#This Row],[id]],Tabla2[],'aux buscarv'!F$1,FALSE)</f>
        <v>6</v>
      </c>
      <c r="G323" s="61" t="str">
        <f>VLOOKUP(Tabla14[[#This Row],[id]],Tabla2[],'aux buscarv'!G$1,FALSE)</f>
        <v>DAPPTE</v>
      </c>
      <c r="H323" s="61" t="str">
        <f>VLOOKUP(Tabla14[[#This Row],[id]],Tabla2[],'aux buscarv'!H$1,FALSE)</f>
        <v>BUENOS AIRES</v>
      </c>
      <c r="I323" s="61">
        <f>VLOOKUP(Tabla14[[#This Row],[id]],Tabla2[],'aux buscarv'!I$1,FALSE)</f>
        <v>17</v>
      </c>
      <c r="J323" s="61" t="str">
        <f>VLOOKUP(Tabla14[[#This Row],[id]],Tabla2[],'aux buscarv'!J$1,FALSE)</f>
        <v>GENERAL PUEYRREDON</v>
      </c>
      <c r="K323" s="61" t="str">
        <f>VLOOKUP(Tabla14[[#This Row],[id]],Tabla2[],'aux buscarv'!K$1,FALSE)</f>
        <v xml:space="preserve">MAR DEL PLATA </v>
      </c>
      <c r="L323" s="61" t="str">
        <f>VLOOKUP(Tabla14[[#This Row],[id]],Tabla2[],'aux buscarv'!L$1,FALSE)</f>
        <v>PARQUE DE LAS INFANCIAS- BASE NAVAL</v>
      </c>
      <c r="M323" s="61" t="str">
        <f>VLOOKUP(Tabla14[[#This Row],[id]],Tabla2[],'aux buscarv'!M$1,FALSE)</f>
        <v>BV. MARITIMO PATRICIO PERALTA RAMOS AL 6500</v>
      </c>
      <c r="N323" s="62" t="str">
        <f>VLOOKUP(Tabla14[[#This Row],[id]],Tabla2[],'aux buscarv'!N$1,FALSE)</f>
        <v>https://goo.gl/maps/qFkJtHkKPSBGKaJY7</v>
      </c>
      <c r="O323" t="s">
        <v>114</v>
      </c>
      <c r="P323" t="s">
        <v>123</v>
      </c>
      <c r="Q323" t="s">
        <v>124</v>
      </c>
      <c r="R323">
        <v>20</v>
      </c>
    </row>
    <row r="324" spans="1:18" x14ac:dyDescent="0.25">
      <c r="A324" t="s">
        <v>327</v>
      </c>
      <c r="B324" s="79">
        <f>VLOOKUP(Tabla14[[#This Row],[id]],Tabla2[],'aux buscarv'!B$1,FALSE)</f>
        <v>44961</v>
      </c>
      <c r="C324" s="80">
        <f>VLOOKUP(Tabla14[[#This Row],[id]],Tabla2[],'aux buscarv'!C$1,FALSE)</f>
        <v>4</v>
      </c>
      <c r="D324" s="80">
        <f>VLOOKUP(Tabla14[[#This Row],[id]],Tabla2[],'aux buscarv'!D$1,FALSE)</f>
        <v>2</v>
      </c>
      <c r="E324" s="80">
        <f>VLOOKUP(Tabla14[[#This Row],[id]],Tabla2[],'aux buscarv'!E$1,FALSE)</f>
        <v>2023</v>
      </c>
      <c r="F324" s="80">
        <f>VLOOKUP(Tabla14[[#This Row],[id]],Tabla2[],'aux buscarv'!F$1,FALSE)</f>
        <v>6</v>
      </c>
      <c r="G324" s="80" t="str">
        <f>VLOOKUP(Tabla14[[#This Row],[id]],Tabla2[],'aux buscarv'!G$1,FALSE)</f>
        <v>DAPPTE</v>
      </c>
      <c r="H324" s="80" t="str">
        <f>VLOOKUP(Tabla14[[#This Row],[id]],Tabla2[],'aux buscarv'!H$1,FALSE)</f>
        <v>BUENOS AIRES</v>
      </c>
      <c r="I324" s="80">
        <f>VLOOKUP(Tabla14[[#This Row],[id]],Tabla2[],'aux buscarv'!I$1,FALSE)</f>
        <v>17</v>
      </c>
      <c r="J324" s="80" t="str">
        <f>VLOOKUP(Tabla14[[#This Row],[id]],Tabla2[],'aux buscarv'!J$1,FALSE)</f>
        <v>GENERAL PUEYRREDON</v>
      </c>
      <c r="K324" s="80" t="str">
        <f>VLOOKUP(Tabla14[[#This Row],[id]],Tabla2[],'aux buscarv'!K$1,FALSE)</f>
        <v xml:space="preserve">MAR DEL PLATA </v>
      </c>
      <c r="L324" s="80" t="str">
        <f>VLOOKUP(Tabla14[[#This Row],[id]],Tabla2[],'aux buscarv'!L$1,FALSE)</f>
        <v>PARQUE DE LAS INFANCIAS- BASE NAVAL</v>
      </c>
      <c r="M324" s="80" t="str">
        <f>VLOOKUP(Tabla14[[#This Row],[id]],Tabla2[],'aux buscarv'!M$1,FALSE)</f>
        <v>BV. MARITIMO PATRICIO PERALTA RAMOS AL 6500</v>
      </c>
      <c r="N324" s="81" t="str">
        <f>VLOOKUP(Tabla14[[#This Row],[id]],Tabla2[],'aux buscarv'!N$1,FALSE)</f>
        <v>https://goo.gl/maps/qFkJtHkKPSBGKaJY7</v>
      </c>
      <c r="O324" t="s">
        <v>114</v>
      </c>
      <c r="P324" t="s">
        <v>123</v>
      </c>
      <c r="Q324" t="s">
        <v>111</v>
      </c>
      <c r="R324">
        <v>180</v>
      </c>
    </row>
    <row r="325" spans="1:18" x14ac:dyDescent="0.25">
      <c r="A325" t="s">
        <v>328</v>
      </c>
      <c r="B325" s="79">
        <f>VLOOKUP(Tabla14[[#This Row],[id]],Tabla2[],'aux buscarv'!B$1,FALSE)</f>
        <v>44962</v>
      </c>
      <c r="C325" s="80">
        <f>VLOOKUP(Tabla14[[#This Row],[id]],Tabla2[],'aux buscarv'!C$1,FALSE)</f>
        <v>5</v>
      </c>
      <c r="D325" s="80">
        <f>VLOOKUP(Tabla14[[#This Row],[id]],Tabla2[],'aux buscarv'!D$1,FALSE)</f>
        <v>2</v>
      </c>
      <c r="E325" s="80">
        <f>VLOOKUP(Tabla14[[#This Row],[id]],Tabla2[],'aux buscarv'!E$1,FALSE)</f>
        <v>2023</v>
      </c>
      <c r="F325" s="80">
        <f>VLOOKUP(Tabla14[[#This Row],[id]],Tabla2[],'aux buscarv'!F$1,FALSE)</f>
        <v>6</v>
      </c>
      <c r="G325" s="80" t="str">
        <f>VLOOKUP(Tabla14[[#This Row],[id]],Tabla2[],'aux buscarv'!G$1,FALSE)</f>
        <v>DAPPTE</v>
      </c>
      <c r="H325" s="80" t="str">
        <f>VLOOKUP(Tabla14[[#This Row],[id]],Tabla2[],'aux buscarv'!H$1,FALSE)</f>
        <v>BUENOS AIRES</v>
      </c>
      <c r="I325" s="80">
        <f>VLOOKUP(Tabla14[[#This Row],[id]],Tabla2[],'aux buscarv'!I$1,FALSE)</f>
        <v>17</v>
      </c>
      <c r="J325" s="80" t="str">
        <f>VLOOKUP(Tabla14[[#This Row],[id]],Tabla2[],'aux buscarv'!J$1,FALSE)</f>
        <v>GENERAL PUEYRREDON</v>
      </c>
      <c r="K325" s="80" t="str">
        <f>VLOOKUP(Tabla14[[#This Row],[id]],Tabla2[],'aux buscarv'!K$1,FALSE)</f>
        <v xml:space="preserve">MAR DEL PLATA </v>
      </c>
      <c r="L325" s="80" t="str">
        <f>VLOOKUP(Tabla14[[#This Row],[id]],Tabla2[],'aux buscarv'!L$1,FALSE)</f>
        <v>PARQUE DE LAS INFANCIAS- BASE NAVAL</v>
      </c>
      <c r="M325" s="80" t="str">
        <f>VLOOKUP(Tabla14[[#This Row],[id]],Tabla2[],'aux buscarv'!M$1,FALSE)</f>
        <v>BV. MARITIMO PATRICIO PERALTA RAMOS AL 6500</v>
      </c>
      <c r="N325" s="81" t="str">
        <f>VLOOKUP(Tabla14[[#This Row],[id]],Tabla2[],'aux buscarv'!N$1,FALSE)</f>
        <v>https://goo.gl/maps/qFkJtHkKPSBGKaJY7</v>
      </c>
      <c r="O325" t="s">
        <v>114</v>
      </c>
      <c r="P325" t="s">
        <v>115</v>
      </c>
      <c r="Q325" t="s">
        <v>111</v>
      </c>
      <c r="R325">
        <v>14</v>
      </c>
    </row>
    <row r="326" spans="1:18" x14ac:dyDescent="0.25">
      <c r="A326" t="s">
        <v>328</v>
      </c>
      <c r="B326" s="79">
        <f>VLOOKUP(Tabla14[[#This Row],[id]],Tabla2[],'aux buscarv'!B$1,FALSE)</f>
        <v>44962</v>
      </c>
      <c r="C326" s="80">
        <f>VLOOKUP(Tabla14[[#This Row],[id]],Tabla2[],'aux buscarv'!C$1,FALSE)</f>
        <v>5</v>
      </c>
      <c r="D326" s="80">
        <f>VLOOKUP(Tabla14[[#This Row],[id]],Tabla2[],'aux buscarv'!D$1,FALSE)</f>
        <v>2</v>
      </c>
      <c r="E326" s="80">
        <f>VLOOKUP(Tabla14[[#This Row],[id]],Tabla2[],'aux buscarv'!E$1,FALSE)</f>
        <v>2023</v>
      </c>
      <c r="F326" s="80">
        <f>VLOOKUP(Tabla14[[#This Row],[id]],Tabla2[],'aux buscarv'!F$1,FALSE)</f>
        <v>6</v>
      </c>
      <c r="G326" s="80" t="str">
        <f>VLOOKUP(Tabla14[[#This Row],[id]],Tabla2[],'aux buscarv'!G$1,FALSE)</f>
        <v>DAPPTE</v>
      </c>
      <c r="H326" s="80" t="str">
        <f>VLOOKUP(Tabla14[[#This Row],[id]],Tabla2[],'aux buscarv'!H$1,FALSE)</f>
        <v>BUENOS AIRES</v>
      </c>
      <c r="I326" s="80">
        <f>VLOOKUP(Tabla14[[#This Row],[id]],Tabla2[],'aux buscarv'!I$1,FALSE)</f>
        <v>17</v>
      </c>
      <c r="J326" s="80" t="str">
        <f>VLOOKUP(Tabla14[[#This Row],[id]],Tabla2[],'aux buscarv'!J$1,FALSE)</f>
        <v>GENERAL PUEYRREDON</v>
      </c>
      <c r="K326" s="80" t="str">
        <f>VLOOKUP(Tabla14[[#This Row],[id]],Tabla2[],'aux buscarv'!K$1,FALSE)</f>
        <v xml:space="preserve">MAR DEL PLATA </v>
      </c>
      <c r="L326" s="80" t="str">
        <f>VLOOKUP(Tabla14[[#This Row],[id]],Tabla2[],'aux buscarv'!L$1,FALSE)</f>
        <v>PARQUE DE LAS INFANCIAS- BASE NAVAL</v>
      </c>
      <c r="M326" s="80" t="str">
        <f>VLOOKUP(Tabla14[[#This Row],[id]],Tabla2[],'aux buscarv'!M$1,FALSE)</f>
        <v>BV. MARITIMO PATRICIO PERALTA RAMOS AL 6500</v>
      </c>
      <c r="N326" s="81" t="str">
        <f>VLOOKUP(Tabla14[[#This Row],[id]],Tabla2[],'aux buscarv'!N$1,FALSE)</f>
        <v>https://goo.gl/maps/qFkJtHkKPSBGKaJY7</v>
      </c>
      <c r="O326" t="s">
        <v>114</v>
      </c>
      <c r="P326" t="s">
        <v>123</v>
      </c>
      <c r="Q326" t="s">
        <v>124</v>
      </c>
      <c r="R326">
        <v>15</v>
      </c>
    </row>
    <row r="327" spans="1:18" x14ac:dyDescent="0.25">
      <c r="A327" t="s">
        <v>328</v>
      </c>
      <c r="B327" s="79">
        <f>VLOOKUP(Tabla14[[#This Row],[id]],Tabla2[],'aux buscarv'!B$1,FALSE)</f>
        <v>44962</v>
      </c>
      <c r="C327" s="80">
        <f>VLOOKUP(Tabla14[[#This Row],[id]],Tabla2[],'aux buscarv'!C$1,FALSE)</f>
        <v>5</v>
      </c>
      <c r="D327" s="80">
        <f>VLOOKUP(Tabla14[[#This Row],[id]],Tabla2[],'aux buscarv'!D$1,FALSE)</f>
        <v>2</v>
      </c>
      <c r="E327" s="80">
        <f>VLOOKUP(Tabla14[[#This Row],[id]],Tabla2[],'aux buscarv'!E$1,FALSE)</f>
        <v>2023</v>
      </c>
      <c r="F327" s="80">
        <f>VLOOKUP(Tabla14[[#This Row],[id]],Tabla2[],'aux buscarv'!F$1,FALSE)</f>
        <v>6</v>
      </c>
      <c r="G327" s="80" t="str">
        <f>VLOOKUP(Tabla14[[#This Row],[id]],Tabla2[],'aux buscarv'!G$1,FALSE)</f>
        <v>DAPPTE</v>
      </c>
      <c r="H327" s="80" t="str">
        <f>VLOOKUP(Tabla14[[#This Row],[id]],Tabla2[],'aux buscarv'!H$1,FALSE)</f>
        <v>BUENOS AIRES</v>
      </c>
      <c r="I327" s="80">
        <f>VLOOKUP(Tabla14[[#This Row],[id]],Tabla2[],'aux buscarv'!I$1,FALSE)</f>
        <v>17</v>
      </c>
      <c r="J327" s="80" t="str">
        <f>VLOOKUP(Tabla14[[#This Row],[id]],Tabla2[],'aux buscarv'!J$1,FALSE)</f>
        <v>GENERAL PUEYRREDON</v>
      </c>
      <c r="K327" s="80" t="str">
        <f>VLOOKUP(Tabla14[[#This Row],[id]],Tabla2[],'aux buscarv'!K$1,FALSE)</f>
        <v xml:space="preserve">MAR DEL PLATA </v>
      </c>
      <c r="L327" s="80" t="str">
        <f>VLOOKUP(Tabla14[[#This Row],[id]],Tabla2[],'aux buscarv'!L$1,FALSE)</f>
        <v>PARQUE DE LAS INFANCIAS- BASE NAVAL</v>
      </c>
      <c r="M327" s="80" t="str">
        <f>VLOOKUP(Tabla14[[#This Row],[id]],Tabla2[],'aux buscarv'!M$1,FALSE)</f>
        <v>BV. MARITIMO PATRICIO PERALTA RAMOS AL 6500</v>
      </c>
      <c r="N327" s="81" t="str">
        <f>VLOOKUP(Tabla14[[#This Row],[id]],Tabla2[],'aux buscarv'!N$1,FALSE)</f>
        <v>https://goo.gl/maps/qFkJtHkKPSBGKaJY7</v>
      </c>
      <c r="O327" t="s">
        <v>114</v>
      </c>
      <c r="P327" t="s">
        <v>123</v>
      </c>
      <c r="Q327" t="s">
        <v>111</v>
      </c>
      <c r="R327">
        <v>162</v>
      </c>
    </row>
    <row r="328" spans="1:18" x14ac:dyDescent="0.25">
      <c r="A328" t="s">
        <v>329</v>
      </c>
      <c r="B328" s="79">
        <f>VLOOKUP(Tabla14[[#This Row],[id]],Tabla2[],'aux buscarv'!B$1,FALSE)</f>
        <v>44963</v>
      </c>
      <c r="C328" s="80">
        <f>VLOOKUP(Tabla14[[#This Row],[id]],Tabla2[],'aux buscarv'!C$1,FALSE)</f>
        <v>6</v>
      </c>
      <c r="D328" s="80">
        <f>VLOOKUP(Tabla14[[#This Row],[id]],Tabla2[],'aux buscarv'!D$1,FALSE)</f>
        <v>2</v>
      </c>
      <c r="E328" s="80">
        <f>VLOOKUP(Tabla14[[#This Row],[id]],Tabla2[],'aux buscarv'!E$1,FALSE)</f>
        <v>2023</v>
      </c>
      <c r="F328" s="80">
        <f>VLOOKUP(Tabla14[[#This Row],[id]],Tabla2[],'aux buscarv'!F$1,FALSE)</f>
        <v>7</v>
      </c>
      <c r="G328" s="80" t="str">
        <f>VLOOKUP(Tabla14[[#This Row],[id]],Tabla2[],'aux buscarv'!G$1,FALSE)</f>
        <v>DAPPTE</v>
      </c>
      <c r="H328" s="80" t="str">
        <f>VLOOKUP(Tabla14[[#This Row],[id]],Tabla2[],'aux buscarv'!H$1,FALSE)</f>
        <v>CABA</v>
      </c>
      <c r="I328" s="80">
        <f>VLOOKUP(Tabla14[[#This Row],[id]],Tabla2[],'aux buscarv'!I$1,FALSE)</f>
        <v>22</v>
      </c>
      <c r="J328" s="80" t="str">
        <f>VLOOKUP(Tabla14[[#This Row],[id]],Tabla2[],'aux buscarv'!J$1,FALSE)</f>
        <v>COMUNA 1</v>
      </c>
      <c r="K328" s="80" t="str">
        <f>VLOOKUP(Tabla14[[#This Row],[id]],Tabla2[],'aux buscarv'!K$1,FALSE)</f>
        <v>CONSTITUCION</v>
      </c>
      <c r="L328" s="80" t="str">
        <f>VLOOKUP(Tabla14[[#This Row],[id]],Tabla2[],'aux buscarv'!L$1,FALSE)</f>
        <v>PLAZA DE TREN CONSTITUCION HALL CENTRAL ANDEN 14</v>
      </c>
      <c r="M328" s="80" t="str">
        <f>VLOOKUP(Tabla14[[#This Row],[id]],Tabla2[],'aux buscarv'!M$1,FALSE)</f>
        <v>BRASIL 1128</v>
      </c>
      <c r="N328" s="81" t="str">
        <f>VLOOKUP(Tabla14[[#This Row],[id]],Tabla2[],'aux buscarv'!N$1,FALSE)</f>
        <v>https://goo.gl/maps/uprzs4Mxs4X5b2LX6</v>
      </c>
      <c r="O328" t="s">
        <v>109</v>
      </c>
      <c r="P328" t="s">
        <v>110</v>
      </c>
      <c r="Q328" t="s">
        <v>111</v>
      </c>
      <c r="R328">
        <v>101</v>
      </c>
    </row>
    <row r="329" spans="1:18" x14ac:dyDescent="0.25">
      <c r="A329" t="s">
        <v>329</v>
      </c>
      <c r="B329" s="79">
        <f>VLOOKUP(Tabla14[[#This Row],[id]],Tabla2[],'aux buscarv'!B$1,FALSE)</f>
        <v>44963</v>
      </c>
      <c r="C329" s="80">
        <f>VLOOKUP(Tabla14[[#This Row],[id]],Tabla2[],'aux buscarv'!C$1,FALSE)</f>
        <v>6</v>
      </c>
      <c r="D329" s="80">
        <f>VLOOKUP(Tabla14[[#This Row],[id]],Tabla2[],'aux buscarv'!D$1,FALSE)</f>
        <v>2</v>
      </c>
      <c r="E329" s="80">
        <f>VLOOKUP(Tabla14[[#This Row],[id]],Tabla2[],'aux buscarv'!E$1,FALSE)</f>
        <v>2023</v>
      </c>
      <c r="F329" s="80">
        <f>VLOOKUP(Tabla14[[#This Row],[id]],Tabla2[],'aux buscarv'!F$1,FALSE)</f>
        <v>7</v>
      </c>
      <c r="G329" s="80" t="str">
        <f>VLOOKUP(Tabla14[[#This Row],[id]],Tabla2[],'aux buscarv'!G$1,FALSE)</f>
        <v>DAPPTE</v>
      </c>
      <c r="H329" s="80" t="str">
        <f>VLOOKUP(Tabla14[[#This Row],[id]],Tabla2[],'aux buscarv'!H$1,FALSE)</f>
        <v>CABA</v>
      </c>
      <c r="I329" s="80">
        <f>VLOOKUP(Tabla14[[#This Row],[id]],Tabla2[],'aux buscarv'!I$1,FALSE)</f>
        <v>22</v>
      </c>
      <c r="J329" s="80" t="str">
        <f>VLOOKUP(Tabla14[[#This Row],[id]],Tabla2[],'aux buscarv'!J$1,FALSE)</f>
        <v>COMUNA 1</v>
      </c>
      <c r="K329" s="80" t="str">
        <f>VLOOKUP(Tabla14[[#This Row],[id]],Tabla2[],'aux buscarv'!K$1,FALSE)</f>
        <v>CONSTITUCION</v>
      </c>
      <c r="L329" s="80" t="str">
        <f>VLOOKUP(Tabla14[[#This Row],[id]],Tabla2[],'aux buscarv'!L$1,FALSE)</f>
        <v>PLAZA DE TREN CONSTITUCION HALL CENTRAL ANDEN 14</v>
      </c>
      <c r="M329" s="80" t="str">
        <f>VLOOKUP(Tabla14[[#This Row],[id]],Tabla2[],'aux buscarv'!M$1,FALSE)</f>
        <v>BRASIL 1128</v>
      </c>
      <c r="N329" s="81" t="str">
        <f>VLOOKUP(Tabla14[[#This Row],[id]],Tabla2[],'aux buscarv'!N$1,FALSE)</f>
        <v>https://goo.gl/maps/uprzs4Mxs4X5b2LX6</v>
      </c>
      <c r="O329" t="s">
        <v>109</v>
      </c>
      <c r="P329" t="s">
        <v>110</v>
      </c>
      <c r="Q329" t="s">
        <v>112</v>
      </c>
      <c r="R329">
        <v>121</v>
      </c>
    </row>
    <row r="330" spans="1:18" x14ac:dyDescent="0.25">
      <c r="A330" t="s">
        <v>329</v>
      </c>
      <c r="B330" s="79">
        <f>VLOOKUP(Tabla14[[#This Row],[id]],Tabla2[],'aux buscarv'!B$1,FALSE)</f>
        <v>44963</v>
      </c>
      <c r="C330" s="80">
        <f>VLOOKUP(Tabla14[[#This Row],[id]],Tabla2[],'aux buscarv'!C$1,FALSE)</f>
        <v>6</v>
      </c>
      <c r="D330" s="80">
        <f>VLOOKUP(Tabla14[[#This Row],[id]],Tabla2[],'aux buscarv'!D$1,FALSE)</f>
        <v>2</v>
      </c>
      <c r="E330" s="80">
        <f>VLOOKUP(Tabla14[[#This Row],[id]],Tabla2[],'aux buscarv'!E$1,FALSE)</f>
        <v>2023</v>
      </c>
      <c r="F330" s="80">
        <f>VLOOKUP(Tabla14[[#This Row],[id]],Tabla2[],'aux buscarv'!F$1,FALSE)</f>
        <v>7</v>
      </c>
      <c r="G330" s="80" t="str">
        <f>VLOOKUP(Tabla14[[#This Row],[id]],Tabla2[],'aux buscarv'!G$1,FALSE)</f>
        <v>DAPPTE</v>
      </c>
      <c r="H330" s="80" t="str">
        <f>VLOOKUP(Tabla14[[#This Row],[id]],Tabla2[],'aux buscarv'!H$1,FALSE)</f>
        <v>CABA</v>
      </c>
      <c r="I330" s="80">
        <f>VLOOKUP(Tabla14[[#This Row],[id]],Tabla2[],'aux buscarv'!I$1,FALSE)</f>
        <v>22</v>
      </c>
      <c r="J330" s="80" t="str">
        <f>VLOOKUP(Tabla14[[#This Row],[id]],Tabla2[],'aux buscarv'!J$1,FALSE)</f>
        <v>COMUNA 1</v>
      </c>
      <c r="K330" s="80" t="str">
        <f>VLOOKUP(Tabla14[[#This Row],[id]],Tabla2[],'aux buscarv'!K$1,FALSE)</f>
        <v>CONSTITUCION</v>
      </c>
      <c r="L330" s="80" t="str">
        <f>VLOOKUP(Tabla14[[#This Row],[id]],Tabla2[],'aux buscarv'!L$1,FALSE)</f>
        <v>PLAZA DE TREN CONSTITUCION HALL CENTRAL ANDEN 14</v>
      </c>
      <c r="M330" s="80" t="str">
        <f>VLOOKUP(Tabla14[[#This Row],[id]],Tabla2[],'aux buscarv'!M$1,FALSE)</f>
        <v>BRASIL 1128</v>
      </c>
      <c r="N330" s="81" t="str">
        <f>VLOOKUP(Tabla14[[#This Row],[id]],Tabla2[],'aux buscarv'!N$1,FALSE)</f>
        <v>https://goo.gl/maps/uprzs4Mxs4X5b2LX6</v>
      </c>
      <c r="O330" t="s">
        <v>109</v>
      </c>
      <c r="P330" t="s">
        <v>113</v>
      </c>
      <c r="Q330" t="s">
        <v>112</v>
      </c>
      <c r="R330">
        <v>94</v>
      </c>
    </row>
    <row r="331" spans="1:18" x14ac:dyDescent="0.25">
      <c r="A331" t="s">
        <v>329</v>
      </c>
      <c r="B331" s="79">
        <f>VLOOKUP(Tabla14[[#This Row],[id]],Tabla2[],'aux buscarv'!B$1,FALSE)</f>
        <v>44963</v>
      </c>
      <c r="C331" s="80">
        <f>VLOOKUP(Tabla14[[#This Row],[id]],Tabla2[],'aux buscarv'!C$1,FALSE)</f>
        <v>6</v>
      </c>
      <c r="D331" s="80">
        <f>VLOOKUP(Tabla14[[#This Row],[id]],Tabla2[],'aux buscarv'!D$1,FALSE)</f>
        <v>2</v>
      </c>
      <c r="E331" s="80">
        <f>VLOOKUP(Tabla14[[#This Row],[id]],Tabla2[],'aux buscarv'!E$1,FALSE)</f>
        <v>2023</v>
      </c>
      <c r="F331" s="80">
        <f>VLOOKUP(Tabla14[[#This Row],[id]],Tabla2[],'aux buscarv'!F$1,FALSE)</f>
        <v>7</v>
      </c>
      <c r="G331" s="80" t="str">
        <f>VLOOKUP(Tabla14[[#This Row],[id]],Tabla2[],'aux buscarv'!G$1,FALSE)</f>
        <v>DAPPTE</v>
      </c>
      <c r="H331" s="80" t="str">
        <f>VLOOKUP(Tabla14[[#This Row],[id]],Tabla2[],'aux buscarv'!H$1,FALSE)</f>
        <v>CABA</v>
      </c>
      <c r="I331" s="80">
        <f>VLOOKUP(Tabla14[[#This Row],[id]],Tabla2[],'aux buscarv'!I$1,FALSE)</f>
        <v>22</v>
      </c>
      <c r="J331" s="80" t="str">
        <f>VLOOKUP(Tabla14[[#This Row],[id]],Tabla2[],'aux buscarv'!J$1,FALSE)</f>
        <v>COMUNA 1</v>
      </c>
      <c r="K331" s="80" t="str">
        <f>VLOOKUP(Tabla14[[#This Row],[id]],Tabla2[],'aux buscarv'!K$1,FALSE)</f>
        <v>CONSTITUCION</v>
      </c>
      <c r="L331" s="80" t="str">
        <f>VLOOKUP(Tabla14[[#This Row],[id]],Tabla2[],'aux buscarv'!L$1,FALSE)</f>
        <v>PLAZA DE TREN CONSTITUCION HALL CENTRAL ANDEN 14</v>
      </c>
      <c r="M331" s="80" t="str">
        <f>VLOOKUP(Tabla14[[#This Row],[id]],Tabla2[],'aux buscarv'!M$1,FALSE)</f>
        <v>BRASIL 1128</v>
      </c>
      <c r="N331" s="81" t="str">
        <f>VLOOKUP(Tabla14[[#This Row],[id]],Tabla2[],'aux buscarv'!N$1,FALSE)</f>
        <v>https://goo.gl/maps/uprzs4Mxs4X5b2LX6</v>
      </c>
      <c r="O331" t="s">
        <v>114</v>
      </c>
      <c r="P331" t="s">
        <v>115</v>
      </c>
      <c r="Q331" t="s">
        <v>111</v>
      </c>
      <c r="R331">
        <v>76</v>
      </c>
    </row>
    <row r="332" spans="1:18" x14ac:dyDescent="0.25">
      <c r="A332" t="s">
        <v>329</v>
      </c>
      <c r="B332" s="79">
        <f>VLOOKUP(Tabla14[[#This Row],[id]],Tabla2[],'aux buscarv'!B$1,FALSE)</f>
        <v>44963</v>
      </c>
      <c r="C332" s="80">
        <f>VLOOKUP(Tabla14[[#This Row],[id]],Tabla2[],'aux buscarv'!C$1,FALSE)</f>
        <v>6</v>
      </c>
      <c r="D332" s="80">
        <f>VLOOKUP(Tabla14[[#This Row],[id]],Tabla2[],'aux buscarv'!D$1,FALSE)</f>
        <v>2</v>
      </c>
      <c r="E332" s="80">
        <f>VLOOKUP(Tabla14[[#This Row],[id]],Tabla2[],'aux buscarv'!E$1,FALSE)</f>
        <v>2023</v>
      </c>
      <c r="F332" s="80">
        <f>VLOOKUP(Tabla14[[#This Row],[id]],Tabla2[],'aux buscarv'!F$1,FALSE)</f>
        <v>7</v>
      </c>
      <c r="G332" s="80" t="str">
        <f>VLOOKUP(Tabla14[[#This Row],[id]],Tabla2[],'aux buscarv'!G$1,FALSE)</f>
        <v>DAPPTE</v>
      </c>
      <c r="H332" s="80" t="str">
        <f>VLOOKUP(Tabla14[[#This Row],[id]],Tabla2[],'aux buscarv'!H$1,FALSE)</f>
        <v>CABA</v>
      </c>
      <c r="I332" s="80">
        <f>VLOOKUP(Tabla14[[#This Row],[id]],Tabla2[],'aux buscarv'!I$1,FALSE)</f>
        <v>22</v>
      </c>
      <c r="J332" s="80" t="str">
        <f>VLOOKUP(Tabla14[[#This Row],[id]],Tabla2[],'aux buscarv'!J$1,FALSE)</f>
        <v>COMUNA 1</v>
      </c>
      <c r="K332" s="80" t="str">
        <f>VLOOKUP(Tabla14[[#This Row],[id]],Tabla2[],'aux buscarv'!K$1,FALSE)</f>
        <v>CONSTITUCION</v>
      </c>
      <c r="L332" s="80" t="str">
        <f>VLOOKUP(Tabla14[[#This Row],[id]],Tabla2[],'aux buscarv'!L$1,FALSE)</f>
        <v>PLAZA DE TREN CONSTITUCION HALL CENTRAL ANDEN 14</v>
      </c>
      <c r="M332" s="80" t="str">
        <f>VLOOKUP(Tabla14[[#This Row],[id]],Tabla2[],'aux buscarv'!M$1,FALSE)</f>
        <v>BRASIL 1128</v>
      </c>
      <c r="N332" s="81" t="str">
        <f>VLOOKUP(Tabla14[[#This Row],[id]],Tabla2[],'aux buscarv'!N$1,FALSE)</f>
        <v>https://goo.gl/maps/uprzs4Mxs4X5b2LX6</v>
      </c>
      <c r="O332" t="s">
        <v>114</v>
      </c>
      <c r="P332" t="s">
        <v>123</v>
      </c>
      <c r="Q332" t="s">
        <v>124</v>
      </c>
      <c r="R332">
        <v>2</v>
      </c>
    </row>
    <row r="333" spans="1:18" x14ac:dyDescent="0.25">
      <c r="A333" t="s">
        <v>329</v>
      </c>
      <c r="B333" s="46">
        <f>VLOOKUP(Tabla14[[#This Row],[id]],Tabla2[],'aux buscarv'!B$1,FALSE)</f>
        <v>44963</v>
      </c>
      <c r="C333" s="61">
        <f>VLOOKUP(Tabla14[[#This Row],[id]],Tabla2[],'aux buscarv'!C$1,FALSE)</f>
        <v>6</v>
      </c>
      <c r="D333" s="61">
        <f>VLOOKUP(Tabla14[[#This Row],[id]],Tabla2[],'aux buscarv'!D$1,FALSE)</f>
        <v>2</v>
      </c>
      <c r="E333" s="61">
        <f>VLOOKUP(Tabla14[[#This Row],[id]],Tabla2[],'aux buscarv'!E$1,FALSE)</f>
        <v>2023</v>
      </c>
      <c r="F333" s="61">
        <f>VLOOKUP(Tabla14[[#This Row],[id]],Tabla2[],'aux buscarv'!F$1,FALSE)</f>
        <v>7</v>
      </c>
      <c r="G333" s="61" t="str">
        <f>VLOOKUP(Tabla14[[#This Row],[id]],Tabla2[],'aux buscarv'!G$1,FALSE)</f>
        <v>DAPPTE</v>
      </c>
      <c r="H333" s="61" t="str">
        <f>VLOOKUP(Tabla14[[#This Row],[id]],Tabla2[],'aux buscarv'!H$1,FALSE)</f>
        <v>CABA</v>
      </c>
      <c r="I333" s="61">
        <f>VLOOKUP(Tabla14[[#This Row],[id]],Tabla2[],'aux buscarv'!I$1,FALSE)</f>
        <v>22</v>
      </c>
      <c r="J333" s="61" t="str">
        <f>VLOOKUP(Tabla14[[#This Row],[id]],Tabla2[],'aux buscarv'!J$1,FALSE)</f>
        <v>COMUNA 1</v>
      </c>
      <c r="K333" s="61" t="str">
        <f>VLOOKUP(Tabla14[[#This Row],[id]],Tabla2[],'aux buscarv'!K$1,FALSE)</f>
        <v>CONSTITUCION</v>
      </c>
      <c r="L333" s="61" t="str">
        <f>VLOOKUP(Tabla14[[#This Row],[id]],Tabla2[],'aux buscarv'!L$1,FALSE)</f>
        <v>PLAZA DE TREN CONSTITUCION HALL CENTRAL ANDEN 14</v>
      </c>
      <c r="M333" s="61" t="str">
        <f>VLOOKUP(Tabla14[[#This Row],[id]],Tabla2[],'aux buscarv'!M$1,FALSE)</f>
        <v>BRASIL 1128</v>
      </c>
      <c r="N333" s="62" t="str">
        <f>VLOOKUP(Tabla14[[#This Row],[id]],Tabla2[],'aux buscarv'!N$1,FALSE)</f>
        <v>https://goo.gl/maps/uprzs4Mxs4X5b2LX6</v>
      </c>
      <c r="O333" t="s">
        <v>114</v>
      </c>
      <c r="P333" t="s">
        <v>123</v>
      </c>
      <c r="Q333" t="s">
        <v>111</v>
      </c>
      <c r="R333">
        <v>92</v>
      </c>
    </row>
    <row r="334" spans="1:18" x14ac:dyDescent="0.25">
      <c r="A334" t="s">
        <v>330</v>
      </c>
      <c r="B334" s="79">
        <f>VLOOKUP(Tabla14[[#This Row],[id]],Tabla2[],'aux buscarv'!B$1,FALSE)</f>
        <v>44964</v>
      </c>
      <c r="C334" s="80">
        <f>VLOOKUP(Tabla14[[#This Row],[id]],Tabla2[],'aux buscarv'!C$1,FALSE)</f>
        <v>7</v>
      </c>
      <c r="D334" s="80">
        <f>VLOOKUP(Tabla14[[#This Row],[id]],Tabla2[],'aux buscarv'!D$1,FALSE)</f>
        <v>2</v>
      </c>
      <c r="E334" s="80">
        <f>VLOOKUP(Tabla14[[#This Row],[id]],Tabla2[],'aux buscarv'!E$1,FALSE)</f>
        <v>2023</v>
      </c>
      <c r="F334" s="80">
        <f>VLOOKUP(Tabla14[[#This Row],[id]],Tabla2[],'aux buscarv'!F$1,FALSE)</f>
        <v>7</v>
      </c>
      <c r="G334" s="80" t="str">
        <f>VLOOKUP(Tabla14[[#This Row],[id]],Tabla2[],'aux buscarv'!G$1,FALSE)</f>
        <v>DAPPTE</v>
      </c>
      <c r="H334" s="80" t="str">
        <f>VLOOKUP(Tabla14[[#This Row],[id]],Tabla2[],'aux buscarv'!H$1,FALSE)</f>
        <v>CABA</v>
      </c>
      <c r="I334" s="80">
        <f>VLOOKUP(Tabla14[[#This Row],[id]],Tabla2[],'aux buscarv'!I$1,FALSE)</f>
        <v>22</v>
      </c>
      <c r="J334" s="80" t="str">
        <f>VLOOKUP(Tabla14[[#This Row],[id]],Tabla2[],'aux buscarv'!J$1,FALSE)</f>
        <v>COMUNA 1</v>
      </c>
      <c r="K334" s="80" t="str">
        <f>VLOOKUP(Tabla14[[#This Row],[id]],Tabla2[],'aux buscarv'!K$1,FALSE)</f>
        <v>CONSTITUCION</v>
      </c>
      <c r="L334" s="80" t="str">
        <f>VLOOKUP(Tabla14[[#This Row],[id]],Tabla2[],'aux buscarv'!L$1,FALSE)</f>
        <v>PLAZA DE TREN CONSTITUCION HALL CENTRAL ANDEN 14</v>
      </c>
      <c r="M334" s="80" t="str">
        <f>VLOOKUP(Tabla14[[#This Row],[id]],Tabla2[],'aux buscarv'!M$1,FALSE)</f>
        <v>BRASIL 1128</v>
      </c>
      <c r="N334" s="81" t="str">
        <f>VLOOKUP(Tabla14[[#This Row],[id]],Tabla2[],'aux buscarv'!N$1,FALSE)</f>
        <v>https://goo.gl/maps/uprzs4Mxs4X5b2LX6</v>
      </c>
      <c r="O334" t="s">
        <v>109</v>
      </c>
      <c r="P334" t="s">
        <v>110</v>
      </c>
      <c r="Q334" t="s">
        <v>111</v>
      </c>
      <c r="R334">
        <v>127</v>
      </c>
    </row>
    <row r="335" spans="1:18" x14ac:dyDescent="0.25">
      <c r="A335" t="s">
        <v>330</v>
      </c>
      <c r="B335" s="79">
        <f>VLOOKUP(Tabla14[[#This Row],[id]],Tabla2[],'aux buscarv'!B$1,FALSE)</f>
        <v>44964</v>
      </c>
      <c r="C335" s="80">
        <f>VLOOKUP(Tabla14[[#This Row],[id]],Tabla2[],'aux buscarv'!C$1,FALSE)</f>
        <v>7</v>
      </c>
      <c r="D335" s="80">
        <f>VLOOKUP(Tabla14[[#This Row],[id]],Tabla2[],'aux buscarv'!D$1,FALSE)</f>
        <v>2</v>
      </c>
      <c r="E335" s="80">
        <f>VLOOKUP(Tabla14[[#This Row],[id]],Tabla2[],'aux buscarv'!E$1,FALSE)</f>
        <v>2023</v>
      </c>
      <c r="F335" s="80">
        <f>VLOOKUP(Tabla14[[#This Row],[id]],Tabla2[],'aux buscarv'!F$1,FALSE)</f>
        <v>7</v>
      </c>
      <c r="G335" s="80" t="str">
        <f>VLOOKUP(Tabla14[[#This Row],[id]],Tabla2[],'aux buscarv'!G$1,FALSE)</f>
        <v>DAPPTE</v>
      </c>
      <c r="H335" s="80" t="str">
        <f>VLOOKUP(Tabla14[[#This Row],[id]],Tabla2[],'aux buscarv'!H$1,FALSE)</f>
        <v>CABA</v>
      </c>
      <c r="I335" s="80">
        <f>VLOOKUP(Tabla14[[#This Row],[id]],Tabla2[],'aux buscarv'!I$1,FALSE)</f>
        <v>22</v>
      </c>
      <c r="J335" s="80" t="str">
        <f>VLOOKUP(Tabla14[[#This Row],[id]],Tabla2[],'aux buscarv'!J$1,FALSE)</f>
        <v>COMUNA 1</v>
      </c>
      <c r="K335" s="80" t="str">
        <f>VLOOKUP(Tabla14[[#This Row],[id]],Tabla2[],'aux buscarv'!K$1,FALSE)</f>
        <v>CONSTITUCION</v>
      </c>
      <c r="L335" s="80" t="str">
        <f>VLOOKUP(Tabla14[[#This Row],[id]],Tabla2[],'aux buscarv'!L$1,FALSE)</f>
        <v>PLAZA DE TREN CONSTITUCION HALL CENTRAL ANDEN 14</v>
      </c>
      <c r="M335" s="80" t="str">
        <f>VLOOKUP(Tabla14[[#This Row],[id]],Tabla2[],'aux buscarv'!M$1,FALSE)</f>
        <v>BRASIL 1128</v>
      </c>
      <c r="N335" s="81" t="str">
        <f>VLOOKUP(Tabla14[[#This Row],[id]],Tabla2[],'aux buscarv'!N$1,FALSE)</f>
        <v>https://goo.gl/maps/uprzs4Mxs4X5b2LX6</v>
      </c>
      <c r="O335" t="s">
        <v>109</v>
      </c>
      <c r="P335" t="s">
        <v>110</v>
      </c>
      <c r="Q335" t="s">
        <v>112</v>
      </c>
      <c r="R335">
        <v>158</v>
      </c>
    </row>
    <row r="336" spans="1:18" x14ac:dyDescent="0.25">
      <c r="A336" t="s">
        <v>330</v>
      </c>
      <c r="B336" s="79">
        <f>VLOOKUP(Tabla14[[#This Row],[id]],Tabla2[],'aux buscarv'!B$1,FALSE)</f>
        <v>44964</v>
      </c>
      <c r="C336" s="80">
        <f>VLOOKUP(Tabla14[[#This Row],[id]],Tabla2[],'aux buscarv'!C$1,FALSE)</f>
        <v>7</v>
      </c>
      <c r="D336" s="80">
        <f>VLOOKUP(Tabla14[[#This Row],[id]],Tabla2[],'aux buscarv'!D$1,FALSE)</f>
        <v>2</v>
      </c>
      <c r="E336" s="80">
        <f>VLOOKUP(Tabla14[[#This Row],[id]],Tabla2[],'aux buscarv'!E$1,FALSE)</f>
        <v>2023</v>
      </c>
      <c r="F336" s="80">
        <f>VLOOKUP(Tabla14[[#This Row],[id]],Tabla2[],'aux buscarv'!F$1,FALSE)</f>
        <v>7</v>
      </c>
      <c r="G336" s="80" t="str">
        <f>VLOOKUP(Tabla14[[#This Row],[id]],Tabla2[],'aux buscarv'!G$1,FALSE)</f>
        <v>DAPPTE</v>
      </c>
      <c r="H336" s="80" t="str">
        <f>VLOOKUP(Tabla14[[#This Row],[id]],Tabla2[],'aux buscarv'!H$1,FALSE)</f>
        <v>CABA</v>
      </c>
      <c r="I336" s="80">
        <f>VLOOKUP(Tabla14[[#This Row],[id]],Tabla2[],'aux buscarv'!I$1,FALSE)</f>
        <v>22</v>
      </c>
      <c r="J336" s="80" t="str">
        <f>VLOOKUP(Tabla14[[#This Row],[id]],Tabla2[],'aux buscarv'!J$1,FALSE)</f>
        <v>COMUNA 1</v>
      </c>
      <c r="K336" s="80" t="str">
        <f>VLOOKUP(Tabla14[[#This Row],[id]],Tabla2[],'aux buscarv'!K$1,FALSE)</f>
        <v>CONSTITUCION</v>
      </c>
      <c r="L336" s="80" t="str">
        <f>VLOOKUP(Tabla14[[#This Row],[id]],Tabla2[],'aux buscarv'!L$1,FALSE)</f>
        <v>PLAZA DE TREN CONSTITUCION HALL CENTRAL ANDEN 14</v>
      </c>
      <c r="M336" s="80" t="str">
        <f>VLOOKUP(Tabla14[[#This Row],[id]],Tabla2[],'aux buscarv'!M$1,FALSE)</f>
        <v>BRASIL 1128</v>
      </c>
      <c r="N336" s="81" t="str">
        <f>VLOOKUP(Tabla14[[#This Row],[id]],Tabla2[],'aux buscarv'!N$1,FALSE)</f>
        <v>https://goo.gl/maps/uprzs4Mxs4X5b2LX6</v>
      </c>
      <c r="O336" t="s">
        <v>109</v>
      </c>
      <c r="P336" t="s">
        <v>113</v>
      </c>
      <c r="Q336" t="s">
        <v>112</v>
      </c>
      <c r="R336">
        <v>112</v>
      </c>
    </row>
    <row r="337" spans="1:18" x14ac:dyDescent="0.25">
      <c r="A337" t="s">
        <v>330</v>
      </c>
      <c r="B337" s="79">
        <f>VLOOKUP(Tabla14[[#This Row],[id]],Tabla2[],'aux buscarv'!B$1,FALSE)</f>
        <v>44964</v>
      </c>
      <c r="C337" s="80">
        <f>VLOOKUP(Tabla14[[#This Row],[id]],Tabla2[],'aux buscarv'!C$1,FALSE)</f>
        <v>7</v>
      </c>
      <c r="D337" s="80">
        <f>VLOOKUP(Tabla14[[#This Row],[id]],Tabla2[],'aux buscarv'!D$1,FALSE)</f>
        <v>2</v>
      </c>
      <c r="E337" s="80">
        <f>VLOOKUP(Tabla14[[#This Row],[id]],Tabla2[],'aux buscarv'!E$1,FALSE)</f>
        <v>2023</v>
      </c>
      <c r="F337" s="80">
        <f>VLOOKUP(Tabla14[[#This Row],[id]],Tabla2[],'aux buscarv'!F$1,FALSE)</f>
        <v>7</v>
      </c>
      <c r="G337" s="80" t="str">
        <f>VLOOKUP(Tabla14[[#This Row],[id]],Tabla2[],'aux buscarv'!G$1,FALSE)</f>
        <v>DAPPTE</v>
      </c>
      <c r="H337" s="80" t="str">
        <f>VLOOKUP(Tabla14[[#This Row],[id]],Tabla2[],'aux buscarv'!H$1,FALSE)</f>
        <v>CABA</v>
      </c>
      <c r="I337" s="80">
        <f>VLOOKUP(Tabla14[[#This Row],[id]],Tabla2[],'aux buscarv'!I$1,FALSE)</f>
        <v>22</v>
      </c>
      <c r="J337" s="80" t="str">
        <f>VLOOKUP(Tabla14[[#This Row],[id]],Tabla2[],'aux buscarv'!J$1,FALSE)</f>
        <v>COMUNA 1</v>
      </c>
      <c r="K337" s="80" t="str">
        <f>VLOOKUP(Tabla14[[#This Row],[id]],Tabla2[],'aux buscarv'!K$1,FALSE)</f>
        <v>CONSTITUCION</v>
      </c>
      <c r="L337" s="80" t="str">
        <f>VLOOKUP(Tabla14[[#This Row],[id]],Tabla2[],'aux buscarv'!L$1,FALSE)</f>
        <v>PLAZA DE TREN CONSTITUCION HALL CENTRAL ANDEN 14</v>
      </c>
      <c r="M337" s="80" t="str">
        <f>VLOOKUP(Tabla14[[#This Row],[id]],Tabla2[],'aux buscarv'!M$1,FALSE)</f>
        <v>BRASIL 1128</v>
      </c>
      <c r="N337" s="81" t="str">
        <f>VLOOKUP(Tabla14[[#This Row],[id]],Tabla2[],'aux buscarv'!N$1,FALSE)</f>
        <v>https://goo.gl/maps/uprzs4Mxs4X5b2LX6</v>
      </c>
      <c r="O337" t="s">
        <v>114</v>
      </c>
      <c r="P337" t="s">
        <v>115</v>
      </c>
      <c r="Q337" t="s">
        <v>111</v>
      </c>
      <c r="R337">
        <v>77</v>
      </c>
    </row>
    <row r="338" spans="1:18" x14ac:dyDescent="0.25">
      <c r="A338" t="s">
        <v>330</v>
      </c>
      <c r="B338" s="79">
        <f>VLOOKUP(Tabla14[[#This Row],[id]],Tabla2[],'aux buscarv'!B$1,FALSE)</f>
        <v>44964</v>
      </c>
      <c r="C338" s="80">
        <f>VLOOKUP(Tabla14[[#This Row],[id]],Tabla2[],'aux buscarv'!C$1,FALSE)</f>
        <v>7</v>
      </c>
      <c r="D338" s="80">
        <f>VLOOKUP(Tabla14[[#This Row],[id]],Tabla2[],'aux buscarv'!D$1,FALSE)</f>
        <v>2</v>
      </c>
      <c r="E338" s="80">
        <f>VLOOKUP(Tabla14[[#This Row],[id]],Tabla2[],'aux buscarv'!E$1,FALSE)</f>
        <v>2023</v>
      </c>
      <c r="F338" s="80">
        <f>VLOOKUP(Tabla14[[#This Row],[id]],Tabla2[],'aux buscarv'!F$1,FALSE)</f>
        <v>7</v>
      </c>
      <c r="G338" s="80" t="str">
        <f>VLOOKUP(Tabla14[[#This Row],[id]],Tabla2[],'aux buscarv'!G$1,FALSE)</f>
        <v>DAPPTE</v>
      </c>
      <c r="H338" s="80" t="str">
        <f>VLOOKUP(Tabla14[[#This Row],[id]],Tabla2[],'aux buscarv'!H$1,FALSE)</f>
        <v>CABA</v>
      </c>
      <c r="I338" s="80">
        <f>VLOOKUP(Tabla14[[#This Row],[id]],Tabla2[],'aux buscarv'!I$1,FALSE)</f>
        <v>22</v>
      </c>
      <c r="J338" s="80" t="str">
        <f>VLOOKUP(Tabla14[[#This Row],[id]],Tabla2[],'aux buscarv'!J$1,FALSE)</f>
        <v>COMUNA 1</v>
      </c>
      <c r="K338" s="80" t="str">
        <f>VLOOKUP(Tabla14[[#This Row],[id]],Tabla2[],'aux buscarv'!K$1,FALSE)</f>
        <v>CONSTITUCION</v>
      </c>
      <c r="L338" s="80" t="str">
        <f>VLOOKUP(Tabla14[[#This Row],[id]],Tabla2[],'aux buscarv'!L$1,FALSE)</f>
        <v>PLAZA DE TREN CONSTITUCION HALL CENTRAL ANDEN 14</v>
      </c>
      <c r="M338" s="80" t="str">
        <f>VLOOKUP(Tabla14[[#This Row],[id]],Tabla2[],'aux buscarv'!M$1,FALSE)</f>
        <v>BRASIL 1128</v>
      </c>
      <c r="N338" s="81" t="str">
        <f>VLOOKUP(Tabla14[[#This Row],[id]],Tabla2[],'aux buscarv'!N$1,FALSE)</f>
        <v>https://goo.gl/maps/uprzs4Mxs4X5b2LX6</v>
      </c>
      <c r="O338" t="s">
        <v>114</v>
      </c>
      <c r="P338" t="s">
        <v>123</v>
      </c>
      <c r="Q338" t="s">
        <v>124</v>
      </c>
      <c r="R338">
        <v>1</v>
      </c>
    </row>
    <row r="339" spans="1:18" x14ac:dyDescent="0.25">
      <c r="A339" t="s">
        <v>330</v>
      </c>
      <c r="B339" s="79">
        <f>VLOOKUP(Tabla14[[#This Row],[id]],Tabla2[],'aux buscarv'!B$1,FALSE)</f>
        <v>44964</v>
      </c>
      <c r="C339" s="80">
        <f>VLOOKUP(Tabla14[[#This Row],[id]],Tabla2[],'aux buscarv'!C$1,FALSE)</f>
        <v>7</v>
      </c>
      <c r="D339" s="80">
        <f>VLOOKUP(Tabla14[[#This Row],[id]],Tabla2[],'aux buscarv'!D$1,FALSE)</f>
        <v>2</v>
      </c>
      <c r="E339" s="80">
        <f>VLOOKUP(Tabla14[[#This Row],[id]],Tabla2[],'aux buscarv'!E$1,FALSE)</f>
        <v>2023</v>
      </c>
      <c r="F339" s="80">
        <f>VLOOKUP(Tabla14[[#This Row],[id]],Tabla2[],'aux buscarv'!F$1,FALSE)</f>
        <v>7</v>
      </c>
      <c r="G339" s="80" t="str">
        <f>VLOOKUP(Tabla14[[#This Row],[id]],Tabla2[],'aux buscarv'!G$1,FALSE)</f>
        <v>DAPPTE</v>
      </c>
      <c r="H339" s="80" t="str">
        <f>VLOOKUP(Tabla14[[#This Row],[id]],Tabla2[],'aux buscarv'!H$1,FALSE)</f>
        <v>CABA</v>
      </c>
      <c r="I339" s="80">
        <f>VLOOKUP(Tabla14[[#This Row],[id]],Tabla2[],'aux buscarv'!I$1,FALSE)</f>
        <v>22</v>
      </c>
      <c r="J339" s="80" t="str">
        <f>VLOOKUP(Tabla14[[#This Row],[id]],Tabla2[],'aux buscarv'!J$1,FALSE)</f>
        <v>COMUNA 1</v>
      </c>
      <c r="K339" s="80" t="str">
        <f>VLOOKUP(Tabla14[[#This Row],[id]],Tabla2[],'aux buscarv'!K$1,FALSE)</f>
        <v>CONSTITUCION</v>
      </c>
      <c r="L339" s="80" t="str">
        <f>VLOOKUP(Tabla14[[#This Row],[id]],Tabla2[],'aux buscarv'!L$1,FALSE)</f>
        <v>PLAZA DE TREN CONSTITUCION HALL CENTRAL ANDEN 14</v>
      </c>
      <c r="M339" s="80" t="str">
        <f>VLOOKUP(Tabla14[[#This Row],[id]],Tabla2[],'aux buscarv'!M$1,FALSE)</f>
        <v>BRASIL 1128</v>
      </c>
      <c r="N339" s="81" t="str">
        <f>VLOOKUP(Tabla14[[#This Row],[id]],Tabla2[],'aux buscarv'!N$1,FALSE)</f>
        <v>https://goo.gl/maps/uprzs4Mxs4X5b2LX6</v>
      </c>
      <c r="O339" t="s">
        <v>114</v>
      </c>
      <c r="P339" t="s">
        <v>123</v>
      </c>
      <c r="Q339" t="s">
        <v>111</v>
      </c>
      <c r="R339">
        <v>7</v>
      </c>
    </row>
    <row r="340" spans="1:18" x14ac:dyDescent="0.25">
      <c r="A340" t="s">
        <v>332</v>
      </c>
      <c r="B340" s="79">
        <f>VLOOKUP(Tabla14[[#This Row],[id]],Tabla2[],'aux buscarv'!B$1,FALSE)</f>
        <v>44965</v>
      </c>
      <c r="C340" s="80">
        <f>VLOOKUP(Tabla14[[#This Row],[id]],Tabla2[],'aux buscarv'!C$1,FALSE)</f>
        <v>8</v>
      </c>
      <c r="D340" s="80">
        <f>VLOOKUP(Tabla14[[#This Row],[id]],Tabla2[],'aux buscarv'!D$1,FALSE)</f>
        <v>2</v>
      </c>
      <c r="E340" s="80">
        <f>VLOOKUP(Tabla14[[#This Row],[id]],Tabla2[],'aux buscarv'!E$1,FALSE)</f>
        <v>2023</v>
      </c>
      <c r="F340" s="80">
        <f>VLOOKUP(Tabla14[[#This Row],[id]],Tabla2[],'aux buscarv'!F$1,FALSE)</f>
        <v>7</v>
      </c>
      <c r="G340" s="80" t="str">
        <f>VLOOKUP(Tabla14[[#This Row],[id]],Tabla2[],'aux buscarv'!G$1,FALSE)</f>
        <v>DAPPTE</v>
      </c>
      <c r="H340" s="80" t="str">
        <f>VLOOKUP(Tabla14[[#This Row],[id]],Tabla2[],'aux buscarv'!H$1,FALSE)</f>
        <v>CABA</v>
      </c>
      <c r="I340" s="80">
        <f>VLOOKUP(Tabla14[[#This Row],[id]],Tabla2[],'aux buscarv'!I$1,FALSE)</f>
        <v>22</v>
      </c>
      <c r="J340" s="80" t="str">
        <f>VLOOKUP(Tabla14[[#This Row],[id]],Tabla2[],'aux buscarv'!J$1,FALSE)</f>
        <v>COMUNA 1</v>
      </c>
      <c r="K340" s="80" t="str">
        <f>VLOOKUP(Tabla14[[#This Row],[id]],Tabla2[],'aux buscarv'!K$1,FALSE)</f>
        <v>CONSTITUCION</v>
      </c>
      <c r="L340" s="80" t="str">
        <f>VLOOKUP(Tabla14[[#This Row],[id]],Tabla2[],'aux buscarv'!L$1,FALSE)</f>
        <v>PLAZA DE TREN CONSTITUCION HALL CENTRAL ANDEN 14</v>
      </c>
      <c r="M340" s="80" t="str">
        <f>VLOOKUP(Tabla14[[#This Row],[id]],Tabla2[],'aux buscarv'!M$1,FALSE)</f>
        <v>BRASIL 1128</v>
      </c>
      <c r="N340" s="81" t="str">
        <f>VLOOKUP(Tabla14[[#This Row],[id]],Tabla2[],'aux buscarv'!N$1,FALSE)</f>
        <v>https://goo.gl/maps/uprzs4Mxs4X5b2LX6</v>
      </c>
      <c r="O340" t="s">
        <v>109</v>
      </c>
      <c r="P340" t="s">
        <v>110</v>
      </c>
      <c r="Q340" t="s">
        <v>111</v>
      </c>
      <c r="R340">
        <v>133</v>
      </c>
    </row>
    <row r="341" spans="1:18" x14ac:dyDescent="0.25">
      <c r="A341" t="s">
        <v>332</v>
      </c>
      <c r="B341" s="79">
        <f>VLOOKUP(Tabla14[[#This Row],[id]],Tabla2[],'aux buscarv'!B$1,FALSE)</f>
        <v>44965</v>
      </c>
      <c r="C341" s="80">
        <f>VLOOKUP(Tabla14[[#This Row],[id]],Tabla2[],'aux buscarv'!C$1,FALSE)</f>
        <v>8</v>
      </c>
      <c r="D341" s="80">
        <f>VLOOKUP(Tabla14[[#This Row],[id]],Tabla2[],'aux buscarv'!D$1,FALSE)</f>
        <v>2</v>
      </c>
      <c r="E341" s="80">
        <f>VLOOKUP(Tabla14[[#This Row],[id]],Tabla2[],'aux buscarv'!E$1,FALSE)</f>
        <v>2023</v>
      </c>
      <c r="F341" s="80">
        <f>VLOOKUP(Tabla14[[#This Row],[id]],Tabla2[],'aux buscarv'!F$1,FALSE)</f>
        <v>7</v>
      </c>
      <c r="G341" s="80" t="str">
        <f>VLOOKUP(Tabla14[[#This Row],[id]],Tabla2[],'aux buscarv'!G$1,FALSE)</f>
        <v>DAPPTE</v>
      </c>
      <c r="H341" s="80" t="str">
        <f>VLOOKUP(Tabla14[[#This Row],[id]],Tabla2[],'aux buscarv'!H$1,FALSE)</f>
        <v>CABA</v>
      </c>
      <c r="I341" s="80">
        <f>VLOOKUP(Tabla14[[#This Row],[id]],Tabla2[],'aux buscarv'!I$1,FALSE)</f>
        <v>22</v>
      </c>
      <c r="J341" s="80" t="str">
        <f>VLOOKUP(Tabla14[[#This Row],[id]],Tabla2[],'aux buscarv'!J$1,FALSE)</f>
        <v>COMUNA 1</v>
      </c>
      <c r="K341" s="80" t="str">
        <f>VLOOKUP(Tabla14[[#This Row],[id]],Tabla2[],'aux buscarv'!K$1,FALSE)</f>
        <v>CONSTITUCION</v>
      </c>
      <c r="L341" s="80" t="str">
        <f>VLOOKUP(Tabla14[[#This Row],[id]],Tabla2[],'aux buscarv'!L$1,FALSE)</f>
        <v>PLAZA DE TREN CONSTITUCION HALL CENTRAL ANDEN 14</v>
      </c>
      <c r="M341" s="80" t="str">
        <f>VLOOKUP(Tabla14[[#This Row],[id]],Tabla2[],'aux buscarv'!M$1,FALSE)</f>
        <v>BRASIL 1128</v>
      </c>
      <c r="N341" s="81" t="str">
        <f>VLOOKUP(Tabla14[[#This Row],[id]],Tabla2[],'aux buscarv'!N$1,FALSE)</f>
        <v>https://goo.gl/maps/uprzs4Mxs4X5b2LX6</v>
      </c>
      <c r="O341" t="s">
        <v>109</v>
      </c>
      <c r="P341" t="s">
        <v>110</v>
      </c>
      <c r="Q341" t="s">
        <v>112</v>
      </c>
      <c r="R341">
        <v>142</v>
      </c>
    </row>
    <row r="342" spans="1:18" x14ac:dyDescent="0.25">
      <c r="A342" t="s">
        <v>332</v>
      </c>
      <c r="B342" s="79">
        <f>VLOOKUP(Tabla14[[#This Row],[id]],Tabla2[],'aux buscarv'!B$1,FALSE)</f>
        <v>44965</v>
      </c>
      <c r="C342" s="80">
        <f>VLOOKUP(Tabla14[[#This Row],[id]],Tabla2[],'aux buscarv'!C$1,FALSE)</f>
        <v>8</v>
      </c>
      <c r="D342" s="80">
        <f>VLOOKUP(Tabla14[[#This Row],[id]],Tabla2[],'aux buscarv'!D$1,FALSE)</f>
        <v>2</v>
      </c>
      <c r="E342" s="80">
        <f>VLOOKUP(Tabla14[[#This Row],[id]],Tabla2[],'aux buscarv'!E$1,FALSE)</f>
        <v>2023</v>
      </c>
      <c r="F342" s="80">
        <f>VLOOKUP(Tabla14[[#This Row],[id]],Tabla2[],'aux buscarv'!F$1,FALSE)</f>
        <v>7</v>
      </c>
      <c r="G342" s="80" t="str">
        <f>VLOOKUP(Tabla14[[#This Row],[id]],Tabla2[],'aux buscarv'!G$1,FALSE)</f>
        <v>DAPPTE</v>
      </c>
      <c r="H342" s="80" t="str">
        <f>VLOOKUP(Tabla14[[#This Row],[id]],Tabla2[],'aux buscarv'!H$1,FALSE)</f>
        <v>CABA</v>
      </c>
      <c r="I342" s="80">
        <f>VLOOKUP(Tabla14[[#This Row],[id]],Tabla2[],'aux buscarv'!I$1,FALSE)</f>
        <v>22</v>
      </c>
      <c r="J342" s="80" t="str">
        <f>VLOOKUP(Tabla14[[#This Row],[id]],Tabla2[],'aux buscarv'!J$1,FALSE)</f>
        <v>COMUNA 1</v>
      </c>
      <c r="K342" s="80" t="str">
        <f>VLOOKUP(Tabla14[[#This Row],[id]],Tabla2[],'aux buscarv'!K$1,FALSE)</f>
        <v>CONSTITUCION</v>
      </c>
      <c r="L342" s="80" t="str">
        <f>VLOOKUP(Tabla14[[#This Row],[id]],Tabla2[],'aux buscarv'!L$1,FALSE)</f>
        <v>PLAZA DE TREN CONSTITUCION HALL CENTRAL ANDEN 14</v>
      </c>
      <c r="M342" s="80" t="str">
        <f>VLOOKUP(Tabla14[[#This Row],[id]],Tabla2[],'aux buscarv'!M$1,FALSE)</f>
        <v>BRASIL 1128</v>
      </c>
      <c r="N342" s="81" t="str">
        <f>VLOOKUP(Tabla14[[#This Row],[id]],Tabla2[],'aux buscarv'!N$1,FALSE)</f>
        <v>https://goo.gl/maps/uprzs4Mxs4X5b2LX6</v>
      </c>
      <c r="O342" t="s">
        <v>109</v>
      </c>
      <c r="P342" t="s">
        <v>113</v>
      </c>
      <c r="Q342" t="s">
        <v>112</v>
      </c>
      <c r="R342">
        <v>118</v>
      </c>
    </row>
    <row r="343" spans="1:18" x14ac:dyDescent="0.25">
      <c r="A343" t="s">
        <v>332</v>
      </c>
      <c r="B343" s="79">
        <f>VLOOKUP(Tabla14[[#This Row],[id]],Tabla2[],'aux buscarv'!B$1,FALSE)</f>
        <v>44965</v>
      </c>
      <c r="C343" s="80">
        <f>VLOOKUP(Tabla14[[#This Row],[id]],Tabla2[],'aux buscarv'!C$1,FALSE)</f>
        <v>8</v>
      </c>
      <c r="D343" s="80">
        <f>VLOOKUP(Tabla14[[#This Row],[id]],Tabla2[],'aux buscarv'!D$1,FALSE)</f>
        <v>2</v>
      </c>
      <c r="E343" s="80">
        <f>VLOOKUP(Tabla14[[#This Row],[id]],Tabla2[],'aux buscarv'!E$1,FALSE)</f>
        <v>2023</v>
      </c>
      <c r="F343" s="80">
        <f>VLOOKUP(Tabla14[[#This Row],[id]],Tabla2[],'aux buscarv'!F$1,FALSE)</f>
        <v>7</v>
      </c>
      <c r="G343" s="80" t="str">
        <f>VLOOKUP(Tabla14[[#This Row],[id]],Tabla2[],'aux buscarv'!G$1,FALSE)</f>
        <v>DAPPTE</v>
      </c>
      <c r="H343" s="80" t="str">
        <f>VLOOKUP(Tabla14[[#This Row],[id]],Tabla2[],'aux buscarv'!H$1,FALSE)</f>
        <v>CABA</v>
      </c>
      <c r="I343" s="80">
        <f>VLOOKUP(Tabla14[[#This Row],[id]],Tabla2[],'aux buscarv'!I$1,FALSE)</f>
        <v>22</v>
      </c>
      <c r="J343" s="80" t="str">
        <f>VLOOKUP(Tabla14[[#This Row],[id]],Tabla2[],'aux buscarv'!J$1,FALSE)</f>
        <v>COMUNA 1</v>
      </c>
      <c r="K343" s="80" t="str">
        <f>VLOOKUP(Tabla14[[#This Row],[id]],Tabla2[],'aux buscarv'!K$1,FALSE)</f>
        <v>CONSTITUCION</v>
      </c>
      <c r="L343" s="80" t="str">
        <f>VLOOKUP(Tabla14[[#This Row],[id]],Tabla2[],'aux buscarv'!L$1,FALSE)</f>
        <v>PLAZA DE TREN CONSTITUCION HALL CENTRAL ANDEN 14</v>
      </c>
      <c r="M343" s="80" t="str">
        <f>VLOOKUP(Tabla14[[#This Row],[id]],Tabla2[],'aux buscarv'!M$1,FALSE)</f>
        <v>BRASIL 1128</v>
      </c>
      <c r="N343" s="81" t="str">
        <f>VLOOKUP(Tabla14[[#This Row],[id]],Tabla2[],'aux buscarv'!N$1,FALSE)</f>
        <v>https://goo.gl/maps/uprzs4Mxs4X5b2LX6</v>
      </c>
      <c r="O343" t="s">
        <v>114</v>
      </c>
      <c r="P343" t="s">
        <v>115</v>
      </c>
      <c r="Q343" t="s">
        <v>111</v>
      </c>
      <c r="R343">
        <v>102</v>
      </c>
    </row>
    <row r="344" spans="1:18" x14ac:dyDescent="0.25">
      <c r="A344" t="s">
        <v>332</v>
      </c>
      <c r="B344" s="79">
        <f>VLOOKUP(Tabla14[[#This Row],[id]],Tabla2[],'aux buscarv'!B$1,FALSE)</f>
        <v>44965</v>
      </c>
      <c r="C344" s="80">
        <f>VLOOKUP(Tabla14[[#This Row],[id]],Tabla2[],'aux buscarv'!C$1,FALSE)</f>
        <v>8</v>
      </c>
      <c r="D344" s="80">
        <f>VLOOKUP(Tabla14[[#This Row],[id]],Tabla2[],'aux buscarv'!D$1,FALSE)</f>
        <v>2</v>
      </c>
      <c r="E344" s="80">
        <f>VLOOKUP(Tabla14[[#This Row],[id]],Tabla2[],'aux buscarv'!E$1,FALSE)</f>
        <v>2023</v>
      </c>
      <c r="F344" s="80">
        <f>VLOOKUP(Tabla14[[#This Row],[id]],Tabla2[],'aux buscarv'!F$1,FALSE)</f>
        <v>7</v>
      </c>
      <c r="G344" s="80" t="str">
        <f>VLOOKUP(Tabla14[[#This Row],[id]],Tabla2[],'aux buscarv'!G$1,FALSE)</f>
        <v>DAPPTE</v>
      </c>
      <c r="H344" s="80" t="str">
        <f>VLOOKUP(Tabla14[[#This Row],[id]],Tabla2[],'aux buscarv'!H$1,FALSE)</f>
        <v>CABA</v>
      </c>
      <c r="I344" s="80">
        <f>VLOOKUP(Tabla14[[#This Row],[id]],Tabla2[],'aux buscarv'!I$1,FALSE)</f>
        <v>22</v>
      </c>
      <c r="J344" s="80" t="str">
        <f>VLOOKUP(Tabla14[[#This Row],[id]],Tabla2[],'aux buscarv'!J$1,FALSE)</f>
        <v>COMUNA 1</v>
      </c>
      <c r="K344" s="80" t="str">
        <f>VLOOKUP(Tabla14[[#This Row],[id]],Tabla2[],'aux buscarv'!K$1,FALSE)</f>
        <v>CONSTITUCION</v>
      </c>
      <c r="L344" s="80" t="str">
        <f>VLOOKUP(Tabla14[[#This Row],[id]],Tabla2[],'aux buscarv'!L$1,FALSE)</f>
        <v>PLAZA DE TREN CONSTITUCION HALL CENTRAL ANDEN 14</v>
      </c>
      <c r="M344" s="80" t="str">
        <f>VLOOKUP(Tabla14[[#This Row],[id]],Tabla2[],'aux buscarv'!M$1,FALSE)</f>
        <v>BRASIL 1128</v>
      </c>
      <c r="N344" s="81" t="str">
        <f>VLOOKUP(Tabla14[[#This Row],[id]],Tabla2[],'aux buscarv'!N$1,FALSE)</f>
        <v>https://goo.gl/maps/uprzs4Mxs4X5b2LX6</v>
      </c>
      <c r="O344" t="s">
        <v>114</v>
      </c>
      <c r="P344" t="s">
        <v>123</v>
      </c>
      <c r="Q344" t="s">
        <v>124</v>
      </c>
      <c r="R344">
        <v>1</v>
      </c>
    </row>
    <row r="345" spans="1:18" x14ac:dyDescent="0.25">
      <c r="A345" t="s">
        <v>332</v>
      </c>
      <c r="B345" s="79">
        <f>VLOOKUP(Tabla14[[#This Row],[id]],Tabla2[],'aux buscarv'!B$1,FALSE)</f>
        <v>44965</v>
      </c>
      <c r="C345" s="80">
        <f>VLOOKUP(Tabla14[[#This Row],[id]],Tabla2[],'aux buscarv'!C$1,FALSE)</f>
        <v>8</v>
      </c>
      <c r="D345" s="80">
        <f>VLOOKUP(Tabla14[[#This Row],[id]],Tabla2[],'aux buscarv'!D$1,FALSE)</f>
        <v>2</v>
      </c>
      <c r="E345" s="80">
        <f>VLOOKUP(Tabla14[[#This Row],[id]],Tabla2[],'aux buscarv'!E$1,FALSE)</f>
        <v>2023</v>
      </c>
      <c r="F345" s="80">
        <f>VLOOKUP(Tabla14[[#This Row],[id]],Tabla2[],'aux buscarv'!F$1,FALSE)</f>
        <v>7</v>
      </c>
      <c r="G345" s="80" t="str">
        <f>VLOOKUP(Tabla14[[#This Row],[id]],Tabla2[],'aux buscarv'!G$1,FALSE)</f>
        <v>DAPPTE</v>
      </c>
      <c r="H345" s="80" t="str">
        <f>VLOOKUP(Tabla14[[#This Row],[id]],Tabla2[],'aux buscarv'!H$1,FALSE)</f>
        <v>CABA</v>
      </c>
      <c r="I345" s="80">
        <f>VLOOKUP(Tabla14[[#This Row],[id]],Tabla2[],'aux buscarv'!I$1,FALSE)</f>
        <v>22</v>
      </c>
      <c r="J345" s="80" t="str">
        <f>VLOOKUP(Tabla14[[#This Row],[id]],Tabla2[],'aux buscarv'!J$1,FALSE)</f>
        <v>COMUNA 1</v>
      </c>
      <c r="K345" s="80" t="str">
        <f>VLOOKUP(Tabla14[[#This Row],[id]],Tabla2[],'aux buscarv'!K$1,FALSE)</f>
        <v>CONSTITUCION</v>
      </c>
      <c r="L345" s="80" t="str">
        <f>VLOOKUP(Tabla14[[#This Row],[id]],Tabla2[],'aux buscarv'!L$1,FALSE)</f>
        <v>PLAZA DE TREN CONSTITUCION HALL CENTRAL ANDEN 14</v>
      </c>
      <c r="M345" s="80" t="str">
        <f>VLOOKUP(Tabla14[[#This Row],[id]],Tabla2[],'aux buscarv'!M$1,FALSE)</f>
        <v>BRASIL 1128</v>
      </c>
      <c r="N345" s="81" t="str">
        <f>VLOOKUP(Tabla14[[#This Row],[id]],Tabla2[],'aux buscarv'!N$1,FALSE)</f>
        <v>https://goo.gl/maps/uprzs4Mxs4X5b2LX6</v>
      </c>
      <c r="O345" t="s">
        <v>114</v>
      </c>
      <c r="P345" t="s">
        <v>123</v>
      </c>
      <c r="Q345" t="s">
        <v>111</v>
      </c>
      <c r="R345">
        <v>110</v>
      </c>
    </row>
    <row r="346" spans="1:18" x14ac:dyDescent="0.25">
      <c r="A346" t="s">
        <v>387</v>
      </c>
      <c r="B346" s="79">
        <f>VLOOKUP(Tabla14[[#This Row],[id]],Tabla2[],'aux buscarv'!B$1,FALSE)</f>
        <v>44967</v>
      </c>
      <c r="C346" s="80">
        <f>VLOOKUP(Tabla14[[#This Row],[id]],Tabla2[],'aux buscarv'!C$1,FALSE)</f>
        <v>10</v>
      </c>
      <c r="D346" s="80">
        <f>VLOOKUP(Tabla14[[#This Row],[id]],Tabla2[],'aux buscarv'!D$1,FALSE)</f>
        <v>2</v>
      </c>
      <c r="E346" s="80">
        <f>VLOOKUP(Tabla14[[#This Row],[id]],Tabla2[],'aux buscarv'!E$1,FALSE)</f>
        <v>2023</v>
      </c>
      <c r="F346" s="80">
        <f>VLOOKUP(Tabla14[[#This Row],[id]],Tabla2[],'aux buscarv'!F$1,FALSE)</f>
        <v>7</v>
      </c>
      <c r="G346" s="80" t="str">
        <f>VLOOKUP(Tabla14[[#This Row],[id]],Tabla2[],'aux buscarv'!G$1,FALSE)</f>
        <v>TECNOPOLIS</v>
      </c>
      <c r="H346" s="80" t="str">
        <f>VLOOKUP(Tabla14[[#This Row],[id]],Tabla2[],'aux buscarv'!H$1,FALSE)</f>
        <v>BUENOS AIRES</v>
      </c>
      <c r="I346" s="80">
        <f>VLOOKUP(Tabla14[[#This Row],[id]],Tabla2[],'aux buscarv'!I$1,FALSE)</f>
        <v>24</v>
      </c>
      <c r="J346" s="80" t="str">
        <f>VLOOKUP(Tabla14[[#This Row],[id]],Tabla2[],'aux buscarv'!J$1,FALSE)</f>
        <v>VICENTE LOPEZ</v>
      </c>
      <c r="K346" s="80" t="str">
        <f>VLOOKUP(Tabla14[[#This Row],[id]],Tabla2[],'aux buscarv'!K$1,FALSE)</f>
        <v>VILLA MARTELLI</v>
      </c>
      <c r="L346" s="80" t="str">
        <f>VLOOKUP(Tabla14[[#This Row],[id]],Tabla2[],'aux buscarv'!L$1,FALSE)</f>
        <v>TECNOPOLIS</v>
      </c>
      <c r="M346" s="80" t="str">
        <f>VLOOKUP(Tabla14[[#This Row],[id]],Tabla2[],'aux buscarv'!M$1,FALSE)</f>
        <v>AV. GRAL PAZ Y AV. CONSTITUYENTES</v>
      </c>
      <c r="N346" s="81" t="str">
        <f>VLOOKUP(Tabla14[[#This Row],[id]],Tabla2[],'aux buscarv'!N$1,FALSE)</f>
        <v>https://g.page/tecnopolisoficial?share</v>
      </c>
      <c r="O346" t="s">
        <v>109</v>
      </c>
      <c r="P346" t="s">
        <v>110</v>
      </c>
      <c r="Q346" t="s">
        <v>111</v>
      </c>
      <c r="R346">
        <v>13</v>
      </c>
    </row>
    <row r="347" spans="1:18" x14ac:dyDescent="0.25">
      <c r="A347" t="s">
        <v>387</v>
      </c>
      <c r="B347" s="79">
        <f>VLOOKUP(Tabla14[[#This Row],[id]],Tabla2[],'aux buscarv'!B$1,FALSE)</f>
        <v>44967</v>
      </c>
      <c r="C347" s="80">
        <f>VLOOKUP(Tabla14[[#This Row],[id]],Tabla2[],'aux buscarv'!C$1,FALSE)</f>
        <v>10</v>
      </c>
      <c r="D347" s="80">
        <f>VLOOKUP(Tabla14[[#This Row],[id]],Tabla2[],'aux buscarv'!D$1,FALSE)</f>
        <v>2</v>
      </c>
      <c r="E347" s="80">
        <f>VLOOKUP(Tabla14[[#This Row],[id]],Tabla2[],'aux buscarv'!E$1,FALSE)</f>
        <v>2023</v>
      </c>
      <c r="F347" s="80">
        <f>VLOOKUP(Tabla14[[#This Row],[id]],Tabla2[],'aux buscarv'!F$1,FALSE)</f>
        <v>7</v>
      </c>
      <c r="G347" s="80" t="str">
        <f>VLOOKUP(Tabla14[[#This Row],[id]],Tabla2[],'aux buscarv'!G$1,FALSE)</f>
        <v>TECNOPOLIS</v>
      </c>
      <c r="H347" s="80" t="str">
        <f>VLOOKUP(Tabla14[[#This Row],[id]],Tabla2[],'aux buscarv'!H$1,FALSE)</f>
        <v>BUENOS AIRES</v>
      </c>
      <c r="I347" s="80">
        <f>VLOOKUP(Tabla14[[#This Row],[id]],Tabla2[],'aux buscarv'!I$1,FALSE)</f>
        <v>24</v>
      </c>
      <c r="J347" s="80" t="str">
        <f>VLOOKUP(Tabla14[[#This Row],[id]],Tabla2[],'aux buscarv'!J$1,FALSE)</f>
        <v>VICENTE LOPEZ</v>
      </c>
      <c r="K347" s="80" t="str">
        <f>VLOOKUP(Tabla14[[#This Row],[id]],Tabla2[],'aux buscarv'!K$1,FALSE)</f>
        <v>VILLA MARTELLI</v>
      </c>
      <c r="L347" s="80" t="str">
        <f>VLOOKUP(Tabla14[[#This Row],[id]],Tabla2[],'aux buscarv'!L$1,FALSE)</f>
        <v>TECNOPOLIS</v>
      </c>
      <c r="M347" s="80" t="str">
        <f>VLOOKUP(Tabla14[[#This Row],[id]],Tabla2[],'aux buscarv'!M$1,FALSE)</f>
        <v>AV. GRAL PAZ Y AV. CONSTITUYENTES</v>
      </c>
      <c r="N347" s="81" t="str">
        <f>VLOOKUP(Tabla14[[#This Row],[id]],Tabla2[],'aux buscarv'!N$1,FALSE)</f>
        <v>https://g.page/tecnopolisoficial?share</v>
      </c>
      <c r="O347" t="s">
        <v>109</v>
      </c>
      <c r="P347" t="s">
        <v>110</v>
      </c>
      <c r="Q347" t="s">
        <v>112</v>
      </c>
      <c r="R347">
        <v>16</v>
      </c>
    </row>
    <row r="348" spans="1:18" x14ac:dyDescent="0.25">
      <c r="A348" t="s">
        <v>387</v>
      </c>
      <c r="B348" s="79">
        <f>VLOOKUP(Tabla14[[#This Row],[id]],Tabla2[],'aux buscarv'!B$1,FALSE)</f>
        <v>44967</v>
      </c>
      <c r="C348" s="80">
        <f>VLOOKUP(Tabla14[[#This Row],[id]],Tabla2[],'aux buscarv'!C$1,FALSE)</f>
        <v>10</v>
      </c>
      <c r="D348" s="80">
        <f>VLOOKUP(Tabla14[[#This Row],[id]],Tabla2[],'aux buscarv'!D$1,FALSE)</f>
        <v>2</v>
      </c>
      <c r="E348" s="80">
        <f>VLOOKUP(Tabla14[[#This Row],[id]],Tabla2[],'aux buscarv'!E$1,FALSE)</f>
        <v>2023</v>
      </c>
      <c r="F348" s="80">
        <f>VLOOKUP(Tabla14[[#This Row],[id]],Tabla2[],'aux buscarv'!F$1,FALSE)</f>
        <v>7</v>
      </c>
      <c r="G348" s="80" t="str">
        <f>VLOOKUP(Tabla14[[#This Row],[id]],Tabla2[],'aux buscarv'!G$1,FALSE)</f>
        <v>TECNOPOLIS</v>
      </c>
      <c r="H348" s="80" t="str">
        <f>VLOOKUP(Tabla14[[#This Row],[id]],Tabla2[],'aux buscarv'!H$1,FALSE)</f>
        <v>BUENOS AIRES</v>
      </c>
      <c r="I348" s="80">
        <f>VLOOKUP(Tabla14[[#This Row],[id]],Tabla2[],'aux buscarv'!I$1,FALSE)</f>
        <v>24</v>
      </c>
      <c r="J348" s="80" t="str">
        <f>VLOOKUP(Tabla14[[#This Row],[id]],Tabla2[],'aux buscarv'!J$1,FALSE)</f>
        <v>VICENTE LOPEZ</v>
      </c>
      <c r="K348" s="80" t="str">
        <f>VLOOKUP(Tabla14[[#This Row],[id]],Tabla2[],'aux buscarv'!K$1,FALSE)</f>
        <v>VILLA MARTELLI</v>
      </c>
      <c r="L348" s="80" t="str">
        <f>VLOOKUP(Tabla14[[#This Row],[id]],Tabla2[],'aux buscarv'!L$1,FALSE)</f>
        <v>TECNOPOLIS</v>
      </c>
      <c r="M348" s="80" t="str">
        <f>VLOOKUP(Tabla14[[#This Row],[id]],Tabla2[],'aux buscarv'!M$1,FALSE)</f>
        <v>AV. GRAL PAZ Y AV. CONSTITUYENTES</v>
      </c>
      <c r="N348" s="81" t="str">
        <f>VLOOKUP(Tabla14[[#This Row],[id]],Tabla2[],'aux buscarv'!N$1,FALSE)</f>
        <v>https://g.page/tecnopolisoficial?share</v>
      </c>
      <c r="O348" t="s">
        <v>109</v>
      </c>
      <c r="P348" t="s">
        <v>113</v>
      </c>
      <c r="Q348" t="s">
        <v>112</v>
      </c>
      <c r="R348">
        <v>6</v>
      </c>
    </row>
    <row r="349" spans="1:18" x14ac:dyDescent="0.25">
      <c r="A349" t="s">
        <v>387</v>
      </c>
      <c r="B349" s="79">
        <f>VLOOKUP(Tabla14[[#This Row],[id]],Tabla2[],'aux buscarv'!B$1,FALSE)</f>
        <v>44967</v>
      </c>
      <c r="C349" s="80">
        <f>VLOOKUP(Tabla14[[#This Row],[id]],Tabla2[],'aux buscarv'!C$1,FALSE)</f>
        <v>10</v>
      </c>
      <c r="D349" s="80">
        <f>VLOOKUP(Tabla14[[#This Row],[id]],Tabla2[],'aux buscarv'!D$1,FALSE)</f>
        <v>2</v>
      </c>
      <c r="E349" s="80">
        <f>VLOOKUP(Tabla14[[#This Row],[id]],Tabla2[],'aux buscarv'!E$1,FALSE)</f>
        <v>2023</v>
      </c>
      <c r="F349" s="80">
        <f>VLOOKUP(Tabla14[[#This Row],[id]],Tabla2[],'aux buscarv'!F$1,FALSE)</f>
        <v>7</v>
      </c>
      <c r="G349" s="80" t="str">
        <f>VLOOKUP(Tabla14[[#This Row],[id]],Tabla2[],'aux buscarv'!G$1,FALSE)</f>
        <v>TECNOPOLIS</v>
      </c>
      <c r="H349" s="80" t="str">
        <f>VLOOKUP(Tabla14[[#This Row],[id]],Tabla2[],'aux buscarv'!H$1,FALSE)</f>
        <v>BUENOS AIRES</v>
      </c>
      <c r="I349" s="80">
        <f>VLOOKUP(Tabla14[[#This Row],[id]],Tabla2[],'aux buscarv'!I$1,FALSE)</f>
        <v>24</v>
      </c>
      <c r="J349" s="80" t="str">
        <f>VLOOKUP(Tabla14[[#This Row],[id]],Tabla2[],'aux buscarv'!J$1,FALSE)</f>
        <v>VICENTE LOPEZ</v>
      </c>
      <c r="K349" s="80" t="str">
        <f>VLOOKUP(Tabla14[[#This Row],[id]],Tabla2[],'aux buscarv'!K$1,FALSE)</f>
        <v>VILLA MARTELLI</v>
      </c>
      <c r="L349" s="80" t="str">
        <f>VLOOKUP(Tabla14[[#This Row],[id]],Tabla2[],'aux buscarv'!L$1,FALSE)</f>
        <v>TECNOPOLIS</v>
      </c>
      <c r="M349" s="80" t="str">
        <f>VLOOKUP(Tabla14[[#This Row],[id]],Tabla2[],'aux buscarv'!M$1,FALSE)</f>
        <v>AV. GRAL PAZ Y AV. CONSTITUYENTES</v>
      </c>
      <c r="N349" s="81" t="str">
        <f>VLOOKUP(Tabla14[[#This Row],[id]],Tabla2[],'aux buscarv'!N$1,FALSE)</f>
        <v>https://g.page/tecnopolisoficial?share</v>
      </c>
      <c r="O349" t="s">
        <v>114</v>
      </c>
      <c r="P349" t="s">
        <v>115</v>
      </c>
      <c r="Q349" t="s">
        <v>111</v>
      </c>
      <c r="R349">
        <v>30</v>
      </c>
    </row>
    <row r="350" spans="1:18" x14ac:dyDescent="0.25">
      <c r="A350" t="s">
        <v>387</v>
      </c>
      <c r="B350" s="46">
        <f>VLOOKUP(Tabla14[[#This Row],[id]],Tabla2[],'aux buscarv'!B$1,FALSE)</f>
        <v>44967</v>
      </c>
      <c r="C350" s="61">
        <f>VLOOKUP(Tabla14[[#This Row],[id]],Tabla2[],'aux buscarv'!C$1,FALSE)</f>
        <v>10</v>
      </c>
      <c r="D350" s="61">
        <f>VLOOKUP(Tabla14[[#This Row],[id]],Tabla2[],'aux buscarv'!D$1,FALSE)</f>
        <v>2</v>
      </c>
      <c r="E350" s="61">
        <f>VLOOKUP(Tabla14[[#This Row],[id]],Tabla2[],'aux buscarv'!E$1,FALSE)</f>
        <v>2023</v>
      </c>
      <c r="F350" s="61">
        <f>VLOOKUP(Tabla14[[#This Row],[id]],Tabla2[],'aux buscarv'!F$1,FALSE)</f>
        <v>7</v>
      </c>
      <c r="G350" s="61" t="str">
        <f>VLOOKUP(Tabla14[[#This Row],[id]],Tabla2[],'aux buscarv'!G$1,FALSE)</f>
        <v>TECNOPOLIS</v>
      </c>
      <c r="H350" s="61" t="str">
        <f>VLOOKUP(Tabla14[[#This Row],[id]],Tabla2[],'aux buscarv'!H$1,FALSE)</f>
        <v>BUENOS AIRES</v>
      </c>
      <c r="I350" s="61">
        <f>VLOOKUP(Tabla14[[#This Row],[id]],Tabla2[],'aux buscarv'!I$1,FALSE)</f>
        <v>24</v>
      </c>
      <c r="J350" s="61" t="str">
        <f>VLOOKUP(Tabla14[[#This Row],[id]],Tabla2[],'aux buscarv'!J$1,FALSE)</f>
        <v>VICENTE LOPEZ</v>
      </c>
      <c r="K350" s="61" t="str">
        <f>VLOOKUP(Tabla14[[#This Row],[id]],Tabla2[],'aux buscarv'!K$1,FALSE)</f>
        <v>VILLA MARTELLI</v>
      </c>
      <c r="L350" s="61" t="str">
        <f>VLOOKUP(Tabla14[[#This Row],[id]],Tabla2[],'aux buscarv'!L$1,FALSE)</f>
        <v>TECNOPOLIS</v>
      </c>
      <c r="M350" s="61" t="str">
        <f>VLOOKUP(Tabla14[[#This Row],[id]],Tabla2[],'aux buscarv'!M$1,FALSE)</f>
        <v>AV. GRAL PAZ Y AV. CONSTITUYENTES</v>
      </c>
      <c r="N350" s="62" t="str">
        <f>VLOOKUP(Tabla14[[#This Row],[id]],Tabla2[],'aux buscarv'!N$1,FALSE)</f>
        <v>https://g.page/tecnopolisoficial?share</v>
      </c>
      <c r="O350" t="s">
        <v>114</v>
      </c>
      <c r="P350" t="s">
        <v>123</v>
      </c>
      <c r="Q350" t="s">
        <v>124</v>
      </c>
      <c r="R350">
        <v>2</v>
      </c>
    </row>
    <row r="351" spans="1:18" x14ac:dyDescent="0.25">
      <c r="A351" t="s">
        <v>387</v>
      </c>
      <c r="B351" s="46">
        <f>VLOOKUP(Tabla14[[#This Row],[id]],Tabla2[],'aux buscarv'!B$1,FALSE)</f>
        <v>44967</v>
      </c>
      <c r="C351" s="61">
        <f>VLOOKUP(Tabla14[[#This Row],[id]],Tabla2[],'aux buscarv'!C$1,FALSE)</f>
        <v>10</v>
      </c>
      <c r="D351" s="61">
        <f>VLOOKUP(Tabla14[[#This Row],[id]],Tabla2[],'aux buscarv'!D$1,FALSE)</f>
        <v>2</v>
      </c>
      <c r="E351" s="61">
        <f>VLOOKUP(Tabla14[[#This Row],[id]],Tabla2[],'aux buscarv'!E$1,FALSE)</f>
        <v>2023</v>
      </c>
      <c r="F351" s="61">
        <f>VLOOKUP(Tabla14[[#This Row],[id]],Tabla2[],'aux buscarv'!F$1,FALSE)</f>
        <v>7</v>
      </c>
      <c r="G351" s="61" t="str">
        <f>VLOOKUP(Tabla14[[#This Row],[id]],Tabla2[],'aux buscarv'!G$1,FALSE)</f>
        <v>TECNOPOLIS</v>
      </c>
      <c r="H351" s="61" t="str">
        <f>VLOOKUP(Tabla14[[#This Row],[id]],Tabla2[],'aux buscarv'!H$1,FALSE)</f>
        <v>BUENOS AIRES</v>
      </c>
      <c r="I351" s="61">
        <f>VLOOKUP(Tabla14[[#This Row],[id]],Tabla2[],'aux buscarv'!I$1,FALSE)</f>
        <v>24</v>
      </c>
      <c r="J351" s="61" t="str">
        <f>VLOOKUP(Tabla14[[#This Row],[id]],Tabla2[],'aux buscarv'!J$1,FALSE)</f>
        <v>VICENTE LOPEZ</v>
      </c>
      <c r="K351" s="61" t="str">
        <f>VLOOKUP(Tabla14[[#This Row],[id]],Tabla2[],'aux buscarv'!K$1,FALSE)</f>
        <v>VILLA MARTELLI</v>
      </c>
      <c r="L351" s="61" t="str">
        <f>VLOOKUP(Tabla14[[#This Row],[id]],Tabla2[],'aux buscarv'!L$1,FALSE)</f>
        <v>TECNOPOLIS</v>
      </c>
      <c r="M351" s="61" t="str">
        <f>VLOOKUP(Tabla14[[#This Row],[id]],Tabla2[],'aux buscarv'!M$1,FALSE)</f>
        <v>AV. GRAL PAZ Y AV. CONSTITUYENTES</v>
      </c>
      <c r="N351" s="62" t="str">
        <f>VLOOKUP(Tabla14[[#This Row],[id]],Tabla2[],'aux buscarv'!N$1,FALSE)</f>
        <v>https://g.page/tecnopolisoficial?share</v>
      </c>
      <c r="O351" t="s">
        <v>114</v>
      </c>
      <c r="P351" t="s">
        <v>123</v>
      </c>
      <c r="Q351" t="s">
        <v>111</v>
      </c>
      <c r="R351">
        <v>60</v>
      </c>
    </row>
    <row r="352" spans="1:18" x14ac:dyDescent="0.25">
      <c r="A352" t="s">
        <v>388</v>
      </c>
      <c r="B352" s="46">
        <f>VLOOKUP(Tabla14[[#This Row],[id]],Tabla2[],'aux buscarv'!B$1,FALSE)</f>
        <v>44968</v>
      </c>
      <c r="C352" s="61">
        <f>VLOOKUP(Tabla14[[#This Row],[id]],Tabla2[],'aux buscarv'!C$1,FALSE)</f>
        <v>11</v>
      </c>
      <c r="D352" s="61">
        <f>VLOOKUP(Tabla14[[#This Row],[id]],Tabla2[],'aux buscarv'!D$1,FALSE)</f>
        <v>2</v>
      </c>
      <c r="E352" s="61">
        <f>VLOOKUP(Tabla14[[#This Row],[id]],Tabla2[],'aux buscarv'!E$1,FALSE)</f>
        <v>2023</v>
      </c>
      <c r="F352" s="61">
        <f>VLOOKUP(Tabla14[[#This Row],[id]],Tabla2[],'aux buscarv'!F$1,FALSE)</f>
        <v>7</v>
      </c>
      <c r="G352" s="61" t="str">
        <f>VLOOKUP(Tabla14[[#This Row],[id]],Tabla2[],'aux buscarv'!G$1,FALSE)</f>
        <v>TECNOPOLIS</v>
      </c>
      <c r="H352" s="61" t="str">
        <f>VLOOKUP(Tabla14[[#This Row],[id]],Tabla2[],'aux buscarv'!H$1,FALSE)</f>
        <v>BUENOS AIRES</v>
      </c>
      <c r="I352" s="61">
        <f>VLOOKUP(Tabla14[[#This Row],[id]],Tabla2[],'aux buscarv'!I$1,FALSE)</f>
        <v>24</v>
      </c>
      <c r="J352" s="61" t="str">
        <f>VLOOKUP(Tabla14[[#This Row],[id]],Tabla2[],'aux buscarv'!J$1,FALSE)</f>
        <v>VICENTE LOPEZ</v>
      </c>
      <c r="K352" s="61" t="str">
        <f>VLOOKUP(Tabla14[[#This Row],[id]],Tabla2[],'aux buscarv'!K$1,FALSE)</f>
        <v>VILLA MARTELLI</v>
      </c>
      <c r="L352" s="61" t="str">
        <f>VLOOKUP(Tabla14[[#This Row],[id]],Tabla2[],'aux buscarv'!L$1,FALSE)</f>
        <v>TECNOPOLIS</v>
      </c>
      <c r="M352" s="61" t="str">
        <f>VLOOKUP(Tabla14[[#This Row],[id]],Tabla2[],'aux buscarv'!M$1,FALSE)</f>
        <v>AV. GRAL PAZ Y AV. CONSTITUYENTES</v>
      </c>
      <c r="N352" s="62" t="str">
        <f>VLOOKUP(Tabla14[[#This Row],[id]],Tabla2[],'aux buscarv'!N$1,FALSE)</f>
        <v>https://g.page/tecnopolisoficial?share</v>
      </c>
      <c r="O352" t="s">
        <v>109</v>
      </c>
      <c r="P352" t="s">
        <v>110</v>
      </c>
      <c r="Q352" t="s">
        <v>111</v>
      </c>
      <c r="R352">
        <v>12</v>
      </c>
    </row>
    <row r="353" spans="1:18" x14ac:dyDescent="0.25">
      <c r="A353" t="s">
        <v>388</v>
      </c>
      <c r="B353" s="46">
        <f>VLOOKUP(Tabla14[[#This Row],[id]],Tabla2[],'aux buscarv'!B$1,FALSE)</f>
        <v>44968</v>
      </c>
      <c r="C353" s="61">
        <f>VLOOKUP(Tabla14[[#This Row],[id]],Tabla2[],'aux buscarv'!C$1,FALSE)</f>
        <v>11</v>
      </c>
      <c r="D353" s="61">
        <f>VLOOKUP(Tabla14[[#This Row],[id]],Tabla2[],'aux buscarv'!D$1,FALSE)</f>
        <v>2</v>
      </c>
      <c r="E353" s="61">
        <f>VLOOKUP(Tabla14[[#This Row],[id]],Tabla2[],'aux buscarv'!E$1,FALSE)</f>
        <v>2023</v>
      </c>
      <c r="F353" s="61">
        <f>VLOOKUP(Tabla14[[#This Row],[id]],Tabla2[],'aux buscarv'!F$1,FALSE)</f>
        <v>7</v>
      </c>
      <c r="G353" s="61" t="str">
        <f>VLOOKUP(Tabla14[[#This Row],[id]],Tabla2[],'aux buscarv'!G$1,FALSE)</f>
        <v>TECNOPOLIS</v>
      </c>
      <c r="H353" s="61" t="str">
        <f>VLOOKUP(Tabla14[[#This Row],[id]],Tabla2[],'aux buscarv'!H$1,FALSE)</f>
        <v>BUENOS AIRES</v>
      </c>
      <c r="I353" s="61">
        <f>VLOOKUP(Tabla14[[#This Row],[id]],Tabla2[],'aux buscarv'!I$1,FALSE)</f>
        <v>24</v>
      </c>
      <c r="J353" s="61" t="str">
        <f>VLOOKUP(Tabla14[[#This Row],[id]],Tabla2[],'aux buscarv'!J$1,FALSE)</f>
        <v>VICENTE LOPEZ</v>
      </c>
      <c r="K353" s="61" t="str">
        <f>VLOOKUP(Tabla14[[#This Row],[id]],Tabla2[],'aux buscarv'!K$1,FALSE)</f>
        <v>VILLA MARTELLI</v>
      </c>
      <c r="L353" s="61" t="str">
        <f>VLOOKUP(Tabla14[[#This Row],[id]],Tabla2[],'aux buscarv'!L$1,FALSE)</f>
        <v>TECNOPOLIS</v>
      </c>
      <c r="M353" s="61" t="str">
        <f>VLOOKUP(Tabla14[[#This Row],[id]],Tabla2[],'aux buscarv'!M$1,FALSE)</f>
        <v>AV. GRAL PAZ Y AV. CONSTITUYENTES</v>
      </c>
      <c r="N353" s="62" t="str">
        <f>VLOOKUP(Tabla14[[#This Row],[id]],Tabla2[],'aux buscarv'!N$1,FALSE)</f>
        <v>https://g.page/tecnopolisoficial?share</v>
      </c>
      <c r="O353" t="s">
        <v>109</v>
      </c>
      <c r="P353" t="s">
        <v>110</v>
      </c>
      <c r="Q353" t="s">
        <v>112</v>
      </c>
      <c r="R353">
        <v>21</v>
      </c>
    </row>
    <row r="354" spans="1:18" x14ac:dyDescent="0.25">
      <c r="A354" t="s">
        <v>388</v>
      </c>
      <c r="B354" s="46">
        <f>VLOOKUP(Tabla14[[#This Row],[id]],Tabla2[],'aux buscarv'!B$1,FALSE)</f>
        <v>44968</v>
      </c>
      <c r="C354" s="61">
        <f>VLOOKUP(Tabla14[[#This Row],[id]],Tabla2[],'aux buscarv'!C$1,FALSE)</f>
        <v>11</v>
      </c>
      <c r="D354" s="61">
        <f>VLOOKUP(Tabla14[[#This Row],[id]],Tabla2[],'aux buscarv'!D$1,FALSE)</f>
        <v>2</v>
      </c>
      <c r="E354" s="61">
        <f>VLOOKUP(Tabla14[[#This Row],[id]],Tabla2[],'aux buscarv'!E$1,FALSE)</f>
        <v>2023</v>
      </c>
      <c r="F354" s="61">
        <f>VLOOKUP(Tabla14[[#This Row],[id]],Tabla2[],'aux buscarv'!F$1,FALSE)</f>
        <v>7</v>
      </c>
      <c r="G354" s="61" t="str">
        <f>VLOOKUP(Tabla14[[#This Row],[id]],Tabla2[],'aux buscarv'!G$1,FALSE)</f>
        <v>TECNOPOLIS</v>
      </c>
      <c r="H354" s="61" t="str">
        <f>VLOOKUP(Tabla14[[#This Row],[id]],Tabla2[],'aux buscarv'!H$1,FALSE)</f>
        <v>BUENOS AIRES</v>
      </c>
      <c r="I354" s="61">
        <f>VLOOKUP(Tabla14[[#This Row],[id]],Tabla2[],'aux buscarv'!I$1,FALSE)</f>
        <v>24</v>
      </c>
      <c r="J354" s="61" t="str">
        <f>VLOOKUP(Tabla14[[#This Row],[id]],Tabla2[],'aux buscarv'!J$1,FALSE)</f>
        <v>VICENTE LOPEZ</v>
      </c>
      <c r="K354" s="61" t="str">
        <f>VLOOKUP(Tabla14[[#This Row],[id]],Tabla2[],'aux buscarv'!K$1,FALSE)</f>
        <v>VILLA MARTELLI</v>
      </c>
      <c r="L354" s="61" t="str">
        <f>VLOOKUP(Tabla14[[#This Row],[id]],Tabla2[],'aux buscarv'!L$1,FALSE)</f>
        <v>TECNOPOLIS</v>
      </c>
      <c r="M354" s="61" t="str">
        <f>VLOOKUP(Tabla14[[#This Row],[id]],Tabla2[],'aux buscarv'!M$1,FALSE)</f>
        <v>AV. GRAL PAZ Y AV. CONSTITUYENTES</v>
      </c>
      <c r="N354" s="62" t="str">
        <f>VLOOKUP(Tabla14[[#This Row],[id]],Tabla2[],'aux buscarv'!N$1,FALSE)</f>
        <v>https://g.page/tecnopolisoficial?share</v>
      </c>
      <c r="O354" t="s">
        <v>109</v>
      </c>
      <c r="P354" t="s">
        <v>113</v>
      </c>
      <c r="Q354" t="s">
        <v>112</v>
      </c>
      <c r="R354">
        <v>8</v>
      </c>
    </row>
    <row r="355" spans="1:18" x14ac:dyDescent="0.25">
      <c r="A355" t="s">
        <v>388</v>
      </c>
      <c r="B355" s="46">
        <f>VLOOKUP(Tabla14[[#This Row],[id]],Tabla2[],'aux buscarv'!B$1,FALSE)</f>
        <v>44968</v>
      </c>
      <c r="C355" s="61">
        <f>VLOOKUP(Tabla14[[#This Row],[id]],Tabla2[],'aux buscarv'!C$1,FALSE)</f>
        <v>11</v>
      </c>
      <c r="D355" s="61">
        <f>VLOOKUP(Tabla14[[#This Row],[id]],Tabla2[],'aux buscarv'!D$1,FALSE)</f>
        <v>2</v>
      </c>
      <c r="E355" s="61">
        <f>VLOOKUP(Tabla14[[#This Row],[id]],Tabla2[],'aux buscarv'!E$1,FALSE)</f>
        <v>2023</v>
      </c>
      <c r="F355" s="61">
        <f>VLOOKUP(Tabla14[[#This Row],[id]],Tabla2[],'aux buscarv'!F$1,FALSE)</f>
        <v>7</v>
      </c>
      <c r="G355" s="61" t="str">
        <f>VLOOKUP(Tabla14[[#This Row],[id]],Tabla2[],'aux buscarv'!G$1,FALSE)</f>
        <v>TECNOPOLIS</v>
      </c>
      <c r="H355" s="61" t="str">
        <f>VLOOKUP(Tabla14[[#This Row],[id]],Tabla2[],'aux buscarv'!H$1,FALSE)</f>
        <v>BUENOS AIRES</v>
      </c>
      <c r="I355" s="61">
        <f>VLOOKUP(Tabla14[[#This Row],[id]],Tabla2[],'aux buscarv'!I$1,FALSE)</f>
        <v>24</v>
      </c>
      <c r="J355" s="61" t="str">
        <f>VLOOKUP(Tabla14[[#This Row],[id]],Tabla2[],'aux buscarv'!J$1,FALSE)</f>
        <v>VICENTE LOPEZ</v>
      </c>
      <c r="K355" s="61" t="str">
        <f>VLOOKUP(Tabla14[[#This Row],[id]],Tabla2[],'aux buscarv'!K$1,FALSE)</f>
        <v>VILLA MARTELLI</v>
      </c>
      <c r="L355" s="61" t="str">
        <f>VLOOKUP(Tabla14[[#This Row],[id]],Tabla2[],'aux buscarv'!L$1,FALSE)</f>
        <v>TECNOPOLIS</v>
      </c>
      <c r="M355" s="61" t="str">
        <f>VLOOKUP(Tabla14[[#This Row],[id]],Tabla2[],'aux buscarv'!M$1,FALSE)</f>
        <v>AV. GRAL PAZ Y AV. CONSTITUYENTES</v>
      </c>
      <c r="N355" s="62" t="str">
        <f>VLOOKUP(Tabla14[[#This Row],[id]],Tabla2[],'aux buscarv'!N$1,FALSE)</f>
        <v>https://g.page/tecnopolisoficial?share</v>
      </c>
      <c r="O355" t="s">
        <v>114</v>
      </c>
      <c r="P355" t="s">
        <v>115</v>
      </c>
      <c r="Q355" t="s">
        <v>111</v>
      </c>
      <c r="R355">
        <v>45</v>
      </c>
    </row>
    <row r="356" spans="1:18" x14ac:dyDescent="0.25">
      <c r="A356" t="s">
        <v>388</v>
      </c>
      <c r="B356" s="46">
        <f>VLOOKUP(Tabla14[[#This Row],[id]],Tabla2[],'aux buscarv'!B$1,FALSE)</f>
        <v>44968</v>
      </c>
      <c r="C356" s="61">
        <f>VLOOKUP(Tabla14[[#This Row],[id]],Tabla2[],'aux buscarv'!C$1,FALSE)</f>
        <v>11</v>
      </c>
      <c r="D356" s="61">
        <f>VLOOKUP(Tabla14[[#This Row],[id]],Tabla2[],'aux buscarv'!D$1,FALSE)</f>
        <v>2</v>
      </c>
      <c r="E356" s="61">
        <f>VLOOKUP(Tabla14[[#This Row],[id]],Tabla2[],'aux buscarv'!E$1,FALSE)</f>
        <v>2023</v>
      </c>
      <c r="F356" s="61">
        <f>VLOOKUP(Tabla14[[#This Row],[id]],Tabla2[],'aux buscarv'!F$1,FALSE)</f>
        <v>7</v>
      </c>
      <c r="G356" s="61" t="str">
        <f>VLOOKUP(Tabla14[[#This Row],[id]],Tabla2[],'aux buscarv'!G$1,FALSE)</f>
        <v>TECNOPOLIS</v>
      </c>
      <c r="H356" s="61" t="str">
        <f>VLOOKUP(Tabla14[[#This Row],[id]],Tabla2[],'aux buscarv'!H$1,FALSE)</f>
        <v>BUENOS AIRES</v>
      </c>
      <c r="I356" s="61">
        <f>VLOOKUP(Tabla14[[#This Row],[id]],Tabla2[],'aux buscarv'!I$1,FALSE)</f>
        <v>24</v>
      </c>
      <c r="J356" s="61" t="str">
        <f>VLOOKUP(Tabla14[[#This Row],[id]],Tabla2[],'aux buscarv'!J$1,FALSE)</f>
        <v>VICENTE LOPEZ</v>
      </c>
      <c r="K356" s="61" t="str">
        <f>VLOOKUP(Tabla14[[#This Row],[id]],Tabla2[],'aux buscarv'!K$1,FALSE)</f>
        <v>VILLA MARTELLI</v>
      </c>
      <c r="L356" s="61" t="str">
        <f>VLOOKUP(Tabla14[[#This Row],[id]],Tabla2[],'aux buscarv'!L$1,FALSE)</f>
        <v>TECNOPOLIS</v>
      </c>
      <c r="M356" s="61" t="str">
        <f>VLOOKUP(Tabla14[[#This Row],[id]],Tabla2[],'aux buscarv'!M$1,FALSE)</f>
        <v>AV. GRAL PAZ Y AV. CONSTITUYENTES</v>
      </c>
      <c r="N356" s="62" t="str">
        <f>VLOOKUP(Tabla14[[#This Row],[id]],Tabla2[],'aux buscarv'!N$1,FALSE)</f>
        <v>https://g.page/tecnopolisoficial?share</v>
      </c>
      <c r="O356" t="s">
        <v>114</v>
      </c>
      <c r="P356" t="s">
        <v>123</v>
      </c>
      <c r="Q356" t="s">
        <v>124</v>
      </c>
      <c r="R356">
        <v>3</v>
      </c>
    </row>
    <row r="357" spans="1:18" x14ac:dyDescent="0.25">
      <c r="A357" t="s">
        <v>388</v>
      </c>
      <c r="B357" s="46">
        <f>VLOOKUP(Tabla14[[#This Row],[id]],Tabla2[],'aux buscarv'!B$1,FALSE)</f>
        <v>44968</v>
      </c>
      <c r="C357" s="61">
        <f>VLOOKUP(Tabla14[[#This Row],[id]],Tabla2[],'aux buscarv'!C$1,FALSE)</f>
        <v>11</v>
      </c>
      <c r="D357" s="61">
        <f>VLOOKUP(Tabla14[[#This Row],[id]],Tabla2[],'aux buscarv'!D$1,FALSE)</f>
        <v>2</v>
      </c>
      <c r="E357" s="61">
        <f>VLOOKUP(Tabla14[[#This Row],[id]],Tabla2[],'aux buscarv'!E$1,FALSE)</f>
        <v>2023</v>
      </c>
      <c r="F357" s="61">
        <f>VLOOKUP(Tabla14[[#This Row],[id]],Tabla2[],'aux buscarv'!F$1,FALSE)</f>
        <v>7</v>
      </c>
      <c r="G357" s="61" t="str">
        <f>VLOOKUP(Tabla14[[#This Row],[id]],Tabla2[],'aux buscarv'!G$1,FALSE)</f>
        <v>TECNOPOLIS</v>
      </c>
      <c r="H357" s="61" t="str">
        <f>VLOOKUP(Tabla14[[#This Row],[id]],Tabla2[],'aux buscarv'!H$1,FALSE)</f>
        <v>BUENOS AIRES</v>
      </c>
      <c r="I357" s="61">
        <f>VLOOKUP(Tabla14[[#This Row],[id]],Tabla2[],'aux buscarv'!I$1,FALSE)</f>
        <v>24</v>
      </c>
      <c r="J357" s="61" t="str">
        <f>VLOOKUP(Tabla14[[#This Row],[id]],Tabla2[],'aux buscarv'!J$1,FALSE)</f>
        <v>VICENTE LOPEZ</v>
      </c>
      <c r="K357" s="61" t="str">
        <f>VLOOKUP(Tabla14[[#This Row],[id]],Tabla2[],'aux buscarv'!K$1,FALSE)</f>
        <v>VILLA MARTELLI</v>
      </c>
      <c r="L357" s="61" t="str">
        <f>VLOOKUP(Tabla14[[#This Row],[id]],Tabla2[],'aux buscarv'!L$1,FALSE)</f>
        <v>TECNOPOLIS</v>
      </c>
      <c r="M357" s="61" t="str">
        <f>VLOOKUP(Tabla14[[#This Row],[id]],Tabla2[],'aux buscarv'!M$1,FALSE)</f>
        <v>AV. GRAL PAZ Y AV. CONSTITUYENTES</v>
      </c>
      <c r="N357" s="62" t="str">
        <f>VLOOKUP(Tabla14[[#This Row],[id]],Tabla2[],'aux buscarv'!N$1,FALSE)</f>
        <v>https://g.page/tecnopolisoficial?share</v>
      </c>
      <c r="O357" t="s">
        <v>114</v>
      </c>
      <c r="P357" t="s">
        <v>123</v>
      </c>
      <c r="Q357" t="s">
        <v>111</v>
      </c>
      <c r="R357">
        <v>75</v>
      </c>
    </row>
    <row r="358" spans="1:18" x14ac:dyDescent="0.25">
      <c r="A358" t="s">
        <v>389</v>
      </c>
      <c r="B358" s="46">
        <f>VLOOKUP(Tabla14[[#This Row],[id]],Tabla2[],'aux buscarv'!B$1,FALSE)</f>
        <v>44969</v>
      </c>
      <c r="C358" s="61">
        <f>VLOOKUP(Tabla14[[#This Row],[id]],Tabla2[],'aux buscarv'!C$1,FALSE)</f>
        <v>12</v>
      </c>
      <c r="D358" s="61">
        <f>VLOOKUP(Tabla14[[#This Row],[id]],Tabla2[],'aux buscarv'!D$1,FALSE)</f>
        <v>2</v>
      </c>
      <c r="E358" s="61">
        <f>VLOOKUP(Tabla14[[#This Row],[id]],Tabla2[],'aux buscarv'!E$1,FALSE)</f>
        <v>2023</v>
      </c>
      <c r="F358" s="61">
        <f>VLOOKUP(Tabla14[[#This Row],[id]],Tabla2[],'aux buscarv'!F$1,FALSE)</f>
        <v>7</v>
      </c>
      <c r="G358" s="61" t="str">
        <f>VLOOKUP(Tabla14[[#This Row],[id]],Tabla2[],'aux buscarv'!G$1,FALSE)</f>
        <v>TECNOPOLIS</v>
      </c>
      <c r="H358" s="61" t="str">
        <f>VLOOKUP(Tabla14[[#This Row],[id]],Tabla2[],'aux buscarv'!H$1,FALSE)</f>
        <v>BUENOS AIRES</v>
      </c>
      <c r="I358" s="61">
        <f>VLOOKUP(Tabla14[[#This Row],[id]],Tabla2[],'aux buscarv'!I$1,FALSE)</f>
        <v>24</v>
      </c>
      <c r="J358" s="61" t="str">
        <f>VLOOKUP(Tabla14[[#This Row],[id]],Tabla2[],'aux buscarv'!J$1,FALSE)</f>
        <v>VICENTE LOPEZ</v>
      </c>
      <c r="K358" s="61" t="str">
        <f>VLOOKUP(Tabla14[[#This Row],[id]],Tabla2[],'aux buscarv'!K$1,FALSE)</f>
        <v>VILLA MARTELLI</v>
      </c>
      <c r="L358" s="61" t="str">
        <f>VLOOKUP(Tabla14[[#This Row],[id]],Tabla2[],'aux buscarv'!L$1,FALSE)</f>
        <v>TECNOPOLIS</v>
      </c>
      <c r="M358" s="61" t="str">
        <f>VLOOKUP(Tabla14[[#This Row],[id]],Tabla2[],'aux buscarv'!M$1,FALSE)</f>
        <v>AV. GRAL PAZ Y AV. CONSTITUYENTES</v>
      </c>
      <c r="N358" s="62" t="str">
        <f>VLOOKUP(Tabla14[[#This Row],[id]],Tabla2[],'aux buscarv'!N$1,FALSE)</f>
        <v>https://g.page/tecnopolisoficial?share</v>
      </c>
      <c r="O358" t="s">
        <v>109</v>
      </c>
      <c r="P358" t="s">
        <v>110</v>
      </c>
      <c r="Q358" t="s">
        <v>111</v>
      </c>
      <c r="R358">
        <v>21</v>
      </c>
    </row>
    <row r="359" spans="1:18" x14ac:dyDescent="0.25">
      <c r="A359" t="s">
        <v>389</v>
      </c>
      <c r="B359" s="46">
        <f>VLOOKUP(Tabla14[[#This Row],[id]],Tabla2[],'aux buscarv'!B$1,FALSE)</f>
        <v>44969</v>
      </c>
      <c r="C359" s="61">
        <f>VLOOKUP(Tabla14[[#This Row],[id]],Tabla2[],'aux buscarv'!C$1,FALSE)</f>
        <v>12</v>
      </c>
      <c r="D359" s="61">
        <f>VLOOKUP(Tabla14[[#This Row],[id]],Tabla2[],'aux buscarv'!D$1,FALSE)</f>
        <v>2</v>
      </c>
      <c r="E359" s="61">
        <f>VLOOKUP(Tabla14[[#This Row],[id]],Tabla2[],'aux buscarv'!E$1,FALSE)</f>
        <v>2023</v>
      </c>
      <c r="F359" s="61">
        <f>VLOOKUP(Tabla14[[#This Row],[id]],Tabla2[],'aux buscarv'!F$1,FALSE)</f>
        <v>7</v>
      </c>
      <c r="G359" s="61" t="str">
        <f>VLOOKUP(Tabla14[[#This Row],[id]],Tabla2[],'aux buscarv'!G$1,FALSE)</f>
        <v>TECNOPOLIS</v>
      </c>
      <c r="H359" s="61" t="str">
        <f>VLOOKUP(Tabla14[[#This Row],[id]],Tabla2[],'aux buscarv'!H$1,FALSE)</f>
        <v>BUENOS AIRES</v>
      </c>
      <c r="I359" s="61">
        <f>VLOOKUP(Tabla14[[#This Row],[id]],Tabla2[],'aux buscarv'!I$1,FALSE)</f>
        <v>24</v>
      </c>
      <c r="J359" s="61" t="str">
        <f>VLOOKUP(Tabla14[[#This Row],[id]],Tabla2[],'aux buscarv'!J$1,FALSE)</f>
        <v>VICENTE LOPEZ</v>
      </c>
      <c r="K359" s="61" t="str">
        <f>VLOOKUP(Tabla14[[#This Row],[id]],Tabla2[],'aux buscarv'!K$1,FALSE)</f>
        <v>VILLA MARTELLI</v>
      </c>
      <c r="L359" s="61" t="str">
        <f>VLOOKUP(Tabla14[[#This Row],[id]],Tabla2[],'aux buscarv'!L$1,FALSE)</f>
        <v>TECNOPOLIS</v>
      </c>
      <c r="M359" s="61" t="str">
        <f>VLOOKUP(Tabla14[[#This Row],[id]],Tabla2[],'aux buscarv'!M$1,FALSE)</f>
        <v>AV. GRAL PAZ Y AV. CONSTITUYENTES</v>
      </c>
      <c r="N359" s="62" t="str">
        <f>VLOOKUP(Tabla14[[#This Row],[id]],Tabla2[],'aux buscarv'!N$1,FALSE)</f>
        <v>https://g.page/tecnopolisoficial?share</v>
      </c>
      <c r="O359" t="s">
        <v>109</v>
      </c>
      <c r="P359" t="s">
        <v>110</v>
      </c>
      <c r="Q359" t="s">
        <v>112</v>
      </c>
      <c r="R359">
        <v>25</v>
      </c>
    </row>
    <row r="360" spans="1:18" x14ac:dyDescent="0.25">
      <c r="A360" t="s">
        <v>389</v>
      </c>
      <c r="B360" s="46">
        <f>VLOOKUP(Tabla14[[#This Row],[id]],Tabla2[],'aux buscarv'!B$1,FALSE)</f>
        <v>44969</v>
      </c>
      <c r="C360" s="61">
        <f>VLOOKUP(Tabla14[[#This Row],[id]],Tabla2[],'aux buscarv'!C$1,FALSE)</f>
        <v>12</v>
      </c>
      <c r="D360" s="61">
        <f>VLOOKUP(Tabla14[[#This Row],[id]],Tabla2[],'aux buscarv'!D$1,FALSE)</f>
        <v>2</v>
      </c>
      <c r="E360" s="61">
        <f>VLOOKUP(Tabla14[[#This Row],[id]],Tabla2[],'aux buscarv'!E$1,FALSE)</f>
        <v>2023</v>
      </c>
      <c r="F360" s="61">
        <f>VLOOKUP(Tabla14[[#This Row],[id]],Tabla2[],'aux buscarv'!F$1,FALSE)</f>
        <v>7</v>
      </c>
      <c r="G360" s="61" t="str">
        <f>VLOOKUP(Tabla14[[#This Row],[id]],Tabla2[],'aux buscarv'!G$1,FALSE)</f>
        <v>TECNOPOLIS</v>
      </c>
      <c r="H360" s="61" t="str">
        <f>VLOOKUP(Tabla14[[#This Row],[id]],Tabla2[],'aux buscarv'!H$1,FALSE)</f>
        <v>BUENOS AIRES</v>
      </c>
      <c r="I360" s="61">
        <f>VLOOKUP(Tabla14[[#This Row],[id]],Tabla2[],'aux buscarv'!I$1,FALSE)</f>
        <v>24</v>
      </c>
      <c r="J360" s="61" t="str">
        <f>VLOOKUP(Tabla14[[#This Row],[id]],Tabla2[],'aux buscarv'!J$1,FALSE)</f>
        <v>VICENTE LOPEZ</v>
      </c>
      <c r="K360" s="61" t="str">
        <f>VLOOKUP(Tabla14[[#This Row],[id]],Tabla2[],'aux buscarv'!K$1,FALSE)</f>
        <v>VILLA MARTELLI</v>
      </c>
      <c r="L360" s="61" t="str">
        <f>VLOOKUP(Tabla14[[#This Row],[id]],Tabla2[],'aux buscarv'!L$1,FALSE)</f>
        <v>TECNOPOLIS</v>
      </c>
      <c r="M360" s="61" t="str">
        <f>VLOOKUP(Tabla14[[#This Row],[id]],Tabla2[],'aux buscarv'!M$1,FALSE)</f>
        <v>AV. GRAL PAZ Y AV. CONSTITUYENTES</v>
      </c>
      <c r="N360" s="62" t="str">
        <f>VLOOKUP(Tabla14[[#This Row],[id]],Tabla2[],'aux buscarv'!N$1,FALSE)</f>
        <v>https://g.page/tecnopolisoficial?share</v>
      </c>
      <c r="O360" t="s">
        <v>109</v>
      </c>
      <c r="P360" t="s">
        <v>113</v>
      </c>
      <c r="Q360" t="s">
        <v>112</v>
      </c>
      <c r="R360">
        <v>14</v>
      </c>
    </row>
    <row r="361" spans="1:18" x14ac:dyDescent="0.25">
      <c r="A361" t="s">
        <v>380</v>
      </c>
      <c r="B361" s="46">
        <f>VLOOKUP(Tabla14[[#This Row],[id]],Tabla2[],'aux buscarv'!B$1,FALSE)</f>
        <v>44967</v>
      </c>
      <c r="C361" s="61">
        <f>VLOOKUP(Tabla14[[#This Row],[id]],Tabla2[],'aux buscarv'!C$1,FALSE)</f>
        <v>10</v>
      </c>
      <c r="D361" s="61">
        <f>VLOOKUP(Tabla14[[#This Row],[id]],Tabla2[],'aux buscarv'!D$1,FALSE)</f>
        <v>2</v>
      </c>
      <c r="E361" s="61">
        <f>VLOOKUP(Tabla14[[#This Row],[id]],Tabla2[],'aux buscarv'!E$1,FALSE)</f>
        <v>2023</v>
      </c>
      <c r="F361" s="61">
        <f>VLOOKUP(Tabla14[[#This Row],[id]],Tabla2[],'aux buscarv'!F$1,FALSE)</f>
        <v>7</v>
      </c>
      <c r="G361" s="61" t="str">
        <f>VLOOKUP(Tabla14[[#This Row],[id]],Tabla2[],'aux buscarv'!G$1,FALSE)</f>
        <v>EETB</v>
      </c>
      <c r="H361" s="61" t="str">
        <f>VLOOKUP(Tabla14[[#This Row],[id]],Tabla2[],'aux buscarv'!H$1,FALSE)</f>
        <v>CABA</v>
      </c>
      <c r="I361" s="61">
        <f>VLOOKUP(Tabla14[[#This Row],[id]],Tabla2[],'aux buscarv'!I$1,FALSE)</f>
        <v>20</v>
      </c>
      <c r="J361" s="61" t="str">
        <f>VLOOKUP(Tabla14[[#This Row],[id]],Tabla2[],'aux buscarv'!J$1,FALSE)</f>
        <v>COMUNA 3</v>
      </c>
      <c r="K361" s="61" t="str">
        <f>VLOOKUP(Tabla14[[#This Row],[id]],Tabla2[],'aux buscarv'!K$1,FALSE)</f>
        <v>BALVANERA</v>
      </c>
      <c r="L361" s="61" t="str">
        <f>VLOOKUP(Tabla14[[#This Row],[id]],Tabla2[],'aux buscarv'!L$1,FALSE)</f>
        <v>PARQUE DE LA ESTACION</v>
      </c>
      <c r="M361" s="61" t="str">
        <f>VLOOKUP(Tabla14[[#This Row],[id]],Tabla2[],'aux buscarv'!M$1,FALSE)</f>
        <v>TTE GRAL J D PERON 3326</v>
      </c>
      <c r="N361" s="62" t="str">
        <f>VLOOKUP(Tabla14[[#This Row],[id]],Tabla2[],'aux buscarv'!N$1,FALSE)</f>
        <v>https://goo.gl/maps/qhhvBcB5anT1yHv6A</v>
      </c>
      <c r="O361" t="s">
        <v>109</v>
      </c>
      <c r="P361" t="s">
        <v>110</v>
      </c>
      <c r="Q361" t="s">
        <v>111</v>
      </c>
      <c r="R361">
        <v>25</v>
      </c>
    </row>
    <row r="362" spans="1:18" x14ac:dyDescent="0.25">
      <c r="A362" t="s">
        <v>380</v>
      </c>
      <c r="B362" s="46">
        <f>VLOOKUP(Tabla14[[#This Row],[id]],Tabla2[],'aux buscarv'!B$1,FALSE)</f>
        <v>44967</v>
      </c>
      <c r="C362" s="61">
        <f>VLOOKUP(Tabla14[[#This Row],[id]],Tabla2[],'aux buscarv'!C$1,FALSE)</f>
        <v>10</v>
      </c>
      <c r="D362" s="61">
        <f>VLOOKUP(Tabla14[[#This Row],[id]],Tabla2[],'aux buscarv'!D$1,FALSE)</f>
        <v>2</v>
      </c>
      <c r="E362" s="61">
        <f>VLOOKUP(Tabla14[[#This Row],[id]],Tabla2[],'aux buscarv'!E$1,FALSE)</f>
        <v>2023</v>
      </c>
      <c r="F362" s="61">
        <f>VLOOKUP(Tabla14[[#This Row],[id]],Tabla2[],'aux buscarv'!F$1,FALSE)</f>
        <v>7</v>
      </c>
      <c r="G362" s="61" t="str">
        <f>VLOOKUP(Tabla14[[#This Row],[id]],Tabla2[],'aux buscarv'!G$1,FALSE)</f>
        <v>EETB</v>
      </c>
      <c r="H362" s="61" t="str">
        <f>VLOOKUP(Tabla14[[#This Row],[id]],Tabla2[],'aux buscarv'!H$1,FALSE)</f>
        <v>CABA</v>
      </c>
      <c r="I362" s="61">
        <f>VLOOKUP(Tabla14[[#This Row],[id]],Tabla2[],'aux buscarv'!I$1,FALSE)</f>
        <v>20</v>
      </c>
      <c r="J362" s="61" t="str">
        <f>VLOOKUP(Tabla14[[#This Row],[id]],Tabla2[],'aux buscarv'!J$1,FALSE)</f>
        <v>COMUNA 3</v>
      </c>
      <c r="K362" s="61" t="str">
        <f>VLOOKUP(Tabla14[[#This Row],[id]],Tabla2[],'aux buscarv'!K$1,FALSE)</f>
        <v>BALVANERA</v>
      </c>
      <c r="L362" s="61" t="str">
        <f>VLOOKUP(Tabla14[[#This Row],[id]],Tabla2[],'aux buscarv'!L$1,FALSE)</f>
        <v>PARQUE DE LA ESTACION</v>
      </c>
      <c r="M362" s="61" t="str">
        <f>VLOOKUP(Tabla14[[#This Row],[id]],Tabla2[],'aux buscarv'!M$1,FALSE)</f>
        <v>TTE GRAL J D PERON 3326</v>
      </c>
      <c r="N362" s="62" t="str">
        <f>VLOOKUP(Tabla14[[#This Row],[id]],Tabla2[],'aux buscarv'!N$1,FALSE)</f>
        <v>https://goo.gl/maps/qhhvBcB5anT1yHv6A</v>
      </c>
      <c r="O362" t="s">
        <v>109</v>
      </c>
      <c r="P362" t="s">
        <v>110</v>
      </c>
      <c r="Q362" t="s">
        <v>112</v>
      </c>
      <c r="R362">
        <v>41</v>
      </c>
    </row>
    <row r="363" spans="1:18" x14ac:dyDescent="0.25">
      <c r="A363" t="s">
        <v>380</v>
      </c>
      <c r="B363" s="46">
        <f>VLOOKUP(Tabla14[[#This Row],[id]],Tabla2[],'aux buscarv'!B$1,FALSE)</f>
        <v>44967</v>
      </c>
      <c r="C363" s="61">
        <f>VLOOKUP(Tabla14[[#This Row],[id]],Tabla2[],'aux buscarv'!C$1,FALSE)</f>
        <v>10</v>
      </c>
      <c r="D363" s="61">
        <f>VLOOKUP(Tabla14[[#This Row],[id]],Tabla2[],'aux buscarv'!D$1,FALSE)</f>
        <v>2</v>
      </c>
      <c r="E363" s="61">
        <f>VLOOKUP(Tabla14[[#This Row],[id]],Tabla2[],'aux buscarv'!E$1,FALSE)</f>
        <v>2023</v>
      </c>
      <c r="F363" s="61">
        <f>VLOOKUP(Tabla14[[#This Row],[id]],Tabla2[],'aux buscarv'!F$1,FALSE)</f>
        <v>7</v>
      </c>
      <c r="G363" s="61" t="str">
        <f>VLOOKUP(Tabla14[[#This Row],[id]],Tabla2[],'aux buscarv'!G$1,FALSE)</f>
        <v>EETB</v>
      </c>
      <c r="H363" s="61" t="str">
        <f>VLOOKUP(Tabla14[[#This Row],[id]],Tabla2[],'aux buscarv'!H$1,FALSE)</f>
        <v>CABA</v>
      </c>
      <c r="I363" s="61">
        <f>VLOOKUP(Tabla14[[#This Row],[id]],Tabla2[],'aux buscarv'!I$1,FALSE)</f>
        <v>20</v>
      </c>
      <c r="J363" s="61" t="str">
        <f>VLOOKUP(Tabla14[[#This Row],[id]],Tabla2[],'aux buscarv'!J$1,FALSE)</f>
        <v>COMUNA 3</v>
      </c>
      <c r="K363" s="61" t="str">
        <f>VLOOKUP(Tabla14[[#This Row],[id]],Tabla2[],'aux buscarv'!K$1,FALSE)</f>
        <v>BALVANERA</v>
      </c>
      <c r="L363" s="61" t="str">
        <f>VLOOKUP(Tabla14[[#This Row],[id]],Tabla2[],'aux buscarv'!L$1,FALSE)</f>
        <v>PARQUE DE LA ESTACION</v>
      </c>
      <c r="M363" s="61" t="str">
        <f>VLOOKUP(Tabla14[[#This Row],[id]],Tabla2[],'aux buscarv'!M$1,FALSE)</f>
        <v>TTE GRAL J D PERON 3326</v>
      </c>
      <c r="N363" s="62" t="str">
        <f>VLOOKUP(Tabla14[[#This Row],[id]],Tabla2[],'aux buscarv'!N$1,FALSE)</f>
        <v>https://goo.gl/maps/qhhvBcB5anT1yHv6A</v>
      </c>
      <c r="O363" t="s">
        <v>109</v>
      </c>
      <c r="P363" t="s">
        <v>113</v>
      </c>
      <c r="Q363" t="s">
        <v>112</v>
      </c>
      <c r="R363">
        <v>21</v>
      </c>
    </row>
    <row r="364" spans="1:18" x14ac:dyDescent="0.25">
      <c r="A364" t="s">
        <v>380</v>
      </c>
      <c r="B364" s="46">
        <f>VLOOKUP(Tabla14[[#This Row],[id]],Tabla2[],'aux buscarv'!B$1,FALSE)</f>
        <v>44967</v>
      </c>
      <c r="C364" s="61">
        <f>VLOOKUP(Tabla14[[#This Row],[id]],Tabla2[],'aux buscarv'!C$1,FALSE)</f>
        <v>10</v>
      </c>
      <c r="D364" s="61">
        <f>VLOOKUP(Tabla14[[#This Row],[id]],Tabla2[],'aux buscarv'!D$1,FALSE)</f>
        <v>2</v>
      </c>
      <c r="E364" s="61">
        <f>VLOOKUP(Tabla14[[#This Row],[id]],Tabla2[],'aux buscarv'!E$1,FALSE)</f>
        <v>2023</v>
      </c>
      <c r="F364" s="61">
        <f>VLOOKUP(Tabla14[[#This Row],[id]],Tabla2[],'aux buscarv'!F$1,FALSE)</f>
        <v>7</v>
      </c>
      <c r="G364" s="61" t="str">
        <f>VLOOKUP(Tabla14[[#This Row],[id]],Tabla2[],'aux buscarv'!G$1,FALSE)</f>
        <v>EETB</v>
      </c>
      <c r="H364" s="61" t="str">
        <f>VLOOKUP(Tabla14[[#This Row],[id]],Tabla2[],'aux buscarv'!H$1,FALSE)</f>
        <v>CABA</v>
      </c>
      <c r="I364" s="61">
        <f>VLOOKUP(Tabla14[[#This Row],[id]],Tabla2[],'aux buscarv'!I$1,FALSE)</f>
        <v>20</v>
      </c>
      <c r="J364" s="61" t="str">
        <f>VLOOKUP(Tabla14[[#This Row],[id]],Tabla2[],'aux buscarv'!J$1,FALSE)</f>
        <v>COMUNA 3</v>
      </c>
      <c r="K364" s="61" t="str">
        <f>VLOOKUP(Tabla14[[#This Row],[id]],Tabla2[],'aux buscarv'!K$1,FALSE)</f>
        <v>BALVANERA</v>
      </c>
      <c r="L364" s="61" t="str">
        <f>VLOOKUP(Tabla14[[#This Row],[id]],Tabla2[],'aux buscarv'!L$1,FALSE)</f>
        <v>PARQUE DE LA ESTACION</v>
      </c>
      <c r="M364" s="61" t="str">
        <f>VLOOKUP(Tabla14[[#This Row],[id]],Tabla2[],'aux buscarv'!M$1,FALSE)</f>
        <v>TTE GRAL J D PERON 3326</v>
      </c>
      <c r="N364" s="62" t="str">
        <f>VLOOKUP(Tabla14[[#This Row],[id]],Tabla2[],'aux buscarv'!N$1,FALSE)</f>
        <v>https://goo.gl/maps/qhhvBcB5anT1yHv6A</v>
      </c>
      <c r="O364" t="s">
        <v>114</v>
      </c>
      <c r="P364" t="s">
        <v>115</v>
      </c>
      <c r="Q364" t="s">
        <v>111</v>
      </c>
      <c r="R364">
        <v>20</v>
      </c>
    </row>
    <row r="365" spans="1:18" x14ac:dyDescent="0.25">
      <c r="A365" t="s">
        <v>379</v>
      </c>
      <c r="B365" s="79">
        <f>VLOOKUP(Tabla14[[#This Row],[id]],Tabla2[],'aux buscarv'!B$1,FALSE)</f>
        <v>44966</v>
      </c>
      <c r="C365" s="80">
        <f>VLOOKUP(Tabla14[[#This Row],[id]],Tabla2[],'aux buscarv'!C$1,FALSE)</f>
        <v>9</v>
      </c>
      <c r="D365" s="80">
        <f>VLOOKUP(Tabla14[[#This Row],[id]],Tabla2[],'aux buscarv'!D$1,FALSE)</f>
        <v>2</v>
      </c>
      <c r="E365" s="80">
        <f>VLOOKUP(Tabla14[[#This Row],[id]],Tabla2[],'aux buscarv'!E$1,FALSE)</f>
        <v>2023</v>
      </c>
      <c r="F365" s="80">
        <f>VLOOKUP(Tabla14[[#This Row],[id]],Tabla2[],'aux buscarv'!F$1,FALSE)</f>
        <v>7</v>
      </c>
      <c r="G365" s="80" t="str">
        <f>VLOOKUP(Tabla14[[#This Row],[id]],Tabla2[],'aux buscarv'!G$1,FALSE)</f>
        <v>EETB</v>
      </c>
      <c r="H365" s="80" t="str">
        <f>VLOOKUP(Tabla14[[#This Row],[id]],Tabla2[],'aux buscarv'!H$1,FALSE)</f>
        <v>CABA</v>
      </c>
      <c r="I365" s="80">
        <f>VLOOKUP(Tabla14[[#This Row],[id]],Tabla2[],'aux buscarv'!I$1,FALSE)</f>
        <v>20</v>
      </c>
      <c r="J365" s="80" t="str">
        <f>VLOOKUP(Tabla14[[#This Row],[id]],Tabla2[],'aux buscarv'!J$1,FALSE)</f>
        <v>COMUNA 8</v>
      </c>
      <c r="K365" s="80" t="str">
        <f>VLOOKUP(Tabla14[[#This Row],[id]],Tabla2[],'aux buscarv'!K$1,FALSE)</f>
        <v>VILLA RIACHUELO</v>
      </c>
      <c r="L365" s="80" t="str">
        <f>VLOOKUP(Tabla14[[#This Row],[id]],Tabla2[],'aux buscarv'!L$1,FALSE)</f>
        <v>PLAZA SUDAMERICANA</v>
      </c>
      <c r="M365" s="80" t="str">
        <f>VLOOKUP(Tabla14[[#This Row],[id]],Tabla2[],'aux buscarv'!M$1,FALSE)</f>
        <v>AV GRAL F DE LA CRUZ Y AV PIEDRA BUENA</v>
      </c>
      <c r="N365" s="81" t="str">
        <f>VLOOKUP(Tabla14[[#This Row],[id]],Tabla2[],'aux buscarv'!N$1,FALSE)</f>
        <v>https://goo.gl/maps/m2EUhPtKTHnjef5F7</v>
      </c>
      <c r="O365" t="s">
        <v>109</v>
      </c>
      <c r="P365" t="s">
        <v>110</v>
      </c>
      <c r="Q365" t="s">
        <v>111</v>
      </c>
      <c r="R365">
        <v>32</v>
      </c>
    </row>
    <row r="366" spans="1:18" x14ac:dyDescent="0.25">
      <c r="A366" t="s">
        <v>379</v>
      </c>
      <c r="B366" s="79">
        <f>VLOOKUP(Tabla14[[#This Row],[id]],Tabla2[],'aux buscarv'!B$1,FALSE)</f>
        <v>44966</v>
      </c>
      <c r="C366" s="80">
        <f>VLOOKUP(Tabla14[[#This Row],[id]],Tabla2[],'aux buscarv'!C$1,FALSE)</f>
        <v>9</v>
      </c>
      <c r="D366" s="80">
        <f>VLOOKUP(Tabla14[[#This Row],[id]],Tabla2[],'aux buscarv'!D$1,FALSE)</f>
        <v>2</v>
      </c>
      <c r="E366" s="80">
        <f>VLOOKUP(Tabla14[[#This Row],[id]],Tabla2[],'aux buscarv'!E$1,FALSE)</f>
        <v>2023</v>
      </c>
      <c r="F366" s="80">
        <f>VLOOKUP(Tabla14[[#This Row],[id]],Tabla2[],'aux buscarv'!F$1,FALSE)</f>
        <v>7</v>
      </c>
      <c r="G366" s="80" t="str">
        <f>VLOOKUP(Tabla14[[#This Row],[id]],Tabla2[],'aux buscarv'!G$1,FALSE)</f>
        <v>EETB</v>
      </c>
      <c r="H366" s="80" t="str">
        <f>VLOOKUP(Tabla14[[#This Row],[id]],Tabla2[],'aux buscarv'!H$1,FALSE)</f>
        <v>CABA</v>
      </c>
      <c r="I366" s="80">
        <f>VLOOKUP(Tabla14[[#This Row],[id]],Tabla2[],'aux buscarv'!I$1,FALSE)</f>
        <v>20</v>
      </c>
      <c r="J366" s="80" t="str">
        <f>VLOOKUP(Tabla14[[#This Row],[id]],Tabla2[],'aux buscarv'!J$1,FALSE)</f>
        <v>COMUNA 8</v>
      </c>
      <c r="K366" s="80" t="str">
        <f>VLOOKUP(Tabla14[[#This Row],[id]],Tabla2[],'aux buscarv'!K$1,FALSE)</f>
        <v>VILLA RIACHUELO</v>
      </c>
      <c r="L366" s="80" t="str">
        <f>VLOOKUP(Tabla14[[#This Row],[id]],Tabla2[],'aux buscarv'!L$1,FALSE)</f>
        <v>PLAZA SUDAMERICANA</v>
      </c>
      <c r="M366" s="80" t="str">
        <f>VLOOKUP(Tabla14[[#This Row],[id]],Tabla2[],'aux buscarv'!M$1,FALSE)</f>
        <v>AV GRAL F DE LA CRUZ Y AV PIEDRA BUENA</v>
      </c>
      <c r="N366" s="81" t="str">
        <f>VLOOKUP(Tabla14[[#This Row],[id]],Tabla2[],'aux buscarv'!N$1,FALSE)</f>
        <v>https://goo.gl/maps/m2EUhPtKTHnjef5F7</v>
      </c>
      <c r="O366" t="s">
        <v>109</v>
      </c>
      <c r="P366" t="s">
        <v>110</v>
      </c>
      <c r="Q366" t="s">
        <v>112</v>
      </c>
      <c r="R366">
        <v>19</v>
      </c>
    </row>
    <row r="367" spans="1:18" x14ac:dyDescent="0.25">
      <c r="A367" t="s">
        <v>379</v>
      </c>
      <c r="B367" s="79">
        <f>VLOOKUP(Tabla14[[#This Row],[id]],Tabla2[],'aux buscarv'!B$1,FALSE)</f>
        <v>44966</v>
      </c>
      <c r="C367" s="80">
        <f>VLOOKUP(Tabla14[[#This Row],[id]],Tabla2[],'aux buscarv'!C$1,FALSE)</f>
        <v>9</v>
      </c>
      <c r="D367" s="80">
        <f>VLOOKUP(Tabla14[[#This Row],[id]],Tabla2[],'aux buscarv'!D$1,FALSE)</f>
        <v>2</v>
      </c>
      <c r="E367" s="80">
        <f>VLOOKUP(Tabla14[[#This Row],[id]],Tabla2[],'aux buscarv'!E$1,FALSE)</f>
        <v>2023</v>
      </c>
      <c r="F367" s="80">
        <f>VLOOKUP(Tabla14[[#This Row],[id]],Tabla2[],'aux buscarv'!F$1,FALSE)</f>
        <v>7</v>
      </c>
      <c r="G367" s="80" t="str">
        <f>VLOOKUP(Tabla14[[#This Row],[id]],Tabla2[],'aux buscarv'!G$1,FALSE)</f>
        <v>EETB</v>
      </c>
      <c r="H367" s="80" t="str">
        <f>VLOOKUP(Tabla14[[#This Row],[id]],Tabla2[],'aux buscarv'!H$1,FALSE)</f>
        <v>CABA</v>
      </c>
      <c r="I367" s="80">
        <f>VLOOKUP(Tabla14[[#This Row],[id]],Tabla2[],'aux buscarv'!I$1,FALSE)</f>
        <v>20</v>
      </c>
      <c r="J367" s="80" t="str">
        <f>VLOOKUP(Tabla14[[#This Row],[id]],Tabla2[],'aux buscarv'!J$1,FALSE)</f>
        <v>COMUNA 8</v>
      </c>
      <c r="K367" s="80" t="str">
        <f>VLOOKUP(Tabla14[[#This Row],[id]],Tabla2[],'aux buscarv'!K$1,FALSE)</f>
        <v>VILLA RIACHUELO</v>
      </c>
      <c r="L367" s="80" t="str">
        <f>VLOOKUP(Tabla14[[#This Row],[id]],Tabla2[],'aux buscarv'!L$1,FALSE)</f>
        <v>PLAZA SUDAMERICANA</v>
      </c>
      <c r="M367" s="80" t="str">
        <f>VLOOKUP(Tabla14[[#This Row],[id]],Tabla2[],'aux buscarv'!M$1,FALSE)</f>
        <v>AV GRAL F DE LA CRUZ Y AV PIEDRA BUENA</v>
      </c>
      <c r="N367" s="81" t="str">
        <f>VLOOKUP(Tabla14[[#This Row],[id]],Tabla2[],'aux buscarv'!N$1,FALSE)</f>
        <v>https://goo.gl/maps/m2EUhPtKTHnjef5F7</v>
      </c>
      <c r="O367" t="s">
        <v>109</v>
      </c>
      <c r="P367" t="s">
        <v>113</v>
      </c>
      <c r="Q367" t="s">
        <v>112</v>
      </c>
      <c r="R367">
        <v>27</v>
      </c>
    </row>
    <row r="368" spans="1:18" x14ac:dyDescent="0.25">
      <c r="A368" t="s">
        <v>379</v>
      </c>
      <c r="B368" s="79">
        <f>VLOOKUP(Tabla14[[#This Row],[id]],Tabla2[],'aux buscarv'!B$1,FALSE)</f>
        <v>44966</v>
      </c>
      <c r="C368" s="80">
        <f>VLOOKUP(Tabla14[[#This Row],[id]],Tabla2[],'aux buscarv'!C$1,FALSE)</f>
        <v>9</v>
      </c>
      <c r="D368" s="80">
        <f>VLOOKUP(Tabla14[[#This Row],[id]],Tabla2[],'aux buscarv'!D$1,FALSE)</f>
        <v>2</v>
      </c>
      <c r="E368" s="80">
        <f>VLOOKUP(Tabla14[[#This Row],[id]],Tabla2[],'aux buscarv'!E$1,FALSE)</f>
        <v>2023</v>
      </c>
      <c r="F368" s="80">
        <f>VLOOKUP(Tabla14[[#This Row],[id]],Tabla2[],'aux buscarv'!F$1,FALSE)</f>
        <v>7</v>
      </c>
      <c r="G368" s="80" t="str">
        <f>VLOOKUP(Tabla14[[#This Row],[id]],Tabla2[],'aux buscarv'!G$1,FALSE)</f>
        <v>EETB</v>
      </c>
      <c r="H368" s="80" t="str">
        <f>VLOOKUP(Tabla14[[#This Row],[id]],Tabla2[],'aux buscarv'!H$1,FALSE)</f>
        <v>CABA</v>
      </c>
      <c r="I368" s="80">
        <f>VLOOKUP(Tabla14[[#This Row],[id]],Tabla2[],'aux buscarv'!I$1,FALSE)</f>
        <v>20</v>
      </c>
      <c r="J368" s="80" t="str">
        <f>VLOOKUP(Tabla14[[#This Row],[id]],Tabla2[],'aux buscarv'!J$1,FALSE)</f>
        <v>COMUNA 8</v>
      </c>
      <c r="K368" s="80" t="str">
        <f>VLOOKUP(Tabla14[[#This Row],[id]],Tabla2[],'aux buscarv'!K$1,FALSE)</f>
        <v>VILLA RIACHUELO</v>
      </c>
      <c r="L368" s="80" t="str">
        <f>VLOOKUP(Tabla14[[#This Row],[id]],Tabla2[],'aux buscarv'!L$1,FALSE)</f>
        <v>PLAZA SUDAMERICANA</v>
      </c>
      <c r="M368" s="80" t="str">
        <f>VLOOKUP(Tabla14[[#This Row],[id]],Tabla2[],'aux buscarv'!M$1,FALSE)</f>
        <v>AV GRAL F DE LA CRUZ Y AV PIEDRA BUENA</v>
      </c>
      <c r="N368" s="81" t="str">
        <f>VLOOKUP(Tabla14[[#This Row],[id]],Tabla2[],'aux buscarv'!N$1,FALSE)</f>
        <v>https://goo.gl/maps/m2EUhPtKTHnjef5F7</v>
      </c>
      <c r="O368" t="s">
        <v>114</v>
      </c>
      <c r="P368" t="s">
        <v>115</v>
      </c>
      <c r="Q368" t="s">
        <v>111</v>
      </c>
      <c r="R368">
        <v>58</v>
      </c>
    </row>
    <row r="369" spans="1:18" x14ac:dyDescent="0.25">
      <c r="A369" t="s">
        <v>379</v>
      </c>
      <c r="B369" s="79">
        <f>VLOOKUP(Tabla14[[#This Row],[id]],Tabla2[],'aux buscarv'!B$1,FALSE)</f>
        <v>44966</v>
      </c>
      <c r="C369" s="80">
        <f>VLOOKUP(Tabla14[[#This Row],[id]],Tabla2[],'aux buscarv'!C$1,FALSE)</f>
        <v>9</v>
      </c>
      <c r="D369" s="80">
        <f>VLOOKUP(Tabla14[[#This Row],[id]],Tabla2[],'aux buscarv'!D$1,FALSE)</f>
        <v>2</v>
      </c>
      <c r="E369" s="80">
        <f>VLOOKUP(Tabla14[[#This Row],[id]],Tabla2[],'aux buscarv'!E$1,FALSE)</f>
        <v>2023</v>
      </c>
      <c r="F369" s="80">
        <f>VLOOKUP(Tabla14[[#This Row],[id]],Tabla2[],'aux buscarv'!F$1,FALSE)</f>
        <v>7</v>
      </c>
      <c r="G369" s="80" t="str">
        <f>VLOOKUP(Tabla14[[#This Row],[id]],Tabla2[],'aux buscarv'!G$1,FALSE)</f>
        <v>EETB</v>
      </c>
      <c r="H369" s="80" t="str">
        <f>VLOOKUP(Tabla14[[#This Row],[id]],Tabla2[],'aux buscarv'!H$1,FALSE)</f>
        <v>CABA</v>
      </c>
      <c r="I369" s="80">
        <f>VLOOKUP(Tabla14[[#This Row],[id]],Tabla2[],'aux buscarv'!I$1,FALSE)</f>
        <v>20</v>
      </c>
      <c r="J369" s="80" t="str">
        <f>VLOOKUP(Tabla14[[#This Row],[id]],Tabla2[],'aux buscarv'!J$1,FALSE)</f>
        <v>COMUNA 8</v>
      </c>
      <c r="K369" s="80" t="str">
        <f>VLOOKUP(Tabla14[[#This Row],[id]],Tabla2[],'aux buscarv'!K$1,FALSE)</f>
        <v>VILLA RIACHUELO</v>
      </c>
      <c r="L369" s="80" t="str">
        <f>VLOOKUP(Tabla14[[#This Row],[id]],Tabla2[],'aux buscarv'!L$1,FALSE)</f>
        <v>PLAZA SUDAMERICANA</v>
      </c>
      <c r="M369" s="80" t="str">
        <f>VLOOKUP(Tabla14[[#This Row],[id]],Tabla2[],'aux buscarv'!M$1,FALSE)</f>
        <v>AV GRAL F DE LA CRUZ Y AV PIEDRA BUENA</v>
      </c>
      <c r="N369" s="81" t="str">
        <f>VLOOKUP(Tabla14[[#This Row],[id]],Tabla2[],'aux buscarv'!N$1,FALSE)</f>
        <v>https://goo.gl/maps/m2EUhPtKTHnjef5F7</v>
      </c>
      <c r="O369" t="s">
        <v>114</v>
      </c>
      <c r="P369" t="s">
        <v>123</v>
      </c>
      <c r="Q369" t="s">
        <v>124</v>
      </c>
      <c r="R369">
        <v>1</v>
      </c>
    </row>
    <row r="370" spans="1:18" x14ac:dyDescent="0.25">
      <c r="A370" t="s">
        <v>379</v>
      </c>
      <c r="B370" s="79">
        <f>VLOOKUP(Tabla14[[#This Row],[id]],Tabla2[],'aux buscarv'!B$1,FALSE)</f>
        <v>44966</v>
      </c>
      <c r="C370" s="80">
        <f>VLOOKUP(Tabla14[[#This Row],[id]],Tabla2[],'aux buscarv'!C$1,FALSE)</f>
        <v>9</v>
      </c>
      <c r="D370" s="80">
        <f>VLOOKUP(Tabla14[[#This Row],[id]],Tabla2[],'aux buscarv'!D$1,FALSE)</f>
        <v>2</v>
      </c>
      <c r="E370" s="80">
        <f>VLOOKUP(Tabla14[[#This Row],[id]],Tabla2[],'aux buscarv'!E$1,FALSE)</f>
        <v>2023</v>
      </c>
      <c r="F370" s="80">
        <f>VLOOKUP(Tabla14[[#This Row],[id]],Tabla2[],'aux buscarv'!F$1,FALSE)</f>
        <v>7</v>
      </c>
      <c r="G370" s="80" t="str">
        <f>VLOOKUP(Tabla14[[#This Row],[id]],Tabla2[],'aux buscarv'!G$1,FALSE)</f>
        <v>EETB</v>
      </c>
      <c r="H370" s="80" t="str">
        <f>VLOOKUP(Tabla14[[#This Row],[id]],Tabla2[],'aux buscarv'!H$1,FALSE)</f>
        <v>CABA</v>
      </c>
      <c r="I370" s="80">
        <f>VLOOKUP(Tabla14[[#This Row],[id]],Tabla2[],'aux buscarv'!I$1,FALSE)</f>
        <v>20</v>
      </c>
      <c r="J370" s="80" t="str">
        <f>VLOOKUP(Tabla14[[#This Row],[id]],Tabla2[],'aux buscarv'!J$1,FALSE)</f>
        <v>COMUNA 8</v>
      </c>
      <c r="K370" s="80" t="str">
        <f>VLOOKUP(Tabla14[[#This Row],[id]],Tabla2[],'aux buscarv'!K$1,FALSE)</f>
        <v>VILLA RIACHUELO</v>
      </c>
      <c r="L370" s="80" t="str">
        <f>VLOOKUP(Tabla14[[#This Row],[id]],Tabla2[],'aux buscarv'!L$1,FALSE)</f>
        <v>PLAZA SUDAMERICANA</v>
      </c>
      <c r="M370" s="80" t="str">
        <f>VLOOKUP(Tabla14[[#This Row],[id]],Tabla2[],'aux buscarv'!M$1,FALSE)</f>
        <v>AV GRAL F DE LA CRUZ Y AV PIEDRA BUENA</v>
      </c>
      <c r="N370" s="81" t="str">
        <f>VLOOKUP(Tabla14[[#This Row],[id]],Tabla2[],'aux buscarv'!N$1,FALSE)</f>
        <v>https://goo.gl/maps/m2EUhPtKTHnjef5F7</v>
      </c>
      <c r="O370" t="s">
        <v>114</v>
      </c>
      <c r="P370" t="s">
        <v>123</v>
      </c>
      <c r="Q370" t="s">
        <v>111</v>
      </c>
      <c r="R370">
        <v>10</v>
      </c>
    </row>
    <row r="371" spans="1:18" x14ac:dyDescent="0.25">
      <c r="A371" t="s">
        <v>375</v>
      </c>
      <c r="B371" s="46">
        <f>VLOOKUP(Tabla14[[#This Row],[id]],Tabla2[],'aux buscarv'!B$1,FALSE)</f>
        <v>44963</v>
      </c>
      <c r="C371" s="61">
        <f>VLOOKUP(Tabla14[[#This Row],[id]],Tabla2[],'aux buscarv'!C$1,FALSE)</f>
        <v>6</v>
      </c>
      <c r="D371" s="61">
        <f>VLOOKUP(Tabla14[[#This Row],[id]],Tabla2[],'aux buscarv'!D$1,FALSE)</f>
        <v>2</v>
      </c>
      <c r="E371" s="61">
        <f>VLOOKUP(Tabla14[[#This Row],[id]],Tabla2[],'aux buscarv'!E$1,FALSE)</f>
        <v>2023</v>
      </c>
      <c r="F371" s="61">
        <f>VLOOKUP(Tabla14[[#This Row],[id]],Tabla2[],'aux buscarv'!F$1,FALSE)</f>
        <v>7</v>
      </c>
      <c r="G371" s="61" t="str">
        <f>VLOOKUP(Tabla14[[#This Row],[id]],Tabla2[],'aux buscarv'!G$1,FALSE)</f>
        <v>EETB</v>
      </c>
      <c r="H371" s="61" t="str">
        <f>VLOOKUP(Tabla14[[#This Row],[id]],Tabla2[],'aux buscarv'!H$1,FALSE)</f>
        <v>CORDOBA</v>
      </c>
      <c r="I371" s="61">
        <f>VLOOKUP(Tabla14[[#This Row],[id]],Tabla2[],'aux buscarv'!I$1,FALSE)</f>
        <v>18</v>
      </c>
      <c r="J371" s="61" t="str">
        <f>VLOOKUP(Tabla14[[#This Row],[id]],Tabla2[],'aux buscarv'!J$1,FALSE)</f>
        <v>GENERAL SAN MARTIN</v>
      </c>
      <c r="K371" s="61" t="str">
        <f>VLOOKUP(Tabla14[[#This Row],[id]],Tabla2[],'aux buscarv'!K$1,FALSE)</f>
        <v>VILLA MARIA</v>
      </c>
      <c r="L371" s="61" t="str">
        <f>VLOOKUP(Tabla14[[#This Row],[id]],Tabla2[],'aux buscarv'!L$1,FALSE)</f>
        <v>-</v>
      </c>
      <c r="M371" s="61" t="str">
        <f>VLOOKUP(Tabla14[[#This Row],[id]],Tabla2[],'aux buscarv'!M$1,FALSE)</f>
        <v>Elpidio González 100/200</v>
      </c>
      <c r="N371" s="62" t="str">
        <f>VLOOKUP(Tabla14[[#This Row],[id]],Tabla2[],'aux buscarv'!N$1,FALSE)</f>
        <v>https://goo.gl/maps/nuuPhUPPhUf3mP9N9</v>
      </c>
      <c r="O371" t="s">
        <v>109</v>
      </c>
      <c r="P371" t="s">
        <v>110</v>
      </c>
      <c r="Q371" t="s">
        <v>111</v>
      </c>
      <c r="R371">
        <v>21</v>
      </c>
    </row>
    <row r="372" spans="1:18" x14ac:dyDescent="0.25">
      <c r="A372" t="s">
        <v>375</v>
      </c>
      <c r="B372" s="46">
        <f>VLOOKUP(Tabla14[[#This Row],[id]],Tabla2[],'aux buscarv'!B$1,FALSE)</f>
        <v>44963</v>
      </c>
      <c r="C372" s="61">
        <f>VLOOKUP(Tabla14[[#This Row],[id]],Tabla2[],'aux buscarv'!C$1,FALSE)</f>
        <v>6</v>
      </c>
      <c r="D372" s="61">
        <f>VLOOKUP(Tabla14[[#This Row],[id]],Tabla2[],'aux buscarv'!D$1,FALSE)</f>
        <v>2</v>
      </c>
      <c r="E372" s="61">
        <f>VLOOKUP(Tabla14[[#This Row],[id]],Tabla2[],'aux buscarv'!E$1,FALSE)</f>
        <v>2023</v>
      </c>
      <c r="F372" s="61">
        <f>VLOOKUP(Tabla14[[#This Row],[id]],Tabla2[],'aux buscarv'!F$1,FALSE)</f>
        <v>7</v>
      </c>
      <c r="G372" s="61" t="str">
        <f>VLOOKUP(Tabla14[[#This Row],[id]],Tabla2[],'aux buscarv'!G$1,FALSE)</f>
        <v>EETB</v>
      </c>
      <c r="H372" s="61" t="str">
        <f>VLOOKUP(Tabla14[[#This Row],[id]],Tabla2[],'aux buscarv'!H$1,FALSE)</f>
        <v>CORDOBA</v>
      </c>
      <c r="I372" s="61">
        <f>VLOOKUP(Tabla14[[#This Row],[id]],Tabla2[],'aux buscarv'!I$1,FALSE)</f>
        <v>18</v>
      </c>
      <c r="J372" s="61" t="str">
        <f>VLOOKUP(Tabla14[[#This Row],[id]],Tabla2[],'aux buscarv'!J$1,FALSE)</f>
        <v>GENERAL SAN MARTIN</v>
      </c>
      <c r="K372" s="61" t="str">
        <f>VLOOKUP(Tabla14[[#This Row],[id]],Tabla2[],'aux buscarv'!K$1,FALSE)</f>
        <v>VILLA MARIA</v>
      </c>
      <c r="L372" s="61" t="str">
        <f>VLOOKUP(Tabla14[[#This Row],[id]],Tabla2[],'aux buscarv'!L$1,FALSE)</f>
        <v>-</v>
      </c>
      <c r="M372" s="61" t="str">
        <f>VLOOKUP(Tabla14[[#This Row],[id]],Tabla2[],'aux buscarv'!M$1,FALSE)</f>
        <v>Elpidio González 100/200</v>
      </c>
      <c r="N372" s="62" t="str">
        <f>VLOOKUP(Tabla14[[#This Row],[id]],Tabla2[],'aux buscarv'!N$1,FALSE)</f>
        <v>https://goo.gl/maps/nuuPhUPPhUf3mP9N9</v>
      </c>
      <c r="O372" t="s">
        <v>109</v>
      </c>
      <c r="P372" t="s">
        <v>110</v>
      </c>
      <c r="Q372" t="s">
        <v>112</v>
      </c>
      <c r="R372">
        <v>37</v>
      </c>
    </row>
    <row r="373" spans="1:18" x14ac:dyDescent="0.25">
      <c r="A373" t="s">
        <v>375</v>
      </c>
      <c r="B373" s="46">
        <f>VLOOKUP(Tabla14[[#This Row],[id]],Tabla2[],'aux buscarv'!B$1,FALSE)</f>
        <v>44963</v>
      </c>
      <c r="C373" s="61">
        <f>VLOOKUP(Tabla14[[#This Row],[id]],Tabla2[],'aux buscarv'!C$1,FALSE)</f>
        <v>6</v>
      </c>
      <c r="D373" s="61">
        <f>VLOOKUP(Tabla14[[#This Row],[id]],Tabla2[],'aux buscarv'!D$1,FALSE)</f>
        <v>2</v>
      </c>
      <c r="E373" s="61">
        <f>VLOOKUP(Tabla14[[#This Row],[id]],Tabla2[],'aux buscarv'!E$1,FALSE)</f>
        <v>2023</v>
      </c>
      <c r="F373" s="61">
        <f>VLOOKUP(Tabla14[[#This Row],[id]],Tabla2[],'aux buscarv'!F$1,FALSE)</f>
        <v>7</v>
      </c>
      <c r="G373" s="61" t="str">
        <f>VLOOKUP(Tabla14[[#This Row],[id]],Tabla2[],'aux buscarv'!G$1,FALSE)</f>
        <v>EETB</v>
      </c>
      <c r="H373" s="61" t="str">
        <f>VLOOKUP(Tabla14[[#This Row],[id]],Tabla2[],'aux buscarv'!H$1,FALSE)</f>
        <v>CORDOBA</v>
      </c>
      <c r="I373" s="61">
        <f>VLOOKUP(Tabla14[[#This Row],[id]],Tabla2[],'aux buscarv'!I$1,FALSE)</f>
        <v>18</v>
      </c>
      <c r="J373" s="61" t="str">
        <f>VLOOKUP(Tabla14[[#This Row],[id]],Tabla2[],'aux buscarv'!J$1,FALSE)</f>
        <v>GENERAL SAN MARTIN</v>
      </c>
      <c r="K373" s="61" t="str">
        <f>VLOOKUP(Tabla14[[#This Row],[id]],Tabla2[],'aux buscarv'!K$1,FALSE)</f>
        <v>VILLA MARIA</v>
      </c>
      <c r="L373" s="61" t="str">
        <f>VLOOKUP(Tabla14[[#This Row],[id]],Tabla2[],'aux buscarv'!L$1,FALSE)</f>
        <v>-</v>
      </c>
      <c r="M373" s="61" t="str">
        <f>VLOOKUP(Tabla14[[#This Row],[id]],Tabla2[],'aux buscarv'!M$1,FALSE)</f>
        <v>Elpidio González 100/200</v>
      </c>
      <c r="N373" s="62" t="str">
        <f>VLOOKUP(Tabla14[[#This Row],[id]],Tabla2[],'aux buscarv'!N$1,FALSE)</f>
        <v>https://goo.gl/maps/nuuPhUPPhUf3mP9N9</v>
      </c>
      <c r="O373" t="s">
        <v>109</v>
      </c>
      <c r="P373" t="s">
        <v>110</v>
      </c>
      <c r="Q373" t="s">
        <v>120</v>
      </c>
      <c r="R373">
        <v>2</v>
      </c>
    </row>
    <row r="374" spans="1:18" x14ac:dyDescent="0.25">
      <c r="A374" t="s">
        <v>375</v>
      </c>
      <c r="B374" s="46">
        <f>VLOOKUP(Tabla14[[#This Row],[id]],Tabla2[],'aux buscarv'!B$1,FALSE)</f>
        <v>44963</v>
      </c>
      <c r="C374" s="61">
        <f>VLOOKUP(Tabla14[[#This Row],[id]],Tabla2[],'aux buscarv'!C$1,FALSE)</f>
        <v>6</v>
      </c>
      <c r="D374" s="61">
        <f>VLOOKUP(Tabla14[[#This Row],[id]],Tabla2[],'aux buscarv'!D$1,FALSE)</f>
        <v>2</v>
      </c>
      <c r="E374" s="61">
        <f>VLOOKUP(Tabla14[[#This Row],[id]],Tabla2[],'aux buscarv'!E$1,FALSE)</f>
        <v>2023</v>
      </c>
      <c r="F374" s="61">
        <f>VLOOKUP(Tabla14[[#This Row],[id]],Tabla2[],'aux buscarv'!F$1,FALSE)</f>
        <v>7</v>
      </c>
      <c r="G374" s="61" t="str">
        <f>VLOOKUP(Tabla14[[#This Row],[id]],Tabla2[],'aux buscarv'!G$1,FALSE)</f>
        <v>EETB</v>
      </c>
      <c r="H374" s="61" t="str">
        <f>VLOOKUP(Tabla14[[#This Row],[id]],Tabla2[],'aux buscarv'!H$1,FALSE)</f>
        <v>CORDOBA</v>
      </c>
      <c r="I374" s="61">
        <f>VLOOKUP(Tabla14[[#This Row],[id]],Tabla2[],'aux buscarv'!I$1,FALSE)</f>
        <v>18</v>
      </c>
      <c r="J374" s="61" t="str">
        <f>VLOOKUP(Tabla14[[#This Row],[id]],Tabla2[],'aux buscarv'!J$1,FALSE)</f>
        <v>GENERAL SAN MARTIN</v>
      </c>
      <c r="K374" s="61" t="str">
        <f>VLOOKUP(Tabla14[[#This Row],[id]],Tabla2[],'aux buscarv'!K$1,FALSE)</f>
        <v>VILLA MARIA</v>
      </c>
      <c r="L374" s="61" t="str">
        <f>VLOOKUP(Tabla14[[#This Row],[id]],Tabla2[],'aux buscarv'!L$1,FALSE)</f>
        <v>-</v>
      </c>
      <c r="M374" s="61" t="str">
        <f>VLOOKUP(Tabla14[[#This Row],[id]],Tabla2[],'aux buscarv'!M$1,FALSE)</f>
        <v>Elpidio González 100/200</v>
      </c>
      <c r="N374" s="62" t="str">
        <f>VLOOKUP(Tabla14[[#This Row],[id]],Tabla2[],'aux buscarv'!N$1,FALSE)</f>
        <v>https://goo.gl/maps/nuuPhUPPhUf3mP9N9</v>
      </c>
      <c r="O374" t="s">
        <v>109</v>
      </c>
      <c r="P374" t="s">
        <v>113</v>
      </c>
      <c r="Q374" t="s">
        <v>112</v>
      </c>
      <c r="R374">
        <v>16</v>
      </c>
    </row>
    <row r="375" spans="1:18" x14ac:dyDescent="0.25">
      <c r="A375" t="s">
        <v>375</v>
      </c>
      <c r="B375" s="46">
        <f>VLOOKUP(Tabla14[[#This Row],[id]],Tabla2[],'aux buscarv'!B$1,FALSE)</f>
        <v>44963</v>
      </c>
      <c r="C375" s="61">
        <f>VLOOKUP(Tabla14[[#This Row],[id]],Tabla2[],'aux buscarv'!C$1,FALSE)</f>
        <v>6</v>
      </c>
      <c r="D375" s="61">
        <f>VLOOKUP(Tabla14[[#This Row],[id]],Tabla2[],'aux buscarv'!D$1,FALSE)</f>
        <v>2</v>
      </c>
      <c r="E375" s="61">
        <f>VLOOKUP(Tabla14[[#This Row],[id]],Tabla2[],'aux buscarv'!E$1,FALSE)</f>
        <v>2023</v>
      </c>
      <c r="F375" s="61">
        <f>VLOOKUP(Tabla14[[#This Row],[id]],Tabla2[],'aux buscarv'!F$1,FALSE)</f>
        <v>7</v>
      </c>
      <c r="G375" s="61" t="str">
        <f>VLOOKUP(Tabla14[[#This Row],[id]],Tabla2[],'aux buscarv'!G$1,FALSE)</f>
        <v>EETB</v>
      </c>
      <c r="H375" s="61" t="str">
        <f>VLOOKUP(Tabla14[[#This Row],[id]],Tabla2[],'aux buscarv'!H$1,FALSE)</f>
        <v>CORDOBA</v>
      </c>
      <c r="I375" s="61">
        <f>VLOOKUP(Tabla14[[#This Row],[id]],Tabla2[],'aux buscarv'!I$1,FALSE)</f>
        <v>18</v>
      </c>
      <c r="J375" s="61" t="str">
        <f>VLOOKUP(Tabla14[[#This Row],[id]],Tabla2[],'aux buscarv'!J$1,FALSE)</f>
        <v>GENERAL SAN MARTIN</v>
      </c>
      <c r="K375" s="61" t="str">
        <f>VLOOKUP(Tabla14[[#This Row],[id]],Tabla2[],'aux buscarv'!K$1,FALSE)</f>
        <v>VILLA MARIA</v>
      </c>
      <c r="L375" s="61" t="str">
        <f>VLOOKUP(Tabla14[[#This Row],[id]],Tabla2[],'aux buscarv'!L$1,FALSE)</f>
        <v>-</v>
      </c>
      <c r="M375" s="61" t="str">
        <f>VLOOKUP(Tabla14[[#This Row],[id]],Tabla2[],'aux buscarv'!M$1,FALSE)</f>
        <v>Elpidio González 100/200</v>
      </c>
      <c r="N375" s="62" t="str">
        <f>VLOOKUP(Tabla14[[#This Row],[id]],Tabla2[],'aux buscarv'!N$1,FALSE)</f>
        <v>https://goo.gl/maps/nuuPhUPPhUf3mP9N9</v>
      </c>
      <c r="O375" t="s">
        <v>114</v>
      </c>
      <c r="P375" t="s">
        <v>115</v>
      </c>
      <c r="Q375" t="s">
        <v>111</v>
      </c>
      <c r="R375">
        <v>50</v>
      </c>
    </row>
    <row r="376" spans="1:18" x14ac:dyDescent="0.25">
      <c r="A376" t="s">
        <v>375</v>
      </c>
      <c r="B376" s="46">
        <f>VLOOKUP(Tabla14[[#This Row],[id]],Tabla2[],'aux buscarv'!B$1,FALSE)</f>
        <v>44963</v>
      </c>
      <c r="C376" s="61">
        <f>VLOOKUP(Tabla14[[#This Row],[id]],Tabla2[],'aux buscarv'!C$1,FALSE)</f>
        <v>6</v>
      </c>
      <c r="D376" s="61">
        <f>VLOOKUP(Tabla14[[#This Row],[id]],Tabla2[],'aux buscarv'!D$1,FALSE)</f>
        <v>2</v>
      </c>
      <c r="E376" s="61">
        <f>VLOOKUP(Tabla14[[#This Row],[id]],Tabla2[],'aux buscarv'!E$1,FALSE)</f>
        <v>2023</v>
      </c>
      <c r="F376" s="61">
        <f>VLOOKUP(Tabla14[[#This Row],[id]],Tabla2[],'aux buscarv'!F$1,FALSE)</f>
        <v>7</v>
      </c>
      <c r="G376" s="61" t="str">
        <f>VLOOKUP(Tabla14[[#This Row],[id]],Tabla2[],'aux buscarv'!G$1,FALSE)</f>
        <v>EETB</v>
      </c>
      <c r="H376" s="61" t="str">
        <f>VLOOKUP(Tabla14[[#This Row],[id]],Tabla2[],'aux buscarv'!H$1,FALSE)</f>
        <v>CORDOBA</v>
      </c>
      <c r="I376" s="61">
        <f>VLOOKUP(Tabla14[[#This Row],[id]],Tabla2[],'aux buscarv'!I$1,FALSE)</f>
        <v>18</v>
      </c>
      <c r="J376" s="61" t="str">
        <f>VLOOKUP(Tabla14[[#This Row],[id]],Tabla2[],'aux buscarv'!J$1,FALSE)</f>
        <v>GENERAL SAN MARTIN</v>
      </c>
      <c r="K376" s="61" t="str">
        <f>VLOOKUP(Tabla14[[#This Row],[id]],Tabla2[],'aux buscarv'!K$1,FALSE)</f>
        <v>VILLA MARIA</v>
      </c>
      <c r="L376" s="61" t="str">
        <f>VLOOKUP(Tabla14[[#This Row],[id]],Tabla2[],'aux buscarv'!L$1,FALSE)</f>
        <v>-</v>
      </c>
      <c r="M376" s="61" t="str">
        <f>VLOOKUP(Tabla14[[#This Row],[id]],Tabla2[],'aux buscarv'!M$1,FALSE)</f>
        <v>Elpidio González 100/200</v>
      </c>
      <c r="N376" s="62" t="str">
        <f>VLOOKUP(Tabla14[[#This Row],[id]],Tabla2[],'aux buscarv'!N$1,FALSE)</f>
        <v>https://goo.gl/maps/nuuPhUPPhUf3mP9N9</v>
      </c>
      <c r="O376" t="s">
        <v>114</v>
      </c>
      <c r="P376" t="s">
        <v>123</v>
      </c>
      <c r="Q376" t="s">
        <v>111</v>
      </c>
      <c r="R376">
        <v>50</v>
      </c>
    </row>
    <row r="377" spans="1:18" x14ac:dyDescent="0.25">
      <c r="A377" t="s">
        <v>385</v>
      </c>
      <c r="B377" s="46">
        <f>VLOOKUP(Tabla14[[#This Row],[id]],Tabla2[],'aux buscarv'!B$1,FALSE)</f>
        <v>44967</v>
      </c>
      <c r="C377" s="61">
        <f>VLOOKUP(Tabla14[[#This Row],[id]],Tabla2[],'aux buscarv'!C$1,FALSE)</f>
        <v>10</v>
      </c>
      <c r="D377" s="61">
        <f>VLOOKUP(Tabla14[[#This Row],[id]],Tabla2[],'aux buscarv'!D$1,FALSE)</f>
        <v>2</v>
      </c>
      <c r="E377" s="61">
        <f>VLOOKUP(Tabla14[[#This Row],[id]],Tabla2[],'aux buscarv'!E$1,FALSE)</f>
        <v>2023</v>
      </c>
      <c r="F377" s="61">
        <f>VLOOKUP(Tabla14[[#This Row],[id]],Tabla2[],'aux buscarv'!F$1,FALSE)</f>
        <v>7</v>
      </c>
      <c r="G377" s="61" t="str">
        <f>VLOOKUP(Tabla14[[#This Row],[id]],Tabla2[],'aux buscarv'!G$1,FALSE)</f>
        <v>ESTAR</v>
      </c>
      <c r="H377" s="61" t="str">
        <f>VLOOKUP(Tabla14[[#This Row],[id]],Tabla2[],'aux buscarv'!H$1,FALSE)</f>
        <v>SANTA CRUZ</v>
      </c>
      <c r="I377" s="61">
        <f>VLOOKUP(Tabla14[[#This Row],[id]],Tabla2[],'aux buscarv'!I$1,FALSE)</f>
        <v>23</v>
      </c>
      <c r="J377" s="61" t="str">
        <f>VLOOKUP(Tabla14[[#This Row],[id]],Tabla2[],'aux buscarv'!J$1,FALSE)</f>
        <v>LAGO ARGENTINO</v>
      </c>
      <c r="K377" s="61" t="str">
        <f>VLOOKUP(Tabla14[[#This Row],[id]],Tabla2[],'aux buscarv'!K$1,FALSE)</f>
        <v>EL CHALTEN</v>
      </c>
      <c r="L377" s="61" t="str">
        <f>VLOOKUP(Tabla14[[#This Row],[id]],Tabla2[],'aux buscarv'!L$1,FALSE)</f>
        <v>PLAZA PARQUE INFANTIL</v>
      </c>
      <c r="M377" s="61" t="str">
        <f>VLOOKUP(Tabla14[[#This Row],[id]],Tabla2[],'aux buscarv'!M$1,FALSE)</f>
        <v>AV GUEMES Y LAS ALDEAS</v>
      </c>
      <c r="N377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377" t="s">
        <v>109</v>
      </c>
      <c r="P377" t="s">
        <v>110</v>
      </c>
      <c r="Q377" t="s">
        <v>111</v>
      </c>
      <c r="R377">
        <v>17</v>
      </c>
    </row>
    <row r="378" spans="1:18" x14ac:dyDescent="0.25">
      <c r="A378" t="s">
        <v>385</v>
      </c>
      <c r="B378" s="46">
        <f>VLOOKUP(Tabla14[[#This Row],[id]],Tabla2[],'aux buscarv'!B$1,FALSE)</f>
        <v>44967</v>
      </c>
      <c r="C378" s="61">
        <f>VLOOKUP(Tabla14[[#This Row],[id]],Tabla2[],'aux buscarv'!C$1,FALSE)</f>
        <v>10</v>
      </c>
      <c r="D378" s="61">
        <f>VLOOKUP(Tabla14[[#This Row],[id]],Tabla2[],'aux buscarv'!D$1,FALSE)</f>
        <v>2</v>
      </c>
      <c r="E378" s="61">
        <f>VLOOKUP(Tabla14[[#This Row],[id]],Tabla2[],'aux buscarv'!E$1,FALSE)</f>
        <v>2023</v>
      </c>
      <c r="F378" s="61">
        <f>VLOOKUP(Tabla14[[#This Row],[id]],Tabla2[],'aux buscarv'!F$1,FALSE)</f>
        <v>7</v>
      </c>
      <c r="G378" s="61" t="str">
        <f>VLOOKUP(Tabla14[[#This Row],[id]],Tabla2[],'aux buscarv'!G$1,FALSE)</f>
        <v>ESTAR</v>
      </c>
      <c r="H378" s="61" t="str">
        <f>VLOOKUP(Tabla14[[#This Row],[id]],Tabla2[],'aux buscarv'!H$1,FALSE)</f>
        <v>SANTA CRUZ</v>
      </c>
      <c r="I378" s="61">
        <f>VLOOKUP(Tabla14[[#This Row],[id]],Tabla2[],'aux buscarv'!I$1,FALSE)</f>
        <v>23</v>
      </c>
      <c r="J378" s="61" t="str">
        <f>VLOOKUP(Tabla14[[#This Row],[id]],Tabla2[],'aux buscarv'!J$1,FALSE)</f>
        <v>LAGO ARGENTINO</v>
      </c>
      <c r="K378" s="61" t="str">
        <f>VLOOKUP(Tabla14[[#This Row],[id]],Tabla2[],'aux buscarv'!K$1,FALSE)</f>
        <v>EL CHALTEN</v>
      </c>
      <c r="L378" s="61" t="str">
        <f>VLOOKUP(Tabla14[[#This Row],[id]],Tabla2[],'aux buscarv'!L$1,FALSE)</f>
        <v>PLAZA PARQUE INFANTIL</v>
      </c>
      <c r="M378" s="61" t="str">
        <f>VLOOKUP(Tabla14[[#This Row],[id]],Tabla2[],'aux buscarv'!M$1,FALSE)</f>
        <v>AV GUEMES Y LAS ALDEAS</v>
      </c>
      <c r="N378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378" t="s">
        <v>109</v>
      </c>
      <c r="P378" t="s">
        <v>110</v>
      </c>
      <c r="Q378" t="s">
        <v>112</v>
      </c>
      <c r="R378">
        <v>44</v>
      </c>
    </row>
    <row r="379" spans="1:18" x14ac:dyDescent="0.25">
      <c r="A379" t="s">
        <v>385</v>
      </c>
      <c r="B379" s="46">
        <f>VLOOKUP(Tabla14[[#This Row],[id]],Tabla2[],'aux buscarv'!B$1,FALSE)</f>
        <v>44967</v>
      </c>
      <c r="C379" s="61">
        <f>VLOOKUP(Tabla14[[#This Row],[id]],Tabla2[],'aux buscarv'!C$1,FALSE)</f>
        <v>10</v>
      </c>
      <c r="D379" s="61">
        <f>VLOOKUP(Tabla14[[#This Row],[id]],Tabla2[],'aux buscarv'!D$1,FALSE)</f>
        <v>2</v>
      </c>
      <c r="E379" s="61">
        <f>VLOOKUP(Tabla14[[#This Row],[id]],Tabla2[],'aux buscarv'!E$1,FALSE)</f>
        <v>2023</v>
      </c>
      <c r="F379" s="61">
        <f>VLOOKUP(Tabla14[[#This Row],[id]],Tabla2[],'aux buscarv'!F$1,FALSE)</f>
        <v>7</v>
      </c>
      <c r="G379" s="61" t="str">
        <f>VLOOKUP(Tabla14[[#This Row],[id]],Tabla2[],'aux buscarv'!G$1,FALSE)</f>
        <v>ESTAR</v>
      </c>
      <c r="H379" s="61" t="str">
        <f>VLOOKUP(Tabla14[[#This Row],[id]],Tabla2[],'aux buscarv'!H$1,FALSE)</f>
        <v>SANTA CRUZ</v>
      </c>
      <c r="I379" s="61">
        <f>VLOOKUP(Tabla14[[#This Row],[id]],Tabla2[],'aux buscarv'!I$1,FALSE)</f>
        <v>23</v>
      </c>
      <c r="J379" s="61" t="str">
        <f>VLOOKUP(Tabla14[[#This Row],[id]],Tabla2[],'aux buscarv'!J$1,FALSE)</f>
        <v>LAGO ARGENTINO</v>
      </c>
      <c r="K379" s="61" t="str">
        <f>VLOOKUP(Tabla14[[#This Row],[id]],Tabla2[],'aux buscarv'!K$1,FALSE)</f>
        <v>EL CHALTEN</v>
      </c>
      <c r="L379" s="61" t="str">
        <f>VLOOKUP(Tabla14[[#This Row],[id]],Tabla2[],'aux buscarv'!L$1,FALSE)</f>
        <v>PLAZA PARQUE INFANTIL</v>
      </c>
      <c r="M379" s="61" t="str">
        <f>VLOOKUP(Tabla14[[#This Row],[id]],Tabla2[],'aux buscarv'!M$1,FALSE)</f>
        <v>AV GUEMES Y LAS ALDEAS</v>
      </c>
      <c r="N379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379" t="s">
        <v>109</v>
      </c>
      <c r="P379" t="s">
        <v>110</v>
      </c>
      <c r="Q379" t="s">
        <v>120</v>
      </c>
      <c r="R379">
        <v>6</v>
      </c>
    </row>
    <row r="380" spans="1:18" x14ac:dyDescent="0.25">
      <c r="A380" t="s">
        <v>385</v>
      </c>
      <c r="B380" s="46">
        <f>VLOOKUP(Tabla14[[#This Row],[id]],Tabla2[],'aux buscarv'!B$1,FALSE)</f>
        <v>44967</v>
      </c>
      <c r="C380" s="61">
        <f>VLOOKUP(Tabla14[[#This Row],[id]],Tabla2[],'aux buscarv'!C$1,FALSE)</f>
        <v>10</v>
      </c>
      <c r="D380" s="61">
        <f>VLOOKUP(Tabla14[[#This Row],[id]],Tabla2[],'aux buscarv'!D$1,FALSE)</f>
        <v>2</v>
      </c>
      <c r="E380" s="61">
        <f>VLOOKUP(Tabla14[[#This Row],[id]],Tabla2[],'aux buscarv'!E$1,FALSE)</f>
        <v>2023</v>
      </c>
      <c r="F380" s="61">
        <f>VLOOKUP(Tabla14[[#This Row],[id]],Tabla2[],'aux buscarv'!F$1,FALSE)</f>
        <v>7</v>
      </c>
      <c r="G380" s="61" t="str">
        <f>VLOOKUP(Tabla14[[#This Row],[id]],Tabla2[],'aux buscarv'!G$1,FALSE)</f>
        <v>ESTAR</v>
      </c>
      <c r="H380" s="61" t="str">
        <f>VLOOKUP(Tabla14[[#This Row],[id]],Tabla2[],'aux buscarv'!H$1,FALSE)</f>
        <v>SANTA CRUZ</v>
      </c>
      <c r="I380" s="61">
        <f>VLOOKUP(Tabla14[[#This Row],[id]],Tabla2[],'aux buscarv'!I$1,FALSE)</f>
        <v>23</v>
      </c>
      <c r="J380" s="61" t="str">
        <f>VLOOKUP(Tabla14[[#This Row],[id]],Tabla2[],'aux buscarv'!J$1,FALSE)</f>
        <v>LAGO ARGENTINO</v>
      </c>
      <c r="K380" s="61" t="str">
        <f>VLOOKUP(Tabla14[[#This Row],[id]],Tabla2[],'aux buscarv'!K$1,FALSE)</f>
        <v>EL CHALTEN</v>
      </c>
      <c r="L380" s="61" t="str">
        <f>VLOOKUP(Tabla14[[#This Row],[id]],Tabla2[],'aux buscarv'!L$1,FALSE)</f>
        <v>PLAZA PARQUE INFANTIL</v>
      </c>
      <c r="M380" s="61" t="str">
        <f>VLOOKUP(Tabla14[[#This Row],[id]],Tabla2[],'aux buscarv'!M$1,FALSE)</f>
        <v>AV GUEMES Y LAS ALDEAS</v>
      </c>
      <c r="N380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380" t="s">
        <v>109</v>
      </c>
      <c r="P380" t="s">
        <v>113</v>
      </c>
      <c r="Q380" t="s">
        <v>112</v>
      </c>
      <c r="R380">
        <v>5</v>
      </c>
    </row>
    <row r="381" spans="1:18" x14ac:dyDescent="0.25">
      <c r="A381" t="s">
        <v>385</v>
      </c>
      <c r="B381" s="46">
        <f>VLOOKUP(Tabla14[[#This Row],[id]],Tabla2[],'aux buscarv'!B$1,FALSE)</f>
        <v>44967</v>
      </c>
      <c r="C381" s="61">
        <f>VLOOKUP(Tabla14[[#This Row],[id]],Tabla2[],'aux buscarv'!C$1,FALSE)</f>
        <v>10</v>
      </c>
      <c r="D381" s="61">
        <f>VLOOKUP(Tabla14[[#This Row],[id]],Tabla2[],'aux buscarv'!D$1,FALSE)</f>
        <v>2</v>
      </c>
      <c r="E381" s="61">
        <f>VLOOKUP(Tabla14[[#This Row],[id]],Tabla2[],'aux buscarv'!E$1,FALSE)</f>
        <v>2023</v>
      </c>
      <c r="F381" s="61">
        <f>VLOOKUP(Tabla14[[#This Row],[id]],Tabla2[],'aux buscarv'!F$1,FALSE)</f>
        <v>7</v>
      </c>
      <c r="G381" s="61" t="str">
        <f>VLOOKUP(Tabla14[[#This Row],[id]],Tabla2[],'aux buscarv'!G$1,FALSE)</f>
        <v>ESTAR</v>
      </c>
      <c r="H381" s="61" t="str">
        <f>VLOOKUP(Tabla14[[#This Row],[id]],Tabla2[],'aux buscarv'!H$1,FALSE)</f>
        <v>SANTA CRUZ</v>
      </c>
      <c r="I381" s="61">
        <f>VLOOKUP(Tabla14[[#This Row],[id]],Tabla2[],'aux buscarv'!I$1,FALSE)</f>
        <v>23</v>
      </c>
      <c r="J381" s="61" t="str">
        <f>VLOOKUP(Tabla14[[#This Row],[id]],Tabla2[],'aux buscarv'!J$1,FALSE)</f>
        <v>LAGO ARGENTINO</v>
      </c>
      <c r="K381" s="61" t="str">
        <f>VLOOKUP(Tabla14[[#This Row],[id]],Tabla2[],'aux buscarv'!K$1,FALSE)</f>
        <v>EL CHALTEN</v>
      </c>
      <c r="L381" s="61" t="str">
        <f>VLOOKUP(Tabla14[[#This Row],[id]],Tabla2[],'aux buscarv'!L$1,FALSE)</f>
        <v>PLAZA PARQUE INFANTIL</v>
      </c>
      <c r="M381" s="61" t="str">
        <f>VLOOKUP(Tabla14[[#This Row],[id]],Tabla2[],'aux buscarv'!M$1,FALSE)</f>
        <v>AV GUEMES Y LAS ALDEAS</v>
      </c>
      <c r="N381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381" t="s">
        <v>114</v>
      </c>
      <c r="P381" t="s">
        <v>115</v>
      </c>
      <c r="Q381" t="s">
        <v>111</v>
      </c>
      <c r="R381">
        <v>15</v>
      </c>
    </row>
    <row r="382" spans="1:18" x14ac:dyDescent="0.25">
      <c r="A382" t="s">
        <v>385</v>
      </c>
      <c r="B382" s="46">
        <f>VLOOKUP(Tabla14[[#This Row],[id]],Tabla2[],'aux buscarv'!B$1,FALSE)</f>
        <v>44967</v>
      </c>
      <c r="C382" s="61">
        <f>VLOOKUP(Tabla14[[#This Row],[id]],Tabla2[],'aux buscarv'!C$1,FALSE)</f>
        <v>10</v>
      </c>
      <c r="D382" s="61">
        <f>VLOOKUP(Tabla14[[#This Row],[id]],Tabla2[],'aux buscarv'!D$1,FALSE)</f>
        <v>2</v>
      </c>
      <c r="E382" s="61">
        <f>VLOOKUP(Tabla14[[#This Row],[id]],Tabla2[],'aux buscarv'!E$1,FALSE)</f>
        <v>2023</v>
      </c>
      <c r="F382" s="61">
        <f>VLOOKUP(Tabla14[[#This Row],[id]],Tabla2[],'aux buscarv'!F$1,FALSE)</f>
        <v>7</v>
      </c>
      <c r="G382" s="61" t="str">
        <f>VLOOKUP(Tabla14[[#This Row],[id]],Tabla2[],'aux buscarv'!G$1,FALSE)</f>
        <v>ESTAR</v>
      </c>
      <c r="H382" s="61" t="str">
        <f>VLOOKUP(Tabla14[[#This Row],[id]],Tabla2[],'aux buscarv'!H$1,FALSE)</f>
        <v>SANTA CRUZ</v>
      </c>
      <c r="I382" s="61">
        <f>VLOOKUP(Tabla14[[#This Row],[id]],Tabla2[],'aux buscarv'!I$1,FALSE)</f>
        <v>23</v>
      </c>
      <c r="J382" s="61" t="str">
        <f>VLOOKUP(Tabla14[[#This Row],[id]],Tabla2[],'aux buscarv'!J$1,FALSE)</f>
        <v>LAGO ARGENTINO</v>
      </c>
      <c r="K382" s="61" t="str">
        <f>VLOOKUP(Tabla14[[#This Row],[id]],Tabla2[],'aux buscarv'!K$1,FALSE)</f>
        <v>EL CHALTEN</v>
      </c>
      <c r="L382" s="61" t="str">
        <f>VLOOKUP(Tabla14[[#This Row],[id]],Tabla2[],'aux buscarv'!L$1,FALSE)</f>
        <v>PLAZA PARQUE INFANTIL</v>
      </c>
      <c r="M382" s="61" t="str">
        <f>VLOOKUP(Tabla14[[#This Row],[id]],Tabla2[],'aux buscarv'!M$1,FALSE)</f>
        <v>AV GUEMES Y LAS ALDEAS</v>
      </c>
      <c r="N382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382" t="s">
        <v>114</v>
      </c>
      <c r="P382" t="s">
        <v>123</v>
      </c>
      <c r="Q382" t="s">
        <v>124</v>
      </c>
      <c r="R382">
        <v>6</v>
      </c>
    </row>
    <row r="383" spans="1:18" x14ac:dyDescent="0.25">
      <c r="A383" t="s">
        <v>385</v>
      </c>
      <c r="B383" s="46">
        <f>VLOOKUP(Tabla14[[#This Row],[id]],Tabla2[],'aux buscarv'!B$1,FALSE)</f>
        <v>44967</v>
      </c>
      <c r="C383" s="61">
        <f>VLOOKUP(Tabla14[[#This Row],[id]],Tabla2[],'aux buscarv'!C$1,FALSE)</f>
        <v>10</v>
      </c>
      <c r="D383" s="61">
        <f>VLOOKUP(Tabla14[[#This Row],[id]],Tabla2[],'aux buscarv'!D$1,FALSE)</f>
        <v>2</v>
      </c>
      <c r="E383" s="61">
        <f>VLOOKUP(Tabla14[[#This Row],[id]],Tabla2[],'aux buscarv'!E$1,FALSE)</f>
        <v>2023</v>
      </c>
      <c r="F383" s="61">
        <f>VLOOKUP(Tabla14[[#This Row],[id]],Tabla2[],'aux buscarv'!F$1,FALSE)</f>
        <v>7</v>
      </c>
      <c r="G383" s="61" t="str">
        <f>VLOOKUP(Tabla14[[#This Row],[id]],Tabla2[],'aux buscarv'!G$1,FALSE)</f>
        <v>ESTAR</v>
      </c>
      <c r="H383" s="61" t="str">
        <f>VLOOKUP(Tabla14[[#This Row],[id]],Tabla2[],'aux buscarv'!H$1,FALSE)</f>
        <v>SANTA CRUZ</v>
      </c>
      <c r="I383" s="61">
        <f>VLOOKUP(Tabla14[[#This Row],[id]],Tabla2[],'aux buscarv'!I$1,FALSE)</f>
        <v>23</v>
      </c>
      <c r="J383" s="61" t="str">
        <f>VLOOKUP(Tabla14[[#This Row],[id]],Tabla2[],'aux buscarv'!J$1,FALSE)</f>
        <v>LAGO ARGENTINO</v>
      </c>
      <c r="K383" s="61" t="str">
        <f>VLOOKUP(Tabla14[[#This Row],[id]],Tabla2[],'aux buscarv'!K$1,FALSE)</f>
        <v>EL CHALTEN</v>
      </c>
      <c r="L383" s="61" t="str">
        <f>VLOOKUP(Tabla14[[#This Row],[id]],Tabla2[],'aux buscarv'!L$1,FALSE)</f>
        <v>PLAZA PARQUE INFANTIL</v>
      </c>
      <c r="M383" s="61" t="str">
        <f>VLOOKUP(Tabla14[[#This Row],[id]],Tabla2[],'aux buscarv'!M$1,FALSE)</f>
        <v>AV GUEMES Y LAS ALDEAS</v>
      </c>
      <c r="N383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383" t="s">
        <v>114</v>
      </c>
      <c r="P383" t="s">
        <v>123</v>
      </c>
      <c r="Q383" t="s">
        <v>111</v>
      </c>
      <c r="R383">
        <v>49</v>
      </c>
    </row>
    <row r="384" spans="1:18" x14ac:dyDescent="0.25">
      <c r="A384" t="s">
        <v>385</v>
      </c>
      <c r="B384" s="46">
        <f>VLOOKUP(Tabla14[[#This Row],[id]],Tabla2[],'aux buscarv'!B$1,FALSE)</f>
        <v>44967</v>
      </c>
      <c r="C384" s="61">
        <f>VLOOKUP(Tabla14[[#This Row],[id]],Tabla2[],'aux buscarv'!C$1,FALSE)</f>
        <v>10</v>
      </c>
      <c r="D384" s="61">
        <f>VLOOKUP(Tabla14[[#This Row],[id]],Tabla2[],'aux buscarv'!D$1,FALSE)</f>
        <v>2</v>
      </c>
      <c r="E384" s="61">
        <f>VLOOKUP(Tabla14[[#This Row],[id]],Tabla2[],'aux buscarv'!E$1,FALSE)</f>
        <v>2023</v>
      </c>
      <c r="F384" s="61">
        <f>VLOOKUP(Tabla14[[#This Row],[id]],Tabla2[],'aux buscarv'!F$1,FALSE)</f>
        <v>7</v>
      </c>
      <c r="G384" s="61" t="str">
        <f>VLOOKUP(Tabla14[[#This Row],[id]],Tabla2[],'aux buscarv'!G$1,FALSE)</f>
        <v>ESTAR</v>
      </c>
      <c r="H384" s="61" t="str">
        <f>VLOOKUP(Tabla14[[#This Row],[id]],Tabla2[],'aux buscarv'!H$1,FALSE)</f>
        <v>SANTA CRUZ</v>
      </c>
      <c r="I384" s="61">
        <f>VLOOKUP(Tabla14[[#This Row],[id]],Tabla2[],'aux buscarv'!I$1,FALSE)</f>
        <v>23</v>
      </c>
      <c r="J384" s="61" t="str">
        <f>VLOOKUP(Tabla14[[#This Row],[id]],Tabla2[],'aux buscarv'!J$1,FALSE)</f>
        <v>LAGO ARGENTINO</v>
      </c>
      <c r="K384" s="61" t="str">
        <f>VLOOKUP(Tabla14[[#This Row],[id]],Tabla2[],'aux buscarv'!K$1,FALSE)</f>
        <v>EL CHALTEN</v>
      </c>
      <c r="L384" s="61" t="str">
        <f>VLOOKUP(Tabla14[[#This Row],[id]],Tabla2[],'aux buscarv'!L$1,FALSE)</f>
        <v>PLAZA PARQUE INFANTIL</v>
      </c>
      <c r="M384" s="61" t="str">
        <f>VLOOKUP(Tabla14[[#This Row],[id]],Tabla2[],'aux buscarv'!M$1,FALSE)</f>
        <v>AV GUEMES Y LAS ALDEAS</v>
      </c>
      <c r="N384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384" t="s">
        <v>129</v>
      </c>
      <c r="P384" t="s">
        <v>1022</v>
      </c>
      <c r="Q384" t="s">
        <v>111</v>
      </c>
      <c r="R384">
        <v>5</v>
      </c>
    </row>
    <row r="385" spans="1:18" x14ac:dyDescent="0.25">
      <c r="A385" t="s">
        <v>385</v>
      </c>
      <c r="B385" s="46">
        <f>VLOOKUP(Tabla14[[#This Row],[id]],Tabla2[],'aux buscarv'!B$1,FALSE)</f>
        <v>44967</v>
      </c>
      <c r="C385" s="61">
        <f>VLOOKUP(Tabla14[[#This Row],[id]],Tabla2[],'aux buscarv'!C$1,FALSE)</f>
        <v>10</v>
      </c>
      <c r="D385" s="61">
        <f>VLOOKUP(Tabla14[[#This Row],[id]],Tabla2[],'aux buscarv'!D$1,FALSE)</f>
        <v>2</v>
      </c>
      <c r="E385" s="61">
        <f>VLOOKUP(Tabla14[[#This Row],[id]],Tabla2[],'aux buscarv'!E$1,FALSE)</f>
        <v>2023</v>
      </c>
      <c r="F385" s="61">
        <f>VLOOKUP(Tabla14[[#This Row],[id]],Tabla2[],'aux buscarv'!F$1,FALSE)</f>
        <v>7</v>
      </c>
      <c r="G385" s="61" t="str">
        <f>VLOOKUP(Tabla14[[#This Row],[id]],Tabla2[],'aux buscarv'!G$1,FALSE)</f>
        <v>ESTAR</v>
      </c>
      <c r="H385" s="61" t="str">
        <f>VLOOKUP(Tabla14[[#This Row],[id]],Tabla2[],'aux buscarv'!H$1,FALSE)</f>
        <v>SANTA CRUZ</v>
      </c>
      <c r="I385" s="61">
        <f>VLOOKUP(Tabla14[[#This Row],[id]],Tabla2[],'aux buscarv'!I$1,FALSE)</f>
        <v>23</v>
      </c>
      <c r="J385" s="61" t="str">
        <f>VLOOKUP(Tabla14[[#This Row],[id]],Tabla2[],'aux buscarv'!J$1,FALSE)</f>
        <v>LAGO ARGENTINO</v>
      </c>
      <c r="K385" s="61" t="str">
        <f>VLOOKUP(Tabla14[[#This Row],[id]],Tabla2[],'aux buscarv'!K$1,FALSE)</f>
        <v>EL CHALTEN</v>
      </c>
      <c r="L385" s="61" t="str">
        <f>VLOOKUP(Tabla14[[#This Row],[id]],Tabla2[],'aux buscarv'!L$1,FALSE)</f>
        <v>PLAZA PARQUE INFANTIL</v>
      </c>
      <c r="M385" s="61" t="str">
        <f>VLOOKUP(Tabla14[[#This Row],[id]],Tabla2[],'aux buscarv'!M$1,FALSE)</f>
        <v>AV GUEMES Y LAS ALDEAS</v>
      </c>
      <c r="N385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385" t="s">
        <v>129</v>
      </c>
      <c r="P385" t="s">
        <v>1022</v>
      </c>
      <c r="Q385" t="s">
        <v>132</v>
      </c>
      <c r="R385">
        <v>4</v>
      </c>
    </row>
    <row r="386" spans="1:18" x14ac:dyDescent="0.25">
      <c r="A386" t="s">
        <v>385</v>
      </c>
      <c r="B386" s="46">
        <f>VLOOKUP(Tabla14[[#This Row],[id]],Tabla2[],'aux buscarv'!B$1,FALSE)</f>
        <v>44967</v>
      </c>
      <c r="C386" s="61">
        <f>VLOOKUP(Tabla14[[#This Row],[id]],Tabla2[],'aux buscarv'!C$1,FALSE)</f>
        <v>10</v>
      </c>
      <c r="D386" s="61">
        <f>VLOOKUP(Tabla14[[#This Row],[id]],Tabla2[],'aux buscarv'!D$1,FALSE)</f>
        <v>2</v>
      </c>
      <c r="E386" s="61">
        <f>VLOOKUP(Tabla14[[#This Row],[id]],Tabla2[],'aux buscarv'!E$1,FALSE)</f>
        <v>2023</v>
      </c>
      <c r="F386" s="61">
        <f>VLOOKUP(Tabla14[[#This Row],[id]],Tabla2[],'aux buscarv'!F$1,FALSE)</f>
        <v>7</v>
      </c>
      <c r="G386" s="61" t="str">
        <f>VLOOKUP(Tabla14[[#This Row],[id]],Tabla2[],'aux buscarv'!G$1,FALSE)</f>
        <v>ESTAR</v>
      </c>
      <c r="H386" s="61" t="str">
        <f>VLOOKUP(Tabla14[[#This Row],[id]],Tabla2[],'aux buscarv'!H$1,FALSE)</f>
        <v>SANTA CRUZ</v>
      </c>
      <c r="I386" s="61">
        <f>VLOOKUP(Tabla14[[#This Row],[id]],Tabla2[],'aux buscarv'!I$1,FALSE)</f>
        <v>23</v>
      </c>
      <c r="J386" s="61" t="str">
        <f>VLOOKUP(Tabla14[[#This Row],[id]],Tabla2[],'aux buscarv'!J$1,FALSE)</f>
        <v>LAGO ARGENTINO</v>
      </c>
      <c r="K386" s="61" t="str">
        <f>VLOOKUP(Tabla14[[#This Row],[id]],Tabla2[],'aux buscarv'!K$1,FALSE)</f>
        <v>EL CHALTEN</v>
      </c>
      <c r="L386" s="61" t="str">
        <f>VLOOKUP(Tabla14[[#This Row],[id]],Tabla2[],'aux buscarv'!L$1,FALSE)</f>
        <v>PLAZA PARQUE INFANTIL</v>
      </c>
      <c r="M386" s="61" t="str">
        <f>VLOOKUP(Tabla14[[#This Row],[id]],Tabla2[],'aux buscarv'!M$1,FALSE)</f>
        <v>AV GUEMES Y LAS ALDEAS</v>
      </c>
      <c r="N386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386" t="s">
        <v>129</v>
      </c>
      <c r="P386" t="s">
        <v>1022</v>
      </c>
      <c r="Q386" t="s">
        <v>133</v>
      </c>
      <c r="R386">
        <v>5</v>
      </c>
    </row>
    <row r="387" spans="1:18" x14ac:dyDescent="0.25">
      <c r="A387" t="s">
        <v>385</v>
      </c>
      <c r="B387" s="46">
        <f>VLOOKUP(Tabla14[[#This Row],[id]],Tabla2[],'aux buscarv'!B$1,FALSE)</f>
        <v>44967</v>
      </c>
      <c r="C387" s="61">
        <f>VLOOKUP(Tabla14[[#This Row],[id]],Tabla2[],'aux buscarv'!C$1,FALSE)</f>
        <v>10</v>
      </c>
      <c r="D387" s="61">
        <f>VLOOKUP(Tabla14[[#This Row],[id]],Tabla2[],'aux buscarv'!D$1,FALSE)</f>
        <v>2</v>
      </c>
      <c r="E387" s="61">
        <f>VLOOKUP(Tabla14[[#This Row],[id]],Tabla2[],'aux buscarv'!E$1,FALSE)</f>
        <v>2023</v>
      </c>
      <c r="F387" s="61">
        <f>VLOOKUP(Tabla14[[#This Row],[id]],Tabla2[],'aux buscarv'!F$1,FALSE)</f>
        <v>7</v>
      </c>
      <c r="G387" s="61" t="str">
        <f>VLOOKUP(Tabla14[[#This Row],[id]],Tabla2[],'aux buscarv'!G$1,FALSE)</f>
        <v>ESTAR</v>
      </c>
      <c r="H387" s="61" t="str">
        <f>VLOOKUP(Tabla14[[#This Row],[id]],Tabla2[],'aux buscarv'!H$1,FALSE)</f>
        <v>SANTA CRUZ</v>
      </c>
      <c r="I387" s="61">
        <f>VLOOKUP(Tabla14[[#This Row],[id]],Tabla2[],'aux buscarv'!I$1,FALSE)</f>
        <v>23</v>
      </c>
      <c r="J387" s="61" t="str">
        <f>VLOOKUP(Tabla14[[#This Row],[id]],Tabla2[],'aux buscarv'!J$1,FALSE)</f>
        <v>LAGO ARGENTINO</v>
      </c>
      <c r="K387" s="61" t="str">
        <f>VLOOKUP(Tabla14[[#This Row],[id]],Tabla2[],'aux buscarv'!K$1,FALSE)</f>
        <v>EL CHALTEN</v>
      </c>
      <c r="L387" s="61" t="str">
        <f>VLOOKUP(Tabla14[[#This Row],[id]],Tabla2[],'aux buscarv'!L$1,FALSE)</f>
        <v>PLAZA PARQUE INFANTIL</v>
      </c>
      <c r="M387" s="61" t="str">
        <f>VLOOKUP(Tabla14[[#This Row],[id]],Tabla2[],'aux buscarv'!M$1,FALSE)</f>
        <v>AV GUEMES Y LAS ALDEAS</v>
      </c>
      <c r="N387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387" t="s">
        <v>129</v>
      </c>
      <c r="P387" t="s">
        <v>1022</v>
      </c>
      <c r="Q387" t="s">
        <v>134</v>
      </c>
      <c r="R387">
        <v>1</v>
      </c>
    </row>
    <row r="388" spans="1:18" x14ac:dyDescent="0.25">
      <c r="A388" t="s">
        <v>385</v>
      </c>
      <c r="B388" s="46">
        <f>VLOOKUP(Tabla14[[#This Row],[id]],Tabla2[],'aux buscarv'!B$1,FALSE)</f>
        <v>44967</v>
      </c>
      <c r="C388" s="61">
        <f>VLOOKUP(Tabla14[[#This Row],[id]],Tabla2[],'aux buscarv'!C$1,FALSE)</f>
        <v>10</v>
      </c>
      <c r="D388" s="61">
        <f>VLOOKUP(Tabla14[[#This Row],[id]],Tabla2[],'aux buscarv'!D$1,FALSE)</f>
        <v>2</v>
      </c>
      <c r="E388" s="61">
        <f>VLOOKUP(Tabla14[[#This Row],[id]],Tabla2[],'aux buscarv'!E$1,FALSE)</f>
        <v>2023</v>
      </c>
      <c r="F388" s="61">
        <f>VLOOKUP(Tabla14[[#This Row],[id]],Tabla2[],'aux buscarv'!F$1,FALSE)</f>
        <v>7</v>
      </c>
      <c r="G388" s="61" t="str">
        <f>VLOOKUP(Tabla14[[#This Row],[id]],Tabla2[],'aux buscarv'!G$1,FALSE)</f>
        <v>ESTAR</v>
      </c>
      <c r="H388" s="61" t="str">
        <f>VLOOKUP(Tabla14[[#This Row],[id]],Tabla2[],'aux buscarv'!H$1,FALSE)</f>
        <v>SANTA CRUZ</v>
      </c>
      <c r="I388" s="61">
        <f>VLOOKUP(Tabla14[[#This Row],[id]],Tabla2[],'aux buscarv'!I$1,FALSE)</f>
        <v>23</v>
      </c>
      <c r="J388" s="61" t="str">
        <f>VLOOKUP(Tabla14[[#This Row],[id]],Tabla2[],'aux buscarv'!J$1,FALSE)</f>
        <v>LAGO ARGENTINO</v>
      </c>
      <c r="K388" s="61" t="str">
        <f>VLOOKUP(Tabla14[[#This Row],[id]],Tabla2[],'aux buscarv'!K$1,FALSE)</f>
        <v>EL CHALTEN</v>
      </c>
      <c r="L388" s="61" t="str">
        <f>VLOOKUP(Tabla14[[#This Row],[id]],Tabla2[],'aux buscarv'!L$1,FALSE)</f>
        <v>PLAZA PARQUE INFANTIL</v>
      </c>
      <c r="M388" s="61" t="str">
        <f>VLOOKUP(Tabla14[[#This Row],[id]],Tabla2[],'aux buscarv'!M$1,FALSE)</f>
        <v>AV GUEMES Y LAS ALDEAS</v>
      </c>
      <c r="N388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388" t="s">
        <v>129</v>
      </c>
      <c r="P388" t="s">
        <v>1024</v>
      </c>
      <c r="Q388" t="s">
        <v>111</v>
      </c>
      <c r="R388">
        <v>3</v>
      </c>
    </row>
    <row r="389" spans="1:18" x14ac:dyDescent="0.25">
      <c r="A389" t="s">
        <v>385</v>
      </c>
      <c r="B389" s="46">
        <f>VLOOKUP(Tabla14[[#This Row],[id]],Tabla2[],'aux buscarv'!B$1,FALSE)</f>
        <v>44967</v>
      </c>
      <c r="C389" s="61">
        <f>VLOOKUP(Tabla14[[#This Row],[id]],Tabla2[],'aux buscarv'!C$1,FALSE)</f>
        <v>10</v>
      </c>
      <c r="D389" s="61">
        <f>VLOOKUP(Tabla14[[#This Row],[id]],Tabla2[],'aux buscarv'!D$1,FALSE)</f>
        <v>2</v>
      </c>
      <c r="E389" s="61">
        <f>VLOOKUP(Tabla14[[#This Row],[id]],Tabla2[],'aux buscarv'!E$1,FALSE)</f>
        <v>2023</v>
      </c>
      <c r="F389" s="61">
        <f>VLOOKUP(Tabla14[[#This Row],[id]],Tabla2[],'aux buscarv'!F$1,FALSE)</f>
        <v>7</v>
      </c>
      <c r="G389" s="61" t="str">
        <f>VLOOKUP(Tabla14[[#This Row],[id]],Tabla2[],'aux buscarv'!G$1,FALSE)</f>
        <v>ESTAR</v>
      </c>
      <c r="H389" s="61" t="str">
        <f>VLOOKUP(Tabla14[[#This Row],[id]],Tabla2[],'aux buscarv'!H$1,FALSE)</f>
        <v>SANTA CRUZ</v>
      </c>
      <c r="I389" s="61">
        <f>VLOOKUP(Tabla14[[#This Row],[id]],Tabla2[],'aux buscarv'!I$1,FALSE)</f>
        <v>23</v>
      </c>
      <c r="J389" s="61" t="str">
        <f>VLOOKUP(Tabla14[[#This Row],[id]],Tabla2[],'aux buscarv'!J$1,FALSE)</f>
        <v>LAGO ARGENTINO</v>
      </c>
      <c r="K389" s="61" t="str">
        <f>VLOOKUP(Tabla14[[#This Row],[id]],Tabla2[],'aux buscarv'!K$1,FALSE)</f>
        <v>EL CHALTEN</v>
      </c>
      <c r="L389" s="61" t="str">
        <f>VLOOKUP(Tabla14[[#This Row],[id]],Tabla2[],'aux buscarv'!L$1,FALSE)</f>
        <v>PLAZA PARQUE INFANTIL</v>
      </c>
      <c r="M389" s="61" t="str">
        <f>VLOOKUP(Tabla14[[#This Row],[id]],Tabla2[],'aux buscarv'!M$1,FALSE)</f>
        <v>AV GUEMES Y LAS ALDEAS</v>
      </c>
      <c r="N389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389" t="s">
        <v>129</v>
      </c>
      <c r="P389" t="s">
        <v>1024</v>
      </c>
      <c r="Q389" t="s">
        <v>136</v>
      </c>
      <c r="R389">
        <v>3</v>
      </c>
    </row>
    <row r="390" spans="1:18" x14ac:dyDescent="0.25">
      <c r="A390" t="s">
        <v>381</v>
      </c>
      <c r="B390" s="46">
        <f>VLOOKUP(Tabla14[[#This Row],[id]],Tabla2[],'aux buscarv'!B$1,FALSE)</f>
        <v>44963</v>
      </c>
      <c r="C390" s="61">
        <f>VLOOKUP(Tabla14[[#This Row],[id]],Tabla2[],'aux buscarv'!C$1,FALSE)</f>
        <v>6</v>
      </c>
      <c r="D390" s="61">
        <f>VLOOKUP(Tabla14[[#This Row],[id]],Tabla2[],'aux buscarv'!D$1,FALSE)</f>
        <v>2</v>
      </c>
      <c r="E390" s="61">
        <f>VLOOKUP(Tabla14[[#This Row],[id]],Tabla2[],'aux buscarv'!E$1,FALSE)</f>
        <v>2023</v>
      </c>
      <c r="F390" s="61">
        <f>VLOOKUP(Tabla14[[#This Row],[id]],Tabla2[],'aux buscarv'!F$1,FALSE)</f>
        <v>7</v>
      </c>
      <c r="G390" s="61" t="str">
        <f>VLOOKUP(Tabla14[[#This Row],[id]],Tabla2[],'aux buscarv'!G$1,FALSE)</f>
        <v>ESTAR</v>
      </c>
      <c r="H390" s="61" t="str">
        <f>VLOOKUP(Tabla14[[#This Row],[id]],Tabla2[],'aux buscarv'!H$1,FALSE)</f>
        <v>SANTA CRUZ</v>
      </c>
      <c r="I390" s="61">
        <f>VLOOKUP(Tabla14[[#This Row],[id]],Tabla2[],'aux buscarv'!I$1,FALSE)</f>
        <v>23</v>
      </c>
      <c r="J390" s="61" t="str">
        <f>VLOOKUP(Tabla14[[#This Row],[id]],Tabla2[],'aux buscarv'!J$1,FALSE)</f>
        <v>RIO GALLEGOS</v>
      </c>
      <c r="K390" s="61" t="str">
        <f>VLOOKUP(Tabla14[[#This Row],[id]],Tabla2[],'aux buscarv'!K$1,FALSE)</f>
        <v>SAN BENITO</v>
      </c>
      <c r="L390" s="61" t="str">
        <f>VLOOKUP(Tabla14[[#This Row],[id]],Tabla2[],'aux buscarv'!L$1,FALSE)</f>
        <v>GIMNASIO MUNICIPAL INDIO NICOLAI</v>
      </c>
      <c r="M390" s="61" t="str">
        <f>VLOOKUP(Tabla14[[#This Row],[id]],Tabla2[],'aux buscarv'!M$1,FALSE)</f>
        <v>CALLE 14 ESQUINA 13</v>
      </c>
      <c r="N390" s="62" t="str">
        <f>VLOOKUP(Tabla14[[#This Row],[id]],Tabla2[],'aux buscarv'!N$1,FALSE)</f>
        <v>https://goo.gl/maps/aBJLHd2e8enqYWGG9</v>
      </c>
      <c r="O390" t="s">
        <v>129</v>
      </c>
      <c r="P390" t="s">
        <v>1023</v>
      </c>
      <c r="Q390" t="s">
        <v>111</v>
      </c>
      <c r="R390">
        <v>7</v>
      </c>
    </row>
    <row r="391" spans="1:18" x14ac:dyDescent="0.25">
      <c r="A391" t="s">
        <v>385</v>
      </c>
      <c r="B391" s="46">
        <f>VLOOKUP(Tabla14[[#This Row],[id]],Tabla2[],'aux buscarv'!B$1,FALSE)</f>
        <v>44967</v>
      </c>
      <c r="C391" s="61">
        <f>VLOOKUP(Tabla14[[#This Row],[id]],Tabla2[],'aux buscarv'!C$1,FALSE)</f>
        <v>10</v>
      </c>
      <c r="D391" s="61">
        <f>VLOOKUP(Tabla14[[#This Row],[id]],Tabla2[],'aux buscarv'!D$1,FALSE)</f>
        <v>2</v>
      </c>
      <c r="E391" s="61">
        <f>VLOOKUP(Tabla14[[#This Row],[id]],Tabla2[],'aux buscarv'!E$1,FALSE)</f>
        <v>2023</v>
      </c>
      <c r="F391" s="61">
        <f>VLOOKUP(Tabla14[[#This Row],[id]],Tabla2[],'aux buscarv'!F$1,FALSE)</f>
        <v>7</v>
      </c>
      <c r="G391" s="61" t="str">
        <f>VLOOKUP(Tabla14[[#This Row],[id]],Tabla2[],'aux buscarv'!G$1,FALSE)</f>
        <v>ESTAR</v>
      </c>
      <c r="H391" s="61" t="str">
        <f>VLOOKUP(Tabla14[[#This Row],[id]],Tabla2[],'aux buscarv'!H$1,FALSE)</f>
        <v>SANTA CRUZ</v>
      </c>
      <c r="I391" s="61">
        <f>VLOOKUP(Tabla14[[#This Row],[id]],Tabla2[],'aux buscarv'!I$1,FALSE)</f>
        <v>23</v>
      </c>
      <c r="J391" s="61" t="str">
        <f>VLOOKUP(Tabla14[[#This Row],[id]],Tabla2[],'aux buscarv'!J$1,FALSE)</f>
        <v>LAGO ARGENTINO</v>
      </c>
      <c r="K391" s="61" t="str">
        <f>VLOOKUP(Tabla14[[#This Row],[id]],Tabla2[],'aux buscarv'!K$1,FALSE)</f>
        <v>EL CHALTEN</v>
      </c>
      <c r="L391" s="61" t="str">
        <f>VLOOKUP(Tabla14[[#This Row],[id]],Tabla2[],'aux buscarv'!L$1,FALSE)</f>
        <v>PLAZA PARQUE INFANTIL</v>
      </c>
      <c r="M391" s="61" t="str">
        <f>VLOOKUP(Tabla14[[#This Row],[id]],Tabla2[],'aux buscarv'!M$1,FALSE)</f>
        <v>AV GUEMES Y LAS ALDEAS</v>
      </c>
      <c r="N391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391" t="s">
        <v>129</v>
      </c>
      <c r="P391" t="s">
        <v>137</v>
      </c>
      <c r="Q391" t="s">
        <v>111</v>
      </c>
      <c r="R391">
        <v>10</v>
      </c>
    </row>
    <row r="392" spans="1:18" x14ac:dyDescent="0.25">
      <c r="A392" t="s">
        <v>385</v>
      </c>
      <c r="B392" s="46">
        <f>VLOOKUP(Tabla14[[#This Row],[id]],Tabla2[],'aux buscarv'!B$1,FALSE)</f>
        <v>44967</v>
      </c>
      <c r="C392" s="61">
        <f>VLOOKUP(Tabla14[[#This Row],[id]],Tabla2[],'aux buscarv'!C$1,FALSE)</f>
        <v>10</v>
      </c>
      <c r="D392" s="61">
        <f>VLOOKUP(Tabla14[[#This Row],[id]],Tabla2[],'aux buscarv'!D$1,FALSE)</f>
        <v>2</v>
      </c>
      <c r="E392" s="61">
        <f>VLOOKUP(Tabla14[[#This Row],[id]],Tabla2[],'aux buscarv'!E$1,FALSE)</f>
        <v>2023</v>
      </c>
      <c r="F392" s="61">
        <f>VLOOKUP(Tabla14[[#This Row],[id]],Tabla2[],'aux buscarv'!F$1,FALSE)</f>
        <v>7</v>
      </c>
      <c r="G392" s="61" t="str">
        <f>VLOOKUP(Tabla14[[#This Row],[id]],Tabla2[],'aux buscarv'!G$1,FALSE)</f>
        <v>ESTAR</v>
      </c>
      <c r="H392" s="61" t="str">
        <f>VLOOKUP(Tabla14[[#This Row],[id]],Tabla2[],'aux buscarv'!H$1,FALSE)</f>
        <v>SANTA CRUZ</v>
      </c>
      <c r="I392" s="61">
        <f>VLOOKUP(Tabla14[[#This Row],[id]],Tabla2[],'aux buscarv'!I$1,FALSE)</f>
        <v>23</v>
      </c>
      <c r="J392" s="61" t="str">
        <f>VLOOKUP(Tabla14[[#This Row],[id]],Tabla2[],'aux buscarv'!J$1,FALSE)</f>
        <v>LAGO ARGENTINO</v>
      </c>
      <c r="K392" s="61" t="str">
        <f>VLOOKUP(Tabla14[[#This Row],[id]],Tabla2[],'aux buscarv'!K$1,FALSE)</f>
        <v>EL CHALTEN</v>
      </c>
      <c r="L392" s="61" t="str">
        <f>VLOOKUP(Tabla14[[#This Row],[id]],Tabla2[],'aux buscarv'!L$1,FALSE)</f>
        <v>PLAZA PARQUE INFANTIL</v>
      </c>
      <c r="M392" s="61" t="str">
        <f>VLOOKUP(Tabla14[[#This Row],[id]],Tabla2[],'aux buscarv'!M$1,FALSE)</f>
        <v>AV GUEMES Y LAS ALDEAS</v>
      </c>
      <c r="N392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392" t="s">
        <v>129</v>
      </c>
      <c r="P392" t="s">
        <v>137</v>
      </c>
      <c r="Q392" t="s">
        <v>138</v>
      </c>
      <c r="R392">
        <v>4</v>
      </c>
    </row>
    <row r="393" spans="1:18" x14ac:dyDescent="0.25">
      <c r="A393" t="s">
        <v>385</v>
      </c>
      <c r="B393" s="46">
        <f>VLOOKUP(Tabla14[[#This Row],[id]],Tabla2[],'aux buscarv'!B$1,FALSE)</f>
        <v>44967</v>
      </c>
      <c r="C393" s="61">
        <f>VLOOKUP(Tabla14[[#This Row],[id]],Tabla2[],'aux buscarv'!C$1,FALSE)</f>
        <v>10</v>
      </c>
      <c r="D393" s="61">
        <f>VLOOKUP(Tabla14[[#This Row],[id]],Tabla2[],'aux buscarv'!D$1,FALSE)</f>
        <v>2</v>
      </c>
      <c r="E393" s="61">
        <f>VLOOKUP(Tabla14[[#This Row],[id]],Tabla2[],'aux buscarv'!E$1,FALSE)</f>
        <v>2023</v>
      </c>
      <c r="F393" s="61">
        <f>VLOOKUP(Tabla14[[#This Row],[id]],Tabla2[],'aux buscarv'!F$1,FALSE)</f>
        <v>7</v>
      </c>
      <c r="G393" s="61" t="str">
        <f>VLOOKUP(Tabla14[[#This Row],[id]],Tabla2[],'aux buscarv'!G$1,FALSE)</f>
        <v>ESTAR</v>
      </c>
      <c r="H393" s="61" t="str">
        <f>VLOOKUP(Tabla14[[#This Row],[id]],Tabla2[],'aux buscarv'!H$1,FALSE)</f>
        <v>SANTA CRUZ</v>
      </c>
      <c r="I393" s="61">
        <f>VLOOKUP(Tabla14[[#This Row],[id]],Tabla2[],'aux buscarv'!I$1,FALSE)</f>
        <v>23</v>
      </c>
      <c r="J393" s="61" t="str">
        <f>VLOOKUP(Tabla14[[#This Row],[id]],Tabla2[],'aux buscarv'!J$1,FALSE)</f>
        <v>LAGO ARGENTINO</v>
      </c>
      <c r="K393" s="61" t="str">
        <f>VLOOKUP(Tabla14[[#This Row],[id]],Tabla2[],'aux buscarv'!K$1,FALSE)</f>
        <v>EL CHALTEN</v>
      </c>
      <c r="L393" s="61" t="str">
        <f>VLOOKUP(Tabla14[[#This Row],[id]],Tabla2[],'aux buscarv'!L$1,FALSE)</f>
        <v>PLAZA PARQUE INFANTIL</v>
      </c>
      <c r="M393" s="61" t="str">
        <f>VLOOKUP(Tabla14[[#This Row],[id]],Tabla2[],'aux buscarv'!M$1,FALSE)</f>
        <v>AV GUEMES Y LAS ALDEAS</v>
      </c>
      <c r="N393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393" t="s">
        <v>129</v>
      </c>
      <c r="P393" t="s">
        <v>137</v>
      </c>
      <c r="Q393" t="s">
        <v>140</v>
      </c>
      <c r="R393">
        <v>10</v>
      </c>
    </row>
    <row r="394" spans="1:18" x14ac:dyDescent="0.25">
      <c r="A394" t="s">
        <v>385</v>
      </c>
      <c r="B394" s="46">
        <f>VLOOKUP(Tabla14[[#This Row],[id]],Tabla2[],'aux buscarv'!B$1,FALSE)</f>
        <v>44967</v>
      </c>
      <c r="C394" s="61">
        <f>VLOOKUP(Tabla14[[#This Row],[id]],Tabla2[],'aux buscarv'!C$1,FALSE)</f>
        <v>10</v>
      </c>
      <c r="D394" s="61">
        <f>VLOOKUP(Tabla14[[#This Row],[id]],Tabla2[],'aux buscarv'!D$1,FALSE)</f>
        <v>2</v>
      </c>
      <c r="E394" s="61">
        <f>VLOOKUP(Tabla14[[#This Row],[id]],Tabla2[],'aux buscarv'!E$1,FALSE)</f>
        <v>2023</v>
      </c>
      <c r="F394" s="61">
        <f>VLOOKUP(Tabla14[[#This Row],[id]],Tabla2[],'aux buscarv'!F$1,FALSE)</f>
        <v>7</v>
      </c>
      <c r="G394" s="61" t="str">
        <f>VLOOKUP(Tabla14[[#This Row],[id]],Tabla2[],'aux buscarv'!G$1,FALSE)</f>
        <v>ESTAR</v>
      </c>
      <c r="H394" s="61" t="str">
        <f>VLOOKUP(Tabla14[[#This Row],[id]],Tabla2[],'aux buscarv'!H$1,FALSE)</f>
        <v>SANTA CRUZ</v>
      </c>
      <c r="I394" s="61">
        <f>VLOOKUP(Tabla14[[#This Row],[id]],Tabla2[],'aux buscarv'!I$1,FALSE)</f>
        <v>23</v>
      </c>
      <c r="J394" s="61" t="str">
        <f>VLOOKUP(Tabla14[[#This Row],[id]],Tabla2[],'aux buscarv'!J$1,FALSE)</f>
        <v>LAGO ARGENTINO</v>
      </c>
      <c r="K394" s="61" t="str">
        <f>VLOOKUP(Tabla14[[#This Row],[id]],Tabla2[],'aux buscarv'!K$1,FALSE)</f>
        <v>EL CHALTEN</v>
      </c>
      <c r="L394" s="61" t="str">
        <f>VLOOKUP(Tabla14[[#This Row],[id]],Tabla2[],'aux buscarv'!L$1,FALSE)</f>
        <v>PLAZA PARQUE INFANTIL</v>
      </c>
      <c r="M394" s="61" t="str">
        <f>VLOOKUP(Tabla14[[#This Row],[id]],Tabla2[],'aux buscarv'!M$1,FALSE)</f>
        <v>AV GUEMES Y LAS ALDEAS</v>
      </c>
      <c r="N394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394" t="s">
        <v>129</v>
      </c>
      <c r="P394" t="s">
        <v>137</v>
      </c>
      <c r="Q394" t="s">
        <v>142</v>
      </c>
      <c r="R394">
        <v>35</v>
      </c>
    </row>
    <row r="395" spans="1:18" x14ac:dyDescent="0.25">
      <c r="A395" t="s">
        <v>385</v>
      </c>
      <c r="B395" s="46">
        <f>VLOOKUP(Tabla14[[#This Row],[id]],Tabla2[],'aux buscarv'!B$1,FALSE)</f>
        <v>44967</v>
      </c>
      <c r="C395" s="61">
        <f>VLOOKUP(Tabla14[[#This Row],[id]],Tabla2[],'aux buscarv'!C$1,FALSE)</f>
        <v>10</v>
      </c>
      <c r="D395" s="61">
        <f>VLOOKUP(Tabla14[[#This Row],[id]],Tabla2[],'aux buscarv'!D$1,FALSE)</f>
        <v>2</v>
      </c>
      <c r="E395" s="61">
        <f>VLOOKUP(Tabla14[[#This Row],[id]],Tabla2[],'aux buscarv'!E$1,FALSE)</f>
        <v>2023</v>
      </c>
      <c r="F395" s="61">
        <f>VLOOKUP(Tabla14[[#This Row],[id]],Tabla2[],'aux buscarv'!F$1,FALSE)</f>
        <v>7</v>
      </c>
      <c r="G395" s="61" t="str">
        <f>VLOOKUP(Tabla14[[#This Row],[id]],Tabla2[],'aux buscarv'!G$1,FALSE)</f>
        <v>ESTAR</v>
      </c>
      <c r="H395" s="61" t="str">
        <f>VLOOKUP(Tabla14[[#This Row],[id]],Tabla2[],'aux buscarv'!H$1,FALSE)</f>
        <v>SANTA CRUZ</v>
      </c>
      <c r="I395" s="61">
        <f>VLOOKUP(Tabla14[[#This Row],[id]],Tabla2[],'aux buscarv'!I$1,FALSE)</f>
        <v>23</v>
      </c>
      <c r="J395" s="61" t="str">
        <f>VLOOKUP(Tabla14[[#This Row],[id]],Tabla2[],'aux buscarv'!J$1,FALSE)</f>
        <v>LAGO ARGENTINO</v>
      </c>
      <c r="K395" s="61" t="str">
        <f>VLOOKUP(Tabla14[[#This Row],[id]],Tabla2[],'aux buscarv'!K$1,FALSE)</f>
        <v>EL CHALTEN</v>
      </c>
      <c r="L395" s="61" t="str">
        <f>VLOOKUP(Tabla14[[#This Row],[id]],Tabla2[],'aux buscarv'!L$1,FALSE)</f>
        <v>PLAZA PARQUE INFANTIL</v>
      </c>
      <c r="M395" s="61" t="str">
        <f>VLOOKUP(Tabla14[[#This Row],[id]],Tabla2[],'aux buscarv'!M$1,FALSE)</f>
        <v>AV GUEMES Y LAS ALDEAS</v>
      </c>
      <c r="N395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395" t="s">
        <v>129</v>
      </c>
      <c r="P395" t="s">
        <v>137</v>
      </c>
      <c r="Q395" t="s">
        <v>134</v>
      </c>
      <c r="R395">
        <v>5</v>
      </c>
    </row>
    <row r="396" spans="1:18" x14ac:dyDescent="0.25">
      <c r="A396" t="s">
        <v>385</v>
      </c>
      <c r="B396" s="46">
        <f>VLOOKUP(Tabla14[[#This Row],[id]],Tabla2[],'aux buscarv'!B$1,FALSE)</f>
        <v>44967</v>
      </c>
      <c r="C396" s="61">
        <f>VLOOKUP(Tabla14[[#This Row],[id]],Tabla2[],'aux buscarv'!C$1,FALSE)</f>
        <v>10</v>
      </c>
      <c r="D396" s="61">
        <f>VLOOKUP(Tabla14[[#This Row],[id]],Tabla2[],'aux buscarv'!D$1,FALSE)</f>
        <v>2</v>
      </c>
      <c r="E396" s="61">
        <f>VLOOKUP(Tabla14[[#This Row],[id]],Tabla2[],'aux buscarv'!E$1,FALSE)</f>
        <v>2023</v>
      </c>
      <c r="F396" s="61">
        <f>VLOOKUP(Tabla14[[#This Row],[id]],Tabla2[],'aux buscarv'!F$1,FALSE)</f>
        <v>7</v>
      </c>
      <c r="G396" s="61" t="str">
        <f>VLOOKUP(Tabla14[[#This Row],[id]],Tabla2[],'aux buscarv'!G$1,FALSE)</f>
        <v>ESTAR</v>
      </c>
      <c r="H396" s="61" t="str">
        <f>VLOOKUP(Tabla14[[#This Row],[id]],Tabla2[],'aux buscarv'!H$1,FALSE)</f>
        <v>SANTA CRUZ</v>
      </c>
      <c r="I396" s="61">
        <f>VLOOKUP(Tabla14[[#This Row],[id]],Tabla2[],'aux buscarv'!I$1,FALSE)</f>
        <v>23</v>
      </c>
      <c r="J396" s="61" t="str">
        <f>VLOOKUP(Tabla14[[#This Row],[id]],Tabla2[],'aux buscarv'!J$1,FALSE)</f>
        <v>LAGO ARGENTINO</v>
      </c>
      <c r="K396" s="61" t="str">
        <f>VLOOKUP(Tabla14[[#This Row],[id]],Tabla2[],'aux buscarv'!K$1,FALSE)</f>
        <v>EL CHALTEN</v>
      </c>
      <c r="L396" s="61" t="str">
        <f>VLOOKUP(Tabla14[[#This Row],[id]],Tabla2[],'aux buscarv'!L$1,FALSE)</f>
        <v>PLAZA PARQUE INFANTIL</v>
      </c>
      <c r="M396" s="61" t="str">
        <f>VLOOKUP(Tabla14[[#This Row],[id]],Tabla2[],'aux buscarv'!M$1,FALSE)</f>
        <v>AV GUEMES Y LAS ALDEAS</v>
      </c>
      <c r="N396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396" t="s">
        <v>144</v>
      </c>
      <c r="P396" t="s">
        <v>145</v>
      </c>
      <c r="Q396" t="s">
        <v>111</v>
      </c>
      <c r="R396">
        <v>20</v>
      </c>
    </row>
    <row r="397" spans="1:18" x14ac:dyDescent="0.25">
      <c r="A397" t="s">
        <v>385</v>
      </c>
      <c r="B397" s="46">
        <f>VLOOKUP(Tabla14[[#This Row],[id]],Tabla2[],'aux buscarv'!B$1,FALSE)</f>
        <v>44967</v>
      </c>
      <c r="C397" s="61">
        <f>VLOOKUP(Tabla14[[#This Row],[id]],Tabla2[],'aux buscarv'!C$1,FALSE)</f>
        <v>10</v>
      </c>
      <c r="D397" s="61">
        <f>VLOOKUP(Tabla14[[#This Row],[id]],Tabla2[],'aux buscarv'!D$1,FALSE)</f>
        <v>2</v>
      </c>
      <c r="E397" s="61">
        <f>VLOOKUP(Tabla14[[#This Row],[id]],Tabla2[],'aux buscarv'!E$1,FALSE)</f>
        <v>2023</v>
      </c>
      <c r="F397" s="61">
        <f>VLOOKUP(Tabla14[[#This Row],[id]],Tabla2[],'aux buscarv'!F$1,FALSE)</f>
        <v>7</v>
      </c>
      <c r="G397" s="61" t="str">
        <f>VLOOKUP(Tabla14[[#This Row],[id]],Tabla2[],'aux buscarv'!G$1,FALSE)</f>
        <v>ESTAR</v>
      </c>
      <c r="H397" s="61" t="str">
        <f>VLOOKUP(Tabla14[[#This Row],[id]],Tabla2[],'aux buscarv'!H$1,FALSE)</f>
        <v>SANTA CRUZ</v>
      </c>
      <c r="I397" s="61">
        <f>VLOOKUP(Tabla14[[#This Row],[id]],Tabla2[],'aux buscarv'!I$1,FALSE)</f>
        <v>23</v>
      </c>
      <c r="J397" s="61" t="str">
        <f>VLOOKUP(Tabla14[[#This Row],[id]],Tabla2[],'aux buscarv'!J$1,FALSE)</f>
        <v>LAGO ARGENTINO</v>
      </c>
      <c r="K397" s="61" t="str">
        <f>VLOOKUP(Tabla14[[#This Row],[id]],Tabla2[],'aux buscarv'!K$1,FALSE)</f>
        <v>EL CHALTEN</v>
      </c>
      <c r="L397" s="61" t="str">
        <f>VLOOKUP(Tabla14[[#This Row],[id]],Tabla2[],'aux buscarv'!L$1,FALSE)</f>
        <v>PLAZA PARQUE INFANTIL</v>
      </c>
      <c r="M397" s="61" t="str">
        <f>VLOOKUP(Tabla14[[#This Row],[id]],Tabla2[],'aux buscarv'!M$1,FALSE)</f>
        <v>AV GUEMES Y LAS ALDEAS</v>
      </c>
      <c r="N397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397" t="s">
        <v>144</v>
      </c>
      <c r="P397" t="s">
        <v>145</v>
      </c>
      <c r="Q397" t="s">
        <v>146</v>
      </c>
      <c r="R397">
        <v>80</v>
      </c>
    </row>
    <row r="398" spans="1:18" x14ac:dyDescent="0.25">
      <c r="A398" t="s">
        <v>385</v>
      </c>
      <c r="B398" s="46">
        <f>VLOOKUP(Tabla14[[#This Row],[id]],Tabla2[],'aux buscarv'!B$1,FALSE)</f>
        <v>44967</v>
      </c>
      <c r="C398" s="61">
        <f>VLOOKUP(Tabla14[[#This Row],[id]],Tabla2[],'aux buscarv'!C$1,FALSE)</f>
        <v>10</v>
      </c>
      <c r="D398" s="61">
        <f>VLOOKUP(Tabla14[[#This Row],[id]],Tabla2[],'aux buscarv'!D$1,FALSE)</f>
        <v>2</v>
      </c>
      <c r="E398" s="61">
        <f>VLOOKUP(Tabla14[[#This Row],[id]],Tabla2[],'aux buscarv'!E$1,FALSE)</f>
        <v>2023</v>
      </c>
      <c r="F398" s="61">
        <f>VLOOKUP(Tabla14[[#This Row],[id]],Tabla2[],'aux buscarv'!F$1,FALSE)</f>
        <v>7</v>
      </c>
      <c r="G398" s="61" t="str">
        <f>VLOOKUP(Tabla14[[#This Row],[id]],Tabla2[],'aux buscarv'!G$1,FALSE)</f>
        <v>ESTAR</v>
      </c>
      <c r="H398" s="61" t="str">
        <f>VLOOKUP(Tabla14[[#This Row],[id]],Tabla2[],'aux buscarv'!H$1,FALSE)</f>
        <v>SANTA CRUZ</v>
      </c>
      <c r="I398" s="61">
        <f>VLOOKUP(Tabla14[[#This Row],[id]],Tabla2[],'aux buscarv'!I$1,FALSE)</f>
        <v>23</v>
      </c>
      <c r="J398" s="61" t="str">
        <f>VLOOKUP(Tabla14[[#This Row],[id]],Tabla2[],'aux buscarv'!J$1,FALSE)</f>
        <v>LAGO ARGENTINO</v>
      </c>
      <c r="K398" s="61" t="str">
        <f>VLOOKUP(Tabla14[[#This Row],[id]],Tabla2[],'aux buscarv'!K$1,FALSE)</f>
        <v>EL CHALTEN</v>
      </c>
      <c r="L398" s="61" t="str">
        <f>VLOOKUP(Tabla14[[#This Row],[id]],Tabla2[],'aux buscarv'!L$1,FALSE)</f>
        <v>PLAZA PARQUE INFANTIL</v>
      </c>
      <c r="M398" s="61" t="str">
        <f>VLOOKUP(Tabla14[[#This Row],[id]],Tabla2[],'aux buscarv'!M$1,FALSE)</f>
        <v>AV GUEMES Y LAS ALDEAS</v>
      </c>
      <c r="N398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398" t="s">
        <v>151</v>
      </c>
      <c r="P398" t="s">
        <v>151</v>
      </c>
      <c r="Q398" t="s">
        <v>111</v>
      </c>
      <c r="R398">
        <v>21</v>
      </c>
    </row>
    <row r="399" spans="1:18" x14ac:dyDescent="0.25">
      <c r="A399" t="s">
        <v>385</v>
      </c>
      <c r="B399" s="46">
        <f>VLOOKUP(Tabla14[[#This Row],[id]],Tabla2[],'aux buscarv'!B$1,FALSE)</f>
        <v>44967</v>
      </c>
      <c r="C399" s="61">
        <f>VLOOKUP(Tabla14[[#This Row],[id]],Tabla2[],'aux buscarv'!C$1,FALSE)</f>
        <v>10</v>
      </c>
      <c r="D399" s="61">
        <f>VLOOKUP(Tabla14[[#This Row],[id]],Tabla2[],'aux buscarv'!D$1,FALSE)</f>
        <v>2</v>
      </c>
      <c r="E399" s="61">
        <f>VLOOKUP(Tabla14[[#This Row],[id]],Tabla2[],'aux buscarv'!E$1,FALSE)</f>
        <v>2023</v>
      </c>
      <c r="F399" s="61">
        <f>VLOOKUP(Tabla14[[#This Row],[id]],Tabla2[],'aux buscarv'!F$1,FALSE)</f>
        <v>7</v>
      </c>
      <c r="G399" s="61" t="str">
        <f>VLOOKUP(Tabla14[[#This Row],[id]],Tabla2[],'aux buscarv'!G$1,FALSE)</f>
        <v>ESTAR</v>
      </c>
      <c r="H399" s="61" t="str">
        <f>VLOOKUP(Tabla14[[#This Row],[id]],Tabla2[],'aux buscarv'!H$1,FALSE)</f>
        <v>SANTA CRUZ</v>
      </c>
      <c r="I399" s="61">
        <f>VLOOKUP(Tabla14[[#This Row],[id]],Tabla2[],'aux buscarv'!I$1,FALSE)</f>
        <v>23</v>
      </c>
      <c r="J399" s="61" t="str">
        <f>VLOOKUP(Tabla14[[#This Row],[id]],Tabla2[],'aux buscarv'!J$1,FALSE)</f>
        <v>LAGO ARGENTINO</v>
      </c>
      <c r="K399" s="61" t="str">
        <f>VLOOKUP(Tabla14[[#This Row],[id]],Tabla2[],'aux buscarv'!K$1,FALSE)</f>
        <v>EL CHALTEN</v>
      </c>
      <c r="L399" s="61" t="str">
        <f>VLOOKUP(Tabla14[[#This Row],[id]],Tabla2[],'aux buscarv'!L$1,FALSE)</f>
        <v>PLAZA PARQUE INFANTIL</v>
      </c>
      <c r="M399" s="61" t="str">
        <f>VLOOKUP(Tabla14[[#This Row],[id]],Tabla2[],'aux buscarv'!M$1,FALSE)</f>
        <v>AV GUEMES Y LAS ALDEAS</v>
      </c>
      <c r="N399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399" t="s">
        <v>151</v>
      </c>
      <c r="P399" t="s">
        <v>151</v>
      </c>
      <c r="Q399" t="s">
        <v>142</v>
      </c>
      <c r="R399">
        <v>28</v>
      </c>
    </row>
    <row r="400" spans="1:18" x14ac:dyDescent="0.25">
      <c r="A400" t="s">
        <v>385</v>
      </c>
      <c r="B400" s="46">
        <f>VLOOKUP(Tabla14[[#This Row],[id]],Tabla2[],'aux buscarv'!B$1,FALSE)</f>
        <v>44967</v>
      </c>
      <c r="C400" s="61">
        <f>VLOOKUP(Tabla14[[#This Row],[id]],Tabla2[],'aux buscarv'!C$1,FALSE)</f>
        <v>10</v>
      </c>
      <c r="D400" s="61">
        <f>VLOOKUP(Tabla14[[#This Row],[id]],Tabla2[],'aux buscarv'!D$1,FALSE)</f>
        <v>2</v>
      </c>
      <c r="E400" s="61">
        <f>VLOOKUP(Tabla14[[#This Row],[id]],Tabla2[],'aux buscarv'!E$1,FALSE)</f>
        <v>2023</v>
      </c>
      <c r="F400" s="61">
        <f>VLOOKUP(Tabla14[[#This Row],[id]],Tabla2[],'aux buscarv'!F$1,FALSE)</f>
        <v>7</v>
      </c>
      <c r="G400" s="61" t="str">
        <f>VLOOKUP(Tabla14[[#This Row],[id]],Tabla2[],'aux buscarv'!G$1,FALSE)</f>
        <v>ESTAR</v>
      </c>
      <c r="H400" s="61" t="str">
        <f>VLOOKUP(Tabla14[[#This Row],[id]],Tabla2[],'aux buscarv'!H$1,FALSE)</f>
        <v>SANTA CRUZ</v>
      </c>
      <c r="I400" s="61">
        <f>VLOOKUP(Tabla14[[#This Row],[id]],Tabla2[],'aux buscarv'!I$1,FALSE)</f>
        <v>23</v>
      </c>
      <c r="J400" s="61" t="str">
        <f>VLOOKUP(Tabla14[[#This Row],[id]],Tabla2[],'aux buscarv'!J$1,FALSE)</f>
        <v>LAGO ARGENTINO</v>
      </c>
      <c r="K400" s="61" t="str">
        <f>VLOOKUP(Tabla14[[#This Row],[id]],Tabla2[],'aux buscarv'!K$1,FALSE)</f>
        <v>EL CHALTEN</v>
      </c>
      <c r="L400" s="61" t="str">
        <f>VLOOKUP(Tabla14[[#This Row],[id]],Tabla2[],'aux buscarv'!L$1,FALSE)</f>
        <v>PLAZA PARQUE INFANTIL</v>
      </c>
      <c r="M400" s="61" t="str">
        <f>VLOOKUP(Tabla14[[#This Row],[id]],Tabla2[],'aux buscarv'!M$1,FALSE)</f>
        <v>AV GUEMES Y LAS ALDEAS</v>
      </c>
      <c r="N400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00" t="s">
        <v>152</v>
      </c>
      <c r="P400" t="s">
        <v>152</v>
      </c>
      <c r="Q400" t="s">
        <v>111</v>
      </c>
      <c r="R400">
        <v>17</v>
      </c>
    </row>
    <row r="401" spans="1:18" x14ac:dyDescent="0.25">
      <c r="A401" t="s">
        <v>385</v>
      </c>
      <c r="B401" s="46">
        <f>VLOOKUP(Tabla14[[#This Row],[id]],Tabla2[],'aux buscarv'!B$1,FALSE)</f>
        <v>44967</v>
      </c>
      <c r="C401" s="61">
        <f>VLOOKUP(Tabla14[[#This Row],[id]],Tabla2[],'aux buscarv'!C$1,FALSE)</f>
        <v>10</v>
      </c>
      <c r="D401" s="61">
        <f>VLOOKUP(Tabla14[[#This Row],[id]],Tabla2[],'aux buscarv'!D$1,FALSE)</f>
        <v>2</v>
      </c>
      <c r="E401" s="61">
        <f>VLOOKUP(Tabla14[[#This Row],[id]],Tabla2[],'aux buscarv'!E$1,FALSE)</f>
        <v>2023</v>
      </c>
      <c r="F401" s="61">
        <f>VLOOKUP(Tabla14[[#This Row],[id]],Tabla2[],'aux buscarv'!F$1,FALSE)</f>
        <v>7</v>
      </c>
      <c r="G401" s="61" t="str">
        <f>VLOOKUP(Tabla14[[#This Row],[id]],Tabla2[],'aux buscarv'!G$1,FALSE)</f>
        <v>ESTAR</v>
      </c>
      <c r="H401" s="61" t="str">
        <f>VLOOKUP(Tabla14[[#This Row],[id]],Tabla2[],'aux buscarv'!H$1,FALSE)</f>
        <v>SANTA CRUZ</v>
      </c>
      <c r="I401" s="61">
        <f>VLOOKUP(Tabla14[[#This Row],[id]],Tabla2[],'aux buscarv'!I$1,FALSE)</f>
        <v>23</v>
      </c>
      <c r="J401" s="61" t="str">
        <f>VLOOKUP(Tabla14[[#This Row],[id]],Tabla2[],'aux buscarv'!J$1,FALSE)</f>
        <v>LAGO ARGENTINO</v>
      </c>
      <c r="K401" s="61" t="str">
        <f>VLOOKUP(Tabla14[[#This Row],[id]],Tabla2[],'aux buscarv'!K$1,FALSE)</f>
        <v>EL CHALTEN</v>
      </c>
      <c r="L401" s="61" t="str">
        <f>VLOOKUP(Tabla14[[#This Row],[id]],Tabla2[],'aux buscarv'!L$1,FALSE)</f>
        <v>PLAZA PARQUE INFANTIL</v>
      </c>
      <c r="M401" s="61" t="str">
        <f>VLOOKUP(Tabla14[[#This Row],[id]],Tabla2[],'aux buscarv'!M$1,FALSE)</f>
        <v>AV GUEMES Y LAS ALDEAS</v>
      </c>
      <c r="N401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01" t="s">
        <v>152</v>
      </c>
      <c r="P401" t="s">
        <v>152</v>
      </c>
      <c r="Q401" t="s">
        <v>142</v>
      </c>
      <c r="R401">
        <v>21</v>
      </c>
    </row>
    <row r="402" spans="1:18" x14ac:dyDescent="0.25">
      <c r="A402" t="s">
        <v>385</v>
      </c>
      <c r="B402" s="46">
        <f>VLOOKUP(Tabla14[[#This Row],[id]],Tabla2[],'aux buscarv'!B$1,FALSE)</f>
        <v>44967</v>
      </c>
      <c r="C402" s="61">
        <f>VLOOKUP(Tabla14[[#This Row],[id]],Tabla2[],'aux buscarv'!C$1,FALSE)</f>
        <v>10</v>
      </c>
      <c r="D402" s="61">
        <f>VLOOKUP(Tabla14[[#This Row],[id]],Tabla2[],'aux buscarv'!D$1,FALSE)</f>
        <v>2</v>
      </c>
      <c r="E402" s="61">
        <f>VLOOKUP(Tabla14[[#This Row],[id]],Tabla2[],'aux buscarv'!E$1,FALSE)</f>
        <v>2023</v>
      </c>
      <c r="F402" s="61">
        <f>VLOOKUP(Tabla14[[#This Row],[id]],Tabla2[],'aux buscarv'!F$1,FALSE)</f>
        <v>7</v>
      </c>
      <c r="G402" s="61" t="str">
        <f>VLOOKUP(Tabla14[[#This Row],[id]],Tabla2[],'aux buscarv'!G$1,FALSE)</f>
        <v>ESTAR</v>
      </c>
      <c r="H402" s="61" t="str">
        <f>VLOOKUP(Tabla14[[#This Row],[id]],Tabla2[],'aux buscarv'!H$1,FALSE)</f>
        <v>SANTA CRUZ</v>
      </c>
      <c r="I402" s="61">
        <f>VLOOKUP(Tabla14[[#This Row],[id]],Tabla2[],'aux buscarv'!I$1,FALSE)</f>
        <v>23</v>
      </c>
      <c r="J402" s="61" t="str">
        <f>VLOOKUP(Tabla14[[#This Row],[id]],Tabla2[],'aux buscarv'!J$1,FALSE)</f>
        <v>LAGO ARGENTINO</v>
      </c>
      <c r="K402" s="61" t="str">
        <f>VLOOKUP(Tabla14[[#This Row],[id]],Tabla2[],'aux buscarv'!K$1,FALSE)</f>
        <v>EL CHALTEN</v>
      </c>
      <c r="L402" s="61" t="str">
        <f>VLOOKUP(Tabla14[[#This Row],[id]],Tabla2[],'aux buscarv'!L$1,FALSE)</f>
        <v>PLAZA PARQUE INFANTIL</v>
      </c>
      <c r="M402" s="61" t="str">
        <f>VLOOKUP(Tabla14[[#This Row],[id]],Tabla2[],'aux buscarv'!M$1,FALSE)</f>
        <v>AV GUEMES Y LAS ALDEAS</v>
      </c>
      <c r="N402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02" t="s">
        <v>152</v>
      </c>
      <c r="P402" t="s">
        <v>152</v>
      </c>
      <c r="Q402" t="s">
        <v>134</v>
      </c>
      <c r="R402">
        <v>3</v>
      </c>
    </row>
    <row r="403" spans="1:18" x14ac:dyDescent="0.25">
      <c r="A403" t="s">
        <v>386</v>
      </c>
      <c r="B403" s="46">
        <f>VLOOKUP(Tabla14[[#This Row],[id]],Tabla2[],'aux buscarv'!B$1,FALSE)</f>
        <v>44968</v>
      </c>
      <c r="C403" s="61">
        <f>VLOOKUP(Tabla14[[#This Row],[id]],Tabla2[],'aux buscarv'!C$1,FALSE)</f>
        <v>11</v>
      </c>
      <c r="D403" s="61">
        <f>VLOOKUP(Tabla14[[#This Row],[id]],Tabla2[],'aux buscarv'!D$1,FALSE)</f>
        <v>2</v>
      </c>
      <c r="E403" s="61">
        <f>VLOOKUP(Tabla14[[#This Row],[id]],Tabla2[],'aux buscarv'!E$1,FALSE)</f>
        <v>2023</v>
      </c>
      <c r="F403" s="61">
        <f>VLOOKUP(Tabla14[[#This Row],[id]],Tabla2[],'aux buscarv'!F$1,FALSE)</f>
        <v>7</v>
      </c>
      <c r="G403" s="61" t="str">
        <f>VLOOKUP(Tabla14[[#This Row],[id]],Tabla2[],'aux buscarv'!G$1,FALSE)</f>
        <v>ESTAR</v>
      </c>
      <c r="H403" s="61" t="str">
        <f>VLOOKUP(Tabla14[[#This Row],[id]],Tabla2[],'aux buscarv'!H$1,FALSE)</f>
        <v>SANTA CRUZ</v>
      </c>
      <c r="I403" s="61">
        <f>VLOOKUP(Tabla14[[#This Row],[id]],Tabla2[],'aux buscarv'!I$1,FALSE)</f>
        <v>23</v>
      </c>
      <c r="J403" s="61" t="str">
        <f>VLOOKUP(Tabla14[[#This Row],[id]],Tabla2[],'aux buscarv'!J$1,FALSE)</f>
        <v>LAGO ARGENTINO</v>
      </c>
      <c r="K403" s="61" t="str">
        <f>VLOOKUP(Tabla14[[#This Row],[id]],Tabla2[],'aux buscarv'!K$1,FALSE)</f>
        <v>EL CHALTEN</v>
      </c>
      <c r="L403" s="61" t="str">
        <f>VLOOKUP(Tabla14[[#This Row],[id]],Tabla2[],'aux buscarv'!L$1,FALSE)</f>
        <v>PLAZA PARQUE INFANTIL</v>
      </c>
      <c r="M403" s="61" t="str">
        <f>VLOOKUP(Tabla14[[#This Row],[id]],Tabla2[],'aux buscarv'!M$1,FALSE)</f>
        <v>AV GUEMES Y LAS ALDEAS</v>
      </c>
      <c r="N403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03" t="s">
        <v>109</v>
      </c>
      <c r="P403" t="s">
        <v>110</v>
      </c>
      <c r="Q403" t="s">
        <v>111</v>
      </c>
      <c r="R403">
        <v>39</v>
      </c>
    </row>
    <row r="404" spans="1:18" x14ac:dyDescent="0.25">
      <c r="A404" t="s">
        <v>386</v>
      </c>
      <c r="B404" s="46">
        <f>VLOOKUP(Tabla14[[#This Row],[id]],Tabla2[],'aux buscarv'!B$1,FALSE)</f>
        <v>44968</v>
      </c>
      <c r="C404" s="61">
        <f>VLOOKUP(Tabla14[[#This Row],[id]],Tabla2[],'aux buscarv'!C$1,FALSE)</f>
        <v>11</v>
      </c>
      <c r="D404" s="61">
        <f>VLOOKUP(Tabla14[[#This Row],[id]],Tabla2[],'aux buscarv'!D$1,FALSE)</f>
        <v>2</v>
      </c>
      <c r="E404" s="61">
        <f>VLOOKUP(Tabla14[[#This Row],[id]],Tabla2[],'aux buscarv'!E$1,FALSE)</f>
        <v>2023</v>
      </c>
      <c r="F404" s="61">
        <f>VLOOKUP(Tabla14[[#This Row],[id]],Tabla2[],'aux buscarv'!F$1,FALSE)</f>
        <v>7</v>
      </c>
      <c r="G404" s="61" t="str">
        <f>VLOOKUP(Tabla14[[#This Row],[id]],Tabla2[],'aux buscarv'!G$1,FALSE)</f>
        <v>ESTAR</v>
      </c>
      <c r="H404" s="61" t="str">
        <f>VLOOKUP(Tabla14[[#This Row],[id]],Tabla2[],'aux buscarv'!H$1,FALSE)</f>
        <v>SANTA CRUZ</v>
      </c>
      <c r="I404" s="61">
        <f>VLOOKUP(Tabla14[[#This Row],[id]],Tabla2[],'aux buscarv'!I$1,FALSE)</f>
        <v>23</v>
      </c>
      <c r="J404" s="61" t="str">
        <f>VLOOKUP(Tabla14[[#This Row],[id]],Tabla2[],'aux buscarv'!J$1,FALSE)</f>
        <v>LAGO ARGENTINO</v>
      </c>
      <c r="K404" s="61" t="str">
        <f>VLOOKUP(Tabla14[[#This Row],[id]],Tabla2[],'aux buscarv'!K$1,FALSE)</f>
        <v>EL CHALTEN</v>
      </c>
      <c r="L404" s="61" t="str">
        <f>VLOOKUP(Tabla14[[#This Row],[id]],Tabla2[],'aux buscarv'!L$1,FALSE)</f>
        <v>PLAZA PARQUE INFANTIL</v>
      </c>
      <c r="M404" s="61" t="str">
        <f>VLOOKUP(Tabla14[[#This Row],[id]],Tabla2[],'aux buscarv'!M$1,FALSE)</f>
        <v>AV GUEMES Y LAS ALDEAS</v>
      </c>
      <c r="N404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04" t="s">
        <v>109</v>
      </c>
      <c r="P404" t="s">
        <v>110</v>
      </c>
      <c r="Q404" t="s">
        <v>112</v>
      </c>
      <c r="R404">
        <v>72</v>
      </c>
    </row>
    <row r="405" spans="1:18" x14ac:dyDescent="0.25">
      <c r="A405" t="s">
        <v>386</v>
      </c>
      <c r="B405" s="46">
        <f>VLOOKUP(Tabla14[[#This Row],[id]],Tabla2[],'aux buscarv'!B$1,FALSE)</f>
        <v>44968</v>
      </c>
      <c r="C405" s="61">
        <f>VLOOKUP(Tabla14[[#This Row],[id]],Tabla2[],'aux buscarv'!C$1,FALSE)</f>
        <v>11</v>
      </c>
      <c r="D405" s="61">
        <f>VLOOKUP(Tabla14[[#This Row],[id]],Tabla2[],'aux buscarv'!D$1,FALSE)</f>
        <v>2</v>
      </c>
      <c r="E405" s="61">
        <f>VLOOKUP(Tabla14[[#This Row],[id]],Tabla2[],'aux buscarv'!E$1,FALSE)</f>
        <v>2023</v>
      </c>
      <c r="F405" s="61">
        <f>VLOOKUP(Tabla14[[#This Row],[id]],Tabla2[],'aux buscarv'!F$1,FALSE)</f>
        <v>7</v>
      </c>
      <c r="G405" s="61" t="str">
        <f>VLOOKUP(Tabla14[[#This Row],[id]],Tabla2[],'aux buscarv'!G$1,FALSE)</f>
        <v>ESTAR</v>
      </c>
      <c r="H405" s="61" t="str">
        <f>VLOOKUP(Tabla14[[#This Row],[id]],Tabla2[],'aux buscarv'!H$1,FALSE)</f>
        <v>SANTA CRUZ</v>
      </c>
      <c r="I405" s="61">
        <f>VLOOKUP(Tabla14[[#This Row],[id]],Tabla2[],'aux buscarv'!I$1,FALSE)</f>
        <v>23</v>
      </c>
      <c r="J405" s="61" t="str">
        <f>VLOOKUP(Tabla14[[#This Row],[id]],Tabla2[],'aux buscarv'!J$1,FALSE)</f>
        <v>LAGO ARGENTINO</v>
      </c>
      <c r="K405" s="61" t="str">
        <f>VLOOKUP(Tabla14[[#This Row],[id]],Tabla2[],'aux buscarv'!K$1,FALSE)</f>
        <v>EL CHALTEN</v>
      </c>
      <c r="L405" s="61" t="str">
        <f>VLOOKUP(Tabla14[[#This Row],[id]],Tabla2[],'aux buscarv'!L$1,FALSE)</f>
        <v>PLAZA PARQUE INFANTIL</v>
      </c>
      <c r="M405" s="61" t="str">
        <f>VLOOKUP(Tabla14[[#This Row],[id]],Tabla2[],'aux buscarv'!M$1,FALSE)</f>
        <v>AV GUEMES Y LAS ALDEAS</v>
      </c>
      <c r="N405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05" t="s">
        <v>109</v>
      </c>
      <c r="P405" t="s">
        <v>110</v>
      </c>
      <c r="Q405" t="s">
        <v>120</v>
      </c>
      <c r="R405">
        <v>9</v>
      </c>
    </row>
    <row r="406" spans="1:18" x14ac:dyDescent="0.25">
      <c r="A406" t="s">
        <v>386</v>
      </c>
      <c r="B406" s="46">
        <f>VLOOKUP(Tabla14[[#This Row],[id]],Tabla2[],'aux buscarv'!B$1,FALSE)</f>
        <v>44968</v>
      </c>
      <c r="C406" s="61">
        <f>VLOOKUP(Tabla14[[#This Row],[id]],Tabla2[],'aux buscarv'!C$1,FALSE)</f>
        <v>11</v>
      </c>
      <c r="D406" s="61">
        <f>VLOOKUP(Tabla14[[#This Row],[id]],Tabla2[],'aux buscarv'!D$1,FALSE)</f>
        <v>2</v>
      </c>
      <c r="E406" s="61">
        <f>VLOOKUP(Tabla14[[#This Row],[id]],Tabla2[],'aux buscarv'!E$1,FALSE)</f>
        <v>2023</v>
      </c>
      <c r="F406" s="61">
        <f>VLOOKUP(Tabla14[[#This Row],[id]],Tabla2[],'aux buscarv'!F$1,FALSE)</f>
        <v>7</v>
      </c>
      <c r="G406" s="61" t="str">
        <f>VLOOKUP(Tabla14[[#This Row],[id]],Tabla2[],'aux buscarv'!G$1,FALSE)</f>
        <v>ESTAR</v>
      </c>
      <c r="H406" s="61" t="str">
        <f>VLOOKUP(Tabla14[[#This Row],[id]],Tabla2[],'aux buscarv'!H$1,FALSE)</f>
        <v>SANTA CRUZ</v>
      </c>
      <c r="I406" s="61">
        <f>VLOOKUP(Tabla14[[#This Row],[id]],Tabla2[],'aux buscarv'!I$1,FALSE)</f>
        <v>23</v>
      </c>
      <c r="J406" s="61" t="str">
        <f>VLOOKUP(Tabla14[[#This Row],[id]],Tabla2[],'aux buscarv'!J$1,FALSE)</f>
        <v>LAGO ARGENTINO</v>
      </c>
      <c r="K406" s="61" t="str">
        <f>VLOOKUP(Tabla14[[#This Row],[id]],Tabla2[],'aux buscarv'!K$1,FALSE)</f>
        <v>EL CHALTEN</v>
      </c>
      <c r="L406" s="61" t="str">
        <f>VLOOKUP(Tabla14[[#This Row],[id]],Tabla2[],'aux buscarv'!L$1,FALSE)</f>
        <v>PLAZA PARQUE INFANTIL</v>
      </c>
      <c r="M406" s="61" t="str">
        <f>VLOOKUP(Tabla14[[#This Row],[id]],Tabla2[],'aux buscarv'!M$1,FALSE)</f>
        <v>AV GUEMES Y LAS ALDEAS</v>
      </c>
      <c r="N406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06" t="s">
        <v>109</v>
      </c>
      <c r="P406" t="s">
        <v>113</v>
      </c>
      <c r="Q406" t="s">
        <v>112</v>
      </c>
      <c r="R406">
        <v>9</v>
      </c>
    </row>
    <row r="407" spans="1:18" x14ac:dyDescent="0.25">
      <c r="A407" t="s">
        <v>386</v>
      </c>
      <c r="B407" s="46">
        <f>VLOOKUP(Tabla14[[#This Row],[id]],Tabla2[],'aux buscarv'!B$1,FALSE)</f>
        <v>44968</v>
      </c>
      <c r="C407" s="61">
        <f>VLOOKUP(Tabla14[[#This Row],[id]],Tabla2[],'aux buscarv'!C$1,FALSE)</f>
        <v>11</v>
      </c>
      <c r="D407" s="61">
        <f>VLOOKUP(Tabla14[[#This Row],[id]],Tabla2[],'aux buscarv'!D$1,FALSE)</f>
        <v>2</v>
      </c>
      <c r="E407" s="61">
        <f>VLOOKUP(Tabla14[[#This Row],[id]],Tabla2[],'aux buscarv'!E$1,FALSE)</f>
        <v>2023</v>
      </c>
      <c r="F407" s="61">
        <f>VLOOKUP(Tabla14[[#This Row],[id]],Tabla2[],'aux buscarv'!F$1,FALSE)</f>
        <v>7</v>
      </c>
      <c r="G407" s="61" t="str">
        <f>VLOOKUP(Tabla14[[#This Row],[id]],Tabla2[],'aux buscarv'!G$1,FALSE)</f>
        <v>ESTAR</v>
      </c>
      <c r="H407" s="61" t="str">
        <f>VLOOKUP(Tabla14[[#This Row],[id]],Tabla2[],'aux buscarv'!H$1,FALSE)</f>
        <v>SANTA CRUZ</v>
      </c>
      <c r="I407" s="61">
        <f>VLOOKUP(Tabla14[[#This Row],[id]],Tabla2[],'aux buscarv'!I$1,FALSE)</f>
        <v>23</v>
      </c>
      <c r="J407" s="61" t="str">
        <f>VLOOKUP(Tabla14[[#This Row],[id]],Tabla2[],'aux buscarv'!J$1,FALSE)</f>
        <v>LAGO ARGENTINO</v>
      </c>
      <c r="K407" s="61" t="str">
        <f>VLOOKUP(Tabla14[[#This Row],[id]],Tabla2[],'aux buscarv'!K$1,FALSE)</f>
        <v>EL CHALTEN</v>
      </c>
      <c r="L407" s="61" t="str">
        <f>VLOOKUP(Tabla14[[#This Row],[id]],Tabla2[],'aux buscarv'!L$1,FALSE)</f>
        <v>PLAZA PARQUE INFANTIL</v>
      </c>
      <c r="M407" s="61" t="str">
        <f>VLOOKUP(Tabla14[[#This Row],[id]],Tabla2[],'aux buscarv'!M$1,FALSE)</f>
        <v>AV GUEMES Y LAS ALDEAS</v>
      </c>
      <c r="N407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07" t="s">
        <v>114</v>
      </c>
      <c r="P407" t="s">
        <v>115</v>
      </c>
      <c r="Q407" t="s">
        <v>111</v>
      </c>
      <c r="R407">
        <v>52</v>
      </c>
    </row>
    <row r="408" spans="1:18" x14ac:dyDescent="0.25">
      <c r="A408" t="s">
        <v>386</v>
      </c>
      <c r="B408" s="46">
        <f>VLOOKUP(Tabla14[[#This Row],[id]],Tabla2[],'aux buscarv'!B$1,FALSE)</f>
        <v>44968</v>
      </c>
      <c r="C408" s="61">
        <f>VLOOKUP(Tabla14[[#This Row],[id]],Tabla2[],'aux buscarv'!C$1,FALSE)</f>
        <v>11</v>
      </c>
      <c r="D408" s="61">
        <f>VLOOKUP(Tabla14[[#This Row],[id]],Tabla2[],'aux buscarv'!D$1,FALSE)</f>
        <v>2</v>
      </c>
      <c r="E408" s="61">
        <f>VLOOKUP(Tabla14[[#This Row],[id]],Tabla2[],'aux buscarv'!E$1,FALSE)</f>
        <v>2023</v>
      </c>
      <c r="F408" s="61">
        <f>VLOOKUP(Tabla14[[#This Row],[id]],Tabla2[],'aux buscarv'!F$1,FALSE)</f>
        <v>7</v>
      </c>
      <c r="G408" s="61" t="str">
        <f>VLOOKUP(Tabla14[[#This Row],[id]],Tabla2[],'aux buscarv'!G$1,FALSE)</f>
        <v>ESTAR</v>
      </c>
      <c r="H408" s="61" t="str">
        <f>VLOOKUP(Tabla14[[#This Row],[id]],Tabla2[],'aux buscarv'!H$1,FALSE)</f>
        <v>SANTA CRUZ</v>
      </c>
      <c r="I408" s="61">
        <f>VLOOKUP(Tabla14[[#This Row],[id]],Tabla2[],'aux buscarv'!I$1,FALSE)</f>
        <v>23</v>
      </c>
      <c r="J408" s="61" t="str">
        <f>VLOOKUP(Tabla14[[#This Row],[id]],Tabla2[],'aux buscarv'!J$1,FALSE)</f>
        <v>LAGO ARGENTINO</v>
      </c>
      <c r="K408" s="61" t="str">
        <f>VLOOKUP(Tabla14[[#This Row],[id]],Tabla2[],'aux buscarv'!K$1,FALSE)</f>
        <v>EL CHALTEN</v>
      </c>
      <c r="L408" s="61" t="str">
        <f>VLOOKUP(Tabla14[[#This Row],[id]],Tabla2[],'aux buscarv'!L$1,FALSE)</f>
        <v>PLAZA PARQUE INFANTIL</v>
      </c>
      <c r="M408" s="61" t="str">
        <f>VLOOKUP(Tabla14[[#This Row],[id]],Tabla2[],'aux buscarv'!M$1,FALSE)</f>
        <v>AV GUEMES Y LAS ALDEAS</v>
      </c>
      <c r="N408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08" t="s">
        <v>114</v>
      </c>
      <c r="P408" t="s">
        <v>123</v>
      </c>
      <c r="Q408" t="s">
        <v>124</v>
      </c>
      <c r="R408">
        <v>8</v>
      </c>
    </row>
    <row r="409" spans="1:18" x14ac:dyDescent="0.25">
      <c r="A409" t="s">
        <v>386</v>
      </c>
      <c r="B409" s="46">
        <f>VLOOKUP(Tabla14[[#This Row],[id]],Tabla2[],'aux buscarv'!B$1,FALSE)</f>
        <v>44968</v>
      </c>
      <c r="C409" s="61">
        <f>VLOOKUP(Tabla14[[#This Row],[id]],Tabla2[],'aux buscarv'!C$1,FALSE)</f>
        <v>11</v>
      </c>
      <c r="D409" s="61">
        <f>VLOOKUP(Tabla14[[#This Row],[id]],Tabla2[],'aux buscarv'!D$1,FALSE)</f>
        <v>2</v>
      </c>
      <c r="E409" s="61">
        <f>VLOOKUP(Tabla14[[#This Row],[id]],Tabla2[],'aux buscarv'!E$1,FALSE)</f>
        <v>2023</v>
      </c>
      <c r="F409" s="61">
        <f>VLOOKUP(Tabla14[[#This Row],[id]],Tabla2[],'aux buscarv'!F$1,FALSE)</f>
        <v>7</v>
      </c>
      <c r="G409" s="61" t="str">
        <f>VLOOKUP(Tabla14[[#This Row],[id]],Tabla2[],'aux buscarv'!G$1,FALSE)</f>
        <v>ESTAR</v>
      </c>
      <c r="H409" s="61" t="str">
        <f>VLOOKUP(Tabla14[[#This Row],[id]],Tabla2[],'aux buscarv'!H$1,FALSE)</f>
        <v>SANTA CRUZ</v>
      </c>
      <c r="I409" s="61">
        <f>VLOOKUP(Tabla14[[#This Row],[id]],Tabla2[],'aux buscarv'!I$1,FALSE)</f>
        <v>23</v>
      </c>
      <c r="J409" s="61" t="str">
        <f>VLOOKUP(Tabla14[[#This Row],[id]],Tabla2[],'aux buscarv'!J$1,FALSE)</f>
        <v>LAGO ARGENTINO</v>
      </c>
      <c r="K409" s="61" t="str">
        <f>VLOOKUP(Tabla14[[#This Row],[id]],Tabla2[],'aux buscarv'!K$1,FALSE)</f>
        <v>EL CHALTEN</v>
      </c>
      <c r="L409" s="61" t="str">
        <f>VLOOKUP(Tabla14[[#This Row],[id]],Tabla2[],'aux buscarv'!L$1,FALSE)</f>
        <v>PLAZA PARQUE INFANTIL</v>
      </c>
      <c r="M409" s="61" t="str">
        <f>VLOOKUP(Tabla14[[#This Row],[id]],Tabla2[],'aux buscarv'!M$1,FALSE)</f>
        <v>AV GUEMES Y LAS ALDEAS</v>
      </c>
      <c r="N409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09" t="s">
        <v>114</v>
      </c>
      <c r="P409" t="s">
        <v>123</v>
      </c>
      <c r="Q409" t="s">
        <v>111</v>
      </c>
      <c r="R409">
        <v>96</v>
      </c>
    </row>
    <row r="410" spans="1:18" x14ac:dyDescent="0.25">
      <c r="A410" t="s">
        <v>386</v>
      </c>
      <c r="B410" s="46">
        <f>VLOOKUP(Tabla14[[#This Row],[id]],Tabla2[],'aux buscarv'!B$1,FALSE)</f>
        <v>44968</v>
      </c>
      <c r="C410" s="61">
        <f>VLOOKUP(Tabla14[[#This Row],[id]],Tabla2[],'aux buscarv'!C$1,FALSE)</f>
        <v>11</v>
      </c>
      <c r="D410" s="61">
        <f>VLOOKUP(Tabla14[[#This Row],[id]],Tabla2[],'aux buscarv'!D$1,FALSE)</f>
        <v>2</v>
      </c>
      <c r="E410" s="61">
        <f>VLOOKUP(Tabla14[[#This Row],[id]],Tabla2[],'aux buscarv'!E$1,FALSE)</f>
        <v>2023</v>
      </c>
      <c r="F410" s="61">
        <f>VLOOKUP(Tabla14[[#This Row],[id]],Tabla2[],'aux buscarv'!F$1,FALSE)</f>
        <v>7</v>
      </c>
      <c r="G410" s="61" t="str">
        <f>VLOOKUP(Tabla14[[#This Row],[id]],Tabla2[],'aux buscarv'!G$1,FALSE)</f>
        <v>ESTAR</v>
      </c>
      <c r="H410" s="61" t="str">
        <f>VLOOKUP(Tabla14[[#This Row],[id]],Tabla2[],'aux buscarv'!H$1,FALSE)</f>
        <v>SANTA CRUZ</v>
      </c>
      <c r="I410" s="61">
        <f>VLOOKUP(Tabla14[[#This Row],[id]],Tabla2[],'aux buscarv'!I$1,FALSE)</f>
        <v>23</v>
      </c>
      <c r="J410" s="61" t="str">
        <f>VLOOKUP(Tabla14[[#This Row],[id]],Tabla2[],'aux buscarv'!J$1,FALSE)</f>
        <v>LAGO ARGENTINO</v>
      </c>
      <c r="K410" s="61" t="str">
        <f>VLOOKUP(Tabla14[[#This Row],[id]],Tabla2[],'aux buscarv'!K$1,FALSE)</f>
        <v>EL CHALTEN</v>
      </c>
      <c r="L410" s="61" t="str">
        <f>VLOOKUP(Tabla14[[#This Row],[id]],Tabla2[],'aux buscarv'!L$1,FALSE)</f>
        <v>PLAZA PARQUE INFANTIL</v>
      </c>
      <c r="M410" s="61" t="str">
        <f>VLOOKUP(Tabla14[[#This Row],[id]],Tabla2[],'aux buscarv'!M$1,FALSE)</f>
        <v>AV GUEMES Y LAS ALDEAS</v>
      </c>
      <c r="N410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10" t="s">
        <v>129</v>
      </c>
      <c r="P410" t="s">
        <v>1022</v>
      </c>
      <c r="Q410" t="s">
        <v>111</v>
      </c>
      <c r="R410">
        <v>14</v>
      </c>
    </row>
    <row r="411" spans="1:18" x14ac:dyDescent="0.25">
      <c r="A411" t="s">
        <v>386</v>
      </c>
      <c r="B411" s="46">
        <f>VLOOKUP(Tabla14[[#This Row],[id]],Tabla2[],'aux buscarv'!B$1,FALSE)</f>
        <v>44968</v>
      </c>
      <c r="C411" s="61">
        <f>VLOOKUP(Tabla14[[#This Row],[id]],Tabla2[],'aux buscarv'!C$1,FALSE)</f>
        <v>11</v>
      </c>
      <c r="D411" s="61">
        <f>VLOOKUP(Tabla14[[#This Row],[id]],Tabla2[],'aux buscarv'!D$1,FALSE)</f>
        <v>2</v>
      </c>
      <c r="E411" s="61">
        <f>VLOOKUP(Tabla14[[#This Row],[id]],Tabla2[],'aux buscarv'!E$1,FALSE)</f>
        <v>2023</v>
      </c>
      <c r="F411" s="61">
        <f>VLOOKUP(Tabla14[[#This Row],[id]],Tabla2[],'aux buscarv'!F$1,FALSE)</f>
        <v>7</v>
      </c>
      <c r="G411" s="61" t="str">
        <f>VLOOKUP(Tabla14[[#This Row],[id]],Tabla2[],'aux buscarv'!G$1,FALSE)</f>
        <v>ESTAR</v>
      </c>
      <c r="H411" s="61" t="str">
        <f>VLOOKUP(Tabla14[[#This Row],[id]],Tabla2[],'aux buscarv'!H$1,FALSE)</f>
        <v>SANTA CRUZ</v>
      </c>
      <c r="I411" s="61">
        <f>VLOOKUP(Tabla14[[#This Row],[id]],Tabla2[],'aux buscarv'!I$1,FALSE)</f>
        <v>23</v>
      </c>
      <c r="J411" s="61" t="str">
        <f>VLOOKUP(Tabla14[[#This Row],[id]],Tabla2[],'aux buscarv'!J$1,FALSE)</f>
        <v>LAGO ARGENTINO</v>
      </c>
      <c r="K411" s="61" t="str">
        <f>VLOOKUP(Tabla14[[#This Row],[id]],Tabla2[],'aux buscarv'!K$1,FALSE)</f>
        <v>EL CHALTEN</v>
      </c>
      <c r="L411" s="61" t="str">
        <f>VLOOKUP(Tabla14[[#This Row],[id]],Tabla2[],'aux buscarv'!L$1,FALSE)</f>
        <v>PLAZA PARQUE INFANTIL</v>
      </c>
      <c r="M411" s="61" t="str">
        <f>VLOOKUP(Tabla14[[#This Row],[id]],Tabla2[],'aux buscarv'!M$1,FALSE)</f>
        <v>AV GUEMES Y LAS ALDEAS</v>
      </c>
      <c r="N411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11" t="s">
        <v>129</v>
      </c>
      <c r="P411" t="s">
        <v>1022</v>
      </c>
      <c r="Q411" t="s">
        <v>131</v>
      </c>
      <c r="R411">
        <v>2</v>
      </c>
    </row>
    <row r="412" spans="1:18" x14ac:dyDescent="0.25">
      <c r="A412" t="s">
        <v>386</v>
      </c>
      <c r="B412" s="46">
        <f>VLOOKUP(Tabla14[[#This Row],[id]],Tabla2[],'aux buscarv'!B$1,FALSE)</f>
        <v>44968</v>
      </c>
      <c r="C412" s="61">
        <f>VLOOKUP(Tabla14[[#This Row],[id]],Tabla2[],'aux buscarv'!C$1,FALSE)</f>
        <v>11</v>
      </c>
      <c r="D412" s="61">
        <f>VLOOKUP(Tabla14[[#This Row],[id]],Tabla2[],'aux buscarv'!D$1,FALSE)</f>
        <v>2</v>
      </c>
      <c r="E412" s="61">
        <f>VLOOKUP(Tabla14[[#This Row],[id]],Tabla2[],'aux buscarv'!E$1,FALSE)</f>
        <v>2023</v>
      </c>
      <c r="F412" s="61">
        <f>VLOOKUP(Tabla14[[#This Row],[id]],Tabla2[],'aux buscarv'!F$1,FALSE)</f>
        <v>7</v>
      </c>
      <c r="G412" s="61" t="str">
        <f>VLOOKUP(Tabla14[[#This Row],[id]],Tabla2[],'aux buscarv'!G$1,FALSE)</f>
        <v>ESTAR</v>
      </c>
      <c r="H412" s="61" t="str">
        <f>VLOOKUP(Tabla14[[#This Row],[id]],Tabla2[],'aux buscarv'!H$1,FALSE)</f>
        <v>SANTA CRUZ</v>
      </c>
      <c r="I412" s="61">
        <f>VLOOKUP(Tabla14[[#This Row],[id]],Tabla2[],'aux buscarv'!I$1,FALSE)</f>
        <v>23</v>
      </c>
      <c r="J412" s="61" t="str">
        <f>VLOOKUP(Tabla14[[#This Row],[id]],Tabla2[],'aux buscarv'!J$1,FALSE)</f>
        <v>LAGO ARGENTINO</v>
      </c>
      <c r="K412" s="61" t="str">
        <f>VLOOKUP(Tabla14[[#This Row],[id]],Tabla2[],'aux buscarv'!K$1,FALSE)</f>
        <v>EL CHALTEN</v>
      </c>
      <c r="L412" s="61" t="str">
        <f>VLOOKUP(Tabla14[[#This Row],[id]],Tabla2[],'aux buscarv'!L$1,FALSE)</f>
        <v>PLAZA PARQUE INFANTIL</v>
      </c>
      <c r="M412" s="61" t="str">
        <f>VLOOKUP(Tabla14[[#This Row],[id]],Tabla2[],'aux buscarv'!M$1,FALSE)</f>
        <v>AV GUEMES Y LAS ALDEAS</v>
      </c>
      <c r="N412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12" t="s">
        <v>129</v>
      </c>
      <c r="P412" t="s">
        <v>1022</v>
      </c>
      <c r="Q412" t="s">
        <v>132</v>
      </c>
      <c r="R412">
        <v>8</v>
      </c>
    </row>
    <row r="413" spans="1:18" x14ac:dyDescent="0.25">
      <c r="A413" t="s">
        <v>386</v>
      </c>
      <c r="B413" s="46">
        <f>VLOOKUP(Tabla14[[#This Row],[id]],Tabla2[],'aux buscarv'!B$1,FALSE)</f>
        <v>44968</v>
      </c>
      <c r="C413" s="61">
        <f>VLOOKUP(Tabla14[[#This Row],[id]],Tabla2[],'aux buscarv'!C$1,FALSE)</f>
        <v>11</v>
      </c>
      <c r="D413" s="61">
        <f>VLOOKUP(Tabla14[[#This Row],[id]],Tabla2[],'aux buscarv'!D$1,FALSE)</f>
        <v>2</v>
      </c>
      <c r="E413" s="61">
        <f>VLOOKUP(Tabla14[[#This Row],[id]],Tabla2[],'aux buscarv'!E$1,FALSE)</f>
        <v>2023</v>
      </c>
      <c r="F413" s="61">
        <f>VLOOKUP(Tabla14[[#This Row],[id]],Tabla2[],'aux buscarv'!F$1,FALSE)</f>
        <v>7</v>
      </c>
      <c r="G413" s="61" t="str">
        <f>VLOOKUP(Tabla14[[#This Row],[id]],Tabla2[],'aux buscarv'!G$1,FALSE)</f>
        <v>ESTAR</v>
      </c>
      <c r="H413" s="61" t="str">
        <f>VLOOKUP(Tabla14[[#This Row],[id]],Tabla2[],'aux buscarv'!H$1,FALSE)</f>
        <v>SANTA CRUZ</v>
      </c>
      <c r="I413" s="61">
        <f>VLOOKUP(Tabla14[[#This Row],[id]],Tabla2[],'aux buscarv'!I$1,FALSE)</f>
        <v>23</v>
      </c>
      <c r="J413" s="61" t="str">
        <f>VLOOKUP(Tabla14[[#This Row],[id]],Tabla2[],'aux buscarv'!J$1,FALSE)</f>
        <v>LAGO ARGENTINO</v>
      </c>
      <c r="K413" s="61" t="str">
        <f>VLOOKUP(Tabla14[[#This Row],[id]],Tabla2[],'aux buscarv'!K$1,FALSE)</f>
        <v>EL CHALTEN</v>
      </c>
      <c r="L413" s="61" t="str">
        <f>VLOOKUP(Tabla14[[#This Row],[id]],Tabla2[],'aux buscarv'!L$1,FALSE)</f>
        <v>PLAZA PARQUE INFANTIL</v>
      </c>
      <c r="M413" s="61" t="str">
        <f>VLOOKUP(Tabla14[[#This Row],[id]],Tabla2[],'aux buscarv'!M$1,FALSE)</f>
        <v>AV GUEMES Y LAS ALDEAS</v>
      </c>
      <c r="N413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13" t="s">
        <v>129</v>
      </c>
      <c r="P413" t="s">
        <v>1022</v>
      </c>
      <c r="Q413" t="s">
        <v>133</v>
      </c>
      <c r="R413">
        <v>4</v>
      </c>
    </row>
    <row r="414" spans="1:18" x14ac:dyDescent="0.25">
      <c r="A414" t="s">
        <v>386</v>
      </c>
      <c r="B414" s="46">
        <f>VLOOKUP(Tabla14[[#This Row],[id]],Tabla2[],'aux buscarv'!B$1,FALSE)</f>
        <v>44968</v>
      </c>
      <c r="C414" s="61">
        <f>VLOOKUP(Tabla14[[#This Row],[id]],Tabla2[],'aux buscarv'!C$1,FALSE)</f>
        <v>11</v>
      </c>
      <c r="D414" s="61">
        <f>VLOOKUP(Tabla14[[#This Row],[id]],Tabla2[],'aux buscarv'!D$1,FALSE)</f>
        <v>2</v>
      </c>
      <c r="E414" s="61">
        <f>VLOOKUP(Tabla14[[#This Row],[id]],Tabla2[],'aux buscarv'!E$1,FALSE)</f>
        <v>2023</v>
      </c>
      <c r="F414" s="61">
        <f>VLOOKUP(Tabla14[[#This Row],[id]],Tabla2[],'aux buscarv'!F$1,FALSE)</f>
        <v>7</v>
      </c>
      <c r="G414" s="61" t="str">
        <f>VLOOKUP(Tabla14[[#This Row],[id]],Tabla2[],'aux buscarv'!G$1,FALSE)</f>
        <v>ESTAR</v>
      </c>
      <c r="H414" s="61" t="str">
        <f>VLOOKUP(Tabla14[[#This Row],[id]],Tabla2[],'aux buscarv'!H$1,FALSE)</f>
        <v>SANTA CRUZ</v>
      </c>
      <c r="I414" s="61">
        <f>VLOOKUP(Tabla14[[#This Row],[id]],Tabla2[],'aux buscarv'!I$1,FALSE)</f>
        <v>23</v>
      </c>
      <c r="J414" s="61" t="str">
        <f>VLOOKUP(Tabla14[[#This Row],[id]],Tabla2[],'aux buscarv'!J$1,FALSE)</f>
        <v>LAGO ARGENTINO</v>
      </c>
      <c r="K414" s="61" t="str">
        <f>VLOOKUP(Tabla14[[#This Row],[id]],Tabla2[],'aux buscarv'!K$1,FALSE)</f>
        <v>EL CHALTEN</v>
      </c>
      <c r="L414" s="61" t="str">
        <f>VLOOKUP(Tabla14[[#This Row],[id]],Tabla2[],'aux buscarv'!L$1,FALSE)</f>
        <v>PLAZA PARQUE INFANTIL</v>
      </c>
      <c r="M414" s="61" t="str">
        <f>VLOOKUP(Tabla14[[#This Row],[id]],Tabla2[],'aux buscarv'!M$1,FALSE)</f>
        <v>AV GUEMES Y LAS ALDEAS</v>
      </c>
      <c r="N414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14" t="s">
        <v>129</v>
      </c>
      <c r="P414" t="s">
        <v>1022</v>
      </c>
      <c r="Q414" t="s">
        <v>134</v>
      </c>
      <c r="R414">
        <v>5</v>
      </c>
    </row>
    <row r="415" spans="1:18" x14ac:dyDescent="0.25">
      <c r="A415" t="s">
        <v>386</v>
      </c>
      <c r="B415" s="46">
        <f>VLOOKUP(Tabla14[[#This Row],[id]],Tabla2[],'aux buscarv'!B$1,FALSE)</f>
        <v>44968</v>
      </c>
      <c r="C415" s="61">
        <f>VLOOKUP(Tabla14[[#This Row],[id]],Tabla2[],'aux buscarv'!C$1,FALSE)</f>
        <v>11</v>
      </c>
      <c r="D415" s="61">
        <f>VLOOKUP(Tabla14[[#This Row],[id]],Tabla2[],'aux buscarv'!D$1,FALSE)</f>
        <v>2</v>
      </c>
      <c r="E415" s="61">
        <f>VLOOKUP(Tabla14[[#This Row],[id]],Tabla2[],'aux buscarv'!E$1,FALSE)</f>
        <v>2023</v>
      </c>
      <c r="F415" s="61">
        <f>VLOOKUP(Tabla14[[#This Row],[id]],Tabla2[],'aux buscarv'!F$1,FALSE)</f>
        <v>7</v>
      </c>
      <c r="G415" s="61" t="str">
        <f>VLOOKUP(Tabla14[[#This Row],[id]],Tabla2[],'aux buscarv'!G$1,FALSE)</f>
        <v>ESTAR</v>
      </c>
      <c r="H415" s="61" t="str">
        <f>VLOOKUP(Tabla14[[#This Row],[id]],Tabla2[],'aux buscarv'!H$1,FALSE)</f>
        <v>SANTA CRUZ</v>
      </c>
      <c r="I415" s="61">
        <f>VLOOKUP(Tabla14[[#This Row],[id]],Tabla2[],'aux buscarv'!I$1,FALSE)</f>
        <v>23</v>
      </c>
      <c r="J415" s="61" t="str">
        <f>VLOOKUP(Tabla14[[#This Row],[id]],Tabla2[],'aux buscarv'!J$1,FALSE)</f>
        <v>LAGO ARGENTINO</v>
      </c>
      <c r="K415" s="61" t="str">
        <f>VLOOKUP(Tabla14[[#This Row],[id]],Tabla2[],'aux buscarv'!K$1,FALSE)</f>
        <v>EL CHALTEN</v>
      </c>
      <c r="L415" s="61" t="str">
        <f>VLOOKUP(Tabla14[[#This Row],[id]],Tabla2[],'aux buscarv'!L$1,FALSE)</f>
        <v>PLAZA PARQUE INFANTIL</v>
      </c>
      <c r="M415" s="61" t="str">
        <f>VLOOKUP(Tabla14[[#This Row],[id]],Tabla2[],'aux buscarv'!M$1,FALSE)</f>
        <v>AV GUEMES Y LAS ALDEAS</v>
      </c>
      <c r="N415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15" t="s">
        <v>129</v>
      </c>
      <c r="P415" t="s">
        <v>1024</v>
      </c>
      <c r="Q415" t="s">
        <v>111</v>
      </c>
      <c r="R415">
        <v>11</v>
      </c>
    </row>
    <row r="416" spans="1:18" x14ac:dyDescent="0.25">
      <c r="A416" t="s">
        <v>386</v>
      </c>
      <c r="B416" s="46">
        <f>VLOOKUP(Tabla14[[#This Row],[id]],Tabla2[],'aux buscarv'!B$1,FALSE)</f>
        <v>44968</v>
      </c>
      <c r="C416" s="61">
        <f>VLOOKUP(Tabla14[[#This Row],[id]],Tabla2[],'aux buscarv'!C$1,FALSE)</f>
        <v>11</v>
      </c>
      <c r="D416" s="61">
        <f>VLOOKUP(Tabla14[[#This Row],[id]],Tabla2[],'aux buscarv'!D$1,FALSE)</f>
        <v>2</v>
      </c>
      <c r="E416" s="61">
        <f>VLOOKUP(Tabla14[[#This Row],[id]],Tabla2[],'aux buscarv'!E$1,FALSE)</f>
        <v>2023</v>
      </c>
      <c r="F416" s="61">
        <f>VLOOKUP(Tabla14[[#This Row],[id]],Tabla2[],'aux buscarv'!F$1,FALSE)</f>
        <v>7</v>
      </c>
      <c r="G416" s="61" t="str">
        <f>VLOOKUP(Tabla14[[#This Row],[id]],Tabla2[],'aux buscarv'!G$1,FALSE)</f>
        <v>ESTAR</v>
      </c>
      <c r="H416" s="61" t="str">
        <f>VLOOKUP(Tabla14[[#This Row],[id]],Tabla2[],'aux buscarv'!H$1,FALSE)</f>
        <v>SANTA CRUZ</v>
      </c>
      <c r="I416" s="61">
        <f>VLOOKUP(Tabla14[[#This Row],[id]],Tabla2[],'aux buscarv'!I$1,FALSE)</f>
        <v>23</v>
      </c>
      <c r="J416" s="61" t="str">
        <f>VLOOKUP(Tabla14[[#This Row],[id]],Tabla2[],'aux buscarv'!J$1,FALSE)</f>
        <v>LAGO ARGENTINO</v>
      </c>
      <c r="K416" s="61" t="str">
        <f>VLOOKUP(Tabla14[[#This Row],[id]],Tabla2[],'aux buscarv'!K$1,FALSE)</f>
        <v>EL CHALTEN</v>
      </c>
      <c r="L416" s="61" t="str">
        <f>VLOOKUP(Tabla14[[#This Row],[id]],Tabla2[],'aux buscarv'!L$1,FALSE)</f>
        <v>PLAZA PARQUE INFANTIL</v>
      </c>
      <c r="M416" s="61" t="str">
        <f>VLOOKUP(Tabla14[[#This Row],[id]],Tabla2[],'aux buscarv'!M$1,FALSE)</f>
        <v>AV GUEMES Y LAS ALDEAS</v>
      </c>
      <c r="N416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16" t="s">
        <v>129</v>
      </c>
      <c r="P416" t="s">
        <v>1024</v>
      </c>
      <c r="Q416" t="s">
        <v>136</v>
      </c>
      <c r="R416">
        <v>11</v>
      </c>
    </row>
    <row r="417" spans="1:18" x14ac:dyDescent="0.25">
      <c r="A417" t="s">
        <v>382</v>
      </c>
      <c r="B417" s="46">
        <f>VLOOKUP(Tabla14[[#This Row],[id]],Tabla2[],'aux buscarv'!B$1,FALSE)</f>
        <v>44964</v>
      </c>
      <c r="C417" s="61">
        <f>VLOOKUP(Tabla14[[#This Row],[id]],Tabla2[],'aux buscarv'!C$1,FALSE)</f>
        <v>7</v>
      </c>
      <c r="D417" s="61">
        <f>VLOOKUP(Tabla14[[#This Row],[id]],Tabla2[],'aux buscarv'!D$1,FALSE)</f>
        <v>2</v>
      </c>
      <c r="E417" s="61">
        <f>VLOOKUP(Tabla14[[#This Row],[id]],Tabla2[],'aux buscarv'!E$1,FALSE)</f>
        <v>2023</v>
      </c>
      <c r="F417" s="61">
        <f>VLOOKUP(Tabla14[[#This Row],[id]],Tabla2[],'aux buscarv'!F$1,FALSE)</f>
        <v>7</v>
      </c>
      <c r="G417" s="61" t="str">
        <f>VLOOKUP(Tabla14[[#This Row],[id]],Tabla2[],'aux buscarv'!G$1,FALSE)</f>
        <v>ESTAR</v>
      </c>
      <c r="H417" s="61" t="str">
        <f>VLOOKUP(Tabla14[[#This Row],[id]],Tabla2[],'aux buscarv'!H$1,FALSE)</f>
        <v>SANTA CRUZ</v>
      </c>
      <c r="I417" s="61">
        <f>VLOOKUP(Tabla14[[#This Row],[id]],Tabla2[],'aux buscarv'!I$1,FALSE)</f>
        <v>23</v>
      </c>
      <c r="J417" s="61" t="str">
        <f>VLOOKUP(Tabla14[[#This Row],[id]],Tabla2[],'aux buscarv'!J$1,FALSE)</f>
        <v>RIO GALLEGOS</v>
      </c>
      <c r="K417" s="61" t="str">
        <f>VLOOKUP(Tabla14[[#This Row],[id]],Tabla2[],'aux buscarv'!K$1,FALSE)</f>
        <v>SAN BENITO</v>
      </c>
      <c r="L417" s="61" t="str">
        <f>VLOOKUP(Tabla14[[#This Row],[id]],Tabla2[],'aux buscarv'!L$1,FALSE)</f>
        <v>GIMNASIO PALOS GRUESOS</v>
      </c>
      <c r="M417" s="61" t="str">
        <f>VLOOKUP(Tabla14[[#This Row],[id]],Tabla2[],'aux buscarv'!M$1,FALSE)</f>
        <v>CALLE 14 ESQUINA 13</v>
      </c>
      <c r="N417" s="62" t="str">
        <f>VLOOKUP(Tabla14[[#This Row],[id]],Tabla2[],'aux buscarv'!N$1,FALSE)</f>
        <v>https://goo.gl/maps/aBJLHd2e8enqYWGG9</v>
      </c>
      <c r="O417" t="s">
        <v>129</v>
      </c>
      <c r="P417" t="s">
        <v>1023</v>
      </c>
      <c r="Q417" t="s">
        <v>111</v>
      </c>
      <c r="R417">
        <v>10</v>
      </c>
    </row>
    <row r="418" spans="1:18" x14ac:dyDescent="0.25">
      <c r="A418" t="s">
        <v>386</v>
      </c>
      <c r="B418" s="46">
        <f>VLOOKUP(Tabla14[[#This Row],[id]],Tabla2[],'aux buscarv'!B$1,FALSE)</f>
        <v>44968</v>
      </c>
      <c r="C418" s="61">
        <f>VLOOKUP(Tabla14[[#This Row],[id]],Tabla2[],'aux buscarv'!C$1,FALSE)</f>
        <v>11</v>
      </c>
      <c r="D418" s="61">
        <f>VLOOKUP(Tabla14[[#This Row],[id]],Tabla2[],'aux buscarv'!D$1,FALSE)</f>
        <v>2</v>
      </c>
      <c r="E418" s="61">
        <f>VLOOKUP(Tabla14[[#This Row],[id]],Tabla2[],'aux buscarv'!E$1,FALSE)</f>
        <v>2023</v>
      </c>
      <c r="F418" s="61">
        <f>VLOOKUP(Tabla14[[#This Row],[id]],Tabla2[],'aux buscarv'!F$1,FALSE)</f>
        <v>7</v>
      </c>
      <c r="G418" s="61" t="str">
        <f>VLOOKUP(Tabla14[[#This Row],[id]],Tabla2[],'aux buscarv'!G$1,FALSE)</f>
        <v>ESTAR</v>
      </c>
      <c r="H418" s="61" t="str">
        <f>VLOOKUP(Tabla14[[#This Row],[id]],Tabla2[],'aux buscarv'!H$1,FALSE)</f>
        <v>SANTA CRUZ</v>
      </c>
      <c r="I418" s="61">
        <f>VLOOKUP(Tabla14[[#This Row],[id]],Tabla2[],'aux buscarv'!I$1,FALSE)</f>
        <v>23</v>
      </c>
      <c r="J418" s="61" t="str">
        <f>VLOOKUP(Tabla14[[#This Row],[id]],Tabla2[],'aux buscarv'!J$1,FALSE)</f>
        <v>LAGO ARGENTINO</v>
      </c>
      <c r="K418" s="61" t="str">
        <f>VLOOKUP(Tabla14[[#This Row],[id]],Tabla2[],'aux buscarv'!K$1,FALSE)</f>
        <v>EL CHALTEN</v>
      </c>
      <c r="L418" s="61" t="str">
        <f>VLOOKUP(Tabla14[[#This Row],[id]],Tabla2[],'aux buscarv'!L$1,FALSE)</f>
        <v>PLAZA PARQUE INFANTIL</v>
      </c>
      <c r="M418" s="61" t="str">
        <f>VLOOKUP(Tabla14[[#This Row],[id]],Tabla2[],'aux buscarv'!M$1,FALSE)</f>
        <v>AV GUEMES Y LAS ALDEAS</v>
      </c>
      <c r="N418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18" t="s">
        <v>129</v>
      </c>
      <c r="P418" t="s">
        <v>137</v>
      </c>
      <c r="Q418" t="s">
        <v>111</v>
      </c>
      <c r="R418">
        <v>11</v>
      </c>
    </row>
    <row r="419" spans="1:18" x14ac:dyDescent="0.25">
      <c r="A419" t="s">
        <v>386</v>
      </c>
      <c r="B419" s="46">
        <f>VLOOKUP(Tabla14[[#This Row],[id]],Tabla2[],'aux buscarv'!B$1,FALSE)</f>
        <v>44968</v>
      </c>
      <c r="C419" s="61">
        <f>VLOOKUP(Tabla14[[#This Row],[id]],Tabla2[],'aux buscarv'!C$1,FALSE)</f>
        <v>11</v>
      </c>
      <c r="D419" s="61">
        <f>VLOOKUP(Tabla14[[#This Row],[id]],Tabla2[],'aux buscarv'!D$1,FALSE)</f>
        <v>2</v>
      </c>
      <c r="E419" s="61">
        <f>VLOOKUP(Tabla14[[#This Row],[id]],Tabla2[],'aux buscarv'!E$1,FALSE)</f>
        <v>2023</v>
      </c>
      <c r="F419" s="61">
        <f>VLOOKUP(Tabla14[[#This Row],[id]],Tabla2[],'aux buscarv'!F$1,FALSE)</f>
        <v>7</v>
      </c>
      <c r="G419" s="61" t="str">
        <f>VLOOKUP(Tabla14[[#This Row],[id]],Tabla2[],'aux buscarv'!G$1,FALSE)</f>
        <v>ESTAR</v>
      </c>
      <c r="H419" s="61" t="str">
        <f>VLOOKUP(Tabla14[[#This Row],[id]],Tabla2[],'aux buscarv'!H$1,FALSE)</f>
        <v>SANTA CRUZ</v>
      </c>
      <c r="I419" s="61">
        <f>VLOOKUP(Tabla14[[#This Row],[id]],Tabla2[],'aux buscarv'!I$1,FALSE)</f>
        <v>23</v>
      </c>
      <c r="J419" s="61" t="str">
        <f>VLOOKUP(Tabla14[[#This Row],[id]],Tabla2[],'aux buscarv'!J$1,FALSE)</f>
        <v>LAGO ARGENTINO</v>
      </c>
      <c r="K419" s="61" t="str">
        <f>VLOOKUP(Tabla14[[#This Row],[id]],Tabla2[],'aux buscarv'!K$1,FALSE)</f>
        <v>EL CHALTEN</v>
      </c>
      <c r="L419" s="61" t="str">
        <f>VLOOKUP(Tabla14[[#This Row],[id]],Tabla2[],'aux buscarv'!L$1,FALSE)</f>
        <v>PLAZA PARQUE INFANTIL</v>
      </c>
      <c r="M419" s="61" t="str">
        <f>VLOOKUP(Tabla14[[#This Row],[id]],Tabla2[],'aux buscarv'!M$1,FALSE)</f>
        <v>AV GUEMES Y LAS ALDEAS</v>
      </c>
      <c r="N419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19" t="s">
        <v>129</v>
      </c>
      <c r="P419" t="s">
        <v>137</v>
      </c>
      <c r="Q419" t="s">
        <v>138</v>
      </c>
      <c r="R419">
        <v>6</v>
      </c>
    </row>
    <row r="420" spans="1:18" x14ac:dyDescent="0.25">
      <c r="A420" t="s">
        <v>386</v>
      </c>
      <c r="B420" s="46">
        <f>VLOOKUP(Tabla14[[#This Row],[id]],Tabla2[],'aux buscarv'!B$1,FALSE)</f>
        <v>44968</v>
      </c>
      <c r="C420" s="61">
        <f>VLOOKUP(Tabla14[[#This Row],[id]],Tabla2[],'aux buscarv'!C$1,FALSE)</f>
        <v>11</v>
      </c>
      <c r="D420" s="61">
        <f>VLOOKUP(Tabla14[[#This Row],[id]],Tabla2[],'aux buscarv'!D$1,FALSE)</f>
        <v>2</v>
      </c>
      <c r="E420" s="61">
        <f>VLOOKUP(Tabla14[[#This Row],[id]],Tabla2[],'aux buscarv'!E$1,FALSE)</f>
        <v>2023</v>
      </c>
      <c r="F420" s="61">
        <f>VLOOKUP(Tabla14[[#This Row],[id]],Tabla2[],'aux buscarv'!F$1,FALSE)</f>
        <v>7</v>
      </c>
      <c r="G420" s="61" t="str">
        <f>VLOOKUP(Tabla14[[#This Row],[id]],Tabla2[],'aux buscarv'!G$1,FALSE)</f>
        <v>ESTAR</v>
      </c>
      <c r="H420" s="61" t="str">
        <f>VLOOKUP(Tabla14[[#This Row],[id]],Tabla2[],'aux buscarv'!H$1,FALSE)</f>
        <v>SANTA CRUZ</v>
      </c>
      <c r="I420" s="61">
        <f>VLOOKUP(Tabla14[[#This Row],[id]],Tabla2[],'aux buscarv'!I$1,FALSE)</f>
        <v>23</v>
      </c>
      <c r="J420" s="61" t="str">
        <f>VLOOKUP(Tabla14[[#This Row],[id]],Tabla2[],'aux buscarv'!J$1,FALSE)</f>
        <v>LAGO ARGENTINO</v>
      </c>
      <c r="K420" s="61" t="str">
        <f>VLOOKUP(Tabla14[[#This Row],[id]],Tabla2[],'aux buscarv'!K$1,FALSE)</f>
        <v>EL CHALTEN</v>
      </c>
      <c r="L420" s="61" t="str">
        <f>VLOOKUP(Tabla14[[#This Row],[id]],Tabla2[],'aux buscarv'!L$1,FALSE)</f>
        <v>PLAZA PARQUE INFANTIL</v>
      </c>
      <c r="M420" s="61" t="str">
        <f>VLOOKUP(Tabla14[[#This Row],[id]],Tabla2[],'aux buscarv'!M$1,FALSE)</f>
        <v>AV GUEMES Y LAS ALDEAS</v>
      </c>
      <c r="N420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20" t="s">
        <v>129</v>
      </c>
      <c r="P420" t="s">
        <v>137</v>
      </c>
      <c r="Q420" t="s">
        <v>140</v>
      </c>
      <c r="R420">
        <v>11</v>
      </c>
    </row>
    <row r="421" spans="1:18" x14ac:dyDescent="0.25">
      <c r="A421" t="s">
        <v>386</v>
      </c>
      <c r="B421" s="46">
        <f>VLOOKUP(Tabla14[[#This Row],[id]],Tabla2[],'aux buscarv'!B$1,FALSE)</f>
        <v>44968</v>
      </c>
      <c r="C421" s="61">
        <f>VLOOKUP(Tabla14[[#This Row],[id]],Tabla2[],'aux buscarv'!C$1,FALSE)</f>
        <v>11</v>
      </c>
      <c r="D421" s="61">
        <f>VLOOKUP(Tabla14[[#This Row],[id]],Tabla2[],'aux buscarv'!D$1,FALSE)</f>
        <v>2</v>
      </c>
      <c r="E421" s="61">
        <f>VLOOKUP(Tabla14[[#This Row],[id]],Tabla2[],'aux buscarv'!E$1,FALSE)</f>
        <v>2023</v>
      </c>
      <c r="F421" s="61">
        <f>VLOOKUP(Tabla14[[#This Row],[id]],Tabla2[],'aux buscarv'!F$1,FALSE)</f>
        <v>7</v>
      </c>
      <c r="G421" s="61" t="str">
        <f>VLOOKUP(Tabla14[[#This Row],[id]],Tabla2[],'aux buscarv'!G$1,FALSE)</f>
        <v>ESTAR</v>
      </c>
      <c r="H421" s="61" t="str">
        <f>VLOOKUP(Tabla14[[#This Row],[id]],Tabla2[],'aux buscarv'!H$1,FALSE)</f>
        <v>SANTA CRUZ</v>
      </c>
      <c r="I421" s="61">
        <f>VLOOKUP(Tabla14[[#This Row],[id]],Tabla2[],'aux buscarv'!I$1,FALSE)</f>
        <v>23</v>
      </c>
      <c r="J421" s="61" t="str">
        <f>VLOOKUP(Tabla14[[#This Row],[id]],Tabla2[],'aux buscarv'!J$1,FALSE)</f>
        <v>LAGO ARGENTINO</v>
      </c>
      <c r="K421" s="61" t="str">
        <f>VLOOKUP(Tabla14[[#This Row],[id]],Tabla2[],'aux buscarv'!K$1,FALSE)</f>
        <v>EL CHALTEN</v>
      </c>
      <c r="L421" s="61" t="str">
        <f>VLOOKUP(Tabla14[[#This Row],[id]],Tabla2[],'aux buscarv'!L$1,FALSE)</f>
        <v>PLAZA PARQUE INFANTIL</v>
      </c>
      <c r="M421" s="61" t="str">
        <f>VLOOKUP(Tabla14[[#This Row],[id]],Tabla2[],'aux buscarv'!M$1,FALSE)</f>
        <v>AV GUEMES Y LAS ALDEAS</v>
      </c>
      <c r="N421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21" t="s">
        <v>129</v>
      </c>
      <c r="P421" t="s">
        <v>137</v>
      </c>
      <c r="Q421" t="s">
        <v>142</v>
      </c>
      <c r="R421">
        <v>35</v>
      </c>
    </row>
    <row r="422" spans="1:18" x14ac:dyDescent="0.25">
      <c r="A422" t="s">
        <v>386</v>
      </c>
      <c r="B422" s="46">
        <f>VLOOKUP(Tabla14[[#This Row],[id]],Tabla2[],'aux buscarv'!B$1,FALSE)</f>
        <v>44968</v>
      </c>
      <c r="C422" s="61">
        <f>VLOOKUP(Tabla14[[#This Row],[id]],Tabla2[],'aux buscarv'!C$1,FALSE)</f>
        <v>11</v>
      </c>
      <c r="D422" s="61">
        <f>VLOOKUP(Tabla14[[#This Row],[id]],Tabla2[],'aux buscarv'!D$1,FALSE)</f>
        <v>2</v>
      </c>
      <c r="E422" s="61">
        <f>VLOOKUP(Tabla14[[#This Row],[id]],Tabla2[],'aux buscarv'!E$1,FALSE)</f>
        <v>2023</v>
      </c>
      <c r="F422" s="61">
        <f>VLOOKUP(Tabla14[[#This Row],[id]],Tabla2[],'aux buscarv'!F$1,FALSE)</f>
        <v>7</v>
      </c>
      <c r="G422" s="61" t="str">
        <f>VLOOKUP(Tabla14[[#This Row],[id]],Tabla2[],'aux buscarv'!G$1,FALSE)</f>
        <v>ESTAR</v>
      </c>
      <c r="H422" s="61" t="str">
        <f>VLOOKUP(Tabla14[[#This Row],[id]],Tabla2[],'aux buscarv'!H$1,FALSE)</f>
        <v>SANTA CRUZ</v>
      </c>
      <c r="I422" s="61">
        <f>VLOOKUP(Tabla14[[#This Row],[id]],Tabla2[],'aux buscarv'!I$1,FALSE)</f>
        <v>23</v>
      </c>
      <c r="J422" s="61" t="str">
        <f>VLOOKUP(Tabla14[[#This Row],[id]],Tabla2[],'aux buscarv'!J$1,FALSE)</f>
        <v>LAGO ARGENTINO</v>
      </c>
      <c r="K422" s="61" t="str">
        <f>VLOOKUP(Tabla14[[#This Row],[id]],Tabla2[],'aux buscarv'!K$1,FALSE)</f>
        <v>EL CHALTEN</v>
      </c>
      <c r="L422" s="61" t="str">
        <f>VLOOKUP(Tabla14[[#This Row],[id]],Tabla2[],'aux buscarv'!L$1,FALSE)</f>
        <v>PLAZA PARQUE INFANTIL</v>
      </c>
      <c r="M422" s="61" t="str">
        <f>VLOOKUP(Tabla14[[#This Row],[id]],Tabla2[],'aux buscarv'!M$1,FALSE)</f>
        <v>AV GUEMES Y LAS ALDEAS</v>
      </c>
      <c r="N422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22" t="s">
        <v>129</v>
      </c>
      <c r="P422" t="s">
        <v>137</v>
      </c>
      <c r="Q422" t="s">
        <v>134</v>
      </c>
      <c r="R422">
        <v>3</v>
      </c>
    </row>
    <row r="423" spans="1:18" x14ac:dyDescent="0.25">
      <c r="A423" t="s">
        <v>386</v>
      </c>
      <c r="B423" s="46">
        <f>VLOOKUP(Tabla14[[#This Row],[id]],Tabla2[],'aux buscarv'!B$1,FALSE)</f>
        <v>44968</v>
      </c>
      <c r="C423" s="61">
        <f>VLOOKUP(Tabla14[[#This Row],[id]],Tabla2[],'aux buscarv'!C$1,FALSE)</f>
        <v>11</v>
      </c>
      <c r="D423" s="61">
        <f>VLOOKUP(Tabla14[[#This Row],[id]],Tabla2[],'aux buscarv'!D$1,FALSE)</f>
        <v>2</v>
      </c>
      <c r="E423" s="61">
        <f>VLOOKUP(Tabla14[[#This Row],[id]],Tabla2[],'aux buscarv'!E$1,FALSE)</f>
        <v>2023</v>
      </c>
      <c r="F423" s="61">
        <f>VLOOKUP(Tabla14[[#This Row],[id]],Tabla2[],'aux buscarv'!F$1,FALSE)</f>
        <v>7</v>
      </c>
      <c r="G423" s="61" t="str">
        <f>VLOOKUP(Tabla14[[#This Row],[id]],Tabla2[],'aux buscarv'!G$1,FALSE)</f>
        <v>ESTAR</v>
      </c>
      <c r="H423" s="61" t="str">
        <f>VLOOKUP(Tabla14[[#This Row],[id]],Tabla2[],'aux buscarv'!H$1,FALSE)</f>
        <v>SANTA CRUZ</v>
      </c>
      <c r="I423" s="61">
        <f>VLOOKUP(Tabla14[[#This Row],[id]],Tabla2[],'aux buscarv'!I$1,FALSE)</f>
        <v>23</v>
      </c>
      <c r="J423" s="61" t="str">
        <f>VLOOKUP(Tabla14[[#This Row],[id]],Tabla2[],'aux buscarv'!J$1,FALSE)</f>
        <v>LAGO ARGENTINO</v>
      </c>
      <c r="K423" s="61" t="str">
        <f>VLOOKUP(Tabla14[[#This Row],[id]],Tabla2[],'aux buscarv'!K$1,FALSE)</f>
        <v>EL CHALTEN</v>
      </c>
      <c r="L423" s="61" t="str">
        <f>VLOOKUP(Tabla14[[#This Row],[id]],Tabla2[],'aux buscarv'!L$1,FALSE)</f>
        <v>PLAZA PARQUE INFANTIL</v>
      </c>
      <c r="M423" s="61" t="str">
        <f>VLOOKUP(Tabla14[[#This Row],[id]],Tabla2[],'aux buscarv'!M$1,FALSE)</f>
        <v>AV GUEMES Y LAS ALDEAS</v>
      </c>
      <c r="N423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23" t="s">
        <v>144</v>
      </c>
      <c r="P423" t="s">
        <v>145</v>
      </c>
      <c r="Q423" t="s">
        <v>111</v>
      </c>
      <c r="R423">
        <v>18</v>
      </c>
    </row>
    <row r="424" spans="1:18" x14ac:dyDescent="0.25">
      <c r="A424" t="s">
        <v>386</v>
      </c>
      <c r="B424" s="46">
        <f>VLOOKUP(Tabla14[[#This Row],[id]],Tabla2[],'aux buscarv'!B$1,FALSE)</f>
        <v>44968</v>
      </c>
      <c r="C424" s="61">
        <f>VLOOKUP(Tabla14[[#This Row],[id]],Tabla2[],'aux buscarv'!C$1,FALSE)</f>
        <v>11</v>
      </c>
      <c r="D424" s="61">
        <f>VLOOKUP(Tabla14[[#This Row],[id]],Tabla2[],'aux buscarv'!D$1,FALSE)</f>
        <v>2</v>
      </c>
      <c r="E424" s="61">
        <f>VLOOKUP(Tabla14[[#This Row],[id]],Tabla2[],'aux buscarv'!E$1,FALSE)</f>
        <v>2023</v>
      </c>
      <c r="F424" s="61">
        <f>VLOOKUP(Tabla14[[#This Row],[id]],Tabla2[],'aux buscarv'!F$1,FALSE)</f>
        <v>7</v>
      </c>
      <c r="G424" s="61" t="str">
        <f>VLOOKUP(Tabla14[[#This Row],[id]],Tabla2[],'aux buscarv'!G$1,FALSE)</f>
        <v>ESTAR</v>
      </c>
      <c r="H424" s="61" t="str">
        <f>VLOOKUP(Tabla14[[#This Row],[id]],Tabla2[],'aux buscarv'!H$1,FALSE)</f>
        <v>SANTA CRUZ</v>
      </c>
      <c r="I424" s="61">
        <f>VLOOKUP(Tabla14[[#This Row],[id]],Tabla2[],'aux buscarv'!I$1,FALSE)</f>
        <v>23</v>
      </c>
      <c r="J424" s="61" t="str">
        <f>VLOOKUP(Tabla14[[#This Row],[id]],Tabla2[],'aux buscarv'!J$1,FALSE)</f>
        <v>LAGO ARGENTINO</v>
      </c>
      <c r="K424" s="61" t="str">
        <f>VLOOKUP(Tabla14[[#This Row],[id]],Tabla2[],'aux buscarv'!K$1,FALSE)</f>
        <v>EL CHALTEN</v>
      </c>
      <c r="L424" s="61" t="str">
        <f>VLOOKUP(Tabla14[[#This Row],[id]],Tabla2[],'aux buscarv'!L$1,FALSE)</f>
        <v>PLAZA PARQUE INFANTIL</v>
      </c>
      <c r="M424" s="61" t="str">
        <f>VLOOKUP(Tabla14[[#This Row],[id]],Tabla2[],'aux buscarv'!M$1,FALSE)</f>
        <v>AV GUEMES Y LAS ALDEAS</v>
      </c>
      <c r="N424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24" t="s">
        <v>144</v>
      </c>
      <c r="P424" t="s">
        <v>145</v>
      </c>
      <c r="Q424" t="s">
        <v>146</v>
      </c>
      <c r="R424">
        <v>73</v>
      </c>
    </row>
    <row r="425" spans="1:18" x14ac:dyDescent="0.25">
      <c r="A425" t="s">
        <v>386</v>
      </c>
      <c r="B425" s="46">
        <f>VLOOKUP(Tabla14[[#This Row],[id]],Tabla2[],'aux buscarv'!B$1,FALSE)</f>
        <v>44968</v>
      </c>
      <c r="C425" s="61">
        <f>VLOOKUP(Tabla14[[#This Row],[id]],Tabla2[],'aux buscarv'!C$1,FALSE)</f>
        <v>11</v>
      </c>
      <c r="D425" s="61">
        <f>VLOOKUP(Tabla14[[#This Row],[id]],Tabla2[],'aux buscarv'!D$1,FALSE)</f>
        <v>2</v>
      </c>
      <c r="E425" s="61">
        <f>VLOOKUP(Tabla14[[#This Row],[id]],Tabla2[],'aux buscarv'!E$1,FALSE)</f>
        <v>2023</v>
      </c>
      <c r="F425" s="61">
        <f>VLOOKUP(Tabla14[[#This Row],[id]],Tabla2[],'aux buscarv'!F$1,FALSE)</f>
        <v>7</v>
      </c>
      <c r="G425" s="61" t="str">
        <f>VLOOKUP(Tabla14[[#This Row],[id]],Tabla2[],'aux buscarv'!G$1,FALSE)</f>
        <v>ESTAR</v>
      </c>
      <c r="H425" s="61" t="str">
        <f>VLOOKUP(Tabla14[[#This Row],[id]],Tabla2[],'aux buscarv'!H$1,FALSE)</f>
        <v>SANTA CRUZ</v>
      </c>
      <c r="I425" s="61">
        <f>VLOOKUP(Tabla14[[#This Row],[id]],Tabla2[],'aux buscarv'!I$1,FALSE)</f>
        <v>23</v>
      </c>
      <c r="J425" s="61" t="str">
        <f>VLOOKUP(Tabla14[[#This Row],[id]],Tabla2[],'aux buscarv'!J$1,FALSE)</f>
        <v>LAGO ARGENTINO</v>
      </c>
      <c r="K425" s="61" t="str">
        <f>VLOOKUP(Tabla14[[#This Row],[id]],Tabla2[],'aux buscarv'!K$1,FALSE)</f>
        <v>EL CHALTEN</v>
      </c>
      <c r="L425" s="61" t="str">
        <f>VLOOKUP(Tabla14[[#This Row],[id]],Tabla2[],'aux buscarv'!L$1,FALSE)</f>
        <v>PLAZA PARQUE INFANTIL</v>
      </c>
      <c r="M425" s="61" t="str">
        <f>VLOOKUP(Tabla14[[#This Row],[id]],Tabla2[],'aux buscarv'!M$1,FALSE)</f>
        <v>AV GUEMES Y LAS ALDEAS</v>
      </c>
      <c r="N425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25" t="s">
        <v>151</v>
      </c>
      <c r="P425" t="s">
        <v>151</v>
      </c>
      <c r="Q425" t="s">
        <v>111</v>
      </c>
      <c r="R425">
        <v>41</v>
      </c>
    </row>
    <row r="426" spans="1:18" x14ac:dyDescent="0.25">
      <c r="A426" t="s">
        <v>386</v>
      </c>
      <c r="B426" s="46">
        <f>VLOOKUP(Tabla14[[#This Row],[id]],Tabla2[],'aux buscarv'!B$1,FALSE)</f>
        <v>44968</v>
      </c>
      <c r="C426" s="61">
        <f>VLOOKUP(Tabla14[[#This Row],[id]],Tabla2[],'aux buscarv'!C$1,FALSE)</f>
        <v>11</v>
      </c>
      <c r="D426" s="61">
        <f>VLOOKUP(Tabla14[[#This Row],[id]],Tabla2[],'aux buscarv'!D$1,FALSE)</f>
        <v>2</v>
      </c>
      <c r="E426" s="61">
        <f>VLOOKUP(Tabla14[[#This Row],[id]],Tabla2[],'aux buscarv'!E$1,FALSE)</f>
        <v>2023</v>
      </c>
      <c r="F426" s="61">
        <f>VLOOKUP(Tabla14[[#This Row],[id]],Tabla2[],'aux buscarv'!F$1,FALSE)</f>
        <v>7</v>
      </c>
      <c r="G426" s="61" t="str">
        <f>VLOOKUP(Tabla14[[#This Row],[id]],Tabla2[],'aux buscarv'!G$1,FALSE)</f>
        <v>ESTAR</v>
      </c>
      <c r="H426" s="61" t="str">
        <f>VLOOKUP(Tabla14[[#This Row],[id]],Tabla2[],'aux buscarv'!H$1,FALSE)</f>
        <v>SANTA CRUZ</v>
      </c>
      <c r="I426" s="61">
        <f>VLOOKUP(Tabla14[[#This Row],[id]],Tabla2[],'aux buscarv'!I$1,FALSE)</f>
        <v>23</v>
      </c>
      <c r="J426" s="61" t="str">
        <f>VLOOKUP(Tabla14[[#This Row],[id]],Tabla2[],'aux buscarv'!J$1,FALSE)</f>
        <v>LAGO ARGENTINO</v>
      </c>
      <c r="K426" s="61" t="str">
        <f>VLOOKUP(Tabla14[[#This Row],[id]],Tabla2[],'aux buscarv'!K$1,FALSE)</f>
        <v>EL CHALTEN</v>
      </c>
      <c r="L426" s="61" t="str">
        <f>VLOOKUP(Tabla14[[#This Row],[id]],Tabla2[],'aux buscarv'!L$1,FALSE)</f>
        <v>PLAZA PARQUE INFANTIL</v>
      </c>
      <c r="M426" s="61" t="str">
        <f>VLOOKUP(Tabla14[[#This Row],[id]],Tabla2[],'aux buscarv'!M$1,FALSE)</f>
        <v>AV GUEMES Y LAS ALDEAS</v>
      </c>
      <c r="N426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26" t="s">
        <v>151</v>
      </c>
      <c r="P426" t="s">
        <v>151</v>
      </c>
      <c r="Q426" t="s">
        <v>142</v>
      </c>
      <c r="R426">
        <v>53</v>
      </c>
    </row>
    <row r="427" spans="1:18" x14ac:dyDescent="0.25">
      <c r="A427" t="s">
        <v>386</v>
      </c>
      <c r="B427" s="46">
        <f>VLOOKUP(Tabla14[[#This Row],[id]],Tabla2[],'aux buscarv'!B$1,FALSE)</f>
        <v>44968</v>
      </c>
      <c r="C427" s="61">
        <f>VLOOKUP(Tabla14[[#This Row],[id]],Tabla2[],'aux buscarv'!C$1,FALSE)</f>
        <v>11</v>
      </c>
      <c r="D427" s="61">
        <f>VLOOKUP(Tabla14[[#This Row],[id]],Tabla2[],'aux buscarv'!D$1,FALSE)</f>
        <v>2</v>
      </c>
      <c r="E427" s="61">
        <f>VLOOKUP(Tabla14[[#This Row],[id]],Tabla2[],'aux buscarv'!E$1,FALSE)</f>
        <v>2023</v>
      </c>
      <c r="F427" s="61">
        <f>VLOOKUP(Tabla14[[#This Row],[id]],Tabla2[],'aux buscarv'!F$1,FALSE)</f>
        <v>7</v>
      </c>
      <c r="G427" s="61" t="str">
        <f>VLOOKUP(Tabla14[[#This Row],[id]],Tabla2[],'aux buscarv'!G$1,FALSE)</f>
        <v>ESTAR</v>
      </c>
      <c r="H427" s="61" t="str">
        <f>VLOOKUP(Tabla14[[#This Row],[id]],Tabla2[],'aux buscarv'!H$1,FALSE)</f>
        <v>SANTA CRUZ</v>
      </c>
      <c r="I427" s="61">
        <f>VLOOKUP(Tabla14[[#This Row],[id]],Tabla2[],'aux buscarv'!I$1,FALSE)</f>
        <v>23</v>
      </c>
      <c r="J427" s="61" t="str">
        <f>VLOOKUP(Tabla14[[#This Row],[id]],Tabla2[],'aux buscarv'!J$1,FALSE)</f>
        <v>LAGO ARGENTINO</v>
      </c>
      <c r="K427" s="61" t="str">
        <f>VLOOKUP(Tabla14[[#This Row],[id]],Tabla2[],'aux buscarv'!K$1,FALSE)</f>
        <v>EL CHALTEN</v>
      </c>
      <c r="L427" s="61" t="str">
        <f>VLOOKUP(Tabla14[[#This Row],[id]],Tabla2[],'aux buscarv'!L$1,FALSE)</f>
        <v>PLAZA PARQUE INFANTIL</v>
      </c>
      <c r="M427" s="61" t="str">
        <f>VLOOKUP(Tabla14[[#This Row],[id]],Tabla2[],'aux buscarv'!M$1,FALSE)</f>
        <v>AV GUEMES Y LAS ALDEAS</v>
      </c>
      <c r="N427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27" t="s">
        <v>152</v>
      </c>
      <c r="P427" t="s">
        <v>152</v>
      </c>
      <c r="Q427" t="s">
        <v>111</v>
      </c>
      <c r="R427">
        <v>31</v>
      </c>
    </row>
    <row r="428" spans="1:18" x14ac:dyDescent="0.25">
      <c r="A428" t="s">
        <v>386</v>
      </c>
      <c r="B428" s="46">
        <f>VLOOKUP(Tabla14[[#This Row],[id]],Tabla2[],'aux buscarv'!B$1,FALSE)</f>
        <v>44968</v>
      </c>
      <c r="C428" s="61">
        <f>VLOOKUP(Tabla14[[#This Row],[id]],Tabla2[],'aux buscarv'!C$1,FALSE)</f>
        <v>11</v>
      </c>
      <c r="D428" s="61">
        <f>VLOOKUP(Tabla14[[#This Row],[id]],Tabla2[],'aux buscarv'!D$1,FALSE)</f>
        <v>2</v>
      </c>
      <c r="E428" s="61">
        <f>VLOOKUP(Tabla14[[#This Row],[id]],Tabla2[],'aux buscarv'!E$1,FALSE)</f>
        <v>2023</v>
      </c>
      <c r="F428" s="61">
        <f>VLOOKUP(Tabla14[[#This Row],[id]],Tabla2[],'aux buscarv'!F$1,FALSE)</f>
        <v>7</v>
      </c>
      <c r="G428" s="61" t="str">
        <f>VLOOKUP(Tabla14[[#This Row],[id]],Tabla2[],'aux buscarv'!G$1,FALSE)</f>
        <v>ESTAR</v>
      </c>
      <c r="H428" s="61" t="str">
        <f>VLOOKUP(Tabla14[[#This Row],[id]],Tabla2[],'aux buscarv'!H$1,FALSE)</f>
        <v>SANTA CRUZ</v>
      </c>
      <c r="I428" s="61">
        <f>VLOOKUP(Tabla14[[#This Row],[id]],Tabla2[],'aux buscarv'!I$1,FALSE)</f>
        <v>23</v>
      </c>
      <c r="J428" s="61" t="str">
        <f>VLOOKUP(Tabla14[[#This Row],[id]],Tabla2[],'aux buscarv'!J$1,FALSE)</f>
        <v>LAGO ARGENTINO</v>
      </c>
      <c r="K428" s="61" t="str">
        <f>VLOOKUP(Tabla14[[#This Row],[id]],Tabla2[],'aux buscarv'!K$1,FALSE)</f>
        <v>EL CHALTEN</v>
      </c>
      <c r="L428" s="61" t="str">
        <f>VLOOKUP(Tabla14[[#This Row],[id]],Tabla2[],'aux buscarv'!L$1,FALSE)</f>
        <v>PLAZA PARQUE INFANTIL</v>
      </c>
      <c r="M428" s="61" t="str">
        <f>VLOOKUP(Tabla14[[#This Row],[id]],Tabla2[],'aux buscarv'!M$1,FALSE)</f>
        <v>AV GUEMES Y LAS ALDEAS</v>
      </c>
      <c r="N428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28" t="s">
        <v>152</v>
      </c>
      <c r="P428" t="s">
        <v>152</v>
      </c>
      <c r="Q428" t="s">
        <v>142</v>
      </c>
      <c r="R428">
        <v>38</v>
      </c>
    </row>
    <row r="429" spans="1:18" x14ac:dyDescent="0.25">
      <c r="A429" t="s">
        <v>386</v>
      </c>
      <c r="B429" s="46">
        <f>VLOOKUP(Tabla14[[#This Row],[id]],Tabla2[],'aux buscarv'!B$1,FALSE)</f>
        <v>44968</v>
      </c>
      <c r="C429" s="61">
        <f>VLOOKUP(Tabla14[[#This Row],[id]],Tabla2[],'aux buscarv'!C$1,FALSE)</f>
        <v>11</v>
      </c>
      <c r="D429" s="61">
        <f>VLOOKUP(Tabla14[[#This Row],[id]],Tabla2[],'aux buscarv'!D$1,FALSE)</f>
        <v>2</v>
      </c>
      <c r="E429" s="61">
        <f>VLOOKUP(Tabla14[[#This Row],[id]],Tabla2[],'aux buscarv'!E$1,FALSE)</f>
        <v>2023</v>
      </c>
      <c r="F429" s="61">
        <f>VLOOKUP(Tabla14[[#This Row],[id]],Tabla2[],'aux buscarv'!F$1,FALSE)</f>
        <v>7</v>
      </c>
      <c r="G429" s="61" t="str">
        <f>VLOOKUP(Tabla14[[#This Row],[id]],Tabla2[],'aux buscarv'!G$1,FALSE)</f>
        <v>ESTAR</v>
      </c>
      <c r="H429" s="61" t="str">
        <f>VLOOKUP(Tabla14[[#This Row],[id]],Tabla2[],'aux buscarv'!H$1,FALSE)</f>
        <v>SANTA CRUZ</v>
      </c>
      <c r="I429" s="61">
        <f>VLOOKUP(Tabla14[[#This Row],[id]],Tabla2[],'aux buscarv'!I$1,FALSE)</f>
        <v>23</v>
      </c>
      <c r="J429" s="61" t="str">
        <f>VLOOKUP(Tabla14[[#This Row],[id]],Tabla2[],'aux buscarv'!J$1,FALSE)</f>
        <v>LAGO ARGENTINO</v>
      </c>
      <c r="K429" s="61" t="str">
        <f>VLOOKUP(Tabla14[[#This Row],[id]],Tabla2[],'aux buscarv'!K$1,FALSE)</f>
        <v>EL CHALTEN</v>
      </c>
      <c r="L429" s="61" t="str">
        <f>VLOOKUP(Tabla14[[#This Row],[id]],Tabla2[],'aux buscarv'!L$1,FALSE)</f>
        <v>PLAZA PARQUE INFANTIL</v>
      </c>
      <c r="M429" s="61" t="str">
        <f>VLOOKUP(Tabla14[[#This Row],[id]],Tabla2[],'aux buscarv'!M$1,FALSE)</f>
        <v>AV GUEMES Y LAS ALDEAS</v>
      </c>
      <c r="N429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429" t="s">
        <v>152</v>
      </c>
      <c r="P429" t="s">
        <v>152</v>
      </c>
      <c r="Q429" t="s">
        <v>134</v>
      </c>
      <c r="R429">
        <v>1</v>
      </c>
    </row>
    <row r="430" spans="1:18" x14ac:dyDescent="0.25">
      <c r="A430" t="s">
        <v>381</v>
      </c>
      <c r="B430" s="46">
        <f>VLOOKUP(Tabla14[[#This Row],[id]],Tabla2[],'aux buscarv'!B$1,FALSE)</f>
        <v>44963</v>
      </c>
      <c r="C430" s="61">
        <f>VLOOKUP(Tabla14[[#This Row],[id]],Tabla2[],'aux buscarv'!C$1,FALSE)</f>
        <v>6</v>
      </c>
      <c r="D430" s="61">
        <f>VLOOKUP(Tabla14[[#This Row],[id]],Tabla2[],'aux buscarv'!D$1,FALSE)</f>
        <v>2</v>
      </c>
      <c r="E430" s="61">
        <f>VLOOKUP(Tabla14[[#This Row],[id]],Tabla2[],'aux buscarv'!E$1,FALSE)</f>
        <v>2023</v>
      </c>
      <c r="F430" s="61">
        <f>VLOOKUP(Tabla14[[#This Row],[id]],Tabla2[],'aux buscarv'!F$1,FALSE)</f>
        <v>7</v>
      </c>
      <c r="G430" s="61" t="str">
        <f>VLOOKUP(Tabla14[[#This Row],[id]],Tabla2[],'aux buscarv'!G$1,FALSE)</f>
        <v>ESTAR</v>
      </c>
      <c r="H430" s="61" t="str">
        <f>VLOOKUP(Tabla14[[#This Row],[id]],Tabla2[],'aux buscarv'!H$1,FALSE)</f>
        <v>SANTA CRUZ</v>
      </c>
      <c r="I430" s="61">
        <f>VLOOKUP(Tabla14[[#This Row],[id]],Tabla2[],'aux buscarv'!I$1,FALSE)</f>
        <v>23</v>
      </c>
      <c r="J430" s="61" t="str">
        <f>VLOOKUP(Tabla14[[#This Row],[id]],Tabla2[],'aux buscarv'!J$1,FALSE)</f>
        <v>RIO GALLEGOS</v>
      </c>
      <c r="K430" s="61" t="str">
        <f>VLOOKUP(Tabla14[[#This Row],[id]],Tabla2[],'aux buscarv'!K$1,FALSE)</f>
        <v>SAN BENITO</v>
      </c>
      <c r="L430" s="61" t="str">
        <f>VLOOKUP(Tabla14[[#This Row],[id]],Tabla2[],'aux buscarv'!L$1,FALSE)</f>
        <v>GIMNASIO MUNICIPAL INDIO NICOLAI</v>
      </c>
      <c r="M430" s="61" t="str">
        <f>VLOOKUP(Tabla14[[#This Row],[id]],Tabla2[],'aux buscarv'!M$1,FALSE)</f>
        <v>CALLE 14 ESQUINA 13</v>
      </c>
      <c r="N430" s="62" t="str">
        <f>VLOOKUP(Tabla14[[#This Row],[id]],Tabla2[],'aux buscarv'!N$1,FALSE)</f>
        <v>https://goo.gl/maps/aBJLHd2e8enqYWGG9</v>
      </c>
      <c r="O430" t="s">
        <v>109</v>
      </c>
      <c r="P430" t="s">
        <v>110</v>
      </c>
      <c r="Q430" t="s">
        <v>111</v>
      </c>
      <c r="R430">
        <v>31</v>
      </c>
    </row>
    <row r="431" spans="1:18" x14ac:dyDescent="0.25">
      <c r="A431" t="s">
        <v>381</v>
      </c>
      <c r="B431" s="46">
        <f>VLOOKUP(Tabla14[[#This Row],[id]],Tabla2[],'aux buscarv'!B$1,FALSE)</f>
        <v>44963</v>
      </c>
      <c r="C431" s="61">
        <f>VLOOKUP(Tabla14[[#This Row],[id]],Tabla2[],'aux buscarv'!C$1,FALSE)</f>
        <v>6</v>
      </c>
      <c r="D431" s="61">
        <f>VLOOKUP(Tabla14[[#This Row],[id]],Tabla2[],'aux buscarv'!D$1,FALSE)</f>
        <v>2</v>
      </c>
      <c r="E431" s="61">
        <f>VLOOKUP(Tabla14[[#This Row],[id]],Tabla2[],'aux buscarv'!E$1,FALSE)</f>
        <v>2023</v>
      </c>
      <c r="F431" s="61">
        <f>VLOOKUP(Tabla14[[#This Row],[id]],Tabla2[],'aux buscarv'!F$1,FALSE)</f>
        <v>7</v>
      </c>
      <c r="G431" s="61" t="str">
        <f>VLOOKUP(Tabla14[[#This Row],[id]],Tabla2[],'aux buscarv'!G$1,FALSE)</f>
        <v>ESTAR</v>
      </c>
      <c r="H431" s="61" t="str">
        <f>VLOOKUP(Tabla14[[#This Row],[id]],Tabla2[],'aux buscarv'!H$1,FALSE)</f>
        <v>SANTA CRUZ</v>
      </c>
      <c r="I431" s="61">
        <f>VLOOKUP(Tabla14[[#This Row],[id]],Tabla2[],'aux buscarv'!I$1,FALSE)</f>
        <v>23</v>
      </c>
      <c r="J431" s="61" t="str">
        <f>VLOOKUP(Tabla14[[#This Row],[id]],Tabla2[],'aux buscarv'!J$1,FALSE)</f>
        <v>RIO GALLEGOS</v>
      </c>
      <c r="K431" s="61" t="str">
        <f>VLOOKUP(Tabla14[[#This Row],[id]],Tabla2[],'aux buscarv'!K$1,FALSE)</f>
        <v>SAN BENITO</v>
      </c>
      <c r="L431" s="61" t="str">
        <f>VLOOKUP(Tabla14[[#This Row],[id]],Tabla2[],'aux buscarv'!L$1,FALSE)</f>
        <v>GIMNASIO MUNICIPAL INDIO NICOLAI</v>
      </c>
      <c r="M431" s="61" t="str">
        <f>VLOOKUP(Tabla14[[#This Row],[id]],Tabla2[],'aux buscarv'!M$1,FALSE)</f>
        <v>CALLE 14 ESQUINA 13</v>
      </c>
      <c r="N431" s="62" t="str">
        <f>VLOOKUP(Tabla14[[#This Row],[id]],Tabla2[],'aux buscarv'!N$1,FALSE)</f>
        <v>https://goo.gl/maps/aBJLHd2e8enqYWGG9</v>
      </c>
      <c r="O431" t="s">
        <v>109</v>
      </c>
      <c r="P431" t="s">
        <v>110</v>
      </c>
      <c r="Q431" t="s">
        <v>112</v>
      </c>
      <c r="R431">
        <v>36</v>
      </c>
    </row>
    <row r="432" spans="1:18" x14ac:dyDescent="0.25">
      <c r="A432" t="s">
        <v>381</v>
      </c>
      <c r="B432" s="46">
        <f>VLOOKUP(Tabla14[[#This Row],[id]],Tabla2[],'aux buscarv'!B$1,FALSE)</f>
        <v>44963</v>
      </c>
      <c r="C432" s="61">
        <f>VLOOKUP(Tabla14[[#This Row],[id]],Tabla2[],'aux buscarv'!C$1,FALSE)</f>
        <v>6</v>
      </c>
      <c r="D432" s="61">
        <f>VLOOKUP(Tabla14[[#This Row],[id]],Tabla2[],'aux buscarv'!D$1,FALSE)</f>
        <v>2</v>
      </c>
      <c r="E432" s="61">
        <f>VLOOKUP(Tabla14[[#This Row],[id]],Tabla2[],'aux buscarv'!E$1,FALSE)</f>
        <v>2023</v>
      </c>
      <c r="F432" s="61">
        <f>VLOOKUP(Tabla14[[#This Row],[id]],Tabla2[],'aux buscarv'!F$1,FALSE)</f>
        <v>7</v>
      </c>
      <c r="G432" s="61" t="str">
        <f>VLOOKUP(Tabla14[[#This Row],[id]],Tabla2[],'aux buscarv'!G$1,FALSE)</f>
        <v>ESTAR</v>
      </c>
      <c r="H432" s="61" t="str">
        <f>VLOOKUP(Tabla14[[#This Row],[id]],Tabla2[],'aux buscarv'!H$1,FALSE)</f>
        <v>SANTA CRUZ</v>
      </c>
      <c r="I432" s="61">
        <f>VLOOKUP(Tabla14[[#This Row],[id]],Tabla2[],'aux buscarv'!I$1,FALSE)</f>
        <v>23</v>
      </c>
      <c r="J432" s="61" t="str">
        <f>VLOOKUP(Tabla14[[#This Row],[id]],Tabla2[],'aux buscarv'!J$1,FALSE)</f>
        <v>RIO GALLEGOS</v>
      </c>
      <c r="K432" s="61" t="str">
        <f>VLOOKUP(Tabla14[[#This Row],[id]],Tabla2[],'aux buscarv'!K$1,FALSE)</f>
        <v>SAN BENITO</v>
      </c>
      <c r="L432" s="61" t="str">
        <f>VLOOKUP(Tabla14[[#This Row],[id]],Tabla2[],'aux buscarv'!L$1,FALSE)</f>
        <v>GIMNASIO MUNICIPAL INDIO NICOLAI</v>
      </c>
      <c r="M432" s="61" t="str">
        <f>VLOOKUP(Tabla14[[#This Row],[id]],Tabla2[],'aux buscarv'!M$1,FALSE)</f>
        <v>CALLE 14 ESQUINA 13</v>
      </c>
      <c r="N432" s="62" t="str">
        <f>VLOOKUP(Tabla14[[#This Row],[id]],Tabla2[],'aux buscarv'!N$1,FALSE)</f>
        <v>https://goo.gl/maps/aBJLHd2e8enqYWGG9</v>
      </c>
      <c r="O432" t="s">
        <v>109</v>
      </c>
      <c r="P432" t="s">
        <v>110</v>
      </c>
      <c r="Q432" t="s">
        <v>120</v>
      </c>
      <c r="R432">
        <v>12</v>
      </c>
    </row>
    <row r="433" spans="1:18" x14ac:dyDescent="0.25">
      <c r="A433" t="s">
        <v>381</v>
      </c>
      <c r="B433" s="46">
        <f>VLOOKUP(Tabla14[[#This Row],[id]],Tabla2[],'aux buscarv'!B$1,FALSE)</f>
        <v>44963</v>
      </c>
      <c r="C433" s="61">
        <f>VLOOKUP(Tabla14[[#This Row],[id]],Tabla2[],'aux buscarv'!C$1,FALSE)</f>
        <v>6</v>
      </c>
      <c r="D433" s="61">
        <f>VLOOKUP(Tabla14[[#This Row],[id]],Tabla2[],'aux buscarv'!D$1,FALSE)</f>
        <v>2</v>
      </c>
      <c r="E433" s="61">
        <f>VLOOKUP(Tabla14[[#This Row],[id]],Tabla2[],'aux buscarv'!E$1,FALSE)</f>
        <v>2023</v>
      </c>
      <c r="F433" s="61">
        <f>VLOOKUP(Tabla14[[#This Row],[id]],Tabla2[],'aux buscarv'!F$1,FALSE)</f>
        <v>7</v>
      </c>
      <c r="G433" s="61" t="str">
        <f>VLOOKUP(Tabla14[[#This Row],[id]],Tabla2[],'aux buscarv'!G$1,FALSE)</f>
        <v>ESTAR</v>
      </c>
      <c r="H433" s="61" t="str">
        <f>VLOOKUP(Tabla14[[#This Row],[id]],Tabla2[],'aux buscarv'!H$1,FALSE)</f>
        <v>SANTA CRUZ</v>
      </c>
      <c r="I433" s="61">
        <f>VLOOKUP(Tabla14[[#This Row],[id]],Tabla2[],'aux buscarv'!I$1,FALSE)</f>
        <v>23</v>
      </c>
      <c r="J433" s="61" t="str">
        <f>VLOOKUP(Tabla14[[#This Row],[id]],Tabla2[],'aux buscarv'!J$1,FALSE)</f>
        <v>RIO GALLEGOS</v>
      </c>
      <c r="K433" s="61" t="str">
        <f>VLOOKUP(Tabla14[[#This Row],[id]],Tabla2[],'aux buscarv'!K$1,FALSE)</f>
        <v>SAN BENITO</v>
      </c>
      <c r="L433" s="61" t="str">
        <f>VLOOKUP(Tabla14[[#This Row],[id]],Tabla2[],'aux buscarv'!L$1,FALSE)</f>
        <v>GIMNASIO MUNICIPAL INDIO NICOLAI</v>
      </c>
      <c r="M433" s="61" t="str">
        <f>VLOOKUP(Tabla14[[#This Row],[id]],Tabla2[],'aux buscarv'!M$1,FALSE)</f>
        <v>CALLE 14 ESQUINA 13</v>
      </c>
      <c r="N433" s="62" t="str">
        <f>VLOOKUP(Tabla14[[#This Row],[id]],Tabla2[],'aux buscarv'!N$1,FALSE)</f>
        <v>https://goo.gl/maps/aBJLHd2e8enqYWGG9</v>
      </c>
      <c r="O433" t="s">
        <v>109</v>
      </c>
      <c r="P433" t="s">
        <v>110</v>
      </c>
      <c r="Q433" t="s">
        <v>121</v>
      </c>
      <c r="R433">
        <v>6</v>
      </c>
    </row>
    <row r="434" spans="1:18" x14ac:dyDescent="0.25">
      <c r="A434" t="s">
        <v>381</v>
      </c>
      <c r="B434" s="46">
        <f>VLOOKUP(Tabla14[[#This Row],[id]],Tabla2[],'aux buscarv'!B$1,FALSE)</f>
        <v>44963</v>
      </c>
      <c r="C434" s="61">
        <f>VLOOKUP(Tabla14[[#This Row],[id]],Tabla2[],'aux buscarv'!C$1,FALSE)</f>
        <v>6</v>
      </c>
      <c r="D434" s="61">
        <f>VLOOKUP(Tabla14[[#This Row],[id]],Tabla2[],'aux buscarv'!D$1,FALSE)</f>
        <v>2</v>
      </c>
      <c r="E434" s="61">
        <f>VLOOKUP(Tabla14[[#This Row],[id]],Tabla2[],'aux buscarv'!E$1,FALSE)</f>
        <v>2023</v>
      </c>
      <c r="F434" s="61">
        <f>VLOOKUP(Tabla14[[#This Row],[id]],Tabla2[],'aux buscarv'!F$1,FALSE)</f>
        <v>7</v>
      </c>
      <c r="G434" s="61" t="str">
        <f>VLOOKUP(Tabla14[[#This Row],[id]],Tabla2[],'aux buscarv'!G$1,FALSE)</f>
        <v>ESTAR</v>
      </c>
      <c r="H434" s="61" t="str">
        <f>VLOOKUP(Tabla14[[#This Row],[id]],Tabla2[],'aux buscarv'!H$1,FALSE)</f>
        <v>SANTA CRUZ</v>
      </c>
      <c r="I434" s="61">
        <f>VLOOKUP(Tabla14[[#This Row],[id]],Tabla2[],'aux buscarv'!I$1,FALSE)</f>
        <v>23</v>
      </c>
      <c r="J434" s="61" t="str">
        <f>VLOOKUP(Tabla14[[#This Row],[id]],Tabla2[],'aux buscarv'!J$1,FALSE)</f>
        <v>RIO GALLEGOS</v>
      </c>
      <c r="K434" s="61" t="str">
        <f>VLOOKUP(Tabla14[[#This Row],[id]],Tabla2[],'aux buscarv'!K$1,FALSE)</f>
        <v>SAN BENITO</v>
      </c>
      <c r="L434" s="61" t="str">
        <f>VLOOKUP(Tabla14[[#This Row],[id]],Tabla2[],'aux buscarv'!L$1,FALSE)</f>
        <v>GIMNASIO MUNICIPAL INDIO NICOLAI</v>
      </c>
      <c r="M434" s="61" t="str">
        <f>VLOOKUP(Tabla14[[#This Row],[id]],Tabla2[],'aux buscarv'!M$1,FALSE)</f>
        <v>CALLE 14 ESQUINA 13</v>
      </c>
      <c r="N434" s="62" t="str">
        <f>VLOOKUP(Tabla14[[#This Row],[id]],Tabla2[],'aux buscarv'!N$1,FALSE)</f>
        <v>https://goo.gl/maps/aBJLHd2e8enqYWGG9</v>
      </c>
      <c r="O434" t="s">
        <v>109</v>
      </c>
      <c r="P434" t="s">
        <v>113</v>
      </c>
      <c r="Q434" t="s">
        <v>112</v>
      </c>
      <c r="R434">
        <v>15</v>
      </c>
    </row>
    <row r="435" spans="1:18" x14ac:dyDescent="0.25">
      <c r="A435" t="s">
        <v>381</v>
      </c>
      <c r="B435" s="46">
        <f>VLOOKUP(Tabla14[[#This Row],[id]],Tabla2[],'aux buscarv'!B$1,FALSE)</f>
        <v>44963</v>
      </c>
      <c r="C435" s="61">
        <f>VLOOKUP(Tabla14[[#This Row],[id]],Tabla2[],'aux buscarv'!C$1,FALSE)</f>
        <v>6</v>
      </c>
      <c r="D435" s="61">
        <f>VLOOKUP(Tabla14[[#This Row],[id]],Tabla2[],'aux buscarv'!D$1,FALSE)</f>
        <v>2</v>
      </c>
      <c r="E435" s="61">
        <f>VLOOKUP(Tabla14[[#This Row],[id]],Tabla2[],'aux buscarv'!E$1,FALSE)</f>
        <v>2023</v>
      </c>
      <c r="F435" s="61">
        <f>VLOOKUP(Tabla14[[#This Row],[id]],Tabla2[],'aux buscarv'!F$1,FALSE)</f>
        <v>7</v>
      </c>
      <c r="G435" s="61" t="str">
        <f>VLOOKUP(Tabla14[[#This Row],[id]],Tabla2[],'aux buscarv'!G$1,FALSE)</f>
        <v>ESTAR</v>
      </c>
      <c r="H435" s="61" t="str">
        <f>VLOOKUP(Tabla14[[#This Row],[id]],Tabla2[],'aux buscarv'!H$1,FALSE)</f>
        <v>SANTA CRUZ</v>
      </c>
      <c r="I435" s="61">
        <f>VLOOKUP(Tabla14[[#This Row],[id]],Tabla2[],'aux buscarv'!I$1,FALSE)</f>
        <v>23</v>
      </c>
      <c r="J435" s="61" t="str">
        <f>VLOOKUP(Tabla14[[#This Row],[id]],Tabla2[],'aux buscarv'!J$1,FALSE)</f>
        <v>RIO GALLEGOS</v>
      </c>
      <c r="K435" s="61" t="str">
        <f>VLOOKUP(Tabla14[[#This Row],[id]],Tabla2[],'aux buscarv'!K$1,FALSE)</f>
        <v>SAN BENITO</v>
      </c>
      <c r="L435" s="61" t="str">
        <f>VLOOKUP(Tabla14[[#This Row],[id]],Tabla2[],'aux buscarv'!L$1,FALSE)</f>
        <v>GIMNASIO MUNICIPAL INDIO NICOLAI</v>
      </c>
      <c r="M435" s="61" t="str">
        <f>VLOOKUP(Tabla14[[#This Row],[id]],Tabla2[],'aux buscarv'!M$1,FALSE)</f>
        <v>CALLE 14 ESQUINA 13</v>
      </c>
      <c r="N435" s="62" t="str">
        <f>VLOOKUP(Tabla14[[#This Row],[id]],Tabla2[],'aux buscarv'!N$1,FALSE)</f>
        <v>https://goo.gl/maps/aBJLHd2e8enqYWGG9</v>
      </c>
      <c r="O435" t="s">
        <v>114</v>
      </c>
      <c r="P435" t="s">
        <v>115</v>
      </c>
      <c r="Q435" t="s">
        <v>111</v>
      </c>
      <c r="R435">
        <v>22</v>
      </c>
    </row>
    <row r="436" spans="1:18" x14ac:dyDescent="0.25">
      <c r="A436" t="s">
        <v>381</v>
      </c>
      <c r="B436" s="46">
        <f>VLOOKUP(Tabla14[[#This Row],[id]],Tabla2[],'aux buscarv'!B$1,FALSE)</f>
        <v>44963</v>
      </c>
      <c r="C436" s="61">
        <f>VLOOKUP(Tabla14[[#This Row],[id]],Tabla2[],'aux buscarv'!C$1,FALSE)</f>
        <v>6</v>
      </c>
      <c r="D436" s="61">
        <f>VLOOKUP(Tabla14[[#This Row],[id]],Tabla2[],'aux buscarv'!D$1,FALSE)</f>
        <v>2</v>
      </c>
      <c r="E436" s="61">
        <f>VLOOKUP(Tabla14[[#This Row],[id]],Tabla2[],'aux buscarv'!E$1,FALSE)</f>
        <v>2023</v>
      </c>
      <c r="F436" s="61">
        <f>VLOOKUP(Tabla14[[#This Row],[id]],Tabla2[],'aux buscarv'!F$1,FALSE)</f>
        <v>7</v>
      </c>
      <c r="G436" s="61" t="str">
        <f>VLOOKUP(Tabla14[[#This Row],[id]],Tabla2[],'aux buscarv'!G$1,FALSE)</f>
        <v>ESTAR</v>
      </c>
      <c r="H436" s="61" t="str">
        <f>VLOOKUP(Tabla14[[#This Row],[id]],Tabla2[],'aux buscarv'!H$1,FALSE)</f>
        <v>SANTA CRUZ</v>
      </c>
      <c r="I436" s="61">
        <f>VLOOKUP(Tabla14[[#This Row],[id]],Tabla2[],'aux buscarv'!I$1,FALSE)</f>
        <v>23</v>
      </c>
      <c r="J436" s="61" t="str">
        <f>VLOOKUP(Tabla14[[#This Row],[id]],Tabla2[],'aux buscarv'!J$1,FALSE)</f>
        <v>RIO GALLEGOS</v>
      </c>
      <c r="K436" s="61" t="str">
        <f>VLOOKUP(Tabla14[[#This Row],[id]],Tabla2[],'aux buscarv'!K$1,FALSE)</f>
        <v>SAN BENITO</v>
      </c>
      <c r="L436" s="61" t="str">
        <f>VLOOKUP(Tabla14[[#This Row],[id]],Tabla2[],'aux buscarv'!L$1,FALSE)</f>
        <v>GIMNASIO MUNICIPAL INDIO NICOLAI</v>
      </c>
      <c r="M436" s="61" t="str">
        <f>VLOOKUP(Tabla14[[#This Row],[id]],Tabla2[],'aux buscarv'!M$1,FALSE)</f>
        <v>CALLE 14 ESQUINA 13</v>
      </c>
      <c r="N436" s="62" t="str">
        <f>VLOOKUP(Tabla14[[#This Row],[id]],Tabla2[],'aux buscarv'!N$1,FALSE)</f>
        <v>https://goo.gl/maps/aBJLHd2e8enqYWGG9</v>
      </c>
      <c r="O436" t="s">
        <v>114</v>
      </c>
      <c r="P436" t="s">
        <v>123</v>
      </c>
      <c r="Q436" t="s">
        <v>124</v>
      </c>
      <c r="R436">
        <v>11</v>
      </c>
    </row>
    <row r="437" spans="1:18" x14ac:dyDescent="0.25">
      <c r="A437" t="s">
        <v>381</v>
      </c>
      <c r="B437" s="46">
        <f>VLOOKUP(Tabla14[[#This Row],[id]],Tabla2[],'aux buscarv'!B$1,FALSE)</f>
        <v>44963</v>
      </c>
      <c r="C437" s="61">
        <f>VLOOKUP(Tabla14[[#This Row],[id]],Tabla2[],'aux buscarv'!C$1,FALSE)</f>
        <v>6</v>
      </c>
      <c r="D437" s="61">
        <f>VLOOKUP(Tabla14[[#This Row],[id]],Tabla2[],'aux buscarv'!D$1,FALSE)</f>
        <v>2</v>
      </c>
      <c r="E437" s="61">
        <f>VLOOKUP(Tabla14[[#This Row],[id]],Tabla2[],'aux buscarv'!E$1,FALSE)</f>
        <v>2023</v>
      </c>
      <c r="F437" s="61">
        <f>VLOOKUP(Tabla14[[#This Row],[id]],Tabla2[],'aux buscarv'!F$1,FALSE)</f>
        <v>7</v>
      </c>
      <c r="G437" s="61" t="str">
        <f>VLOOKUP(Tabla14[[#This Row],[id]],Tabla2[],'aux buscarv'!G$1,FALSE)</f>
        <v>ESTAR</v>
      </c>
      <c r="H437" s="61" t="str">
        <f>VLOOKUP(Tabla14[[#This Row],[id]],Tabla2[],'aux buscarv'!H$1,FALSE)</f>
        <v>SANTA CRUZ</v>
      </c>
      <c r="I437" s="61">
        <f>VLOOKUP(Tabla14[[#This Row],[id]],Tabla2[],'aux buscarv'!I$1,FALSE)</f>
        <v>23</v>
      </c>
      <c r="J437" s="61" t="str">
        <f>VLOOKUP(Tabla14[[#This Row],[id]],Tabla2[],'aux buscarv'!J$1,FALSE)</f>
        <v>RIO GALLEGOS</v>
      </c>
      <c r="K437" s="61" t="str">
        <f>VLOOKUP(Tabla14[[#This Row],[id]],Tabla2[],'aux buscarv'!K$1,FALSE)</f>
        <v>SAN BENITO</v>
      </c>
      <c r="L437" s="61" t="str">
        <f>VLOOKUP(Tabla14[[#This Row],[id]],Tabla2[],'aux buscarv'!L$1,FALSE)</f>
        <v>GIMNASIO MUNICIPAL INDIO NICOLAI</v>
      </c>
      <c r="M437" s="61" t="str">
        <f>VLOOKUP(Tabla14[[#This Row],[id]],Tabla2[],'aux buscarv'!M$1,FALSE)</f>
        <v>CALLE 14 ESQUINA 13</v>
      </c>
      <c r="N437" s="62" t="str">
        <f>VLOOKUP(Tabla14[[#This Row],[id]],Tabla2[],'aux buscarv'!N$1,FALSE)</f>
        <v>https://goo.gl/maps/aBJLHd2e8enqYWGG9</v>
      </c>
      <c r="O437" t="s">
        <v>114</v>
      </c>
      <c r="P437" t="s">
        <v>123</v>
      </c>
      <c r="Q437" t="s">
        <v>111</v>
      </c>
      <c r="R437">
        <v>67</v>
      </c>
    </row>
    <row r="438" spans="1:18" x14ac:dyDescent="0.25">
      <c r="A438" t="s">
        <v>381</v>
      </c>
      <c r="B438" s="46">
        <f>VLOOKUP(Tabla14[[#This Row],[id]],Tabla2[],'aux buscarv'!B$1,FALSE)</f>
        <v>44963</v>
      </c>
      <c r="C438" s="61">
        <f>VLOOKUP(Tabla14[[#This Row],[id]],Tabla2[],'aux buscarv'!C$1,FALSE)</f>
        <v>6</v>
      </c>
      <c r="D438" s="61">
        <f>VLOOKUP(Tabla14[[#This Row],[id]],Tabla2[],'aux buscarv'!D$1,FALSE)</f>
        <v>2</v>
      </c>
      <c r="E438" s="61">
        <f>VLOOKUP(Tabla14[[#This Row],[id]],Tabla2[],'aux buscarv'!E$1,FALSE)</f>
        <v>2023</v>
      </c>
      <c r="F438" s="61">
        <f>VLOOKUP(Tabla14[[#This Row],[id]],Tabla2[],'aux buscarv'!F$1,FALSE)</f>
        <v>7</v>
      </c>
      <c r="G438" s="61" t="str">
        <f>VLOOKUP(Tabla14[[#This Row],[id]],Tabla2[],'aux buscarv'!G$1,FALSE)</f>
        <v>ESTAR</v>
      </c>
      <c r="H438" s="61" t="str">
        <f>VLOOKUP(Tabla14[[#This Row],[id]],Tabla2[],'aux buscarv'!H$1,FALSE)</f>
        <v>SANTA CRUZ</v>
      </c>
      <c r="I438" s="61">
        <f>VLOOKUP(Tabla14[[#This Row],[id]],Tabla2[],'aux buscarv'!I$1,FALSE)</f>
        <v>23</v>
      </c>
      <c r="J438" s="61" t="str">
        <f>VLOOKUP(Tabla14[[#This Row],[id]],Tabla2[],'aux buscarv'!J$1,FALSE)</f>
        <v>RIO GALLEGOS</v>
      </c>
      <c r="K438" s="61" t="str">
        <f>VLOOKUP(Tabla14[[#This Row],[id]],Tabla2[],'aux buscarv'!K$1,FALSE)</f>
        <v>SAN BENITO</v>
      </c>
      <c r="L438" s="61" t="str">
        <f>VLOOKUP(Tabla14[[#This Row],[id]],Tabla2[],'aux buscarv'!L$1,FALSE)</f>
        <v>GIMNASIO MUNICIPAL INDIO NICOLAI</v>
      </c>
      <c r="M438" s="61" t="str">
        <f>VLOOKUP(Tabla14[[#This Row],[id]],Tabla2[],'aux buscarv'!M$1,FALSE)</f>
        <v>CALLE 14 ESQUINA 13</v>
      </c>
      <c r="N438" s="62" t="str">
        <f>VLOOKUP(Tabla14[[#This Row],[id]],Tabla2[],'aux buscarv'!N$1,FALSE)</f>
        <v>https://goo.gl/maps/aBJLHd2e8enqYWGG9</v>
      </c>
      <c r="O438" t="s">
        <v>129</v>
      </c>
      <c r="P438" t="s">
        <v>1022</v>
      </c>
      <c r="Q438" t="s">
        <v>111</v>
      </c>
      <c r="R438">
        <v>8</v>
      </c>
    </row>
    <row r="439" spans="1:18" x14ac:dyDescent="0.25">
      <c r="A439" t="s">
        <v>381</v>
      </c>
      <c r="B439" s="46">
        <f>VLOOKUP(Tabla14[[#This Row],[id]],Tabla2[],'aux buscarv'!B$1,FALSE)</f>
        <v>44963</v>
      </c>
      <c r="C439" s="61">
        <f>VLOOKUP(Tabla14[[#This Row],[id]],Tabla2[],'aux buscarv'!C$1,FALSE)</f>
        <v>6</v>
      </c>
      <c r="D439" s="61">
        <f>VLOOKUP(Tabla14[[#This Row],[id]],Tabla2[],'aux buscarv'!D$1,FALSE)</f>
        <v>2</v>
      </c>
      <c r="E439" s="61">
        <f>VLOOKUP(Tabla14[[#This Row],[id]],Tabla2[],'aux buscarv'!E$1,FALSE)</f>
        <v>2023</v>
      </c>
      <c r="F439" s="61">
        <f>VLOOKUP(Tabla14[[#This Row],[id]],Tabla2[],'aux buscarv'!F$1,FALSE)</f>
        <v>7</v>
      </c>
      <c r="G439" s="61" t="str">
        <f>VLOOKUP(Tabla14[[#This Row],[id]],Tabla2[],'aux buscarv'!G$1,FALSE)</f>
        <v>ESTAR</v>
      </c>
      <c r="H439" s="61" t="str">
        <f>VLOOKUP(Tabla14[[#This Row],[id]],Tabla2[],'aux buscarv'!H$1,FALSE)</f>
        <v>SANTA CRUZ</v>
      </c>
      <c r="I439" s="61">
        <f>VLOOKUP(Tabla14[[#This Row],[id]],Tabla2[],'aux buscarv'!I$1,FALSE)</f>
        <v>23</v>
      </c>
      <c r="J439" s="61" t="str">
        <f>VLOOKUP(Tabla14[[#This Row],[id]],Tabla2[],'aux buscarv'!J$1,FALSE)</f>
        <v>RIO GALLEGOS</v>
      </c>
      <c r="K439" s="61" t="str">
        <f>VLOOKUP(Tabla14[[#This Row],[id]],Tabla2[],'aux buscarv'!K$1,FALSE)</f>
        <v>SAN BENITO</v>
      </c>
      <c r="L439" s="61" t="str">
        <f>VLOOKUP(Tabla14[[#This Row],[id]],Tabla2[],'aux buscarv'!L$1,FALSE)</f>
        <v>GIMNASIO MUNICIPAL INDIO NICOLAI</v>
      </c>
      <c r="M439" s="61" t="str">
        <f>VLOOKUP(Tabla14[[#This Row],[id]],Tabla2[],'aux buscarv'!M$1,FALSE)</f>
        <v>CALLE 14 ESQUINA 13</v>
      </c>
      <c r="N439" s="62" t="str">
        <f>VLOOKUP(Tabla14[[#This Row],[id]],Tabla2[],'aux buscarv'!N$1,FALSE)</f>
        <v>https://goo.gl/maps/aBJLHd2e8enqYWGG9</v>
      </c>
      <c r="O439" t="s">
        <v>129</v>
      </c>
      <c r="P439" t="s">
        <v>1022</v>
      </c>
      <c r="Q439" t="s">
        <v>134</v>
      </c>
      <c r="R439">
        <v>3</v>
      </c>
    </row>
    <row r="440" spans="1:18" x14ac:dyDescent="0.25">
      <c r="A440" t="s">
        <v>384</v>
      </c>
      <c r="B440" s="46">
        <f>VLOOKUP(Tabla14[[#This Row],[id]],Tabla2[],'aux buscarv'!B$1,FALSE)</f>
        <v>44966</v>
      </c>
      <c r="C440" s="61">
        <f>VLOOKUP(Tabla14[[#This Row],[id]],Tabla2[],'aux buscarv'!C$1,FALSE)</f>
        <v>9</v>
      </c>
      <c r="D440" s="61">
        <f>VLOOKUP(Tabla14[[#This Row],[id]],Tabla2[],'aux buscarv'!D$1,FALSE)</f>
        <v>2</v>
      </c>
      <c r="E440" s="61">
        <f>VLOOKUP(Tabla14[[#This Row],[id]],Tabla2[],'aux buscarv'!E$1,FALSE)</f>
        <v>2023</v>
      </c>
      <c r="F440" s="61">
        <f>VLOOKUP(Tabla14[[#This Row],[id]],Tabla2[],'aux buscarv'!F$1,FALSE)</f>
        <v>7</v>
      </c>
      <c r="G440" s="61" t="str">
        <f>VLOOKUP(Tabla14[[#This Row],[id]],Tabla2[],'aux buscarv'!G$1,FALSE)</f>
        <v>ESTAR</v>
      </c>
      <c r="H440" s="61" t="str">
        <f>VLOOKUP(Tabla14[[#This Row],[id]],Tabla2[],'aux buscarv'!H$1,FALSE)</f>
        <v>SANTA CRUZ</v>
      </c>
      <c r="I440" s="61">
        <f>VLOOKUP(Tabla14[[#This Row],[id]],Tabla2[],'aux buscarv'!I$1,FALSE)</f>
        <v>23</v>
      </c>
      <c r="J440" s="61" t="str">
        <f>VLOOKUP(Tabla14[[#This Row],[id]],Tabla2[],'aux buscarv'!J$1,FALSE)</f>
        <v>EL CALAFATE</v>
      </c>
      <c r="K440" s="61" t="str">
        <f>VLOOKUP(Tabla14[[#This Row],[id]],Tabla2[],'aux buscarv'!K$1,FALSE)</f>
        <v>LINDA VISTA</v>
      </c>
      <c r="L440" s="61" t="str">
        <f>VLOOKUP(Tabla14[[#This Row],[id]],Tabla2[],'aux buscarv'!L$1,FALSE)</f>
        <v>GIMNASIO PALOS GRUESOS</v>
      </c>
      <c r="M440" s="61" t="str">
        <f>VLOOKUP(Tabla14[[#This Row],[id]],Tabla2[],'aux buscarv'!M$1,FALSE)</f>
        <v>SALVADOR LARA S/N</v>
      </c>
      <c r="N440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440" t="s">
        <v>129</v>
      </c>
      <c r="P440" t="s">
        <v>1023</v>
      </c>
      <c r="Q440" t="s">
        <v>111</v>
      </c>
      <c r="R440">
        <v>16</v>
      </c>
    </row>
    <row r="441" spans="1:18" x14ac:dyDescent="0.25">
      <c r="A441" t="s">
        <v>381</v>
      </c>
      <c r="B441" s="46">
        <f>VLOOKUP(Tabla14[[#This Row],[id]],Tabla2[],'aux buscarv'!B$1,FALSE)</f>
        <v>44963</v>
      </c>
      <c r="C441" s="61">
        <f>VLOOKUP(Tabla14[[#This Row],[id]],Tabla2[],'aux buscarv'!C$1,FALSE)</f>
        <v>6</v>
      </c>
      <c r="D441" s="61">
        <f>VLOOKUP(Tabla14[[#This Row],[id]],Tabla2[],'aux buscarv'!D$1,FALSE)</f>
        <v>2</v>
      </c>
      <c r="E441" s="61">
        <f>VLOOKUP(Tabla14[[#This Row],[id]],Tabla2[],'aux buscarv'!E$1,FALSE)</f>
        <v>2023</v>
      </c>
      <c r="F441" s="61">
        <f>VLOOKUP(Tabla14[[#This Row],[id]],Tabla2[],'aux buscarv'!F$1,FALSE)</f>
        <v>7</v>
      </c>
      <c r="G441" s="61" t="str">
        <f>VLOOKUP(Tabla14[[#This Row],[id]],Tabla2[],'aux buscarv'!G$1,FALSE)</f>
        <v>ESTAR</v>
      </c>
      <c r="H441" s="61" t="str">
        <f>VLOOKUP(Tabla14[[#This Row],[id]],Tabla2[],'aux buscarv'!H$1,FALSE)</f>
        <v>SANTA CRUZ</v>
      </c>
      <c r="I441" s="61">
        <f>VLOOKUP(Tabla14[[#This Row],[id]],Tabla2[],'aux buscarv'!I$1,FALSE)</f>
        <v>23</v>
      </c>
      <c r="J441" s="61" t="str">
        <f>VLOOKUP(Tabla14[[#This Row],[id]],Tabla2[],'aux buscarv'!J$1,FALSE)</f>
        <v>RIO GALLEGOS</v>
      </c>
      <c r="K441" s="61" t="str">
        <f>VLOOKUP(Tabla14[[#This Row],[id]],Tabla2[],'aux buscarv'!K$1,FALSE)</f>
        <v>SAN BENITO</v>
      </c>
      <c r="L441" s="61" t="str">
        <f>VLOOKUP(Tabla14[[#This Row],[id]],Tabla2[],'aux buscarv'!L$1,FALSE)</f>
        <v>GIMNASIO MUNICIPAL INDIO NICOLAI</v>
      </c>
      <c r="M441" s="61" t="str">
        <f>VLOOKUP(Tabla14[[#This Row],[id]],Tabla2[],'aux buscarv'!M$1,FALSE)</f>
        <v>CALLE 14 ESQUINA 13</v>
      </c>
      <c r="N441" s="62" t="str">
        <f>VLOOKUP(Tabla14[[#This Row],[id]],Tabla2[],'aux buscarv'!N$1,FALSE)</f>
        <v>https://goo.gl/maps/aBJLHd2e8enqYWGG9</v>
      </c>
      <c r="O441" t="s">
        <v>129</v>
      </c>
      <c r="P441" t="s">
        <v>1024</v>
      </c>
      <c r="Q441" t="s">
        <v>111</v>
      </c>
      <c r="R441">
        <v>25</v>
      </c>
    </row>
    <row r="442" spans="1:18" x14ac:dyDescent="0.25">
      <c r="A442" t="s">
        <v>381</v>
      </c>
      <c r="B442" s="46">
        <f>VLOOKUP(Tabla14[[#This Row],[id]],Tabla2[],'aux buscarv'!B$1,FALSE)</f>
        <v>44963</v>
      </c>
      <c r="C442" s="61">
        <f>VLOOKUP(Tabla14[[#This Row],[id]],Tabla2[],'aux buscarv'!C$1,FALSE)</f>
        <v>6</v>
      </c>
      <c r="D442" s="61">
        <f>VLOOKUP(Tabla14[[#This Row],[id]],Tabla2[],'aux buscarv'!D$1,FALSE)</f>
        <v>2</v>
      </c>
      <c r="E442" s="61">
        <f>VLOOKUP(Tabla14[[#This Row],[id]],Tabla2[],'aux buscarv'!E$1,FALSE)</f>
        <v>2023</v>
      </c>
      <c r="F442" s="61">
        <f>VLOOKUP(Tabla14[[#This Row],[id]],Tabla2[],'aux buscarv'!F$1,FALSE)</f>
        <v>7</v>
      </c>
      <c r="G442" s="61" t="str">
        <f>VLOOKUP(Tabla14[[#This Row],[id]],Tabla2[],'aux buscarv'!G$1,FALSE)</f>
        <v>ESTAR</v>
      </c>
      <c r="H442" s="61" t="str">
        <f>VLOOKUP(Tabla14[[#This Row],[id]],Tabla2[],'aux buscarv'!H$1,FALSE)</f>
        <v>SANTA CRUZ</v>
      </c>
      <c r="I442" s="61">
        <f>VLOOKUP(Tabla14[[#This Row],[id]],Tabla2[],'aux buscarv'!I$1,FALSE)</f>
        <v>23</v>
      </c>
      <c r="J442" s="61" t="str">
        <f>VLOOKUP(Tabla14[[#This Row],[id]],Tabla2[],'aux buscarv'!J$1,FALSE)</f>
        <v>RIO GALLEGOS</v>
      </c>
      <c r="K442" s="61" t="str">
        <f>VLOOKUP(Tabla14[[#This Row],[id]],Tabla2[],'aux buscarv'!K$1,FALSE)</f>
        <v>SAN BENITO</v>
      </c>
      <c r="L442" s="61" t="str">
        <f>VLOOKUP(Tabla14[[#This Row],[id]],Tabla2[],'aux buscarv'!L$1,FALSE)</f>
        <v>GIMNASIO MUNICIPAL INDIO NICOLAI</v>
      </c>
      <c r="M442" s="61" t="str">
        <f>VLOOKUP(Tabla14[[#This Row],[id]],Tabla2[],'aux buscarv'!M$1,FALSE)</f>
        <v>CALLE 14 ESQUINA 13</v>
      </c>
      <c r="N442" s="62" t="str">
        <f>VLOOKUP(Tabla14[[#This Row],[id]],Tabla2[],'aux buscarv'!N$1,FALSE)</f>
        <v>https://goo.gl/maps/aBJLHd2e8enqYWGG9</v>
      </c>
      <c r="O442" t="s">
        <v>129</v>
      </c>
      <c r="P442" t="s">
        <v>1024</v>
      </c>
      <c r="Q442" t="s">
        <v>121</v>
      </c>
      <c r="R442">
        <v>6</v>
      </c>
    </row>
    <row r="443" spans="1:18" x14ac:dyDescent="0.25">
      <c r="A443" t="s">
        <v>381</v>
      </c>
      <c r="B443" s="46">
        <f>VLOOKUP(Tabla14[[#This Row],[id]],Tabla2[],'aux buscarv'!B$1,FALSE)</f>
        <v>44963</v>
      </c>
      <c r="C443" s="61">
        <f>VLOOKUP(Tabla14[[#This Row],[id]],Tabla2[],'aux buscarv'!C$1,FALSE)</f>
        <v>6</v>
      </c>
      <c r="D443" s="61">
        <f>VLOOKUP(Tabla14[[#This Row],[id]],Tabla2[],'aux buscarv'!D$1,FALSE)</f>
        <v>2</v>
      </c>
      <c r="E443" s="61">
        <f>VLOOKUP(Tabla14[[#This Row],[id]],Tabla2[],'aux buscarv'!E$1,FALSE)</f>
        <v>2023</v>
      </c>
      <c r="F443" s="61">
        <f>VLOOKUP(Tabla14[[#This Row],[id]],Tabla2[],'aux buscarv'!F$1,FALSE)</f>
        <v>7</v>
      </c>
      <c r="G443" s="61" t="str">
        <f>VLOOKUP(Tabla14[[#This Row],[id]],Tabla2[],'aux buscarv'!G$1,FALSE)</f>
        <v>ESTAR</v>
      </c>
      <c r="H443" s="61" t="str">
        <f>VLOOKUP(Tabla14[[#This Row],[id]],Tabla2[],'aux buscarv'!H$1,FALSE)</f>
        <v>SANTA CRUZ</v>
      </c>
      <c r="I443" s="61">
        <f>VLOOKUP(Tabla14[[#This Row],[id]],Tabla2[],'aux buscarv'!I$1,FALSE)</f>
        <v>23</v>
      </c>
      <c r="J443" s="61" t="str">
        <f>VLOOKUP(Tabla14[[#This Row],[id]],Tabla2[],'aux buscarv'!J$1,FALSE)</f>
        <v>RIO GALLEGOS</v>
      </c>
      <c r="K443" s="61" t="str">
        <f>VLOOKUP(Tabla14[[#This Row],[id]],Tabla2[],'aux buscarv'!K$1,FALSE)</f>
        <v>SAN BENITO</v>
      </c>
      <c r="L443" s="61" t="str">
        <f>VLOOKUP(Tabla14[[#This Row],[id]],Tabla2[],'aux buscarv'!L$1,FALSE)</f>
        <v>GIMNASIO MUNICIPAL INDIO NICOLAI</v>
      </c>
      <c r="M443" s="61" t="str">
        <f>VLOOKUP(Tabla14[[#This Row],[id]],Tabla2[],'aux buscarv'!M$1,FALSE)</f>
        <v>CALLE 14 ESQUINA 13</v>
      </c>
      <c r="N443" s="62" t="str">
        <f>VLOOKUP(Tabla14[[#This Row],[id]],Tabla2[],'aux buscarv'!N$1,FALSE)</f>
        <v>https://goo.gl/maps/aBJLHd2e8enqYWGG9</v>
      </c>
      <c r="O443" t="s">
        <v>129</v>
      </c>
      <c r="P443" t="s">
        <v>1024</v>
      </c>
      <c r="Q443" t="s">
        <v>134</v>
      </c>
      <c r="R443">
        <v>5</v>
      </c>
    </row>
    <row r="444" spans="1:18" x14ac:dyDescent="0.25">
      <c r="A444" t="s">
        <v>381</v>
      </c>
      <c r="B444" s="46">
        <f>VLOOKUP(Tabla14[[#This Row],[id]],Tabla2[],'aux buscarv'!B$1,FALSE)</f>
        <v>44963</v>
      </c>
      <c r="C444" s="61">
        <f>VLOOKUP(Tabla14[[#This Row],[id]],Tabla2[],'aux buscarv'!C$1,FALSE)</f>
        <v>6</v>
      </c>
      <c r="D444" s="61">
        <f>VLOOKUP(Tabla14[[#This Row],[id]],Tabla2[],'aux buscarv'!D$1,FALSE)</f>
        <v>2</v>
      </c>
      <c r="E444" s="61">
        <f>VLOOKUP(Tabla14[[#This Row],[id]],Tabla2[],'aux buscarv'!E$1,FALSE)</f>
        <v>2023</v>
      </c>
      <c r="F444" s="61">
        <f>VLOOKUP(Tabla14[[#This Row],[id]],Tabla2[],'aux buscarv'!F$1,FALSE)</f>
        <v>7</v>
      </c>
      <c r="G444" s="61" t="str">
        <f>VLOOKUP(Tabla14[[#This Row],[id]],Tabla2[],'aux buscarv'!G$1,FALSE)</f>
        <v>ESTAR</v>
      </c>
      <c r="H444" s="61" t="str">
        <f>VLOOKUP(Tabla14[[#This Row],[id]],Tabla2[],'aux buscarv'!H$1,FALSE)</f>
        <v>SANTA CRUZ</v>
      </c>
      <c r="I444" s="61">
        <f>VLOOKUP(Tabla14[[#This Row],[id]],Tabla2[],'aux buscarv'!I$1,FALSE)</f>
        <v>23</v>
      </c>
      <c r="J444" s="61" t="str">
        <f>VLOOKUP(Tabla14[[#This Row],[id]],Tabla2[],'aux buscarv'!J$1,FALSE)</f>
        <v>RIO GALLEGOS</v>
      </c>
      <c r="K444" s="61" t="str">
        <f>VLOOKUP(Tabla14[[#This Row],[id]],Tabla2[],'aux buscarv'!K$1,FALSE)</f>
        <v>SAN BENITO</v>
      </c>
      <c r="L444" s="61" t="str">
        <f>VLOOKUP(Tabla14[[#This Row],[id]],Tabla2[],'aux buscarv'!L$1,FALSE)</f>
        <v>GIMNASIO MUNICIPAL INDIO NICOLAI</v>
      </c>
      <c r="M444" s="61" t="str">
        <f>VLOOKUP(Tabla14[[#This Row],[id]],Tabla2[],'aux buscarv'!M$1,FALSE)</f>
        <v>CALLE 14 ESQUINA 13</v>
      </c>
      <c r="N444" s="62" t="str">
        <f>VLOOKUP(Tabla14[[#This Row],[id]],Tabla2[],'aux buscarv'!N$1,FALSE)</f>
        <v>https://goo.gl/maps/aBJLHd2e8enqYWGG9</v>
      </c>
      <c r="O444" t="s">
        <v>129</v>
      </c>
      <c r="P444" t="s">
        <v>137</v>
      </c>
      <c r="Q444" t="s">
        <v>111</v>
      </c>
      <c r="R444">
        <v>14</v>
      </c>
    </row>
    <row r="445" spans="1:18" x14ac:dyDescent="0.25">
      <c r="A445" t="s">
        <v>381</v>
      </c>
      <c r="B445" s="46">
        <f>VLOOKUP(Tabla14[[#This Row],[id]],Tabla2[],'aux buscarv'!B$1,FALSE)</f>
        <v>44963</v>
      </c>
      <c r="C445" s="61">
        <f>VLOOKUP(Tabla14[[#This Row],[id]],Tabla2[],'aux buscarv'!C$1,FALSE)</f>
        <v>6</v>
      </c>
      <c r="D445" s="61">
        <f>VLOOKUP(Tabla14[[#This Row],[id]],Tabla2[],'aux buscarv'!D$1,FALSE)</f>
        <v>2</v>
      </c>
      <c r="E445" s="61">
        <f>VLOOKUP(Tabla14[[#This Row],[id]],Tabla2[],'aux buscarv'!E$1,FALSE)</f>
        <v>2023</v>
      </c>
      <c r="F445" s="61">
        <f>VLOOKUP(Tabla14[[#This Row],[id]],Tabla2[],'aux buscarv'!F$1,FALSE)</f>
        <v>7</v>
      </c>
      <c r="G445" s="61" t="str">
        <f>VLOOKUP(Tabla14[[#This Row],[id]],Tabla2[],'aux buscarv'!G$1,FALSE)</f>
        <v>ESTAR</v>
      </c>
      <c r="H445" s="61" t="str">
        <f>VLOOKUP(Tabla14[[#This Row],[id]],Tabla2[],'aux buscarv'!H$1,FALSE)</f>
        <v>SANTA CRUZ</v>
      </c>
      <c r="I445" s="61">
        <f>VLOOKUP(Tabla14[[#This Row],[id]],Tabla2[],'aux buscarv'!I$1,FALSE)</f>
        <v>23</v>
      </c>
      <c r="J445" s="61" t="str">
        <f>VLOOKUP(Tabla14[[#This Row],[id]],Tabla2[],'aux buscarv'!J$1,FALSE)</f>
        <v>RIO GALLEGOS</v>
      </c>
      <c r="K445" s="61" t="str">
        <f>VLOOKUP(Tabla14[[#This Row],[id]],Tabla2[],'aux buscarv'!K$1,FALSE)</f>
        <v>SAN BENITO</v>
      </c>
      <c r="L445" s="61" t="str">
        <f>VLOOKUP(Tabla14[[#This Row],[id]],Tabla2[],'aux buscarv'!L$1,FALSE)</f>
        <v>GIMNASIO MUNICIPAL INDIO NICOLAI</v>
      </c>
      <c r="M445" s="61" t="str">
        <f>VLOOKUP(Tabla14[[#This Row],[id]],Tabla2[],'aux buscarv'!M$1,FALSE)</f>
        <v>CALLE 14 ESQUINA 13</v>
      </c>
      <c r="N445" s="62" t="str">
        <f>VLOOKUP(Tabla14[[#This Row],[id]],Tabla2[],'aux buscarv'!N$1,FALSE)</f>
        <v>https://goo.gl/maps/aBJLHd2e8enqYWGG9</v>
      </c>
      <c r="O445" t="s">
        <v>129</v>
      </c>
      <c r="P445" t="s">
        <v>137</v>
      </c>
      <c r="Q445" t="s">
        <v>138</v>
      </c>
      <c r="R445">
        <v>3</v>
      </c>
    </row>
    <row r="446" spans="1:18" x14ac:dyDescent="0.25">
      <c r="A446" t="s">
        <v>381</v>
      </c>
      <c r="B446" s="46">
        <f>VLOOKUP(Tabla14[[#This Row],[id]],Tabla2[],'aux buscarv'!B$1,FALSE)</f>
        <v>44963</v>
      </c>
      <c r="C446" s="61">
        <f>VLOOKUP(Tabla14[[#This Row],[id]],Tabla2[],'aux buscarv'!C$1,FALSE)</f>
        <v>6</v>
      </c>
      <c r="D446" s="61">
        <f>VLOOKUP(Tabla14[[#This Row],[id]],Tabla2[],'aux buscarv'!D$1,FALSE)</f>
        <v>2</v>
      </c>
      <c r="E446" s="61">
        <f>VLOOKUP(Tabla14[[#This Row],[id]],Tabla2[],'aux buscarv'!E$1,FALSE)</f>
        <v>2023</v>
      </c>
      <c r="F446" s="61">
        <f>VLOOKUP(Tabla14[[#This Row],[id]],Tabla2[],'aux buscarv'!F$1,FALSE)</f>
        <v>7</v>
      </c>
      <c r="G446" s="61" t="str">
        <f>VLOOKUP(Tabla14[[#This Row],[id]],Tabla2[],'aux buscarv'!G$1,FALSE)</f>
        <v>ESTAR</v>
      </c>
      <c r="H446" s="61" t="str">
        <f>VLOOKUP(Tabla14[[#This Row],[id]],Tabla2[],'aux buscarv'!H$1,FALSE)</f>
        <v>SANTA CRUZ</v>
      </c>
      <c r="I446" s="61">
        <f>VLOOKUP(Tabla14[[#This Row],[id]],Tabla2[],'aux buscarv'!I$1,FALSE)</f>
        <v>23</v>
      </c>
      <c r="J446" s="61" t="str">
        <f>VLOOKUP(Tabla14[[#This Row],[id]],Tabla2[],'aux buscarv'!J$1,FALSE)</f>
        <v>RIO GALLEGOS</v>
      </c>
      <c r="K446" s="61" t="str">
        <f>VLOOKUP(Tabla14[[#This Row],[id]],Tabla2[],'aux buscarv'!K$1,FALSE)</f>
        <v>SAN BENITO</v>
      </c>
      <c r="L446" s="61" t="str">
        <f>VLOOKUP(Tabla14[[#This Row],[id]],Tabla2[],'aux buscarv'!L$1,FALSE)</f>
        <v>GIMNASIO MUNICIPAL INDIO NICOLAI</v>
      </c>
      <c r="M446" s="61" t="str">
        <f>VLOOKUP(Tabla14[[#This Row],[id]],Tabla2[],'aux buscarv'!M$1,FALSE)</f>
        <v>CALLE 14 ESQUINA 13</v>
      </c>
      <c r="N446" s="62" t="str">
        <f>VLOOKUP(Tabla14[[#This Row],[id]],Tabla2[],'aux buscarv'!N$1,FALSE)</f>
        <v>https://goo.gl/maps/aBJLHd2e8enqYWGG9</v>
      </c>
      <c r="O446" t="s">
        <v>129</v>
      </c>
      <c r="P446" t="s">
        <v>137</v>
      </c>
      <c r="Q446" t="s">
        <v>140</v>
      </c>
      <c r="R446">
        <v>14</v>
      </c>
    </row>
    <row r="447" spans="1:18" x14ac:dyDescent="0.25">
      <c r="A447" t="s">
        <v>381</v>
      </c>
      <c r="B447" s="46">
        <f>VLOOKUP(Tabla14[[#This Row],[id]],Tabla2[],'aux buscarv'!B$1,FALSE)</f>
        <v>44963</v>
      </c>
      <c r="C447" s="61">
        <f>VLOOKUP(Tabla14[[#This Row],[id]],Tabla2[],'aux buscarv'!C$1,FALSE)</f>
        <v>6</v>
      </c>
      <c r="D447" s="61">
        <f>VLOOKUP(Tabla14[[#This Row],[id]],Tabla2[],'aux buscarv'!D$1,FALSE)</f>
        <v>2</v>
      </c>
      <c r="E447" s="61">
        <f>VLOOKUP(Tabla14[[#This Row],[id]],Tabla2[],'aux buscarv'!E$1,FALSE)</f>
        <v>2023</v>
      </c>
      <c r="F447" s="61">
        <f>VLOOKUP(Tabla14[[#This Row],[id]],Tabla2[],'aux buscarv'!F$1,FALSE)</f>
        <v>7</v>
      </c>
      <c r="G447" s="61" t="str">
        <f>VLOOKUP(Tabla14[[#This Row],[id]],Tabla2[],'aux buscarv'!G$1,FALSE)</f>
        <v>ESTAR</v>
      </c>
      <c r="H447" s="61" t="str">
        <f>VLOOKUP(Tabla14[[#This Row],[id]],Tabla2[],'aux buscarv'!H$1,FALSE)</f>
        <v>SANTA CRUZ</v>
      </c>
      <c r="I447" s="61">
        <f>VLOOKUP(Tabla14[[#This Row],[id]],Tabla2[],'aux buscarv'!I$1,FALSE)</f>
        <v>23</v>
      </c>
      <c r="J447" s="61" t="str">
        <f>VLOOKUP(Tabla14[[#This Row],[id]],Tabla2[],'aux buscarv'!J$1,FALSE)</f>
        <v>RIO GALLEGOS</v>
      </c>
      <c r="K447" s="61" t="str">
        <f>VLOOKUP(Tabla14[[#This Row],[id]],Tabla2[],'aux buscarv'!K$1,FALSE)</f>
        <v>SAN BENITO</v>
      </c>
      <c r="L447" s="61" t="str">
        <f>VLOOKUP(Tabla14[[#This Row],[id]],Tabla2[],'aux buscarv'!L$1,FALSE)</f>
        <v>GIMNASIO MUNICIPAL INDIO NICOLAI</v>
      </c>
      <c r="M447" s="61" t="str">
        <f>VLOOKUP(Tabla14[[#This Row],[id]],Tabla2[],'aux buscarv'!M$1,FALSE)</f>
        <v>CALLE 14 ESQUINA 13</v>
      </c>
      <c r="N447" s="62" t="str">
        <f>VLOOKUP(Tabla14[[#This Row],[id]],Tabla2[],'aux buscarv'!N$1,FALSE)</f>
        <v>https://goo.gl/maps/aBJLHd2e8enqYWGG9</v>
      </c>
      <c r="O447" t="s">
        <v>129</v>
      </c>
      <c r="P447" t="s">
        <v>137</v>
      </c>
      <c r="Q447" t="s">
        <v>142</v>
      </c>
      <c r="R447">
        <v>35</v>
      </c>
    </row>
    <row r="448" spans="1:18" x14ac:dyDescent="0.25">
      <c r="A448" t="s">
        <v>381</v>
      </c>
      <c r="B448" s="46">
        <f>VLOOKUP(Tabla14[[#This Row],[id]],Tabla2[],'aux buscarv'!B$1,FALSE)</f>
        <v>44963</v>
      </c>
      <c r="C448" s="61">
        <f>VLOOKUP(Tabla14[[#This Row],[id]],Tabla2[],'aux buscarv'!C$1,FALSE)</f>
        <v>6</v>
      </c>
      <c r="D448" s="61">
        <f>VLOOKUP(Tabla14[[#This Row],[id]],Tabla2[],'aux buscarv'!D$1,FALSE)</f>
        <v>2</v>
      </c>
      <c r="E448" s="61">
        <f>VLOOKUP(Tabla14[[#This Row],[id]],Tabla2[],'aux buscarv'!E$1,FALSE)</f>
        <v>2023</v>
      </c>
      <c r="F448" s="61">
        <f>VLOOKUP(Tabla14[[#This Row],[id]],Tabla2[],'aux buscarv'!F$1,FALSE)</f>
        <v>7</v>
      </c>
      <c r="G448" s="61" t="str">
        <f>VLOOKUP(Tabla14[[#This Row],[id]],Tabla2[],'aux buscarv'!G$1,FALSE)</f>
        <v>ESTAR</v>
      </c>
      <c r="H448" s="61" t="str">
        <f>VLOOKUP(Tabla14[[#This Row],[id]],Tabla2[],'aux buscarv'!H$1,FALSE)</f>
        <v>SANTA CRUZ</v>
      </c>
      <c r="I448" s="61">
        <f>VLOOKUP(Tabla14[[#This Row],[id]],Tabla2[],'aux buscarv'!I$1,FALSE)</f>
        <v>23</v>
      </c>
      <c r="J448" s="61" t="str">
        <f>VLOOKUP(Tabla14[[#This Row],[id]],Tabla2[],'aux buscarv'!J$1,FALSE)</f>
        <v>RIO GALLEGOS</v>
      </c>
      <c r="K448" s="61" t="str">
        <f>VLOOKUP(Tabla14[[#This Row],[id]],Tabla2[],'aux buscarv'!K$1,FALSE)</f>
        <v>SAN BENITO</v>
      </c>
      <c r="L448" s="61" t="str">
        <f>VLOOKUP(Tabla14[[#This Row],[id]],Tabla2[],'aux buscarv'!L$1,FALSE)</f>
        <v>GIMNASIO MUNICIPAL INDIO NICOLAI</v>
      </c>
      <c r="M448" s="61" t="str">
        <f>VLOOKUP(Tabla14[[#This Row],[id]],Tabla2[],'aux buscarv'!M$1,FALSE)</f>
        <v>CALLE 14 ESQUINA 13</v>
      </c>
      <c r="N448" s="62" t="str">
        <f>VLOOKUP(Tabla14[[#This Row],[id]],Tabla2[],'aux buscarv'!N$1,FALSE)</f>
        <v>https://goo.gl/maps/aBJLHd2e8enqYWGG9</v>
      </c>
      <c r="O448" t="s">
        <v>129</v>
      </c>
      <c r="P448" t="s">
        <v>137</v>
      </c>
      <c r="Q448" t="s">
        <v>134</v>
      </c>
      <c r="R448">
        <v>7</v>
      </c>
    </row>
    <row r="449" spans="1:18" x14ac:dyDescent="0.25">
      <c r="A449" t="s">
        <v>381</v>
      </c>
      <c r="B449" s="46">
        <f>VLOOKUP(Tabla14[[#This Row],[id]],Tabla2[],'aux buscarv'!B$1,FALSE)</f>
        <v>44963</v>
      </c>
      <c r="C449" s="61">
        <f>VLOOKUP(Tabla14[[#This Row],[id]],Tabla2[],'aux buscarv'!C$1,FALSE)</f>
        <v>6</v>
      </c>
      <c r="D449" s="61">
        <f>VLOOKUP(Tabla14[[#This Row],[id]],Tabla2[],'aux buscarv'!D$1,FALSE)</f>
        <v>2</v>
      </c>
      <c r="E449" s="61">
        <f>VLOOKUP(Tabla14[[#This Row],[id]],Tabla2[],'aux buscarv'!E$1,FALSE)</f>
        <v>2023</v>
      </c>
      <c r="F449" s="61">
        <f>VLOOKUP(Tabla14[[#This Row],[id]],Tabla2[],'aux buscarv'!F$1,FALSE)</f>
        <v>7</v>
      </c>
      <c r="G449" s="61" t="str">
        <f>VLOOKUP(Tabla14[[#This Row],[id]],Tabla2[],'aux buscarv'!G$1,FALSE)</f>
        <v>ESTAR</v>
      </c>
      <c r="H449" s="61" t="str">
        <f>VLOOKUP(Tabla14[[#This Row],[id]],Tabla2[],'aux buscarv'!H$1,FALSE)</f>
        <v>SANTA CRUZ</v>
      </c>
      <c r="I449" s="61">
        <f>VLOOKUP(Tabla14[[#This Row],[id]],Tabla2[],'aux buscarv'!I$1,FALSE)</f>
        <v>23</v>
      </c>
      <c r="J449" s="61" t="str">
        <f>VLOOKUP(Tabla14[[#This Row],[id]],Tabla2[],'aux buscarv'!J$1,FALSE)</f>
        <v>RIO GALLEGOS</v>
      </c>
      <c r="K449" s="61" t="str">
        <f>VLOOKUP(Tabla14[[#This Row],[id]],Tabla2[],'aux buscarv'!K$1,FALSE)</f>
        <v>SAN BENITO</v>
      </c>
      <c r="L449" s="61" t="str">
        <f>VLOOKUP(Tabla14[[#This Row],[id]],Tabla2[],'aux buscarv'!L$1,FALSE)</f>
        <v>GIMNASIO MUNICIPAL INDIO NICOLAI</v>
      </c>
      <c r="M449" s="61" t="str">
        <f>VLOOKUP(Tabla14[[#This Row],[id]],Tabla2[],'aux buscarv'!M$1,FALSE)</f>
        <v>CALLE 14 ESQUINA 13</v>
      </c>
      <c r="N449" s="62" t="str">
        <f>VLOOKUP(Tabla14[[#This Row],[id]],Tabla2[],'aux buscarv'!N$1,FALSE)</f>
        <v>https://goo.gl/maps/aBJLHd2e8enqYWGG9</v>
      </c>
      <c r="O449" t="s">
        <v>144</v>
      </c>
      <c r="P449" t="s">
        <v>145</v>
      </c>
      <c r="Q449" t="s">
        <v>111</v>
      </c>
      <c r="R449">
        <v>3</v>
      </c>
    </row>
    <row r="450" spans="1:18" x14ac:dyDescent="0.25">
      <c r="A450" t="s">
        <v>381</v>
      </c>
      <c r="B450" s="46">
        <f>VLOOKUP(Tabla14[[#This Row],[id]],Tabla2[],'aux buscarv'!B$1,FALSE)</f>
        <v>44963</v>
      </c>
      <c r="C450" s="61">
        <f>VLOOKUP(Tabla14[[#This Row],[id]],Tabla2[],'aux buscarv'!C$1,FALSE)</f>
        <v>6</v>
      </c>
      <c r="D450" s="61">
        <f>VLOOKUP(Tabla14[[#This Row],[id]],Tabla2[],'aux buscarv'!D$1,FALSE)</f>
        <v>2</v>
      </c>
      <c r="E450" s="61">
        <f>VLOOKUP(Tabla14[[#This Row],[id]],Tabla2[],'aux buscarv'!E$1,FALSE)</f>
        <v>2023</v>
      </c>
      <c r="F450" s="61">
        <f>VLOOKUP(Tabla14[[#This Row],[id]],Tabla2[],'aux buscarv'!F$1,FALSE)</f>
        <v>7</v>
      </c>
      <c r="G450" s="61" t="str">
        <f>VLOOKUP(Tabla14[[#This Row],[id]],Tabla2[],'aux buscarv'!G$1,FALSE)</f>
        <v>ESTAR</v>
      </c>
      <c r="H450" s="61" t="str">
        <f>VLOOKUP(Tabla14[[#This Row],[id]],Tabla2[],'aux buscarv'!H$1,FALSE)</f>
        <v>SANTA CRUZ</v>
      </c>
      <c r="I450" s="61">
        <f>VLOOKUP(Tabla14[[#This Row],[id]],Tabla2[],'aux buscarv'!I$1,FALSE)</f>
        <v>23</v>
      </c>
      <c r="J450" s="61" t="str">
        <f>VLOOKUP(Tabla14[[#This Row],[id]],Tabla2[],'aux buscarv'!J$1,FALSE)</f>
        <v>RIO GALLEGOS</v>
      </c>
      <c r="K450" s="61" t="str">
        <f>VLOOKUP(Tabla14[[#This Row],[id]],Tabla2[],'aux buscarv'!K$1,FALSE)</f>
        <v>SAN BENITO</v>
      </c>
      <c r="L450" s="61" t="str">
        <f>VLOOKUP(Tabla14[[#This Row],[id]],Tabla2[],'aux buscarv'!L$1,FALSE)</f>
        <v>GIMNASIO MUNICIPAL INDIO NICOLAI</v>
      </c>
      <c r="M450" s="61" t="str">
        <f>VLOOKUP(Tabla14[[#This Row],[id]],Tabla2[],'aux buscarv'!M$1,FALSE)</f>
        <v>CALLE 14 ESQUINA 13</v>
      </c>
      <c r="N450" s="62" t="str">
        <f>VLOOKUP(Tabla14[[#This Row],[id]],Tabla2[],'aux buscarv'!N$1,FALSE)</f>
        <v>https://goo.gl/maps/aBJLHd2e8enqYWGG9</v>
      </c>
      <c r="O450" t="s">
        <v>144</v>
      </c>
      <c r="P450" t="s">
        <v>145</v>
      </c>
      <c r="Q450" t="s">
        <v>146</v>
      </c>
      <c r="R450">
        <v>12</v>
      </c>
    </row>
    <row r="451" spans="1:18" x14ac:dyDescent="0.25">
      <c r="A451" t="s">
        <v>381</v>
      </c>
      <c r="B451" s="46">
        <f>VLOOKUP(Tabla14[[#This Row],[id]],Tabla2[],'aux buscarv'!B$1,FALSE)</f>
        <v>44963</v>
      </c>
      <c r="C451" s="61">
        <f>VLOOKUP(Tabla14[[#This Row],[id]],Tabla2[],'aux buscarv'!C$1,FALSE)</f>
        <v>6</v>
      </c>
      <c r="D451" s="61">
        <f>VLOOKUP(Tabla14[[#This Row],[id]],Tabla2[],'aux buscarv'!D$1,FALSE)</f>
        <v>2</v>
      </c>
      <c r="E451" s="61">
        <f>VLOOKUP(Tabla14[[#This Row],[id]],Tabla2[],'aux buscarv'!E$1,FALSE)</f>
        <v>2023</v>
      </c>
      <c r="F451" s="61">
        <f>VLOOKUP(Tabla14[[#This Row],[id]],Tabla2[],'aux buscarv'!F$1,FALSE)</f>
        <v>7</v>
      </c>
      <c r="G451" s="61" t="str">
        <f>VLOOKUP(Tabla14[[#This Row],[id]],Tabla2[],'aux buscarv'!G$1,FALSE)</f>
        <v>ESTAR</v>
      </c>
      <c r="H451" s="61" t="str">
        <f>VLOOKUP(Tabla14[[#This Row],[id]],Tabla2[],'aux buscarv'!H$1,FALSE)</f>
        <v>SANTA CRUZ</v>
      </c>
      <c r="I451" s="61">
        <f>VLOOKUP(Tabla14[[#This Row],[id]],Tabla2[],'aux buscarv'!I$1,FALSE)</f>
        <v>23</v>
      </c>
      <c r="J451" s="61" t="str">
        <f>VLOOKUP(Tabla14[[#This Row],[id]],Tabla2[],'aux buscarv'!J$1,FALSE)</f>
        <v>RIO GALLEGOS</v>
      </c>
      <c r="K451" s="61" t="str">
        <f>VLOOKUP(Tabla14[[#This Row],[id]],Tabla2[],'aux buscarv'!K$1,FALSE)</f>
        <v>SAN BENITO</v>
      </c>
      <c r="L451" s="61" t="str">
        <f>VLOOKUP(Tabla14[[#This Row],[id]],Tabla2[],'aux buscarv'!L$1,FALSE)</f>
        <v>GIMNASIO MUNICIPAL INDIO NICOLAI</v>
      </c>
      <c r="M451" s="61" t="str">
        <f>VLOOKUP(Tabla14[[#This Row],[id]],Tabla2[],'aux buscarv'!M$1,FALSE)</f>
        <v>CALLE 14 ESQUINA 13</v>
      </c>
      <c r="N451" s="62" t="str">
        <f>VLOOKUP(Tabla14[[#This Row],[id]],Tabla2[],'aux buscarv'!N$1,FALSE)</f>
        <v>https://goo.gl/maps/aBJLHd2e8enqYWGG9</v>
      </c>
      <c r="O451" t="s">
        <v>151</v>
      </c>
      <c r="P451" t="s">
        <v>151</v>
      </c>
      <c r="Q451" t="s">
        <v>111</v>
      </c>
      <c r="R451">
        <v>40</v>
      </c>
    </row>
    <row r="452" spans="1:18" x14ac:dyDescent="0.25">
      <c r="A452" t="s">
        <v>381</v>
      </c>
      <c r="B452" s="46">
        <f>VLOOKUP(Tabla14[[#This Row],[id]],Tabla2[],'aux buscarv'!B$1,FALSE)</f>
        <v>44963</v>
      </c>
      <c r="C452" s="61">
        <f>VLOOKUP(Tabla14[[#This Row],[id]],Tabla2[],'aux buscarv'!C$1,FALSE)</f>
        <v>6</v>
      </c>
      <c r="D452" s="61">
        <f>VLOOKUP(Tabla14[[#This Row],[id]],Tabla2[],'aux buscarv'!D$1,FALSE)</f>
        <v>2</v>
      </c>
      <c r="E452" s="61">
        <f>VLOOKUP(Tabla14[[#This Row],[id]],Tabla2[],'aux buscarv'!E$1,FALSE)</f>
        <v>2023</v>
      </c>
      <c r="F452" s="61">
        <f>VLOOKUP(Tabla14[[#This Row],[id]],Tabla2[],'aux buscarv'!F$1,FALSE)</f>
        <v>7</v>
      </c>
      <c r="G452" s="61" t="str">
        <f>VLOOKUP(Tabla14[[#This Row],[id]],Tabla2[],'aux buscarv'!G$1,FALSE)</f>
        <v>ESTAR</v>
      </c>
      <c r="H452" s="61" t="str">
        <f>VLOOKUP(Tabla14[[#This Row],[id]],Tabla2[],'aux buscarv'!H$1,FALSE)</f>
        <v>SANTA CRUZ</v>
      </c>
      <c r="I452" s="61">
        <f>VLOOKUP(Tabla14[[#This Row],[id]],Tabla2[],'aux buscarv'!I$1,FALSE)</f>
        <v>23</v>
      </c>
      <c r="J452" s="61" t="str">
        <f>VLOOKUP(Tabla14[[#This Row],[id]],Tabla2[],'aux buscarv'!J$1,FALSE)</f>
        <v>RIO GALLEGOS</v>
      </c>
      <c r="K452" s="61" t="str">
        <f>VLOOKUP(Tabla14[[#This Row],[id]],Tabla2[],'aux buscarv'!K$1,FALSE)</f>
        <v>SAN BENITO</v>
      </c>
      <c r="L452" s="61" t="str">
        <f>VLOOKUP(Tabla14[[#This Row],[id]],Tabla2[],'aux buscarv'!L$1,FALSE)</f>
        <v>GIMNASIO MUNICIPAL INDIO NICOLAI</v>
      </c>
      <c r="M452" s="61" t="str">
        <f>VLOOKUP(Tabla14[[#This Row],[id]],Tabla2[],'aux buscarv'!M$1,FALSE)</f>
        <v>CALLE 14 ESQUINA 13</v>
      </c>
      <c r="N452" s="62" t="str">
        <f>VLOOKUP(Tabla14[[#This Row],[id]],Tabla2[],'aux buscarv'!N$1,FALSE)</f>
        <v>https://goo.gl/maps/aBJLHd2e8enqYWGG9</v>
      </c>
      <c r="O452" t="s">
        <v>151</v>
      </c>
      <c r="P452" t="s">
        <v>151</v>
      </c>
      <c r="Q452" t="s">
        <v>142</v>
      </c>
      <c r="R452">
        <v>58</v>
      </c>
    </row>
    <row r="453" spans="1:18" x14ac:dyDescent="0.25">
      <c r="A453" t="s">
        <v>381</v>
      </c>
      <c r="B453" s="46">
        <f>VLOOKUP(Tabla14[[#This Row],[id]],Tabla2[],'aux buscarv'!B$1,FALSE)</f>
        <v>44963</v>
      </c>
      <c r="C453" s="61">
        <f>VLOOKUP(Tabla14[[#This Row],[id]],Tabla2[],'aux buscarv'!C$1,FALSE)</f>
        <v>6</v>
      </c>
      <c r="D453" s="61">
        <f>VLOOKUP(Tabla14[[#This Row],[id]],Tabla2[],'aux buscarv'!D$1,FALSE)</f>
        <v>2</v>
      </c>
      <c r="E453" s="61">
        <f>VLOOKUP(Tabla14[[#This Row],[id]],Tabla2[],'aux buscarv'!E$1,FALSE)</f>
        <v>2023</v>
      </c>
      <c r="F453" s="61">
        <f>VLOOKUP(Tabla14[[#This Row],[id]],Tabla2[],'aux buscarv'!F$1,FALSE)</f>
        <v>7</v>
      </c>
      <c r="G453" s="61" t="str">
        <f>VLOOKUP(Tabla14[[#This Row],[id]],Tabla2[],'aux buscarv'!G$1,FALSE)</f>
        <v>ESTAR</v>
      </c>
      <c r="H453" s="61" t="str">
        <f>VLOOKUP(Tabla14[[#This Row],[id]],Tabla2[],'aux buscarv'!H$1,FALSE)</f>
        <v>SANTA CRUZ</v>
      </c>
      <c r="I453" s="61">
        <f>VLOOKUP(Tabla14[[#This Row],[id]],Tabla2[],'aux buscarv'!I$1,FALSE)</f>
        <v>23</v>
      </c>
      <c r="J453" s="61" t="str">
        <f>VLOOKUP(Tabla14[[#This Row],[id]],Tabla2[],'aux buscarv'!J$1,FALSE)</f>
        <v>RIO GALLEGOS</v>
      </c>
      <c r="K453" s="61" t="str">
        <f>VLOOKUP(Tabla14[[#This Row],[id]],Tabla2[],'aux buscarv'!K$1,FALSE)</f>
        <v>SAN BENITO</v>
      </c>
      <c r="L453" s="61" t="str">
        <f>VLOOKUP(Tabla14[[#This Row],[id]],Tabla2[],'aux buscarv'!L$1,FALSE)</f>
        <v>GIMNASIO MUNICIPAL INDIO NICOLAI</v>
      </c>
      <c r="M453" s="61" t="str">
        <f>VLOOKUP(Tabla14[[#This Row],[id]],Tabla2[],'aux buscarv'!M$1,FALSE)</f>
        <v>CALLE 14 ESQUINA 13</v>
      </c>
      <c r="N453" s="62" t="str">
        <f>VLOOKUP(Tabla14[[#This Row],[id]],Tabla2[],'aux buscarv'!N$1,FALSE)</f>
        <v>https://goo.gl/maps/aBJLHd2e8enqYWGG9</v>
      </c>
      <c r="O453" t="s">
        <v>151</v>
      </c>
      <c r="P453" t="s">
        <v>151</v>
      </c>
      <c r="Q453" t="s">
        <v>121</v>
      </c>
      <c r="R453">
        <v>6</v>
      </c>
    </row>
    <row r="454" spans="1:18" x14ac:dyDescent="0.25">
      <c r="A454" t="s">
        <v>381</v>
      </c>
      <c r="B454" s="46">
        <f>VLOOKUP(Tabla14[[#This Row],[id]],Tabla2[],'aux buscarv'!B$1,FALSE)</f>
        <v>44963</v>
      </c>
      <c r="C454" s="61">
        <f>VLOOKUP(Tabla14[[#This Row],[id]],Tabla2[],'aux buscarv'!C$1,FALSE)</f>
        <v>6</v>
      </c>
      <c r="D454" s="61">
        <f>VLOOKUP(Tabla14[[#This Row],[id]],Tabla2[],'aux buscarv'!D$1,FALSE)</f>
        <v>2</v>
      </c>
      <c r="E454" s="61">
        <f>VLOOKUP(Tabla14[[#This Row],[id]],Tabla2[],'aux buscarv'!E$1,FALSE)</f>
        <v>2023</v>
      </c>
      <c r="F454" s="61">
        <f>VLOOKUP(Tabla14[[#This Row],[id]],Tabla2[],'aux buscarv'!F$1,FALSE)</f>
        <v>7</v>
      </c>
      <c r="G454" s="61" t="str">
        <f>VLOOKUP(Tabla14[[#This Row],[id]],Tabla2[],'aux buscarv'!G$1,FALSE)</f>
        <v>ESTAR</v>
      </c>
      <c r="H454" s="61" t="str">
        <f>VLOOKUP(Tabla14[[#This Row],[id]],Tabla2[],'aux buscarv'!H$1,FALSE)</f>
        <v>SANTA CRUZ</v>
      </c>
      <c r="I454" s="61">
        <f>VLOOKUP(Tabla14[[#This Row],[id]],Tabla2[],'aux buscarv'!I$1,FALSE)</f>
        <v>23</v>
      </c>
      <c r="J454" s="61" t="str">
        <f>VLOOKUP(Tabla14[[#This Row],[id]],Tabla2[],'aux buscarv'!J$1,FALSE)</f>
        <v>RIO GALLEGOS</v>
      </c>
      <c r="K454" s="61" t="str">
        <f>VLOOKUP(Tabla14[[#This Row],[id]],Tabla2[],'aux buscarv'!K$1,FALSE)</f>
        <v>SAN BENITO</v>
      </c>
      <c r="L454" s="61" t="str">
        <f>VLOOKUP(Tabla14[[#This Row],[id]],Tabla2[],'aux buscarv'!L$1,FALSE)</f>
        <v>GIMNASIO MUNICIPAL INDIO NICOLAI</v>
      </c>
      <c r="M454" s="61" t="str">
        <f>VLOOKUP(Tabla14[[#This Row],[id]],Tabla2[],'aux buscarv'!M$1,FALSE)</f>
        <v>CALLE 14 ESQUINA 13</v>
      </c>
      <c r="N454" s="62" t="str">
        <f>VLOOKUP(Tabla14[[#This Row],[id]],Tabla2[],'aux buscarv'!N$1,FALSE)</f>
        <v>https://goo.gl/maps/aBJLHd2e8enqYWGG9</v>
      </c>
      <c r="O454" t="s">
        <v>152</v>
      </c>
      <c r="P454" t="s">
        <v>152</v>
      </c>
      <c r="Q454" t="s">
        <v>111</v>
      </c>
      <c r="R454">
        <v>28</v>
      </c>
    </row>
    <row r="455" spans="1:18" x14ac:dyDescent="0.25">
      <c r="A455" t="s">
        <v>381</v>
      </c>
      <c r="B455" s="46">
        <f>VLOOKUP(Tabla14[[#This Row],[id]],Tabla2[],'aux buscarv'!B$1,FALSE)</f>
        <v>44963</v>
      </c>
      <c r="C455" s="61">
        <f>VLOOKUP(Tabla14[[#This Row],[id]],Tabla2[],'aux buscarv'!C$1,FALSE)</f>
        <v>6</v>
      </c>
      <c r="D455" s="61">
        <f>VLOOKUP(Tabla14[[#This Row],[id]],Tabla2[],'aux buscarv'!D$1,FALSE)</f>
        <v>2</v>
      </c>
      <c r="E455" s="61">
        <f>VLOOKUP(Tabla14[[#This Row],[id]],Tabla2[],'aux buscarv'!E$1,FALSE)</f>
        <v>2023</v>
      </c>
      <c r="F455" s="61">
        <f>VLOOKUP(Tabla14[[#This Row],[id]],Tabla2[],'aux buscarv'!F$1,FALSE)</f>
        <v>7</v>
      </c>
      <c r="G455" s="61" t="str">
        <f>VLOOKUP(Tabla14[[#This Row],[id]],Tabla2[],'aux buscarv'!G$1,FALSE)</f>
        <v>ESTAR</v>
      </c>
      <c r="H455" s="61" t="str">
        <f>VLOOKUP(Tabla14[[#This Row],[id]],Tabla2[],'aux buscarv'!H$1,FALSE)</f>
        <v>SANTA CRUZ</v>
      </c>
      <c r="I455" s="61">
        <f>VLOOKUP(Tabla14[[#This Row],[id]],Tabla2[],'aux buscarv'!I$1,FALSE)</f>
        <v>23</v>
      </c>
      <c r="J455" s="61" t="str">
        <f>VLOOKUP(Tabla14[[#This Row],[id]],Tabla2[],'aux buscarv'!J$1,FALSE)</f>
        <v>RIO GALLEGOS</v>
      </c>
      <c r="K455" s="61" t="str">
        <f>VLOOKUP(Tabla14[[#This Row],[id]],Tabla2[],'aux buscarv'!K$1,FALSE)</f>
        <v>SAN BENITO</v>
      </c>
      <c r="L455" s="61" t="str">
        <f>VLOOKUP(Tabla14[[#This Row],[id]],Tabla2[],'aux buscarv'!L$1,FALSE)</f>
        <v>GIMNASIO MUNICIPAL INDIO NICOLAI</v>
      </c>
      <c r="M455" s="61" t="str">
        <f>VLOOKUP(Tabla14[[#This Row],[id]],Tabla2[],'aux buscarv'!M$1,FALSE)</f>
        <v>CALLE 14 ESQUINA 13</v>
      </c>
      <c r="N455" s="62" t="str">
        <f>VLOOKUP(Tabla14[[#This Row],[id]],Tabla2[],'aux buscarv'!N$1,FALSE)</f>
        <v>https://goo.gl/maps/aBJLHd2e8enqYWGG9</v>
      </c>
      <c r="O455" t="s">
        <v>152</v>
      </c>
      <c r="P455" t="s">
        <v>152</v>
      </c>
      <c r="Q455" t="s">
        <v>142</v>
      </c>
      <c r="R455">
        <v>23</v>
      </c>
    </row>
    <row r="456" spans="1:18" x14ac:dyDescent="0.25">
      <c r="A456" t="s">
        <v>381</v>
      </c>
      <c r="B456" s="46">
        <f>VLOOKUP(Tabla14[[#This Row],[id]],Tabla2[],'aux buscarv'!B$1,FALSE)</f>
        <v>44963</v>
      </c>
      <c r="C456" s="61">
        <f>VLOOKUP(Tabla14[[#This Row],[id]],Tabla2[],'aux buscarv'!C$1,FALSE)</f>
        <v>6</v>
      </c>
      <c r="D456" s="61">
        <f>VLOOKUP(Tabla14[[#This Row],[id]],Tabla2[],'aux buscarv'!D$1,FALSE)</f>
        <v>2</v>
      </c>
      <c r="E456" s="61">
        <f>VLOOKUP(Tabla14[[#This Row],[id]],Tabla2[],'aux buscarv'!E$1,FALSE)</f>
        <v>2023</v>
      </c>
      <c r="F456" s="61">
        <f>VLOOKUP(Tabla14[[#This Row],[id]],Tabla2[],'aux buscarv'!F$1,FALSE)</f>
        <v>7</v>
      </c>
      <c r="G456" s="61" t="str">
        <f>VLOOKUP(Tabla14[[#This Row],[id]],Tabla2[],'aux buscarv'!G$1,FALSE)</f>
        <v>ESTAR</v>
      </c>
      <c r="H456" s="61" t="str">
        <f>VLOOKUP(Tabla14[[#This Row],[id]],Tabla2[],'aux buscarv'!H$1,FALSE)</f>
        <v>SANTA CRUZ</v>
      </c>
      <c r="I456" s="61">
        <f>VLOOKUP(Tabla14[[#This Row],[id]],Tabla2[],'aux buscarv'!I$1,FALSE)</f>
        <v>23</v>
      </c>
      <c r="J456" s="61" t="str">
        <f>VLOOKUP(Tabla14[[#This Row],[id]],Tabla2[],'aux buscarv'!J$1,FALSE)</f>
        <v>RIO GALLEGOS</v>
      </c>
      <c r="K456" s="61" t="str">
        <f>VLOOKUP(Tabla14[[#This Row],[id]],Tabla2[],'aux buscarv'!K$1,FALSE)</f>
        <v>SAN BENITO</v>
      </c>
      <c r="L456" s="61" t="str">
        <f>VLOOKUP(Tabla14[[#This Row],[id]],Tabla2[],'aux buscarv'!L$1,FALSE)</f>
        <v>GIMNASIO MUNICIPAL INDIO NICOLAI</v>
      </c>
      <c r="M456" s="61" t="str">
        <f>VLOOKUP(Tabla14[[#This Row],[id]],Tabla2[],'aux buscarv'!M$1,FALSE)</f>
        <v>CALLE 14 ESQUINA 13</v>
      </c>
      <c r="N456" s="62" t="str">
        <f>VLOOKUP(Tabla14[[#This Row],[id]],Tabla2[],'aux buscarv'!N$1,FALSE)</f>
        <v>https://goo.gl/maps/aBJLHd2e8enqYWGG9</v>
      </c>
      <c r="O456" t="s">
        <v>152</v>
      </c>
      <c r="P456" t="s">
        <v>152</v>
      </c>
      <c r="Q456" t="s">
        <v>134</v>
      </c>
      <c r="R456">
        <v>5</v>
      </c>
    </row>
    <row r="457" spans="1:18" x14ac:dyDescent="0.25">
      <c r="A457" t="s">
        <v>382</v>
      </c>
      <c r="B457" s="46">
        <f>VLOOKUP(Tabla14[[#This Row],[id]],Tabla2[],'aux buscarv'!B$1,FALSE)</f>
        <v>44964</v>
      </c>
      <c r="C457" s="61">
        <f>VLOOKUP(Tabla14[[#This Row],[id]],Tabla2[],'aux buscarv'!C$1,FALSE)</f>
        <v>7</v>
      </c>
      <c r="D457" s="61">
        <f>VLOOKUP(Tabla14[[#This Row],[id]],Tabla2[],'aux buscarv'!D$1,FALSE)</f>
        <v>2</v>
      </c>
      <c r="E457" s="61">
        <f>VLOOKUP(Tabla14[[#This Row],[id]],Tabla2[],'aux buscarv'!E$1,FALSE)</f>
        <v>2023</v>
      </c>
      <c r="F457" s="61">
        <f>VLOOKUP(Tabla14[[#This Row],[id]],Tabla2[],'aux buscarv'!F$1,FALSE)</f>
        <v>7</v>
      </c>
      <c r="G457" s="61" t="str">
        <f>VLOOKUP(Tabla14[[#This Row],[id]],Tabla2[],'aux buscarv'!G$1,FALSE)</f>
        <v>ESTAR</v>
      </c>
      <c r="H457" s="61" t="str">
        <f>VLOOKUP(Tabla14[[#This Row],[id]],Tabla2[],'aux buscarv'!H$1,FALSE)</f>
        <v>SANTA CRUZ</v>
      </c>
      <c r="I457" s="61">
        <f>VLOOKUP(Tabla14[[#This Row],[id]],Tabla2[],'aux buscarv'!I$1,FALSE)</f>
        <v>23</v>
      </c>
      <c r="J457" s="61" t="str">
        <f>VLOOKUP(Tabla14[[#This Row],[id]],Tabla2[],'aux buscarv'!J$1,FALSE)</f>
        <v>RIO GALLEGOS</v>
      </c>
      <c r="K457" s="61" t="str">
        <f>VLOOKUP(Tabla14[[#This Row],[id]],Tabla2[],'aux buscarv'!K$1,FALSE)</f>
        <v>SAN BENITO</v>
      </c>
      <c r="L457" s="61" t="str">
        <f>VLOOKUP(Tabla14[[#This Row],[id]],Tabla2[],'aux buscarv'!L$1,FALSE)</f>
        <v>GIMNASIO PALOS GRUESOS</v>
      </c>
      <c r="M457" s="61" t="str">
        <f>VLOOKUP(Tabla14[[#This Row],[id]],Tabla2[],'aux buscarv'!M$1,FALSE)</f>
        <v>CALLE 14 ESQUINA 13</v>
      </c>
      <c r="N457" s="62" t="str">
        <f>VLOOKUP(Tabla14[[#This Row],[id]],Tabla2[],'aux buscarv'!N$1,FALSE)</f>
        <v>https://goo.gl/maps/aBJLHd2e8enqYWGG9</v>
      </c>
      <c r="O457" t="s">
        <v>109</v>
      </c>
      <c r="P457" t="s">
        <v>110</v>
      </c>
      <c r="Q457" t="s">
        <v>111</v>
      </c>
      <c r="R457">
        <v>40</v>
      </c>
    </row>
    <row r="458" spans="1:18" x14ac:dyDescent="0.25">
      <c r="A458" t="s">
        <v>382</v>
      </c>
      <c r="B458" s="46">
        <f>VLOOKUP(Tabla14[[#This Row],[id]],Tabla2[],'aux buscarv'!B$1,FALSE)</f>
        <v>44964</v>
      </c>
      <c r="C458" s="61">
        <f>VLOOKUP(Tabla14[[#This Row],[id]],Tabla2[],'aux buscarv'!C$1,FALSE)</f>
        <v>7</v>
      </c>
      <c r="D458" s="61">
        <f>VLOOKUP(Tabla14[[#This Row],[id]],Tabla2[],'aux buscarv'!D$1,FALSE)</f>
        <v>2</v>
      </c>
      <c r="E458" s="61">
        <f>VLOOKUP(Tabla14[[#This Row],[id]],Tabla2[],'aux buscarv'!E$1,FALSE)</f>
        <v>2023</v>
      </c>
      <c r="F458" s="61">
        <f>VLOOKUP(Tabla14[[#This Row],[id]],Tabla2[],'aux buscarv'!F$1,FALSE)</f>
        <v>7</v>
      </c>
      <c r="G458" s="61" t="str">
        <f>VLOOKUP(Tabla14[[#This Row],[id]],Tabla2[],'aux buscarv'!G$1,FALSE)</f>
        <v>ESTAR</v>
      </c>
      <c r="H458" s="61" t="str">
        <f>VLOOKUP(Tabla14[[#This Row],[id]],Tabla2[],'aux buscarv'!H$1,FALSE)</f>
        <v>SANTA CRUZ</v>
      </c>
      <c r="I458" s="61">
        <f>VLOOKUP(Tabla14[[#This Row],[id]],Tabla2[],'aux buscarv'!I$1,FALSE)</f>
        <v>23</v>
      </c>
      <c r="J458" s="61" t="str">
        <f>VLOOKUP(Tabla14[[#This Row],[id]],Tabla2[],'aux buscarv'!J$1,FALSE)</f>
        <v>RIO GALLEGOS</v>
      </c>
      <c r="K458" s="61" t="str">
        <f>VLOOKUP(Tabla14[[#This Row],[id]],Tabla2[],'aux buscarv'!K$1,FALSE)</f>
        <v>SAN BENITO</v>
      </c>
      <c r="L458" s="61" t="str">
        <f>VLOOKUP(Tabla14[[#This Row],[id]],Tabla2[],'aux buscarv'!L$1,FALSE)</f>
        <v>GIMNASIO PALOS GRUESOS</v>
      </c>
      <c r="M458" s="61" t="str">
        <f>VLOOKUP(Tabla14[[#This Row],[id]],Tabla2[],'aux buscarv'!M$1,FALSE)</f>
        <v>CALLE 14 ESQUINA 13</v>
      </c>
      <c r="N458" s="62" t="str">
        <f>VLOOKUP(Tabla14[[#This Row],[id]],Tabla2[],'aux buscarv'!N$1,FALSE)</f>
        <v>https://goo.gl/maps/aBJLHd2e8enqYWGG9</v>
      </c>
      <c r="O458" t="s">
        <v>109</v>
      </c>
      <c r="P458" t="s">
        <v>110</v>
      </c>
      <c r="Q458" t="s">
        <v>112</v>
      </c>
      <c r="R458">
        <v>44</v>
      </c>
    </row>
    <row r="459" spans="1:18" x14ac:dyDescent="0.25">
      <c r="A459" t="s">
        <v>382</v>
      </c>
      <c r="B459" s="46">
        <f>VLOOKUP(Tabla14[[#This Row],[id]],Tabla2[],'aux buscarv'!B$1,FALSE)</f>
        <v>44964</v>
      </c>
      <c r="C459" s="61">
        <f>VLOOKUP(Tabla14[[#This Row],[id]],Tabla2[],'aux buscarv'!C$1,FALSE)</f>
        <v>7</v>
      </c>
      <c r="D459" s="61">
        <f>VLOOKUP(Tabla14[[#This Row],[id]],Tabla2[],'aux buscarv'!D$1,FALSE)</f>
        <v>2</v>
      </c>
      <c r="E459" s="61">
        <f>VLOOKUP(Tabla14[[#This Row],[id]],Tabla2[],'aux buscarv'!E$1,FALSE)</f>
        <v>2023</v>
      </c>
      <c r="F459" s="61">
        <f>VLOOKUP(Tabla14[[#This Row],[id]],Tabla2[],'aux buscarv'!F$1,FALSE)</f>
        <v>7</v>
      </c>
      <c r="G459" s="61" t="str">
        <f>VLOOKUP(Tabla14[[#This Row],[id]],Tabla2[],'aux buscarv'!G$1,FALSE)</f>
        <v>ESTAR</v>
      </c>
      <c r="H459" s="61" t="str">
        <f>VLOOKUP(Tabla14[[#This Row],[id]],Tabla2[],'aux buscarv'!H$1,FALSE)</f>
        <v>SANTA CRUZ</v>
      </c>
      <c r="I459" s="61">
        <f>VLOOKUP(Tabla14[[#This Row],[id]],Tabla2[],'aux buscarv'!I$1,FALSE)</f>
        <v>23</v>
      </c>
      <c r="J459" s="61" t="str">
        <f>VLOOKUP(Tabla14[[#This Row],[id]],Tabla2[],'aux buscarv'!J$1,FALSE)</f>
        <v>RIO GALLEGOS</v>
      </c>
      <c r="K459" s="61" t="str">
        <f>VLOOKUP(Tabla14[[#This Row],[id]],Tabla2[],'aux buscarv'!K$1,FALSE)</f>
        <v>SAN BENITO</v>
      </c>
      <c r="L459" s="61" t="str">
        <f>VLOOKUP(Tabla14[[#This Row],[id]],Tabla2[],'aux buscarv'!L$1,FALSE)</f>
        <v>GIMNASIO PALOS GRUESOS</v>
      </c>
      <c r="M459" s="61" t="str">
        <f>VLOOKUP(Tabla14[[#This Row],[id]],Tabla2[],'aux buscarv'!M$1,FALSE)</f>
        <v>CALLE 14 ESQUINA 13</v>
      </c>
      <c r="N459" s="62" t="str">
        <f>VLOOKUP(Tabla14[[#This Row],[id]],Tabla2[],'aux buscarv'!N$1,FALSE)</f>
        <v>https://goo.gl/maps/aBJLHd2e8enqYWGG9</v>
      </c>
      <c r="O459" t="s">
        <v>109</v>
      </c>
      <c r="P459" t="s">
        <v>110</v>
      </c>
      <c r="Q459" t="s">
        <v>120</v>
      </c>
      <c r="R459">
        <v>7</v>
      </c>
    </row>
    <row r="460" spans="1:18" x14ac:dyDescent="0.25">
      <c r="A460" t="s">
        <v>382</v>
      </c>
      <c r="B460" s="46">
        <f>VLOOKUP(Tabla14[[#This Row],[id]],Tabla2[],'aux buscarv'!B$1,FALSE)</f>
        <v>44964</v>
      </c>
      <c r="C460" s="61">
        <f>VLOOKUP(Tabla14[[#This Row],[id]],Tabla2[],'aux buscarv'!C$1,FALSE)</f>
        <v>7</v>
      </c>
      <c r="D460" s="61">
        <f>VLOOKUP(Tabla14[[#This Row],[id]],Tabla2[],'aux buscarv'!D$1,FALSE)</f>
        <v>2</v>
      </c>
      <c r="E460" s="61">
        <f>VLOOKUP(Tabla14[[#This Row],[id]],Tabla2[],'aux buscarv'!E$1,FALSE)</f>
        <v>2023</v>
      </c>
      <c r="F460" s="61">
        <f>VLOOKUP(Tabla14[[#This Row],[id]],Tabla2[],'aux buscarv'!F$1,FALSE)</f>
        <v>7</v>
      </c>
      <c r="G460" s="61" t="str">
        <f>VLOOKUP(Tabla14[[#This Row],[id]],Tabla2[],'aux buscarv'!G$1,FALSE)</f>
        <v>ESTAR</v>
      </c>
      <c r="H460" s="61" t="str">
        <f>VLOOKUP(Tabla14[[#This Row],[id]],Tabla2[],'aux buscarv'!H$1,FALSE)</f>
        <v>SANTA CRUZ</v>
      </c>
      <c r="I460" s="61">
        <f>VLOOKUP(Tabla14[[#This Row],[id]],Tabla2[],'aux buscarv'!I$1,FALSE)</f>
        <v>23</v>
      </c>
      <c r="J460" s="61" t="str">
        <f>VLOOKUP(Tabla14[[#This Row],[id]],Tabla2[],'aux buscarv'!J$1,FALSE)</f>
        <v>RIO GALLEGOS</v>
      </c>
      <c r="K460" s="61" t="str">
        <f>VLOOKUP(Tabla14[[#This Row],[id]],Tabla2[],'aux buscarv'!K$1,FALSE)</f>
        <v>SAN BENITO</v>
      </c>
      <c r="L460" s="61" t="str">
        <f>VLOOKUP(Tabla14[[#This Row],[id]],Tabla2[],'aux buscarv'!L$1,FALSE)</f>
        <v>GIMNASIO PALOS GRUESOS</v>
      </c>
      <c r="M460" s="61" t="str">
        <f>VLOOKUP(Tabla14[[#This Row],[id]],Tabla2[],'aux buscarv'!M$1,FALSE)</f>
        <v>CALLE 14 ESQUINA 13</v>
      </c>
      <c r="N460" s="62" t="str">
        <f>VLOOKUP(Tabla14[[#This Row],[id]],Tabla2[],'aux buscarv'!N$1,FALSE)</f>
        <v>https://goo.gl/maps/aBJLHd2e8enqYWGG9</v>
      </c>
      <c r="O460" t="s">
        <v>109</v>
      </c>
      <c r="P460" t="s">
        <v>110</v>
      </c>
      <c r="Q460" t="s">
        <v>121</v>
      </c>
      <c r="R460">
        <v>1</v>
      </c>
    </row>
    <row r="461" spans="1:18" x14ac:dyDescent="0.25">
      <c r="A461" t="s">
        <v>382</v>
      </c>
      <c r="B461" s="46">
        <f>VLOOKUP(Tabla14[[#This Row],[id]],Tabla2[],'aux buscarv'!B$1,FALSE)</f>
        <v>44964</v>
      </c>
      <c r="C461" s="61">
        <f>VLOOKUP(Tabla14[[#This Row],[id]],Tabla2[],'aux buscarv'!C$1,FALSE)</f>
        <v>7</v>
      </c>
      <c r="D461" s="61">
        <f>VLOOKUP(Tabla14[[#This Row],[id]],Tabla2[],'aux buscarv'!D$1,FALSE)</f>
        <v>2</v>
      </c>
      <c r="E461" s="61">
        <f>VLOOKUP(Tabla14[[#This Row],[id]],Tabla2[],'aux buscarv'!E$1,FALSE)</f>
        <v>2023</v>
      </c>
      <c r="F461" s="61">
        <f>VLOOKUP(Tabla14[[#This Row],[id]],Tabla2[],'aux buscarv'!F$1,FALSE)</f>
        <v>7</v>
      </c>
      <c r="G461" s="61" t="str">
        <f>VLOOKUP(Tabla14[[#This Row],[id]],Tabla2[],'aux buscarv'!G$1,FALSE)</f>
        <v>ESTAR</v>
      </c>
      <c r="H461" s="61" t="str">
        <f>VLOOKUP(Tabla14[[#This Row],[id]],Tabla2[],'aux buscarv'!H$1,FALSE)</f>
        <v>SANTA CRUZ</v>
      </c>
      <c r="I461" s="61">
        <f>VLOOKUP(Tabla14[[#This Row],[id]],Tabla2[],'aux buscarv'!I$1,FALSE)</f>
        <v>23</v>
      </c>
      <c r="J461" s="61" t="str">
        <f>VLOOKUP(Tabla14[[#This Row],[id]],Tabla2[],'aux buscarv'!J$1,FALSE)</f>
        <v>RIO GALLEGOS</v>
      </c>
      <c r="K461" s="61" t="str">
        <f>VLOOKUP(Tabla14[[#This Row],[id]],Tabla2[],'aux buscarv'!K$1,FALSE)</f>
        <v>SAN BENITO</v>
      </c>
      <c r="L461" s="61" t="str">
        <f>VLOOKUP(Tabla14[[#This Row],[id]],Tabla2[],'aux buscarv'!L$1,FALSE)</f>
        <v>GIMNASIO PALOS GRUESOS</v>
      </c>
      <c r="M461" s="61" t="str">
        <f>VLOOKUP(Tabla14[[#This Row],[id]],Tabla2[],'aux buscarv'!M$1,FALSE)</f>
        <v>CALLE 14 ESQUINA 13</v>
      </c>
      <c r="N461" s="62" t="str">
        <f>VLOOKUP(Tabla14[[#This Row],[id]],Tabla2[],'aux buscarv'!N$1,FALSE)</f>
        <v>https://goo.gl/maps/aBJLHd2e8enqYWGG9</v>
      </c>
      <c r="O461" t="s">
        <v>109</v>
      </c>
      <c r="P461" t="s">
        <v>113</v>
      </c>
      <c r="Q461" t="s">
        <v>112</v>
      </c>
      <c r="R461">
        <v>24</v>
      </c>
    </row>
    <row r="462" spans="1:18" x14ac:dyDescent="0.25">
      <c r="A462" t="s">
        <v>382</v>
      </c>
      <c r="B462" s="46">
        <f>VLOOKUP(Tabla14[[#This Row],[id]],Tabla2[],'aux buscarv'!B$1,FALSE)</f>
        <v>44964</v>
      </c>
      <c r="C462" s="61">
        <f>VLOOKUP(Tabla14[[#This Row],[id]],Tabla2[],'aux buscarv'!C$1,FALSE)</f>
        <v>7</v>
      </c>
      <c r="D462" s="61">
        <f>VLOOKUP(Tabla14[[#This Row],[id]],Tabla2[],'aux buscarv'!D$1,FALSE)</f>
        <v>2</v>
      </c>
      <c r="E462" s="61">
        <f>VLOOKUP(Tabla14[[#This Row],[id]],Tabla2[],'aux buscarv'!E$1,FALSE)</f>
        <v>2023</v>
      </c>
      <c r="F462" s="61">
        <f>VLOOKUP(Tabla14[[#This Row],[id]],Tabla2[],'aux buscarv'!F$1,FALSE)</f>
        <v>7</v>
      </c>
      <c r="G462" s="61" t="str">
        <f>VLOOKUP(Tabla14[[#This Row],[id]],Tabla2[],'aux buscarv'!G$1,FALSE)</f>
        <v>ESTAR</v>
      </c>
      <c r="H462" s="61" t="str">
        <f>VLOOKUP(Tabla14[[#This Row],[id]],Tabla2[],'aux buscarv'!H$1,FALSE)</f>
        <v>SANTA CRUZ</v>
      </c>
      <c r="I462" s="61">
        <f>VLOOKUP(Tabla14[[#This Row],[id]],Tabla2[],'aux buscarv'!I$1,FALSE)</f>
        <v>23</v>
      </c>
      <c r="J462" s="61" t="str">
        <f>VLOOKUP(Tabla14[[#This Row],[id]],Tabla2[],'aux buscarv'!J$1,FALSE)</f>
        <v>RIO GALLEGOS</v>
      </c>
      <c r="K462" s="61" t="str">
        <f>VLOOKUP(Tabla14[[#This Row],[id]],Tabla2[],'aux buscarv'!K$1,FALSE)</f>
        <v>SAN BENITO</v>
      </c>
      <c r="L462" s="61" t="str">
        <f>VLOOKUP(Tabla14[[#This Row],[id]],Tabla2[],'aux buscarv'!L$1,FALSE)</f>
        <v>GIMNASIO PALOS GRUESOS</v>
      </c>
      <c r="M462" s="61" t="str">
        <f>VLOOKUP(Tabla14[[#This Row],[id]],Tabla2[],'aux buscarv'!M$1,FALSE)</f>
        <v>CALLE 14 ESQUINA 13</v>
      </c>
      <c r="N462" s="62" t="str">
        <f>VLOOKUP(Tabla14[[#This Row],[id]],Tabla2[],'aux buscarv'!N$1,FALSE)</f>
        <v>https://goo.gl/maps/aBJLHd2e8enqYWGG9</v>
      </c>
      <c r="O462" t="s">
        <v>114</v>
      </c>
      <c r="P462" t="s">
        <v>115</v>
      </c>
      <c r="Q462" t="s">
        <v>111</v>
      </c>
      <c r="R462">
        <v>21</v>
      </c>
    </row>
    <row r="463" spans="1:18" x14ac:dyDescent="0.25">
      <c r="A463" t="s">
        <v>382</v>
      </c>
      <c r="B463" s="46">
        <f>VLOOKUP(Tabla14[[#This Row],[id]],Tabla2[],'aux buscarv'!B$1,FALSE)</f>
        <v>44964</v>
      </c>
      <c r="C463" s="61">
        <f>VLOOKUP(Tabla14[[#This Row],[id]],Tabla2[],'aux buscarv'!C$1,FALSE)</f>
        <v>7</v>
      </c>
      <c r="D463" s="61">
        <f>VLOOKUP(Tabla14[[#This Row],[id]],Tabla2[],'aux buscarv'!D$1,FALSE)</f>
        <v>2</v>
      </c>
      <c r="E463" s="61">
        <f>VLOOKUP(Tabla14[[#This Row],[id]],Tabla2[],'aux buscarv'!E$1,FALSE)</f>
        <v>2023</v>
      </c>
      <c r="F463" s="61">
        <f>VLOOKUP(Tabla14[[#This Row],[id]],Tabla2[],'aux buscarv'!F$1,FALSE)</f>
        <v>7</v>
      </c>
      <c r="G463" s="61" t="str">
        <f>VLOOKUP(Tabla14[[#This Row],[id]],Tabla2[],'aux buscarv'!G$1,FALSE)</f>
        <v>ESTAR</v>
      </c>
      <c r="H463" s="61" t="str">
        <f>VLOOKUP(Tabla14[[#This Row],[id]],Tabla2[],'aux buscarv'!H$1,FALSE)</f>
        <v>SANTA CRUZ</v>
      </c>
      <c r="I463" s="61">
        <f>VLOOKUP(Tabla14[[#This Row],[id]],Tabla2[],'aux buscarv'!I$1,FALSE)</f>
        <v>23</v>
      </c>
      <c r="J463" s="61" t="str">
        <f>VLOOKUP(Tabla14[[#This Row],[id]],Tabla2[],'aux buscarv'!J$1,FALSE)</f>
        <v>RIO GALLEGOS</v>
      </c>
      <c r="K463" s="61" t="str">
        <f>VLOOKUP(Tabla14[[#This Row],[id]],Tabla2[],'aux buscarv'!K$1,FALSE)</f>
        <v>SAN BENITO</v>
      </c>
      <c r="L463" s="61" t="str">
        <f>VLOOKUP(Tabla14[[#This Row],[id]],Tabla2[],'aux buscarv'!L$1,FALSE)</f>
        <v>GIMNASIO PALOS GRUESOS</v>
      </c>
      <c r="M463" s="61" t="str">
        <f>VLOOKUP(Tabla14[[#This Row],[id]],Tabla2[],'aux buscarv'!M$1,FALSE)</f>
        <v>CALLE 14 ESQUINA 13</v>
      </c>
      <c r="N463" s="62" t="str">
        <f>VLOOKUP(Tabla14[[#This Row],[id]],Tabla2[],'aux buscarv'!N$1,FALSE)</f>
        <v>https://goo.gl/maps/aBJLHd2e8enqYWGG9</v>
      </c>
      <c r="O463" t="s">
        <v>114</v>
      </c>
      <c r="P463" t="s">
        <v>123</v>
      </c>
      <c r="Q463" t="s">
        <v>124</v>
      </c>
      <c r="R463">
        <v>10</v>
      </c>
    </row>
    <row r="464" spans="1:18" x14ac:dyDescent="0.25">
      <c r="A464" t="s">
        <v>382</v>
      </c>
      <c r="B464" s="46">
        <f>VLOOKUP(Tabla14[[#This Row],[id]],Tabla2[],'aux buscarv'!B$1,FALSE)</f>
        <v>44964</v>
      </c>
      <c r="C464" s="61">
        <f>VLOOKUP(Tabla14[[#This Row],[id]],Tabla2[],'aux buscarv'!C$1,FALSE)</f>
        <v>7</v>
      </c>
      <c r="D464" s="61">
        <f>VLOOKUP(Tabla14[[#This Row],[id]],Tabla2[],'aux buscarv'!D$1,FALSE)</f>
        <v>2</v>
      </c>
      <c r="E464" s="61">
        <f>VLOOKUP(Tabla14[[#This Row],[id]],Tabla2[],'aux buscarv'!E$1,FALSE)</f>
        <v>2023</v>
      </c>
      <c r="F464" s="61">
        <f>VLOOKUP(Tabla14[[#This Row],[id]],Tabla2[],'aux buscarv'!F$1,FALSE)</f>
        <v>7</v>
      </c>
      <c r="G464" s="61" t="str">
        <f>VLOOKUP(Tabla14[[#This Row],[id]],Tabla2[],'aux buscarv'!G$1,FALSE)</f>
        <v>ESTAR</v>
      </c>
      <c r="H464" s="61" t="str">
        <f>VLOOKUP(Tabla14[[#This Row],[id]],Tabla2[],'aux buscarv'!H$1,FALSE)</f>
        <v>SANTA CRUZ</v>
      </c>
      <c r="I464" s="61">
        <f>VLOOKUP(Tabla14[[#This Row],[id]],Tabla2[],'aux buscarv'!I$1,FALSE)</f>
        <v>23</v>
      </c>
      <c r="J464" s="61" t="str">
        <f>VLOOKUP(Tabla14[[#This Row],[id]],Tabla2[],'aux buscarv'!J$1,FALSE)</f>
        <v>RIO GALLEGOS</v>
      </c>
      <c r="K464" s="61" t="str">
        <f>VLOOKUP(Tabla14[[#This Row],[id]],Tabla2[],'aux buscarv'!K$1,FALSE)</f>
        <v>SAN BENITO</v>
      </c>
      <c r="L464" s="61" t="str">
        <f>VLOOKUP(Tabla14[[#This Row],[id]],Tabla2[],'aux buscarv'!L$1,FALSE)</f>
        <v>GIMNASIO PALOS GRUESOS</v>
      </c>
      <c r="M464" s="61" t="str">
        <f>VLOOKUP(Tabla14[[#This Row],[id]],Tabla2[],'aux buscarv'!M$1,FALSE)</f>
        <v>CALLE 14 ESQUINA 13</v>
      </c>
      <c r="N464" s="62" t="str">
        <f>VLOOKUP(Tabla14[[#This Row],[id]],Tabla2[],'aux buscarv'!N$1,FALSE)</f>
        <v>https://goo.gl/maps/aBJLHd2e8enqYWGG9</v>
      </c>
      <c r="O464" t="s">
        <v>114</v>
      </c>
      <c r="P464" t="s">
        <v>123</v>
      </c>
      <c r="Q464" t="s">
        <v>111</v>
      </c>
      <c r="R464">
        <v>156</v>
      </c>
    </row>
    <row r="465" spans="1:18" x14ac:dyDescent="0.25">
      <c r="A465" t="s">
        <v>382</v>
      </c>
      <c r="B465" s="46">
        <f>VLOOKUP(Tabla14[[#This Row],[id]],Tabla2[],'aux buscarv'!B$1,FALSE)</f>
        <v>44964</v>
      </c>
      <c r="C465" s="61">
        <f>VLOOKUP(Tabla14[[#This Row],[id]],Tabla2[],'aux buscarv'!C$1,FALSE)</f>
        <v>7</v>
      </c>
      <c r="D465" s="61">
        <f>VLOOKUP(Tabla14[[#This Row],[id]],Tabla2[],'aux buscarv'!D$1,FALSE)</f>
        <v>2</v>
      </c>
      <c r="E465" s="61">
        <f>VLOOKUP(Tabla14[[#This Row],[id]],Tabla2[],'aux buscarv'!E$1,FALSE)</f>
        <v>2023</v>
      </c>
      <c r="F465" s="61">
        <f>VLOOKUP(Tabla14[[#This Row],[id]],Tabla2[],'aux buscarv'!F$1,FALSE)</f>
        <v>7</v>
      </c>
      <c r="G465" s="61" t="str">
        <f>VLOOKUP(Tabla14[[#This Row],[id]],Tabla2[],'aux buscarv'!G$1,FALSE)</f>
        <v>ESTAR</v>
      </c>
      <c r="H465" s="61" t="str">
        <f>VLOOKUP(Tabla14[[#This Row],[id]],Tabla2[],'aux buscarv'!H$1,FALSE)</f>
        <v>SANTA CRUZ</v>
      </c>
      <c r="I465" s="61">
        <f>VLOOKUP(Tabla14[[#This Row],[id]],Tabla2[],'aux buscarv'!I$1,FALSE)</f>
        <v>23</v>
      </c>
      <c r="J465" s="61" t="str">
        <f>VLOOKUP(Tabla14[[#This Row],[id]],Tabla2[],'aux buscarv'!J$1,FALSE)</f>
        <v>RIO GALLEGOS</v>
      </c>
      <c r="K465" s="61" t="str">
        <f>VLOOKUP(Tabla14[[#This Row],[id]],Tabla2[],'aux buscarv'!K$1,FALSE)</f>
        <v>SAN BENITO</v>
      </c>
      <c r="L465" s="61" t="str">
        <f>VLOOKUP(Tabla14[[#This Row],[id]],Tabla2[],'aux buscarv'!L$1,FALSE)</f>
        <v>GIMNASIO PALOS GRUESOS</v>
      </c>
      <c r="M465" s="61" t="str">
        <f>VLOOKUP(Tabla14[[#This Row],[id]],Tabla2[],'aux buscarv'!M$1,FALSE)</f>
        <v>CALLE 14 ESQUINA 13</v>
      </c>
      <c r="N465" s="62" t="str">
        <f>VLOOKUP(Tabla14[[#This Row],[id]],Tabla2[],'aux buscarv'!N$1,FALSE)</f>
        <v>https://goo.gl/maps/aBJLHd2e8enqYWGG9</v>
      </c>
      <c r="O465" t="s">
        <v>129</v>
      </c>
      <c r="P465" t="s">
        <v>1022</v>
      </c>
      <c r="Q465" t="s">
        <v>111</v>
      </c>
      <c r="R465">
        <v>17</v>
      </c>
    </row>
    <row r="466" spans="1:18" x14ac:dyDescent="0.25">
      <c r="A466" t="s">
        <v>382</v>
      </c>
      <c r="B466" s="46">
        <f>VLOOKUP(Tabla14[[#This Row],[id]],Tabla2[],'aux buscarv'!B$1,FALSE)</f>
        <v>44964</v>
      </c>
      <c r="C466" s="61">
        <f>VLOOKUP(Tabla14[[#This Row],[id]],Tabla2[],'aux buscarv'!C$1,FALSE)</f>
        <v>7</v>
      </c>
      <c r="D466" s="61">
        <f>VLOOKUP(Tabla14[[#This Row],[id]],Tabla2[],'aux buscarv'!D$1,FALSE)</f>
        <v>2</v>
      </c>
      <c r="E466" s="61">
        <f>VLOOKUP(Tabla14[[#This Row],[id]],Tabla2[],'aux buscarv'!E$1,FALSE)</f>
        <v>2023</v>
      </c>
      <c r="F466" s="61">
        <f>VLOOKUP(Tabla14[[#This Row],[id]],Tabla2[],'aux buscarv'!F$1,FALSE)</f>
        <v>7</v>
      </c>
      <c r="G466" s="61" t="str">
        <f>VLOOKUP(Tabla14[[#This Row],[id]],Tabla2[],'aux buscarv'!G$1,FALSE)</f>
        <v>ESTAR</v>
      </c>
      <c r="H466" s="61" t="str">
        <f>VLOOKUP(Tabla14[[#This Row],[id]],Tabla2[],'aux buscarv'!H$1,FALSE)</f>
        <v>SANTA CRUZ</v>
      </c>
      <c r="I466" s="61">
        <f>VLOOKUP(Tabla14[[#This Row],[id]],Tabla2[],'aux buscarv'!I$1,FALSE)</f>
        <v>23</v>
      </c>
      <c r="J466" s="61" t="str">
        <f>VLOOKUP(Tabla14[[#This Row],[id]],Tabla2[],'aux buscarv'!J$1,FALSE)</f>
        <v>RIO GALLEGOS</v>
      </c>
      <c r="K466" s="61" t="str">
        <f>VLOOKUP(Tabla14[[#This Row],[id]],Tabla2[],'aux buscarv'!K$1,FALSE)</f>
        <v>SAN BENITO</v>
      </c>
      <c r="L466" s="61" t="str">
        <f>VLOOKUP(Tabla14[[#This Row],[id]],Tabla2[],'aux buscarv'!L$1,FALSE)</f>
        <v>GIMNASIO PALOS GRUESOS</v>
      </c>
      <c r="M466" s="61" t="str">
        <f>VLOOKUP(Tabla14[[#This Row],[id]],Tabla2[],'aux buscarv'!M$1,FALSE)</f>
        <v>CALLE 14 ESQUINA 13</v>
      </c>
      <c r="N466" s="62" t="str">
        <f>VLOOKUP(Tabla14[[#This Row],[id]],Tabla2[],'aux buscarv'!N$1,FALSE)</f>
        <v>https://goo.gl/maps/aBJLHd2e8enqYWGG9</v>
      </c>
      <c r="O466" t="s">
        <v>129</v>
      </c>
      <c r="P466" t="s">
        <v>1022</v>
      </c>
      <c r="Q466" t="s">
        <v>133</v>
      </c>
      <c r="R466">
        <v>27</v>
      </c>
    </row>
    <row r="467" spans="1:18" x14ac:dyDescent="0.25">
      <c r="A467" t="s">
        <v>382</v>
      </c>
      <c r="B467" s="46">
        <f>VLOOKUP(Tabla14[[#This Row],[id]],Tabla2[],'aux buscarv'!B$1,FALSE)</f>
        <v>44964</v>
      </c>
      <c r="C467" s="61">
        <f>VLOOKUP(Tabla14[[#This Row],[id]],Tabla2[],'aux buscarv'!C$1,FALSE)</f>
        <v>7</v>
      </c>
      <c r="D467" s="61">
        <f>VLOOKUP(Tabla14[[#This Row],[id]],Tabla2[],'aux buscarv'!D$1,FALSE)</f>
        <v>2</v>
      </c>
      <c r="E467" s="61">
        <f>VLOOKUP(Tabla14[[#This Row],[id]],Tabla2[],'aux buscarv'!E$1,FALSE)</f>
        <v>2023</v>
      </c>
      <c r="F467" s="61">
        <f>VLOOKUP(Tabla14[[#This Row],[id]],Tabla2[],'aux buscarv'!F$1,FALSE)</f>
        <v>7</v>
      </c>
      <c r="G467" s="61" t="str">
        <f>VLOOKUP(Tabla14[[#This Row],[id]],Tabla2[],'aux buscarv'!G$1,FALSE)</f>
        <v>ESTAR</v>
      </c>
      <c r="H467" s="61" t="str">
        <f>VLOOKUP(Tabla14[[#This Row],[id]],Tabla2[],'aux buscarv'!H$1,FALSE)</f>
        <v>SANTA CRUZ</v>
      </c>
      <c r="I467" s="61">
        <f>VLOOKUP(Tabla14[[#This Row],[id]],Tabla2[],'aux buscarv'!I$1,FALSE)</f>
        <v>23</v>
      </c>
      <c r="J467" s="61" t="str">
        <f>VLOOKUP(Tabla14[[#This Row],[id]],Tabla2[],'aux buscarv'!J$1,FALSE)</f>
        <v>RIO GALLEGOS</v>
      </c>
      <c r="K467" s="61" t="str">
        <f>VLOOKUP(Tabla14[[#This Row],[id]],Tabla2[],'aux buscarv'!K$1,FALSE)</f>
        <v>SAN BENITO</v>
      </c>
      <c r="L467" s="61" t="str">
        <f>VLOOKUP(Tabla14[[#This Row],[id]],Tabla2[],'aux buscarv'!L$1,FALSE)</f>
        <v>GIMNASIO PALOS GRUESOS</v>
      </c>
      <c r="M467" s="61" t="str">
        <f>VLOOKUP(Tabla14[[#This Row],[id]],Tabla2[],'aux buscarv'!M$1,FALSE)</f>
        <v>CALLE 14 ESQUINA 13</v>
      </c>
      <c r="N467" s="62" t="str">
        <f>VLOOKUP(Tabla14[[#This Row],[id]],Tabla2[],'aux buscarv'!N$1,FALSE)</f>
        <v>https://goo.gl/maps/aBJLHd2e8enqYWGG9</v>
      </c>
      <c r="O467" t="s">
        <v>129</v>
      </c>
      <c r="P467" t="s">
        <v>1022</v>
      </c>
      <c r="Q467" t="s">
        <v>134</v>
      </c>
      <c r="R467">
        <v>5</v>
      </c>
    </row>
    <row r="468" spans="1:18" x14ac:dyDescent="0.25">
      <c r="A468" t="s">
        <v>382</v>
      </c>
      <c r="B468" s="46">
        <f>VLOOKUP(Tabla14[[#This Row],[id]],Tabla2[],'aux buscarv'!B$1,FALSE)</f>
        <v>44964</v>
      </c>
      <c r="C468" s="61">
        <f>VLOOKUP(Tabla14[[#This Row],[id]],Tabla2[],'aux buscarv'!C$1,FALSE)</f>
        <v>7</v>
      </c>
      <c r="D468" s="61">
        <f>VLOOKUP(Tabla14[[#This Row],[id]],Tabla2[],'aux buscarv'!D$1,FALSE)</f>
        <v>2</v>
      </c>
      <c r="E468" s="61">
        <f>VLOOKUP(Tabla14[[#This Row],[id]],Tabla2[],'aux buscarv'!E$1,FALSE)</f>
        <v>2023</v>
      </c>
      <c r="F468" s="61">
        <f>VLOOKUP(Tabla14[[#This Row],[id]],Tabla2[],'aux buscarv'!F$1,FALSE)</f>
        <v>7</v>
      </c>
      <c r="G468" s="61" t="str">
        <f>VLOOKUP(Tabla14[[#This Row],[id]],Tabla2[],'aux buscarv'!G$1,FALSE)</f>
        <v>ESTAR</v>
      </c>
      <c r="H468" s="61" t="str">
        <f>VLOOKUP(Tabla14[[#This Row],[id]],Tabla2[],'aux buscarv'!H$1,FALSE)</f>
        <v>SANTA CRUZ</v>
      </c>
      <c r="I468" s="61">
        <f>VLOOKUP(Tabla14[[#This Row],[id]],Tabla2[],'aux buscarv'!I$1,FALSE)</f>
        <v>23</v>
      </c>
      <c r="J468" s="61" t="str">
        <f>VLOOKUP(Tabla14[[#This Row],[id]],Tabla2[],'aux buscarv'!J$1,FALSE)</f>
        <v>RIO GALLEGOS</v>
      </c>
      <c r="K468" s="61" t="str">
        <f>VLOOKUP(Tabla14[[#This Row],[id]],Tabla2[],'aux buscarv'!K$1,FALSE)</f>
        <v>SAN BENITO</v>
      </c>
      <c r="L468" s="61" t="str">
        <f>VLOOKUP(Tabla14[[#This Row],[id]],Tabla2[],'aux buscarv'!L$1,FALSE)</f>
        <v>GIMNASIO PALOS GRUESOS</v>
      </c>
      <c r="M468" s="61" t="str">
        <f>VLOOKUP(Tabla14[[#This Row],[id]],Tabla2[],'aux buscarv'!M$1,FALSE)</f>
        <v>CALLE 14 ESQUINA 13</v>
      </c>
      <c r="N468" s="62" t="str">
        <f>VLOOKUP(Tabla14[[#This Row],[id]],Tabla2[],'aux buscarv'!N$1,FALSE)</f>
        <v>https://goo.gl/maps/aBJLHd2e8enqYWGG9</v>
      </c>
      <c r="O468" t="s">
        <v>129</v>
      </c>
      <c r="P468" t="s">
        <v>1024</v>
      </c>
      <c r="Q468" t="s">
        <v>136</v>
      </c>
      <c r="R468">
        <v>28</v>
      </c>
    </row>
    <row r="469" spans="1:18" x14ac:dyDescent="0.25">
      <c r="A469" t="s">
        <v>382</v>
      </c>
      <c r="B469" s="46">
        <f>VLOOKUP(Tabla14[[#This Row],[id]],Tabla2[],'aux buscarv'!B$1,FALSE)</f>
        <v>44964</v>
      </c>
      <c r="C469" s="61">
        <f>VLOOKUP(Tabla14[[#This Row],[id]],Tabla2[],'aux buscarv'!C$1,FALSE)</f>
        <v>7</v>
      </c>
      <c r="D469" s="61">
        <f>VLOOKUP(Tabla14[[#This Row],[id]],Tabla2[],'aux buscarv'!D$1,FALSE)</f>
        <v>2</v>
      </c>
      <c r="E469" s="61">
        <f>VLOOKUP(Tabla14[[#This Row],[id]],Tabla2[],'aux buscarv'!E$1,FALSE)</f>
        <v>2023</v>
      </c>
      <c r="F469" s="61">
        <f>VLOOKUP(Tabla14[[#This Row],[id]],Tabla2[],'aux buscarv'!F$1,FALSE)</f>
        <v>7</v>
      </c>
      <c r="G469" s="61" t="str">
        <f>VLOOKUP(Tabla14[[#This Row],[id]],Tabla2[],'aux buscarv'!G$1,FALSE)</f>
        <v>ESTAR</v>
      </c>
      <c r="H469" s="61" t="str">
        <f>VLOOKUP(Tabla14[[#This Row],[id]],Tabla2[],'aux buscarv'!H$1,FALSE)</f>
        <v>SANTA CRUZ</v>
      </c>
      <c r="I469" s="61">
        <f>VLOOKUP(Tabla14[[#This Row],[id]],Tabla2[],'aux buscarv'!I$1,FALSE)</f>
        <v>23</v>
      </c>
      <c r="J469" s="61" t="str">
        <f>VLOOKUP(Tabla14[[#This Row],[id]],Tabla2[],'aux buscarv'!J$1,FALSE)</f>
        <v>RIO GALLEGOS</v>
      </c>
      <c r="K469" s="61" t="str">
        <f>VLOOKUP(Tabla14[[#This Row],[id]],Tabla2[],'aux buscarv'!K$1,FALSE)</f>
        <v>SAN BENITO</v>
      </c>
      <c r="L469" s="61" t="str">
        <f>VLOOKUP(Tabla14[[#This Row],[id]],Tabla2[],'aux buscarv'!L$1,FALSE)</f>
        <v>GIMNASIO PALOS GRUESOS</v>
      </c>
      <c r="M469" s="61" t="str">
        <f>VLOOKUP(Tabla14[[#This Row],[id]],Tabla2[],'aux buscarv'!M$1,FALSE)</f>
        <v>CALLE 14 ESQUINA 13</v>
      </c>
      <c r="N469" s="62" t="str">
        <f>VLOOKUP(Tabla14[[#This Row],[id]],Tabla2[],'aux buscarv'!N$1,FALSE)</f>
        <v>https://goo.gl/maps/aBJLHd2e8enqYWGG9</v>
      </c>
      <c r="O469" t="s">
        <v>129</v>
      </c>
      <c r="P469" t="s">
        <v>1024</v>
      </c>
      <c r="Q469" t="s">
        <v>134</v>
      </c>
      <c r="R469">
        <v>6</v>
      </c>
    </row>
    <row r="470" spans="1:18" x14ac:dyDescent="0.25">
      <c r="A470" t="s">
        <v>382</v>
      </c>
      <c r="B470" s="46">
        <f>VLOOKUP(Tabla14[[#This Row],[id]],Tabla2[],'aux buscarv'!B$1,FALSE)</f>
        <v>44964</v>
      </c>
      <c r="C470" s="61">
        <f>VLOOKUP(Tabla14[[#This Row],[id]],Tabla2[],'aux buscarv'!C$1,FALSE)</f>
        <v>7</v>
      </c>
      <c r="D470" s="61">
        <f>VLOOKUP(Tabla14[[#This Row],[id]],Tabla2[],'aux buscarv'!D$1,FALSE)</f>
        <v>2</v>
      </c>
      <c r="E470" s="61">
        <f>VLOOKUP(Tabla14[[#This Row],[id]],Tabla2[],'aux buscarv'!E$1,FALSE)</f>
        <v>2023</v>
      </c>
      <c r="F470" s="61">
        <f>VLOOKUP(Tabla14[[#This Row],[id]],Tabla2[],'aux buscarv'!F$1,FALSE)</f>
        <v>7</v>
      </c>
      <c r="G470" s="61" t="str">
        <f>VLOOKUP(Tabla14[[#This Row],[id]],Tabla2[],'aux buscarv'!G$1,FALSE)</f>
        <v>ESTAR</v>
      </c>
      <c r="H470" s="61" t="str">
        <f>VLOOKUP(Tabla14[[#This Row],[id]],Tabla2[],'aux buscarv'!H$1,FALSE)</f>
        <v>SANTA CRUZ</v>
      </c>
      <c r="I470" s="61">
        <f>VLOOKUP(Tabla14[[#This Row],[id]],Tabla2[],'aux buscarv'!I$1,FALSE)</f>
        <v>23</v>
      </c>
      <c r="J470" s="61" t="str">
        <f>VLOOKUP(Tabla14[[#This Row],[id]],Tabla2[],'aux buscarv'!J$1,FALSE)</f>
        <v>RIO GALLEGOS</v>
      </c>
      <c r="K470" s="61" t="str">
        <f>VLOOKUP(Tabla14[[#This Row],[id]],Tabla2[],'aux buscarv'!K$1,FALSE)</f>
        <v>SAN BENITO</v>
      </c>
      <c r="L470" s="61" t="str">
        <f>VLOOKUP(Tabla14[[#This Row],[id]],Tabla2[],'aux buscarv'!L$1,FALSE)</f>
        <v>GIMNASIO PALOS GRUESOS</v>
      </c>
      <c r="M470" s="61" t="str">
        <f>VLOOKUP(Tabla14[[#This Row],[id]],Tabla2[],'aux buscarv'!M$1,FALSE)</f>
        <v>CALLE 14 ESQUINA 13</v>
      </c>
      <c r="N470" s="62" t="str">
        <f>VLOOKUP(Tabla14[[#This Row],[id]],Tabla2[],'aux buscarv'!N$1,FALSE)</f>
        <v>https://goo.gl/maps/aBJLHd2e8enqYWGG9</v>
      </c>
      <c r="O470" t="s">
        <v>129</v>
      </c>
      <c r="P470" t="s">
        <v>137</v>
      </c>
      <c r="Q470" t="s">
        <v>111</v>
      </c>
      <c r="R470">
        <v>13</v>
      </c>
    </row>
    <row r="471" spans="1:18" x14ac:dyDescent="0.25">
      <c r="A471" t="s">
        <v>382</v>
      </c>
      <c r="B471" s="46">
        <f>VLOOKUP(Tabla14[[#This Row],[id]],Tabla2[],'aux buscarv'!B$1,FALSE)</f>
        <v>44964</v>
      </c>
      <c r="C471" s="61">
        <f>VLOOKUP(Tabla14[[#This Row],[id]],Tabla2[],'aux buscarv'!C$1,FALSE)</f>
        <v>7</v>
      </c>
      <c r="D471" s="61">
        <f>VLOOKUP(Tabla14[[#This Row],[id]],Tabla2[],'aux buscarv'!D$1,FALSE)</f>
        <v>2</v>
      </c>
      <c r="E471" s="61">
        <f>VLOOKUP(Tabla14[[#This Row],[id]],Tabla2[],'aux buscarv'!E$1,FALSE)</f>
        <v>2023</v>
      </c>
      <c r="F471" s="61">
        <f>VLOOKUP(Tabla14[[#This Row],[id]],Tabla2[],'aux buscarv'!F$1,FALSE)</f>
        <v>7</v>
      </c>
      <c r="G471" s="61" t="str">
        <f>VLOOKUP(Tabla14[[#This Row],[id]],Tabla2[],'aux buscarv'!G$1,FALSE)</f>
        <v>ESTAR</v>
      </c>
      <c r="H471" s="61" t="str">
        <f>VLOOKUP(Tabla14[[#This Row],[id]],Tabla2[],'aux buscarv'!H$1,FALSE)</f>
        <v>SANTA CRUZ</v>
      </c>
      <c r="I471" s="61">
        <f>VLOOKUP(Tabla14[[#This Row],[id]],Tabla2[],'aux buscarv'!I$1,FALSE)</f>
        <v>23</v>
      </c>
      <c r="J471" s="61" t="str">
        <f>VLOOKUP(Tabla14[[#This Row],[id]],Tabla2[],'aux buscarv'!J$1,FALSE)</f>
        <v>RIO GALLEGOS</v>
      </c>
      <c r="K471" s="61" t="str">
        <f>VLOOKUP(Tabla14[[#This Row],[id]],Tabla2[],'aux buscarv'!K$1,FALSE)</f>
        <v>SAN BENITO</v>
      </c>
      <c r="L471" s="61" t="str">
        <f>VLOOKUP(Tabla14[[#This Row],[id]],Tabla2[],'aux buscarv'!L$1,FALSE)</f>
        <v>GIMNASIO PALOS GRUESOS</v>
      </c>
      <c r="M471" s="61" t="str">
        <f>VLOOKUP(Tabla14[[#This Row],[id]],Tabla2[],'aux buscarv'!M$1,FALSE)</f>
        <v>CALLE 14 ESQUINA 13</v>
      </c>
      <c r="N471" s="62" t="str">
        <f>VLOOKUP(Tabla14[[#This Row],[id]],Tabla2[],'aux buscarv'!N$1,FALSE)</f>
        <v>https://goo.gl/maps/aBJLHd2e8enqYWGG9</v>
      </c>
      <c r="O471" t="s">
        <v>129</v>
      </c>
      <c r="P471" t="s">
        <v>137</v>
      </c>
      <c r="Q471" t="s">
        <v>138</v>
      </c>
      <c r="R471">
        <v>2</v>
      </c>
    </row>
    <row r="472" spans="1:18" x14ac:dyDescent="0.25">
      <c r="A472" t="s">
        <v>382</v>
      </c>
      <c r="B472" s="46">
        <f>VLOOKUP(Tabla14[[#This Row],[id]],Tabla2[],'aux buscarv'!B$1,FALSE)</f>
        <v>44964</v>
      </c>
      <c r="C472" s="61">
        <f>VLOOKUP(Tabla14[[#This Row],[id]],Tabla2[],'aux buscarv'!C$1,FALSE)</f>
        <v>7</v>
      </c>
      <c r="D472" s="61">
        <f>VLOOKUP(Tabla14[[#This Row],[id]],Tabla2[],'aux buscarv'!D$1,FALSE)</f>
        <v>2</v>
      </c>
      <c r="E472" s="61">
        <f>VLOOKUP(Tabla14[[#This Row],[id]],Tabla2[],'aux buscarv'!E$1,FALSE)</f>
        <v>2023</v>
      </c>
      <c r="F472" s="61">
        <f>VLOOKUP(Tabla14[[#This Row],[id]],Tabla2[],'aux buscarv'!F$1,FALSE)</f>
        <v>7</v>
      </c>
      <c r="G472" s="61" t="str">
        <f>VLOOKUP(Tabla14[[#This Row],[id]],Tabla2[],'aux buscarv'!G$1,FALSE)</f>
        <v>ESTAR</v>
      </c>
      <c r="H472" s="61" t="str">
        <f>VLOOKUP(Tabla14[[#This Row],[id]],Tabla2[],'aux buscarv'!H$1,FALSE)</f>
        <v>SANTA CRUZ</v>
      </c>
      <c r="I472" s="61">
        <f>VLOOKUP(Tabla14[[#This Row],[id]],Tabla2[],'aux buscarv'!I$1,FALSE)</f>
        <v>23</v>
      </c>
      <c r="J472" s="61" t="str">
        <f>VLOOKUP(Tabla14[[#This Row],[id]],Tabla2[],'aux buscarv'!J$1,FALSE)</f>
        <v>RIO GALLEGOS</v>
      </c>
      <c r="K472" s="61" t="str">
        <f>VLOOKUP(Tabla14[[#This Row],[id]],Tabla2[],'aux buscarv'!K$1,FALSE)</f>
        <v>SAN BENITO</v>
      </c>
      <c r="L472" s="61" t="str">
        <f>VLOOKUP(Tabla14[[#This Row],[id]],Tabla2[],'aux buscarv'!L$1,FALSE)</f>
        <v>GIMNASIO PALOS GRUESOS</v>
      </c>
      <c r="M472" s="61" t="str">
        <f>VLOOKUP(Tabla14[[#This Row],[id]],Tabla2[],'aux buscarv'!M$1,FALSE)</f>
        <v>CALLE 14 ESQUINA 13</v>
      </c>
      <c r="N472" s="62" t="str">
        <f>VLOOKUP(Tabla14[[#This Row],[id]],Tabla2[],'aux buscarv'!N$1,FALSE)</f>
        <v>https://goo.gl/maps/aBJLHd2e8enqYWGG9</v>
      </c>
      <c r="O472" t="s">
        <v>129</v>
      </c>
      <c r="P472" t="s">
        <v>137</v>
      </c>
      <c r="Q472" t="s">
        <v>142</v>
      </c>
      <c r="R472">
        <v>30</v>
      </c>
    </row>
    <row r="473" spans="1:18" x14ac:dyDescent="0.25">
      <c r="A473" t="s">
        <v>382</v>
      </c>
      <c r="B473" s="46">
        <f>VLOOKUP(Tabla14[[#This Row],[id]],Tabla2[],'aux buscarv'!B$1,FALSE)</f>
        <v>44964</v>
      </c>
      <c r="C473" s="61">
        <f>VLOOKUP(Tabla14[[#This Row],[id]],Tabla2[],'aux buscarv'!C$1,FALSE)</f>
        <v>7</v>
      </c>
      <c r="D473" s="61">
        <f>VLOOKUP(Tabla14[[#This Row],[id]],Tabla2[],'aux buscarv'!D$1,FALSE)</f>
        <v>2</v>
      </c>
      <c r="E473" s="61">
        <f>VLOOKUP(Tabla14[[#This Row],[id]],Tabla2[],'aux buscarv'!E$1,FALSE)</f>
        <v>2023</v>
      </c>
      <c r="F473" s="61">
        <f>VLOOKUP(Tabla14[[#This Row],[id]],Tabla2[],'aux buscarv'!F$1,FALSE)</f>
        <v>7</v>
      </c>
      <c r="G473" s="61" t="str">
        <f>VLOOKUP(Tabla14[[#This Row],[id]],Tabla2[],'aux buscarv'!G$1,FALSE)</f>
        <v>ESTAR</v>
      </c>
      <c r="H473" s="61" t="str">
        <f>VLOOKUP(Tabla14[[#This Row],[id]],Tabla2[],'aux buscarv'!H$1,FALSE)</f>
        <v>SANTA CRUZ</v>
      </c>
      <c r="I473" s="61">
        <f>VLOOKUP(Tabla14[[#This Row],[id]],Tabla2[],'aux buscarv'!I$1,FALSE)</f>
        <v>23</v>
      </c>
      <c r="J473" s="61" t="str">
        <f>VLOOKUP(Tabla14[[#This Row],[id]],Tabla2[],'aux buscarv'!J$1,FALSE)</f>
        <v>RIO GALLEGOS</v>
      </c>
      <c r="K473" s="61" t="str">
        <f>VLOOKUP(Tabla14[[#This Row],[id]],Tabla2[],'aux buscarv'!K$1,FALSE)</f>
        <v>SAN BENITO</v>
      </c>
      <c r="L473" s="61" t="str">
        <f>VLOOKUP(Tabla14[[#This Row],[id]],Tabla2[],'aux buscarv'!L$1,FALSE)</f>
        <v>GIMNASIO PALOS GRUESOS</v>
      </c>
      <c r="M473" s="61" t="str">
        <f>VLOOKUP(Tabla14[[#This Row],[id]],Tabla2[],'aux buscarv'!M$1,FALSE)</f>
        <v>CALLE 14 ESQUINA 13</v>
      </c>
      <c r="N473" s="62" t="str">
        <f>VLOOKUP(Tabla14[[#This Row],[id]],Tabla2[],'aux buscarv'!N$1,FALSE)</f>
        <v>https://goo.gl/maps/aBJLHd2e8enqYWGG9</v>
      </c>
      <c r="O473" t="s">
        <v>129</v>
      </c>
      <c r="P473" t="s">
        <v>137</v>
      </c>
      <c r="Q473" t="s">
        <v>134</v>
      </c>
      <c r="R473">
        <v>5</v>
      </c>
    </row>
    <row r="474" spans="1:18" x14ac:dyDescent="0.25">
      <c r="A474" t="s">
        <v>382</v>
      </c>
      <c r="B474" s="46">
        <f>VLOOKUP(Tabla14[[#This Row],[id]],Tabla2[],'aux buscarv'!B$1,FALSE)</f>
        <v>44964</v>
      </c>
      <c r="C474" s="61">
        <f>VLOOKUP(Tabla14[[#This Row],[id]],Tabla2[],'aux buscarv'!C$1,FALSE)</f>
        <v>7</v>
      </c>
      <c r="D474" s="61">
        <f>VLOOKUP(Tabla14[[#This Row],[id]],Tabla2[],'aux buscarv'!D$1,FALSE)</f>
        <v>2</v>
      </c>
      <c r="E474" s="61">
        <f>VLOOKUP(Tabla14[[#This Row],[id]],Tabla2[],'aux buscarv'!E$1,FALSE)</f>
        <v>2023</v>
      </c>
      <c r="F474" s="61">
        <f>VLOOKUP(Tabla14[[#This Row],[id]],Tabla2[],'aux buscarv'!F$1,FALSE)</f>
        <v>7</v>
      </c>
      <c r="G474" s="61" t="str">
        <f>VLOOKUP(Tabla14[[#This Row],[id]],Tabla2[],'aux buscarv'!G$1,FALSE)</f>
        <v>ESTAR</v>
      </c>
      <c r="H474" s="61" t="str">
        <f>VLOOKUP(Tabla14[[#This Row],[id]],Tabla2[],'aux buscarv'!H$1,FALSE)</f>
        <v>SANTA CRUZ</v>
      </c>
      <c r="I474" s="61">
        <f>VLOOKUP(Tabla14[[#This Row],[id]],Tabla2[],'aux buscarv'!I$1,FALSE)</f>
        <v>23</v>
      </c>
      <c r="J474" s="61" t="str">
        <f>VLOOKUP(Tabla14[[#This Row],[id]],Tabla2[],'aux buscarv'!J$1,FALSE)</f>
        <v>RIO GALLEGOS</v>
      </c>
      <c r="K474" s="61" t="str">
        <f>VLOOKUP(Tabla14[[#This Row],[id]],Tabla2[],'aux buscarv'!K$1,FALSE)</f>
        <v>SAN BENITO</v>
      </c>
      <c r="L474" s="61" t="str">
        <f>VLOOKUP(Tabla14[[#This Row],[id]],Tabla2[],'aux buscarv'!L$1,FALSE)</f>
        <v>GIMNASIO PALOS GRUESOS</v>
      </c>
      <c r="M474" s="61" t="str">
        <f>VLOOKUP(Tabla14[[#This Row],[id]],Tabla2[],'aux buscarv'!M$1,FALSE)</f>
        <v>CALLE 14 ESQUINA 13</v>
      </c>
      <c r="N474" s="62" t="str">
        <f>VLOOKUP(Tabla14[[#This Row],[id]],Tabla2[],'aux buscarv'!N$1,FALSE)</f>
        <v>https://goo.gl/maps/aBJLHd2e8enqYWGG9</v>
      </c>
      <c r="O474" t="s">
        <v>144</v>
      </c>
      <c r="P474" t="s">
        <v>145</v>
      </c>
      <c r="Q474" t="s">
        <v>111</v>
      </c>
      <c r="R474">
        <v>4</v>
      </c>
    </row>
    <row r="475" spans="1:18" x14ac:dyDescent="0.25">
      <c r="A475" t="s">
        <v>382</v>
      </c>
      <c r="B475" s="46">
        <f>VLOOKUP(Tabla14[[#This Row],[id]],Tabla2[],'aux buscarv'!B$1,FALSE)</f>
        <v>44964</v>
      </c>
      <c r="C475" s="61">
        <f>VLOOKUP(Tabla14[[#This Row],[id]],Tabla2[],'aux buscarv'!C$1,FALSE)</f>
        <v>7</v>
      </c>
      <c r="D475" s="61">
        <f>VLOOKUP(Tabla14[[#This Row],[id]],Tabla2[],'aux buscarv'!D$1,FALSE)</f>
        <v>2</v>
      </c>
      <c r="E475" s="61">
        <f>VLOOKUP(Tabla14[[#This Row],[id]],Tabla2[],'aux buscarv'!E$1,FALSE)</f>
        <v>2023</v>
      </c>
      <c r="F475" s="61">
        <f>VLOOKUP(Tabla14[[#This Row],[id]],Tabla2[],'aux buscarv'!F$1,FALSE)</f>
        <v>7</v>
      </c>
      <c r="G475" s="61" t="str">
        <f>VLOOKUP(Tabla14[[#This Row],[id]],Tabla2[],'aux buscarv'!G$1,FALSE)</f>
        <v>ESTAR</v>
      </c>
      <c r="H475" s="61" t="str">
        <f>VLOOKUP(Tabla14[[#This Row],[id]],Tabla2[],'aux buscarv'!H$1,FALSE)</f>
        <v>SANTA CRUZ</v>
      </c>
      <c r="I475" s="61">
        <f>VLOOKUP(Tabla14[[#This Row],[id]],Tabla2[],'aux buscarv'!I$1,FALSE)</f>
        <v>23</v>
      </c>
      <c r="J475" s="61" t="str">
        <f>VLOOKUP(Tabla14[[#This Row],[id]],Tabla2[],'aux buscarv'!J$1,FALSE)</f>
        <v>RIO GALLEGOS</v>
      </c>
      <c r="K475" s="61" t="str">
        <f>VLOOKUP(Tabla14[[#This Row],[id]],Tabla2[],'aux buscarv'!K$1,FALSE)</f>
        <v>SAN BENITO</v>
      </c>
      <c r="L475" s="61" t="str">
        <f>VLOOKUP(Tabla14[[#This Row],[id]],Tabla2[],'aux buscarv'!L$1,FALSE)</f>
        <v>GIMNASIO PALOS GRUESOS</v>
      </c>
      <c r="M475" s="61" t="str">
        <f>VLOOKUP(Tabla14[[#This Row],[id]],Tabla2[],'aux buscarv'!M$1,FALSE)</f>
        <v>CALLE 14 ESQUINA 13</v>
      </c>
      <c r="N475" s="62" t="str">
        <f>VLOOKUP(Tabla14[[#This Row],[id]],Tabla2[],'aux buscarv'!N$1,FALSE)</f>
        <v>https://goo.gl/maps/aBJLHd2e8enqYWGG9</v>
      </c>
      <c r="O475" t="s">
        <v>144</v>
      </c>
      <c r="P475" t="s">
        <v>145</v>
      </c>
      <c r="Q475" t="s">
        <v>146</v>
      </c>
      <c r="R475">
        <v>16</v>
      </c>
    </row>
    <row r="476" spans="1:18" x14ac:dyDescent="0.25">
      <c r="A476" t="s">
        <v>382</v>
      </c>
      <c r="B476" s="46">
        <f>VLOOKUP(Tabla14[[#This Row],[id]],Tabla2[],'aux buscarv'!B$1,FALSE)</f>
        <v>44964</v>
      </c>
      <c r="C476" s="61">
        <f>VLOOKUP(Tabla14[[#This Row],[id]],Tabla2[],'aux buscarv'!C$1,FALSE)</f>
        <v>7</v>
      </c>
      <c r="D476" s="61">
        <f>VLOOKUP(Tabla14[[#This Row],[id]],Tabla2[],'aux buscarv'!D$1,FALSE)</f>
        <v>2</v>
      </c>
      <c r="E476" s="61">
        <f>VLOOKUP(Tabla14[[#This Row],[id]],Tabla2[],'aux buscarv'!E$1,FALSE)</f>
        <v>2023</v>
      </c>
      <c r="F476" s="61">
        <f>VLOOKUP(Tabla14[[#This Row],[id]],Tabla2[],'aux buscarv'!F$1,FALSE)</f>
        <v>7</v>
      </c>
      <c r="G476" s="61" t="str">
        <f>VLOOKUP(Tabla14[[#This Row],[id]],Tabla2[],'aux buscarv'!G$1,FALSE)</f>
        <v>ESTAR</v>
      </c>
      <c r="H476" s="61" t="str">
        <f>VLOOKUP(Tabla14[[#This Row],[id]],Tabla2[],'aux buscarv'!H$1,FALSE)</f>
        <v>SANTA CRUZ</v>
      </c>
      <c r="I476" s="61">
        <f>VLOOKUP(Tabla14[[#This Row],[id]],Tabla2[],'aux buscarv'!I$1,FALSE)</f>
        <v>23</v>
      </c>
      <c r="J476" s="61" t="str">
        <f>VLOOKUP(Tabla14[[#This Row],[id]],Tabla2[],'aux buscarv'!J$1,FALSE)</f>
        <v>RIO GALLEGOS</v>
      </c>
      <c r="K476" s="61" t="str">
        <f>VLOOKUP(Tabla14[[#This Row],[id]],Tabla2[],'aux buscarv'!K$1,FALSE)</f>
        <v>SAN BENITO</v>
      </c>
      <c r="L476" s="61" t="str">
        <f>VLOOKUP(Tabla14[[#This Row],[id]],Tabla2[],'aux buscarv'!L$1,FALSE)</f>
        <v>GIMNASIO PALOS GRUESOS</v>
      </c>
      <c r="M476" s="61" t="str">
        <f>VLOOKUP(Tabla14[[#This Row],[id]],Tabla2[],'aux buscarv'!M$1,FALSE)</f>
        <v>CALLE 14 ESQUINA 13</v>
      </c>
      <c r="N476" s="62" t="str">
        <f>VLOOKUP(Tabla14[[#This Row],[id]],Tabla2[],'aux buscarv'!N$1,FALSE)</f>
        <v>https://goo.gl/maps/aBJLHd2e8enqYWGG9</v>
      </c>
      <c r="O476" t="s">
        <v>151</v>
      </c>
      <c r="P476" t="s">
        <v>151</v>
      </c>
      <c r="Q476" t="s">
        <v>111</v>
      </c>
      <c r="R476">
        <v>55</v>
      </c>
    </row>
    <row r="477" spans="1:18" x14ac:dyDescent="0.25">
      <c r="A477" t="s">
        <v>382</v>
      </c>
      <c r="B477" s="46">
        <f>VLOOKUP(Tabla14[[#This Row],[id]],Tabla2[],'aux buscarv'!B$1,FALSE)</f>
        <v>44964</v>
      </c>
      <c r="C477" s="61">
        <f>VLOOKUP(Tabla14[[#This Row],[id]],Tabla2[],'aux buscarv'!C$1,FALSE)</f>
        <v>7</v>
      </c>
      <c r="D477" s="61">
        <f>VLOOKUP(Tabla14[[#This Row],[id]],Tabla2[],'aux buscarv'!D$1,FALSE)</f>
        <v>2</v>
      </c>
      <c r="E477" s="61">
        <f>VLOOKUP(Tabla14[[#This Row],[id]],Tabla2[],'aux buscarv'!E$1,FALSE)</f>
        <v>2023</v>
      </c>
      <c r="F477" s="61">
        <f>VLOOKUP(Tabla14[[#This Row],[id]],Tabla2[],'aux buscarv'!F$1,FALSE)</f>
        <v>7</v>
      </c>
      <c r="G477" s="61" t="str">
        <f>VLOOKUP(Tabla14[[#This Row],[id]],Tabla2[],'aux buscarv'!G$1,FALSE)</f>
        <v>ESTAR</v>
      </c>
      <c r="H477" s="61" t="str">
        <f>VLOOKUP(Tabla14[[#This Row],[id]],Tabla2[],'aux buscarv'!H$1,FALSE)</f>
        <v>SANTA CRUZ</v>
      </c>
      <c r="I477" s="61">
        <f>VLOOKUP(Tabla14[[#This Row],[id]],Tabla2[],'aux buscarv'!I$1,FALSE)</f>
        <v>23</v>
      </c>
      <c r="J477" s="61" t="str">
        <f>VLOOKUP(Tabla14[[#This Row],[id]],Tabla2[],'aux buscarv'!J$1,FALSE)</f>
        <v>RIO GALLEGOS</v>
      </c>
      <c r="K477" s="61" t="str">
        <f>VLOOKUP(Tabla14[[#This Row],[id]],Tabla2[],'aux buscarv'!K$1,FALSE)</f>
        <v>SAN BENITO</v>
      </c>
      <c r="L477" s="61" t="str">
        <f>VLOOKUP(Tabla14[[#This Row],[id]],Tabla2[],'aux buscarv'!L$1,FALSE)</f>
        <v>GIMNASIO PALOS GRUESOS</v>
      </c>
      <c r="M477" s="61" t="str">
        <f>VLOOKUP(Tabla14[[#This Row],[id]],Tabla2[],'aux buscarv'!M$1,FALSE)</f>
        <v>CALLE 14 ESQUINA 13</v>
      </c>
      <c r="N477" s="62" t="str">
        <f>VLOOKUP(Tabla14[[#This Row],[id]],Tabla2[],'aux buscarv'!N$1,FALSE)</f>
        <v>https://goo.gl/maps/aBJLHd2e8enqYWGG9</v>
      </c>
      <c r="O477" t="s">
        <v>151</v>
      </c>
      <c r="P477" t="s">
        <v>151</v>
      </c>
      <c r="Q477" t="s">
        <v>142</v>
      </c>
      <c r="R477">
        <v>72</v>
      </c>
    </row>
    <row r="478" spans="1:18" x14ac:dyDescent="0.25">
      <c r="A478" t="s">
        <v>382</v>
      </c>
      <c r="B478" s="46">
        <f>VLOOKUP(Tabla14[[#This Row],[id]],Tabla2[],'aux buscarv'!B$1,FALSE)</f>
        <v>44964</v>
      </c>
      <c r="C478" s="61">
        <f>VLOOKUP(Tabla14[[#This Row],[id]],Tabla2[],'aux buscarv'!C$1,FALSE)</f>
        <v>7</v>
      </c>
      <c r="D478" s="61">
        <f>VLOOKUP(Tabla14[[#This Row],[id]],Tabla2[],'aux buscarv'!D$1,FALSE)</f>
        <v>2</v>
      </c>
      <c r="E478" s="61">
        <f>VLOOKUP(Tabla14[[#This Row],[id]],Tabla2[],'aux buscarv'!E$1,FALSE)</f>
        <v>2023</v>
      </c>
      <c r="F478" s="61">
        <f>VLOOKUP(Tabla14[[#This Row],[id]],Tabla2[],'aux buscarv'!F$1,FALSE)</f>
        <v>7</v>
      </c>
      <c r="G478" s="61" t="str">
        <f>VLOOKUP(Tabla14[[#This Row],[id]],Tabla2[],'aux buscarv'!G$1,FALSE)</f>
        <v>ESTAR</v>
      </c>
      <c r="H478" s="61" t="str">
        <f>VLOOKUP(Tabla14[[#This Row],[id]],Tabla2[],'aux buscarv'!H$1,FALSE)</f>
        <v>SANTA CRUZ</v>
      </c>
      <c r="I478" s="61">
        <f>VLOOKUP(Tabla14[[#This Row],[id]],Tabla2[],'aux buscarv'!I$1,FALSE)</f>
        <v>23</v>
      </c>
      <c r="J478" s="61" t="str">
        <f>VLOOKUP(Tabla14[[#This Row],[id]],Tabla2[],'aux buscarv'!J$1,FALSE)</f>
        <v>RIO GALLEGOS</v>
      </c>
      <c r="K478" s="61" t="str">
        <f>VLOOKUP(Tabla14[[#This Row],[id]],Tabla2[],'aux buscarv'!K$1,FALSE)</f>
        <v>SAN BENITO</v>
      </c>
      <c r="L478" s="61" t="str">
        <f>VLOOKUP(Tabla14[[#This Row],[id]],Tabla2[],'aux buscarv'!L$1,FALSE)</f>
        <v>GIMNASIO PALOS GRUESOS</v>
      </c>
      <c r="M478" s="61" t="str">
        <f>VLOOKUP(Tabla14[[#This Row],[id]],Tabla2[],'aux buscarv'!M$1,FALSE)</f>
        <v>CALLE 14 ESQUINA 13</v>
      </c>
      <c r="N478" s="62" t="str">
        <f>VLOOKUP(Tabla14[[#This Row],[id]],Tabla2[],'aux buscarv'!N$1,FALSE)</f>
        <v>https://goo.gl/maps/aBJLHd2e8enqYWGG9</v>
      </c>
      <c r="O478" t="s">
        <v>152</v>
      </c>
      <c r="P478" t="s">
        <v>152</v>
      </c>
      <c r="Q478" t="s">
        <v>111</v>
      </c>
      <c r="R478">
        <v>35</v>
      </c>
    </row>
    <row r="479" spans="1:18" x14ac:dyDescent="0.25">
      <c r="A479" t="s">
        <v>382</v>
      </c>
      <c r="B479" s="46">
        <f>VLOOKUP(Tabla14[[#This Row],[id]],Tabla2[],'aux buscarv'!B$1,FALSE)</f>
        <v>44964</v>
      </c>
      <c r="C479" s="61">
        <f>VLOOKUP(Tabla14[[#This Row],[id]],Tabla2[],'aux buscarv'!C$1,FALSE)</f>
        <v>7</v>
      </c>
      <c r="D479" s="61">
        <f>VLOOKUP(Tabla14[[#This Row],[id]],Tabla2[],'aux buscarv'!D$1,FALSE)</f>
        <v>2</v>
      </c>
      <c r="E479" s="61">
        <f>VLOOKUP(Tabla14[[#This Row],[id]],Tabla2[],'aux buscarv'!E$1,FALSE)</f>
        <v>2023</v>
      </c>
      <c r="F479" s="61">
        <f>VLOOKUP(Tabla14[[#This Row],[id]],Tabla2[],'aux buscarv'!F$1,FALSE)</f>
        <v>7</v>
      </c>
      <c r="G479" s="61" t="str">
        <f>VLOOKUP(Tabla14[[#This Row],[id]],Tabla2[],'aux buscarv'!G$1,FALSE)</f>
        <v>ESTAR</v>
      </c>
      <c r="H479" s="61" t="str">
        <f>VLOOKUP(Tabla14[[#This Row],[id]],Tabla2[],'aux buscarv'!H$1,FALSE)</f>
        <v>SANTA CRUZ</v>
      </c>
      <c r="I479" s="61">
        <f>VLOOKUP(Tabla14[[#This Row],[id]],Tabla2[],'aux buscarv'!I$1,FALSE)</f>
        <v>23</v>
      </c>
      <c r="J479" s="61" t="str">
        <f>VLOOKUP(Tabla14[[#This Row],[id]],Tabla2[],'aux buscarv'!J$1,FALSE)</f>
        <v>RIO GALLEGOS</v>
      </c>
      <c r="K479" s="61" t="str">
        <f>VLOOKUP(Tabla14[[#This Row],[id]],Tabla2[],'aux buscarv'!K$1,FALSE)</f>
        <v>SAN BENITO</v>
      </c>
      <c r="L479" s="61" t="str">
        <f>VLOOKUP(Tabla14[[#This Row],[id]],Tabla2[],'aux buscarv'!L$1,FALSE)</f>
        <v>GIMNASIO PALOS GRUESOS</v>
      </c>
      <c r="M479" s="61" t="str">
        <f>VLOOKUP(Tabla14[[#This Row],[id]],Tabla2[],'aux buscarv'!M$1,FALSE)</f>
        <v>CALLE 14 ESQUINA 13</v>
      </c>
      <c r="N479" s="62" t="str">
        <f>VLOOKUP(Tabla14[[#This Row],[id]],Tabla2[],'aux buscarv'!N$1,FALSE)</f>
        <v>https://goo.gl/maps/aBJLHd2e8enqYWGG9</v>
      </c>
      <c r="O479" t="s">
        <v>152</v>
      </c>
      <c r="P479" t="s">
        <v>152</v>
      </c>
      <c r="Q479" t="s">
        <v>142</v>
      </c>
      <c r="R479">
        <v>45</v>
      </c>
    </row>
    <row r="480" spans="1:18" x14ac:dyDescent="0.25">
      <c r="A480" t="s">
        <v>382</v>
      </c>
      <c r="B480" s="46">
        <f>VLOOKUP(Tabla14[[#This Row],[id]],Tabla2[],'aux buscarv'!B$1,FALSE)</f>
        <v>44964</v>
      </c>
      <c r="C480" s="61">
        <f>VLOOKUP(Tabla14[[#This Row],[id]],Tabla2[],'aux buscarv'!C$1,FALSE)</f>
        <v>7</v>
      </c>
      <c r="D480" s="61">
        <f>VLOOKUP(Tabla14[[#This Row],[id]],Tabla2[],'aux buscarv'!D$1,FALSE)</f>
        <v>2</v>
      </c>
      <c r="E480" s="61">
        <f>VLOOKUP(Tabla14[[#This Row],[id]],Tabla2[],'aux buscarv'!E$1,FALSE)</f>
        <v>2023</v>
      </c>
      <c r="F480" s="61">
        <f>VLOOKUP(Tabla14[[#This Row],[id]],Tabla2[],'aux buscarv'!F$1,FALSE)</f>
        <v>7</v>
      </c>
      <c r="G480" s="61" t="str">
        <f>VLOOKUP(Tabla14[[#This Row],[id]],Tabla2[],'aux buscarv'!G$1,FALSE)</f>
        <v>ESTAR</v>
      </c>
      <c r="H480" s="61" t="str">
        <f>VLOOKUP(Tabla14[[#This Row],[id]],Tabla2[],'aux buscarv'!H$1,FALSE)</f>
        <v>SANTA CRUZ</v>
      </c>
      <c r="I480" s="61">
        <f>VLOOKUP(Tabla14[[#This Row],[id]],Tabla2[],'aux buscarv'!I$1,FALSE)</f>
        <v>23</v>
      </c>
      <c r="J480" s="61" t="str">
        <f>VLOOKUP(Tabla14[[#This Row],[id]],Tabla2[],'aux buscarv'!J$1,FALSE)</f>
        <v>RIO GALLEGOS</v>
      </c>
      <c r="K480" s="61" t="str">
        <f>VLOOKUP(Tabla14[[#This Row],[id]],Tabla2[],'aux buscarv'!K$1,FALSE)</f>
        <v>SAN BENITO</v>
      </c>
      <c r="L480" s="61" t="str">
        <f>VLOOKUP(Tabla14[[#This Row],[id]],Tabla2[],'aux buscarv'!L$1,FALSE)</f>
        <v>GIMNASIO PALOS GRUESOS</v>
      </c>
      <c r="M480" s="61" t="str">
        <f>VLOOKUP(Tabla14[[#This Row],[id]],Tabla2[],'aux buscarv'!M$1,FALSE)</f>
        <v>CALLE 14 ESQUINA 13</v>
      </c>
      <c r="N480" s="62" t="str">
        <f>VLOOKUP(Tabla14[[#This Row],[id]],Tabla2[],'aux buscarv'!N$1,FALSE)</f>
        <v>https://goo.gl/maps/aBJLHd2e8enqYWGG9</v>
      </c>
      <c r="O480" t="s">
        <v>152</v>
      </c>
      <c r="P480" t="s">
        <v>152</v>
      </c>
      <c r="Q480" t="s">
        <v>134</v>
      </c>
      <c r="R480">
        <v>7</v>
      </c>
    </row>
    <row r="481" spans="1:18" x14ac:dyDescent="0.25">
      <c r="A481" t="s">
        <v>383</v>
      </c>
      <c r="B481" s="46">
        <f>VLOOKUP(Tabla14[[#This Row],[id]],Tabla2[],'aux buscarv'!B$1,FALSE)</f>
        <v>44965</v>
      </c>
      <c r="C481" s="61">
        <f>VLOOKUP(Tabla14[[#This Row],[id]],Tabla2[],'aux buscarv'!C$1,FALSE)</f>
        <v>8</v>
      </c>
      <c r="D481" s="61">
        <f>VLOOKUP(Tabla14[[#This Row],[id]],Tabla2[],'aux buscarv'!D$1,FALSE)</f>
        <v>2</v>
      </c>
      <c r="E481" s="61">
        <f>VLOOKUP(Tabla14[[#This Row],[id]],Tabla2[],'aux buscarv'!E$1,FALSE)</f>
        <v>2023</v>
      </c>
      <c r="F481" s="61">
        <f>VLOOKUP(Tabla14[[#This Row],[id]],Tabla2[],'aux buscarv'!F$1,FALSE)</f>
        <v>7</v>
      </c>
      <c r="G481" s="61" t="str">
        <f>VLOOKUP(Tabla14[[#This Row],[id]],Tabla2[],'aux buscarv'!G$1,FALSE)</f>
        <v>ESTAR</v>
      </c>
      <c r="H481" s="61" t="str">
        <f>VLOOKUP(Tabla14[[#This Row],[id]],Tabla2[],'aux buscarv'!H$1,FALSE)</f>
        <v>SANTA CRUZ</v>
      </c>
      <c r="I481" s="61">
        <f>VLOOKUP(Tabla14[[#This Row],[id]],Tabla2[],'aux buscarv'!I$1,FALSE)</f>
        <v>23</v>
      </c>
      <c r="J481" s="61" t="str">
        <f>VLOOKUP(Tabla14[[#This Row],[id]],Tabla2[],'aux buscarv'!J$1,FALSE)</f>
        <v>EL CALAFATE</v>
      </c>
      <c r="K481" s="61" t="str">
        <f>VLOOKUP(Tabla14[[#This Row],[id]],Tabla2[],'aux buscarv'!K$1,FALSE)</f>
        <v>LINDA VISTA</v>
      </c>
      <c r="L481" s="61" t="str">
        <f>VLOOKUP(Tabla14[[#This Row],[id]],Tabla2[],'aux buscarv'!L$1,FALSE)</f>
        <v>GIMNASIO PALOS GRUESOS</v>
      </c>
      <c r="M481" s="61" t="str">
        <f>VLOOKUP(Tabla14[[#This Row],[id]],Tabla2[],'aux buscarv'!M$1,FALSE)</f>
        <v>SALVADOR LARA S/N</v>
      </c>
      <c r="N481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481" t="s">
        <v>109</v>
      </c>
      <c r="P481" t="s">
        <v>110</v>
      </c>
      <c r="Q481" t="s">
        <v>111</v>
      </c>
      <c r="R481">
        <v>68</v>
      </c>
    </row>
    <row r="482" spans="1:18" x14ac:dyDescent="0.25">
      <c r="A482" t="s">
        <v>383</v>
      </c>
      <c r="B482" s="46">
        <f>VLOOKUP(Tabla14[[#This Row],[id]],Tabla2[],'aux buscarv'!B$1,FALSE)</f>
        <v>44965</v>
      </c>
      <c r="C482" s="61">
        <f>VLOOKUP(Tabla14[[#This Row],[id]],Tabla2[],'aux buscarv'!C$1,FALSE)</f>
        <v>8</v>
      </c>
      <c r="D482" s="61">
        <f>VLOOKUP(Tabla14[[#This Row],[id]],Tabla2[],'aux buscarv'!D$1,FALSE)</f>
        <v>2</v>
      </c>
      <c r="E482" s="61">
        <f>VLOOKUP(Tabla14[[#This Row],[id]],Tabla2[],'aux buscarv'!E$1,FALSE)</f>
        <v>2023</v>
      </c>
      <c r="F482" s="61">
        <f>VLOOKUP(Tabla14[[#This Row],[id]],Tabla2[],'aux buscarv'!F$1,FALSE)</f>
        <v>7</v>
      </c>
      <c r="G482" s="61" t="str">
        <f>VLOOKUP(Tabla14[[#This Row],[id]],Tabla2[],'aux buscarv'!G$1,FALSE)</f>
        <v>ESTAR</v>
      </c>
      <c r="H482" s="61" t="str">
        <f>VLOOKUP(Tabla14[[#This Row],[id]],Tabla2[],'aux buscarv'!H$1,FALSE)</f>
        <v>SANTA CRUZ</v>
      </c>
      <c r="I482" s="61">
        <f>VLOOKUP(Tabla14[[#This Row],[id]],Tabla2[],'aux buscarv'!I$1,FALSE)</f>
        <v>23</v>
      </c>
      <c r="J482" s="61" t="str">
        <f>VLOOKUP(Tabla14[[#This Row],[id]],Tabla2[],'aux buscarv'!J$1,FALSE)</f>
        <v>EL CALAFATE</v>
      </c>
      <c r="K482" s="61" t="str">
        <f>VLOOKUP(Tabla14[[#This Row],[id]],Tabla2[],'aux buscarv'!K$1,FALSE)</f>
        <v>LINDA VISTA</v>
      </c>
      <c r="L482" s="61" t="str">
        <f>VLOOKUP(Tabla14[[#This Row],[id]],Tabla2[],'aux buscarv'!L$1,FALSE)</f>
        <v>GIMNASIO PALOS GRUESOS</v>
      </c>
      <c r="M482" s="61" t="str">
        <f>VLOOKUP(Tabla14[[#This Row],[id]],Tabla2[],'aux buscarv'!M$1,FALSE)</f>
        <v>SALVADOR LARA S/N</v>
      </c>
      <c r="N482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482" t="s">
        <v>109</v>
      </c>
      <c r="P482" t="s">
        <v>110</v>
      </c>
      <c r="Q482" t="s">
        <v>112</v>
      </c>
      <c r="R482">
        <v>94</v>
      </c>
    </row>
    <row r="483" spans="1:18" x14ac:dyDescent="0.25">
      <c r="A483" t="s">
        <v>383</v>
      </c>
      <c r="B483" s="46">
        <f>VLOOKUP(Tabla14[[#This Row],[id]],Tabla2[],'aux buscarv'!B$1,FALSE)</f>
        <v>44965</v>
      </c>
      <c r="C483" s="61">
        <f>VLOOKUP(Tabla14[[#This Row],[id]],Tabla2[],'aux buscarv'!C$1,FALSE)</f>
        <v>8</v>
      </c>
      <c r="D483" s="61">
        <f>VLOOKUP(Tabla14[[#This Row],[id]],Tabla2[],'aux buscarv'!D$1,FALSE)</f>
        <v>2</v>
      </c>
      <c r="E483" s="61">
        <f>VLOOKUP(Tabla14[[#This Row],[id]],Tabla2[],'aux buscarv'!E$1,FALSE)</f>
        <v>2023</v>
      </c>
      <c r="F483" s="61">
        <f>VLOOKUP(Tabla14[[#This Row],[id]],Tabla2[],'aux buscarv'!F$1,FALSE)</f>
        <v>7</v>
      </c>
      <c r="G483" s="61" t="str">
        <f>VLOOKUP(Tabla14[[#This Row],[id]],Tabla2[],'aux buscarv'!G$1,FALSE)</f>
        <v>ESTAR</v>
      </c>
      <c r="H483" s="61" t="str">
        <f>VLOOKUP(Tabla14[[#This Row],[id]],Tabla2[],'aux buscarv'!H$1,FALSE)</f>
        <v>SANTA CRUZ</v>
      </c>
      <c r="I483" s="61">
        <f>VLOOKUP(Tabla14[[#This Row],[id]],Tabla2[],'aux buscarv'!I$1,FALSE)</f>
        <v>23</v>
      </c>
      <c r="J483" s="61" t="str">
        <f>VLOOKUP(Tabla14[[#This Row],[id]],Tabla2[],'aux buscarv'!J$1,FALSE)</f>
        <v>EL CALAFATE</v>
      </c>
      <c r="K483" s="61" t="str">
        <f>VLOOKUP(Tabla14[[#This Row],[id]],Tabla2[],'aux buscarv'!K$1,FALSE)</f>
        <v>LINDA VISTA</v>
      </c>
      <c r="L483" s="61" t="str">
        <f>VLOOKUP(Tabla14[[#This Row],[id]],Tabla2[],'aux buscarv'!L$1,FALSE)</f>
        <v>GIMNASIO PALOS GRUESOS</v>
      </c>
      <c r="M483" s="61" t="str">
        <f>VLOOKUP(Tabla14[[#This Row],[id]],Tabla2[],'aux buscarv'!M$1,FALSE)</f>
        <v>SALVADOR LARA S/N</v>
      </c>
      <c r="N483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483" t="s">
        <v>109</v>
      </c>
      <c r="P483" t="s">
        <v>110</v>
      </c>
      <c r="Q483" t="s">
        <v>120</v>
      </c>
      <c r="R483">
        <v>24</v>
      </c>
    </row>
    <row r="484" spans="1:18" x14ac:dyDescent="0.25">
      <c r="A484" t="s">
        <v>383</v>
      </c>
      <c r="B484" s="46">
        <f>VLOOKUP(Tabla14[[#This Row],[id]],Tabla2[],'aux buscarv'!B$1,FALSE)</f>
        <v>44965</v>
      </c>
      <c r="C484" s="61">
        <f>VLOOKUP(Tabla14[[#This Row],[id]],Tabla2[],'aux buscarv'!C$1,FALSE)</f>
        <v>8</v>
      </c>
      <c r="D484" s="61">
        <f>VLOOKUP(Tabla14[[#This Row],[id]],Tabla2[],'aux buscarv'!D$1,FALSE)</f>
        <v>2</v>
      </c>
      <c r="E484" s="61">
        <f>VLOOKUP(Tabla14[[#This Row],[id]],Tabla2[],'aux buscarv'!E$1,FALSE)</f>
        <v>2023</v>
      </c>
      <c r="F484" s="61">
        <f>VLOOKUP(Tabla14[[#This Row],[id]],Tabla2[],'aux buscarv'!F$1,FALSE)</f>
        <v>7</v>
      </c>
      <c r="G484" s="61" t="str">
        <f>VLOOKUP(Tabla14[[#This Row],[id]],Tabla2[],'aux buscarv'!G$1,FALSE)</f>
        <v>ESTAR</v>
      </c>
      <c r="H484" s="61" t="str">
        <f>VLOOKUP(Tabla14[[#This Row],[id]],Tabla2[],'aux buscarv'!H$1,FALSE)</f>
        <v>SANTA CRUZ</v>
      </c>
      <c r="I484" s="61">
        <f>VLOOKUP(Tabla14[[#This Row],[id]],Tabla2[],'aux buscarv'!I$1,FALSE)</f>
        <v>23</v>
      </c>
      <c r="J484" s="61" t="str">
        <f>VLOOKUP(Tabla14[[#This Row],[id]],Tabla2[],'aux buscarv'!J$1,FALSE)</f>
        <v>EL CALAFATE</v>
      </c>
      <c r="K484" s="61" t="str">
        <f>VLOOKUP(Tabla14[[#This Row],[id]],Tabla2[],'aux buscarv'!K$1,FALSE)</f>
        <v>LINDA VISTA</v>
      </c>
      <c r="L484" s="61" t="str">
        <f>VLOOKUP(Tabla14[[#This Row],[id]],Tabla2[],'aux buscarv'!L$1,FALSE)</f>
        <v>GIMNASIO PALOS GRUESOS</v>
      </c>
      <c r="M484" s="61" t="str">
        <f>VLOOKUP(Tabla14[[#This Row],[id]],Tabla2[],'aux buscarv'!M$1,FALSE)</f>
        <v>SALVADOR LARA S/N</v>
      </c>
      <c r="N484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484" t="s">
        <v>109</v>
      </c>
      <c r="P484" t="s">
        <v>110</v>
      </c>
      <c r="Q484" t="s">
        <v>121</v>
      </c>
      <c r="R484">
        <v>3</v>
      </c>
    </row>
    <row r="485" spans="1:18" x14ac:dyDescent="0.25">
      <c r="A485" t="s">
        <v>383</v>
      </c>
      <c r="B485" s="46">
        <f>VLOOKUP(Tabla14[[#This Row],[id]],Tabla2[],'aux buscarv'!B$1,FALSE)</f>
        <v>44965</v>
      </c>
      <c r="C485" s="61">
        <f>VLOOKUP(Tabla14[[#This Row],[id]],Tabla2[],'aux buscarv'!C$1,FALSE)</f>
        <v>8</v>
      </c>
      <c r="D485" s="61">
        <f>VLOOKUP(Tabla14[[#This Row],[id]],Tabla2[],'aux buscarv'!D$1,FALSE)</f>
        <v>2</v>
      </c>
      <c r="E485" s="61">
        <f>VLOOKUP(Tabla14[[#This Row],[id]],Tabla2[],'aux buscarv'!E$1,FALSE)</f>
        <v>2023</v>
      </c>
      <c r="F485" s="61">
        <f>VLOOKUP(Tabla14[[#This Row],[id]],Tabla2[],'aux buscarv'!F$1,FALSE)</f>
        <v>7</v>
      </c>
      <c r="G485" s="61" t="str">
        <f>VLOOKUP(Tabla14[[#This Row],[id]],Tabla2[],'aux buscarv'!G$1,FALSE)</f>
        <v>ESTAR</v>
      </c>
      <c r="H485" s="61" t="str">
        <f>VLOOKUP(Tabla14[[#This Row],[id]],Tabla2[],'aux buscarv'!H$1,FALSE)</f>
        <v>SANTA CRUZ</v>
      </c>
      <c r="I485" s="61">
        <f>VLOOKUP(Tabla14[[#This Row],[id]],Tabla2[],'aux buscarv'!I$1,FALSE)</f>
        <v>23</v>
      </c>
      <c r="J485" s="61" t="str">
        <f>VLOOKUP(Tabla14[[#This Row],[id]],Tabla2[],'aux buscarv'!J$1,FALSE)</f>
        <v>EL CALAFATE</v>
      </c>
      <c r="K485" s="61" t="str">
        <f>VLOOKUP(Tabla14[[#This Row],[id]],Tabla2[],'aux buscarv'!K$1,FALSE)</f>
        <v>LINDA VISTA</v>
      </c>
      <c r="L485" s="61" t="str">
        <f>VLOOKUP(Tabla14[[#This Row],[id]],Tabla2[],'aux buscarv'!L$1,FALSE)</f>
        <v>GIMNASIO PALOS GRUESOS</v>
      </c>
      <c r="M485" s="61" t="str">
        <f>VLOOKUP(Tabla14[[#This Row],[id]],Tabla2[],'aux buscarv'!M$1,FALSE)</f>
        <v>SALVADOR LARA S/N</v>
      </c>
      <c r="N485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485" t="s">
        <v>109</v>
      </c>
      <c r="P485" t="s">
        <v>113</v>
      </c>
      <c r="Q485" t="s">
        <v>112</v>
      </c>
      <c r="R485">
        <v>34</v>
      </c>
    </row>
    <row r="486" spans="1:18" x14ac:dyDescent="0.25">
      <c r="A486" t="s">
        <v>383</v>
      </c>
      <c r="B486" s="46">
        <f>VLOOKUP(Tabla14[[#This Row],[id]],Tabla2[],'aux buscarv'!B$1,FALSE)</f>
        <v>44965</v>
      </c>
      <c r="C486" s="61">
        <f>VLOOKUP(Tabla14[[#This Row],[id]],Tabla2[],'aux buscarv'!C$1,FALSE)</f>
        <v>8</v>
      </c>
      <c r="D486" s="61">
        <f>VLOOKUP(Tabla14[[#This Row],[id]],Tabla2[],'aux buscarv'!D$1,FALSE)</f>
        <v>2</v>
      </c>
      <c r="E486" s="61">
        <f>VLOOKUP(Tabla14[[#This Row],[id]],Tabla2[],'aux buscarv'!E$1,FALSE)</f>
        <v>2023</v>
      </c>
      <c r="F486" s="61">
        <f>VLOOKUP(Tabla14[[#This Row],[id]],Tabla2[],'aux buscarv'!F$1,FALSE)</f>
        <v>7</v>
      </c>
      <c r="G486" s="61" t="str">
        <f>VLOOKUP(Tabla14[[#This Row],[id]],Tabla2[],'aux buscarv'!G$1,FALSE)</f>
        <v>ESTAR</v>
      </c>
      <c r="H486" s="61" t="str">
        <f>VLOOKUP(Tabla14[[#This Row],[id]],Tabla2[],'aux buscarv'!H$1,FALSE)</f>
        <v>SANTA CRUZ</v>
      </c>
      <c r="I486" s="61">
        <f>VLOOKUP(Tabla14[[#This Row],[id]],Tabla2[],'aux buscarv'!I$1,FALSE)</f>
        <v>23</v>
      </c>
      <c r="J486" s="61" t="str">
        <f>VLOOKUP(Tabla14[[#This Row],[id]],Tabla2[],'aux buscarv'!J$1,FALSE)</f>
        <v>EL CALAFATE</v>
      </c>
      <c r="K486" s="61" t="str">
        <f>VLOOKUP(Tabla14[[#This Row],[id]],Tabla2[],'aux buscarv'!K$1,FALSE)</f>
        <v>LINDA VISTA</v>
      </c>
      <c r="L486" s="61" t="str">
        <f>VLOOKUP(Tabla14[[#This Row],[id]],Tabla2[],'aux buscarv'!L$1,FALSE)</f>
        <v>GIMNASIO PALOS GRUESOS</v>
      </c>
      <c r="M486" s="61" t="str">
        <f>VLOOKUP(Tabla14[[#This Row],[id]],Tabla2[],'aux buscarv'!M$1,FALSE)</f>
        <v>SALVADOR LARA S/N</v>
      </c>
      <c r="N486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486" t="s">
        <v>114</v>
      </c>
      <c r="P486" t="s">
        <v>115</v>
      </c>
      <c r="Q486" t="s">
        <v>111</v>
      </c>
      <c r="R486">
        <v>22</v>
      </c>
    </row>
    <row r="487" spans="1:18" x14ac:dyDescent="0.25">
      <c r="A487" t="s">
        <v>383</v>
      </c>
      <c r="B487" s="46">
        <f>VLOOKUP(Tabla14[[#This Row],[id]],Tabla2[],'aux buscarv'!B$1,FALSE)</f>
        <v>44965</v>
      </c>
      <c r="C487" s="61">
        <f>VLOOKUP(Tabla14[[#This Row],[id]],Tabla2[],'aux buscarv'!C$1,FALSE)</f>
        <v>8</v>
      </c>
      <c r="D487" s="61">
        <f>VLOOKUP(Tabla14[[#This Row],[id]],Tabla2[],'aux buscarv'!D$1,FALSE)</f>
        <v>2</v>
      </c>
      <c r="E487" s="61">
        <f>VLOOKUP(Tabla14[[#This Row],[id]],Tabla2[],'aux buscarv'!E$1,FALSE)</f>
        <v>2023</v>
      </c>
      <c r="F487" s="61">
        <f>VLOOKUP(Tabla14[[#This Row],[id]],Tabla2[],'aux buscarv'!F$1,FALSE)</f>
        <v>7</v>
      </c>
      <c r="G487" s="61" t="str">
        <f>VLOOKUP(Tabla14[[#This Row],[id]],Tabla2[],'aux buscarv'!G$1,FALSE)</f>
        <v>ESTAR</v>
      </c>
      <c r="H487" s="61" t="str">
        <f>VLOOKUP(Tabla14[[#This Row],[id]],Tabla2[],'aux buscarv'!H$1,FALSE)</f>
        <v>SANTA CRUZ</v>
      </c>
      <c r="I487" s="61">
        <f>VLOOKUP(Tabla14[[#This Row],[id]],Tabla2[],'aux buscarv'!I$1,FALSE)</f>
        <v>23</v>
      </c>
      <c r="J487" s="61" t="str">
        <f>VLOOKUP(Tabla14[[#This Row],[id]],Tabla2[],'aux buscarv'!J$1,FALSE)</f>
        <v>EL CALAFATE</v>
      </c>
      <c r="K487" s="61" t="str">
        <f>VLOOKUP(Tabla14[[#This Row],[id]],Tabla2[],'aux buscarv'!K$1,FALSE)</f>
        <v>LINDA VISTA</v>
      </c>
      <c r="L487" s="61" t="str">
        <f>VLOOKUP(Tabla14[[#This Row],[id]],Tabla2[],'aux buscarv'!L$1,FALSE)</f>
        <v>GIMNASIO PALOS GRUESOS</v>
      </c>
      <c r="M487" s="61" t="str">
        <f>VLOOKUP(Tabla14[[#This Row],[id]],Tabla2[],'aux buscarv'!M$1,FALSE)</f>
        <v>SALVADOR LARA S/N</v>
      </c>
      <c r="N487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487" t="s">
        <v>114</v>
      </c>
      <c r="P487" t="s">
        <v>123</v>
      </c>
      <c r="Q487" t="s">
        <v>124</v>
      </c>
      <c r="R487">
        <v>14</v>
      </c>
    </row>
    <row r="488" spans="1:18" x14ac:dyDescent="0.25">
      <c r="A488" t="s">
        <v>383</v>
      </c>
      <c r="B488" s="46">
        <f>VLOOKUP(Tabla14[[#This Row],[id]],Tabla2[],'aux buscarv'!B$1,FALSE)</f>
        <v>44965</v>
      </c>
      <c r="C488" s="61">
        <f>VLOOKUP(Tabla14[[#This Row],[id]],Tabla2[],'aux buscarv'!C$1,FALSE)</f>
        <v>8</v>
      </c>
      <c r="D488" s="61">
        <f>VLOOKUP(Tabla14[[#This Row],[id]],Tabla2[],'aux buscarv'!D$1,FALSE)</f>
        <v>2</v>
      </c>
      <c r="E488" s="61">
        <f>VLOOKUP(Tabla14[[#This Row],[id]],Tabla2[],'aux buscarv'!E$1,FALSE)</f>
        <v>2023</v>
      </c>
      <c r="F488" s="61">
        <f>VLOOKUP(Tabla14[[#This Row],[id]],Tabla2[],'aux buscarv'!F$1,FALSE)</f>
        <v>7</v>
      </c>
      <c r="G488" s="61" t="str">
        <f>VLOOKUP(Tabla14[[#This Row],[id]],Tabla2[],'aux buscarv'!G$1,FALSE)</f>
        <v>ESTAR</v>
      </c>
      <c r="H488" s="61" t="str">
        <f>VLOOKUP(Tabla14[[#This Row],[id]],Tabla2[],'aux buscarv'!H$1,FALSE)</f>
        <v>SANTA CRUZ</v>
      </c>
      <c r="I488" s="61">
        <f>VLOOKUP(Tabla14[[#This Row],[id]],Tabla2[],'aux buscarv'!I$1,FALSE)</f>
        <v>23</v>
      </c>
      <c r="J488" s="61" t="str">
        <f>VLOOKUP(Tabla14[[#This Row],[id]],Tabla2[],'aux buscarv'!J$1,FALSE)</f>
        <v>EL CALAFATE</v>
      </c>
      <c r="K488" s="61" t="str">
        <f>VLOOKUP(Tabla14[[#This Row],[id]],Tabla2[],'aux buscarv'!K$1,FALSE)</f>
        <v>LINDA VISTA</v>
      </c>
      <c r="L488" s="61" t="str">
        <f>VLOOKUP(Tabla14[[#This Row],[id]],Tabla2[],'aux buscarv'!L$1,FALSE)</f>
        <v>GIMNASIO PALOS GRUESOS</v>
      </c>
      <c r="M488" s="61" t="str">
        <f>VLOOKUP(Tabla14[[#This Row],[id]],Tabla2[],'aux buscarv'!M$1,FALSE)</f>
        <v>SALVADOR LARA S/N</v>
      </c>
      <c r="N488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488" t="s">
        <v>114</v>
      </c>
      <c r="P488" t="s">
        <v>123</v>
      </c>
      <c r="Q488" t="s">
        <v>111</v>
      </c>
      <c r="R488">
        <v>158</v>
      </c>
    </row>
    <row r="489" spans="1:18" x14ac:dyDescent="0.25">
      <c r="A489" t="s">
        <v>383</v>
      </c>
      <c r="B489" s="46">
        <f>VLOOKUP(Tabla14[[#This Row],[id]],Tabla2[],'aux buscarv'!B$1,FALSE)</f>
        <v>44965</v>
      </c>
      <c r="C489" s="61">
        <f>VLOOKUP(Tabla14[[#This Row],[id]],Tabla2[],'aux buscarv'!C$1,FALSE)</f>
        <v>8</v>
      </c>
      <c r="D489" s="61">
        <f>VLOOKUP(Tabla14[[#This Row],[id]],Tabla2[],'aux buscarv'!D$1,FALSE)</f>
        <v>2</v>
      </c>
      <c r="E489" s="61">
        <f>VLOOKUP(Tabla14[[#This Row],[id]],Tabla2[],'aux buscarv'!E$1,FALSE)</f>
        <v>2023</v>
      </c>
      <c r="F489" s="61">
        <f>VLOOKUP(Tabla14[[#This Row],[id]],Tabla2[],'aux buscarv'!F$1,FALSE)</f>
        <v>7</v>
      </c>
      <c r="G489" s="61" t="str">
        <f>VLOOKUP(Tabla14[[#This Row],[id]],Tabla2[],'aux buscarv'!G$1,FALSE)</f>
        <v>ESTAR</v>
      </c>
      <c r="H489" s="61" t="str">
        <f>VLOOKUP(Tabla14[[#This Row],[id]],Tabla2[],'aux buscarv'!H$1,FALSE)</f>
        <v>SANTA CRUZ</v>
      </c>
      <c r="I489" s="61">
        <f>VLOOKUP(Tabla14[[#This Row],[id]],Tabla2[],'aux buscarv'!I$1,FALSE)</f>
        <v>23</v>
      </c>
      <c r="J489" s="61" t="str">
        <f>VLOOKUP(Tabla14[[#This Row],[id]],Tabla2[],'aux buscarv'!J$1,FALSE)</f>
        <v>EL CALAFATE</v>
      </c>
      <c r="K489" s="61" t="str">
        <f>VLOOKUP(Tabla14[[#This Row],[id]],Tabla2[],'aux buscarv'!K$1,FALSE)</f>
        <v>LINDA VISTA</v>
      </c>
      <c r="L489" s="61" t="str">
        <f>VLOOKUP(Tabla14[[#This Row],[id]],Tabla2[],'aux buscarv'!L$1,FALSE)</f>
        <v>GIMNASIO PALOS GRUESOS</v>
      </c>
      <c r="M489" s="61" t="str">
        <f>VLOOKUP(Tabla14[[#This Row],[id]],Tabla2[],'aux buscarv'!M$1,FALSE)</f>
        <v>SALVADOR LARA S/N</v>
      </c>
      <c r="N489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489" t="s">
        <v>129</v>
      </c>
      <c r="P489" t="s">
        <v>1022</v>
      </c>
      <c r="Q489" t="s">
        <v>111</v>
      </c>
      <c r="R489">
        <v>6</v>
      </c>
    </row>
    <row r="490" spans="1:18" x14ac:dyDescent="0.25">
      <c r="A490" t="s">
        <v>383</v>
      </c>
      <c r="B490" s="46">
        <f>VLOOKUP(Tabla14[[#This Row],[id]],Tabla2[],'aux buscarv'!B$1,FALSE)</f>
        <v>44965</v>
      </c>
      <c r="C490" s="61">
        <f>VLOOKUP(Tabla14[[#This Row],[id]],Tabla2[],'aux buscarv'!C$1,FALSE)</f>
        <v>8</v>
      </c>
      <c r="D490" s="61">
        <f>VLOOKUP(Tabla14[[#This Row],[id]],Tabla2[],'aux buscarv'!D$1,FALSE)</f>
        <v>2</v>
      </c>
      <c r="E490" s="61">
        <f>VLOOKUP(Tabla14[[#This Row],[id]],Tabla2[],'aux buscarv'!E$1,FALSE)</f>
        <v>2023</v>
      </c>
      <c r="F490" s="61">
        <f>VLOOKUP(Tabla14[[#This Row],[id]],Tabla2[],'aux buscarv'!F$1,FALSE)</f>
        <v>7</v>
      </c>
      <c r="G490" s="61" t="str">
        <f>VLOOKUP(Tabla14[[#This Row],[id]],Tabla2[],'aux buscarv'!G$1,FALSE)</f>
        <v>ESTAR</v>
      </c>
      <c r="H490" s="61" t="str">
        <f>VLOOKUP(Tabla14[[#This Row],[id]],Tabla2[],'aux buscarv'!H$1,FALSE)</f>
        <v>SANTA CRUZ</v>
      </c>
      <c r="I490" s="61">
        <f>VLOOKUP(Tabla14[[#This Row],[id]],Tabla2[],'aux buscarv'!I$1,FALSE)</f>
        <v>23</v>
      </c>
      <c r="J490" s="61" t="str">
        <f>VLOOKUP(Tabla14[[#This Row],[id]],Tabla2[],'aux buscarv'!J$1,FALSE)</f>
        <v>EL CALAFATE</v>
      </c>
      <c r="K490" s="61" t="str">
        <f>VLOOKUP(Tabla14[[#This Row],[id]],Tabla2[],'aux buscarv'!K$1,FALSE)</f>
        <v>LINDA VISTA</v>
      </c>
      <c r="L490" s="61" t="str">
        <f>VLOOKUP(Tabla14[[#This Row],[id]],Tabla2[],'aux buscarv'!L$1,FALSE)</f>
        <v>GIMNASIO PALOS GRUESOS</v>
      </c>
      <c r="M490" s="61" t="str">
        <f>VLOOKUP(Tabla14[[#This Row],[id]],Tabla2[],'aux buscarv'!M$1,FALSE)</f>
        <v>SALVADOR LARA S/N</v>
      </c>
      <c r="N490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490" t="s">
        <v>129</v>
      </c>
      <c r="P490" t="s">
        <v>1024</v>
      </c>
      <c r="Q490" t="s">
        <v>121</v>
      </c>
      <c r="R490">
        <v>3</v>
      </c>
    </row>
    <row r="491" spans="1:18" x14ac:dyDescent="0.25">
      <c r="A491" t="s">
        <v>383</v>
      </c>
      <c r="B491" s="46">
        <f>VLOOKUP(Tabla14[[#This Row],[id]],Tabla2[],'aux buscarv'!B$1,FALSE)</f>
        <v>44965</v>
      </c>
      <c r="C491" s="61">
        <f>VLOOKUP(Tabla14[[#This Row],[id]],Tabla2[],'aux buscarv'!C$1,FALSE)</f>
        <v>8</v>
      </c>
      <c r="D491" s="61">
        <f>VLOOKUP(Tabla14[[#This Row],[id]],Tabla2[],'aux buscarv'!D$1,FALSE)</f>
        <v>2</v>
      </c>
      <c r="E491" s="61">
        <f>VLOOKUP(Tabla14[[#This Row],[id]],Tabla2[],'aux buscarv'!E$1,FALSE)</f>
        <v>2023</v>
      </c>
      <c r="F491" s="61">
        <f>VLOOKUP(Tabla14[[#This Row],[id]],Tabla2[],'aux buscarv'!F$1,FALSE)</f>
        <v>7</v>
      </c>
      <c r="G491" s="61" t="str">
        <f>VLOOKUP(Tabla14[[#This Row],[id]],Tabla2[],'aux buscarv'!G$1,FALSE)</f>
        <v>ESTAR</v>
      </c>
      <c r="H491" s="61" t="str">
        <f>VLOOKUP(Tabla14[[#This Row],[id]],Tabla2[],'aux buscarv'!H$1,FALSE)</f>
        <v>SANTA CRUZ</v>
      </c>
      <c r="I491" s="61">
        <f>VLOOKUP(Tabla14[[#This Row],[id]],Tabla2[],'aux buscarv'!I$1,FALSE)</f>
        <v>23</v>
      </c>
      <c r="J491" s="61" t="str">
        <f>VLOOKUP(Tabla14[[#This Row],[id]],Tabla2[],'aux buscarv'!J$1,FALSE)</f>
        <v>EL CALAFATE</v>
      </c>
      <c r="K491" s="61" t="str">
        <f>VLOOKUP(Tabla14[[#This Row],[id]],Tabla2[],'aux buscarv'!K$1,FALSE)</f>
        <v>LINDA VISTA</v>
      </c>
      <c r="L491" s="61" t="str">
        <f>VLOOKUP(Tabla14[[#This Row],[id]],Tabla2[],'aux buscarv'!L$1,FALSE)</f>
        <v>GIMNASIO PALOS GRUESOS</v>
      </c>
      <c r="M491" s="61" t="str">
        <f>VLOOKUP(Tabla14[[#This Row],[id]],Tabla2[],'aux buscarv'!M$1,FALSE)</f>
        <v>SALVADOR LARA S/N</v>
      </c>
      <c r="N491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491" t="s">
        <v>151</v>
      </c>
      <c r="P491" t="s">
        <v>151</v>
      </c>
      <c r="Q491" t="s">
        <v>111</v>
      </c>
      <c r="R491">
        <v>94</v>
      </c>
    </row>
    <row r="492" spans="1:18" x14ac:dyDescent="0.25">
      <c r="A492" t="s">
        <v>383</v>
      </c>
      <c r="B492" s="46">
        <f>VLOOKUP(Tabla14[[#This Row],[id]],Tabla2[],'aux buscarv'!B$1,FALSE)</f>
        <v>44965</v>
      </c>
      <c r="C492" s="61">
        <f>VLOOKUP(Tabla14[[#This Row],[id]],Tabla2[],'aux buscarv'!C$1,FALSE)</f>
        <v>8</v>
      </c>
      <c r="D492" s="61">
        <f>VLOOKUP(Tabla14[[#This Row],[id]],Tabla2[],'aux buscarv'!D$1,FALSE)</f>
        <v>2</v>
      </c>
      <c r="E492" s="61">
        <f>VLOOKUP(Tabla14[[#This Row],[id]],Tabla2[],'aux buscarv'!E$1,FALSE)</f>
        <v>2023</v>
      </c>
      <c r="F492" s="61">
        <f>VLOOKUP(Tabla14[[#This Row],[id]],Tabla2[],'aux buscarv'!F$1,FALSE)</f>
        <v>7</v>
      </c>
      <c r="G492" s="61" t="str">
        <f>VLOOKUP(Tabla14[[#This Row],[id]],Tabla2[],'aux buscarv'!G$1,FALSE)</f>
        <v>ESTAR</v>
      </c>
      <c r="H492" s="61" t="str">
        <f>VLOOKUP(Tabla14[[#This Row],[id]],Tabla2[],'aux buscarv'!H$1,FALSE)</f>
        <v>SANTA CRUZ</v>
      </c>
      <c r="I492" s="61">
        <f>VLOOKUP(Tabla14[[#This Row],[id]],Tabla2[],'aux buscarv'!I$1,FALSE)</f>
        <v>23</v>
      </c>
      <c r="J492" s="61" t="str">
        <f>VLOOKUP(Tabla14[[#This Row],[id]],Tabla2[],'aux buscarv'!J$1,FALSE)</f>
        <v>EL CALAFATE</v>
      </c>
      <c r="K492" s="61" t="str">
        <f>VLOOKUP(Tabla14[[#This Row],[id]],Tabla2[],'aux buscarv'!K$1,FALSE)</f>
        <v>LINDA VISTA</v>
      </c>
      <c r="L492" s="61" t="str">
        <f>VLOOKUP(Tabla14[[#This Row],[id]],Tabla2[],'aux buscarv'!L$1,FALSE)</f>
        <v>GIMNASIO PALOS GRUESOS</v>
      </c>
      <c r="M492" s="61" t="str">
        <f>VLOOKUP(Tabla14[[#This Row],[id]],Tabla2[],'aux buscarv'!M$1,FALSE)</f>
        <v>SALVADOR LARA S/N</v>
      </c>
      <c r="N492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492" t="s">
        <v>151</v>
      </c>
      <c r="P492" t="s">
        <v>151</v>
      </c>
      <c r="Q492" t="s">
        <v>142</v>
      </c>
      <c r="R492">
        <v>123</v>
      </c>
    </row>
    <row r="493" spans="1:18" x14ac:dyDescent="0.25">
      <c r="A493" t="s">
        <v>383</v>
      </c>
      <c r="B493" s="46">
        <f>VLOOKUP(Tabla14[[#This Row],[id]],Tabla2[],'aux buscarv'!B$1,FALSE)</f>
        <v>44965</v>
      </c>
      <c r="C493" s="61">
        <f>VLOOKUP(Tabla14[[#This Row],[id]],Tabla2[],'aux buscarv'!C$1,FALSE)</f>
        <v>8</v>
      </c>
      <c r="D493" s="61">
        <f>VLOOKUP(Tabla14[[#This Row],[id]],Tabla2[],'aux buscarv'!D$1,FALSE)</f>
        <v>2</v>
      </c>
      <c r="E493" s="61">
        <f>VLOOKUP(Tabla14[[#This Row],[id]],Tabla2[],'aux buscarv'!E$1,FALSE)</f>
        <v>2023</v>
      </c>
      <c r="F493" s="61">
        <f>VLOOKUP(Tabla14[[#This Row],[id]],Tabla2[],'aux buscarv'!F$1,FALSE)</f>
        <v>7</v>
      </c>
      <c r="G493" s="61" t="str">
        <f>VLOOKUP(Tabla14[[#This Row],[id]],Tabla2[],'aux buscarv'!G$1,FALSE)</f>
        <v>ESTAR</v>
      </c>
      <c r="H493" s="61" t="str">
        <f>VLOOKUP(Tabla14[[#This Row],[id]],Tabla2[],'aux buscarv'!H$1,FALSE)</f>
        <v>SANTA CRUZ</v>
      </c>
      <c r="I493" s="61">
        <f>VLOOKUP(Tabla14[[#This Row],[id]],Tabla2[],'aux buscarv'!I$1,FALSE)</f>
        <v>23</v>
      </c>
      <c r="J493" s="61" t="str">
        <f>VLOOKUP(Tabla14[[#This Row],[id]],Tabla2[],'aux buscarv'!J$1,FALSE)</f>
        <v>EL CALAFATE</v>
      </c>
      <c r="K493" s="61" t="str">
        <f>VLOOKUP(Tabla14[[#This Row],[id]],Tabla2[],'aux buscarv'!K$1,FALSE)</f>
        <v>LINDA VISTA</v>
      </c>
      <c r="L493" s="61" t="str">
        <f>VLOOKUP(Tabla14[[#This Row],[id]],Tabla2[],'aux buscarv'!L$1,FALSE)</f>
        <v>GIMNASIO PALOS GRUESOS</v>
      </c>
      <c r="M493" s="61" t="str">
        <f>VLOOKUP(Tabla14[[#This Row],[id]],Tabla2[],'aux buscarv'!M$1,FALSE)</f>
        <v>SALVADOR LARA S/N</v>
      </c>
      <c r="N493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493" t="s">
        <v>152</v>
      </c>
      <c r="P493" t="s">
        <v>152</v>
      </c>
      <c r="Q493" t="s">
        <v>111</v>
      </c>
      <c r="R493">
        <v>44</v>
      </c>
    </row>
    <row r="494" spans="1:18" x14ac:dyDescent="0.25">
      <c r="A494" t="s">
        <v>383</v>
      </c>
      <c r="B494" s="46">
        <f>VLOOKUP(Tabla14[[#This Row],[id]],Tabla2[],'aux buscarv'!B$1,FALSE)</f>
        <v>44965</v>
      </c>
      <c r="C494" s="61">
        <f>VLOOKUP(Tabla14[[#This Row],[id]],Tabla2[],'aux buscarv'!C$1,FALSE)</f>
        <v>8</v>
      </c>
      <c r="D494" s="61">
        <f>VLOOKUP(Tabla14[[#This Row],[id]],Tabla2[],'aux buscarv'!D$1,FALSE)</f>
        <v>2</v>
      </c>
      <c r="E494" s="61">
        <f>VLOOKUP(Tabla14[[#This Row],[id]],Tabla2[],'aux buscarv'!E$1,FALSE)</f>
        <v>2023</v>
      </c>
      <c r="F494" s="61">
        <f>VLOOKUP(Tabla14[[#This Row],[id]],Tabla2[],'aux buscarv'!F$1,FALSE)</f>
        <v>7</v>
      </c>
      <c r="G494" s="61" t="str">
        <f>VLOOKUP(Tabla14[[#This Row],[id]],Tabla2[],'aux buscarv'!G$1,FALSE)</f>
        <v>ESTAR</v>
      </c>
      <c r="H494" s="61" t="str">
        <f>VLOOKUP(Tabla14[[#This Row],[id]],Tabla2[],'aux buscarv'!H$1,FALSE)</f>
        <v>SANTA CRUZ</v>
      </c>
      <c r="I494" s="61">
        <f>VLOOKUP(Tabla14[[#This Row],[id]],Tabla2[],'aux buscarv'!I$1,FALSE)</f>
        <v>23</v>
      </c>
      <c r="J494" s="61" t="str">
        <f>VLOOKUP(Tabla14[[#This Row],[id]],Tabla2[],'aux buscarv'!J$1,FALSE)</f>
        <v>EL CALAFATE</v>
      </c>
      <c r="K494" s="61" t="str">
        <f>VLOOKUP(Tabla14[[#This Row],[id]],Tabla2[],'aux buscarv'!K$1,FALSE)</f>
        <v>LINDA VISTA</v>
      </c>
      <c r="L494" s="61" t="str">
        <f>VLOOKUP(Tabla14[[#This Row],[id]],Tabla2[],'aux buscarv'!L$1,FALSE)</f>
        <v>GIMNASIO PALOS GRUESOS</v>
      </c>
      <c r="M494" s="61" t="str">
        <f>VLOOKUP(Tabla14[[#This Row],[id]],Tabla2[],'aux buscarv'!M$1,FALSE)</f>
        <v>SALVADOR LARA S/N</v>
      </c>
      <c r="N494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494" t="s">
        <v>152</v>
      </c>
      <c r="P494" t="s">
        <v>152</v>
      </c>
      <c r="Q494" t="s">
        <v>142</v>
      </c>
      <c r="R494">
        <v>48</v>
      </c>
    </row>
    <row r="495" spans="1:18" x14ac:dyDescent="0.25">
      <c r="A495" t="s">
        <v>383</v>
      </c>
      <c r="B495" s="46">
        <f>VLOOKUP(Tabla14[[#This Row],[id]],Tabla2[],'aux buscarv'!B$1,FALSE)</f>
        <v>44965</v>
      </c>
      <c r="C495" s="61">
        <f>VLOOKUP(Tabla14[[#This Row],[id]],Tabla2[],'aux buscarv'!C$1,FALSE)</f>
        <v>8</v>
      </c>
      <c r="D495" s="61">
        <f>VLOOKUP(Tabla14[[#This Row],[id]],Tabla2[],'aux buscarv'!D$1,FALSE)</f>
        <v>2</v>
      </c>
      <c r="E495" s="61">
        <f>VLOOKUP(Tabla14[[#This Row],[id]],Tabla2[],'aux buscarv'!E$1,FALSE)</f>
        <v>2023</v>
      </c>
      <c r="F495" s="61">
        <f>VLOOKUP(Tabla14[[#This Row],[id]],Tabla2[],'aux buscarv'!F$1,FALSE)</f>
        <v>7</v>
      </c>
      <c r="G495" s="61" t="str">
        <f>VLOOKUP(Tabla14[[#This Row],[id]],Tabla2[],'aux buscarv'!G$1,FALSE)</f>
        <v>ESTAR</v>
      </c>
      <c r="H495" s="61" t="str">
        <f>VLOOKUP(Tabla14[[#This Row],[id]],Tabla2[],'aux buscarv'!H$1,FALSE)</f>
        <v>SANTA CRUZ</v>
      </c>
      <c r="I495" s="61">
        <f>VLOOKUP(Tabla14[[#This Row],[id]],Tabla2[],'aux buscarv'!I$1,FALSE)</f>
        <v>23</v>
      </c>
      <c r="J495" s="61" t="str">
        <f>VLOOKUP(Tabla14[[#This Row],[id]],Tabla2[],'aux buscarv'!J$1,FALSE)</f>
        <v>EL CALAFATE</v>
      </c>
      <c r="K495" s="61" t="str">
        <f>VLOOKUP(Tabla14[[#This Row],[id]],Tabla2[],'aux buscarv'!K$1,FALSE)</f>
        <v>LINDA VISTA</v>
      </c>
      <c r="L495" s="61" t="str">
        <f>VLOOKUP(Tabla14[[#This Row],[id]],Tabla2[],'aux buscarv'!L$1,FALSE)</f>
        <v>GIMNASIO PALOS GRUESOS</v>
      </c>
      <c r="M495" s="61" t="str">
        <f>VLOOKUP(Tabla14[[#This Row],[id]],Tabla2[],'aux buscarv'!M$1,FALSE)</f>
        <v>SALVADOR LARA S/N</v>
      </c>
      <c r="N495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495" t="s">
        <v>152</v>
      </c>
      <c r="P495" t="s">
        <v>152</v>
      </c>
      <c r="Q495" t="s">
        <v>134</v>
      </c>
      <c r="R495">
        <v>18</v>
      </c>
    </row>
    <row r="496" spans="1:18" x14ac:dyDescent="0.25">
      <c r="A496" t="s">
        <v>384</v>
      </c>
      <c r="B496" s="46">
        <f>VLOOKUP(Tabla14[[#This Row],[id]],Tabla2[],'aux buscarv'!B$1,FALSE)</f>
        <v>44966</v>
      </c>
      <c r="C496" s="61">
        <f>VLOOKUP(Tabla14[[#This Row],[id]],Tabla2[],'aux buscarv'!C$1,FALSE)</f>
        <v>9</v>
      </c>
      <c r="D496" s="61">
        <f>VLOOKUP(Tabla14[[#This Row],[id]],Tabla2[],'aux buscarv'!D$1,FALSE)</f>
        <v>2</v>
      </c>
      <c r="E496" s="61">
        <f>VLOOKUP(Tabla14[[#This Row],[id]],Tabla2[],'aux buscarv'!E$1,FALSE)</f>
        <v>2023</v>
      </c>
      <c r="F496" s="61">
        <f>VLOOKUP(Tabla14[[#This Row],[id]],Tabla2[],'aux buscarv'!F$1,FALSE)</f>
        <v>7</v>
      </c>
      <c r="G496" s="61" t="str">
        <f>VLOOKUP(Tabla14[[#This Row],[id]],Tabla2[],'aux buscarv'!G$1,FALSE)</f>
        <v>ESTAR</v>
      </c>
      <c r="H496" s="61" t="str">
        <f>VLOOKUP(Tabla14[[#This Row],[id]],Tabla2[],'aux buscarv'!H$1,FALSE)</f>
        <v>SANTA CRUZ</v>
      </c>
      <c r="I496" s="61">
        <f>VLOOKUP(Tabla14[[#This Row],[id]],Tabla2[],'aux buscarv'!I$1,FALSE)</f>
        <v>23</v>
      </c>
      <c r="J496" s="61" t="str">
        <f>VLOOKUP(Tabla14[[#This Row],[id]],Tabla2[],'aux buscarv'!J$1,FALSE)</f>
        <v>EL CALAFATE</v>
      </c>
      <c r="K496" s="61" t="str">
        <f>VLOOKUP(Tabla14[[#This Row],[id]],Tabla2[],'aux buscarv'!K$1,FALSE)</f>
        <v>LINDA VISTA</v>
      </c>
      <c r="L496" s="61" t="str">
        <f>VLOOKUP(Tabla14[[#This Row],[id]],Tabla2[],'aux buscarv'!L$1,FALSE)</f>
        <v>GIMNASIO PALOS GRUESOS</v>
      </c>
      <c r="M496" s="61" t="str">
        <f>VLOOKUP(Tabla14[[#This Row],[id]],Tabla2[],'aux buscarv'!M$1,FALSE)</f>
        <v>SALVADOR LARA S/N</v>
      </c>
      <c r="N496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496" t="s">
        <v>109</v>
      </c>
      <c r="P496" t="s">
        <v>110</v>
      </c>
      <c r="Q496" t="s">
        <v>111</v>
      </c>
      <c r="R496">
        <v>90</v>
      </c>
    </row>
    <row r="497" spans="1:18" x14ac:dyDescent="0.25">
      <c r="A497" t="s">
        <v>384</v>
      </c>
      <c r="B497" s="46">
        <f>VLOOKUP(Tabla14[[#This Row],[id]],Tabla2[],'aux buscarv'!B$1,FALSE)</f>
        <v>44966</v>
      </c>
      <c r="C497" s="61">
        <f>VLOOKUP(Tabla14[[#This Row],[id]],Tabla2[],'aux buscarv'!C$1,FALSE)</f>
        <v>9</v>
      </c>
      <c r="D497" s="61">
        <f>VLOOKUP(Tabla14[[#This Row],[id]],Tabla2[],'aux buscarv'!D$1,FALSE)</f>
        <v>2</v>
      </c>
      <c r="E497" s="61">
        <f>VLOOKUP(Tabla14[[#This Row],[id]],Tabla2[],'aux buscarv'!E$1,FALSE)</f>
        <v>2023</v>
      </c>
      <c r="F497" s="61">
        <f>VLOOKUP(Tabla14[[#This Row],[id]],Tabla2[],'aux buscarv'!F$1,FALSE)</f>
        <v>7</v>
      </c>
      <c r="G497" s="61" t="str">
        <f>VLOOKUP(Tabla14[[#This Row],[id]],Tabla2[],'aux buscarv'!G$1,FALSE)</f>
        <v>ESTAR</v>
      </c>
      <c r="H497" s="61" t="str">
        <f>VLOOKUP(Tabla14[[#This Row],[id]],Tabla2[],'aux buscarv'!H$1,FALSE)</f>
        <v>SANTA CRUZ</v>
      </c>
      <c r="I497" s="61">
        <f>VLOOKUP(Tabla14[[#This Row],[id]],Tabla2[],'aux buscarv'!I$1,FALSE)</f>
        <v>23</v>
      </c>
      <c r="J497" s="61" t="str">
        <f>VLOOKUP(Tabla14[[#This Row],[id]],Tabla2[],'aux buscarv'!J$1,FALSE)</f>
        <v>EL CALAFATE</v>
      </c>
      <c r="K497" s="61" t="str">
        <f>VLOOKUP(Tabla14[[#This Row],[id]],Tabla2[],'aux buscarv'!K$1,FALSE)</f>
        <v>LINDA VISTA</v>
      </c>
      <c r="L497" s="61" t="str">
        <f>VLOOKUP(Tabla14[[#This Row],[id]],Tabla2[],'aux buscarv'!L$1,FALSE)</f>
        <v>GIMNASIO PALOS GRUESOS</v>
      </c>
      <c r="M497" s="61" t="str">
        <f>VLOOKUP(Tabla14[[#This Row],[id]],Tabla2[],'aux buscarv'!M$1,FALSE)</f>
        <v>SALVADOR LARA S/N</v>
      </c>
      <c r="N497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497" t="s">
        <v>109</v>
      </c>
      <c r="P497" t="s">
        <v>110</v>
      </c>
      <c r="Q497" t="s">
        <v>112</v>
      </c>
      <c r="R497">
        <v>173</v>
      </c>
    </row>
    <row r="498" spans="1:18" x14ac:dyDescent="0.25">
      <c r="A498" t="s">
        <v>384</v>
      </c>
      <c r="B498" s="46">
        <f>VLOOKUP(Tabla14[[#This Row],[id]],Tabla2[],'aux buscarv'!B$1,FALSE)</f>
        <v>44966</v>
      </c>
      <c r="C498" s="61">
        <f>VLOOKUP(Tabla14[[#This Row],[id]],Tabla2[],'aux buscarv'!C$1,FALSE)</f>
        <v>9</v>
      </c>
      <c r="D498" s="61">
        <f>VLOOKUP(Tabla14[[#This Row],[id]],Tabla2[],'aux buscarv'!D$1,FALSE)</f>
        <v>2</v>
      </c>
      <c r="E498" s="61">
        <f>VLOOKUP(Tabla14[[#This Row],[id]],Tabla2[],'aux buscarv'!E$1,FALSE)</f>
        <v>2023</v>
      </c>
      <c r="F498" s="61">
        <f>VLOOKUP(Tabla14[[#This Row],[id]],Tabla2[],'aux buscarv'!F$1,FALSE)</f>
        <v>7</v>
      </c>
      <c r="G498" s="61" t="str">
        <f>VLOOKUP(Tabla14[[#This Row],[id]],Tabla2[],'aux buscarv'!G$1,FALSE)</f>
        <v>ESTAR</v>
      </c>
      <c r="H498" s="61" t="str">
        <f>VLOOKUP(Tabla14[[#This Row],[id]],Tabla2[],'aux buscarv'!H$1,FALSE)</f>
        <v>SANTA CRUZ</v>
      </c>
      <c r="I498" s="61">
        <f>VLOOKUP(Tabla14[[#This Row],[id]],Tabla2[],'aux buscarv'!I$1,FALSE)</f>
        <v>23</v>
      </c>
      <c r="J498" s="61" t="str">
        <f>VLOOKUP(Tabla14[[#This Row],[id]],Tabla2[],'aux buscarv'!J$1,FALSE)</f>
        <v>EL CALAFATE</v>
      </c>
      <c r="K498" s="61" t="str">
        <f>VLOOKUP(Tabla14[[#This Row],[id]],Tabla2[],'aux buscarv'!K$1,FALSE)</f>
        <v>LINDA VISTA</v>
      </c>
      <c r="L498" s="61" t="str">
        <f>VLOOKUP(Tabla14[[#This Row],[id]],Tabla2[],'aux buscarv'!L$1,FALSE)</f>
        <v>GIMNASIO PALOS GRUESOS</v>
      </c>
      <c r="M498" s="61" t="str">
        <f>VLOOKUP(Tabla14[[#This Row],[id]],Tabla2[],'aux buscarv'!M$1,FALSE)</f>
        <v>SALVADOR LARA S/N</v>
      </c>
      <c r="N498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498" t="s">
        <v>109</v>
      </c>
      <c r="P498" t="s">
        <v>110</v>
      </c>
      <c r="Q498" t="s">
        <v>120</v>
      </c>
      <c r="R498">
        <v>63</v>
      </c>
    </row>
    <row r="499" spans="1:18" x14ac:dyDescent="0.25">
      <c r="A499" t="s">
        <v>384</v>
      </c>
      <c r="B499" s="46">
        <f>VLOOKUP(Tabla14[[#This Row],[id]],Tabla2[],'aux buscarv'!B$1,FALSE)</f>
        <v>44966</v>
      </c>
      <c r="C499" s="61">
        <f>VLOOKUP(Tabla14[[#This Row],[id]],Tabla2[],'aux buscarv'!C$1,FALSE)</f>
        <v>9</v>
      </c>
      <c r="D499" s="61">
        <f>VLOOKUP(Tabla14[[#This Row],[id]],Tabla2[],'aux buscarv'!D$1,FALSE)</f>
        <v>2</v>
      </c>
      <c r="E499" s="61">
        <f>VLOOKUP(Tabla14[[#This Row],[id]],Tabla2[],'aux buscarv'!E$1,FALSE)</f>
        <v>2023</v>
      </c>
      <c r="F499" s="61">
        <f>VLOOKUP(Tabla14[[#This Row],[id]],Tabla2[],'aux buscarv'!F$1,FALSE)</f>
        <v>7</v>
      </c>
      <c r="G499" s="61" t="str">
        <f>VLOOKUP(Tabla14[[#This Row],[id]],Tabla2[],'aux buscarv'!G$1,FALSE)</f>
        <v>ESTAR</v>
      </c>
      <c r="H499" s="61" t="str">
        <f>VLOOKUP(Tabla14[[#This Row],[id]],Tabla2[],'aux buscarv'!H$1,FALSE)</f>
        <v>SANTA CRUZ</v>
      </c>
      <c r="I499" s="61">
        <f>VLOOKUP(Tabla14[[#This Row],[id]],Tabla2[],'aux buscarv'!I$1,FALSE)</f>
        <v>23</v>
      </c>
      <c r="J499" s="61" t="str">
        <f>VLOOKUP(Tabla14[[#This Row],[id]],Tabla2[],'aux buscarv'!J$1,FALSE)</f>
        <v>EL CALAFATE</v>
      </c>
      <c r="K499" s="61" t="str">
        <f>VLOOKUP(Tabla14[[#This Row],[id]],Tabla2[],'aux buscarv'!K$1,FALSE)</f>
        <v>LINDA VISTA</v>
      </c>
      <c r="L499" s="61" t="str">
        <f>VLOOKUP(Tabla14[[#This Row],[id]],Tabla2[],'aux buscarv'!L$1,FALSE)</f>
        <v>GIMNASIO PALOS GRUESOS</v>
      </c>
      <c r="M499" s="61" t="str">
        <f>VLOOKUP(Tabla14[[#This Row],[id]],Tabla2[],'aux buscarv'!M$1,FALSE)</f>
        <v>SALVADOR LARA S/N</v>
      </c>
      <c r="N499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499" t="s">
        <v>109</v>
      </c>
      <c r="P499" t="s">
        <v>110</v>
      </c>
      <c r="Q499" t="s">
        <v>121</v>
      </c>
      <c r="R499">
        <v>22</v>
      </c>
    </row>
    <row r="500" spans="1:18" x14ac:dyDescent="0.25">
      <c r="A500" t="s">
        <v>384</v>
      </c>
      <c r="B500" s="46">
        <f>VLOOKUP(Tabla14[[#This Row],[id]],Tabla2[],'aux buscarv'!B$1,FALSE)</f>
        <v>44966</v>
      </c>
      <c r="C500" s="61">
        <f>VLOOKUP(Tabla14[[#This Row],[id]],Tabla2[],'aux buscarv'!C$1,FALSE)</f>
        <v>9</v>
      </c>
      <c r="D500" s="61">
        <f>VLOOKUP(Tabla14[[#This Row],[id]],Tabla2[],'aux buscarv'!D$1,FALSE)</f>
        <v>2</v>
      </c>
      <c r="E500" s="61">
        <f>VLOOKUP(Tabla14[[#This Row],[id]],Tabla2[],'aux buscarv'!E$1,FALSE)</f>
        <v>2023</v>
      </c>
      <c r="F500" s="61">
        <f>VLOOKUP(Tabla14[[#This Row],[id]],Tabla2[],'aux buscarv'!F$1,FALSE)</f>
        <v>7</v>
      </c>
      <c r="G500" s="61" t="str">
        <f>VLOOKUP(Tabla14[[#This Row],[id]],Tabla2[],'aux buscarv'!G$1,FALSE)</f>
        <v>ESTAR</v>
      </c>
      <c r="H500" s="61" t="str">
        <f>VLOOKUP(Tabla14[[#This Row],[id]],Tabla2[],'aux buscarv'!H$1,FALSE)</f>
        <v>SANTA CRUZ</v>
      </c>
      <c r="I500" s="61">
        <f>VLOOKUP(Tabla14[[#This Row],[id]],Tabla2[],'aux buscarv'!I$1,FALSE)</f>
        <v>23</v>
      </c>
      <c r="J500" s="61" t="str">
        <f>VLOOKUP(Tabla14[[#This Row],[id]],Tabla2[],'aux buscarv'!J$1,FALSE)</f>
        <v>EL CALAFATE</v>
      </c>
      <c r="K500" s="61" t="str">
        <f>VLOOKUP(Tabla14[[#This Row],[id]],Tabla2[],'aux buscarv'!K$1,FALSE)</f>
        <v>LINDA VISTA</v>
      </c>
      <c r="L500" s="61" t="str">
        <f>VLOOKUP(Tabla14[[#This Row],[id]],Tabla2[],'aux buscarv'!L$1,FALSE)</f>
        <v>GIMNASIO PALOS GRUESOS</v>
      </c>
      <c r="M500" s="61" t="str">
        <f>VLOOKUP(Tabla14[[#This Row],[id]],Tabla2[],'aux buscarv'!M$1,FALSE)</f>
        <v>SALVADOR LARA S/N</v>
      </c>
      <c r="N500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00" t="s">
        <v>109</v>
      </c>
      <c r="P500" t="s">
        <v>113</v>
      </c>
      <c r="Q500" t="s">
        <v>112</v>
      </c>
      <c r="R500">
        <v>24</v>
      </c>
    </row>
    <row r="501" spans="1:18" x14ac:dyDescent="0.25">
      <c r="A501" t="s">
        <v>384</v>
      </c>
      <c r="B501" s="46">
        <f>VLOOKUP(Tabla14[[#This Row],[id]],Tabla2[],'aux buscarv'!B$1,FALSE)</f>
        <v>44966</v>
      </c>
      <c r="C501" s="61">
        <f>VLOOKUP(Tabla14[[#This Row],[id]],Tabla2[],'aux buscarv'!C$1,FALSE)</f>
        <v>9</v>
      </c>
      <c r="D501" s="61">
        <f>VLOOKUP(Tabla14[[#This Row],[id]],Tabla2[],'aux buscarv'!D$1,FALSE)</f>
        <v>2</v>
      </c>
      <c r="E501" s="61">
        <f>VLOOKUP(Tabla14[[#This Row],[id]],Tabla2[],'aux buscarv'!E$1,FALSE)</f>
        <v>2023</v>
      </c>
      <c r="F501" s="61">
        <f>VLOOKUP(Tabla14[[#This Row],[id]],Tabla2[],'aux buscarv'!F$1,FALSE)</f>
        <v>7</v>
      </c>
      <c r="G501" s="61" t="str">
        <f>VLOOKUP(Tabla14[[#This Row],[id]],Tabla2[],'aux buscarv'!G$1,FALSE)</f>
        <v>ESTAR</v>
      </c>
      <c r="H501" s="61" t="str">
        <f>VLOOKUP(Tabla14[[#This Row],[id]],Tabla2[],'aux buscarv'!H$1,FALSE)</f>
        <v>SANTA CRUZ</v>
      </c>
      <c r="I501" s="61">
        <f>VLOOKUP(Tabla14[[#This Row],[id]],Tabla2[],'aux buscarv'!I$1,FALSE)</f>
        <v>23</v>
      </c>
      <c r="J501" s="61" t="str">
        <f>VLOOKUP(Tabla14[[#This Row],[id]],Tabla2[],'aux buscarv'!J$1,FALSE)</f>
        <v>EL CALAFATE</v>
      </c>
      <c r="K501" s="61" t="str">
        <f>VLOOKUP(Tabla14[[#This Row],[id]],Tabla2[],'aux buscarv'!K$1,FALSE)</f>
        <v>LINDA VISTA</v>
      </c>
      <c r="L501" s="61" t="str">
        <f>VLOOKUP(Tabla14[[#This Row],[id]],Tabla2[],'aux buscarv'!L$1,FALSE)</f>
        <v>GIMNASIO PALOS GRUESOS</v>
      </c>
      <c r="M501" s="61" t="str">
        <f>VLOOKUP(Tabla14[[#This Row],[id]],Tabla2[],'aux buscarv'!M$1,FALSE)</f>
        <v>SALVADOR LARA S/N</v>
      </c>
      <c r="N501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01" t="s">
        <v>114</v>
      </c>
      <c r="P501" t="s">
        <v>115</v>
      </c>
      <c r="Q501" t="s">
        <v>111</v>
      </c>
      <c r="R501">
        <v>4</v>
      </c>
    </row>
    <row r="502" spans="1:18" x14ac:dyDescent="0.25">
      <c r="A502" t="s">
        <v>384</v>
      </c>
      <c r="B502" s="46">
        <f>VLOOKUP(Tabla14[[#This Row],[id]],Tabla2[],'aux buscarv'!B$1,FALSE)</f>
        <v>44966</v>
      </c>
      <c r="C502" s="61">
        <f>VLOOKUP(Tabla14[[#This Row],[id]],Tabla2[],'aux buscarv'!C$1,FALSE)</f>
        <v>9</v>
      </c>
      <c r="D502" s="61">
        <f>VLOOKUP(Tabla14[[#This Row],[id]],Tabla2[],'aux buscarv'!D$1,FALSE)</f>
        <v>2</v>
      </c>
      <c r="E502" s="61">
        <f>VLOOKUP(Tabla14[[#This Row],[id]],Tabla2[],'aux buscarv'!E$1,FALSE)</f>
        <v>2023</v>
      </c>
      <c r="F502" s="61">
        <f>VLOOKUP(Tabla14[[#This Row],[id]],Tabla2[],'aux buscarv'!F$1,FALSE)</f>
        <v>7</v>
      </c>
      <c r="G502" s="61" t="str">
        <f>VLOOKUP(Tabla14[[#This Row],[id]],Tabla2[],'aux buscarv'!G$1,FALSE)</f>
        <v>ESTAR</v>
      </c>
      <c r="H502" s="61" t="str">
        <f>VLOOKUP(Tabla14[[#This Row],[id]],Tabla2[],'aux buscarv'!H$1,FALSE)</f>
        <v>SANTA CRUZ</v>
      </c>
      <c r="I502" s="61">
        <f>VLOOKUP(Tabla14[[#This Row],[id]],Tabla2[],'aux buscarv'!I$1,FALSE)</f>
        <v>23</v>
      </c>
      <c r="J502" s="61" t="str">
        <f>VLOOKUP(Tabla14[[#This Row],[id]],Tabla2[],'aux buscarv'!J$1,FALSE)</f>
        <v>EL CALAFATE</v>
      </c>
      <c r="K502" s="61" t="str">
        <f>VLOOKUP(Tabla14[[#This Row],[id]],Tabla2[],'aux buscarv'!K$1,FALSE)</f>
        <v>LINDA VISTA</v>
      </c>
      <c r="L502" s="61" t="str">
        <f>VLOOKUP(Tabla14[[#This Row],[id]],Tabla2[],'aux buscarv'!L$1,FALSE)</f>
        <v>GIMNASIO PALOS GRUESOS</v>
      </c>
      <c r="M502" s="61" t="str">
        <f>VLOOKUP(Tabla14[[#This Row],[id]],Tabla2[],'aux buscarv'!M$1,FALSE)</f>
        <v>SALVADOR LARA S/N</v>
      </c>
      <c r="N502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02" t="s">
        <v>114</v>
      </c>
      <c r="P502" t="s">
        <v>123</v>
      </c>
      <c r="Q502" t="s">
        <v>124</v>
      </c>
      <c r="R502">
        <v>22</v>
      </c>
    </row>
    <row r="503" spans="1:18" x14ac:dyDescent="0.25">
      <c r="A503" t="s">
        <v>384</v>
      </c>
      <c r="B503" s="46">
        <f>VLOOKUP(Tabla14[[#This Row],[id]],Tabla2[],'aux buscarv'!B$1,FALSE)</f>
        <v>44966</v>
      </c>
      <c r="C503" s="61">
        <f>VLOOKUP(Tabla14[[#This Row],[id]],Tabla2[],'aux buscarv'!C$1,FALSE)</f>
        <v>9</v>
      </c>
      <c r="D503" s="61">
        <f>VLOOKUP(Tabla14[[#This Row],[id]],Tabla2[],'aux buscarv'!D$1,FALSE)</f>
        <v>2</v>
      </c>
      <c r="E503" s="61">
        <f>VLOOKUP(Tabla14[[#This Row],[id]],Tabla2[],'aux buscarv'!E$1,FALSE)</f>
        <v>2023</v>
      </c>
      <c r="F503" s="61">
        <f>VLOOKUP(Tabla14[[#This Row],[id]],Tabla2[],'aux buscarv'!F$1,FALSE)</f>
        <v>7</v>
      </c>
      <c r="G503" s="61" t="str">
        <f>VLOOKUP(Tabla14[[#This Row],[id]],Tabla2[],'aux buscarv'!G$1,FALSE)</f>
        <v>ESTAR</v>
      </c>
      <c r="H503" s="61" t="str">
        <f>VLOOKUP(Tabla14[[#This Row],[id]],Tabla2[],'aux buscarv'!H$1,FALSE)</f>
        <v>SANTA CRUZ</v>
      </c>
      <c r="I503" s="61">
        <f>VLOOKUP(Tabla14[[#This Row],[id]],Tabla2[],'aux buscarv'!I$1,FALSE)</f>
        <v>23</v>
      </c>
      <c r="J503" s="61" t="str">
        <f>VLOOKUP(Tabla14[[#This Row],[id]],Tabla2[],'aux buscarv'!J$1,FALSE)</f>
        <v>EL CALAFATE</v>
      </c>
      <c r="K503" s="61" t="str">
        <f>VLOOKUP(Tabla14[[#This Row],[id]],Tabla2[],'aux buscarv'!K$1,FALSE)</f>
        <v>LINDA VISTA</v>
      </c>
      <c r="L503" s="61" t="str">
        <f>VLOOKUP(Tabla14[[#This Row],[id]],Tabla2[],'aux buscarv'!L$1,FALSE)</f>
        <v>GIMNASIO PALOS GRUESOS</v>
      </c>
      <c r="M503" s="61" t="str">
        <f>VLOOKUP(Tabla14[[#This Row],[id]],Tabla2[],'aux buscarv'!M$1,FALSE)</f>
        <v>SALVADOR LARA S/N</v>
      </c>
      <c r="N503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03" t="s">
        <v>114</v>
      </c>
      <c r="P503" t="s">
        <v>123</v>
      </c>
      <c r="Q503" t="s">
        <v>111</v>
      </c>
      <c r="R503">
        <v>223</v>
      </c>
    </row>
    <row r="504" spans="1:18" x14ac:dyDescent="0.25">
      <c r="A504" t="s">
        <v>384</v>
      </c>
      <c r="B504" s="46">
        <f>VLOOKUP(Tabla14[[#This Row],[id]],Tabla2[],'aux buscarv'!B$1,FALSE)</f>
        <v>44966</v>
      </c>
      <c r="C504" s="61">
        <f>VLOOKUP(Tabla14[[#This Row],[id]],Tabla2[],'aux buscarv'!C$1,FALSE)</f>
        <v>9</v>
      </c>
      <c r="D504" s="61">
        <f>VLOOKUP(Tabla14[[#This Row],[id]],Tabla2[],'aux buscarv'!D$1,FALSE)</f>
        <v>2</v>
      </c>
      <c r="E504" s="61">
        <f>VLOOKUP(Tabla14[[#This Row],[id]],Tabla2[],'aux buscarv'!E$1,FALSE)</f>
        <v>2023</v>
      </c>
      <c r="F504" s="61">
        <f>VLOOKUP(Tabla14[[#This Row],[id]],Tabla2[],'aux buscarv'!F$1,FALSE)</f>
        <v>7</v>
      </c>
      <c r="G504" s="61" t="str">
        <f>VLOOKUP(Tabla14[[#This Row],[id]],Tabla2[],'aux buscarv'!G$1,FALSE)</f>
        <v>ESTAR</v>
      </c>
      <c r="H504" s="61" t="str">
        <f>VLOOKUP(Tabla14[[#This Row],[id]],Tabla2[],'aux buscarv'!H$1,FALSE)</f>
        <v>SANTA CRUZ</v>
      </c>
      <c r="I504" s="61">
        <f>VLOOKUP(Tabla14[[#This Row],[id]],Tabla2[],'aux buscarv'!I$1,FALSE)</f>
        <v>23</v>
      </c>
      <c r="J504" s="61" t="str">
        <f>VLOOKUP(Tabla14[[#This Row],[id]],Tabla2[],'aux buscarv'!J$1,FALSE)</f>
        <v>EL CALAFATE</v>
      </c>
      <c r="K504" s="61" t="str">
        <f>VLOOKUP(Tabla14[[#This Row],[id]],Tabla2[],'aux buscarv'!K$1,FALSE)</f>
        <v>LINDA VISTA</v>
      </c>
      <c r="L504" s="61" t="str">
        <f>VLOOKUP(Tabla14[[#This Row],[id]],Tabla2[],'aux buscarv'!L$1,FALSE)</f>
        <v>GIMNASIO PALOS GRUESOS</v>
      </c>
      <c r="M504" s="61" t="str">
        <f>VLOOKUP(Tabla14[[#This Row],[id]],Tabla2[],'aux buscarv'!M$1,FALSE)</f>
        <v>SALVADOR LARA S/N</v>
      </c>
      <c r="N504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04" t="s">
        <v>129</v>
      </c>
      <c r="P504" t="s">
        <v>1022</v>
      </c>
      <c r="Q504" t="s">
        <v>111</v>
      </c>
      <c r="R504">
        <v>7</v>
      </c>
    </row>
    <row r="505" spans="1:18" x14ac:dyDescent="0.25">
      <c r="A505" t="s">
        <v>384</v>
      </c>
      <c r="B505" s="46">
        <f>VLOOKUP(Tabla14[[#This Row],[id]],Tabla2[],'aux buscarv'!B$1,FALSE)</f>
        <v>44966</v>
      </c>
      <c r="C505" s="61">
        <f>VLOOKUP(Tabla14[[#This Row],[id]],Tabla2[],'aux buscarv'!C$1,FALSE)</f>
        <v>9</v>
      </c>
      <c r="D505" s="61">
        <f>VLOOKUP(Tabla14[[#This Row],[id]],Tabla2[],'aux buscarv'!D$1,FALSE)</f>
        <v>2</v>
      </c>
      <c r="E505" s="61">
        <f>VLOOKUP(Tabla14[[#This Row],[id]],Tabla2[],'aux buscarv'!E$1,FALSE)</f>
        <v>2023</v>
      </c>
      <c r="F505" s="61">
        <f>VLOOKUP(Tabla14[[#This Row],[id]],Tabla2[],'aux buscarv'!F$1,FALSE)</f>
        <v>7</v>
      </c>
      <c r="G505" s="61" t="str">
        <f>VLOOKUP(Tabla14[[#This Row],[id]],Tabla2[],'aux buscarv'!G$1,FALSE)</f>
        <v>ESTAR</v>
      </c>
      <c r="H505" s="61" t="str">
        <f>VLOOKUP(Tabla14[[#This Row],[id]],Tabla2[],'aux buscarv'!H$1,FALSE)</f>
        <v>SANTA CRUZ</v>
      </c>
      <c r="I505" s="61">
        <f>VLOOKUP(Tabla14[[#This Row],[id]],Tabla2[],'aux buscarv'!I$1,FALSE)</f>
        <v>23</v>
      </c>
      <c r="J505" s="61" t="str">
        <f>VLOOKUP(Tabla14[[#This Row],[id]],Tabla2[],'aux buscarv'!J$1,FALSE)</f>
        <v>EL CALAFATE</v>
      </c>
      <c r="K505" s="61" t="str">
        <f>VLOOKUP(Tabla14[[#This Row],[id]],Tabla2[],'aux buscarv'!K$1,FALSE)</f>
        <v>LINDA VISTA</v>
      </c>
      <c r="L505" s="61" t="str">
        <f>VLOOKUP(Tabla14[[#This Row],[id]],Tabla2[],'aux buscarv'!L$1,FALSE)</f>
        <v>GIMNASIO PALOS GRUESOS</v>
      </c>
      <c r="M505" s="61" t="str">
        <f>VLOOKUP(Tabla14[[#This Row],[id]],Tabla2[],'aux buscarv'!M$1,FALSE)</f>
        <v>SALVADOR LARA S/N</v>
      </c>
      <c r="N505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05" t="s">
        <v>129</v>
      </c>
      <c r="P505" t="s">
        <v>1022</v>
      </c>
      <c r="Q505" t="s">
        <v>133</v>
      </c>
      <c r="R505">
        <v>7</v>
      </c>
    </row>
    <row r="506" spans="1:18" x14ac:dyDescent="0.25">
      <c r="A506" t="s">
        <v>384</v>
      </c>
      <c r="B506" s="46">
        <f>VLOOKUP(Tabla14[[#This Row],[id]],Tabla2[],'aux buscarv'!B$1,FALSE)</f>
        <v>44966</v>
      </c>
      <c r="C506" s="61">
        <f>VLOOKUP(Tabla14[[#This Row],[id]],Tabla2[],'aux buscarv'!C$1,FALSE)</f>
        <v>9</v>
      </c>
      <c r="D506" s="61">
        <f>VLOOKUP(Tabla14[[#This Row],[id]],Tabla2[],'aux buscarv'!D$1,FALSE)</f>
        <v>2</v>
      </c>
      <c r="E506" s="61">
        <f>VLOOKUP(Tabla14[[#This Row],[id]],Tabla2[],'aux buscarv'!E$1,FALSE)</f>
        <v>2023</v>
      </c>
      <c r="F506" s="61">
        <f>VLOOKUP(Tabla14[[#This Row],[id]],Tabla2[],'aux buscarv'!F$1,FALSE)</f>
        <v>7</v>
      </c>
      <c r="G506" s="61" t="str">
        <f>VLOOKUP(Tabla14[[#This Row],[id]],Tabla2[],'aux buscarv'!G$1,FALSE)</f>
        <v>ESTAR</v>
      </c>
      <c r="H506" s="61" t="str">
        <f>VLOOKUP(Tabla14[[#This Row],[id]],Tabla2[],'aux buscarv'!H$1,FALSE)</f>
        <v>SANTA CRUZ</v>
      </c>
      <c r="I506" s="61">
        <f>VLOOKUP(Tabla14[[#This Row],[id]],Tabla2[],'aux buscarv'!I$1,FALSE)</f>
        <v>23</v>
      </c>
      <c r="J506" s="61" t="str">
        <f>VLOOKUP(Tabla14[[#This Row],[id]],Tabla2[],'aux buscarv'!J$1,FALSE)</f>
        <v>EL CALAFATE</v>
      </c>
      <c r="K506" s="61" t="str">
        <f>VLOOKUP(Tabla14[[#This Row],[id]],Tabla2[],'aux buscarv'!K$1,FALSE)</f>
        <v>LINDA VISTA</v>
      </c>
      <c r="L506" s="61" t="str">
        <f>VLOOKUP(Tabla14[[#This Row],[id]],Tabla2[],'aux buscarv'!L$1,FALSE)</f>
        <v>GIMNASIO PALOS GRUESOS</v>
      </c>
      <c r="M506" s="61" t="str">
        <f>VLOOKUP(Tabla14[[#This Row],[id]],Tabla2[],'aux buscarv'!M$1,FALSE)</f>
        <v>SALVADOR LARA S/N</v>
      </c>
      <c r="N506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06" t="s">
        <v>129</v>
      </c>
      <c r="P506" t="s">
        <v>1022</v>
      </c>
      <c r="Q506" t="s">
        <v>134</v>
      </c>
      <c r="R506">
        <v>1</v>
      </c>
    </row>
    <row r="507" spans="1:18" x14ac:dyDescent="0.25">
      <c r="A507" t="s">
        <v>384</v>
      </c>
      <c r="B507" s="46">
        <f>VLOOKUP(Tabla14[[#This Row],[id]],Tabla2[],'aux buscarv'!B$1,FALSE)</f>
        <v>44966</v>
      </c>
      <c r="C507" s="61">
        <f>VLOOKUP(Tabla14[[#This Row],[id]],Tabla2[],'aux buscarv'!C$1,FALSE)</f>
        <v>9</v>
      </c>
      <c r="D507" s="61">
        <f>VLOOKUP(Tabla14[[#This Row],[id]],Tabla2[],'aux buscarv'!D$1,FALSE)</f>
        <v>2</v>
      </c>
      <c r="E507" s="61">
        <f>VLOOKUP(Tabla14[[#This Row],[id]],Tabla2[],'aux buscarv'!E$1,FALSE)</f>
        <v>2023</v>
      </c>
      <c r="F507" s="61">
        <f>VLOOKUP(Tabla14[[#This Row],[id]],Tabla2[],'aux buscarv'!F$1,FALSE)</f>
        <v>7</v>
      </c>
      <c r="G507" s="61" t="str">
        <f>VLOOKUP(Tabla14[[#This Row],[id]],Tabla2[],'aux buscarv'!G$1,FALSE)</f>
        <v>ESTAR</v>
      </c>
      <c r="H507" s="61" t="str">
        <f>VLOOKUP(Tabla14[[#This Row],[id]],Tabla2[],'aux buscarv'!H$1,FALSE)</f>
        <v>SANTA CRUZ</v>
      </c>
      <c r="I507" s="61">
        <f>VLOOKUP(Tabla14[[#This Row],[id]],Tabla2[],'aux buscarv'!I$1,FALSE)</f>
        <v>23</v>
      </c>
      <c r="J507" s="61" t="str">
        <f>VLOOKUP(Tabla14[[#This Row],[id]],Tabla2[],'aux buscarv'!J$1,FALSE)</f>
        <v>EL CALAFATE</v>
      </c>
      <c r="K507" s="61" t="str">
        <f>VLOOKUP(Tabla14[[#This Row],[id]],Tabla2[],'aux buscarv'!K$1,FALSE)</f>
        <v>LINDA VISTA</v>
      </c>
      <c r="L507" s="61" t="str">
        <f>VLOOKUP(Tabla14[[#This Row],[id]],Tabla2[],'aux buscarv'!L$1,FALSE)</f>
        <v>GIMNASIO PALOS GRUESOS</v>
      </c>
      <c r="M507" s="61" t="str">
        <f>VLOOKUP(Tabla14[[#This Row],[id]],Tabla2[],'aux buscarv'!M$1,FALSE)</f>
        <v>SALVADOR LARA S/N</v>
      </c>
      <c r="N507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07" t="s">
        <v>129</v>
      </c>
      <c r="P507" t="s">
        <v>1024</v>
      </c>
      <c r="Q507" t="s">
        <v>111</v>
      </c>
      <c r="R507">
        <v>19</v>
      </c>
    </row>
    <row r="508" spans="1:18" x14ac:dyDescent="0.25">
      <c r="A508" t="s">
        <v>384</v>
      </c>
      <c r="B508" s="46">
        <f>VLOOKUP(Tabla14[[#This Row],[id]],Tabla2[],'aux buscarv'!B$1,FALSE)</f>
        <v>44966</v>
      </c>
      <c r="C508" s="61">
        <f>VLOOKUP(Tabla14[[#This Row],[id]],Tabla2[],'aux buscarv'!C$1,FALSE)</f>
        <v>9</v>
      </c>
      <c r="D508" s="61">
        <f>VLOOKUP(Tabla14[[#This Row],[id]],Tabla2[],'aux buscarv'!D$1,FALSE)</f>
        <v>2</v>
      </c>
      <c r="E508" s="61">
        <f>VLOOKUP(Tabla14[[#This Row],[id]],Tabla2[],'aux buscarv'!E$1,FALSE)</f>
        <v>2023</v>
      </c>
      <c r="F508" s="61">
        <f>VLOOKUP(Tabla14[[#This Row],[id]],Tabla2[],'aux buscarv'!F$1,FALSE)</f>
        <v>7</v>
      </c>
      <c r="G508" s="61" t="str">
        <f>VLOOKUP(Tabla14[[#This Row],[id]],Tabla2[],'aux buscarv'!G$1,FALSE)</f>
        <v>ESTAR</v>
      </c>
      <c r="H508" s="61" t="str">
        <f>VLOOKUP(Tabla14[[#This Row],[id]],Tabla2[],'aux buscarv'!H$1,FALSE)</f>
        <v>SANTA CRUZ</v>
      </c>
      <c r="I508" s="61">
        <f>VLOOKUP(Tabla14[[#This Row],[id]],Tabla2[],'aux buscarv'!I$1,FALSE)</f>
        <v>23</v>
      </c>
      <c r="J508" s="61" t="str">
        <f>VLOOKUP(Tabla14[[#This Row],[id]],Tabla2[],'aux buscarv'!J$1,FALSE)</f>
        <v>EL CALAFATE</v>
      </c>
      <c r="K508" s="61" t="str">
        <f>VLOOKUP(Tabla14[[#This Row],[id]],Tabla2[],'aux buscarv'!K$1,FALSE)</f>
        <v>LINDA VISTA</v>
      </c>
      <c r="L508" s="61" t="str">
        <f>VLOOKUP(Tabla14[[#This Row],[id]],Tabla2[],'aux buscarv'!L$1,FALSE)</f>
        <v>GIMNASIO PALOS GRUESOS</v>
      </c>
      <c r="M508" s="61" t="str">
        <f>VLOOKUP(Tabla14[[#This Row],[id]],Tabla2[],'aux buscarv'!M$1,FALSE)</f>
        <v>SALVADOR LARA S/N</v>
      </c>
      <c r="N508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08" t="s">
        <v>129</v>
      </c>
      <c r="P508" t="s">
        <v>1024</v>
      </c>
      <c r="Q508" t="s">
        <v>136</v>
      </c>
      <c r="R508">
        <v>19</v>
      </c>
    </row>
    <row r="509" spans="1:18" x14ac:dyDescent="0.25">
      <c r="A509" t="s">
        <v>384</v>
      </c>
      <c r="B509" s="46">
        <f>VLOOKUP(Tabla14[[#This Row],[id]],Tabla2[],'aux buscarv'!B$1,FALSE)</f>
        <v>44966</v>
      </c>
      <c r="C509" s="61">
        <f>VLOOKUP(Tabla14[[#This Row],[id]],Tabla2[],'aux buscarv'!C$1,FALSE)</f>
        <v>9</v>
      </c>
      <c r="D509" s="61">
        <f>VLOOKUP(Tabla14[[#This Row],[id]],Tabla2[],'aux buscarv'!D$1,FALSE)</f>
        <v>2</v>
      </c>
      <c r="E509" s="61">
        <f>VLOOKUP(Tabla14[[#This Row],[id]],Tabla2[],'aux buscarv'!E$1,FALSE)</f>
        <v>2023</v>
      </c>
      <c r="F509" s="61">
        <f>VLOOKUP(Tabla14[[#This Row],[id]],Tabla2[],'aux buscarv'!F$1,FALSE)</f>
        <v>7</v>
      </c>
      <c r="G509" s="61" t="str">
        <f>VLOOKUP(Tabla14[[#This Row],[id]],Tabla2[],'aux buscarv'!G$1,FALSE)</f>
        <v>ESTAR</v>
      </c>
      <c r="H509" s="61" t="str">
        <f>VLOOKUP(Tabla14[[#This Row],[id]],Tabla2[],'aux buscarv'!H$1,FALSE)</f>
        <v>SANTA CRUZ</v>
      </c>
      <c r="I509" s="61">
        <f>VLOOKUP(Tabla14[[#This Row],[id]],Tabla2[],'aux buscarv'!I$1,FALSE)</f>
        <v>23</v>
      </c>
      <c r="J509" s="61" t="str">
        <f>VLOOKUP(Tabla14[[#This Row],[id]],Tabla2[],'aux buscarv'!J$1,FALSE)</f>
        <v>EL CALAFATE</v>
      </c>
      <c r="K509" s="61" t="str">
        <f>VLOOKUP(Tabla14[[#This Row],[id]],Tabla2[],'aux buscarv'!K$1,FALSE)</f>
        <v>LINDA VISTA</v>
      </c>
      <c r="L509" s="61" t="str">
        <f>VLOOKUP(Tabla14[[#This Row],[id]],Tabla2[],'aux buscarv'!L$1,FALSE)</f>
        <v>GIMNASIO PALOS GRUESOS</v>
      </c>
      <c r="M509" s="61" t="str">
        <f>VLOOKUP(Tabla14[[#This Row],[id]],Tabla2[],'aux buscarv'!M$1,FALSE)</f>
        <v>SALVADOR LARA S/N</v>
      </c>
      <c r="N509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09" t="s">
        <v>129</v>
      </c>
      <c r="P509" t="s">
        <v>1024</v>
      </c>
      <c r="Q509" t="s">
        <v>121</v>
      </c>
      <c r="R509">
        <v>22</v>
      </c>
    </row>
    <row r="510" spans="1:18" x14ac:dyDescent="0.25">
      <c r="A510" t="s">
        <v>384</v>
      </c>
      <c r="B510" s="46">
        <f>VLOOKUP(Tabla14[[#This Row],[id]],Tabla2[],'aux buscarv'!B$1,FALSE)</f>
        <v>44966</v>
      </c>
      <c r="C510" s="61">
        <f>VLOOKUP(Tabla14[[#This Row],[id]],Tabla2[],'aux buscarv'!C$1,FALSE)</f>
        <v>9</v>
      </c>
      <c r="D510" s="61">
        <f>VLOOKUP(Tabla14[[#This Row],[id]],Tabla2[],'aux buscarv'!D$1,FALSE)</f>
        <v>2</v>
      </c>
      <c r="E510" s="61">
        <f>VLOOKUP(Tabla14[[#This Row],[id]],Tabla2[],'aux buscarv'!E$1,FALSE)</f>
        <v>2023</v>
      </c>
      <c r="F510" s="61">
        <f>VLOOKUP(Tabla14[[#This Row],[id]],Tabla2[],'aux buscarv'!F$1,FALSE)</f>
        <v>7</v>
      </c>
      <c r="G510" s="61" t="str">
        <f>VLOOKUP(Tabla14[[#This Row],[id]],Tabla2[],'aux buscarv'!G$1,FALSE)</f>
        <v>ESTAR</v>
      </c>
      <c r="H510" s="61" t="str">
        <f>VLOOKUP(Tabla14[[#This Row],[id]],Tabla2[],'aux buscarv'!H$1,FALSE)</f>
        <v>SANTA CRUZ</v>
      </c>
      <c r="I510" s="61">
        <f>VLOOKUP(Tabla14[[#This Row],[id]],Tabla2[],'aux buscarv'!I$1,FALSE)</f>
        <v>23</v>
      </c>
      <c r="J510" s="61" t="str">
        <f>VLOOKUP(Tabla14[[#This Row],[id]],Tabla2[],'aux buscarv'!J$1,FALSE)</f>
        <v>EL CALAFATE</v>
      </c>
      <c r="K510" s="61" t="str">
        <f>VLOOKUP(Tabla14[[#This Row],[id]],Tabla2[],'aux buscarv'!K$1,FALSE)</f>
        <v>LINDA VISTA</v>
      </c>
      <c r="L510" s="61" t="str">
        <f>VLOOKUP(Tabla14[[#This Row],[id]],Tabla2[],'aux buscarv'!L$1,FALSE)</f>
        <v>GIMNASIO PALOS GRUESOS</v>
      </c>
      <c r="M510" s="61" t="str">
        <f>VLOOKUP(Tabla14[[#This Row],[id]],Tabla2[],'aux buscarv'!M$1,FALSE)</f>
        <v>SALVADOR LARA S/N</v>
      </c>
      <c r="N510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10" t="s">
        <v>129</v>
      </c>
      <c r="P510" t="s">
        <v>1024</v>
      </c>
      <c r="Q510" t="s">
        <v>134</v>
      </c>
      <c r="R510">
        <v>1</v>
      </c>
    </row>
    <row r="511" spans="1:18" x14ac:dyDescent="0.25">
      <c r="A511" t="s">
        <v>384</v>
      </c>
      <c r="B511" s="46">
        <f>VLOOKUP(Tabla14[[#This Row],[id]],Tabla2[],'aux buscarv'!B$1,FALSE)</f>
        <v>44966</v>
      </c>
      <c r="C511" s="61">
        <f>VLOOKUP(Tabla14[[#This Row],[id]],Tabla2[],'aux buscarv'!C$1,FALSE)</f>
        <v>9</v>
      </c>
      <c r="D511" s="61">
        <f>VLOOKUP(Tabla14[[#This Row],[id]],Tabla2[],'aux buscarv'!D$1,FALSE)</f>
        <v>2</v>
      </c>
      <c r="E511" s="61">
        <f>VLOOKUP(Tabla14[[#This Row],[id]],Tabla2[],'aux buscarv'!E$1,FALSE)</f>
        <v>2023</v>
      </c>
      <c r="F511" s="61">
        <f>VLOOKUP(Tabla14[[#This Row],[id]],Tabla2[],'aux buscarv'!F$1,FALSE)</f>
        <v>7</v>
      </c>
      <c r="G511" s="61" t="str">
        <f>VLOOKUP(Tabla14[[#This Row],[id]],Tabla2[],'aux buscarv'!G$1,FALSE)</f>
        <v>ESTAR</v>
      </c>
      <c r="H511" s="61" t="str">
        <f>VLOOKUP(Tabla14[[#This Row],[id]],Tabla2[],'aux buscarv'!H$1,FALSE)</f>
        <v>SANTA CRUZ</v>
      </c>
      <c r="I511" s="61">
        <f>VLOOKUP(Tabla14[[#This Row],[id]],Tabla2[],'aux buscarv'!I$1,FALSE)</f>
        <v>23</v>
      </c>
      <c r="J511" s="61" t="str">
        <f>VLOOKUP(Tabla14[[#This Row],[id]],Tabla2[],'aux buscarv'!J$1,FALSE)</f>
        <v>EL CALAFATE</v>
      </c>
      <c r="K511" s="61" t="str">
        <f>VLOOKUP(Tabla14[[#This Row],[id]],Tabla2[],'aux buscarv'!K$1,FALSE)</f>
        <v>LINDA VISTA</v>
      </c>
      <c r="L511" s="61" t="str">
        <f>VLOOKUP(Tabla14[[#This Row],[id]],Tabla2[],'aux buscarv'!L$1,FALSE)</f>
        <v>GIMNASIO PALOS GRUESOS</v>
      </c>
      <c r="M511" s="61" t="str">
        <f>VLOOKUP(Tabla14[[#This Row],[id]],Tabla2[],'aux buscarv'!M$1,FALSE)</f>
        <v>SALVADOR LARA S/N</v>
      </c>
      <c r="N511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11" t="s">
        <v>129</v>
      </c>
      <c r="P511" t="s">
        <v>137</v>
      </c>
      <c r="Q511" t="s">
        <v>111</v>
      </c>
      <c r="R511">
        <v>11</v>
      </c>
    </row>
    <row r="512" spans="1:18" x14ac:dyDescent="0.25">
      <c r="A512" t="s">
        <v>384</v>
      </c>
      <c r="B512" s="46">
        <f>VLOOKUP(Tabla14[[#This Row],[id]],Tabla2[],'aux buscarv'!B$1,FALSE)</f>
        <v>44966</v>
      </c>
      <c r="C512" s="61">
        <f>VLOOKUP(Tabla14[[#This Row],[id]],Tabla2[],'aux buscarv'!C$1,FALSE)</f>
        <v>9</v>
      </c>
      <c r="D512" s="61">
        <f>VLOOKUP(Tabla14[[#This Row],[id]],Tabla2[],'aux buscarv'!D$1,FALSE)</f>
        <v>2</v>
      </c>
      <c r="E512" s="61">
        <f>VLOOKUP(Tabla14[[#This Row],[id]],Tabla2[],'aux buscarv'!E$1,FALSE)</f>
        <v>2023</v>
      </c>
      <c r="F512" s="61">
        <f>VLOOKUP(Tabla14[[#This Row],[id]],Tabla2[],'aux buscarv'!F$1,FALSE)</f>
        <v>7</v>
      </c>
      <c r="G512" s="61" t="str">
        <f>VLOOKUP(Tabla14[[#This Row],[id]],Tabla2[],'aux buscarv'!G$1,FALSE)</f>
        <v>ESTAR</v>
      </c>
      <c r="H512" s="61" t="str">
        <f>VLOOKUP(Tabla14[[#This Row],[id]],Tabla2[],'aux buscarv'!H$1,FALSE)</f>
        <v>SANTA CRUZ</v>
      </c>
      <c r="I512" s="61">
        <f>VLOOKUP(Tabla14[[#This Row],[id]],Tabla2[],'aux buscarv'!I$1,FALSE)</f>
        <v>23</v>
      </c>
      <c r="J512" s="61" t="str">
        <f>VLOOKUP(Tabla14[[#This Row],[id]],Tabla2[],'aux buscarv'!J$1,FALSE)</f>
        <v>EL CALAFATE</v>
      </c>
      <c r="K512" s="61" t="str">
        <f>VLOOKUP(Tabla14[[#This Row],[id]],Tabla2[],'aux buscarv'!K$1,FALSE)</f>
        <v>LINDA VISTA</v>
      </c>
      <c r="L512" s="61" t="str">
        <f>VLOOKUP(Tabla14[[#This Row],[id]],Tabla2[],'aux buscarv'!L$1,FALSE)</f>
        <v>GIMNASIO PALOS GRUESOS</v>
      </c>
      <c r="M512" s="61" t="str">
        <f>VLOOKUP(Tabla14[[#This Row],[id]],Tabla2[],'aux buscarv'!M$1,FALSE)</f>
        <v>SALVADOR LARA S/N</v>
      </c>
      <c r="N512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12" t="s">
        <v>129</v>
      </c>
      <c r="P512" t="s">
        <v>137</v>
      </c>
      <c r="Q512" t="s">
        <v>138</v>
      </c>
      <c r="R512">
        <v>4</v>
      </c>
    </row>
    <row r="513" spans="1:18" x14ac:dyDescent="0.25">
      <c r="A513" t="s">
        <v>384</v>
      </c>
      <c r="B513" s="46">
        <f>VLOOKUP(Tabla14[[#This Row],[id]],Tabla2[],'aux buscarv'!B$1,FALSE)</f>
        <v>44966</v>
      </c>
      <c r="C513" s="61">
        <f>VLOOKUP(Tabla14[[#This Row],[id]],Tabla2[],'aux buscarv'!C$1,FALSE)</f>
        <v>9</v>
      </c>
      <c r="D513" s="61">
        <f>VLOOKUP(Tabla14[[#This Row],[id]],Tabla2[],'aux buscarv'!D$1,FALSE)</f>
        <v>2</v>
      </c>
      <c r="E513" s="61">
        <f>VLOOKUP(Tabla14[[#This Row],[id]],Tabla2[],'aux buscarv'!E$1,FALSE)</f>
        <v>2023</v>
      </c>
      <c r="F513" s="61">
        <f>VLOOKUP(Tabla14[[#This Row],[id]],Tabla2[],'aux buscarv'!F$1,FALSE)</f>
        <v>7</v>
      </c>
      <c r="G513" s="61" t="str">
        <f>VLOOKUP(Tabla14[[#This Row],[id]],Tabla2[],'aux buscarv'!G$1,FALSE)</f>
        <v>ESTAR</v>
      </c>
      <c r="H513" s="61" t="str">
        <f>VLOOKUP(Tabla14[[#This Row],[id]],Tabla2[],'aux buscarv'!H$1,FALSE)</f>
        <v>SANTA CRUZ</v>
      </c>
      <c r="I513" s="61">
        <f>VLOOKUP(Tabla14[[#This Row],[id]],Tabla2[],'aux buscarv'!I$1,FALSE)</f>
        <v>23</v>
      </c>
      <c r="J513" s="61" t="str">
        <f>VLOOKUP(Tabla14[[#This Row],[id]],Tabla2[],'aux buscarv'!J$1,FALSE)</f>
        <v>EL CALAFATE</v>
      </c>
      <c r="K513" s="61" t="str">
        <f>VLOOKUP(Tabla14[[#This Row],[id]],Tabla2[],'aux buscarv'!K$1,FALSE)</f>
        <v>LINDA VISTA</v>
      </c>
      <c r="L513" s="61" t="str">
        <f>VLOOKUP(Tabla14[[#This Row],[id]],Tabla2[],'aux buscarv'!L$1,FALSE)</f>
        <v>GIMNASIO PALOS GRUESOS</v>
      </c>
      <c r="M513" s="61" t="str">
        <f>VLOOKUP(Tabla14[[#This Row],[id]],Tabla2[],'aux buscarv'!M$1,FALSE)</f>
        <v>SALVADOR LARA S/N</v>
      </c>
      <c r="N513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13" t="s">
        <v>129</v>
      </c>
      <c r="P513" t="s">
        <v>137</v>
      </c>
      <c r="Q513" t="s">
        <v>140</v>
      </c>
      <c r="R513">
        <v>9</v>
      </c>
    </row>
    <row r="514" spans="1:18" x14ac:dyDescent="0.25">
      <c r="A514" t="s">
        <v>384</v>
      </c>
      <c r="B514" s="46">
        <f>VLOOKUP(Tabla14[[#This Row],[id]],Tabla2[],'aux buscarv'!B$1,FALSE)</f>
        <v>44966</v>
      </c>
      <c r="C514" s="61">
        <f>VLOOKUP(Tabla14[[#This Row],[id]],Tabla2[],'aux buscarv'!C$1,FALSE)</f>
        <v>9</v>
      </c>
      <c r="D514" s="61">
        <f>VLOOKUP(Tabla14[[#This Row],[id]],Tabla2[],'aux buscarv'!D$1,FALSE)</f>
        <v>2</v>
      </c>
      <c r="E514" s="61">
        <f>VLOOKUP(Tabla14[[#This Row],[id]],Tabla2[],'aux buscarv'!E$1,FALSE)</f>
        <v>2023</v>
      </c>
      <c r="F514" s="61">
        <f>VLOOKUP(Tabla14[[#This Row],[id]],Tabla2[],'aux buscarv'!F$1,FALSE)</f>
        <v>7</v>
      </c>
      <c r="G514" s="61" t="str">
        <f>VLOOKUP(Tabla14[[#This Row],[id]],Tabla2[],'aux buscarv'!G$1,FALSE)</f>
        <v>ESTAR</v>
      </c>
      <c r="H514" s="61" t="str">
        <f>VLOOKUP(Tabla14[[#This Row],[id]],Tabla2[],'aux buscarv'!H$1,FALSE)</f>
        <v>SANTA CRUZ</v>
      </c>
      <c r="I514" s="61">
        <f>VLOOKUP(Tabla14[[#This Row],[id]],Tabla2[],'aux buscarv'!I$1,FALSE)</f>
        <v>23</v>
      </c>
      <c r="J514" s="61" t="str">
        <f>VLOOKUP(Tabla14[[#This Row],[id]],Tabla2[],'aux buscarv'!J$1,FALSE)</f>
        <v>EL CALAFATE</v>
      </c>
      <c r="K514" s="61" t="str">
        <f>VLOOKUP(Tabla14[[#This Row],[id]],Tabla2[],'aux buscarv'!K$1,FALSE)</f>
        <v>LINDA VISTA</v>
      </c>
      <c r="L514" s="61" t="str">
        <f>VLOOKUP(Tabla14[[#This Row],[id]],Tabla2[],'aux buscarv'!L$1,FALSE)</f>
        <v>GIMNASIO PALOS GRUESOS</v>
      </c>
      <c r="M514" s="61" t="str">
        <f>VLOOKUP(Tabla14[[#This Row],[id]],Tabla2[],'aux buscarv'!M$1,FALSE)</f>
        <v>SALVADOR LARA S/N</v>
      </c>
      <c r="N514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14" t="s">
        <v>129</v>
      </c>
      <c r="P514" t="s">
        <v>137</v>
      </c>
      <c r="Q514" t="s">
        <v>142</v>
      </c>
      <c r="R514">
        <v>25</v>
      </c>
    </row>
    <row r="515" spans="1:18" x14ac:dyDescent="0.25">
      <c r="A515" t="s">
        <v>384</v>
      </c>
      <c r="B515" s="46">
        <f>VLOOKUP(Tabla14[[#This Row],[id]],Tabla2[],'aux buscarv'!B$1,FALSE)</f>
        <v>44966</v>
      </c>
      <c r="C515" s="61">
        <f>VLOOKUP(Tabla14[[#This Row],[id]],Tabla2[],'aux buscarv'!C$1,FALSE)</f>
        <v>9</v>
      </c>
      <c r="D515" s="61">
        <f>VLOOKUP(Tabla14[[#This Row],[id]],Tabla2[],'aux buscarv'!D$1,FALSE)</f>
        <v>2</v>
      </c>
      <c r="E515" s="61">
        <f>VLOOKUP(Tabla14[[#This Row],[id]],Tabla2[],'aux buscarv'!E$1,FALSE)</f>
        <v>2023</v>
      </c>
      <c r="F515" s="61">
        <f>VLOOKUP(Tabla14[[#This Row],[id]],Tabla2[],'aux buscarv'!F$1,FALSE)</f>
        <v>7</v>
      </c>
      <c r="G515" s="61" t="str">
        <f>VLOOKUP(Tabla14[[#This Row],[id]],Tabla2[],'aux buscarv'!G$1,FALSE)</f>
        <v>ESTAR</v>
      </c>
      <c r="H515" s="61" t="str">
        <f>VLOOKUP(Tabla14[[#This Row],[id]],Tabla2[],'aux buscarv'!H$1,FALSE)</f>
        <v>SANTA CRUZ</v>
      </c>
      <c r="I515" s="61">
        <f>VLOOKUP(Tabla14[[#This Row],[id]],Tabla2[],'aux buscarv'!I$1,FALSE)</f>
        <v>23</v>
      </c>
      <c r="J515" s="61" t="str">
        <f>VLOOKUP(Tabla14[[#This Row],[id]],Tabla2[],'aux buscarv'!J$1,FALSE)</f>
        <v>EL CALAFATE</v>
      </c>
      <c r="K515" s="61" t="str">
        <f>VLOOKUP(Tabla14[[#This Row],[id]],Tabla2[],'aux buscarv'!K$1,FALSE)</f>
        <v>LINDA VISTA</v>
      </c>
      <c r="L515" s="61" t="str">
        <f>VLOOKUP(Tabla14[[#This Row],[id]],Tabla2[],'aux buscarv'!L$1,FALSE)</f>
        <v>GIMNASIO PALOS GRUESOS</v>
      </c>
      <c r="M515" s="61" t="str">
        <f>VLOOKUP(Tabla14[[#This Row],[id]],Tabla2[],'aux buscarv'!M$1,FALSE)</f>
        <v>SALVADOR LARA S/N</v>
      </c>
      <c r="N515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15" t="s">
        <v>129</v>
      </c>
      <c r="P515" t="s">
        <v>137</v>
      </c>
      <c r="Q515" t="s">
        <v>134</v>
      </c>
      <c r="R515">
        <v>2</v>
      </c>
    </row>
    <row r="516" spans="1:18" x14ac:dyDescent="0.25">
      <c r="A516" t="s">
        <v>384</v>
      </c>
      <c r="B516" s="46">
        <f>VLOOKUP(Tabla14[[#This Row],[id]],Tabla2[],'aux buscarv'!B$1,FALSE)</f>
        <v>44966</v>
      </c>
      <c r="C516" s="61">
        <f>VLOOKUP(Tabla14[[#This Row],[id]],Tabla2[],'aux buscarv'!C$1,FALSE)</f>
        <v>9</v>
      </c>
      <c r="D516" s="61">
        <f>VLOOKUP(Tabla14[[#This Row],[id]],Tabla2[],'aux buscarv'!D$1,FALSE)</f>
        <v>2</v>
      </c>
      <c r="E516" s="61">
        <f>VLOOKUP(Tabla14[[#This Row],[id]],Tabla2[],'aux buscarv'!E$1,FALSE)</f>
        <v>2023</v>
      </c>
      <c r="F516" s="61">
        <f>VLOOKUP(Tabla14[[#This Row],[id]],Tabla2[],'aux buscarv'!F$1,FALSE)</f>
        <v>7</v>
      </c>
      <c r="G516" s="61" t="str">
        <f>VLOOKUP(Tabla14[[#This Row],[id]],Tabla2[],'aux buscarv'!G$1,FALSE)</f>
        <v>ESTAR</v>
      </c>
      <c r="H516" s="61" t="str">
        <f>VLOOKUP(Tabla14[[#This Row],[id]],Tabla2[],'aux buscarv'!H$1,FALSE)</f>
        <v>SANTA CRUZ</v>
      </c>
      <c r="I516" s="61">
        <f>VLOOKUP(Tabla14[[#This Row],[id]],Tabla2[],'aux buscarv'!I$1,FALSE)</f>
        <v>23</v>
      </c>
      <c r="J516" s="61" t="str">
        <f>VLOOKUP(Tabla14[[#This Row],[id]],Tabla2[],'aux buscarv'!J$1,FALSE)</f>
        <v>EL CALAFATE</v>
      </c>
      <c r="K516" s="61" t="str">
        <f>VLOOKUP(Tabla14[[#This Row],[id]],Tabla2[],'aux buscarv'!K$1,FALSE)</f>
        <v>LINDA VISTA</v>
      </c>
      <c r="L516" s="61" t="str">
        <f>VLOOKUP(Tabla14[[#This Row],[id]],Tabla2[],'aux buscarv'!L$1,FALSE)</f>
        <v>GIMNASIO PALOS GRUESOS</v>
      </c>
      <c r="M516" s="61" t="str">
        <f>VLOOKUP(Tabla14[[#This Row],[id]],Tabla2[],'aux buscarv'!M$1,FALSE)</f>
        <v>SALVADOR LARA S/N</v>
      </c>
      <c r="N516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16" t="s">
        <v>144</v>
      </c>
      <c r="P516" t="s">
        <v>145</v>
      </c>
      <c r="Q516" t="s">
        <v>111</v>
      </c>
      <c r="R516">
        <v>12</v>
      </c>
    </row>
    <row r="517" spans="1:18" x14ac:dyDescent="0.25">
      <c r="A517" t="s">
        <v>384</v>
      </c>
      <c r="B517" s="46">
        <f>VLOOKUP(Tabla14[[#This Row],[id]],Tabla2[],'aux buscarv'!B$1,FALSE)</f>
        <v>44966</v>
      </c>
      <c r="C517" s="61">
        <f>VLOOKUP(Tabla14[[#This Row],[id]],Tabla2[],'aux buscarv'!C$1,FALSE)</f>
        <v>9</v>
      </c>
      <c r="D517" s="61">
        <f>VLOOKUP(Tabla14[[#This Row],[id]],Tabla2[],'aux buscarv'!D$1,FALSE)</f>
        <v>2</v>
      </c>
      <c r="E517" s="61">
        <f>VLOOKUP(Tabla14[[#This Row],[id]],Tabla2[],'aux buscarv'!E$1,FALSE)</f>
        <v>2023</v>
      </c>
      <c r="F517" s="61">
        <f>VLOOKUP(Tabla14[[#This Row],[id]],Tabla2[],'aux buscarv'!F$1,FALSE)</f>
        <v>7</v>
      </c>
      <c r="G517" s="61" t="str">
        <f>VLOOKUP(Tabla14[[#This Row],[id]],Tabla2[],'aux buscarv'!G$1,FALSE)</f>
        <v>ESTAR</v>
      </c>
      <c r="H517" s="61" t="str">
        <f>VLOOKUP(Tabla14[[#This Row],[id]],Tabla2[],'aux buscarv'!H$1,FALSE)</f>
        <v>SANTA CRUZ</v>
      </c>
      <c r="I517" s="61">
        <f>VLOOKUP(Tabla14[[#This Row],[id]],Tabla2[],'aux buscarv'!I$1,FALSE)</f>
        <v>23</v>
      </c>
      <c r="J517" s="61" t="str">
        <f>VLOOKUP(Tabla14[[#This Row],[id]],Tabla2[],'aux buscarv'!J$1,FALSE)</f>
        <v>EL CALAFATE</v>
      </c>
      <c r="K517" s="61" t="str">
        <f>VLOOKUP(Tabla14[[#This Row],[id]],Tabla2[],'aux buscarv'!K$1,FALSE)</f>
        <v>LINDA VISTA</v>
      </c>
      <c r="L517" s="61" t="str">
        <f>VLOOKUP(Tabla14[[#This Row],[id]],Tabla2[],'aux buscarv'!L$1,FALSE)</f>
        <v>GIMNASIO PALOS GRUESOS</v>
      </c>
      <c r="M517" s="61" t="str">
        <f>VLOOKUP(Tabla14[[#This Row],[id]],Tabla2[],'aux buscarv'!M$1,FALSE)</f>
        <v>SALVADOR LARA S/N</v>
      </c>
      <c r="N517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17" t="s">
        <v>144</v>
      </c>
      <c r="P517" t="s">
        <v>145</v>
      </c>
      <c r="Q517" t="s">
        <v>146</v>
      </c>
      <c r="R517">
        <v>48</v>
      </c>
    </row>
    <row r="518" spans="1:18" x14ac:dyDescent="0.25">
      <c r="A518" t="s">
        <v>384</v>
      </c>
      <c r="B518" s="46">
        <f>VLOOKUP(Tabla14[[#This Row],[id]],Tabla2[],'aux buscarv'!B$1,FALSE)</f>
        <v>44966</v>
      </c>
      <c r="C518" s="61">
        <f>VLOOKUP(Tabla14[[#This Row],[id]],Tabla2[],'aux buscarv'!C$1,FALSE)</f>
        <v>9</v>
      </c>
      <c r="D518" s="61">
        <f>VLOOKUP(Tabla14[[#This Row],[id]],Tabla2[],'aux buscarv'!D$1,FALSE)</f>
        <v>2</v>
      </c>
      <c r="E518" s="61">
        <f>VLOOKUP(Tabla14[[#This Row],[id]],Tabla2[],'aux buscarv'!E$1,FALSE)</f>
        <v>2023</v>
      </c>
      <c r="F518" s="61">
        <f>VLOOKUP(Tabla14[[#This Row],[id]],Tabla2[],'aux buscarv'!F$1,FALSE)</f>
        <v>7</v>
      </c>
      <c r="G518" s="61" t="str">
        <f>VLOOKUP(Tabla14[[#This Row],[id]],Tabla2[],'aux buscarv'!G$1,FALSE)</f>
        <v>ESTAR</v>
      </c>
      <c r="H518" s="61" t="str">
        <f>VLOOKUP(Tabla14[[#This Row],[id]],Tabla2[],'aux buscarv'!H$1,FALSE)</f>
        <v>SANTA CRUZ</v>
      </c>
      <c r="I518" s="61">
        <f>VLOOKUP(Tabla14[[#This Row],[id]],Tabla2[],'aux buscarv'!I$1,FALSE)</f>
        <v>23</v>
      </c>
      <c r="J518" s="61" t="str">
        <f>VLOOKUP(Tabla14[[#This Row],[id]],Tabla2[],'aux buscarv'!J$1,FALSE)</f>
        <v>EL CALAFATE</v>
      </c>
      <c r="K518" s="61" t="str">
        <f>VLOOKUP(Tabla14[[#This Row],[id]],Tabla2[],'aux buscarv'!K$1,FALSE)</f>
        <v>LINDA VISTA</v>
      </c>
      <c r="L518" s="61" t="str">
        <f>VLOOKUP(Tabla14[[#This Row],[id]],Tabla2[],'aux buscarv'!L$1,FALSE)</f>
        <v>GIMNASIO PALOS GRUESOS</v>
      </c>
      <c r="M518" s="61" t="str">
        <f>VLOOKUP(Tabla14[[#This Row],[id]],Tabla2[],'aux buscarv'!M$1,FALSE)</f>
        <v>SALVADOR LARA S/N</v>
      </c>
      <c r="N518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18" t="s">
        <v>151</v>
      </c>
      <c r="P518" t="s">
        <v>151</v>
      </c>
      <c r="Q518" t="s">
        <v>111</v>
      </c>
      <c r="R518">
        <v>222</v>
      </c>
    </row>
    <row r="519" spans="1:18" x14ac:dyDescent="0.25">
      <c r="A519" t="s">
        <v>384</v>
      </c>
      <c r="B519" s="46">
        <f>VLOOKUP(Tabla14[[#This Row],[id]],Tabla2[],'aux buscarv'!B$1,FALSE)</f>
        <v>44966</v>
      </c>
      <c r="C519" s="61">
        <f>VLOOKUP(Tabla14[[#This Row],[id]],Tabla2[],'aux buscarv'!C$1,FALSE)</f>
        <v>9</v>
      </c>
      <c r="D519" s="61">
        <f>VLOOKUP(Tabla14[[#This Row],[id]],Tabla2[],'aux buscarv'!D$1,FALSE)</f>
        <v>2</v>
      </c>
      <c r="E519" s="61">
        <f>VLOOKUP(Tabla14[[#This Row],[id]],Tabla2[],'aux buscarv'!E$1,FALSE)</f>
        <v>2023</v>
      </c>
      <c r="F519" s="61">
        <f>VLOOKUP(Tabla14[[#This Row],[id]],Tabla2[],'aux buscarv'!F$1,FALSE)</f>
        <v>7</v>
      </c>
      <c r="G519" s="61" t="str">
        <f>VLOOKUP(Tabla14[[#This Row],[id]],Tabla2[],'aux buscarv'!G$1,FALSE)</f>
        <v>ESTAR</v>
      </c>
      <c r="H519" s="61" t="str">
        <f>VLOOKUP(Tabla14[[#This Row],[id]],Tabla2[],'aux buscarv'!H$1,FALSE)</f>
        <v>SANTA CRUZ</v>
      </c>
      <c r="I519" s="61">
        <f>VLOOKUP(Tabla14[[#This Row],[id]],Tabla2[],'aux buscarv'!I$1,FALSE)</f>
        <v>23</v>
      </c>
      <c r="J519" s="61" t="str">
        <f>VLOOKUP(Tabla14[[#This Row],[id]],Tabla2[],'aux buscarv'!J$1,FALSE)</f>
        <v>EL CALAFATE</v>
      </c>
      <c r="K519" s="61" t="str">
        <f>VLOOKUP(Tabla14[[#This Row],[id]],Tabla2[],'aux buscarv'!K$1,FALSE)</f>
        <v>LINDA VISTA</v>
      </c>
      <c r="L519" s="61" t="str">
        <f>VLOOKUP(Tabla14[[#This Row],[id]],Tabla2[],'aux buscarv'!L$1,FALSE)</f>
        <v>GIMNASIO PALOS GRUESOS</v>
      </c>
      <c r="M519" s="61" t="str">
        <f>VLOOKUP(Tabla14[[#This Row],[id]],Tabla2[],'aux buscarv'!M$1,FALSE)</f>
        <v>SALVADOR LARA S/N</v>
      </c>
      <c r="N519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19" t="s">
        <v>151</v>
      </c>
      <c r="P519" t="s">
        <v>151</v>
      </c>
      <c r="Q519" t="s">
        <v>142</v>
      </c>
      <c r="R519">
        <v>239</v>
      </c>
    </row>
    <row r="520" spans="1:18" x14ac:dyDescent="0.25">
      <c r="A520" t="s">
        <v>384</v>
      </c>
      <c r="B520" s="46">
        <f>VLOOKUP(Tabla14[[#This Row],[id]],Tabla2[],'aux buscarv'!B$1,FALSE)</f>
        <v>44966</v>
      </c>
      <c r="C520" s="61">
        <f>VLOOKUP(Tabla14[[#This Row],[id]],Tabla2[],'aux buscarv'!C$1,FALSE)</f>
        <v>9</v>
      </c>
      <c r="D520" s="61">
        <f>VLOOKUP(Tabla14[[#This Row],[id]],Tabla2[],'aux buscarv'!D$1,FALSE)</f>
        <v>2</v>
      </c>
      <c r="E520" s="61">
        <f>VLOOKUP(Tabla14[[#This Row],[id]],Tabla2[],'aux buscarv'!E$1,FALSE)</f>
        <v>2023</v>
      </c>
      <c r="F520" s="61">
        <f>VLOOKUP(Tabla14[[#This Row],[id]],Tabla2[],'aux buscarv'!F$1,FALSE)</f>
        <v>7</v>
      </c>
      <c r="G520" s="61" t="str">
        <f>VLOOKUP(Tabla14[[#This Row],[id]],Tabla2[],'aux buscarv'!G$1,FALSE)</f>
        <v>ESTAR</v>
      </c>
      <c r="H520" s="61" t="str">
        <f>VLOOKUP(Tabla14[[#This Row],[id]],Tabla2[],'aux buscarv'!H$1,FALSE)</f>
        <v>SANTA CRUZ</v>
      </c>
      <c r="I520" s="61">
        <f>VLOOKUP(Tabla14[[#This Row],[id]],Tabla2[],'aux buscarv'!I$1,FALSE)</f>
        <v>23</v>
      </c>
      <c r="J520" s="61" t="str">
        <f>VLOOKUP(Tabla14[[#This Row],[id]],Tabla2[],'aux buscarv'!J$1,FALSE)</f>
        <v>EL CALAFATE</v>
      </c>
      <c r="K520" s="61" t="str">
        <f>VLOOKUP(Tabla14[[#This Row],[id]],Tabla2[],'aux buscarv'!K$1,FALSE)</f>
        <v>LINDA VISTA</v>
      </c>
      <c r="L520" s="61" t="str">
        <f>VLOOKUP(Tabla14[[#This Row],[id]],Tabla2[],'aux buscarv'!L$1,FALSE)</f>
        <v>GIMNASIO PALOS GRUESOS</v>
      </c>
      <c r="M520" s="61" t="str">
        <f>VLOOKUP(Tabla14[[#This Row],[id]],Tabla2[],'aux buscarv'!M$1,FALSE)</f>
        <v>SALVADOR LARA S/N</v>
      </c>
      <c r="N520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20" t="s">
        <v>152</v>
      </c>
      <c r="P520" t="s">
        <v>152</v>
      </c>
      <c r="Q520" t="s">
        <v>111</v>
      </c>
      <c r="R520">
        <v>43</v>
      </c>
    </row>
    <row r="521" spans="1:18" x14ac:dyDescent="0.25">
      <c r="A521" t="s">
        <v>384</v>
      </c>
      <c r="B521" s="46">
        <f>VLOOKUP(Tabla14[[#This Row],[id]],Tabla2[],'aux buscarv'!B$1,FALSE)</f>
        <v>44966</v>
      </c>
      <c r="C521" s="61">
        <f>VLOOKUP(Tabla14[[#This Row],[id]],Tabla2[],'aux buscarv'!C$1,FALSE)</f>
        <v>9</v>
      </c>
      <c r="D521" s="61">
        <f>VLOOKUP(Tabla14[[#This Row],[id]],Tabla2[],'aux buscarv'!D$1,FALSE)</f>
        <v>2</v>
      </c>
      <c r="E521" s="61">
        <f>VLOOKUP(Tabla14[[#This Row],[id]],Tabla2[],'aux buscarv'!E$1,FALSE)</f>
        <v>2023</v>
      </c>
      <c r="F521" s="61">
        <f>VLOOKUP(Tabla14[[#This Row],[id]],Tabla2[],'aux buscarv'!F$1,FALSE)</f>
        <v>7</v>
      </c>
      <c r="G521" s="61" t="str">
        <f>VLOOKUP(Tabla14[[#This Row],[id]],Tabla2[],'aux buscarv'!G$1,FALSE)</f>
        <v>ESTAR</v>
      </c>
      <c r="H521" s="61" t="str">
        <f>VLOOKUP(Tabla14[[#This Row],[id]],Tabla2[],'aux buscarv'!H$1,FALSE)</f>
        <v>SANTA CRUZ</v>
      </c>
      <c r="I521" s="61">
        <f>VLOOKUP(Tabla14[[#This Row],[id]],Tabla2[],'aux buscarv'!I$1,FALSE)</f>
        <v>23</v>
      </c>
      <c r="J521" s="61" t="str">
        <f>VLOOKUP(Tabla14[[#This Row],[id]],Tabla2[],'aux buscarv'!J$1,FALSE)</f>
        <v>EL CALAFATE</v>
      </c>
      <c r="K521" s="61" t="str">
        <f>VLOOKUP(Tabla14[[#This Row],[id]],Tabla2[],'aux buscarv'!K$1,FALSE)</f>
        <v>LINDA VISTA</v>
      </c>
      <c r="L521" s="61" t="str">
        <f>VLOOKUP(Tabla14[[#This Row],[id]],Tabla2[],'aux buscarv'!L$1,FALSE)</f>
        <v>GIMNASIO PALOS GRUESOS</v>
      </c>
      <c r="M521" s="61" t="str">
        <f>VLOOKUP(Tabla14[[#This Row],[id]],Tabla2[],'aux buscarv'!M$1,FALSE)</f>
        <v>SALVADOR LARA S/N</v>
      </c>
      <c r="N521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21" t="s">
        <v>152</v>
      </c>
      <c r="P521" t="s">
        <v>152</v>
      </c>
      <c r="Q521" t="s">
        <v>142</v>
      </c>
      <c r="R521">
        <v>50</v>
      </c>
    </row>
    <row r="522" spans="1:18" x14ac:dyDescent="0.25">
      <c r="A522" t="s">
        <v>384</v>
      </c>
      <c r="B522" s="46">
        <f>VLOOKUP(Tabla14[[#This Row],[id]],Tabla2[],'aux buscarv'!B$1,FALSE)</f>
        <v>44966</v>
      </c>
      <c r="C522" s="61">
        <f>VLOOKUP(Tabla14[[#This Row],[id]],Tabla2[],'aux buscarv'!C$1,FALSE)</f>
        <v>9</v>
      </c>
      <c r="D522" s="61">
        <f>VLOOKUP(Tabla14[[#This Row],[id]],Tabla2[],'aux buscarv'!D$1,FALSE)</f>
        <v>2</v>
      </c>
      <c r="E522" s="61">
        <f>VLOOKUP(Tabla14[[#This Row],[id]],Tabla2[],'aux buscarv'!E$1,FALSE)</f>
        <v>2023</v>
      </c>
      <c r="F522" s="61">
        <f>VLOOKUP(Tabla14[[#This Row],[id]],Tabla2[],'aux buscarv'!F$1,FALSE)</f>
        <v>7</v>
      </c>
      <c r="G522" s="61" t="str">
        <f>VLOOKUP(Tabla14[[#This Row],[id]],Tabla2[],'aux buscarv'!G$1,FALSE)</f>
        <v>ESTAR</v>
      </c>
      <c r="H522" s="61" t="str">
        <f>VLOOKUP(Tabla14[[#This Row],[id]],Tabla2[],'aux buscarv'!H$1,FALSE)</f>
        <v>SANTA CRUZ</v>
      </c>
      <c r="I522" s="61">
        <f>VLOOKUP(Tabla14[[#This Row],[id]],Tabla2[],'aux buscarv'!I$1,FALSE)</f>
        <v>23</v>
      </c>
      <c r="J522" s="61" t="str">
        <f>VLOOKUP(Tabla14[[#This Row],[id]],Tabla2[],'aux buscarv'!J$1,FALSE)</f>
        <v>EL CALAFATE</v>
      </c>
      <c r="K522" s="61" t="str">
        <f>VLOOKUP(Tabla14[[#This Row],[id]],Tabla2[],'aux buscarv'!K$1,FALSE)</f>
        <v>LINDA VISTA</v>
      </c>
      <c r="L522" s="61" t="str">
        <f>VLOOKUP(Tabla14[[#This Row],[id]],Tabla2[],'aux buscarv'!L$1,FALSE)</f>
        <v>GIMNASIO PALOS GRUESOS</v>
      </c>
      <c r="M522" s="61" t="str">
        <f>VLOOKUP(Tabla14[[#This Row],[id]],Tabla2[],'aux buscarv'!M$1,FALSE)</f>
        <v>SALVADOR LARA S/N</v>
      </c>
      <c r="N522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22" t="s">
        <v>152</v>
      </c>
      <c r="P522" t="s">
        <v>152</v>
      </c>
      <c r="Q522" t="s">
        <v>134</v>
      </c>
      <c r="R522">
        <v>7</v>
      </c>
    </row>
    <row r="523" spans="1:18" x14ac:dyDescent="0.25">
      <c r="A523" t="s">
        <v>376</v>
      </c>
      <c r="B523" s="46">
        <f>VLOOKUP(Tabla14[[#This Row],[id]],Tabla2[],'aux buscarv'!B$1,FALSE)</f>
        <v>44967</v>
      </c>
      <c r="C523" s="61">
        <f>VLOOKUP(Tabla14[[#This Row],[id]],Tabla2[],'aux buscarv'!C$1,FALSE)</f>
        <v>10</v>
      </c>
      <c r="D523" s="61">
        <f>VLOOKUP(Tabla14[[#This Row],[id]],Tabla2[],'aux buscarv'!D$1,FALSE)</f>
        <v>2</v>
      </c>
      <c r="E523" s="61">
        <f>VLOOKUP(Tabla14[[#This Row],[id]],Tabla2[],'aux buscarv'!E$1,FALSE)</f>
        <v>2023</v>
      </c>
      <c r="F523" s="61">
        <f>VLOOKUP(Tabla14[[#This Row],[id]],Tabla2[],'aux buscarv'!F$1,FALSE)</f>
        <v>7</v>
      </c>
      <c r="G523" s="61" t="str">
        <f>VLOOKUP(Tabla14[[#This Row],[id]],Tabla2[],'aux buscarv'!G$1,FALSE)</f>
        <v>EETB</v>
      </c>
      <c r="H523" s="61" t="str">
        <f>VLOOKUP(Tabla14[[#This Row],[id]],Tabla2[],'aux buscarv'!H$1,FALSE)</f>
        <v>CHACO</v>
      </c>
      <c r="I523" s="61">
        <f>VLOOKUP(Tabla14[[#This Row],[id]],Tabla2[],'aux buscarv'!I$1,FALSE)</f>
        <v>19</v>
      </c>
      <c r="J523" s="61" t="str">
        <f>VLOOKUP(Tabla14[[#This Row],[id]],Tabla2[],'aux buscarv'!J$1,FALSE)</f>
        <v>DEPARTAMENTO BERMEJO</v>
      </c>
      <c r="K523" s="61" t="str">
        <f>VLOOKUP(Tabla14[[#This Row],[id]],Tabla2[],'aux buscarv'!K$1,FALSE)</f>
        <v>PUERTO BERMEJO NUEVO</v>
      </c>
      <c r="L523" s="61" t="str">
        <f>VLOOKUP(Tabla14[[#This Row],[id]],Tabla2[],'aux buscarv'!L$1,FALSE)</f>
        <v>PARQUE PUERTO BERMEJO</v>
      </c>
      <c r="M523" s="61" t="str">
        <f>VLOOKUP(Tabla14[[#This Row],[id]],Tabla2[],'aux buscarv'!M$1,FALSE)</f>
        <v>Av. Dr. Raúl César y Av. Gral. Benjamin Victoria</v>
      </c>
      <c r="N523" s="62" t="str">
        <f>VLOOKUP(Tabla14[[#This Row],[id]],Tabla2[],'aux buscarv'!N$1,FALSE)</f>
        <v>https://goo.gl/maps/9yntCM1ti2xhpSF37</v>
      </c>
      <c r="O523" t="s">
        <v>109</v>
      </c>
      <c r="P523" t="s">
        <v>110</v>
      </c>
      <c r="Q523" t="s">
        <v>111</v>
      </c>
      <c r="R523">
        <v>6</v>
      </c>
    </row>
    <row r="524" spans="1:18" x14ac:dyDescent="0.25">
      <c r="A524" t="s">
        <v>376</v>
      </c>
      <c r="B524" s="46">
        <f>VLOOKUP(Tabla14[[#This Row],[id]],Tabla2[],'aux buscarv'!B$1,FALSE)</f>
        <v>44967</v>
      </c>
      <c r="C524" s="61">
        <f>VLOOKUP(Tabla14[[#This Row],[id]],Tabla2[],'aux buscarv'!C$1,FALSE)</f>
        <v>10</v>
      </c>
      <c r="D524" s="61">
        <f>VLOOKUP(Tabla14[[#This Row],[id]],Tabla2[],'aux buscarv'!D$1,FALSE)</f>
        <v>2</v>
      </c>
      <c r="E524" s="61">
        <f>VLOOKUP(Tabla14[[#This Row],[id]],Tabla2[],'aux buscarv'!E$1,FALSE)</f>
        <v>2023</v>
      </c>
      <c r="F524" s="61">
        <f>VLOOKUP(Tabla14[[#This Row],[id]],Tabla2[],'aux buscarv'!F$1,FALSE)</f>
        <v>7</v>
      </c>
      <c r="G524" s="61" t="str">
        <f>VLOOKUP(Tabla14[[#This Row],[id]],Tabla2[],'aux buscarv'!G$1,FALSE)</f>
        <v>EETB</v>
      </c>
      <c r="H524" s="61" t="str">
        <f>VLOOKUP(Tabla14[[#This Row],[id]],Tabla2[],'aux buscarv'!H$1,FALSE)</f>
        <v>CHACO</v>
      </c>
      <c r="I524" s="61">
        <f>VLOOKUP(Tabla14[[#This Row],[id]],Tabla2[],'aux buscarv'!I$1,FALSE)</f>
        <v>19</v>
      </c>
      <c r="J524" s="61" t="str">
        <f>VLOOKUP(Tabla14[[#This Row],[id]],Tabla2[],'aux buscarv'!J$1,FALSE)</f>
        <v>DEPARTAMENTO BERMEJO</v>
      </c>
      <c r="K524" s="61" t="str">
        <f>VLOOKUP(Tabla14[[#This Row],[id]],Tabla2[],'aux buscarv'!K$1,FALSE)</f>
        <v>PUERTO BERMEJO NUEVO</v>
      </c>
      <c r="L524" s="61" t="str">
        <f>VLOOKUP(Tabla14[[#This Row],[id]],Tabla2[],'aux buscarv'!L$1,FALSE)</f>
        <v>PARQUE PUERTO BERMEJO</v>
      </c>
      <c r="M524" s="61" t="str">
        <f>VLOOKUP(Tabla14[[#This Row],[id]],Tabla2[],'aux buscarv'!M$1,FALSE)</f>
        <v>Av. Dr. Raúl César y Av. Gral. Benjamin Victoria</v>
      </c>
      <c r="N524" s="62" t="str">
        <f>VLOOKUP(Tabla14[[#This Row],[id]],Tabla2[],'aux buscarv'!N$1,FALSE)</f>
        <v>https://goo.gl/maps/9yntCM1ti2xhpSF37</v>
      </c>
      <c r="O524" t="s">
        <v>109</v>
      </c>
      <c r="P524" t="s">
        <v>110</v>
      </c>
      <c r="Q524" t="s">
        <v>112</v>
      </c>
      <c r="R524">
        <v>1</v>
      </c>
    </row>
    <row r="525" spans="1:18" x14ac:dyDescent="0.25">
      <c r="A525" t="s">
        <v>376</v>
      </c>
      <c r="B525" s="46">
        <f>VLOOKUP(Tabla14[[#This Row],[id]],Tabla2[],'aux buscarv'!B$1,FALSE)</f>
        <v>44967</v>
      </c>
      <c r="C525" s="61">
        <f>VLOOKUP(Tabla14[[#This Row],[id]],Tabla2[],'aux buscarv'!C$1,FALSE)</f>
        <v>10</v>
      </c>
      <c r="D525" s="61">
        <f>VLOOKUP(Tabla14[[#This Row],[id]],Tabla2[],'aux buscarv'!D$1,FALSE)</f>
        <v>2</v>
      </c>
      <c r="E525" s="61">
        <f>VLOOKUP(Tabla14[[#This Row],[id]],Tabla2[],'aux buscarv'!E$1,FALSE)</f>
        <v>2023</v>
      </c>
      <c r="F525" s="61">
        <f>VLOOKUP(Tabla14[[#This Row],[id]],Tabla2[],'aux buscarv'!F$1,FALSE)</f>
        <v>7</v>
      </c>
      <c r="G525" s="61" t="str">
        <f>VLOOKUP(Tabla14[[#This Row],[id]],Tabla2[],'aux buscarv'!G$1,FALSE)</f>
        <v>EETB</v>
      </c>
      <c r="H525" s="61" t="str">
        <f>VLOOKUP(Tabla14[[#This Row],[id]],Tabla2[],'aux buscarv'!H$1,FALSE)</f>
        <v>CHACO</v>
      </c>
      <c r="I525" s="61">
        <f>VLOOKUP(Tabla14[[#This Row],[id]],Tabla2[],'aux buscarv'!I$1,FALSE)</f>
        <v>19</v>
      </c>
      <c r="J525" s="61" t="str">
        <f>VLOOKUP(Tabla14[[#This Row],[id]],Tabla2[],'aux buscarv'!J$1,FALSE)</f>
        <v>DEPARTAMENTO BERMEJO</v>
      </c>
      <c r="K525" s="61" t="str">
        <f>VLOOKUP(Tabla14[[#This Row],[id]],Tabla2[],'aux buscarv'!K$1,FALSE)</f>
        <v>PUERTO BERMEJO NUEVO</v>
      </c>
      <c r="L525" s="61" t="str">
        <f>VLOOKUP(Tabla14[[#This Row],[id]],Tabla2[],'aux buscarv'!L$1,FALSE)</f>
        <v>PARQUE PUERTO BERMEJO</v>
      </c>
      <c r="M525" s="61" t="str">
        <f>VLOOKUP(Tabla14[[#This Row],[id]],Tabla2[],'aux buscarv'!M$1,FALSE)</f>
        <v>Av. Dr. Raúl César y Av. Gral. Benjamin Victoria</v>
      </c>
      <c r="N525" s="62" t="str">
        <f>VLOOKUP(Tabla14[[#This Row],[id]],Tabla2[],'aux buscarv'!N$1,FALSE)</f>
        <v>https://goo.gl/maps/9yntCM1ti2xhpSF37</v>
      </c>
      <c r="O525" t="s">
        <v>109</v>
      </c>
      <c r="P525" t="s">
        <v>113</v>
      </c>
      <c r="Q525" t="s">
        <v>112</v>
      </c>
      <c r="R525">
        <v>5</v>
      </c>
    </row>
    <row r="526" spans="1:18" x14ac:dyDescent="0.25">
      <c r="A526" t="s">
        <v>376</v>
      </c>
      <c r="B526" s="46">
        <f>VLOOKUP(Tabla14[[#This Row],[id]],Tabla2[],'aux buscarv'!B$1,FALSE)</f>
        <v>44967</v>
      </c>
      <c r="C526" s="61">
        <f>VLOOKUP(Tabla14[[#This Row],[id]],Tabla2[],'aux buscarv'!C$1,FALSE)</f>
        <v>10</v>
      </c>
      <c r="D526" s="61">
        <f>VLOOKUP(Tabla14[[#This Row],[id]],Tabla2[],'aux buscarv'!D$1,FALSE)</f>
        <v>2</v>
      </c>
      <c r="E526" s="61">
        <f>VLOOKUP(Tabla14[[#This Row],[id]],Tabla2[],'aux buscarv'!E$1,FALSE)</f>
        <v>2023</v>
      </c>
      <c r="F526" s="61">
        <f>VLOOKUP(Tabla14[[#This Row],[id]],Tabla2[],'aux buscarv'!F$1,FALSE)</f>
        <v>7</v>
      </c>
      <c r="G526" s="61" t="str">
        <f>VLOOKUP(Tabla14[[#This Row],[id]],Tabla2[],'aux buscarv'!G$1,FALSE)</f>
        <v>EETB</v>
      </c>
      <c r="H526" s="61" t="str">
        <f>VLOOKUP(Tabla14[[#This Row],[id]],Tabla2[],'aux buscarv'!H$1,FALSE)</f>
        <v>CHACO</v>
      </c>
      <c r="I526" s="61">
        <f>VLOOKUP(Tabla14[[#This Row],[id]],Tabla2[],'aux buscarv'!I$1,FALSE)</f>
        <v>19</v>
      </c>
      <c r="J526" s="61" t="str">
        <f>VLOOKUP(Tabla14[[#This Row],[id]],Tabla2[],'aux buscarv'!J$1,FALSE)</f>
        <v>DEPARTAMENTO BERMEJO</v>
      </c>
      <c r="K526" s="61" t="str">
        <f>VLOOKUP(Tabla14[[#This Row],[id]],Tabla2[],'aux buscarv'!K$1,FALSE)</f>
        <v>PUERTO BERMEJO NUEVO</v>
      </c>
      <c r="L526" s="61" t="str">
        <f>VLOOKUP(Tabla14[[#This Row],[id]],Tabla2[],'aux buscarv'!L$1,FALSE)</f>
        <v>PARQUE PUERTO BERMEJO</v>
      </c>
      <c r="M526" s="61" t="str">
        <f>VLOOKUP(Tabla14[[#This Row],[id]],Tabla2[],'aux buscarv'!M$1,FALSE)</f>
        <v>Av. Dr. Raúl César y Av. Gral. Benjamin Victoria</v>
      </c>
      <c r="N526" s="62" t="str">
        <f>VLOOKUP(Tabla14[[#This Row],[id]],Tabla2[],'aux buscarv'!N$1,FALSE)</f>
        <v>https://goo.gl/maps/9yntCM1ti2xhpSF37</v>
      </c>
      <c r="O526" t="s">
        <v>114</v>
      </c>
      <c r="P526" t="s">
        <v>115</v>
      </c>
      <c r="Q526" t="s">
        <v>111</v>
      </c>
      <c r="R526">
        <v>18</v>
      </c>
    </row>
    <row r="527" spans="1:18" x14ac:dyDescent="0.25">
      <c r="A527" t="s">
        <v>376</v>
      </c>
      <c r="B527" s="46">
        <f>VLOOKUP(Tabla14[[#This Row],[id]],Tabla2[],'aux buscarv'!B$1,FALSE)</f>
        <v>44967</v>
      </c>
      <c r="C527" s="61">
        <f>VLOOKUP(Tabla14[[#This Row],[id]],Tabla2[],'aux buscarv'!C$1,FALSE)</f>
        <v>10</v>
      </c>
      <c r="D527" s="61">
        <f>VLOOKUP(Tabla14[[#This Row],[id]],Tabla2[],'aux buscarv'!D$1,FALSE)</f>
        <v>2</v>
      </c>
      <c r="E527" s="61">
        <f>VLOOKUP(Tabla14[[#This Row],[id]],Tabla2[],'aux buscarv'!E$1,FALSE)</f>
        <v>2023</v>
      </c>
      <c r="F527" s="61">
        <f>VLOOKUP(Tabla14[[#This Row],[id]],Tabla2[],'aux buscarv'!F$1,FALSE)</f>
        <v>7</v>
      </c>
      <c r="G527" s="61" t="str">
        <f>VLOOKUP(Tabla14[[#This Row],[id]],Tabla2[],'aux buscarv'!G$1,FALSE)</f>
        <v>EETB</v>
      </c>
      <c r="H527" s="61" t="str">
        <f>VLOOKUP(Tabla14[[#This Row],[id]],Tabla2[],'aux buscarv'!H$1,FALSE)</f>
        <v>CHACO</v>
      </c>
      <c r="I527" s="61">
        <f>VLOOKUP(Tabla14[[#This Row],[id]],Tabla2[],'aux buscarv'!I$1,FALSE)</f>
        <v>19</v>
      </c>
      <c r="J527" s="61" t="str">
        <f>VLOOKUP(Tabla14[[#This Row],[id]],Tabla2[],'aux buscarv'!J$1,FALSE)</f>
        <v>DEPARTAMENTO BERMEJO</v>
      </c>
      <c r="K527" s="61" t="str">
        <f>VLOOKUP(Tabla14[[#This Row],[id]],Tabla2[],'aux buscarv'!K$1,FALSE)</f>
        <v>PUERTO BERMEJO NUEVO</v>
      </c>
      <c r="L527" s="61" t="str">
        <f>VLOOKUP(Tabla14[[#This Row],[id]],Tabla2[],'aux buscarv'!L$1,FALSE)</f>
        <v>PARQUE PUERTO BERMEJO</v>
      </c>
      <c r="M527" s="61" t="str">
        <f>VLOOKUP(Tabla14[[#This Row],[id]],Tabla2[],'aux buscarv'!M$1,FALSE)</f>
        <v>Av. Dr. Raúl César y Av. Gral. Benjamin Victoria</v>
      </c>
      <c r="N527" s="62" t="str">
        <f>VLOOKUP(Tabla14[[#This Row],[id]],Tabla2[],'aux buscarv'!N$1,FALSE)</f>
        <v>https://goo.gl/maps/9yntCM1ti2xhpSF37</v>
      </c>
      <c r="O527" t="s">
        <v>114</v>
      </c>
      <c r="P527" t="s">
        <v>123</v>
      </c>
      <c r="Q527" t="s">
        <v>124</v>
      </c>
      <c r="R527">
        <v>2</v>
      </c>
    </row>
    <row r="528" spans="1:18" x14ac:dyDescent="0.25">
      <c r="A528" t="s">
        <v>376</v>
      </c>
      <c r="B528" s="46">
        <f>VLOOKUP(Tabla14[[#This Row],[id]],Tabla2[],'aux buscarv'!B$1,FALSE)</f>
        <v>44967</v>
      </c>
      <c r="C528" s="61">
        <f>VLOOKUP(Tabla14[[#This Row],[id]],Tabla2[],'aux buscarv'!C$1,FALSE)</f>
        <v>10</v>
      </c>
      <c r="D528" s="61">
        <f>VLOOKUP(Tabla14[[#This Row],[id]],Tabla2[],'aux buscarv'!D$1,FALSE)</f>
        <v>2</v>
      </c>
      <c r="E528" s="61">
        <f>VLOOKUP(Tabla14[[#This Row],[id]],Tabla2[],'aux buscarv'!E$1,FALSE)</f>
        <v>2023</v>
      </c>
      <c r="F528" s="61">
        <f>VLOOKUP(Tabla14[[#This Row],[id]],Tabla2[],'aux buscarv'!F$1,FALSE)</f>
        <v>7</v>
      </c>
      <c r="G528" s="61" t="str">
        <f>VLOOKUP(Tabla14[[#This Row],[id]],Tabla2[],'aux buscarv'!G$1,FALSE)</f>
        <v>EETB</v>
      </c>
      <c r="H528" s="61" t="str">
        <f>VLOOKUP(Tabla14[[#This Row],[id]],Tabla2[],'aux buscarv'!H$1,FALSE)</f>
        <v>CHACO</v>
      </c>
      <c r="I528" s="61">
        <f>VLOOKUP(Tabla14[[#This Row],[id]],Tabla2[],'aux buscarv'!I$1,FALSE)</f>
        <v>19</v>
      </c>
      <c r="J528" s="61" t="str">
        <f>VLOOKUP(Tabla14[[#This Row],[id]],Tabla2[],'aux buscarv'!J$1,FALSE)</f>
        <v>DEPARTAMENTO BERMEJO</v>
      </c>
      <c r="K528" s="61" t="str">
        <f>VLOOKUP(Tabla14[[#This Row],[id]],Tabla2[],'aux buscarv'!K$1,FALSE)</f>
        <v>PUERTO BERMEJO NUEVO</v>
      </c>
      <c r="L528" s="61" t="str">
        <f>VLOOKUP(Tabla14[[#This Row],[id]],Tabla2[],'aux buscarv'!L$1,FALSE)</f>
        <v>PARQUE PUERTO BERMEJO</v>
      </c>
      <c r="M528" s="61" t="str">
        <f>VLOOKUP(Tabla14[[#This Row],[id]],Tabla2[],'aux buscarv'!M$1,FALSE)</f>
        <v>Av. Dr. Raúl César y Av. Gral. Benjamin Victoria</v>
      </c>
      <c r="N528" s="62" t="str">
        <f>VLOOKUP(Tabla14[[#This Row],[id]],Tabla2[],'aux buscarv'!N$1,FALSE)</f>
        <v>https://goo.gl/maps/9yntCM1ti2xhpSF37</v>
      </c>
      <c r="O528" t="s">
        <v>114</v>
      </c>
      <c r="P528" t="s">
        <v>123</v>
      </c>
      <c r="Q528" t="s">
        <v>111</v>
      </c>
      <c r="R528">
        <v>25</v>
      </c>
    </row>
    <row r="529" spans="1:18" x14ac:dyDescent="0.25">
      <c r="A529" t="s">
        <v>377</v>
      </c>
      <c r="B529" s="46">
        <f>VLOOKUP(Tabla14[[#This Row],[id]],Tabla2[],'aux buscarv'!B$1,FALSE)</f>
        <v>44968</v>
      </c>
      <c r="C529" s="61">
        <f>VLOOKUP(Tabla14[[#This Row],[id]],Tabla2[],'aux buscarv'!C$1,FALSE)</f>
        <v>11</v>
      </c>
      <c r="D529" s="61">
        <f>VLOOKUP(Tabla14[[#This Row],[id]],Tabla2[],'aux buscarv'!D$1,FALSE)</f>
        <v>2</v>
      </c>
      <c r="E529" s="61">
        <f>VLOOKUP(Tabla14[[#This Row],[id]],Tabla2[],'aux buscarv'!E$1,FALSE)</f>
        <v>2023</v>
      </c>
      <c r="F529" s="61">
        <f>VLOOKUP(Tabla14[[#This Row],[id]],Tabla2[],'aux buscarv'!F$1,FALSE)</f>
        <v>7</v>
      </c>
      <c r="G529" s="61" t="str">
        <f>VLOOKUP(Tabla14[[#This Row],[id]],Tabla2[],'aux buscarv'!G$1,FALSE)</f>
        <v>EETB</v>
      </c>
      <c r="H529" s="61" t="str">
        <f>VLOOKUP(Tabla14[[#This Row],[id]],Tabla2[],'aux buscarv'!H$1,FALSE)</f>
        <v>CHACO</v>
      </c>
      <c r="I529" s="61">
        <f>VLOOKUP(Tabla14[[#This Row],[id]],Tabla2[],'aux buscarv'!I$1,FALSE)</f>
        <v>19</v>
      </c>
      <c r="J529" s="61" t="str">
        <f>VLOOKUP(Tabla14[[#This Row],[id]],Tabla2[],'aux buscarv'!J$1,FALSE)</f>
        <v>DEPARTAMENTO BERMEJO</v>
      </c>
      <c r="K529" s="61" t="str">
        <f>VLOOKUP(Tabla14[[#This Row],[id]],Tabla2[],'aux buscarv'!K$1,FALSE)</f>
        <v>PUERTO BERMEJO NUEVO</v>
      </c>
      <c r="L529" s="61" t="str">
        <f>VLOOKUP(Tabla14[[#This Row],[id]],Tabla2[],'aux buscarv'!L$1,FALSE)</f>
        <v>PARQUE PUERTO BERMEJO</v>
      </c>
      <c r="M529" s="61" t="str">
        <f>VLOOKUP(Tabla14[[#This Row],[id]],Tabla2[],'aux buscarv'!M$1,FALSE)</f>
        <v>Av. Dr. Raúl César y Av. Gral. Benjamin Victoria</v>
      </c>
      <c r="N529" s="62" t="str">
        <f>VLOOKUP(Tabla14[[#This Row],[id]],Tabla2[],'aux buscarv'!N$1,FALSE)</f>
        <v>https://goo.gl/maps/9yntCM1ti2xhpSF37</v>
      </c>
      <c r="O529" t="s">
        <v>109</v>
      </c>
      <c r="P529" t="s">
        <v>110</v>
      </c>
      <c r="Q529" t="s">
        <v>111</v>
      </c>
      <c r="R529">
        <v>7</v>
      </c>
    </row>
    <row r="530" spans="1:18" x14ac:dyDescent="0.25">
      <c r="A530" t="s">
        <v>377</v>
      </c>
      <c r="B530" s="46">
        <f>VLOOKUP(Tabla14[[#This Row],[id]],Tabla2[],'aux buscarv'!B$1,FALSE)</f>
        <v>44968</v>
      </c>
      <c r="C530" s="61">
        <f>VLOOKUP(Tabla14[[#This Row],[id]],Tabla2[],'aux buscarv'!C$1,FALSE)</f>
        <v>11</v>
      </c>
      <c r="D530" s="61">
        <f>VLOOKUP(Tabla14[[#This Row],[id]],Tabla2[],'aux buscarv'!D$1,FALSE)</f>
        <v>2</v>
      </c>
      <c r="E530" s="61">
        <f>VLOOKUP(Tabla14[[#This Row],[id]],Tabla2[],'aux buscarv'!E$1,FALSE)</f>
        <v>2023</v>
      </c>
      <c r="F530" s="61">
        <f>VLOOKUP(Tabla14[[#This Row],[id]],Tabla2[],'aux buscarv'!F$1,FALSE)</f>
        <v>7</v>
      </c>
      <c r="G530" s="61" t="str">
        <f>VLOOKUP(Tabla14[[#This Row],[id]],Tabla2[],'aux buscarv'!G$1,FALSE)</f>
        <v>EETB</v>
      </c>
      <c r="H530" s="61" t="str">
        <f>VLOOKUP(Tabla14[[#This Row],[id]],Tabla2[],'aux buscarv'!H$1,FALSE)</f>
        <v>CHACO</v>
      </c>
      <c r="I530" s="61">
        <f>VLOOKUP(Tabla14[[#This Row],[id]],Tabla2[],'aux buscarv'!I$1,FALSE)</f>
        <v>19</v>
      </c>
      <c r="J530" s="61" t="str">
        <f>VLOOKUP(Tabla14[[#This Row],[id]],Tabla2[],'aux buscarv'!J$1,FALSE)</f>
        <v>DEPARTAMENTO BERMEJO</v>
      </c>
      <c r="K530" s="61" t="str">
        <f>VLOOKUP(Tabla14[[#This Row],[id]],Tabla2[],'aux buscarv'!K$1,FALSE)</f>
        <v>PUERTO BERMEJO NUEVO</v>
      </c>
      <c r="L530" s="61" t="str">
        <f>VLOOKUP(Tabla14[[#This Row],[id]],Tabla2[],'aux buscarv'!L$1,FALSE)</f>
        <v>PARQUE PUERTO BERMEJO</v>
      </c>
      <c r="M530" s="61" t="str">
        <f>VLOOKUP(Tabla14[[#This Row],[id]],Tabla2[],'aux buscarv'!M$1,FALSE)</f>
        <v>Av. Dr. Raúl César y Av. Gral. Benjamin Victoria</v>
      </c>
      <c r="N530" s="62" t="str">
        <f>VLOOKUP(Tabla14[[#This Row],[id]],Tabla2[],'aux buscarv'!N$1,FALSE)</f>
        <v>https://goo.gl/maps/9yntCM1ti2xhpSF37</v>
      </c>
      <c r="O530" t="s">
        <v>109</v>
      </c>
      <c r="P530" t="s">
        <v>110</v>
      </c>
      <c r="Q530" t="s">
        <v>112</v>
      </c>
      <c r="R530">
        <v>12</v>
      </c>
    </row>
    <row r="531" spans="1:18" x14ac:dyDescent="0.25">
      <c r="A531" t="s">
        <v>377</v>
      </c>
      <c r="B531" s="46">
        <f>VLOOKUP(Tabla14[[#This Row],[id]],Tabla2[],'aux buscarv'!B$1,FALSE)</f>
        <v>44968</v>
      </c>
      <c r="C531" s="61">
        <f>VLOOKUP(Tabla14[[#This Row],[id]],Tabla2[],'aux buscarv'!C$1,FALSE)</f>
        <v>11</v>
      </c>
      <c r="D531" s="61">
        <f>VLOOKUP(Tabla14[[#This Row],[id]],Tabla2[],'aux buscarv'!D$1,FALSE)</f>
        <v>2</v>
      </c>
      <c r="E531" s="61">
        <f>VLOOKUP(Tabla14[[#This Row],[id]],Tabla2[],'aux buscarv'!E$1,FALSE)</f>
        <v>2023</v>
      </c>
      <c r="F531" s="61">
        <f>VLOOKUP(Tabla14[[#This Row],[id]],Tabla2[],'aux buscarv'!F$1,FALSE)</f>
        <v>7</v>
      </c>
      <c r="G531" s="61" t="str">
        <f>VLOOKUP(Tabla14[[#This Row],[id]],Tabla2[],'aux buscarv'!G$1,FALSE)</f>
        <v>EETB</v>
      </c>
      <c r="H531" s="61" t="str">
        <f>VLOOKUP(Tabla14[[#This Row],[id]],Tabla2[],'aux buscarv'!H$1,FALSE)</f>
        <v>CHACO</v>
      </c>
      <c r="I531" s="61">
        <f>VLOOKUP(Tabla14[[#This Row],[id]],Tabla2[],'aux buscarv'!I$1,FALSE)</f>
        <v>19</v>
      </c>
      <c r="J531" s="61" t="str">
        <f>VLOOKUP(Tabla14[[#This Row],[id]],Tabla2[],'aux buscarv'!J$1,FALSE)</f>
        <v>DEPARTAMENTO BERMEJO</v>
      </c>
      <c r="K531" s="61" t="str">
        <f>VLOOKUP(Tabla14[[#This Row],[id]],Tabla2[],'aux buscarv'!K$1,FALSE)</f>
        <v>PUERTO BERMEJO NUEVO</v>
      </c>
      <c r="L531" s="61" t="str">
        <f>VLOOKUP(Tabla14[[#This Row],[id]],Tabla2[],'aux buscarv'!L$1,FALSE)</f>
        <v>PARQUE PUERTO BERMEJO</v>
      </c>
      <c r="M531" s="61" t="str">
        <f>VLOOKUP(Tabla14[[#This Row],[id]],Tabla2[],'aux buscarv'!M$1,FALSE)</f>
        <v>Av. Dr. Raúl César y Av. Gral. Benjamin Victoria</v>
      </c>
      <c r="N531" s="62" t="str">
        <f>VLOOKUP(Tabla14[[#This Row],[id]],Tabla2[],'aux buscarv'!N$1,FALSE)</f>
        <v>https://goo.gl/maps/9yntCM1ti2xhpSF37</v>
      </c>
      <c r="O531" t="s">
        <v>109</v>
      </c>
      <c r="P531" t="s">
        <v>113</v>
      </c>
      <c r="Q531" t="s">
        <v>112</v>
      </c>
      <c r="R531">
        <v>6</v>
      </c>
    </row>
    <row r="532" spans="1:18" x14ac:dyDescent="0.25">
      <c r="A532" t="s">
        <v>377</v>
      </c>
      <c r="B532" s="46">
        <f>VLOOKUP(Tabla14[[#This Row],[id]],Tabla2[],'aux buscarv'!B$1,FALSE)</f>
        <v>44968</v>
      </c>
      <c r="C532" s="61">
        <f>VLOOKUP(Tabla14[[#This Row],[id]],Tabla2[],'aux buscarv'!C$1,FALSE)</f>
        <v>11</v>
      </c>
      <c r="D532" s="61">
        <f>VLOOKUP(Tabla14[[#This Row],[id]],Tabla2[],'aux buscarv'!D$1,FALSE)</f>
        <v>2</v>
      </c>
      <c r="E532" s="61">
        <f>VLOOKUP(Tabla14[[#This Row],[id]],Tabla2[],'aux buscarv'!E$1,FALSE)</f>
        <v>2023</v>
      </c>
      <c r="F532" s="61">
        <f>VLOOKUP(Tabla14[[#This Row],[id]],Tabla2[],'aux buscarv'!F$1,FALSE)</f>
        <v>7</v>
      </c>
      <c r="G532" s="61" t="str">
        <f>VLOOKUP(Tabla14[[#This Row],[id]],Tabla2[],'aux buscarv'!G$1,FALSE)</f>
        <v>EETB</v>
      </c>
      <c r="H532" s="61" t="str">
        <f>VLOOKUP(Tabla14[[#This Row],[id]],Tabla2[],'aux buscarv'!H$1,FALSE)</f>
        <v>CHACO</v>
      </c>
      <c r="I532" s="61">
        <f>VLOOKUP(Tabla14[[#This Row],[id]],Tabla2[],'aux buscarv'!I$1,FALSE)</f>
        <v>19</v>
      </c>
      <c r="J532" s="61" t="str">
        <f>VLOOKUP(Tabla14[[#This Row],[id]],Tabla2[],'aux buscarv'!J$1,FALSE)</f>
        <v>DEPARTAMENTO BERMEJO</v>
      </c>
      <c r="K532" s="61" t="str">
        <f>VLOOKUP(Tabla14[[#This Row],[id]],Tabla2[],'aux buscarv'!K$1,FALSE)</f>
        <v>PUERTO BERMEJO NUEVO</v>
      </c>
      <c r="L532" s="61" t="str">
        <f>VLOOKUP(Tabla14[[#This Row],[id]],Tabla2[],'aux buscarv'!L$1,FALSE)</f>
        <v>PARQUE PUERTO BERMEJO</v>
      </c>
      <c r="M532" s="61" t="str">
        <f>VLOOKUP(Tabla14[[#This Row],[id]],Tabla2[],'aux buscarv'!M$1,FALSE)</f>
        <v>Av. Dr. Raúl César y Av. Gral. Benjamin Victoria</v>
      </c>
      <c r="N532" s="62" t="str">
        <f>VLOOKUP(Tabla14[[#This Row],[id]],Tabla2[],'aux buscarv'!N$1,FALSE)</f>
        <v>https://goo.gl/maps/9yntCM1ti2xhpSF37</v>
      </c>
      <c r="O532" t="s">
        <v>114</v>
      </c>
      <c r="P532" t="s">
        <v>115</v>
      </c>
      <c r="Q532" t="s">
        <v>111</v>
      </c>
      <c r="R532">
        <v>27</v>
      </c>
    </row>
    <row r="533" spans="1:18" x14ac:dyDescent="0.25">
      <c r="A533" t="s">
        <v>377</v>
      </c>
      <c r="B533" s="46">
        <f>VLOOKUP(Tabla14[[#This Row],[id]],Tabla2[],'aux buscarv'!B$1,FALSE)</f>
        <v>44968</v>
      </c>
      <c r="C533" s="61">
        <f>VLOOKUP(Tabla14[[#This Row],[id]],Tabla2[],'aux buscarv'!C$1,FALSE)</f>
        <v>11</v>
      </c>
      <c r="D533" s="61">
        <f>VLOOKUP(Tabla14[[#This Row],[id]],Tabla2[],'aux buscarv'!D$1,FALSE)</f>
        <v>2</v>
      </c>
      <c r="E533" s="61">
        <f>VLOOKUP(Tabla14[[#This Row],[id]],Tabla2[],'aux buscarv'!E$1,FALSE)</f>
        <v>2023</v>
      </c>
      <c r="F533" s="61">
        <f>VLOOKUP(Tabla14[[#This Row],[id]],Tabla2[],'aux buscarv'!F$1,FALSE)</f>
        <v>7</v>
      </c>
      <c r="G533" s="61" t="str">
        <f>VLOOKUP(Tabla14[[#This Row],[id]],Tabla2[],'aux buscarv'!G$1,FALSE)</f>
        <v>EETB</v>
      </c>
      <c r="H533" s="61" t="str">
        <f>VLOOKUP(Tabla14[[#This Row],[id]],Tabla2[],'aux buscarv'!H$1,FALSE)</f>
        <v>CHACO</v>
      </c>
      <c r="I533" s="61">
        <f>VLOOKUP(Tabla14[[#This Row],[id]],Tabla2[],'aux buscarv'!I$1,FALSE)</f>
        <v>19</v>
      </c>
      <c r="J533" s="61" t="str">
        <f>VLOOKUP(Tabla14[[#This Row],[id]],Tabla2[],'aux buscarv'!J$1,FALSE)</f>
        <v>DEPARTAMENTO BERMEJO</v>
      </c>
      <c r="K533" s="61" t="str">
        <f>VLOOKUP(Tabla14[[#This Row],[id]],Tabla2[],'aux buscarv'!K$1,FALSE)</f>
        <v>PUERTO BERMEJO NUEVO</v>
      </c>
      <c r="L533" s="61" t="str">
        <f>VLOOKUP(Tabla14[[#This Row],[id]],Tabla2[],'aux buscarv'!L$1,FALSE)</f>
        <v>PARQUE PUERTO BERMEJO</v>
      </c>
      <c r="M533" s="61" t="str">
        <f>VLOOKUP(Tabla14[[#This Row],[id]],Tabla2[],'aux buscarv'!M$1,FALSE)</f>
        <v>Av. Dr. Raúl César y Av. Gral. Benjamin Victoria</v>
      </c>
      <c r="N533" s="62" t="str">
        <f>VLOOKUP(Tabla14[[#This Row],[id]],Tabla2[],'aux buscarv'!N$1,FALSE)</f>
        <v>https://goo.gl/maps/9yntCM1ti2xhpSF37</v>
      </c>
      <c r="O533" t="s">
        <v>114</v>
      </c>
      <c r="P533" t="s">
        <v>123</v>
      </c>
      <c r="Q533" t="s">
        <v>124</v>
      </c>
      <c r="R533">
        <v>4</v>
      </c>
    </row>
    <row r="534" spans="1:18" x14ac:dyDescent="0.25">
      <c r="A534" t="s">
        <v>377</v>
      </c>
      <c r="B534" s="46">
        <f>VLOOKUP(Tabla14[[#This Row],[id]],Tabla2[],'aux buscarv'!B$1,FALSE)</f>
        <v>44968</v>
      </c>
      <c r="C534" s="61">
        <f>VLOOKUP(Tabla14[[#This Row],[id]],Tabla2[],'aux buscarv'!C$1,FALSE)</f>
        <v>11</v>
      </c>
      <c r="D534" s="61">
        <f>VLOOKUP(Tabla14[[#This Row],[id]],Tabla2[],'aux buscarv'!D$1,FALSE)</f>
        <v>2</v>
      </c>
      <c r="E534" s="61">
        <f>VLOOKUP(Tabla14[[#This Row],[id]],Tabla2[],'aux buscarv'!E$1,FALSE)</f>
        <v>2023</v>
      </c>
      <c r="F534" s="61">
        <f>VLOOKUP(Tabla14[[#This Row],[id]],Tabla2[],'aux buscarv'!F$1,FALSE)</f>
        <v>7</v>
      </c>
      <c r="G534" s="61" t="str">
        <f>VLOOKUP(Tabla14[[#This Row],[id]],Tabla2[],'aux buscarv'!G$1,FALSE)</f>
        <v>EETB</v>
      </c>
      <c r="H534" s="61" t="str">
        <f>VLOOKUP(Tabla14[[#This Row],[id]],Tabla2[],'aux buscarv'!H$1,FALSE)</f>
        <v>CHACO</v>
      </c>
      <c r="I534" s="61">
        <f>VLOOKUP(Tabla14[[#This Row],[id]],Tabla2[],'aux buscarv'!I$1,FALSE)</f>
        <v>19</v>
      </c>
      <c r="J534" s="61" t="str">
        <f>VLOOKUP(Tabla14[[#This Row],[id]],Tabla2[],'aux buscarv'!J$1,FALSE)</f>
        <v>DEPARTAMENTO BERMEJO</v>
      </c>
      <c r="K534" s="61" t="str">
        <f>VLOOKUP(Tabla14[[#This Row],[id]],Tabla2[],'aux buscarv'!K$1,FALSE)</f>
        <v>PUERTO BERMEJO NUEVO</v>
      </c>
      <c r="L534" s="61" t="str">
        <f>VLOOKUP(Tabla14[[#This Row],[id]],Tabla2[],'aux buscarv'!L$1,FALSE)</f>
        <v>PARQUE PUERTO BERMEJO</v>
      </c>
      <c r="M534" s="61" t="str">
        <f>VLOOKUP(Tabla14[[#This Row],[id]],Tabla2[],'aux buscarv'!M$1,FALSE)</f>
        <v>Av. Dr. Raúl César y Av. Gral. Benjamin Victoria</v>
      </c>
      <c r="N534" s="62" t="str">
        <f>VLOOKUP(Tabla14[[#This Row],[id]],Tabla2[],'aux buscarv'!N$1,FALSE)</f>
        <v>https://goo.gl/maps/9yntCM1ti2xhpSF37</v>
      </c>
      <c r="O534" t="s">
        <v>114</v>
      </c>
      <c r="P534" t="s">
        <v>123</v>
      </c>
      <c r="Q534" t="s">
        <v>111</v>
      </c>
      <c r="R534">
        <v>48</v>
      </c>
    </row>
    <row r="535" spans="1:18" x14ac:dyDescent="0.25">
      <c r="A535" t="s">
        <v>378</v>
      </c>
      <c r="B535" s="46">
        <f>VLOOKUP(Tabla14[[#This Row],[id]],Tabla2[],'aux buscarv'!B$1,FALSE)</f>
        <v>44969</v>
      </c>
      <c r="C535" s="61">
        <f>VLOOKUP(Tabla14[[#This Row],[id]],Tabla2[],'aux buscarv'!C$1,FALSE)</f>
        <v>12</v>
      </c>
      <c r="D535" s="61">
        <f>VLOOKUP(Tabla14[[#This Row],[id]],Tabla2[],'aux buscarv'!D$1,FALSE)</f>
        <v>2</v>
      </c>
      <c r="E535" s="61">
        <f>VLOOKUP(Tabla14[[#This Row],[id]],Tabla2[],'aux buscarv'!E$1,FALSE)</f>
        <v>2023</v>
      </c>
      <c r="F535" s="61">
        <f>VLOOKUP(Tabla14[[#This Row],[id]],Tabla2[],'aux buscarv'!F$1,FALSE)</f>
        <v>7</v>
      </c>
      <c r="G535" s="61" t="str">
        <f>VLOOKUP(Tabla14[[#This Row],[id]],Tabla2[],'aux buscarv'!G$1,FALSE)</f>
        <v>EETB</v>
      </c>
      <c r="H535" s="61" t="str">
        <f>VLOOKUP(Tabla14[[#This Row],[id]],Tabla2[],'aux buscarv'!H$1,FALSE)</f>
        <v>CHACO</v>
      </c>
      <c r="I535" s="61">
        <f>VLOOKUP(Tabla14[[#This Row],[id]],Tabla2[],'aux buscarv'!I$1,FALSE)</f>
        <v>19</v>
      </c>
      <c r="J535" s="61" t="str">
        <f>VLOOKUP(Tabla14[[#This Row],[id]],Tabla2[],'aux buscarv'!J$1,FALSE)</f>
        <v>DEPARTAMENTO BERMEJO</v>
      </c>
      <c r="K535" s="61" t="str">
        <f>VLOOKUP(Tabla14[[#This Row],[id]],Tabla2[],'aux buscarv'!K$1,FALSE)</f>
        <v>PUERTO BERMEJO NUEVO</v>
      </c>
      <c r="L535" s="61" t="str">
        <f>VLOOKUP(Tabla14[[#This Row],[id]],Tabla2[],'aux buscarv'!L$1,FALSE)</f>
        <v>CAMPING MUNICIPAL</v>
      </c>
      <c r="M535" s="61" t="str">
        <f>VLOOKUP(Tabla14[[#This Row],[id]],Tabla2[],'aux buscarv'!M$1,FALSE)</f>
        <v>FRANCISCO FARIÑA E INDEPENDENCIA</v>
      </c>
      <c r="N535" s="62" t="str">
        <f>VLOOKUP(Tabla14[[#This Row],[id]],Tabla2[],'aux buscarv'!N$1,FALSE)</f>
        <v>https://goo.gl/maps/9yntCM1ti2xhpSF37</v>
      </c>
      <c r="O535" t="s">
        <v>109</v>
      </c>
      <c r="P535" t="s">
        <v>110</v>
      </c>
      <c r="Q535" t="s">
        <v>111</v>
      </c>
      <c r="R535">
        <v>13</v>
      </c>
    </row>
    <row r="536" spans="1:18" x14ac:dyDescent="0.25">
      <c r="A536" t="s">
        <v>378</v>
      </c>
      <c r="B536" s="46">
        <f>VLOOKUP(Tabla14[[#This Row],[id]],Tabla2[],'aux buscarv'!B$1,FALSE)</f>
        <v>44969</v>
      </c>
      <c r="C536" s="61">
        <f>VLOOKUP(Tabla14[[#This Row],[id]],Tabla2[],'aux buscarv'!C$1,FALSE)</f>
        <v>12</v>
      </c>
      <c r="D536" s="61">
        <f>VLOOKUP(Tabla14[[#This Row],[id]],Tabla2[],'aux buscarv'!D$1,FALSE)</f>
        <v>2</v>
      </c>
      <c r="E536" s="61">
        <f>VLOOKUP(Tabla14[[#This Row],[id]],Tabla2[],'aux buscarv'!E$1,FALSE)</f>
        <v>2023</v>
      </c>
      <c r="F536" s="61">
        <f>VLOOKUP(Tabla14[[#This Row],[id]],Tabla2[],'aux buscarv'!F$1,FALSE)</f>
        <v>7</v>
      </c>
      <c r="G536" s="61" t="str">
        <f>VLOOKUP(Tabla14[[#This Row],[id]],Tabla2[],'aux buscarv'!G$1,FALSE)</f>
        <v>EETB</v>
      </c>
      <c r="H536" s="61" t="str">
        <f>VLOOKUP(Tabla14[[#This Row],[id]],Tabla2[],'aux buscarv'!H$1,FALSE)</f>
        <v>CHACO</v>
      </c>
      <c r="I536" s="61">
        <f>VLOOKUP(Tabla14[[#This Row],[id]],Tabla2[],'aux buscarv'!I$1,FALSE)</f>
        <v>19</v>
      </c>
      <c r="J536" s="61" t="str">
        <f>VLOOKUP(Tabla14[[#This Row],[id]],Tabla2[],'aux buscarv'!J$1,FALSE)</f>
        <v>DEPARTAMENTO BERMEJO</v>
      </c>
      <c r="K536" s="61" t="str">
        <f>VLOOKUP(Tabla14[[#This Row],[id]],Tabla2[],'aux buscarv'!K$1,FALSE)</f>
        <v>PUERTO BERMEJO NUEVO</v>
      </c>
      <c r="L536" s="61" t="str">
        <f>VLOOKUP(Tabla14[[#This Row],[id]],Tabla2[],'aux buscarv'!L$1,FALSE)</f>
        <v>CAMPING MUNICIPAL</v>
      </c>
      <c r="M536" s="61" t="str">
        <f>VLOOKUP(Tabla14[[#This Row],[id]],Tabla2[],'aux buscarv'!M$1,FALSE)</f>
        <v>FRANCISCO FARIÑA E INDEPENDENCIA</v>
      </c>
      <c r="N536" s="62" t="str">
        <f>VLOOKUP(Tabla14[[#This Row],[id]],Tabla2[],'aux buscarv'!N$1,FALSE)</f>
        <v>https://goo.gl/maps/9yntCM1ti2xhpSF37</v>
      </c>
      <c r="O536" t="s">
        <v>109</v>
      </c>
      <c r="P536" t="s">
        <v>110</v>
      </c>
      <c r="Q536" t="s">
        <v>112</v>
      </c>
      <c r="R536">
        <v>24</v>
      </c>
    </row>
    <row r="537" spans="1:18" x14ac:dyDescent="0.25">
      <c r="A537" t="s">
        <v>378</v>
      </c>
      <c r="B537" s="46">
        <f>VLOOKUP(Tabla14[[#This Row],[id]],Tabla2[],'aux buscarv'!B$1,FALSE)</f>
        <v>44969</v>
      </c>
      <c r="C537" s="61">
        <f>VLOOKUP(Tabla14[[#This Row],[id]],Tabla2[],'aux buscarv'!C$1,FALSE)</f>
        <v>12</v>
      </c>
      <c r="D537" s="61">
        <f>VLOOKUP(Tabla14[[#This Row],[id]],Tabla2[],'aux buscarv'!D$1,FALSE)</f>
        <v>2</v>
      </c>
      <c r="E537" s="61">
        <f>VLOOKUP(Tabla14[[#This Row],[id]],Tabla2[],'aux buscarv'!E$1,FALSE)</f>
        <v>2023</v>
      </c>
      <c r="F537" s="61">
        <f>VLOOKUP(Tabla14[[#This Row],[id]],Tabla2[],'aux buscarv'!F$1,FALSE)</f>
        <v>7</v>
      </c>
      <c r="G537" s="61" t="str">
        <f>VLOOKUP(Tabla14[[#This Row],[id]],Tabla2[],'aux buscarv'!G$1,FALSE)</f>
        <v>EETB</v>
      </c>
      <c r="H537" s="61" t="str">
        <f>VLOOKUP(Tabla14[[#This Row],[id]],Tabla2[],'aux buscarv'!H$1,FALSE)</f>
        <v>CHACO</v>
      </c>
      <c r="I537" s="61">
        <f>VLOOKUP(Tabla14[[#This Row],[id]],Tabla2[],'aux buscarv'!I$1,FALSE)</f>
        <v>19</v>
      </c>
      <c r="J537" s="61" t="str">
        <f>VLOOKUP(Tabla14[[#This Row],[id]],Tabla2[],'aux buscarv'!J$1,FALSE)</f>
        <v>DEPARTAMENTO BERMEJO</v>
      </c>
      <c r="K537" s="61" t="str">
        <f>VLOOKUP(Tabla14[[#This Row],[id]],Tabla2[],'aux buscarv'!K$1,FALSE)</f>
        <v>PUERTO BERMEJO NUEVO</v>
      </c>
      <c r="L537" s="61" t="str">
        <f>VLOOKUP(Tabla14[[#This Row],[id]],Tabla2[],'aux buscarv'!L$1,FALSE)</f>
        <v>CAMPING MUNICIPAL</v>
      </c>
      <c r="M537" s="61" t="str">
        <f>VLOOKUP(Tabla14[[#This Row],[id]],Tabla2[],'aux buscarv'!M$1,FALSE)</f>
        <v>FRANCISCO FARIÑA E INDEPENDENCIA</v>
      </c>
      <c r="N537" s="62" t="str">
        <f>VLOOKUP(Tabla14[[#This Row],[id]],Tabla2[],'aux buscarv'!N$1,FALSE)</f>
        <v>https://goo.gl/maps/9yntCM1ti2xhpSF37</v>
      </c>
      <c r="O537" t="s">
        <v>109</v>
      </c>
      <c r="P537" t="s">
        <v>113</v>
      </c>
      <c r="Q537" t="s">
        <v>112</v>
      </c>
      <c r="R537">
        <v>10</v>
      </c>
    </row>
    <row r="538" spans="1:18" x14ac:dyDescent="0.25">
      <c r="A538" t="s">
        <v>378</v>
      </c>
      <c r="B538" s="46">
        <f>VLOOKUP(Tabla14[[#This Row],[id]],Tabla2[],'aux buscarv'!B$1,FALSE)</f>
        <v>44969</v>
      </c>
      <c r="C538" s="61">
        <f>VLOOKUP(Tabla14[[#This Row],[id]],Tabla2[],'aux buscarv'!C$1,FALSE)</f>
        <v>12</v>
      </c>
      <c r="D538" s="61">
        <f>VLOOKUP(Tabla14[[#This Row],[id]],Tabla2[],'aux buscarv'!D$1,FALSE)</f>
        <v>2</v>
      </c>
      <c r="E538" s="61">
        <f>VLOOKUP(Tabla14[[#This Row],[id]],Tabla2[],'aux buscarv'!E$1,FALSE)</f>
        <v>2023</v>
      </c>
      <c r="F538" s="61">
        <f>VLOOKUP(Tabla14[[#This Row],[id]],Tabla2[],'aux buscarv'!F$1,FALSE)</f>
        <v>7</v>
      </c>
      <c r="G538" s="61" t="str">
        <f>VLOOKUP(Tabla14[[#This Row],[id]],Tabla2[],'aux buscarv'!G$1,FALSE)</f>
        <v>EETB</v>
      </c>
      <c r="H538" s="61" t="str">
        <f>VLOOKUP(Tabla14[[#This Row],[id]],Tabla2[],'aux buscarv'!H$1,FALSE)</f>
        <v>CHACO</v>
      </c>
      <c r="I538" s="61">
        <f>VLOOKUP(Tabla14[[#This Row],[id]],Tabla2[],'aux buscarv'!I$1,FALSE)</f>
        <v>19</v>
      </c>
      <c r="J538" s="61" t="str">
        <f>VLOOKUP(Tabla14[[#This Row],[id]],Tabla2[],'aux buscarv'!J$1,FALSE)</f>
        <v>DEPARTAMENTO BERMEJO</v>
      </c>
      <c r="K538" s="61" t="str">
        <f>VLOOKUP(Tabla14[[#This Row],[id]],Tabla2[],'aux buscarv'!K$1,FALSE)</f>
        <v>PUERTO BERMEJO NUEVO</v>
      </c>
      <c r="L538" s="61" t="str">
        <f>VLOOKUP(Tabla14[[#This Row],[id]],Tabla2[],'aux buscarv'!L$1,FALSE)</f>
        <v>CAMPING MUNICIPAL</v>
      </c>
      <c r="M538" s="61" t="str">
        <f>VLOOKUP(Tabla14[[#This Row],[id]],Tabla2[],'aux buscarv'!M$1,FALSE)</f>
        <v>FRANCISCO FARIÑA E INDEPENDENCIA</v>
      </c>
      <c r="N538" s="62" t="str">
        <f>VLOOKUP(Tabla14[[#This Row],[id]],Tabla2[],'aux buscarv'!N$1,FALSE)</f>
        <v>https://goo.gl/maps/9yntCM1ti2xhpSF37</v>
      </c>
      <c r="O538" t="s">
        <v>114</v>
      </c>
      <c r="P538" t="s">
        <v>115</v>
      </c>
      <c r="Q538" t="s">
        <v>111</v>
      </c>
      <c r="R538">
        <v>22</v>
      </c>
    </row>
    <row r="539" spans="1:18" x14ac:dyDescent="0.25">
      <c r="A539" t="s">
        <v>378</v>
      </c>
      <c r="B539" s="46">
        <f>VLOOKUP(Tabla14[[#This Row],[id]],Tabla2[],'aux buscarv'!B$1,FALSE)</f>
        <v>44969</v>
      </c>
      <c r="C539" s="61">
        <f>VLOOKUP(Tabla14[[#This Row],[id]],Tabla2[],'aux buscarv'!C$1,FALSE)</f>
        <v>12</v>
      </c>
      <c r="D539" s="61">
        <f>VLOOKUP(Tabla14[[#This Row],[id]],Tabla2[],'aux buscarv'!D$1,FALSE)</f>
        <v>2</v>
      </c>
      <c r="E539" s="61">
        <f>VLOOKUP(Tabla14[[#This Row],[id]],Tabla2[],'aux buscarv'!E$1,FALSE)</f>
        <v>2023</v>
      </c>
      <c r="F539" s="61">
        <f>VLOOKUP(Tabla14[[#This Row],[id]],Tabla2[],'aux buscarv'!F$1,FALSE)</f>
        <v>7</v>
      </c>
      <c r="G539" s="61" t="str">
        <f>VLOOKUP(Tabla14[[#This Row],[id]],Tabla2[],'aux buscarv'!G$1,FALSE)</f>
        <v>EETB</v>
      </c>
      <c r="H539" s="61" t="str">
        <f>VLOOKUP(Tabla14[[#This Row],[id]],Tabla2[],'aux buscarv'!H$1,FALSE)</f>
        <v>CHACO</v>
      </c>
      <c r="I539" s="61">
        <f>VLOOKUP(Tabla14[[#This Row],[id]],Tabla2[],'aux buscarv'!I$1,FALSE)</f>
        <v>19</v>
      </c>
      <c r="J539" s="61" t="str">
        <f>VLOOKUP(Tabla14[[#This Row],[id]],Tabla2[],'aux buscarv'!J$1,FALSE)</f>
        <v>DEPARTAMENTO BERMEJO</v>
      </c>
      <c r="K539" s="61" t="str">
        <f>VLOOKUP(Tabla14[[#This Row],[id]],Tabla2[],'aux buscarv'!K$1,FALSE)</f>
        <v>PUERTO BERMEJO NUEVO</v>
      </c>
      <c r="L539" s="61" t="str">
        <f>VLOOKUP(Tabla14[[#This Row],[id]],Tabla2[],'aux buscarv'!L$1,FALSE)</f>
        <v>CAMPING MUNICIPAL</v>
      </c>
      <c r="M539" s="61" t="str">
        <f>VLOOKUP(Tabla14[[#This Row],[id]],Tabla2[],'aux buscarv'!M$1,FALSE)</f>
        <v>FRANCISCO FARIÑA E INDEPENDENCIA</v>
      </c>
      <c r="N539" s="62" t="str">
        <f>VLOOKUP(Tabla14[[#This Row],[id]],Tabla2[],'aux buscarv'!N$1,FALSE)</f>
        <v>https://goo.gl/maps/9yntCM1ti2xhpSF37</v>
      </c>
      <c r="O539" t="s">
        <v>114</v>
      </c>
      <c r="P539" t="s">
        <v>123</v>
      </c>
      <c r="Q539" t="s">
        <v>124</v>
      </c>
      <c r="R539">
        <v>16</v>
      </c>
    </row>
    <row r="540" spans="1:18" x14ac:dyDescent="0.25">
      <c r="A540" t="s">
        <v>378</v>
      </c>
      <c r="B540" s="46">
        <f>VLOOKUP(Tabla14[[#This Row],[id]],Tabla2[],'aux buscarv'!B$1,FALSE)</f>
        <v>44969</v>
      </c>
      <c r="C540" s="61">
        <f>VLOOKUP(Tabla14[[#This Row],[id]],Tabla2[],'aux buscarv'!C$1,FALSE)</f>
        <v>12</v>
      </c>
      <c r="D540" s="61">
        <f>VLOOKUP(Tabla14[[#This Row],[id]],Tabla2[],'aux buscarv'!D$1,FALSE)</f>
        <v>2</v>
      </c>
      <c r="E540" s="61">
        <f>VLOOKUP(Tabla14[[#This Row],[id]],Tabla2[],'aux buscarv'!E$1,FALSE)</f>
        <v>2023</v>
      </c>
      <c r="F540" s="61">
        <f>VLOOKUP(Tabla14[[#This Row],[id]],Tabla2[],'aux buscarv'!F$1,FALSE)</f>
        <v>7</v>
      </c>
      <c r="G540" s="61" t="str">
        <f>VLOOKUP(Tabla14[[#This Row],[id]],Tabla2[],'aux buscarv'!G$1,FALSE)</f>
        <v>EETB</v>
      </c>
      <c r="H540" s="61" t="str">
        <f>VLOOKUP(Tabla14[[#This Row],[id]],Tabla2[],'aux buscarv'!H$1,FALSE)</f>
        <v>CHACO</v>
      </c>
      <c r="I540" s="61">
        <f>VLOOKUP(Tabla14[[#This Row],[id]],Tabla2[],'aux buscarv'!I$1,FALSE)</f>
        <v>19</v>
      </c>
      <c r="J540" s="61" t="str">
        <f>VLOOKUP(Tabla14[[#This Row],[id]],Tabla2[],'aux buscarv'!J$1,FALSE)</f>
        <v>DEPARTAMENTO BERMEJO</v>
      </c>
      <c r="K540" s="61" t="str">
        <f>VLOOKUP(Tabla14[[#This Row],[id]],Tabla2[],'aux buscarv'!K$1,FALSE)</f>
        <v>PUERTO BERMEJO NUEVO</v>
      </c>
      <c r="L540" s="61" t="str">
        <f>VLOOKUP(Tabla14[[#This Row],[id]],Tabla2[],'aux buscarv'!L$1,FALSE)</f>
        <v>CAMPING MUNICIPAL</v>
      </c>
      <c r="M540" s="61" t="str">
        <f>VLOOKUP(Tabla14[[#This Row],[id]],Tabla2[],'aux buscarv'!M$1,FALSE)</f>
        <v>FRANCISCO FARIÑA E INDEPENDENCIA</v>
      </c>
      <c r="N540" s="62" t="str">
        <f>VLOOKUP(Tabla14[[#This Row],[id]],Tabla2[],'aux buscarv'!N$1,FALSE)</f>
        <v>https://goo.gl/maps/9yntCM1ti2xhpSF37</v>
      </c>
      <c r="O540" t="s">
        <v>114</v>
      </c>
      <c r="P540" t="s">
        <v>123</v>
      </c>
      <c r="Q540" t="s">
        <v>111</v>
      </c>
      <c r="R540">
        <v>73</v>
      </c>
    </row>
    <row r="541" spans="1:18" x14ac:dyDescent="0.25">
      <c r="A541" t="s">
        <v>385</v>
      </c>
      <c r="B541" s="46">
        <f>VLOOKUP(Tabla14[[#This Row],[id]],Tabla2[],'aux buscarv'!B$1,FALSE)</f>
        <v>44967</v>
      </c>
      <c r="C541" s="61">
        <f>VLOOKUP(Tabla14[[#This Row],[id]],Tabla2[],'aux buscarv'!C$1,FALSE)</f>
        <v>10</v>
      </c>
      <c r="D541" s="61">
        <f>VLOOKUP(Tabla14[[#This Row],[id]],Tabla2[],'aux buscarv'!D$1,FALSE)</f>
        <v>2</v>
      </c>
      <c r="E541" s="61">
        <f>VLOOKUP(Tabla14[[#This Row],[id]],Tabla2[],'aux buscarv'!E$1,FALSE)</f>
        <v>2023</v>
      </c>
      <c r="F541" s="61">
        <f>VLOOKUP(Tabla14[[#This Row],[id]],Tabla2[],'aux buscarv'!F$1,FALSE)</f>
        <v>7</v>
      </c>
      <c r="G541" s="61" t="str">
        <f>VLOOKUP(Tabla14[[#This Row],[id]],Tabla2[],'aux buscarv'!G$1,FALSE)</f>
        <v>ESTAR</v>
      </c>
      <c r="H541" s="61" t="str">
        <f>VLOOKUP(Tabla14[[#This Row],[id]],Tabla2[],'aux buscarv'!H$1,FALSE)</f>
        <v>SANTA CRUZ</v>
      </c>
      <c r="I541" s="61">
        <f>VLOOKUP(Tabla14[[#This Row],[id]],Tabla2[],'aux buscarv'!I$1,FALSE)</f>
        <v>23</v>
      </c>
      <c r="J541" s="61" t="str">
        <f>VLOOKUP(Tabla14[[#This Row],[id]],Tabla2[],'aux buscarv'!J$1,FALSE)</f>
        <v>LAGO ARGENTINO</v>
      </c>
      <c r="K541" s="61" t="str">
        <f>VLOOKUP(Tabla14[[#This Row],[id]],Tabla2[],'aux buscarv'!K$1,FALSE)</f>
        <v>EL CHALTEN</v>
      </c>
      <c r="L541" s="61" t="str">
        <f>VLOOKUP(Tabla14[[#This Row],[id]],Tabla2[],'aux buscarv'!L$1,FALSE)</f>
        <v>PLAZA PARQUE INFANTIL</v>
      </c>
      <c r="M541" s="61" t="str">
        <f>VLOOKUP(Tabla14[[#This Row],[id]],Tabla2[],'aux buscarv'!M$1,FALSE)</f>
        <v>AV GUEMES Y LAS ALDEAS</v>
      </c>
      <c r="N541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541" t="s">
        <v>129</v>
      </c>
      <c r="P541" t="s">
        <v>1025</v>
      </c>
      <c r="Q541" t="s">
        <v>111</v>
      </c>
      <c r="R541">
        <v>13</v>
      </c>
    </row>
    <row r="542" spans="1:18" x14ac:dyDescent="0.25">
      <c r="A542" t="s">
        <v>386</v>
      </c>
      <c r="B542" s="46">
        <f>VLOOKUP(Tabla14[[#This Row],[id]],Tabla2[],'aux buscarv'!B$1,FALSE)</f>
        <v>44968</v>
      </c>
      <c r="C542" s="61">
        <f>VLOOKUP(Tabla14[[#This Row],[id]],Tabla2[],'aux buscarv'!C$1,FALSE)</f>
        <v>11</v>
      </c>
      <c r="D542" s="61">
        <f>VLOOKUP(Tabla14[[#This Row],[id]],Tabla2[],'aux buscarv'!D$1,FALSE)</f>
        <v>2</v>
      </c>
      <c r="E542" s="61">
        <f>VLOOKUP(Tabla14[[#This Row],[id]],Tabla2[],'aux buscarv'!E$1,FALSE)</f>
        <v>2023</v>
      </c>
      <c r="F542" s="61">
        <f>VLOOKUP(Tabla14[[#This Row],[id]],Tabla2[],'aux buscarv'!F$1,FALSE)</f>
        <v>7</v>
      </c>
      <c r="G542" s="61" t="str">
        <f>VLOOKUP(Tabla14[[#This Row],[id]],Tabla2[],'aux buscarv'!G$1,FALSE)</f>
        <v>ESTAR</v>
      </c>
      <c r="H542" s="61" t="str">
        <f>VLOOKUP(Tabla14[[#This Row],[id]],Tabla2[],'aux buscarv'!H$1,FALSE)</f>
        <v>SANTA CRUZ</v>
      </c>
      <c r="I542" s="61">
        <f>VLOOKUP(Tabla14[[#This Row],[id]],Tabla2[],'aux buscarv'!I$1,FALSE)</f>
        <v>23</v>
      </c>
      <c r="J542" s="61" t="str">
        <f>VLOOKUP(Tabla14[[#This Row],[id]],Tabla2[],'aux buscarv'!J$1,FALSE)</f>
        <v>LAGO ARGENTINO</v>
      </c>
      <c r="K542" s="61" t="str">
        <f>VLOOKUP(Tabla14[[#This Row],[id]],Tabla2[],'aux buscarv'!K$1,FALSE)</f>
        <v>EL CHALTEN</v>
      </c>
      <c r="L542" s="61" t="str">
        <f>VLOOKUP(Tabla14[[#This Row],[id]],Tabla2[],'aux buscarv'!L$1,FALSE)</f>
        <v>PLAZA PARQUE INFANTIL</v>
      </c>
      <c r="M542" s="61" t="str">
        <f>VLOOKUP(Tabla14[[#This Row],[id]],Tabla2[],'aux buscarv'!M$1,FALSE)</f>
        <v>AV GUEMES Y LAS ALDEAS</v>
      </c>
      <c r="N542" s="62" t="str">
        <f>VLOOKUP(Tabla14[[#This Row],[id]],Tabla2[],'aux buscarv'!N$1,FALSE)</f>
        <v>https://www.google.com/maps/place/Plaza+y+parque+infantil/@-49.3325726,-72.8861331,18.75z/data=!4m6!3m5!1s0xbdbd039d4b99647f:0xbe59c921fc55f7d2!8m2!3d-49.3327115!4d-72.8857744!16s%2Fg%2F11q499bg5s?coh=164777&amp;entry=tt</v>
      </c>
      <c r="O542" t="s">
        <v>129</v>
      </c>
      <c r="P542" t="s">
        <v>1025</v>
      </c>
      <c r="Q542" t="s">
        <v>111</v>
      </c>
      <c r="R542">
        <v>16</v>
      </c>
    </row>
    <row r="543" spans="1:18" x14ac:dyDescent="0.25">
      <c r="A543" t="s">
        <v>381</v>
      </c>
      <c r="B543" s="46">
        <f>VLOOKUP(Tabla14[[#This Row],[id]],Tabla2[],'aux buscarv'!B$1,FALSE)</f>
        <v>44963</v>
      </c>
      <c r="C543" s="61">
        <f>VLOOKUP(Tabla14[[#This Row],[id]],Tabla2[],'aux buscarv'!C$1,FALSE)</f>
        <v>6</v>
      </c>
      <c r="D543" s="61">
        <f>VLOOKUP(Tabla14[[#This Row],[id]],Tabla2[],'aux buscarv'!D$1,FALSE)</f>
        <v>2</v>
      </c>
      <c r="E543" s="61">
        <f>VLOOKUP(Tabla14[[#This Row],[id]],Tabla2[],'aux buscarv'!E$1,FALSE)</f>
        <v>2023</v>
      </c>
      <c r="F543" s="61">
        <f>VLOOKUP(Tabla14[[#This Row],[id]],Tabla2[],'aux buscarv'!F$1,FALSE)</f>
        <v>7</v>
      </c>
      <c r="G543" s="61" t="str">
        <f>VLOOKUP(Tabla14[[#This Row],[id]],Tabla2[],'aux buscarv'!G$1,FALSE)</f>
        <v>ESTAR</v>
      </c>
      <c r="H543" s="61" t="str">
        <f>VLOOKUP(Tabla14[[#This Row],[id]],Tabla2[],'aux buscarv'!H$1,FALSE)</f>
        <v>SANTA CRUZ</v>
      </c>
      <c r="I543" s="61">
        <f>VLOOKUP(Tabla14[[#This Row],[id]],Tabla2[],'aux buscarv'!I$1,FALSE)</f>
        <v>23</v>
      </c>
      <c r="J543" s="61" t="str">
        <f>VLOOKUP(Tabla14[[#This Row],[id]],Tabla2[],'aux buscarv'!J$1,FALSE)</f>
        <v>RIO GALLEGOS</v>
      </c>
      <c r="K543" s="61" t="str">
        <f>VLOOKUP(Tabla14[[#This Row],[id]],Tabla2[],'aux buscarv'!K$1,FALSE)</f>
        <v>SAN BENITO</v>
      </c>
      <c r="L543" s="61" t="str">
        <f>VLOOKUP(Tabla14[[#This Row],[id]],Tabla2[],'aux buscarv'!L$1,FALSE)</f>
        <v>GIMNASIO MUNICIPAL INDIO NICOLAI</v>
      </c>
      <c r="M543" s="61" t="str">
        <f>VLOOKUP(Tabla14[[#This Row],[id]],Tabla2[],'aux buscarv'!M$1,FALSE)</f>
        <v>CALLE 14 ESQUINA 13</v>
      </c>
      <c r="N543" s="62" t="str">
        <f>VLOOKUP(Tabla14[[#This Row],[id]],Tabla2[],'aux buscarv'!N$1,FALSE)</f>
        <v>https://goo.gl/maps/aBJLHd2e8enqYWGG9</v>
      </c>
      <c r="O543" t="s">
        <v>129</v>
      </c>
      <c r="P543" t="s">
        <v>1025</v>
      </c>
      <c r="Q543" t="s">
        <v>111</v>
      </c>
      <c r="R543">
        <v>25</v>
      </c>
    </row>
    <row r="544" spans="1:18" x14ac:dyDescent="0.25">
      <c r="A544" t="s">
        <v>382</v>
      </c>
      <c r="B544" s="46">
        <f>VLOOKUP(Tabla14[[#This Row],[id]],Tabla2[],'aux buscarv'!B$1,FALSE)</f>
        <v>44964</v>
      </c>
      <c r="C544" s="61">
        <f>VLOOKUP(Tabla14[[#This Row],[id]],Tabla2[],'aux buscarv'!C$1,FALSE)</f>
        <v>7</v>
      </c>
      <c r="D544" s="61">
        <f>VLOOKUP(Tabla14[[#This Row],[id]],Tabla2[],'aux buscarv'!D$1,FALSE)</f>
        <v>2</v>
      </c>
      <c r="E544" s="61">
        <f>VLOOKUP(Tabla14[[#This Row],[id]],Tabla2[],'aux buscarv'!E$1,FALSE)</f>
        <v>2023</v>
      </c>
      <c r="F544" s="61">
        <f>VLOOKUP(Tabla14[[#This Row],[id]],Tabla2[],'aux buscarv'!F$1,FALSE)</f>
        <v>7</v>
      </c>
      <c r="G544" s="61" t="str">
        <f>VLOOKUP(Tabla14[[#This Row],[id]],Tabla2[],'aux buscarv'!G$1,FALSE)</f>
        <v>ESTAR</v>
      </c>
      <c r="H544" s="61" t="str">
        <f>VLOOKUP(Tabla14[[#This Row],[id]],Tabla2[],'aux buscarv'!H$1,FALSE)</f>
        <v>SANTA CRUZ</v>
      </c>
      <c r="I544" s="61">
        <f>VLOOKUP(Tabla14[[#This Row],[id]],Tabla2[],'aux buscarv'!I$1,FALSE)</f>
        <v>23</v>
      </c>
      <c r="J544" s="61" t="str">
        <f>VLOOKUP(Tabla14[[#This Row],[id]],Tabla2[],'aux buscarv'!J$1,FALSE)</f>
        <v>RIO GALLEGOS</v>
      </c>
      <c r="K544" s="61" t="str">
        <f>VLOOKUP(Tabla14[[#This Row],[id]],Tabla2[],'aux buscarv'!K$1,FALSE)</f>
        <v>SAN BENITO</v>
      </c>
      <c r="L544" s="61" t="str">
        <f>VLOOKUP(Tabla14[[#This Row],[id]],Tabla2[],'aux buscarv'!L$1,FALSE)</f>
        <v>GIMNASIO PALOS GRUESOS</v>
      </c>
      <c r="M544" s="61" t="str">
        <f>VLOOKUP(Tabla14[[#This Row],[id]],Tabla2[],'aux buscarv'!M$1,FALSE)</f>
        <v>CALLE 14 ESQUINA 13</v>
      </c>
      <c r="N544" s="62" t="str">
        <f>VLOOKUP(Tabla14[[#This Row],[id]],Tabla2[],'aux buscarv'!N$1,FALSE)</f>
        <v>https://goo.gl/maps/aBJLHd2e8enqYWGG9</v>
      </c>
      <c r="O544" t="s">
        <v>129</v>
      </c>
      <c r="P544" t="s">
        <v>1025</v>
      </c>
      <c r="Q544" t="s">
        <v>111</v>
      </c>
      <c r="R544">
        <v>28</v>
      </c>
    </row>
    <row r="545" spans="1:18" x14ac:dyDescent="0.25">
      <c r="A545" t="s">
        <v>384</v>
      </c>
      <c r="B545" s="46">
        <f>VLOOKUP(Tabla14[[#This Row],[id]],Tabla2[],'aux buscarv'!B$1,FALSE)</f>
        <v>44966</v>
      </c>
      <c r="C545" s="61">
        <f>VLOOKUP(Tabla14[[#This Row],[id]],Tabla2[],'aux buscarv'!C$1,FALSE)</f>
        <v>9</v>
      </c>
      <c r="D545" s="61">
        <f>VLOOKUP(Tabla14[[#This Row],[id]],Tabla2[],'aux buscarv'!D$1,FALSE)</f>
        <v>2</v>
      </c>
      <c r="E545" s="61">
        <f>VLOOKUP(Tabla14[[#This Row],[id]],Tabla2[],'aux buscarv'!E$1,FALSE)</f>
        <v>2023</v>
      </c>
      <c r="F545" s="61">
        <f>VLOOKUP(Tabla14[[#This Row],[id]],Tabla2[],'aux buscarv'!F$1,FALSE)</f>
        <v>7</v>
      </c>
      <c r="G545" s="61" t="str">
        <f>VLOOKUP(Tabla14[[#This Row],[id]],Tabla2[],'aux buscarv'!G$1,FALSE)</f>
        <v>ESTAR</v>
      </c>
      <c r="H545" s="61" t="str">
        <f>VLOOKUP(Tabla14[[#This Row],[id]],Tabla2[],'aux buscarv'!H$1,FALSE)</f>
        <v>SANTA CRUZ</v>
      </c>
      <c r="I545" s="61">
        <f>VLOOKUP(Tabla14[[#This Row],[id]],Tabla2[],'aux buscarv'!I$1,FALSE)</f>
        <v>23</v>
      </c>
      <c r="J545" s="61" t="str">
        <f>VLOOKUP(Tabla14[[#This Row],[id]],Tabla2[],'aux buscarv'!J$1,FALSE)</f>
        <v>EL CALAFATE</v>
      </c>
      <c r="K545" s="61" t="str">
        <f>VLOOKUP(Tabla14[[#This Row],[id]],Tabla2[],'aux buscarv'!K$1,FALSE)</f>
        <v>LINDA VISTA</v>
      </c>
      <c r="L545" s="61" t="str">
        <f>VLOOKUP(Tabla14[[#This Row],[id]],Tabla2[],'aux buscarv'!L$1,FALSE)</f>
        <v>GIMNASIO PALOS GRUESOS</v>
      </c>
      <c r="M545" s="61" t="str">
        <f>VLOOKUP(Tabla14[[#This Row],[id]],Tabla2[],'aux buscarv'!M$1,FALSE)</f>
        <v>SALVADOR LARA S/N</v>
      </c>
      <c r="N545" s="62" t="str">
        <f>VLOOKUP(Tabla14[[#This Row],[id]],Tabla2[],'aux buscarv'!N$1,FALSE)</f>
        <v>https://www.google.com/maps/place/Gimnasio+Palos+Gruesos/@-50.349472,-72.2645685,17z/data=!3m1!4b1!4m6!3m5!1s0xbdbb0ced3eb62c2d:0xaca79d4ea2f6e10c!8m2!3d-50.349472!4d-72.2645685!16s%2Fg%2F11dfswk4k6?coh=164777&amp;entry=tt</v>
      </c>
      <c r="O545" t="s">
        <v>129</v>
      </c>
      <c r="P545" t="s">
        <v>1025</v>
      </c>
      <c r="Q545" t="s">
        <v>111</v>
      </c>
      <c r="R545">
        <v>161</v>
      </c>
    </row>
    <row r="546" spans="1:18" x14ac:dyDescent="0.25">
      <c r="A546" t="s">
        <v>381</v>
      </c>
      <c r="B546" s="46">
        <f>VLOOKUP(Tabla14[[#This Row],[id]],Tabla2[],'aux buscarv'!B$1,FALSE)</f>
        <v>44963</v>
      </c>
      <c r="C546" s="61">
        <f>VLOOKUP(Tabla14[[#This Row],[id]],Tabla2[],'aux buscarv'!C$1,FALSE)</f>
        <v>6</v>
      </c>
      <c r="D546" s="61">
        <f>VLOOKUP(Tabla14[[#This Row],[id]],Tabla2[],'aux buscarv'!D$1,FALSE)</f>
        <v>2</v>
      </c>
      <c r="E546" s="61">
        <f>VLOOKUP(Tabla14[[#This Row],[id]],Tabla2[],'aux buscarv'!E$1,FALSE)</f>
        <v>2023</v>
      </c>
      <c r="F546" s="61">
        <f>VLOOKUP(Tabla14[[#This Row],[id]],Tabla2[],'aux buscarv'!F$1,FALSE)</f>
        <v>7</v>
      </c>
      <c r="G546" s="61" t="str">
        <f>VLOOKUP(Tabla14[[#This Row],[id]],Tabla2[],'aux buscarv'!G$1,FALSE)</f>
        <v>ESTAR</v>
      </c>
      <c r="H546" s="61" t="str">
        <f>VLOOKUP(Tabla14[[#This Row],[id]],Tabla2[],'aux buscarv'!H$1,FALSE)</f>
        <v>SANTA CRUZ</v>
      </c>
      <c r="I546" s="61">
        <f>VLOOKUP(Tabla14[[#This Row],[id]],Tabla2[],'aux buscarv'!I$1,FALSE)</f>
        <v>23</v>
      </c>
      <c r="J546" s="61" t="str">
        <f>VLOOKUP(Tabla14[[#This Row],[id]],Tabla2[],'aux buscarv'!J$1,FALSE)</f>
        <v>RIO GALLEGOS</v>
      </c>
      <c r="K546" s="61" t="str">
        <f>VLOOKUP(Tabla14[[#This Row],[id]],Tabla2[],'aux buscarv'!K$1,FALSE)</f>
        <v>SAN BENITO</v>
      </c>
      <c r="L546" s="61" t="str">
        <f>VLOOKUP(Tabla14[[#This Row],[id]],Tabla2[],'aux buscarv'!L$1,FALSE)</f>
        <v>GIMNASIO MUNICIPAL INDIO NICOLAI</v>
      </c>
      <c r="M546" s="61" t="str">
        <f>VLOOKUP(Tabla14[[#This Row],[id]],Tabla2[],'aux buscarv'!M$1,FALSE)</f>
        <v>CALLE 14 ESQUINA 13</v>
      </c>
      <c r="N546" s="62" t="str">
        <f>VLOOKUP(Tabla14[[#This Row],[id]],Tabla2[],'aux buscarv'!N$1,FALSE)</f>
        <v>https://goo.gl/maps/aBJLHd2e8enqYWGG9</v>
      </c>
      <c r="O546" t="s">
        <v>129</v>
      </c>
      <c r="P546" t="s">
        <v>281</v>
      </c>
      <c r="Q546" t="s">
        <v>111</v>
      </c>
      <c r="R546">
        <v>3</v>
      </c>
    </row>
    <row r="547" spans="1:18" x14ac:dyDescent="0.25">
      <c r="A547" t="s">
        <v>411</v>
      </c>
      <c r="B547" s="46">
        <f>VLOOKUP(Tabla14[[#This Row],[id]],Tabla2[],'aux buscarv'!B$1,FALSE)</f>
        <v>44970</v>
      </c>
      <c r="C547" s="61">
        <f>VLOOKUP(Tabla14[[#This Row],[id]],Tabla2[],'aux buscarv'!C$1,FALSE)</f>
        <v>13</v>
      </c>
      <c r="D547" s="61">
        <f>VLOOKUP(Tabla14[[#This Row],[id]],Tabla2[],'aux buscarv'!D$1,FALSE)</f>
        <v>2</v>
      </c>
      <c r="E547" s="61">
        <f>VLOOKUP(Tabla14[[#This Row],[id]],Tabla2[],'aux buscarv'!E$1,FALSE)</f>
        <v>2023</v>
      </c>
      <c r="F547" s="61">
        <f>VLOOKUP(Tabla14[[#This Row],[id]],Tabla2[],'aux buscarv'!F$1,FALSE)</f>
        <v>8</v>
      </c>
      <c r="G547" s="61" t="str">
        <f>VLOOKUP(Tabla14[[#This Row],[id]],Tabla2[],'aux buscarv'!G$1,FALSE)</f>
        <v>DAPPTE</v>
      </c>
      <c r="H547" s="61" t="str">
        <f>VLOOKUP(Tabla14[[#This Row],[id]],Tabla2[],'aux buscarv'!H$1,FALSE)</f>
        <v>CABA</v>
      </c>
      <c r="I547" s="61">
        <f>VLOOKUP(Tabla14[[#This Row],[id]],Tabla2[],'aux buscarv'!I$1,FALSE)</f>
        <v>27</v>
      </c>
      <c r="J547" s="61" t="str">
        <f>VLOOKUP(Tabla14[[#This Row],[id]],Tabla2[],'aux buscarv'!J$1,FALSE)</f>
        <v>COMUNA 1</v>
      </c>
      <c r="K547" s="61" t="str">
        <f>VLOOKUP(Tabla14[[#This Row],[id]],Tabla2[],'aux buscarv'!K$1,FALSE)</f>
        <v>CONSTITUCION</v>
      </c>
      <c r="L547" s="61" t="str">
        <f>VLOOKUP(Tabla14[[#This Row],[id]],Tabla2[],'aux buscarv'!L$1,FALSE)</f>
        <v>PLAZA DE TREN CONSTITUCION HALL CENTRAL ANDEN 14</v>
      </c>
      <c r="M547" s="61" t="str">
        <f>VLOOKUP(Tabla14[[#This Row],[id]],Tabla2[],'aux buscarv'!M$1,FALSE)</f>
        <v>BRASIL 1128</v>
      </c>
      <c r="N547" s="62" t="str">
        <f>VLOOKUP(Tabla14[[#This Row],[id]],Tabla2[],'aux buscarv'!N$1,FALSE)</f>
        <v>https://goo.gl/maps/uprzs4Mxs4X5b2LX6</v>
      </c>
      <c r="O547" t="s">
        <v>109</v>
      </c>
      <c r="P547" t="s">
        <v>110</v>
      </c>
      <c r="Q547" t="s">
        <v>111</v>
      </c>
      <c r="R547">
        <v>115</v>
      </c>
    </row>
    <row r="548" spans="1:18" x14ac:dyDescent="0.25">
      <c r="A548" t="s">
        <v>411</v>
      </c>
      <c r="B548" s="46">
        <f>VLOOKUP(Tabla14[[#This Row],[id]],Tabla2[],'aux buscarv'!B$1,FALSE)</f>
        <v>44970</v>
      </c>
      <c r="C548" s="61">
        <f>VLOOKUP(Tabla14[[#This Row],[id]],Tabla2[],'aux buscarv'!C$1,FALSE)</f>
        <v>13</v>
      </c>
      <c r="D548" s="61">
        <f>VLOOKUP(Tabla14[[#This Row],[id]],Tabla2[],'aux buscarv'!D$1,FALSE)</f>
        <v>2</v>
      </c>
      <c r="E548" s="61">
        <f>VLOOKUP(Tabla14[[#This Row],[id]],Tabla2[],'aux buscarv'!E$1,FALSE)</f>
        <v>2023</v>
      </c>
      <c r="F548" s="61">
        <f>VLOOKUP(Tabla14[[#This Row],[id]],Tabla2[],'aux buscarv'!F$1,FALSE)</f>
        <v>8</v>
      </c>
      <c r="G548" s="61" t="str">
        <f>VLOOKUP(Tabla14[[#This Row],[id]],Tabla2[],'aux buscarv'!G$1,FALSE)</f>
        <v>DAPPTE</v>
      </c>
      <c r="H548" s="61" t="str">
        <f>VLOOKUP(Tabla14[[#This Row],[id]],Tabla2[],'aux buscarv'!H$1,FALSE)</f>
        <v>CABA</v>
      </c>
      <c r="I548" s="61">
        <f>VLOOKUP(Tabla14[[#This Row],[id]],Tabla2[],'aux buscarv'!I$1,FALSE)</f>
        <v>27</v>
      </c>
      <c r="J548" s="61" t="str">
        <f>VLOOKUP(Tabla14[[#This Row],[id]],Tabla2[],'aux buscarv'!J$1,FALSE)</f>
        <v>COMUNA 1</v>
      </c>
      <c r="K548" s="61" t="str">
        <f>VLOOKUP(Tabla14[[#This Row],[id]],Tabla2[],'aux buscarv'!K$1,FALSE)</f>
        <v>CONSTITUCION</v>
      </c>
      <c r="L548" s="61" t="str">
        <f>VLOOKUP(Tabla14[[#This Row],[id]],Tabla2[],'aux buscarv'!L$1,FALSE)</f>
        <v>PLAZA DE TREN CONSTITUCION HALL CENTRAL ANDEN 14</v>
      </c>
      <c r="M548" s="61" t="str">
        <f>VLOOKUP(Tabla14[[#This Row],[id]],Tabla2[],'aux buscarv'!M$1,FALSE)</f>
        <v>BRASIL 1128</v>
      </c>
      <c r="N548" s="62" t="str">
        <f>VLOOKUP(Tabla14[[#This Row],[id]],Tabla2[],'aux buscarv'!N$1,FALSE)</f>
        <v>https://goo.gl/maps/uprzs4Mxs4X5b2LX6</v>
      </c>
      <c r="O548" t="s">
        <v>109</v>
      </c>
      <c r="P548" t="s">
        <v>110</v>
      </c>
      <c r="Q548" t="s">
        <v>112</v>
      </c>
      <c r="R548">
        <v>139</v>
      </c>
    </row>
    <row r="549" spans="1:18" x14ac:dyDescent="0.25">
      <c r="A549" t="s">
        <v>411</v>
      </c>
      <c r="B549" s="46">
        <f>VLOOKUP(Tabla14[[#This Row],[id]],Tabla2[],'aux buscarv'!B$1,FALSE)</f>
        <v>44970</v>
      </c>
      <c r="C549" s="61">
        <f>VLOOKUP(Tabla14[[#This Row],[id]],Tabla2[],'aux buscarv'!C$1,FALSE)</f>
        <v>13</v>
      </c>
      <c r="D549" s="61">
        <f>VLOOKUP(Tabla14[[#This Row],[id]],Tabla2[],'aux buscarv'!D$1,FALSE)</f>
        <v>2</v>
      </c>
      <c r="E549" s="61">
        <f>VLOOKUP(Tabla14[[#This Row],[id]],Tabla2[],'aux buscarv'!E$1,FALSE)</f>
        <v>2023</v>
      </c>
      <c r="F549" s="61">
        <f>VLOOKUP(Tabla14[[#This Row],[id]],Tabla2[],'aux buscarv'!F$1,FALSE)</f>
        <v>8</v>
      </c>
      <c r="G549" s="61" t="str">
        <f>VLOOKUP(Tabla14[[#This Row],[id]],Tabla2[],'aux buscarv'!G$1,FALSE)</f>
        <v>DAPPTE</v>
      </c>
      <c r="H549" s="61" t="str">
        <f>VLOOKUP(Tabla14[[#This Row],[id]],Tabla2[],'aux buscarv'!H$1,FALSE)</f>
        <v>CABA</v>
      </c>
      <c r="I549" s="61">
        <f>VLOOKUP(Tabla14[[#This Row],[id]],Tabla2[],'aux buscarv'!I$1,FALSE)</f>
        <v>27</v>
      </c>
      <c r="J549" s="61" t="str">
        <f>VLOOKUP(Tabla14[[#This Row],[id]],Tabla2[],'aux buscarv'!J$1,FALSE)</f>
        <v>COMUNA 1</v>
      </c>
      <c r="K549" s="61" t="str">
        <f>VLOOKUP(Tabla14[[#This Row],[id]],Tabla2[],'aux buscarv'!K$1,FALSE)</f>
        <v>CONSTITUCION</v>
      </c>
      <c r="L549" s="61" t="str">
        <f>VLOOKUP(Tabla14[[#This Row],[id]],Tabla2[],'aux buscarv'!L$1,FALSE)</f>
        <v>PLAZA DE TREN CONSTITUCION HALL CENTRAL ANDEN 14</v>
      </c>
      <c r="M549" s="61" t="str">
        <f>VLOOKUP(Tabla14[[#This Row],[id]],Tabla2[],'aux buscarv'!M$1,FALSE)</f>
        <v>BRASIL 1128</v>
      </c>
      <c r="N549" s="62" t="str">
        <f>VLOOKUP(Tabla14[[#This Row],[id]],Tabla2[],'aux buscarv'!N$1,FALSE)</f>
        <v>https://goo.gl/maps/uprzs4Mxs4X5b2LX6</v>
      </c>
      <c r="O549" t="s">
        <v>109</v>
      </c>
      <c r="P549" t="s">
        <v>113</v>
      </c>
      <c r="Q549" t="s">
        <v>112</v>
      </c>
      <c r="R549">
        <v>104</v>
      </c>
    </row>
    <row r="550" spans="1:18" x14ac:dyDescent="0.25">
      <c r="A550" t="s">
        <v>411</v>
      </c>
      <c r="B550" s="46">
        <f>VLOOKUP(Tabla14[[#This Row],[id]],Tabla2[],'aux buscarv'!B$1,FALSE)</f>
        <v>44970</v>
      </c>
      <c r="C550" s="61">
        <f>VLOOKUP(Tabla14[[#This Row],[id]],Tabla2[],'aux buscarv'!C$1,FALSE)</f>
        <v>13</v>
      </c>
      <c r="D550" s="61">
        <f>VLOOKUP(Tabla14[[#This Row],[id]],Tabla2[],'aux buscarv'!D$1,FALSE)</f>
        <v>2</v>
      </c>
      <c r="E550" s="61">
        <f>VLOOKUP(Tabla14[[#This Row],[id]],Tabla2[],'aux buscarv'!E$1,FALSE)</f>
        <v>2023</v>
      </c>
      <c r="F550" s="61">
        <f>VLOOKUP(Tabla14[[#This Row],[id]],Tabla2[],'aux buscarv'!F$1,FALSE)</f>
        <v>8</v>
      </c>
      <c r="G550" s="61" t="str">
        <f>VLOOKUP(Tabla14[[#This Row],[id]],Tabla2[],'aux buscarv'!G$1,FALSE)</f>
        <v>DAPPTE</v>
      </c>
      <c r="H550" s="61" t="str">
        <f>VLOOKUP(Tabla14[[#This Row],[id]],Tabla2[],'aux buscarv'!H$1,FALSE)</f>
        <v>CABA</v>
      </c>
      <c r="I550" s="61">
        <f>VLOOKUP(Tabla14[[#This Row],[id]],Tabla2[],'aux buscarv'!I$1,FALSE)</f>
        <v>27</v>
      </c>
      <c r="J550" s="61" t="str">
        <f>VLOOKUP(Tabla14[[#This Row],[id]],Tabla2[],'aux buscarv'!J$1,FALSE)</f>
        <v>COMUNA 1</v>
      </c>
      <c r="K550" s="61" t="str">
        <f>VLOOKUP(Tabla14[[#This Row],[id]],Tabla2[],'aux buscarv'!K$1,FALSE)</f>
        <v>CONSTITUCION</v>
      </c>
      <c r="L550" s="61" t="str">
        <f>VLOOKUP(Tabla14[[#This Row],[id]],Tabla2[],'aux buscarv'!L$1,FALSE)</f>
        <v>PLAZA DE TREN CONSTITUCION HALL CENTRAL ANDEN 14</v>
      </c>
      <c r="M550" s="61" t="str">
        <f>VLOOKUP(Tabla14[[#This Row],[id]],Tabla2[],'aux buscarv'!M$1,FALSE)</f>
        <v>BRASIL 1128</v>
      </c>
      <c r="N550" s="62" t="str">
        <f>VLOOKUP(Tabla14[[#This Row],[id]],Tabla2[],'aux buscarv'!N$1,FALSE)</f>
        <v>https://goo.gl/maps/uprzs4Mxs4X5b2LX6</v>
      </c>
      <c r="O550" t="s">
        <v>114</v>
      </c>
      <c r="P550" t="s">
        <v>115</v>
      </c>
      <c r="Q550" t="s">
        <v>111</v>
      </c>
      <c r="R550">
        <v>125</v>
      </c>
    </row>
    <row r="551" spans="1:18" x14ac:dyDescent="0.25">
      <c r="A551" t="s">
        <v>413</v>
      </c>
      <c r="B551" s="46">
        <f>VLOOKUP(Tabla14[[#This Row],[id]],Tabla2[],'aux buscarv'!B$1,FALSE)</f>
        <v>44971</v>
      </c>
      <c r="C551" s="61">
        <f>VLOOKUP(Tabla14[[#This Row],[id]],Tabla2[],'aux buscarv'!C$1,FALSE)</f>
        <v>14</v>
      </c>
      <c r="D551" s="61">
        <f>VLOOKUP(Tabla14[[#This Row],[id]],Tabla2[],'aux buscarv'!D$1,FALSE)</f>
        <v>2</v>
      </c>
      <c r="E551" s="61">
        <f>VLOOKUP(Tabla14[[#This Row],[id]],Tabla2[],'aux buscarv'!E$1,FALSE)</f>
        <v>2023</v>
      </c>
      <c r="F551" s="61">
        <f>VLOOKUP(Tabla14[[#This Row],[id]],Tabla2[],'aux buscarv'!F$1,FALSE)</f>
        <v>8</v>
      </c>
      <c r="G551" s="61" t="str">
        <f>VLOOKUP(Tabla14[[#This Row],[id]],Tabla2[],'aux buscarv'!G$1,FALSE)</f>
        <v>DAPPTE</v>
      </c>
      <c r="H551" s="61" t="str">
        <f>VLOOKUP(Tabla14[[#This Row],[id]],Tabla2[],'aux buscarv'!H$1,FALSE)</f>
        <v>CABA</v>
      </c>
      <c r="I551" s="61">
        <f>VLOOKUP(Tabla14[[#This Row],[id]],Tabla2[],'aux buscarv'!I$1,FALSE)</f>
        <v>27</v>
      </c>
      <c r="J551" s="61" t="str">
        <f>VLOOKUP(Tabla14[[#This Row],[id]],Tabla2[],'aux buscarv'!J$1,FALSE)</f>
        <v>COMUNA 1</v>
      </c>
      <c r="K551" s="61" t="str">
        <f>VLOOKUP(Tabla14[[#This Row],[id]],Tabla2[],'aux buscarv'!K$1,FALSE)</f>
        <v>CONSTITUCION</v>
      </c>
      <c r="L551" s="61" t="str">
        <f>VLOOKUP(Tabla14[[#This Row],[id]],Tabla2[],'aux buscarv'!L$1,FALSE)</f>
        <v>PLAZA DE TREN CONSTITUCION HALL CENTRAL ANDEN 14</v>
      </c>
      <c r="M551" s="61" t="str">
        <f>VLOOKUP(Tabla14[[#This Row],[id]],Tabla2[],'aux buscarv'!M$1,FALSE)</f>
        <v>BRASIL 1128</v>
      </c>
      <c r="N551" s="62" t="str">
        <f>VLOOKUP(Tabla14[[#This Row],[id]],Tabla2[],'aux buscarv'!N$1,FALSE)</f>
        <v>https://goo.gl/maps/uprzs4Mxs4X5b2LX6</v>
      </c>
      <c r="O551" t="s">
        <v>109</v>
      </c>
      <c r="P551" t="s">
        <v>110</v>
      </c>
      <c r="Q551" t="s">
        <v>111</v>
      </c>
      <c r="R551">
        <v>110</v>
      </c>
    </row>
    <row r="552" spans="1:18" x14ac:dyDescent="0.25">
      <c r="A552" t="s">
        <v>413</v>
      </c>
      <c r="B552" s="46">
        <f>VLOOKUP(Tabla14[[#This Row],[id]],Tabla2[],'aux buscarv'!B$1,FALSE)</f>
        <v>44971</v>
      </c>
      <c r="C552" s="61">
        <f>VLOOKUP(Tabla14[[#This Row],[id]],Tabla2[],'aux buscarv'!C$1,FALSE)</f>
        <v>14</v>
      </c>
      <c r="D552" s="61">
        <f>VLOOKUP(Tabla14[[#This Row],[id]],Tabla2[],'aux buscarv'!D$1,FALSE)</f>
        <v>2</v>
      </c>
      <c r="E552" s="61">
        <f>VLOOKUP(Tabla14[[#This Row],[id]],Tabla2[],'aux buscarv'!E$1,FALSE)</f>
        <v>2023</v>
      </c>
      <c r="F552" s="61">
        <f>VLOOKUP(Tabla14[[#This Row],[id]],Tabla2[],'aux buscarv'!F$1,FALSE)</f>
        <v>8</v>
      </c>
      <c r="G552" s="61" t="str">
        <f>VLOOKUP(Tabla14[[#This Row],[id]],Tabla2[],'aux buscarv'!G$1,FALSE)</f>
        <v>DAPPTE</v>
      </c>
      <c r="H552" s="61" t="str">
        <f>VLOOKUP(Tabla14[[#This Row],[id]],Tabla2[],'aux buscarv'!H$1,FALSE)</f>
        <v>CABA</v>
      </c>
      <c r="I552" s="61">
        <f>VLOOKUP(Tabla14[[#This Row],[id]],Tabla2[],'aux buscarv'!I$1,FALSE)</f>
        <v>27</v>
      </c>
      <c r="J552" s="61" t="str">
        <f>VLOOKUP(Tabla14[[#This Row],[id]],Tabla2[],'aux buscarv'!J$1,FALSE)</f>
        <v>COMUNA 1</v>
      </c>
      <c r="K552" s="61" t="str">
        <f>VLOOKUP(Tabla14[[#This Row],[id]],Tabla2[],'aux buscarv'!K$1,FALSE)</f>
        <v>CONSTITUCION</v>
      </c>
      <c r="L552" s="61" t="str">
        <f>VLOOKUP(Tabla14[[#This Row],[id]],Tabla2[],'aux buscarv'!L$1,FALSE)</f>
        <v>PLAZA DE TREN CONSTITUCION HALL CENTRAL ANDEN 14</v>
      </c>
      <c r="M552" s="61" t="str">
        <f>VLOOKUP(Tabla14[[#This Row],[id]],Tabla2[],'aux buscarv'!M$1,FALSE)</f>
        <v>BRASIL 1128</v>
      </c>
      <c r="N552" s="62" t="str">
        <f>VLOOKUP(Tabla14[[#This Row],[id]],Tabla2[],'aux buscarv'!N$1,FALSE)</f>
        <v>https://goo.gl/maps/uprzs4Mxs4X5b2LX6</v>
      </c>
      <c r="O552" t="s">
        <v>109</v>
      </c>
      <c r="P552" t="s">
        <v>110</v>
      </c>
      <c r="Q552" t="s">
        <v>112</v>
      </c>
      <c r="R552">
        <v>136</v>
      </c>
    </row>
    <row r="553" spans="1:18" x14ac:dyDescent="0.25">
      <c r="A553" t="s">
        <v>413</v>
      </c>
      <c r="B553" s="46">
        <f>VLOOKUP(Tabla14[[#This Row],[id]],Tabla2[],'aux buscarv'!B$1,FALSE)</f>
        <v>44971</v>
      </c>
      <c r="C553" s="61">
        <f>VLOOKUP(Tabla14[[#This Row],[id]],Tabla2[],'aux buscarv'!C$1,FALSE)</f>
        <v>14</v>
      </c>
      <c r="D553" s="61">
        <f>VLOOKUP(Tabla14[[#This Row],[id]],Tabla2[],'aux buscarv'!D$1,FALSE)</f>
        <v>2</v>
      </c>
      <c r="E553" s="61">
        <f>VLOOKUP(Tabla14[[#This Row],[id]],Tabla2[],'aux buscarv'!E$1,FALSE)</f>
        <v>2023</v>
      </c>
      <c r="F553" s="61">
        <f>VLOOKUP(Tabla14[[#This Row],[id]],Tabla2[],'aux buscarv'!F$1,FALSE)</f>
        <v>8</v>
      </c>
      <c r="G553" s="61" t="str">
        <f>VLOOKUP(Tabla14[[#This Row],[id]],Tabla2[],'aux buscarv'!G$1,FALSE)</f>
        <v>DAPPTE</v>
      </c>
      <c r="H553" s="61" t="str">
        <f>VLOOKUP(Tabla14[[#This Row],[id]],Tabla2[],'aux buscarv'!H$1,FALSE)</f>
        <v>CABA</v>
      </c>
      <c r="I553" s="61">
        <f>VLOOKUP(Tabla14[[#This Row],[id]],Tabla2[],'aux buscarv'!I$1,FALSE)</f>
        <v>27</v>
      </c>
      <c r="J553" s="61" t="str">
        <f>VLOOKUP(Tabla14[[#This Row],[id]],Tabla2[],'aux buscarv'!J$1,FALSE)</f>
        <v>COMUNA 1</v>
      </c>
      <c r="K553" s="61" t="str">
        <f>VLOOKUP(Tabla14[[#This Row],[id]],Tabla2[],'aux buscarv'!K$1,FALSE)</f>
        <v>CONSTITUCION</v>
      </c>
      <c r="L553" s="61" t="str">
        <f>VLOOKUP(Tabla14[[#This Row],[id]],Tabla2[],'aux buscarv'!L$1,FALSE)</f>
        <v>PLAZA DE TREN CONSTITUCION HALL CENTRAL ANDEN 14</v>
      </c>
      <c r="M553" s="61" t="str">
        <f>VLOOKUP(Tabla14[[#This Row],[id]],Tabla2[],'aux buscarv'!M$1,FALSE)</f>
        <v>BRASIL 1128</v>
      </c>
      <c r="N553" s="62" t="str">
        <f>VLOOKUP(Tabla14[[#This Row],[id]],Tabla2[],'aux buscarv'!N$1,FALSE)</f>
        <v>https://goo.gl/maps/uprzs4Mxs4X5b2LX6</v>
      </c>
      <c r="O553" t="s">
        <v>109</v>
      </c>
      <c r="P553" t="s">
        <v>113</v>
      </c>
      <c r="Q553" t="s">
        <v>112</v>
      </c>
      <c r="R553">
        <v>91</v>
      </c>
    </row>
    <row r="554" spans="1:18" x14ac:dyDescent="0.25">
      <c r="A554" t="s">
        <v>413</v>
      </c>
      <c r="B554" s="46">
        <f>VLOOKUP(Tabla14[[#This Row],[id]],Tabla2[],'aux buscarv'!B$1,FALSE)</f>
        <v>44971</v>
      </c>
      <c r="C554" s="61">
        <f>VLOOKUP(Tabla14[[#This Row],[id]],Tabla2[],'aux buscarv'!C$1,FALSE)</f>
        <v>14</v>
      </c>
      <c r="D554" s="61">
        <f>VLOOKUP(Tabla14[[#This Row],[id]],Tabla2[],'aux buscarv'!D$1,FALSE)</f>
        <v>2</v>
      </c>
      <c r="E554" s="61">
        <f>VLOOKUP(Tabla14[[#This Row],[id]],Tabla2[],'aux buscarv'!E$1,FALSE)</f>
        <v>2023</v>
      </c>
      <c r="F554" s="61">
        <f>VLOOKUP(Tabla14[[#This Row],[id]],Tabla2[],'aux buscarv'!F$1,FALSE)</f>
        <v>8</v>
      </c>
      <c r="G554" s="61" t="str">
        <f>VLOOKUP(Tabla14[[#This Row],[id]],Tabla2[],'aux buscarv'!G$1,FALSE)</f>
        <v>DAPPTE</v>
      </c>
      <c r="H554" s="61" t="str">
        <f>VLOOKUP(Tabla14[[#This Row],[id]],Tabla2[],'aux buscarv'!H$1,FALSE)</f>
        <v>CABA</v>
      </c>
      <c r="I554" s="61">
        <f>VLOOKUP(Tabla14[[#This Row],[id]],Tabla2[],'aux buscarv'!I$1,FALSE)</f>
        <v>27</v>
      </c>
      <c r="J554" s="61" t="str">
        <f>VLOOKUP(Tabla14[[#This Row],[id]],Tabla2[],'aux buscarv'!J$1,FALSE)</f>
        <v>COMUNA 1</v>
      </c>
      <c r="K554" s="61" t="str">
        <f>VLOOKUP(Tabla14[[#This Row],[id]],Tabla2[],'aux buscarv'!K$1,FALSE)</f>
        <v>CONSTITUCION</v>
      </c>
      <c r="L554" s="61" t="str">
        <f>VLOOKUP(Tabla14[[#This Row],[id]],Tabla2[],'aux buscarv'!L$1,FALSE)</f>
        <v>PLAZA DE TREN CONSTITUCION HALL CENTRAL ANDEN 14</v>
      </c>
      <c r="M554" s="61" t="str">
        <f>VLOOKUP(Tabla14[[#This Row],[id]],Tabla2[],'aux buscarv'!M$1,FALSE)</f>
        <v>BRASIL 1128</v>
      </c>
      <c r="N554" s="62" t="str">
        <f>VLOOKUP(Tabla14[[#This Row],[id]],Tabla2[],'aux buscarv'!N$1,FALSE)</f>
        <v>https://goo.gl/maps/uprzs4Mxs4X5b2LX6</v>
      </c>
      <c r="O554" t="s">
        <v>114</v>
      </c>
      <c r="P554" t="s">
        <v>115</v>
      </c>
      <c r="Q554" t="s">
        <v>111</v>
      </c>
      <c r="R554">
        <v>150</v>
      </c>
    </row>
    <row r="555" spans="1:18" x14ac:dyDescent="0.25">
      <c r="A555" t="s">
        <v>413</v>
      </c>
      <c r="B555" s="46">
        <f>VLOOKUP(Tabla14[[#This Row],[id]],Tabla2[],'aux buscarv'!B$1,FALSE)</f>
        <v>44971</v>
      </c>
      <c r="C555" s="61">
        <f>VLOOKUP(Tabla14[[#This Row],[id]],Tabla2[],'aux buscarv'!C$1,FALSE)</f>
        <v>14</v>
      </c>
      <c r="D555" s="61">
        <f>VLOOKUP(Tabla14[[#This Row],[id]],Tabla2[],'aux buscarv'!D$1,FALSE)</f>
        <v>2</v>
      </c>
      <c r="E555" s="61">
        <f>VLOOKUP(Tabla14[[#This Row],[id]],Tabla2[],'aux buscarv'!E$1,FALSE)</f>
        <v>2023</v>
      </c>
      <c r="F555" s="61">
        <f>VLOOKUP(Tabla14[[#This Row],[id]],Tabla2[],'aux buscarv'!F$1,FALSE)</f>
        <v>8</v>
      </c>
      <c r="G555" s="61" t="str">
        <f>VLOOKUP(Tabla14[[#This Row],[id]],Tabla2[],'aux buscarv'!G$1,FALSE)</f>
        <v>DAPPTE</v>
      </c>
      <c r="H555" s="61" t="str">
        <f>VLOOKUP(Tabla14[[#This Row],[id]],Tabla2[],'aux buscarv'!H$1,FALSE)</f>
        <v>CABA</v>
      </c>
      <c r="I555" s="61">
        <f>VLOOKUP(Tabla14[[#This Row],[id]],Tabla2[],'aux buscarv'!I$1,FALSE)</f>
        <v>27</v>
      </c>
      <c r="J555" s="61" t="str">
        <f>VLOOKUP(Tabla14[[#This Row],[id]],Tabla2[],'aux buscarv'!J$1,FALSE)</f>
        <v>COMUNA 1</v>
      </c>
      <c r="K555" s="61" t="str">
        <f>VLOOKUP(Tabla14[[#This Row],[id]],Tabla2[],'aux buscarv'!K$1,FALSE)</f>
        <v>CONSTITUCION</v>
      </c>
      <c r="L555" s="61" t="str">
        <f>VLOOKUP(Tabla14[[#This Row],[id]],Tabla2[],'aux buscarv'!L$1,FALSE)</f>
        <v>PLAZA DE TREN CONSTITUCION HALL CENTRAL ANDEN 14</v>
      </c>
      <c r="M555" s="61" t="str">
        <f>VLOOKUP(Tabla14[[#This Row],[id]],Tabla2[],'aux buscarv'!M$1,FALSE)</f>
        <v>BRASIL 1128</v>
      </c>
      <c r="N555" s="62" t="str">
        <f>VLOOKUP(Tabla14[[#This Row],[id]],Tabla2[],'aux buscarv'!N$1,FALSE)</f>
        <v>https://goo.gl/maps/uprzs4Mxs4X5b2LX6</v>
      </c>
      <c r="O555" t="s">
        <v>114</v>
      </c>
      <c r="P555" t="s">
        <v>123</v>
      </c>
      <c r="Q555" t="s">
        <v>111</v>
      </c>
      <c r="R555">
        <v>150</v>
      </c>
    </row>
    <row r="556" spans="1:18" x14ac:dyDescent="0.25">
      <c r="A556" t="s">
        <v>414</v>
      </c>
      <c r="B556" s="46">
        <f>VLOOKUP(Tabla14[[#This Row],[id]],Tabla2[],'aux buscarv'!B$1,FALSE)</f>
        <v>44972</v>
      </c>
      <c r="C556" s="61">
        <f>VLOOKUP(Tabla14[[#This Row],[id]],Tabla2[],'aux buscarv'!C$1,FALSE)</f>
        <v>15</v>
      </c>
      <c r="D556" s="61">
        <f>VLOOKUP(Tabla14[[#This Row],[id]],Tabla2[],'aux buscarv'!D$1,FALSE)</f>
        <v>2</v>
      </c>
      <c r="E556" s="61">
        <f>VLOOKUP(Tabla14[[#This Row],[id]],Tabla2[],'aux buscarv'!E$1,FALSE)</f>
        <v>2023</v>
      </c>
      <c r="F556" s="61">
        <f>VLOOKUP(Tabla14[[#This Row],[id]],Tabla2[],'aux buscarv'!F$1,FALSE)</f>
        <v>8</v>
      </c>
      <c r="G556" s="61" t="str">
        <f>VLOOKUP(Tabla14[[#This Row],[id]],Tabla2[],'aux buscarv'!G$1,FALSE)</f>
        <v>DAPPTE</v>
      </c>
      <c r="H556" s="61" t="str">
        <f>VLOOKUP(Tabla14[[#This Row],[id]],Tabla2[],'aux buscarv'!H$1,FALSE)</f>
        <v>CABA</v>
      </c>
      <c r="I556" s="61">
        <f>VLOOKUP(Tabla14[[#This Row],[id]],Tabla2[],'aux buscarv'!I$1,FALSE)</f>
        <v>27</v>
      </c>
      <c r="J556" s="61" t="str">
        <f>VLOOKUP(Tabla14[[#This Row],[id]],Tabla2[],'aux buscarv'!J$1,FALSE)</f>
        <v>COMUNA 1</v>
      </c>
      <c r="K556" s="61" t="str">
        <f>VLOOKUP(Tabla14[[#This Row],[id]],Tabla2[],'aux buscarv'!K$1,FALSE)</f>
        <v>CONSTITUCION</v>
      </c>
      <c r="L556" s="61" t="str">
        <f>VLOOKUP(Tabla14[[#This Row],[id]],Tabla2[],'aux buscarv'!L$1,FALSE)</f>
        <v>PLAZA DE TREN CONSTITUCION HALL CENTRAL ANDEN 14</v>
      </c>
      <c r="M556" s="61" t="str">
        <f>VLOOKUP(Tabla14[[#This Row],[id]],Tabla2[],'aux buscarv'!M$1,FALSE)</f>
        <v>BRASIL 1128</v>
      </c>
      <c r="N556" s="62" t="str">
        <f>VLOOKUP(Tabla14[[#This Row],[id]],Tabla2[],'aux buscarv'!N$1,FALSE)</f>
        <v>https://goo.gl/maps/uprzs4Mxs4X5b2LX6</v>
      </c>
      <c r="O556" t="s">
        <v>109</v>
      </c>
      <c r="P556" t="s">
        <v>110</v>
      </c>
      <c r="Q556" t="s">
        <v>111</v>
      </c>
      <c r="R556">
        <v>97</v>
      </c>
    </row>
    <row r="557" spans="1:18" x14ac:dyDescent="0.25">
      <c r="A557" t="s">
        <v>414</v>
      </c>
      <c r="B557" s="46">
        <f>VLOOKUP(Tabla14[[#This Row],[id]],Tabla2[],'aux buscarv'!B$1,FALSE)</f>
        <v>44972</v>
      </c>
      <c r="C557" s="61">
        <f>VLOOKUP(Tabla14[[#This Row],[id]],Tabla2[],'aux buscarv'!C$1,FALSE)</f>
        <v>15</v>
      </c>
      <c r="D557" s="61">
        <f>VLOOKUP(Tabla14[[#This Row],[id]],Tabla2[],'aux buscarv'!D$1,FALSE)</f>
        <v>2</v>
      </c>
      <c r="E557" s="61">
        <f>VLOOKUP(Tabla14[[#This Row],[id]],Tabla2[],'aux buscarv'!E$1,FALSE)</f>
        <v>2023</v>
      </c>
      <c r="F557" s="61">
        <f>VLOOKUP(Tabla14[[#This Row],[id]],Tabla2[],'aux buscarv'!F$1,FALSE)</f>
        <v>8</v>
      </c>
      <c r="G557" s="61" t="str">
        <f>VLOOKUP(Tabla14[[#This Row],[id]],Tabla2[],'aux buscarv'!G$1,FALSE)</f>
        <v>DAPPTE</v>
      </c>
      <c r="H557" s="61" t="str">
        <f>VLOOKUP(Tabla14[[#This Row],[id]],Tabla2[],'aux buscarv'!H$1,FALSE)</f>
        <v>CABA</v>
      </c>
      <c r="I557" s="61">
        <f>VLOOKUP(Tabla14[[#This Row],[id]],Tabla2[],'aux buscarv'!I$1,FALSE)</f>
        <v>27</v>
      </c>
      <c r="J557" s="61" t="str">
        <f>VLOOKUP(Tabla14[[#This Row],[id]],Tabla2[],'aux buscarv'!J$1,FALSE)</f>
        <v>COMUNA 1</v>
      </c>
      <c r="K557" s="61" t="str">
        <f>VLOOKUP(Tabla14[[#This Row],[id]],Tabla2[],'aux buscarv'!K$1,FALSE)</f>
        <v>CONSTITUCION</v>
      </c>
      <c r="L557" s="61" t="str">
        <f>VLOOKUP(Tabla14[[#This Row],[id]],Tabla2[],'aux buscarv'!L$1,FALSE)</f>
        <v>PLAZA DE TREN CONSTITUCION HALL CENTRAL ANDEN 14</v>
      </c>
      <c r="M557" s="61" t="str">
        <f>VLOOKUP(Tabla14[[#This Row],[id]],Tabla2[],'aux buscarv'!M$1,FALSE)</f>
        <v>BRASIL 1128</v>
      </c>
      <c r="N557" s="62" t="str">
        <f>VLOOKUP(Tabla14[[#This Row],[id]],Tabla2[],'aux buscarv'!N$1,FALSE)</f>
        <v>https://goo.gl/maps/uprzs4Mxs4X5b2LX6</v>
      </c>
      <c r="O557" t="s">
        <v>109</v>
      </c>
      <c r="P557" t="s">
        <v>110</v>
      </c>
      <c r="Q557" t="s">
        <v>112</v>
      </c>
      <c r="R557">
        <v>101</v>
      </c>
    </row>
    <row r="558" spans="1:18" x14ac:dyDescent="0.25">
      <c r="A558" t="s">
        <v>414</v>
      </c>
      <c r="B558" s="46">
        <f>VLOOKUP(Tabla14[[#This Row],[id]],Tabla2[],'aux buscarv'!B$1,FALSE)</f>
        <v>44972</v>
      </c>
      <c r="C558" s="61">
        <f>VLOOKUP(Tabla14[[#This Row],[id]],Tabla2[],'aux buscarv'!C$1,FALSE)</f>
        <v>15</v>
      </c>
      <c r="D558" s="61">
        <f>VLOOKUP(Tabla14[[#This Row],[id]],Tabla2[],'aux buscarv'!D$1,FALSE)</f>
        <v>2</v>
      </c>
      <c r="E558" s="61">
        <f>VLOOKUP(Tabla14[[#This Row],[id]],Tabla2[],'aux buscarv'!E$1,FALSE)</f>
        <v>2023</v>
      </c>
      <c r="F558" s="61">
        <f>VLOOKUP(Tabla14[[#This Row],[id]],Tabla2[],'aux buscarv'!F$1,FALSE)</f>
        <v>8</v>
      </c>
      <c r="G558" s="61" t="str">
        <f>VLOOKUP(Tabla14[[#This Row],[id]],Tabla2[],'aux buscarv'!G$1,FALSE)</f>
        <v>DAPPTE</v>
      </c>
      <c r="H558" s="61" t="str">
        <f>VLOOKUP(Tabla14[[#This Row],[id]],Tabla2[],'aux buscarv'!H$1,FALSE)</f>
        <v>CABA</v>
      </c>
      <c r="I558" s="61">
        <f>VLOOKUP(Tabla14[[#This Row],[id]],Tabla2[],'aux buscarv'!I$1,FALSE)</f>
        <v>27</v>
      </c>
      <c r="J558" s="61" t="str">
        <f>VLOOKUP(Tabla14[[#This Row],[id]],Tabla2[],'aux buscarv'!J$1,FALSE)</f>
        <v>COMUNA 1</v>
      </c>
      <c r="K558" s="61" t="str">
        <f>VLOOKUP(Tabla14[[#This Row],[id]],Tabla2[],'aux buscarv'!K$1,FALSE)</f>
        <v>CONSTITUCION</v>
      </c>
      <c r="L558" s="61" t="str">
        <f>VLOOKUP(Tabla14[[#This Row],[id]],Tabla2[],'aux buscarv'!L$1,FALSE)</f>
        <v>PLAZA DE TREN CONSTITUCION HALL CENTRAL ANDEN 14</v>
      </c>
      <c r="M558" s="61" t="str">
        <f>VLOOKUP(Tabla14[[#This Row],[id]],Tabla2[],'aux buscarv'!M$1,FALSE)</f>
        <v>BRASIL 1128</v>
      </c>
      <c r="N558" s="62" t="str">
        <f>VLOOKUP(Tabla14[[#This Row],[id]],Tabla2[],'aux buscarv'!N$1,FALSE)</f>
        <v>https://goo.gl/maps/uprzs4Mxs4X5b2LX6</v>
      </c>
      <c r="O558" t="s">
        <v>109</v>
      </c>
      <c r="P558" t="s">
        <v>113</v>
      </c>
      <c r="Q558" t="s">
        <v>112</v>
      </c>
      <c r="R558">
        <v>85</v>
      </c>
    </row>
    <row r="559" spans="1:18" x14ac:dyDescent="0.25">
      <c r="A559" t="s">
        <v>414</v>
      </c>
      <c r="B559" s="46">
        <f>VLOOKUP(Tabla14[[#This Row],[id]],Tabla2[],'aux buscarv'!B$1,FALSE)</f>
        <v>44972</v>
      </c>
      <c r="C559" s="61">
        <f>VLOOKUP(Tabla14[[#This Row],[id]],Tabla2[],'aux buscarv'!C$1,FALSE)</f>
        <v>15</v>
      </c>
      <c r="D559" s="61">
        <f>VLOOKUP(Tabla14[[#This Row],[id]],Tabla2[],'aux buscarv'!D$1,FALSE)</f>
        <v>2</v>
      </c>
      <c r="E559" s="61">
        <f>VLOOKUP(Tabla14[[#This Row],[id]],Tabla2[],'aux buscarv'!E$1,FALSE)</f>
        <v>2023</v>
      </c>
      <c r="F559" s="61">
        <f>VLOOKUP(Tabla14[[#This Row],[id]],Tabla2[],'aux buscarv'!F$1,FALSE)</f>
        <v>8</v>
      </c>
      <c r="G559" s="61" t="str">
        <f>VLOOKUP(Tabla14[[#This Row],[id]],Tabla2[],'aux buscarv'!G$1,FALSE)</f>
        <v>DAPPTE</v>
      </c>
      <c r="H559" s="61" t="str">
        <f>VLOOKUP(Tabla14[[#This Row],[id]],Tabla2[],'aux buscarv'!H$1,FALSE)</f>
        <v>CABA</v>
      </c>
      <c r="I559" s="61">
        <f>VLOOKUP(Tabla14[[#This Row],[id]],Tabla2[],'aux buscarv'!I$1,FALSE)</f>
        <v>27</v>
      </c>
      <c r="J559" s="61" t="str">
        <f>VLOOKUP(Tabla14[[#This Row],[id]],Tabla2[],'aux buscarv'!J$1,FALSE)</f>
        <v>COMUNA 1</v>
      </c>
      <c r="K559" s="61" t="str">
        <f>VLOOKUP(Tabla14[[#This Row],[id]],Tabla2[],'aux buscarv'!K$1,FALSE)</f>
        <v>CONSTITUCION</v>
      </c>
      <c r="L559" s="61" t="str">
        <f>VLOOKUP(Tabla14[[#This Row],[id]],Tabla2[],'aux buscarv'!L$1,FALSE)</f>
        <v>PLAZA DE TREN CONSTITUCION HALL CENTRAL ANDEN 14</v>
      </c>
      <c r="M559" s="61" t="str">
        <f>VLOOKUP(Tabla14[[#This Row],[id]],Tabla2[],'aux buscarv'!M$1,FALSE)</f>
        <v>BRASIL 1128</v>
      </c>
      <c r="N559" s="62" t="str">
        <f>VLOOKUP(Tabla14[[#This Row],[id]],Tabla2[],'aux buscarv'!N$1,FALSE)</f>
        <v>https://goo.gl/maps/uprzs4Mxs4X5b2LX6</v>
      </c>
      <c r="O559" t="s">
        <v>114</v>
      </c>
      <c r="P559" t="s">
        <v>115</v>
      </c>
      <c r="Q559" t="s">
        <v>111</v>
      </c>
      <c r="R559">
        <v>176</v>
      </c>
    </row>
    <row r="560" spans="1:18" x14ac:dyDescent="0.25">
      <c r="A560" t="s">
        <v>415</v>
      </c>
      <c r="B560" s="46">
        <f>VLOOKUP(Tabla14[[#This Row],[id]],Tabla2[],'aux buscarv'!B$1,FALSE)</f>
        <v>44970</v>
      </c>
      <c r="C560" s="61">
        <f>VLOOKUP(Tabla14[[#This Row],[id]],Tabla2[],'aux buscarv'!C$1,FALSE)</f>
        <v>13</v>
      </c>
      <c r="D560" s="61">
        <f>VLOOKUP(Tabla14[[#This Row],[id]],Tabla2[],'aux buscarv'!D$1,FALSE)</f>
        <v>2</v>
      </c>
      <c r="E560" s="61">
        <f>VLOOKUP(Tabla14[[#This Row],[id]],Tabla2[],'aux buscarv'!E$1,FALSE)</f>
        <v>2023</v>
      </c>
      <c r="F560" s="61">
        <f>VLOOKUP(Tabla14[[#This Row],[id]],Tabla2[],'aux buscarv'!F$1,FALSE)</f>
        <v>8</v>
      </c>
      <c r="G560" s="61" t="str">
        <f>VLOOKUP(Tabla14[[#This Row],[id]],Tabla2[],'aux buscarv'!G$1,FALSE)</f>
        <v>DAPPTE</v>
      </c>
      <c r="H560" s="61" t="str">
        <f>VLOOKUP(Tabla14[[#This Row],[id]],Tabla2[],'aux buscarv'!H$1,FALSE)</f>
        <v>BUENOS AIRES</v>
      </c>
      <c r="I560" s="61">
        <f>VLOOKUP(Tabla14[[#This Row],[id]],Tabla2[],'aux buscarv'!I$1,FALSE)</f>
        <v>28</v>
      </c>
      <c r="J560" s="61" t="str">
        <f>VLOOKUP(Tabla14[[#This Row],[id]],Tabla2[],'aux buscarv'!J$1,FALSE)</f>
        <v>HURLINGHAM</v>
      </c>
      <c r="K560" s="61" t="str">
        <f>VLOOKUP(Tabla14[[#This Row],[id]],Tabla2[],'aux buscarv'!K$1,FALSE)</f>
        <v>VILLA TESEI</v>
      </c>
      <c r="L560" s="61" t="str">
        <f>VLOOKUP(Tabla14[[#This Row],[id]],Tabla2[],'aux buscarv'!L$1,FALSE)</f>
        <v>CENTRO DE JUBILADOS 10 DE AGOSTO</v>
      </c>
      <c r="M560" s="61" t="str">
        <f>VLOOKUP(Tabla14[[#This Row],[id]],Tabla2[],'aux buscarv'!M$1,FALSE)</f>
        <v>MARIO BRABO 662</v>
      </c>
      <c r="N560" s="62" t="str">
        <f>VLOOKUP(Tabla14[[#This Row],[id]],Tabla2[],'aux buscarv'!N$1,FALSE)</f>
        <v>https://goo.gl/maps/tPr5F5KW8NgYzT976</v>
      </c>
      <c r="O560" t="s">
        <v>109</v>
      </c>
      <c r="P560" t="s">
        <v>110</v>
      </c>
      <c r="Q560" t="s">
        <v>111</v>
      </c>
      <c r="R560">
        <v>35</v>
      </c>
    </row>
    <row r="561" spans="1:18" x14ac:dyDescent="0.25">
      <c r="A561" t="s">
        <v>415</v>
      </c>
      <c r="B561" s="46">
        <f>VLOOKUP(Tabla14[[#This Row],[id]],Tabla2[],'aux buscarv'!B$1,FALSE)</f>
        <v>44970</v>
      </c>
      <c r="C561" s="61">
        <f>VLOOKUP(Tabla14[[#This Row],[id]],Tabla2[],'aux buscarv'!C$1,FALSE)</f>
        <v>13</v>
      </c>
      <c r="D561" s="61">
        <f>VLOOKUP(Tabla14[[#This Row],[id]],Tabla2[],'aux buscarv'!D$1,FALSE)</f>
        <v>2</v>
      </c>
      <c r="E561" s="61">
        <f>VLOOKUP(Tabla14[[#This Row],[id]],Tabla2[],'aux buscarv'!E$1,FALSE)</f>
        <v>2023</v>
      </c>
      <c r="F561" s="61">
        <f>VLOOKUP(Tabla14[[#This Row],[id]],Tabla2[],'aux buscarv'!F$1,FALSE)</f>
        <v>8</v>
      </c>
      <c r="G561" s="61" t="str">
        <f>VLOOKUP(Tabla14[[#This Row],[id]],Tabla2[],'aux buscarv'!G$1,FALSE)</f>
        <v>DAPPTE</v>
      </c>
      <c r="H561" s="61" t="str">
        <f>VLOOKUP(Tabla14[[#This Row],[id]],Tabla2[],'aux buscarv'!H$1,FALSE)</f>
        <v>BUENOS AIRES</v>
      </c>
      <c r="I561" s="61">
        <f>VLOOKUP(Tabla14[[#This Row],[id]],Tabla2[],'aux buscarv'!I$1,FALSE)</f>
        <v>28</v>
      </c>
      <c r="J561" s="61" t="str">
        <f>VLOOKUP(Tabla14[[#This Row],[id]],Tabla2[],'aux buscarv'!J$1,FALSE)</f>
        <v>HURLINGHAM</v>
      </c>
      <c r="K561" s="61" t="str">
        <f>VLOOKUP(Tabla14[[#This Row],[id]],Tabla2[],'aux buscarv'!K$1,FALSE)</f>
        <v>VILLA TESEI</v>
      </c>
      <c r="L561" s="61" t="str">
        <f>VLOOKUP(Tabla14[[#This Row],[id]],Tabla2[],'aux buscarv'!L$1,FALSE)</f>
        <v>CENTRO DE JUBILADOS 10 DE AGOSTO</v>
      </c>
      <c r="M561" s="61" t="str">
        <f>VLOOKUP(Tabla14[[#This Row],[id]],Tabla2[],'aux buscarv'!M$1,FALSE)</f>
        <v>MARIO BRABO 662</v>
      </c>
      <c r="N561" s="62" t="str">
        <f>VLOOKUP(Tabla14[[#This Row],[id]],Tabla2[],'aux buscarv'!N$1,FALSE)</f>
        <v>https://goo.gl/maps/tPr5F5KW8NgYzT976</v>
      </c>
      <c r="O561" t="s">
        <v>109</v>
      </c>
      <c r="P561" t="s">
        <v>110</v>
      </c>
      <c r="Q561" t="s">
        <v>112</v>
      </c>
      <c r="R561">
        <v>32</v>
      </c>
    </row>
    <row r="562" spans="1:18" x14ac:dyDescent="0.25">
      <c r="A562" t="s">
        <v>415</v>
      </c>
      <c r="B562" s="46">
        <f>VLOOKUP(Tabla14[[#This Row],[id]],Tabla2[],'aux buscarv'!B$1,FALSE)</f>
        <v>44970</v>
      </c>
      <c r="C562" s="61">
        <f>VLOOKUP(Tabla14[[#This Row],[id]],Tabla2[],'aux buscarv'!C$1,FALSE)</f>
        <v>13</v>
      </c>
      <c r="D562" s="61">
        <f>VLOOKUP(Tabla14[[#This Row],[id]],Tabla2[],'aux buscarv'!D$1,FALSE)</f>
        <v>2</v>
      </c>
      <c r="E562" s="61">
        <f>VLOOKUP(Tabla14[[#This Row],[id]],Tabla2[],'aux buscarv'!E$1,FALSE)</f>
        <v>2023</v>
      </c>
      <c r="F562" s="61">
        <f>VLOOKUP(Tabla14[[#This Row],[id]],Tabla2[],'aux buscarv'!F$1,FALSE)</f>
        <v>8</v>
      </c>
      <c r="G562" s="61" t="str">
        <f>VLOOKUP(Tabla14[[#This Row],[id]],Tabla2[],'aux buscarv'!G$1,FALSE)</f>
        <v>DAPPTE</v>
      </c>
      <c r="H562" s="61" t="str">
        <f>VLOOKUP(Tabla14[[#This Row],[id]],Tabla2[],'aux buscarv'!H$1,FALSE)</f>
        <v>BUENOS AIRES</v>
      </c>
      <c r="I562" s="61">
        <f>VLOOKUP(Tabla14[[#This Row],[id]],Tabla2[],'aux buscarv'!I$1,FALSE)</f>
        <v>28</v>
      </c>
      <c r="J562" s="61" t="str">
        <f>VLOOKUP(Tabla14[[#This Row],[id]],Tabla2[],'aux buscarv'!J$1,FALSE)</f>
        <v>HURLINGHAM</v>
      </c>
      <c r="K562" s="61" t="str">
        <f>VLOOKUP(Tabla14[[#This Row],[id]],Tabla2[],'aux buscarv'!K$1,FALSE)</f>
        <v>VILLA TESEI</v>
      </c>
      <c r="L562" s="61" t="str">
        <f>VLOOKUP(Tabla14[[#This Row],[id]],Tabla2[],'aux buscarv'!L$1,FALSE)</f>
        <v>CENTRO DE JUBILADOS 10 DE AGOSTO</v>
      </c>
      <c r="M562" s="61" t="str">
        <f>VLOOKUP(Tabla14[[#This Row],[id]],Tabla2[],'aux buscarv'!M$1,FALSE)</f>
        <v>MARIO BRABO 662</v>
      </c>
      <c r="N562" s="62" t="str">
        <f>VLOOKUP(Tabla14[[#This Row],[id]],Tabla2[],'aux buscarv'!N$1,FALSE)</f>
        <v>https://goo.gl/maps/tPr5F5KW8NgYzT976</v>
      </c>
      <c r="O562" t="s">
        <v>109</v>
      </c>
      <c r="P562" t="s">
        <v>110</v>
      </c>
      <c r="Q562" t="s">
        <v>120</v>
      </c>
      <c r="R562">
        <v>3</v>
      </c>
    </row>
    <row r="563" spans="1:18" x14ac:dyDescent="0.25">
      <c r="A563" t="s">
        <v>415</v>
      </c>
      <c r="B563" s="46">
        <f>VLOOKUP(Tabla14[[#This Row],[id]],Tabla2[],'aux buscarv'!B$1,FALSE)</f>
        <v>44970</v>
      </c>
      <c r="C563" s="61">
        <f>VLOOKUP(Tabla14[[#This Row],[id]],Tabla2[],'aux buscarv'!C$1,FALSE)</f>
        <v>13</v>
      </c>
      <c r="D563" s="61">
        <f>VLOOKUP(Tabla14[[#This Row],[id]],Tabla2[],'aux buscarv'!D$1,FALSE)</f>
        <v>2</v>
      </c>
      <c r="E563" s="61">
        <f>VLOOKUP(Tabla14[[#This Row],[id]],Tabla2[],'aux buscarv'!E$1,FALSE)</f>
        <v>2023</v>
      </c>
      <c r="F563" s="61">
        <f>VLOOKUP(Tabla14[[#This Row],[id]],Tabla2[],'aux buscarv'!F$1,FALSE)</f>
        <v>8</v>
      </c>
      <c r="G563" s="61" t="str">
        <f>VLOOKUP(Tabla14[[#This Row],[id]],Tabla2[],'aux buscarv'!G$1,FALSE)</f>
        <v>DAPPTE</v>
      </c>
      <c r="H563" s="61" t="str">
        <f>VLOOKUP(Tabla14[[#This Row],[id]],Tabla2[],'aux buscarv'!H$1,FALSE)</f>
        <v>BUENOS AIRES</v>
      </c>
      <c r="I563" s="61">
        <f>VLOOKUP(Tabla14[[#This Row],[id]],Tabla2[],'aux buscarv'!I$1,FALSE)</f>
        <v>28</v>
      </c>
      <c r="J563" s="61" t="str">
        <f>VLOOKUP(Tabla14[[#This Row],[id]],Tabla2[],'aux buscarv'!J$1,FALSE)</f>
        <v>HURLINGHAM</v>
      </c>
      <c r="K563" s="61" t="str">
        <f>VLOOKUP(Tabla14[[#This Row],[id]],Tabla2[],'aux buscarv'!K$1,FALSE)</f>
        <v>VILLA TESEI</v>
      </c>
      <c r="L563" s="61" t="str">
        <f>VLOOKUP(Tabla14[[#This Row],[id]],Tabla2[],'aux buscarv'!L$1,FALSE)</f>
        <v>CENTRO DE JUBILADOS 10 DE AGOSTO</v>
      </c>
      <c r="M563" s="61" t="str">
        <f>VLOOKUP(Tabla14[[#This Row],[id]],Tabla2[],'aux buscarv'!M$1,FALSE)</f>
        <v>MARIO BRABO 662</v>
      </c>
      <c r="N563" s="62" t="str">
        <f>VLOOKUP(Tabla14[[#This Row],[id]],Tabla2[],'aux buscarv'!N$1,FALSE)</f>
        <v>https://goo.gl/maps/tPr5F5KW8NgYzT976</v>
      </c>
      <c r="O563" t="s">
        <v>109</v>
      </c>
      <c r="P563" t="s">
        <v>113</v>
      </c>
      <c r="Q563" t="s">
        <v>112</v>
      </c>
      <c r="R563">
        <v>31</v>
      </c>
    </row>
    <row r="564" spans="1:18" x14ac:dyDescent="0.25">
      <c r="A564" t="s">
        <v>415</v>
      </c>
      <c r="B564" s="46">
        <f>VLOOKUP(Tabla14[[#This Row],[id]],Tabla2[],'aux buscarv'!B$1,FALSE)</f>
        <v>44970</v>
      </c>
      <c r="C564" s="61">
        <f>VLOOKUP(Tabla14[[#This Row],[id]],Tabla2[],'aux buscarv'!C$1,FALSE)</f>
        <v>13</v>
      </c>
      <c r="D564" s="61">
        <f>VLOOKUP(Tabla14[[#This Row],[id]],Tabla2[],'aux buscarv'!D$1,FALSE)</f>
        <v>2</v>
      </c>
      <c r="E564" s="61">
        <f>VLOOKUP(Tabla14[[#This Row],[id]],Tabla2[],'aux buscarv'!E$1,FALSE)</f>
        <v>2023</v>
      </c>
      <c r="F564" s="61">
        <f>VLOOKUP(Tabla14[[#This Row],[id]],Tabla2[],'aux buscarv'!F$1,FALSE)</f>
        <v>8</v>
      </c>
      <c r="G564" s="61" t="str">
        <f>VLOOKUP(Tabla14[[#This Row],[id]],Tabla2[],'aux buscarv'!G$1,FALSE)</f>
        <v>DAPPTE</v>
      </c>
      <c r="H564" s="61" t="str">
        <f>VLOOKUP(Tabla14[[#This Row],[id]],Tabla2[],'aux buscarv'!H$1,FALSE)</f>
        <v>BUENOS AIRES</v>
      </c>
      <c r="I564" s="61">
        <f>VLOOKUP(Tabla14[[#This Row],[id]],Tabla2[],'aux buscarv'!I$1,FALSE)</f>
        <v>28</v>
      </c>
      <c r="J564" s="61" t="str">
        <f>VLOOKUP(Tabla14[[#This Row],[id]],Tabla2[],'aux buscarv'!J$1,FALSE)</f>
        <v>HURLINGHAM</v>
      </c>
      <c r="K564" s="61" t="str">
        <f>VLOOKUP(Tabla14[[#This Row],[id]],Tabla2[],'aux buscarv'!K$1,FALSE)</f>
        <v>VILLA TESEI</v>
      </c>
      <c r="L564" s="61" t="str">
        <f>VLOOKUP(Tabla14[[#This Row],[id]],Tabla2[],'aux buscarv'!L$1,FALSE)</f>
        <v>CENTRO DE JUBILADOS 10 DE AGOSTO</v>
      </c>
      <c r="M564" s="61" t="str">
        <f>VLOOKUP(Tabla14[[#This Row],[id]],Tabla2[],'aux buscarv'!M$1,FALSE)</f>
        <v>MARIO BRABO 662</v>
      </c>
      <c r="N564" s="62" t="str">
        <f>VLOOKUP(Tabla14[[#This Row],[id]],Tabla2[],'aux buscarv'!N$1,FALSE)</f>
        <v>https://goo.gl/maps/tPr5F5KW8NgYzT976</v>
      </c>
      <c r="O564" t="s">
        <v>114</v>
      </c>
      <c r="P564" t="s">
        <v>115</v>
      </c>
      <c r="Q564" t="s">
        <v>111</v>
      </c>
      <c r="R564">
        <v>7</v>
      </c>
    </row>
    <row r="565" spans="1:18" x14ac:dyDescent="0.25">
      <c r="A565" t="s">
        <v>415</v>
      </c>
      <c r="B565" s="46">
        <f>VLOOKUP(Tabla14[[#This Row],[id]],Tabla2[],'aux buscarv'!B$1,FALSE)</f>
        <v>44970</v>
      </c>
      <c r="C565" s="61">
        <f>VLOOKUP(Tabla14[[#This Row],[id]],Tabla2[],'aux buscarv'!C$1,FALSE)</f>
        <v>13</v>
      </c>
      <c r="D565" s="61">
        <f>VLOOKUP(Tabla14[[#This Row],[id]],Tabla2[],'aux buscarv'!D$1,FALSE)</f>
        <v>2</v>
      </c>
      <c r="E565" s="61">
        <f>VLOOKUP(Tabla14[[#This Row],[id]],Tabla2[],'aux buscarv'!E$1,FALSE)</f>
        <v>2023</v>
      </c>
      <c r="F565" s="61">
        <f>VLOOKUP(Tabla14[[#This Row],[id]],Tabla2[],'aux buscarv'!F$1,FALSE)</f>
        <v>8</v>
      </c>
      <c r="G565" s="61" t="str">
        <f>VLOOKUP(Tabla14[[#This Row],[id]],Tabla2[],'aux buscarv'!G$1,FALSE)</f>
        <v>DAPPTE</v>
      </c>
      <c r="H565" s="61" t="str">
        <f>VLOOKUP(Tabla14[[#This Row],[id]],Tabla2[],'aux buscarv'!H$1,FALSE)</f>
        <v>BUENOS AIRES</v>
      </c>
      <c r="I565" s="61">
        <f>VLOOKUP(Tabla14[[#This Row],[id]],Tabla2[],'aux buscarv'!I$1,FALSE)</f>
        <v>28</v>
      </c>
      <c r="J565" s="61" t="str">
        <f>VLOOKUP(Tabla14[[#This Row],[id]],Tabla2[],'aux buscarv'!J$1,FALSE)</f>
        <v>HURLINGHAM</v>
      </c>
      <c r="K565" s="61" t="str">
        <f>VLOOKUP(Tabla14[[#This Row],[id]],Tabla2[],'aux buscarv'!K$1,FALSE)</f>
        <v>VILLA TESEI</v>
      </c>
      <c r="L565" s="61" t="str">
        <f>VLOOKUP(Tabla14[[#This Row],[id]],Tabla2[],'aux buscarv'!L$1,FALSE)</f>
        <v>CENTRO DE JUBILADOS 10 DE AGOSTO</v>
      </c>
      <c r="M565" s="61" t="str">
        <f>VLOOKUP(Tabla14[[#This Row],[id]],Tabla2[],'aux buscarv'!M$1,FALSE)</f>
        <v>MARIO BRABO 662</v>
      </c>
      <c r="N565" s="62" t="str">
        <f>VLOOKUP(Tabla14[[#This Row],[id]],Tabla2[],'aux buscarv'!N$1,FALSE)</f>
        <v>https://goo.gl/maps/tPr5F5KW8NgYzT976</v>
      </c>
      <c r="O565" t="s">
        <v>114</v>
      </c>
      <c r="P565" t="s">
        <v>123</v>
      </c>
      <c r="Q565" t="s">
        <v>124</v>
      </c>
      <c r="R565">
        <v>2</v>
      </c>
    </row>
    <row r="566" spans="1:18" x14ac:dyDescent="0.25">
      <c r="A566" t="s">
        <v>415</v>
      </c>
      <c r="B566" s="46">
        <f>VLOOKUP(Tabla14[[#This Row],[id]],Tabla2[],'aux buscarv'!B$1,FALSE)</f>
        <v>44970</v>
      </c>
      <c r="C566" s="61">
        <f>VLOOKUP(Tabla14[[#This Row],[id]],Tabla2[],'aux buscarv'!C$1,FALSE)</f>
        <v>13</v>
      </c>
      <c r="D566" s="61">
        <f>VLOOKUP(Tabla14[[#This Row],[id]],Tabla2[],'aux buscarv'!D$1,FALSE)</f>
        <v>2</v>
      </c>
      <c r="E566" s="61">
        <f>VLOOKUP(Tabla14[[#This Row],[id]],Tabla2[],'aux buscarv'!E$1,FALSE)</f>
        <v>2023</v>
      </c>
      <c r="F566" s="61">
        <f>VLOOKUP(Tabla14[[#This Row],[id]],Tabla2[],'aux buscarv'!F$1,FALSE)</f>
        <v>8</v>
      </c>
      <c r="G566" s="61" t="str">
        <f>VLOOKUP(Tabla14[[#This Row],[id]],Tabla2[],'aux buscarv'!G$1,FALSE)</f>
        <v>DAPPTE</v>
      </c>
      <c r="H566" s="61" t="str">
        <f>VLOOKUP(Tabla14[[#This Row],[id]],Tabla2[],'aux buscarv'!H$1,FALSE)</f>
        <v>BUENOS AIRES</v>
      </c>
      <c r="I566" s="61">
        <f>VLOOKUP(Tabla14[[#This Row],[id]],Tabla2[],'aux buscarv'!I$1,FALSE)</f>
        <v>28</v>
      </c>
      <c r="J566" s="61" t="str">
        <f>VLOOKUP(Tabla14[[#This Row],[id]],Tabla2[],'aux buscarv'!J$1,FALSE)</f>
        <v>HURLINGHAM</v>
      </c>
      <c r="K566" s="61" t="str">
        <f>VLOOKUP(Tabla14[[#This Row],[id]],Tabla2[],'aux buscarv'!K$1,FALSE)</f>
        <v>VILLA TESEI</v>
      </c>
      <c r="L566" s="61" t="str">
        <f>VLOOKUP(Tabla14[[#This Row],[id]],Tabla2[],'aux buscarv'!L$1,FALSE)</f>
        <v>CENTRO DE JUBILADOS 10 DE AGOSTO</v>
      </c>
      <c r="M566" s="61" t="str">
        <f>VLOOKUP(Tabla14[[#This Row],[id]],Tabla2[],'aux buscarv'!M$1,FALSE)</f>
        <v>MARIO BRABO 662</v>
      </c>
      <c r="N566" s="62" t="str">
        <f>VLOOKUP(Tabla14[[#This Row],[id]],Tabla2[],'aux buscarv'!N$1,FALSE)</f>
        <v>https://goo.gl/maps/tPr5F5KW8NgYzT976</v>
      </c>
      <c r="O566" t="s">
        <v>114</v>
      </c>
      <c r="P566" t="s">
        <v>123</v>
      </c>
      <c r="Q566" t="s">
        <v>111</v>
      </c>
      <c r="R566">
        <v>32</v>
      </c>
    </row>
    <row r="567" spans="1:18" x14ac:dyDescent="0.25">
      <c r="A567" t="s">
        <v>422</v>
      </c>
      <c r="B567" s="46">
        <f>VLOOKUP(Tabla14[[#This Row],[id]],Tabla2[],'aux buscarv'!B$1,FALSE)</f>
        <v>44972</v>
      </c>
      <c r="C567" s="61">
        <f>VLOOKUP(Tabla14[[#This Row],[id]],Tabla2[],'aux buscarv'!C$1,FALSE)</f>
        <v>15</v>
      </c>
      <c r="D567" s="61">
        <f>VLOOKUP(Tabla14[[#This Row],[id]],Tabla2[],'aux buscarv'!D$1,FALSE)</f>
        <v>2</v>
      </c>
      <c r="E567" s="61">
        <f>VLOOKUP(Tabla14[[#This Row],[id]],Tabla2[],'aux buscarv'!E$1,FALSE)</f>
        <v>2023</v>
      </c>
      <c r="F567" s="61">
        <f>VLOOKUP(Tabla14[[#This Row],[id]],Tabla2[],'aux buscarv'!F$1,FALSE)</f>
        <v>8</v>
      </c>
      <c r="G567" s="61" t="str">
        <f>VLOOKUP(Tabla14[[#This Row],[id]],Tabla2[],'aux buscarv'!G$1,FALSE)</f>
        <v>DAPPTE</v>
      </c>
      <c r="H567" s="61" t="str">
        <f>VLOOKUP(Tabla14[[#This Row],[id]],Tabla2[],'aux buscarv'!H$1,FALSE)</f>
        <v>BUENOS AIRES</v>
      </c>
      <c r="I567" s="61">
        <f>VLOOKUP(Tabla14[[#This Row],[id]],Tabla2[],'aux buscarv'!I$1,FALSE)</f>
        <v>28</v>
      </c>
      <c r="J567" s="61" t="str">
        <f>VLOOKUP(Tabla14[[#This Row],[id]],Tabla2[],'aux buscarv'!J$1,FALSE)</f>
        <v>HURLINGHAM</v>
      </c>
      <c r="K567" s="61" t="str">
        <f>VLOOKUP(Tabla14[[#This Row],[id]],Tabla2[],'aux buscarv'!K$1,FALSE)</f>
        <v>MORON</v>
      </c>
      <c r="L567" s="61" t="str">
        <f>VLOOKUP(Tabla14[[#This Row],[id]],Tabla2[],'aux buscarv'!L$1,FALSE)</f>
        <v>CENTRO DE JUBILADOS RESISTIRE</v>
      </c>
      <c r="M567" s="61" t="str">
        <f>VLOOKUP(Tabla14[[#This Row],[id]],Tabla2[],'aux buscarv'!M$1,FALSE)</f>
        <v xml:space="preserve">POETA RISSO 1500 ESQ DEBUSSY </v>
      </c>
      <c r="N567" s="62" t="str">
        <f>VLOOKUP(Tabla14[[#This Row],[id]],Tabla2[],'aux buscarv'!N$1,FALSE)</f>
        <v>https://goo.gl/maps/8NKTzXA3dtm94RnF9</v>
      </c>
      <c r="O567" t="s">
        <v>109</v>
      </c>
      <c r="P567" t="s">
        <v>110</v>
      </c>
      <c r="Q567" t="s">
        <v>111</v>
      </c>
      <c r="R567">
        <v>22</v>
      </c>
    </row>
    <row r="568" spans="1:18" x14ac:dyDescent="0.25">
      <c r="A568" t="s">
        <v>422</v>
      </c>
      <c r="B568" s="46">
        <f>VLOOKUP(Tabla14[[#This Row],[id]],Tabla2[],'aux buscarv'!B$1,FALSE)</f>
        <v>44972</v>
      </c>
      <c r="C568" s="61">
        <f>VLOOKUP(Tabla14[[#This Row],[id]],Tabla2[],'aux buscarv'!C$1,FALSE)</f>
        <v>15</v>
      </c>
      <c r="D568" s="61">
        <f>VLOOKUP(Tabla14[[#This Row],[id]],Tabla2[],'aux buscarv'!D$1,FALSE)</f>
        <v>2</v>
      </c>
      <c r="E568" s="61">
        <f>VLOOKUP(Tabla14[[#This Row],[id]],Tabla2[],'aux buscarv'!E$1,FALSE)</f>
        <v>2023</v>
      </c>
      <c r="F568" s="61">
        <f>VLOOKUP(Tabla14[[#This Row],[id]],Tabla2[],'aux buscarv'!F$1,FALSE)</f>
        <v>8</v>
      </c>
      <c r="G568" s="61" t="str">
        <f>VLOOKUP(Tabla14[[#This Row],[id]],Tabla2[],'aux buscarv'!G$1,FALSE)</f>
        <v>DAPPTE</v>
      </c>
      <c r="H568" s="61" t="str">
        <f>VLOOKUP(Tabla14[[#This Row],[id]],Tabla2[],'aux buscarv'!H$1,FALSE)</f>
        <v>BUENOS AIRES</v>
      </c>
      <c r="I568" s="61">
        <f>VLOOKUP(Tabla14[[#This Row],[id]],Tabla2[],'aux buscarv'!I$1,FALSE)</f>
        <v>28</v>
      </c>
      <c r="J568" s="61" t="str">
        <f>VLOOKUP(Tabla14[[#This Row],[id]],Tabla2[],'aux buscarv'!J$1,FALSE)</f>
        <v>HURLINGHAM</v>
      </c>
      <c r="K568" s="61" t="str">
        <f>VLOOKUP(Tabla14[[#This Row],[id]],Tabla2[],'aux buscarv'!K$1,FALSE)</f>
        <v>MORON</v>
      </c>
      <c r="L568" s="61" t="str">
        <f>VLOOKUP(Tabla14[[#This Row],[id]],Tabla2[],'aux buscarv'!L$1,FALSE)</f>
        <v>CENTRO DE JUBILADOS RESISTIRE</v>
      </c>
      <c r="M568" s="61" t="str">
        <f>VLOOKUP(Tabla14[[#This Row],[id]],Tabla2[],'aux buscarv'!M$1,FALSE)</f>
        <v xml:space="preserve">POETA RISSO 1500 ESQ DEBUSSY </v>
      </c>
      <c r="N568" s="62" t="str">
        <f>VLOOKUP(Tabla14[[#This Row],[id]],Tabla2[],'aux buscarv'!N$1,FALSE)</f>
        <v>https://goo.gl/maps/8NKTzXA3dtm94RnF9</v>
      </c>
      <c r="O568" t="s">
        <v>109</v>
      </c>
      <c r="P568" t="s">
        <v>110</v>
      </c>
      <c r="Q568" t="s">
        <v>112</v>
      </c>
      <c r="R568">
        <v>24</v>
      </c>
    </row>
    <row r="569" spans="1:18" x14ac:dyDescent="0.25">
      <c r="A569" t="s">
        <v>422</v>
      </c>
      <c r="B569" s="46">
        <f>VLOOKUP(Tabla14[[#This Row],[id]],Tabla2[],'aux buscarv'!B$1,FALSE)</f>
        <v>44972</v>
      </c>
      <c r="C569" s="61">
        <f>VLOOKUP(Tabla14[[#This Row],[id]],Tabla2[],'aux buscarv'!C$1,FALSE)</f>
        <v>15</v>
      </c>
      <c r="D569" s="61">
        <f>VLOOKUP(Tabla14[[#This Row],[id]],Tabla2[],'aux buscarv'!D$1,FALSE)</f>
        <v>2</v>
      </c>
      <c r="E569" s="61">
        <f>VLOOKUP(Tabla14[[#This Row],[id]],Tabla2[],'aux buscarv'!E$1,FALSE)</f>
        <v>2023</v>
      </c>
      <c r="F569" s="61">
        <f>VLOOKUP(Tabla14[[#This Row],[id]],Tabla2[],'aux buscarv'!F$1,FALSE)</f>
        <v>8</v>
      </c>
      <c r="G569" s="61" t="str">
        <f>VLOOKUP(Tabla14[[#This Row],[id]],Tabla2[],'aux buscarv'!G$1,FALSE)</f>
        <v>DAPPTE</v>
      </c>
      <c r="H569" s="61" t="str">
        <f>VLOOKUP(Tabla14[[#This Row],[id]],Tabla2[],'aux buscarv'!H$1,FALSE)</f>
        <v>BUENOS AIRES</v>
      </c>
      <c r="I569" s="61">
        <f>VLOOKUP(Tabla14[[#This Row],[id]],Tabla2[],'aux buscarv'!I$1,FALSE)</f>
        <v>28</v>
      </c>
      <c r="J569" s="61" t="str">
        <f>VLOOKUP(Tabla14[[#This Row],[id]],Tabla2[],'aux buscarv'!J$1,FALSE)</f>
        <v>HURLINGHAM</v>
      </c>
      <c r="K569" s="61" t="str">
        <f>VLOOKUP(Tabla14[[#This Row],[id]],Tabla2[],'aux buscarv'!K$1,FALSE)</f>
        <v>MORON</v>
      </c>
      <c r="L569" s="61" t="str">
        <f>VLOOKUP(Tabla14[[#This Row],[id]],Tabla2[],'aux buscarv'!L$1,FALSE)</f>
        <v>CENTRO DE JUBILADOS RESISTIRE</v>
      </c>
      <c r="M569" s="61" t="str">
        <f>VLOOKUP(Tabla14[[#This Row],[id]],Tabla2[],'aux buscarv'!M$1,FALSE)</f>
        <v xml:space="preserve">POETA RISSO 1500 ESQ DEBUSSY </v>
      </c>
      <c r="N569" s="62" t="str">
        <f>VLOOKUP(Tabla14[[#This Row],[id]],Tabla2[],'aux buscarv'!N$1,FALSE)</f>
        <v>https://goo.gl/maps/8NKTzXA3dtm94RnF9</v>
      </c>
      <c r="O569" t="s">
        <v>109</v>
      </c>
      <c r="P569" t="s">
        <v>113</v>
      </c>
      <c r="Q569" t="s">
        <v>112</v>
      </c>
      <c r="R569">
        <v>12</v>
      </c>
    </row>
    <row r="570" spans="1:18" x14ac:dyDescent="0.25">
      <c r="A570" t="s">
        <v>422</v>
      </c>
      <c r="B570" s="46">
        <f>VLOOKUP(Tabla14[[#This Row],[id]],Tabla2[],'aux buscarv'!B$1,FALSE)</f>
        <v>44972</v>
      </c>
      <c r="C570" s="61">
        <f>VLOOKUP(Tabla14[[#This Row],[id]],Tabla2[],'aux buscarv'!C$1,FALSE)</f>
        <v>15</v>
      </c>
      <c r="D570" s="61">
        <f>VLOOKUP(Tabla14[[#This Row],[id]],Tabla2[],'aux buscarv'!D$1,FALSE)</f>
        <v>2</v>
      </c>
      <c r="E570" s="61">
        <f>VLOOKUP(Tabla14[[#This Row],[id]],Tabla2[],'aux buscarv'!E$1,FALSE)</f>
        <v>2023</v>
      </c>
      <c r="F570" s="61">
        <f>VLOOKUP(Tabla14[[#This Row],[id]],Tabla2[],'aux buscarv'!F$1,FALSE)</f>
        <v>8</v>
      </c>
      <c r="G570" s="61" t="str">
        <f>VLOOKUP(Tabla14[[#This Row],[id]],Tabla2[],'aux buscarv'!G$1,FALSE)</f>
        <v>DAPPTE</v>
      </c>
      <c r="H570" s="61" t="str">
        <f>VLOOKUP(Tabla14[[#This Row],[id]],Tabla2[],'aux buscarv'!H$1,FALSE)</f>
        <v>BUENOS AIRES</v>
      </c>
      <c r="I570" s="61">
        <f>VLOOKUP(Tabla14[[#This Row],[id]],Tabla2[],'aux buscarv'!I$1,FALSE)</f>
        <v>28</v>
      </c>
      <c r="J570" s="61" t="str">
        <f>VLOOKUP(Tabla14[[#This Row],[id]],Tabla2[],'aux buscarv'!J$1,FALSE)</f>
        <v>HURLINGHAM</v>
      </c>
      <c r="K570" s="61" t="str">
        <f>VLOOKUP(Tabla14[[#This Row],[id]],Tabla2[],'aux buscarv'!K$1,FALSE)</f>
        <v>MORON</v>
      </c>
      <c r="L570" s="61" t="str">
        <f>VLOOKUP(Tabla14[[#This Row],[id]],Tabla2[],'aux buscarv'!L$1,FALSE)</f>
        <v>CENTRO DE JUBILADOS RESISTIRE</v>
      </c>
      <c r="M570" s="61" t="str">
        <f>VLOOKUP(Tabla14[[#This Row],[id]],Tabla2[],'aux buscarv'!M$1,FALSE)</f>
        <v xml:space="preserve">POETA RISSO 1500 ESQ DEBUSSY </v>
      </c>
      <c r="N570" s="62" t="str">
        <f>VLOOKUP(Tabla14[[#This Row],[id]],Tabla2[],'aux buscarv'!N$1,FALSE)</f>
        <v>https://goo.gl/maps/8NKTzXA3dtm94RnF9</v>
      </c>
      <c r="O570" t="s">
        <v>114</v>
      </c>
      <c r="P570" t="s">
        <v>115</v>
      </c>
      <c r="Q570" t="s">
        <v>111</v>
      </c>
      <c r="R570">
        <v>4</v>
      </c>
    </row>
    <row r="571" spans="1:18" x14ac:dyDescent="0.25">
      <c r="A571" t="s">
        <v>422</v>
      </c>
      <c r="B571" s="46">
        <f>VLOOKUP(Tabla14[[#This Row],[id]],Tabla2[],'aux buscarv'!B$1,FALSE)</f>
        <v>44972</v>
      </c>
      <c r="C571" s="61">
        <f>VLOOKUP(Tabla14[[#This Row],[id]],Tabla2[],'aux buscarv'!C$1,FALSE)</f>
        <v>15</v>
      </c>
      <c r="D571" s="61">
        <f>VLOOKUP(Tabla14[[#This Row],[id]],Tabla2[],'aux buscarv'!D$1,FALSE)</f>
        <v>2</v>
      </c>
      <c r="E571" s="61">
        <f>VLOOKUP(Tabla14[[#This Row],[id]],Tabla2[],'aux buscarv'!E$1,FALSE)</f>
        <v>2023</v>
      </c>
      <c r="F571" s="61">
        <f>VLOOKUP(Tabla14[[#This Row],[id]],Tabla2[],'aux buscarv'!F$1,FALSE)</f>
        <v>8</v>
      </c>
      <c r="G571" s="61" t="str">
        <f>VLOOKUP(Tabla14[[#This Row],[id]],Tabla2[],'aux buscarv'!G$1,FALSE)</f>
        <v>DAPPTE</v>
      </c>
      <c r="H571" s="61" t="str">
        <f>VLOOKUP(Tabla14[[#This Row],[id]],Tabla2[],'aux buscarv'!H$1,FALSE)</f>
        <v>BUENOS AIRES</v>
      </c>
      <c r="I571" s="61">
        <f>VLOOKUP(Tabla14[[#This Row],[id]],Tabla2[],'aux buscarv'!I$1,FALSE)</f>
        <v>28</v>
      </c>
      <c r="J571" s="61" t="str">
        <f>VLOOKUP(Tabla14[[#This Row],[id]],Tabla2[],'aux buscarv'!J$1,FALSE)</f>
        <v>HURLINGHAM</v>
      </c>
      <c r="K571" s="61" t="str">
        <f>VLOOKUP(Tabla14[[#This Row],[id]],Tabla2[],'aux buscarv'!K$1,FALSE)</f>
        <v>MORON</v>
      </c>
      <c r="L571" s="61" t="str">
        <f>VLOOKUP(Tabla14[[#This Row],[id]],Tabla2[],'aux buscarv'!L$1,FALSE)</f>
        <v>CENTRO DE JUBILADOS RESISTIRE</v>
      </c>
      <c r="M571" s="61" t="str">
        <f>VLOOKUP(Tabla14[[#This Row],[id]],Tabla2[],'aux buscarv'!M$1,FALSE)</f>
        <v xml:space="preserve">POETA RISSO 1500 ESQ DEBUSSY </v>
      </c>
      <c r="N571" s="62" t="str">
        <f>VLOOKUP(Tabla14[[#This Row],[id]],Tabla2[],'aux buscarv'!N$1,FALSE)</f>
        <v>https://goo.gl/maps/8NKTzXA3dtm94RnF9</v>
      </c>
      <c r="O571" t="s">
        <v>114</v>
      </c>
      <c r="P571" t="s">
        <v>123</v>
      </c>
      <c r="Q571" t="s">
        <v>124</v>
      </c>
      <c r="R571">
        <v>1</v>
      </c>
    </row>
    <row r="572" spans="1:18" x14ac:dyDescent="0.25">
      <c r="A572" t="s">
        <v>422</v>
      </c>
      <c r="B572" s="46">
        <f>VLOOKUP(Tabla14[[#This Row],[id]],Tabla2[],'aux buscarv'!B$1,FALSE)</f>
        <v>44972</v>
      </c>
      <c r="C572" s="61">
        <f>VLOOKUP(Tabla14[[#This Row],[id]],Tabla2[],'aux buscarv'!C$1,FALSE)</f>
        <v>15</v>
      </c>
      <c r="D572" s="61">
        <f>VLOOKUP(Tabla14[[#This Row],[id]],Tabla2[],'aux buscarv'!D$1,FALSE)</f>
        <v>2</v>
      </c>
      <c r="E572" s="61">
        <f>VLOOKUP(Tabla14[[#This Row],[id]],Tabla2[],'aux buscarv'!E$1,FALSE)</f>
        <v>2023</v>
      </c>
      <c r="F572" s="61">
        <f>VLOOKUP(Tabla14[[#This Row],[id]],Tabla2[],'aux buscarv'!F$1,FALSE)</f>
        <v>8</v>
      </c>
      <c r="G572" s="61" t="str">
        <f>VLOOKUP(Tabla14[[#This Row],[id]],Tabla2[],'aux buscarv'!G$1,FALSE)</f>
        <v>DAPPTE</v>
      </c>
      <c r="H572" s="61" t="str">
        <f>VLOOKUP(Tabla14[[#This Row],[id]],Tabla2[],'aux buscarv'!H$1,FALSE)</f>
        <v>BUENOS AIRES</v>
      </c>
      <c r="I572" s="61">
        <f>VLOOKUP(Tabla14[[#This Row],[id]],Tabla2[],'aux buscarv'!I$1,FALSE)</f>
        <v>28</v>
      </c>
      <c r="J572" s="61" t="str">
        <f>VLOOKUP(Tabla14[[#This Row],[id]],Tabla2[],'aux buscarv'!J$1,FALSE)</f>
        <v>HURLINGHAM</v>
      </c>
      <c r="K572" s="61" t="str">
        <f>VLOOKUP(Tabla14[[#This Row],[id]],Tabla2[],'aux buscarv'!K$1,FALSE)</f>
        <v>MORON</v>
      </c>
      <c r="L572" s="61" t="str">
        <f>VLOOKUP(Tabla14[[#This Row],[id]],Tabla2[],'aux buscarv'!L$1,FALSE)</f>
        <v>CENTRO DE JUBILADOS RESISTIRE</v>
      </c>
      <c r="M572" s="61" t="str">
        <f>VLOOKUP(Tabla14[[#This Row],[id]],Tabla2[],'aux buscarv'!M$1,FALSE)</f>
        <v xml:space="preserve">POETA RISSO 1500 ESQ DEBUSSY </v>
      </c>
      <c r="N572" s="62" t="str">
        <f>VLOOKUP(Tabla14[[#This Row],[id]],Tabla2[],'aux buscarv'!N$1,FALSE)</f>
        <v>https://goo.gl/maps/8NKTzXA3dtm94RnF9</v>
      </c>
      <c r="O572" t="s">
        <v>114</v>
      </c>
      <c r="P572" t="s">
        <v>123</v>
      </c>
      <c r="Q572" t="s">
        <v>111</v>
      </c>
      <c r="R572">
        <v>16</v>
      </c>
    </row>
    <row r="573" spans="1:18" x14ac:dyDescent="0.25">
      <c r="A573" t="s">
        <v>428</v>
      </c>
      <c r="B573" s="46">
        <f>VLOOKUP(Tabla14[[#This Row],[id]],Tabla2[],'aux buscarv'!B$1,FALSE)</f>
        <v>44971</v>
      </c>
      <c r="C573" s="61">
        <f>VLOOKUP(Tabla14[[#This Row],[id]],Tabla2[],'aux buscarv'!C$1,FALSE)</f>
        <v>14</v>
      </c>
      <c r="D573" s="61">
        <f>VLOOKUP(Tabla14[[#This Row],[id]],Tabla2[],'aux buscarv'!D$1,FALSE)</f>
        <v>2</v>
      </c>
      <c r="E573" s="61">
        <f>VLOOKUP(Tabla14[[#This Row],[id]],Tabla2[],'aux buscarv'!E$1,FALSE)</f>
        <v>2023</v>
      </c>
      <c r="F573" s="61">
        <f>VLOOKUP(Tabla14[[#This Row],[id]],Tabla2[],'aux buscarv'!F$1,FALSE)</f>
        <v>8</v>
      </c>
      <c r="G573" s="61" t="str">
        <f>VLOOKUP(Tabla14[[#This Row],[id]],Tabla2[],'aux buscarv'!G$1,FALSE)</f>
        <v>DAPPTE</v>
      </c>
      <c r="H573" s="61" t="str">
        <f>VLOOKUP(Tabla14[[#This Row],[id]],Tabla2[],'aux buscarv'!H$1,FALSE)</f>
        <v>BUENOS AIRES</v>
      </c>
      <c r="I573" s="61">
        <f>VLOOKUP(Tabla14[[#This Row],[id]],Tabla2[],'aux buscarv'!I$1,FALSE)</f>
        <v>29</v>
      </c>
      <c r="J573" s="61" t="str">
        <f>VLOOKUP(Tabla14[[#This Row],[id]],Tabla2[],'aux buscarv'!J$1,FALSE)</f>
        <v>GENERAL PUEYRREDON</v>
      </c>
      <c r="K573" s="61" t="str">
        <f>VLOOKUP(Tabla14[[#This Row],[id]],Tabla2[],'aux buscarv'!K$1,FALSE)</f>
        <v xml:space="preserve">MAR DEL PLATA </v>
      </c>
      <c r="L573" s="61" t="str">
        <f>VLOOKUP(Tabla14[[#This Row],[id]],Tabla2[],'aux buscarv'!L$1,FALSE)</f>
        <v>PARQUE DE LAS INFANCIAS- BASE NAVAL</v>
      </c>
      <c r="M573" s="61" t="str">
        <f>VLOOKUP(Tabla14[[#This Row],[id]],Tabla2[],'aux buscarv'!M$1,FALSE)</f>
        <v>BV. MARITIMO PATRICIO PERALTA RAMOS AL 6500</v>
      </c>
      <c r="N573" s="62" t="str">
        <f>VLOOKUP(Tabla14[[#This Row],[id]],Tabla2[],'aux buscarv'!N$1,FALSE)</f>
        <v>https://goo.gl/maps/qFkJtHkKPSBGKaJY7</v>
      </c>
      <c r="O573" t="s">
        <v>114</v>
      </c>
      <c r="P573" t="s">
        <v>115</v>
      </c>
      <c r="Q573" t="s">
        <v>111</v>
      </c>
      <c r="R573">
        <v>16</v>
      </c>
    </row>
    <row r="574" spans="1:18" x14ac:dyDescent="0.25">
      <c r="A574" t="s">
        <v>428</v>
      </c>
      <c r="B574" s="46">
        <f>VLOOKUP(Tabla14[[#This Row],[id]],Tabla2[],'aux buscarv'!B$1,FALSE)</f>
        <v>44971</v>
      </c>
      <c r="C574" s="61">
        <f>VLOOKUP(Tabla14[[#This Row],[id]],Tabla2[],'aux buscarv'!C$1,FALSE)</f>
        <v>14</v>
      </c>
      <c r="D574" s="61">
        <f>VLOOKUP(Tabla14[[#This Row],[id]],Tabla2[],'aux buscarv'!D$1,FALSE)</f>
        <v>2</v>
      </c>
      <c r="E574" s="61">
        <f>VLOOKUP(Tabla14[[#This Row],[id]],Tabla2[],'aux buscarv'!E$1,FALSE)</f>
        <v>2023</v>
      </c>
      <c r="F574" s="61">
        <f>VLOOKUP(Tabla14[[#This Row],[id]],Tabla2[],'aux buscarv'!F$1,FALSE)</f>
        <v>8</v>
      </c>
      <c r="G574" s="61" t="str">
        <f>VLOOKUP(Tabla14[[#This Row],[id]],Tabla2[],'aux buscarv'!G$1,FALSE)</f>
        <v>DAPPTE</v>
      </c>
      <c r="H574" s="61" t="str">
        <f>VLOOKUP(Tabla14[[#This Row],[id]],Tabla2[],'aux buscarv'!H$1,FALSE)</f>
        <v>BUENOS AIRES</v>
      </c>
      <c r="I574" s="61">
        <f>VLOOKUP(Tabla14[[#This Row],[id]],Tabla2[],'aux buscarv'!I$1,FALSE)</f>
        <v>29</v>
      </c>
      <c r="J574" s="61" t="str">
        <f>VLOOKUP(Tabla14[[#This Row],[id]],Tabla2[],'aux buscarv'!J$1,FALSE)</f>
        <v>GENERAL PUEYRREDON</v>
      </c>
      <c r="K574" s="61" t="str">
        <f>VLOOKUP(Tabla14[[#This Row],[id]],Tabla2[],'aux buscarv'!K$1,FALSE)</f>
        <v xml:space="preserve">MAR DEL PLATA </v>
      </c>
      <c r="L574" s="61" t="str">
        <f>VLOOKUP(Tabla14[[#This Row],[id]],Tabla2[],'aux buscarv'!L$1,FALSE)</f>
        <v>PARQUE DE LAS INFANCIAS- BASE NAVAL</v>
      </c>
      <c r="M574" s="61" t="str">
        <f>VLOOKUP(Tabla14[[#This Row],[id]],Tabla2[],'aux buscarv'!M$1,FALSE)</f>
        <v>BV. MARITIMO PATRICIO PERALTA RAMOS AL 6500</v>
      </c>
      <c r="N574" s="62" t="str">
        <f>VLOOKUP(Tabla14[[#This Row],[id]],Tabla2[],'aux buscarv'!N$1,FALSE)</f>
        <v>https://goo.gl/maps/qFkJtHkKPSBGKaJY7</v>
      </c>
      <c r="O574" t="s">
        <v>114</v>
      </c>
      <c r="P574" t="s">
        <v>123</v>
      </c>
      <c r="Q574" t="s">
        <v>124</v>
      </c>
      <c r="R574">
        <v>7</v>
      </c>
    </row>
    <row r="575" spans="1:18" x14ac:dyDescent="0.25">
      <c r="A575" t="s">
        <v>428</v>
      </c>
      <c r="B575" s="46">
        <f>VLOOKUP(Tabla14[[#This Row],[id]],Tabla2[],'aux buscarv'!B$1,FALSE)</f>
        <v>44971</v>
      </c>
      <c r="C575" s="61">
        <f>VLOOKUP(Tabla14[[#This Row],[id]],Tabla2[],'aux buscarv'!C$1,FALSE)</f>
        <v>14</v>
      </c>
      <c r="D575" s="61">
        <f>VLOOKUP(Tabla14[[#This Row],[id]],Tabla2[],'aux buscarv'!D$1,FALSE)</f>
        <v>2</v>
      </c>
      <c r="E575" s="61">
        <f>VLOOKUP(Tabla14[[#This Row],[id]],Tabla2[],'aux buscarv'!E$1,FALSE)</f>
        <v>2023</v>
      </c>
      <c r="F575" s="61">
        <f>VLOOKUP(Tabla14[[#This Row],[id]],Tabla2[],'aux buscarv'!F$1,FALSE)</f>
        <v>8</v>
      </c>
      <c r="G575" s="61" t="str">
        <f>VLOOKUP(Tabla14[[#This Row],[id]],Tabla2[],'aux buscarv'!G$1,FALSE)</f>
        <v>DAPPTE</v>
      </c>
      <c r="H575" s="61" t="str">
        <f>VLOOKUP(Tabla14[[#This Row],[id]],Tabla2[],'aux buscarv'!H$1,FALSE)</f>
        <v>BUENOS AIRES</v>
      </c>
      <c r="I575" s="61">
        <f>VLOOKUP(Tabla14[[#This Row],[id]],Tabla2[],'aux buscarv'!I$1,FALSE)</f>
        <v>29</v>
      </c>
      <c r="J575" s="61" t="str">
        <f>VLOOKUP(Tabla14[[#This Row],[id]],Tabla2[],'aux buscarv'!J$1,FALSE)</f>
        <v>GENERAL PUEYRREDON</v>
      </c>
      <c r="K575" s="61" t="str">
        <f>VLOOKUP(Tabla14[[#This Row],[id]],Tabla2[],'aux buscarv'!K$1,FALSE)</f>
        <v xml:space="preserve">MAR DEL PLATA </v>
      </c>
      <c r="L575" s="61" t="str">
        <f>VLOOKUP(Tabla14[[#This Row],[id]],Tabla2[],'aux buscarv'!L$1,FALSE)</f>
        <v>PARQUE DE LAS INFANCIAS- BASE NAVAL</v>
      </c>
      <c r="M575" s="61" t="str">
        <f>VLOOKUP(Tabla14[[#This Row],[id]],Tabla2[],'aux buscarv'!M$1,FALSE)</f>
        <v>BV. MARITIMO PATRICIO PERALTA RAMOS AL 6500</v>
      </c>
      <c r="N575" s="62" t="str">
        <f>VLOOKUP(Tabla14[[#This Row],[id]],Tabla2[],'aux buscarv'!N$1,FALSE)</f>
        <v>https://goo.gl/maps/qFkJtHkKPSBGKaJY7</v>
      </c>
      <c r="O575" t="s">
        <v>114</v>
      </c>
      <c r="P575" t="s">
        <v>123</v>
      </c>
      <c r="Q575" t="s">
        <v>111</v>
      </c>
      <c r="R575">
        <v>75</v>
      </c>
    </row>
    <row r="576" spans="1:18" x14ac:dyDescent="0.25">
      <c r="A576" t="s">
        <v>429</v>
      </c>
      <c r="B576" s="46">
        <f>VLOOKUP(Tabla14[[#This Row],[id]],Tabla2[],'aux buscarv'!B$1,FALSE)</f>
        <v>44972</v>
      </c>
      <c r="C576" s="61">
        <f>VLOOKUP(Tabla14[[#This Row],[id]],Tabla2[],'aux buscarv'!C$1,FALSE)</f>
        <v>15</v>
      </c>
      <c r="D576" s="61">
        <f>VLOOKUP(Tabla14[[#This Row],[id]],Tabla2[],'aux buscarv'!D$1,FALSE)</f>
        <v>2</v>
      </c>
      <c r="E576" s="61">
        <f>VLOOKUP(Tabla14[[#This Row],[id]],Tabla2[],'aux buscarv'!E$1,FALSE)</f>
        <v>2023</v>
      </c>
      <c r="F576" s="61">
        <f>VLOOKUP(Tabla14[[#This Row],[id]],Tabla2[],'aux buscarv'!F$1,FALSE)</f>
        <v>8</v>
      </c>
      <c r="G576" s="61" t="str">
        <f>VLOOKUP(Tabla14[[#This Row],[id]],Tabla2[],'aux buscarv'!G$1,FALSE)</f>
        <v>DAPPTE</v>
      </c>
      <c r="H576" s="61" t="str">
        <f>VLOOKUP(Tabla14[[#This Row],[id]],Tabla2[],'aux buscarv'!H$1,FALSE)</f>
        <v>BUENOS AIRES</v>
      </c>
      <c r="I576" s="61">
        <f>VLOOKUP(Tabla14[[#This Row],[id]],Tabla2[],'aux buscarv'!I$1,FALSE)</f>
        <v>29</v>
      </c>
      <c r="J576" s="61" t="str">
        <f>VLOOKUP(Tabla14[[#This Row],[id]],Tabla2[],'aux buscarv'!J$1,FALSE)</f>
        <v>GENERAL PUEYRREDON</v>
      </c>
      <c r="K576" s="61" t="str">
        <f>VLOOKUP(Tabla14[[#This Row],[id]],Tabla2[],'aux buscarv'!K$1,FALSE)</f>
        <v xml:space="preserve">MAR DEL PLATA </v>
      </c>
      <c r="L576" s="61" t="str">
        <f>VLOOKUP(Tabla14[[#This Row],[id]],Tabla2[],'aux buscarv'!L$1,FALSE)</f>
        <v>PARQUE DE LAS INFANCIAS- BASE NAVAL</v>
      </c>
      <c r="M576" s="61" t="str">
        <f>VLOOKUP(Tabla14[[#This Row],[id]],Tabla2[],'aux buscarv'!M$1,FALSE)</f>
        <v>BV. MARITIMO PATRICIO PERALTA RAMOS AL 6500</v>
      </c>
      <c r="N576" s="62" t="str">
        <f>VLOOKUP(Tabla14[[#This Row],[id]],Tabla2[],'aux buscarv'!N$1,FALSE)</f>
        <v>https://goo.gl/maps/qFkJtHkKPSBGKaJY7</v>
      </c>
      <c r="O576" t="s">
        <v>114</v>
      </c>
      <c r="P576" t="s">
        <v>115</v>
      </c>
      <c r="Q576" t="s">
        <v>111</v>
      </c>
      <c r="R576">
        <v>14</v>
      </c>
    </row>
    <row r="577" spans="1:18" x14ac:dyDescent="0.25">
      <c r="A577" t="s">
        <v>429</v>
      </c>
      <c r="B577" s="46">
        <f>VLOOKUP(Tabla14[[#This Row],[id]],Tabla2[],'aux buscarv'!B$1,FALSE)</f>
        <v>44972</v>
      </c>
      <c r="C577" s="61">
        <f>VLOOKUP(Tabla14[[#This Row],[id]],Tabla2[],'aux buscarv'!C$1,FALSE)</f>
        <v>15</v>
      </c>
      <c r="D577" s="61">
        <f>VLOOKUP(Tabla14[[#This Row],[id]],Tabla2[],'aux buscarv'!D$1,FALSE)</f>
        <v>2</v>
      </c>
      <c r="E577" s="61">
        <f>VLOOKUP(Tabla14[[#This Row],[id]],Tabla2[],'aux buscarv'!E$1,FALSE)</f>
        <v>2023</v>
      </c>
      <c r="F577" s="61">
        <f>VLOOKUP(Tabla14[[#This Row],[id]],Tabla2[],'aux buscarv'!F$1,FALSE)</f>
        <v>8</v>
      </c>
      <c r="G577" s="61" t="str">
        <f>VLOOKUP(Tabla14[[#This Row],[id]],Tabla2[],'aux buscarv'!G$1,FALSE)</f>
        <v>DAPPTE</v>
      </c>
      <c r="H577" s="61" t="str">
        <f>VLOOKUP(Tabla14[[#This Row],[id]],Tabla2[],'aux buscarv'!H$1,FALSE)</f>
        <v>BUENOS AIRES</v>
      </c>
      <c r="I577" s="61">
        <f>VLOOKUP(Tabla14[[#This Row],[id]],Tabla2[],'aux buscarv'!I$1,FALSE)</f>
        <v>29</v>
      </c>
      <c r="J577" s="61" t="str">
        <f>VLOOKUP(Tabla14[[#This Row],[id]],Tabla2[],'aux buscarv'!J$1,FALSE)</f>
        <v>GENERAL PUEYRREDON</v>
      </c>
      <c r="K577" s="61" t="str">
        <f>VLOOKUP(Tabla14[[#This Row],[id]],Tabla2[],'aux buscarv'!K$1,FALSE)</f>
        <v xml:space="preserve">MAR DEL PLATA </v>
      </c>
      <c r="L577" s="61" t="str">
        <f>VLOOKUP(Tabla14[[#This Row],[id]],Tabla2[],'aux buscarv'!L$1,FALSE)</f>
        <v>PARQUE DE LAS INFANCIAS- BASE NAVAL</v>
      </c>
      <c r="M577" s="61" t="str">
        <f>VLOOKUP(Tabla14[[#This Row],[id]],Tabla2[],'aux buscarv'!M$1,FALSE)</f>
        <v>BV. MARITIMO PATRICIO PERALTA RAMOS AL 6500</v>
      </c>
      <c r="N577" s="62" t="str">
        <f>VLOOKUP(Tabla14[[#This Row],[id]],Tabla2[],'aux buscarv'!N$1,FALSE)</f>
        <v>https://goo.gl/maps/qFkJtHkKPSBGKaJY7</v>
      </c>
      <c r="O577" t="s">
        <v>114</v>
      </c>
      <c r="P577" t="s">
        <v>123</v>
      </c>
      <c r="Q577" t="s">
        <v>124</v>
      </c>
      <c r="R577">
        <v>7</v>
      </c>
    </row>
    <row r="578" spans="1:18" x14ac:dyDescent="0.25">
      <c r="A578" t="s">
        <v>429</v>
      </c>
      <c r="B578" s="46">
        <f>VLOOKUP(Tabla14[[#This Row],[id]],Tabla2[],'aux buscarv'!B$1,FALSE)</f>
        <v>44972</v>
      </c>
      <c r="C578" s="61">
        <f>VLOOKUP(Tabla14[[#This Row],[id]],Tabla2[],'aux buscarv'!C$1,FALSE)</f>
        <v>15</v>
      </c>
      <c r="D578" s="61">
        <f>VLOOKUP(Tabla14[[#This Row],[id]],Tabla2[],'aux buscarv'!D$1,FALSE)</f>
        <v>2</v>
      </c>
      <c r="E578" s="61">
        <f>VLOOKUP(Tabla14[[#This Row],[id]],Tabla2[],'aux buscarv'!E$1,FALSE)</f>
        <v>2023</v>
      </c>
      <c r="F578" s="61">
        <f>VLOOKUP(Tabla14[[#This Row],[id]],Tabla2[],'aux buscarv'!F$1,FALSE)</f>
        <v>8</v>
      </c>
      <c r="G578" s="61" t="str">
        <f>VLOOKUP(Tabla14[[#This Row],[id]],Tabla2[],'aux buscarv'!G$1,FALSE)</f>
        <v>DAPPTE</v>
      </c>
      <c r="H578" s="61" t="str">
        <f>VLOOKUP(Tabla14[[#This Row],[id]],Tabla2[],'aux buscarv'!H$1,FALSE)</f>
        <v>BUENOS AIRES</v>
      </c>
      <c r="I578" s="61">
        <f>VLOOKUP(Tabla14[[#This Row],[id]],Tabla2[],'aux buscarv'!I$1,FALSE)</f>
        <v>29</v>
      </c>
      <c r="J578" s="61" t="str">
        <f>VLOOKUP(Tabla14[[#This Row],[id]],Tabla2[],'aux buscarv'!J$1,FALSE)</f>
        <v>GENERAL PUEYRREDON</v>
      </c>
      <c r="K578" s="61" t="str">
        <f>VLOOKUP(Tabla14[[#This Row],[id]],Tabla2[],'aux buscarv'!K$1,FALSE)</f>
        <v xml:space="preserve">MAR DEL PLATA </v>
      </c>
      <c r="L578" s="61" t="str">
        <f>VLOOKUP(Tabla14[[#This Row],[id]],Tabla2[],'aux buscarv'!L$1,FALSE)</f>
        <v>PARQUE DE LAS INFANCIAS- BASE NAVAL</v>
      </c>
      <c r="M578" s="61" t="str">
        <f>VLOOKUP(Tabla14[[#This Row],[id]],Tabla2[],'aux buscarv'!M$1,FALSE)</f>
        <v>BV. MARITIMO PATRICIO PERALTA RAMOS AL 6500</v>
      </c>
      <c r="N578" s="62" t="str">
        <f>VLOOKUP(Tabla14[[#This Row],[id]],Tabla2[],'aux buscarv'!N$1,FALSE)</f>
        <v>https://goo.gl/maps/qFkJtHkKPSBGKaJY7</v>
      </c>
      <c r="O578" t="s">
        <v>114</v>
      </c>
      <c r="P578" t="s">
        <v>123</v>
      </c>
      <c r="Q578" t="s">
        <v>111</v>
      </c>
      <c r="R578">
        <v>74</v>
      </c>
    </row>
    <row r="579" spans="1:18" x14ac:dyDescent="0.25">
      <c r="A579" t="s">
        <v>433</v>
      </c>
      <c r="B579" s="46">
        <f>VLOOKUP(Tabla14[[#This Row],[id]],Tabla2[],'aux buscarv'!B$1,FALSE)</f>
        <v>44976</v>
      </c>
      <c r="C579" s="61">
        <f>VLOOKUP(Tabla14[[#This Row],[id]],Tabla2[],'aux buscarv'!C$1,FALSE)</f>
        <v>19</v>
      </c>
      <c r="D579" s="61">
        <f>VLOOKUP(Tabla14[[#This Row],[id]],Tabla2[],'aux buscarv'!D$1,FALSE)</f>
        <v>2</v>
      </c>
      <c r="E579" s="61">
        <f>VLOOKUP(Tabla14[[#This Row],[id]],Tabla2[],'aux buscarv'!E$1,FALSE)</f>
        <v>2023</v>
      </c>
      <c r="F579" s="61">
        <f>VLOOKUP(Tabla14[[#This Row],[id]],Tabla2[],'aux buscarv'!F$1,FALSE)</f>
        <v>8</v>
      </c>
      <c r="G579" s="61" t="str">
        <f>VLOOKUP(Tabla14[[#This Row],[id]],Tabla2[],'aux buscarv'!G$1,FALSE)</f>
        <v>DAPPTE</v>
      </c>
      <c r="H579" s="61" t="str">
        <f>VLOOKUP(Tabla14[[#This Row],[id]],Tabla2[],'aux buscarv'!H$1,FALSE)</f>
        <v>BUENOS AIRES</v>
      </c>
      <c r="I579" s="61">
        <f>VLOOKUP(Tabla14[[#This Row],[id]],Tabla2[],'aux buscarv'!I$1,FALSE)</f>
        <v>29</v>
      </c>
      <c r="J579" s="61" t="str">
        <f>VLOOKUP(Tabla14[[#This Row],[id]],Tabla2[],'aux buscarv'!J$1,FALSE)</f>
        <v>GENERAL PUEYRREDON</v>
      </c>
      <c r="K579" s="61" t="str">
        <f>VLOOKUP(Tabla14[[#This Row],[id]],Tabla2[],'aux buscarv'!K$1,FALSE)</f>
        <v xml:space="preserve">MAR DEL PLATA </v>
      </c>
      <c r="L579" s="61" t="str">
        <f>VLOOKUP(Tabla14[[#This Row],[id]],Tabla2[],'aux buscarv'!L$1,FALSE)</f>
        <v>PARQUE DE LAS INFANCIAS- BASE NAVAL</v>
      </c>
      <c r="M579" s="61" t="str">
        <f>VLOOKUP(Tabla14[[#This Row],[id]],Tabla2[],'aux buscarv'!M$1,FALSE)</f>
        <v>BV. MARITIMO PATRICIO PERALTA RAMOS AL 6500</v>
      </c>
      <c r="N579" s="62" t="str">
        <f>VLOOKUP(Tabla14[[#This Row],[id]],Tabla2[],'aux buscarv'!N$1,FALSE)</f>
        <v>https://goo.gl/maps/qFkJtHkKPSBGKaJY7</v>
      </c>
      <c r="O579" t="s">
        <v>114</v>
      </c>
      <c r="P579" t="s">
        <v>115</v>
      </c>
      <c r="Q579" t="s">
        <v>111</v>
      </c>
      <c r="R579">
        <v>23</v>
      </c>
    </row>
    <row r="580" spans="1:18" x14ac:dyDescent="0.25">
      <c r="A580" t="s">
        <v>433</v>
      </c>
      <c r="B580" s="46">
        <f>VLOOKUP(Tabla14[[#This Row],[id]],Tabla2[],'aux buscarv'!B$1,FALSE)</f>
        <v>44976</v>
      </c>
      <c r="C580" s="61">
        <f>VLOOKUP(Tabla14[[#This Row],[id]],Tabla2[],'aux buscarv'!C$1,FALSE)</f>
        <v>19</v>
      </c>
      <c r="D580" s="61">
        <f>VLOOKUP(Tabla14[[#This Row],[id]],Tabla2[],'aux buscarv'!D$1,FALSE)</f>
        <v>2</v>
      </c>
      <c r="E580" s="61">
        <f>VLOOKUP(Tabla14[[#This Row],[id]],Tabla2[],'aux buscarv'!E$1,FALSE)</f>
        <v>2023</v>
      </c>
      <c r="F580" s="61">
        <f>VLOOKUP(Tabla14[[#This Row],[id]],Tabla2[],'aux buscarv'!F$1,FALSE)</f>
        <v>8</v>
      </c>
      <c r="G580" s="61" t="str">
        <f>VLOOKUP(Tabla14[[#This Row],[id]],Tabla2[],'aux buscarv'!G$1,FALSE)</f>
        <v>DAPPTE</v>
      </c>
      <c r="H580" s="61" t="str">
        <f>VLOOKUP(Tabla14[[#This Row],[id]],Tabla2[],'aux buscarv'!H$1,FALSE)</f>
        <v>BUENOS AIRES</v>
      </c>
      <c r="I580" s="61">
        <f>VLOOKUP(Tabla14[[#This Row],[id]],Tabla2[],'aux buscarv'!I$1,FALSE)</f>
        <v>29</v>
      </c>
      <c r="J580" s="61" t="str">
        <f>VLOOKUP(Tabla14[[#This Row],[id]],Tabla2[],'aux buscarv'!J$1,FALSE)</f>
        <v>GENERAL PUEYRREDON</v>
      </c>
      <c r="K580" s="61" t="str">
        <f>VLOOKUP(Tabla14[[#This Row],[id]],Tabla2[],'aux buscarv'!K$1,FALSE)</f>
        <v xml:space="preserve">MAR DEL PLATA </v>
      </c>
      <c r="L580" s="61" t="str">
        <f>VLOOKUP(Tabla14[[#This Row],[id]],Tabla2[],'aux buscarv'!L$1,FALSE)</f>
        <v>PARQUE DE LAS INFANCIAS- BASE NAVAL</v>
      </c>
      <c r="M580" s="61" t="str">
        <f>VLOOKUP(Tabla14[[#This Row],[id]],Tabla2[],'aux buscarv'!M$1,FALSE)</f>
        <v>BV. MARITIMO PATRICIO PERALTA RAMOS AL 6500</v>
      </c>
      <c r="N580" s="62" t="str">
        <f>VLOOKUP(Tabla14[[#This Row],[id]],Tabla2[],'aux buscarv'!N$1,FALSE)</f>
        <v>https://goo.gl/maps/qFkJtHkKPSBGKaJY7</v>
      </c>
      <c r="O580" t="s">
        <v>114</v>
      </c>
      <c r="P580" t="s">
        <v>123</v>
      </c>
      <c r="Q580" t="s">
        <v>124</v>
      </c>
      <c r="R580">
        <v>10</v>
      </c>
    </row>
    <row r="581" spans="1:18" x14ac:dyDescent="0.25">
      <c r="A581" t="s">
        <v>433</v>
      </c>
      <c r="B581" s="46">
        <f>VLOOKUP(Tabla14[[#This Row],[id]],Tabla2[],'aux buscarv'!B$1,FALSE)</f>
        <v>44976</v>
      </c>
      <c r="C581" s="61">
        <f>VLOOKUP(Tabla14[[#This Row],[id]],Tabla2[],'aux buscarv'!C$1,FALSE)</f>
        <v>19</v>
      </c>
      <c r="D581" s="61">
        <f>VLOOKUP(Tabla14[[#This Row],[id]],Tabla2[],'aux buscarv'!D$1,FALSE)</f>
        <v>2</v>
      </c>
      <c r="E581" s="61">
        <f>VLOOKUP(Tabla14[[#This Row],[id]],Tabla2[],'aux buscarv'!E$1,FALSE)</f>
        <v>2023</v>
      </c>
      <c r="F581" s="61">
        <f>VLOOKUP(Tabla14[[#This Row],[id]],Tabla2[],'aux buscarv'!F$1,FALSE)</f>
        <v>8</v>
      </c>
      <c r="G581" s="61" t="str">
        <f>VLOOKUP(Tabla14[[#This Row],[id]],Tabla2[],'aux buscarv'!G$1,FALSE)</f>
        <v>DAPPTE</v>
      </c>
      <c r="H581" s="61" t="str">
        <f>VLOOKUP(Tabla14[[#This Row],[id]],Tabla2[],'aux buscarv'!H$1,FALSE)</f>
        <v>BUENOS AIRES</v>
      </c>
      <c r="I581" s="61">
        <f>VLOOKUP(Tabla14[[#This Row],[id]],Tabla2[],'aux buscarv'!I$1,FALSE)</f>
        <v>29</v>
      </c>
      <c r="J581" s="61" t="str">
        <f>VLOOKUP(Tabla14[[#This Row],[id]],Tabla2[],'aux buscarv'!J$1,FALSE)</f>
        <v>GENERAL PUEYRREDON</v>
      </c>
      <c r="K581" s="61" t="str">
        <f>VLOOKUP(Tabla14[[#This Row],[id]],Tabla2[],'aux buscarv'!K$1,FALSE)</f>
        <v xml:space="preserve">MAR DEL PLATA </v>
      </c>
      <c r="L581" s="61" t="str">
        <f>VLOOKUP(Tabla14[[#This Row],[id]],Tabla2[],'aux buscarv'!L$1,FALSE)</f>
        <v>PARQUE DE LAS INFANCIAS- BASE NAVAL</v>
      </c>
      <c r="M581" s="61" t="str">
        <f>VLOOKUP(Tabla14[[#This Row],[id]],Tabla2[],'aux buscarv'!M$1,FALSE)</f>
        <v>BV. MARITIMO PATRICIO PERALTA RAMOS AL 6500</v>
      </c>
      <c r="N581" s="62" t="str">
        <f>VLOOKUP(Tabla14[[#This Row],[id]],Tabla2[],'aux buscarv'!N$1,FALSE)</f>
        <v>https://goo.gl/maps/qFkJtHkKPSBGKaJY7</v>
      </c>
      <c r="O581" t="s">
        <v>114</v>
      </c>
      <c r="P581" t="s">
        <v>123</v>
      </c>
      <c r="Q581" t="s">
        <v>111</v>
      </c>
      <c r="R581">
        <v>78</v>
      </c>
    </row>
    <row r="582" spans="1:18" x14ac:dyDescent="0.25">
      <c r="A582" t="s">
        <v>538</v>
      </c>
      <c r="B582" s="46">
        <f>VLOOKUP(Tabla14[[#This Row],[id]],Tabla2[],'aux buscarv'!B$1,FALSE)</f>
        <v>44970</v>
      </c>
      <c r="C582" s="61">
        <f>VLOOKUP(Tabla14[[#This Row],[id]],Tabla2[],'aux buscarv'!C$1,FALSE)</f>
        <v>13</v>
      </c>
      <c r="D582" s="61">
        <f>VLOOKUP(Tabla14[[#This Row],[id]],Tabla2[],'aux buscarv'!D$1,FALSE)</f>
        <v>2</v>
      </c>
      <c r="E582" s="61">
        <f>VLOOKUP(Tabla14[[#This Row],[id]],Tabla2[],'aux buscarv'!E$1,FALSE)</f>
        <v>2023</v>
      </c>
      <c r="F582" s="61">
        <f>VLOOKUP(Tabla14[[#This Row],[id]],Tabla2[],'aux buscarv'!F$1,FALSE)</f>
        <v>8</v>
      </c>
      <c r="G582" s="61" t="str">
        <f>VLOOKUP(Tabla14[[#This Row],[id]],Tabla2[],'aux buscarv'!G$1,FALSE)</f>
        <v>ESTAR</v>
      </c>
      <c r="H582" s="61" t="str">
        <f>VLOOKUP(Tabla14[[#This Row],[id]],Tabla2[],'aux buscarv'!H$1,FALSE)</f>
        <v>SANTA CRUZ</v>
      </c>
      <c r="I582" s="61">
        <f>VLOOKUP(Tabla14[[#This Row],[id]],Tabla2[],'aux buscarv'!I$1,FALSE)</f>
        <v>30</v>
      </c>
      <c r="J582" s="61" t="str">
        <f>VLOOKUP(Tabla14[[#This Row],[id]],Tabla2[],'aux buscarv'!J$1,FALSE)</f>
        <v>CORPEN AIKE</v>
      </c>
      <c r="K582" s="61" t="str">
        <f>VLOOKUP(Tabla14[[#This Row],[id]],Tabla2[],'aux buscarv'!K$1,FALSE)</f>
        <v>PUERTO SANTA CRUZ</v>
      </c>
      <c r="L582" s="61" t="str">
        <f>VLOOKUP(Tabla14[[#This Row],[id]],Tabla2[],'aux buscarv'!L$1,FALSE)</f>
        <v>CAMION</v>
      </c>
      <c r="M582" s="61" t="str">
        <f>VLOOKUP(Tabla14[[#This Row],[id]],Tabla2[],'aux buscarv'!M$1,FALSE)</f>
        <v>AV. AVELLANEDA ENTRE CIC Y ALBERGUE MUNICPAL</v>
      </c>
      <c r="N582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582" t="s">
        <v>109</v>
      </c>
      <c r="P582" t="s">
        <v>110</v>
      </c>
      <c r="Q582" t="s">
        <v>111</v>
      </c>
      <c r="R582">
        <v>26</v>
      </c>
    </row>
    <row r="583" spans="1:18" x14ac:dyDescent="0.25">
      <c r="A583" t="s">
        <v>538</v>
      </c>
      <c r="B583" s="46">
        <f>VLOOKUP(Tabla14[[#This Row],[id]],Tabla2[],'aux buscarv'!B$1,FALSE)</f>
        <v>44970</v>
      </c>
      <c r="C583" s="61">
        <f>VLOOKUP(Tabla14[[#This Row],[id]],Tabla2[],'aux buscarv'!C$1,FALSE)</f>
        <v>13</v>
      </c>
      <c r="D583" s="61">
        <f>VLOOKUP(Tabla14[[#This Row],[id]],Tabla2[],'aux buscarv'!D$1,FALSE)</f>
        <v>2</v>
      </c>
      <c r="E583" s="61">
        <f>VLOOKUP(Tabla14[[#This Row],[id]],Tabla2[],'aux buscarv'!E$1,FALSE)</f>
        <v>2023</v>
      </c>
      <c r="F583" s="61">
        <f>VLOOKUP(Tabla14[[#This Row],[id]],Tabla2[],'aux buscarv'!F$1,FALSE)</f>
        <v>8</v>
      </c>
      <c r="G583" s="61" t="str">
        <f>VLOOKUP(Tabla14[[#This Row],[id]],Tabla2[],'aux buscarv'!G$1,FALSE)</f>
        <v>ESTAR</v>
      </c>
      <c r="H583" s="61" t="str">
        <f>VLOOKUP(Tabla14[[#This Row],[id]],Tabla2[],'aux buscarv'!H$1,FALSE)</f>
        <v>SANTA CRUZ</v>
      </c>
      <c r="I583" s="61">
        <f>VLOOKUP(Tabla14[[#This Row],[id]],Tabla2[],'aux buscarv'!I$1,FALSE)</f>
        <v>30</v>
      </c>
      <c r="J583" s="61" t="str">
        <f>VLOOKUP(Tabla14[[#This Row],[id]],Tabla2[],'aux buscarv'!J$1,FALSE)</f>
        <v>CORPEN AIKE</v>
      </c>
      <c r="K583" s="61" t="str">
        <f>VLOOKUP(Tabla14[[#This Row],[id]],Tabla2[],'aux buscarv'!K$1,FALSE)</f>
        <v>PUERTO SANTA CRUZ</v>
      </c>
      <c r="L583" s="61" t="str">
        <f>VLOOKUP(Tabla14[[#This Row],[id]],Tabla2[],'aux buscarv'!L$1,FALSE)</f>
        <v>CAMION</v>
      </c>
      <c r="M583" s="61" t="str">
        <f>VLOOKUP(Tabla14[[#This Row],[id]],Tabla2[],'aux buscarv'!M$1,FALSE)</f>
        <v>AV. AVELLANEDA ENTRE CIC Y ALBERGUE MUNICPAL</v>
      </c>
      <c r="N583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583" t="s">
        <v>109</v>
      </c>
      <c r="P583" t="s">
        <v>110</v>
      </c>
      <c r="Q583" t="s">
        <v>112</v>
      </c>
      <c r="R583">
        <v>43</v>
      </c>
    </row>
    <row r="584" spans="1:18" x14ac:dyDescent="0.25">
      <c r="A584" t="s">
        <v>538</v>
      </c>
      <c r="B584" s="46">
        <f>VLOOKUP(Tabla14[[#This Row],[id]],Tabla2[],'aux buscarv'!B$1,FALSE)</f>
        <v>44970</v>
      </c>
      <c r="C584" s="61">
        <f>VLOOKUP(Tabla14[[#This Row],[id]],Tabla2[],'aux buscarv'!C$1,FALSE)</f>
        <v>13</v>
      </c>
      <c r="D584" s="61">
        <f>VLOOKUP(Tabla14[[#This Row],[id]],Tabla2[],'aux buscarv'!D$1,FALSE)</f>
        <v>2</v>
      </c>
      <c r="E584" s="61">
        <f>VLOOKUP(Tabla14[[#This Row],[id]],Tabla2[],'aux buscarv'!E$1,FALSE)</f>
        <v>2023</v>
      </c>
      <c r="F584" s="61">
        <f>VLOOKUP(Tabla14[[#This Row],[id]],Tabla2[],'aux buscarv'!F$1,FALSE)</f>
        <v>8</v>
      </c>
      <c r="G584" s="61" t="str">
        <f>VLOOKUP(Tabla14[[#This Row],[id]],Tabla2[],'aux buscarv'!G$1,FALSE)</f>
        <v>ESTAR</v>
      </c>
      <c r="H584" s="61" t="str">
        <f>VLOOKUP(Tabla14[[#This Row],[id]],Tabla2[],'aux buscarv'!H$1,FALSE)</f>
        <v>SANTA CRUZ</v>
      </c>
      <c r="I584" s="61">
        <f>VLOOKUP(Tabla14[[#This Row],[id]],Tabla2[],'aux buscarv'!I$1,FALSE)</f>
        <v>30</v>
      </c>
      <c r="J584" s="61" t="str">
        <f>VLOOKUP(Tabla14[[#This Row],[id]],Tabla2[],'aux buscarv'!J$1,FALSE)</f>
        <v>CORPEN AIKE</v>
      </c>
      <c r="K584" s="61" t="str">
        <f>VLOOKUP(Tabla14[[#This Row],[id]],Tabla2[],'aux buscarv'!K$1,FALSE)</f>
        <v>PUERTO SANTA CRUZ</v>
      </c>
      <c r="L584" s="61" t="str">
        <f>VLOOKUP(Tabla14[[#This Row],[id]],Tabla2[],'aux buscarv'!L$1,FALSE)</f>
        <v>CAMION</v>
      </c>
      <c r="M584" s="61" t="str">
        <f>VLOOKUP(Tabla14[[#This Row],[id]],Tabla2[],'aux buscarv'!M$1,FALSE)</f>
        <v>AV. AVELLANEDA ENTRE CIC Y ALBERGUE MUNICPAL</v>
      </c>
      <c r="N584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584" t="s">
        <v>109</v>
      </c>
      <c r="P584" t="s">
        <v>110</v>
      </c>
      <c r="Q584" t="s">
        <v>120</v>
      </c>
      <c r="R584">
        <v>2</v>
      </c>
    </row>
    <row r="585" spans="1:18" x14ac:dyDescent="0.25">
      <c r="A585" t="s">
        <v>538</v>
      </c>
      <c r="B585" s="46">
        <f>VLOOKUP(Tabla14[[#This Row],[id]],Tabla2[],'aux buscarv'!B$1,FALSE)</f>
        <v>44970</v>
      </c>
      <c r="C585" s="61">
        <f>VLOOKUP(Tabla14[[#This Row],[id]],Tabla2[],'aux buscarv'!C$1,FALSE)</f>
        <v>13</v>
      </c>
      <c r="D585" s="61">
        <f>VLOOKUP(Tabla14[[#This Row],[id]],Tabla2[],'aux buscarv'!D$1,FALSE)</f>
        <v>2</v>
      </c>
      <c r="E585" s="61">
        <f>VLOOKUP(Tabla14[[#This Row],[id]],Tabla2[],'aux buscarv'!E$1,FALSE)</f>
        <v>2023</v>
      </c>
      <c r="F585" s="61">
        <f>VLOOKUP(Tabla14[[#This Row],[id]],Tabla2[],'aux buscarv'!F$1,FALSE)</f>
        <v>8</v>
      </c>
      <c r="G585" s="61" t="str">
        <f>VLOOKUP(Tabla14[[#This Row],[id]],Tabla2[],'aux buscarv'!G$1,FALSE)</f>
        <v>ESTAR</v>
      </c>
      <c r="H585" s="61" t="str">
        <f>VLOOKUP(Tabla14[[#This Row],[id]],Tabla2[],'aux buscarv'!H$1,FALSE)</f>
        <v>SANTA CRUZ</v>
      </c>
      <c r="I585" s="61">
        <f>VLOOKUP(Tabla14[[#This Row],[id]],Tabla2[],'aux buscarv'!I$1,FALSE)</f>
        <v>30</v>
      </c>
      <c r="J585" s="61" t="str">
        <f>VLOOKUP(Tabla14[[#This Row],[id]],Tabla2[],'aux buscarv'!J$1,FALSE)</f>
        <v>CORPEN AIKE</v>
      </c>
      <c r="K585" s="61" t="str">
        <f>VLOOKUP(Tabla14[[#This Row],[id]],Tabla2[],'aux buscarv'!K$1,FALSE)</f>
        <v>PUERTO SANTA CRUZ</v>
      </c>
      <c r="L585" s="61" t="str">
        <f>VLOOKUP(Tabla14[[#This Row],[id]],Tabla2[],'aux buscarv'!L$1,FALSE)</f>
        <v>CAMION</v>
      </c>
      <c r="M585" s="61" t="str">
        <f>VLOOKUP(Tabla14[[#This Row],[id]],Tabla2[],'aux buscarv'!M$1,FALSE)</f>
        <v>AV. AVELLANEDA ENTRE CIC Y ALBERGUE MUNICPAL</v>
      </c>
      <c r="N585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585" t="s">
        <v>109</v>
      </c>
      <c r="P585" t="s">
        <v>113</v>
      </c>
      <c r="Q585" t="s">
        <v>112</v>
      </c>
      <c r="R585">
        <v>23</v>
      </c>
    </row>
    <row r="586" spans="1:18" x14ac:dyDescent="0.25">
      <c r="A586" t="s">
        <v>538</v>
      </c>
      <c r="B586" s="46">
        <f>VLOOKUP(Tabla14[[#This Row],[id]],Tabla2[],'aux buscarv'!B$1,FALSE)</f>
        <v>44970</v>
      </c>
      <c r="C586" s="61">
        <f>VLOOKUP(Tabla14[[#This Row],[id]],Tabla2[],'aux buscarv'!C$1,FALSE)</f>
        <v>13</v>
      </c>
      <c r="D586" s="61">
        <f>VLOOKUP(Tabla14[[#This Row],[id]],Tabla2[],'aux buscarv'!D$1,FALSE)</f>
        <v>2</v>
      </c>
      <c r="E586" s="61">
        <f>VLOOKUP(Tabla14[[#This Row],[id]],Tabla2[],'aux buscarv'!E$1,FALSE)</f>
        <v>2023</v>
      </c>
      <c r="F586" s="61">
        <f>VLOOKUP(Tabla14[[#This Row],[id]],Tabla2[],'aux buscarv'!F$1,FALSE)</f>
        <v>8</v>
      </c>
      <c r="G586" s="61" t="str">
        <f>VLOOKUP(Tabla14[[#This Row],[id]],Tabla2[],'aux buscarv'!G$1,FALSE)</f>
        <v>ESTAR</v>
      </c>
      <c r="H586" s="61" t="str">
        <f>VLOOKUP(Tabla14[[#This Row],[id]],Tabla2[],'aux buscarv'!H$1,FALSE)</f>
        <v>SANTA CRUZ</v>
      </c>
      <c r="I586" s="61">
        <f>VLOOKUP(Tabla14[[#This Row],[id]],Tabla2[],'aux buscarv'!I$1,FALSE)</f>
        <v>30</v>
      </c>
      <c r="J586" s="61" t="str">
        <f>VLOOKUP(Tabla14[[#This Row],[id]],Tabla2[],'aux buscarv'!J$1,FALSE)</f>
        <v>CORPEN AIKE</v>
      </c>
      <c r="K586" s="61" t="str">
        <f>VLOOKUP(Tabla14[[#This Row],[id]],Tabla2[],'aux buscarv'!K$1,FALSE)</f>
        <v>PUERTO SANTA CRUZ</v>
      </c>
      <c r="L586" s="61" t="str">
        <f>VLOOKUP(Tabla14[[#This Row],[id]],Tabla2[],'aux buscarv'!L$1,FALSE)</f>
        <v>CAMION</v>
      </c>
      <c r="M586" s="61" t="str">
        <f>VLOOKUP(Tabla14[[#This Row],[id]],Tabla2[],'aux buscarv'!M$1,FALSE)</f>
        <v>AV. AVELLANEDA ENTRE CIC Y ALBERGUE MUNICPAL</v>
      </c>
      <c r="N586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586" t="s">
        <v>114</v>
      </c>
      <c r="P586" t="s">
        <v>115</v>
      </c>
      <c r="Q586" t="s">
        <v>111</v>
      </c>
      <c r="R586">
        <v>10</v>
      </c>
    </row>
    <row r="587" spans="1:18" x14ac:dyDescent="0.25">
      <c r="A587" t="s">
        <v>538</v>
      </c>
      <c r="B587" s="46">
        <f>VLOOKUP(Tabla14[[#This Row],[id]],Tabla2[],'aux buscarv'!B$1,FALSE)</f>
        <v>44970</v>
      </c>
      <c r="C587" s="61">
        <f>VLOOKUP(Tabla14[[#This Row],[id]],Tabla2[],'aux buscarv'!C$1,FALSE)</f>
        <v>13</v>
      </c>
      <c r="D587" s="61">
        <f>VLOOKUP(Tabla14[[#This Row],[id]],Tabla2[],'aux buscarv'!D$1,FALSE)</f>
        <v>2</v>
      </c>
      <c r="E587" s="61">
        <f>VLOOKUP(Tabla14[[#This Row],[id]],Tabla2[],'aux buscarv'!E$1,FALSE)</f>
        <v>2023</v>
      </c>
      <c r="F587" s="61">
        <f>VLOOKUP(Tabla14[[#This Row],[id]],Tabla2[],'aux buscarv'!F$1,FALSE)</f>
        <v>8</v>
      </c>
      <c r="G587" s="61" t="str">
        <f>VLOOKUP(Tabla14[[#This Row],[id]],Tabla2[],'aux buscarv'!G$1,FALSE)</f>
        <v>ESTAR</v>
      </c>
      <c r="H587" s="61" t="str">
        <f>VLOOKUP(Tabla14[[#This Row],[id]],Tabla2[],'aux buscarv'!H$1,FALSE)</f>
        <v>SANTA CRUZ</v>
      </c>
      <c r="I587" s="61">
        <f>VLOOKUP(Tabla14[[#This Row],[id]],Tabla2[],'aux buscarv'!I$1,FALSE)</f>
        <v>30</v>
      </c>
      <c r="J587" s="61" t="str">
        <f>VLOOKUP(Tabla14[[#This Row],[id]],Tabla2[],'aux buscarv'!J$1,FALSE)</f>
        <v>CORPEN AIKE</v>
      </c>
      <c r="K587" s="61" t="str">
        <f>VLOOKUP(Tabla14[[#This Row],[id]],Tabla2[],'aux buscarv'!K$1,FALSE)</f>
        <v>PUERTO SANTA CRUZ</v>
      </c>
      <c r="L587" s="61" t="str">
        <f>VLOOKUP(Tabla14[[#This Row],[id]],Tabla2[],'aux buscarv'!L$1,FALSE)</f>
        <v>CAMION</v>
      </c>
      <c r="M587" s="61" t="str">
        <f>VLOOKUP(Tabla14[[#This Row],[id]],Tabla2[],'aux buscarv'!M$1,FALSE)</f>
        <v>AV. AVELLANEDA ENTRE CIC Y ALBERGUE MUNICPAL</v>
      </c>
      <c r="N587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587" t="s">
        <v>114</v>
      </c>
      <c r="P587" t="s">
        <v>123</v>
      </c>
      <c r="Q587" t="s">
        <v>124</v>
      </c>
      <c r="R587">
        <v>6</v>
      </c>
    </row>
    <row r="588" spans="1:18" x14ac:dyDescent="0.25">
      <c r="A588" t="s">
        <v>538</v>
      </c>
      <c r="B588" s="46">
        <f>VLOOKUP(Tabla14[[#This Row],[id]],Tabla2[],'aux buscarv'!B$1,FALSE)</f>
        <v>44970</v>
      </c>
      <c r="C588" s="61">
        <f>VLOOKUP(Tabla14[[#This Row],[id]],Tabla2[],'aux buscarv'!C$1,FALSE)</f>
        <v>13</v>
      </c>
      <c r="D588" s="61">
        <f>VLOOKUP(Tabla14[[#This Row],[id]],Tabla2[],'aux buscarv'!D$1,FALSE)</f>
        <v>2</v>
      </c>
      <c r="E588" s="61">
        <f>VLOOKUP(Tabla14[[#This Row],[id]],Tabla2[],'aux buscarv'!E$1,FALSE)</f>
        <v>2023</v>
      </c>
      <c r="F588" s="61">
        <f>VLOOKUP(Tabla14[[#This Row],[id]],Tabla2[],'aux buscarv'!F$1,FALSE)</f>
        <v>8</v>
      </c>
      <c r="G588" s="61" t="str">
        <f>VLOOKUP(Tabla14[[#This Row],[id]],Tabla2[],'aux buscarv'!G$1,FALSE)</f>
        <v>ESTAR</v>
      </c>
      <c r="H588" s="61" t="str">
        <f>VLOOKUP(Tabla14[[#This Row],[id]],Tabla2[],'aux buscarv'!H$1,FALSE)</f>
        <v>SANTA CRUZ</v>
      </c>
      <c r="I588" s="61">
        <f>VLOOKUP(Tabla14[[#This Row],[id]],Tabla2[],'aux buscarv'!I$1,FALSE)</f>
        <v>30</v>
      </c>
      <c r="J588" s="61" t="str">
        <f>VLOOKUP(Tabla14[[#This Row],[id]],Tabla2[],'aux buscarv'!J$1,FALSE)</f>
        <v>CORPEN AIKE</v>
      </c>
      <c r="K588" s="61" t="str">
        <f>VLOOKUP(Tabla14[[#This Row],[id]],Tabla2[],'aux buscarv'!K$1,FALSE)</f>
        <v>PUERTO SANTA CRUZ</v>
      </c>
      <c r="L588" s="61" t="str">
        <f>VLOOKUP(Tabla14[[#This Row],[id]],Tabla2[],'aux buscarv'!L$1,FALSE)</f>
        <v>CAMION</v>
      </c>
      <c r="M588" s="61" t="str">
        <f>VLOOKUP(Tabla14[[#This Row],[id]],Tabla2[],'aux buscarv'!M$1,FALSE)</f>
        <v>AV. AVELLANEDA ENTRE CIC Y ALBERGUE MUNICPAL</v>
      </c>
      <c r="N588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588" t="s">
        <v>114</v>
      </c>
      <c r="P588" t="s">
        <v>123</v>
      </c>
      <c r="Q588" t="s">
        <v>111</v>
      </c>
      <c r="R588">
        <v>47</v>
      </c>
    </row>
    <row r="589" spans="1:18" x14ac:dyDescent="0.25">
      <c r="A589" t="s">
        <v>538</v>
      </c>
      <c r="B589" s="46">
        <f>VLOOKUP(Tabla14[[#This Row],[id]],Tabla2[],'aux buscarv'!B$1,FALSE)</f>
        <v>44970</v>
      </c>
      <c r="C589" s="61">
        <f>VLOOKUP(Tabla14[[#This Row],[id]],Tabla2[],'aux buscarv'!C$1,FALSE)</f>
        <v>13</v>
      </c>
      <c r="D589" s="61">
        <f>VLOOKUP(Tabla14[[#This Row],[id]],Tabla2[],'aux buscarv'!D$1,FALSE)</f>
        <v>2</v>
      </c>
      <c r="E589" s="61">
        <f>VLOOKUP(Tabla14[[#This Row],[id]],Tabla2[],'aux buscarv'!E$1,FALSE)</f>
        <v>2023</v>
      </c>
      <c r="F589" s="61">
        <f>VLOOKUP(Tabla14[[#This Row],[id]],Tabla2[],'aux buscarv'!F$1,FALSE)</f>
        <v>8</v>
      </c>
      <c r="G589" s="61" t="str">
        <f>VLOOKUP(Tabla14[[#This Row],[id]],Tabla2[],'aux buscarv'!G$1,FALSE)</f>
        <v>ESTAR</v>
      </c>
      <c r="H589" s="61" t="str">
        <f>VLOOKUP(Tabla14[[#This Row],[id]],Tabla2[],'aux buscarv'!H$1,FALSE)</f>
        <v>SANTA CRUZ</v>
      </c>
      <c r="I589" s="61">
        <f>VLOOKUP(Tabla14[[#This Row],[id]],Tabla2[],'aux buscarv'!I$1,FALSE)</f>
        <v>30</v>
      </c>
      <c r="J589" s="61" t="str">
        <f>VLOOKUP(Tabla14[[#This Row],[id]],Tabla2[],'aux buscarv'!J$1,FALSE)</f>
        <v>CORPEN AIKE</v>
      </c>
      <c r="K589" s="61" t="str">
        <f>VLOOKUP(Tabla14[[#This Row],[id]],Tabla2[],'aux buscarv'!K$1,FALSE)</f>
        <v>PUERTO SANTA CRUZ</v>
      </c>
      <c r="L589" s="61" t="str">
        <f>VLOOKUP(Tabla14[[#This Row],[id]],Tabla2[],'aux buscarv'!L$1,FALSE)</f>
        <v>CAMION</v>
      </c>
      <c r="M589" s="61" t="str">
        <f>VLOOKUP(Tabla14[[#This Row],[id]],Tabla2[],'aux buscarv'!M$1,FALSE)</f>
        <v>AV. AVELLANEDA ENTRE CIC Y ALBERGUE MUNICPAL</v>
      </c>
      <c r="N589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589" t="s">
        <v>129</v>
      </c>
      <c r="P589" t="s">
        <v>1022</v>
      </c>
      <c r="Q589" t="s">
        <v>111</v>
      </c>
      <c r="R589">
        <v>10</v>
      </c>
    </row>
    <row r="590" spans="1:18" x14ac:dyDescent="0.25">
      <c r="A590" t="s">
        <v>538</v>
      </c>
      <c r="B590" s="46">
        <f>VLOOKUP(Tabla14[[#This Row],[id]],Tabla2[],'aux buscarv'!B$1,FALSE)</f>
        <v>44970</v>
      </c>
      <c r="C590" s="61">
        <f>VLOOKUP(Tabla14[[#This Row],[id]],Tabla2[],'aux buscarv'!C$1,FALSE)</f>
        <v>13</v>
      </c>
      <c r="D590" s="61">
        <f>VLOOKUP(Tabla14[[#This Row],[id]],Tabla2[],'aux buscarv'!D$1,FALSE)</f>
        <v>2</v>
      </c>
      <c r="E590" s="61">
        <f>VLOOKUP(Tabla14[[#This Row],[id]],Tabla2[],'aux buscarv'!E$1,FALSE)</f>
        <v>2023</v>
      </c>
      <c r="F590" s="61">
        <f>VLOOKUP(Tabla14[[#This Row],[id]],Tabla2[],'aux buscarv'!F$1,FALSE)</f>
        <v>8</v>
      </c>
      <c r="G590" s="61" t="str">
        <f>VLOOKUP(Tabla14[[#This Row],[id]],Tabla2[],'aux buscarv'!G$1,FALSE)</f>
        <v>ESTAR</v>
      </c>
      <c r="H590" s="61" t="str">
        <f>VLOOKUP(Tabla14[[#This Row],[id]],Tabla2[],'aux buscarv'!H$1,FALSE)</f>
        <v>SANTA CRUZ</v>
      </c>
      <c r="I590" s="61">
        <f>VLOOKUP(Tabla14[[#This Row],[id]],Tabla2[],'aux buscarv'!I$1,FALSE)</f>
        <v>30</v>
      </c>
      <c r="J590" s="61" t="str">
        <f>VLOOKUP(Tabla14[[#This Row],[id]],Tabla2[],'aux buscarv'!J$1,FALSE)</f>
        <v>CORPEN AIKE</v>
      </c>
      <c r="K590" s="61" t="str">
        <f>VLOOKUP(Tabla14[[#This Row],[id]],Tabla2[],'aux buscarv'!K$1,FALSE)</f>
        <v>PUERTO SANTA CRUZ</v>
      </c>
      <c r="L590" s="61" t="str">
        <f>VLOOKUP(Tabla14[[#This Row],[id]],Tabla2[],'aux buscarv'!L$1,FALSE)</f>
        <v>CAMION</v>
      </c>
      <c r="M590" s="61" t="str">
        <f>VLOOKUP(Tabla14[[#This Row],[id]],Tabla2[],'aux buscarv'!M$1,FALSE)</f>
        <v>AV. AVELLANEDA ENTRE CIC Y ALBERGUE MUNICPAL</v>
      </c>
      <c r="N590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590" t="s">
        <v>129</v>
      </c>
      <c r="P590" t="s">
        <v>1022</v>
      </c>
      <c r="Q590" t="s">
        <v>133</v>
      </c>
      <c r="R590">
        <v>10</v>
      </c>
    </row>
    <row r="591" spans="1:18" x14ac:dyDescent="0.25">
      <c r="A591" t="s">
        <v>538</v>
      </c>
      <c r="B591" s="46">
        <f>VLOOKUP(Tabla14[[#This Row],[id]],Tabla2[],'aux buscarv'!B$1,FALSE)</f>
        <v>44970</v>
      </c>
      <c r="C591" s="61">
        <f>VLOOKUP(Tabla14[[#This Row],[id]],Tabla2[],'aux buscarv'!C$1,FALSE)</f>
        <v>13</v>
      </c>
      <c r="D591" s="61">
        <f>VLOOKUP(Tabla14[[#This Row],[id]],Tabla2[],'aux buscarv'!D$1,FALSE)</f>
        <v>2</v>
      </c>
      <c r="E591" s="61">
        <f>VLOOKUP(Tabla14[[#This Row],[id]],Tabla2[],'aux buscarv'!E$1,FALSE)</f>
        <v>2023</v>
      </c>
      <c r="F591" s="61">
        <f>VLOOKUP(Tabla14[[#This Row],[id]],Tabla2[],'aux buscarv'!F$1,FALSE)</f>
        <v>8</v>
      </c>
      <c r="G591" s="61" t="str">
        <f>VLOOKUP(Tabla14[[#This Row],[id]],Tabla2[],'aux buscarv'!G$1,FALSE)</f>
        <v>ESTAR</v>
      </c>
      <c r="H591" s="61" t="str">
        <f>VLOOKUP(Tabla14[[#This Row],[id]],Tabla2[],'aux buscarv'!H$1,FALSE)</f>
        <v>SANTA CRUZ</v>
      </c>
      <c r="I591" s="61">
        <f>VLOOKUP(Tabla14[[#This Row],[id]],Tabla2[],'aux buscarv'!I$1,FALSE)</f>
        <v>30</v>
      </c>
      <c r="J591" s="61" t="str">
        <f>VLOOKUP(Tabla14[[#This Row],[id]],Tabla2[],'aux buscarv'!J$1,FALSE)</f>
        <v>CORPEN AIKE</v>
      </c>
      <c r="K591" s="61" t="str">
        <f>VLOOKUP(Tabla14[[#This Row],[id]],Tabla2[],'aux buscarv'!K$1,FALSE)</f>
        <v>PUERTO SANTA CRUZ</v>
      </c>
      <c r="L591" s="61" t="str">
        <f>VLOOKUP(Tabla14[[#This Row],[id]],Tabla2[],'aux buscarv'!L$1,FALSE)</f>
        <v>CAMION</v>
      </c>
      <c r="M591" s="61" t="str">
        <f>VLOOKUP(Tabla14[[#This Row],[id]],Tabla2[],'aux buscarv'!M$1,FALSE)</f>
        <v>AV. AVELLANEDA ENTRE CIC Y ALBERGUE MUNICPAL</v>
      </c>
      <c r="N591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591" t="s">
        <v>129</v>
      </c>
      <c r="P591" t="s">
        <v>1022</v>
      </c>
      <c r="Q591" t="s">
        <v>134</v>
      </c>
      <c r="R591">
        <v>1</v>
      </c>
    </row>
    <row r="592" spans="1:18" x14ac:dyDescent="0.25">
      <c r="A592" t="s">
        <v>538</v>
      </c>
      <c r="B592" s="46">
        <f>VLOOKUP(Tabla14[[#This Row],[id]],Tabla2[],'aux buscarv'!B$1,FALSE)</f>
        <v>44970</v>
      </c>
      <c r="C592" s="61">
        <f>VLOOKUP(Tabla14[[#This Row],[id]],Tabla2[],'aux buscarv'!C$1,FALSE)</f>
        <v>13</v>
      </c>
      <c r="D592" s="61">
        <f>VLOOKUP(Tabla14[[#This Row],[id]],Tabla2[],'aux buscarv'!D$1,FALSE)</f>
        <v>2</v>
      </c>
      <c r="E592" s="61">
        <f>VLOOKUP(Tabla14[[#This Row],[id]],Tabla2[],'aux buscarv'!E$1,FALSE)</f>
        <v>2023</v>
      </c>
      <c r="F592" s="61">
        <f>VLOOKUP(Tabla14[[#This Row],[id]],Tabla2[],'aux buscarv'!F$1,FALSE)</f>
        <v>8</v>
      </c>
      <c r="G592" s="61" t="str">
        <f>VLOOKUP(Tabla14[[#This Row],[id]],Tabla2[],'aux buscarv'!G$1,FALSE)</f>
        <v>ESTAR</v>
      </c>
      <c r="H592" s="61" t="str">
        <f>VLOOKUP(Tabla14[[#This Row],[id]],Tabla2[],'aux buscarv'!H$1,FALSE)</f>
        <v>SANTA CRUZ</v>
      </c>
      <c r="I592" s="61">
        <f>VLOOKUP(Tabla14[[#This Row],[id]],Tabla2[],'aux buscarv'!I$1,FALSE)</f>
        <v>30</v>
      </c>
      <c r="J592" s="61" t="str">
        <f>VLOOKUP(Tabla14[[#This Row],[id]],Tabla2[],'aux buscarv'!J$1,FALSE)</f>
        <v>CORPEN AIKE</v>
      </c>
      <c r="K592" s="61" t="str">
        <f>VLOOKUP(Tabla14[[#This Row],[id]],Tabla2[],'aux buscarv'!K$1,FALSE)</f>
        <v>PUERTO SANTA CRUZ</v>
      </c>
      <c r="L592" s="61" t="str">
        <f>VLOOKUP(Tabla14[[#This Row],[id]],Tabla2[],'aux buscarv'!L$1,FALSE)</f>
        <v>CAMION</v>
      </c>
      <c r="M592" s="61" t="str">
        <f>VLOOKUP(Tabla14[[#This Row],[id]],Tabla2[],'aux buscarv'!M$1,FALSE)</f>
        <v>AV. AVELLANEDA ENTRE CIC Y ALBERGUE MUNICPAL</v>
      </c>
      <c r="N592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592" t="s">
        <v>129</v>
      </c>
      <c r="P592" t="s">
        <v>1024</v>
      </c>
      <c r="Q592" t="s">
        <v>132</v>
      </c>
      <c r="R592">
        <v>3</v>
      </c>
    </row>
    <row r="593" spans="1:18" x14ac:dyDescent="0.25">
      <c r="A593" t="s">
        <v>538</v>
      </c>
      <c r="B593" s="46">
        <f>VLOOKUP(Tabla14[[#This Row],[id]],Tabla2[],'aux buscarv'!B$1,FALSE)</f>
        <v>44970</v>
      </c>
      <c r="C593" s="61">
        <f>VLOOKUP(Tabla14[[#This Row],[id]],Tabla2[],'aux buscarv'!C$1,FALSE)</f>
        <v>13</v>
      </c>
      <c r="D593" s="61">
        <f>VLOOKUP(Tabla14[[#This Row],[id]],Tabla2[],'aux buscarv'!D$1,FALSE)</f>
        <v>2</v>
      </c>
      <c r="E593" s="61">
        <f>VLOOKUP(Tabla14[[#This Row],[id]],Tabla2[],'aux buscarv'!E$1,FALSE)</f>
        <v>2023</v>
      </c>
      <c r="F593" s="61">
        <f>VLOOKUP(Tabla14[[#This Row],[id]],Tabla2[],'aux buscarv'!F$1,FALSE)</f>
        <v>8</v>
      </c>
      <c r="G593" s="61" t="str">
        <f>VLOOKUP(Tabla14[[#This Row],[id]],Tabla2[],'aux buscarv'!G$1,FALSE)</f>
        <v>ESTAR</v>
      </c>
      <c r="H593" s="61" t="str">
        <f>VLOOKUP(Tabla14[[#This Row],[id]],Tabla2[],'aux buscarv'!H$1,FALSE)</f>
        <v>SANTA CRUZ</v>
      </c>
      <c r="I593" s="61">
        <f>VLOOKUP(Tabla14[[#This Row],[id]],Tabla2[],'aux buscarv'!I$1,FALSE)</f>
        <v>30</v>
      </c>
      <c r="J593" s="61" t="str">
        <f>VLOOKUP(Tabla14[[#This Row],[id]],Tabla2[],'aux buscarv'!J$1,FALSE)</f>
        <v>CORPEN AIKE</v>
      </c>
      <c r="K593" s="61" t="str">
        <f>VLOOKUP(Tabla14[[#This Row],[id]],Tabla2[],'aux buscarv'!K$1,FALSE)</f>
        <v>PUERTO SANTA CRUZ</v>
      </c>
      <c r="L593" s="61" t="str">
        <f>VLOOKUP(Tabla14[[#This Row],[id]],Tabla2[],'aux buscarv'!L$1,FALSE)</f>
        <v>CAMION</v>
      </c>
      <c r="M593" s="61" t="str">
        <f>VLOOKUP(Tabla14[[#This Row],[id]],Tabla2[],'aux buscarv'!M$1,FALSE)</f>
        <v>AV. AVELLANEDA ENTRE CIC Y ALBERGUE MUNICPAL</v>
      </c>
      <c r="N593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593" t="s">
        <v>129</v>
      </c>
      <c r="P593" t="s">
        <v>1024</v>
      </c>
      <c r="Q593" t="s">
        <v>136</v>
      </c>
      <c r="R593">
        <v>18</v>
      </c>
    </row>
    <row r="594" spans="1:18" x14ac:dyDescent="0.25">
      <c r="A594" t="s">
        <v>538</v>
      </c>
      <c r="B594" s="46">
        <f>VLOOKUP(Tabla14[[#This Row],[id]],Tabla2[],'aux buscarv'!B$1,FALSE)</f>
        <v>44970</v>
      </c>
      <c r="C594" s="61">
        <f>VLOOKUP(Tabla14[[#This Row],[id]],Tabla2[],'aux buscarv'!C$1,FALSE)</f>
        <v>13</v>
      </c>
      <c r="D594" s="61">
        <f>VLOOKUP(Tabla14[[#This Row],[id]],Tabla2[],'aux buscarv'!D$1,FALSE)</f>
        <v>2</v>
      </c>
      <c r="E594" s="61">
        <f>VLOOKUP(Tabla14[[#This Row],[id]],Tabla2[],'aux buscarv'!E$1,FALSE)</f>
        <v>2023</v>
      </c>
      <c r="F594" s="61">
        <f>VLOOKUP(Tabla14[[#This Row],[id]],Tabla2[],'aux buscarv'!F$1,FALSE)</f>
        <v>8</v>
      </c>
      <c r="G594" s="61" t="str">
        <f>VLOOKUP(Tabla14[[#This Row],[id]],Tabla2[],'aux buscarv'!G$1,FALSE)</f>
        <v>ESTAR</v>
      </c>
      <c r="H594" s="61" t="str">
        <f>VLOOKUP(Tabla14[[#This Row],[id]],Tabla2[],'aux buscarv'!H$1,FALSE)</f>
        <v>SANTA CRUZ</v>
      </c>
      <c r="I594" s="61">
        <f>VLOOKUP(Tabla14[[#This Row],[id]],Tabla2[],'aux buscarv'!I$1,FALSE)</f>
        <v>30</v>
      </c>
      <c r="J594" s="61" t="str">
        <f>VLOOKUP(Tabla14[[#This Row],[id]],Tabla2[],'aux buscarv'!J$1,FALSE)</f>
        <v>CORPEN AIKE</v>
      </c>
      <c r="K594" s="61" t="str">
        <f>VLOOKUP(Tabla14[[#This Row],[id]],Tabla2[],'aux buscarv'!K$1,FALSE)</f>
        <v>PUERTO SANTA CRUZ</v>
      </c>
      <c r="L594" s="61" t="str">
        <f>VLOOKUP(Tabla14[[#This Row],[id]],Tabla2[],'aux buscarv'!L$1,FALSE)</f>
        <v>CAMION</v>
      </c>
      <c r="M594" s="61" t="str">
        <f>VLOOKUP(Tabla14[[#This Row],[id]],Tabla2[],'aux buscarv'!M$1,FALSE)</f>
        <v>AV. AVELLANEDA ENTRE CIC Y ALBERGUE MUNICPAL</v>
      </c>
      <c r="N594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594" t="s">
        <v>129</v>
      </c>
      <c r="P594" t="s">
        <v>1024</v>
      </c>
      <c r="Q594" t="s">
        <v>134</v>
      </c>
      <c r="R594">
        <v>2</v>
      </c>
    </row>
    <row r="595" spans="1:18" x14ac:dyDescent="0.25">
      <c r="A595" t="s">
        <v>538</v>
      </c>
      <c r="B595" s="46">
        <f>VLOOKUP(Tabla14[[#This Row],[id]],Tabla2[],'aux buscarv'!B$1,FALSE)</f>
        <v>44970</v>
      </c>
      <c r="C595" s="61">
        <f>VLOOKUP(Tabla14[[#This Row],[id]],Tabla2[],'aux buscarv'!C$1,FALSE)</f>
        <v>13</v>
      </c>
      <c r="D595" s="61">
        <f>VLOOKUP(Tabla14[[#This Row],[id]],Tabla2[],'aux buscarv'!D$1,FALSE)</f>
        <v>2</v>
      </c>
      <c r="E595" s="61">
        <f>VLOOKUP(Tabla14[[#This Row],[id]],Tabla2[],'aux buscarv'!E$1,FALSE)</f>
        <v>2023</v>
      </c>
      <c r="F595" s="61">
        <f>VLOOKUP(Tabla14[[#This Row],[id]],Tabla2[],'aux buscarv'!F$1,FALSE)</f>
        <v>8</v>
      </c>
      <c r="G595" s="61" t="str">
        <f>VLOOKUP(Tabla14[[#This Row],[id]],Tabla2[],'aux buscarv'!G$1,FALSE)</f>
        <v>ESTAR</v>
      </c>
      <c r="H595" s="61" t="str">
        <f>VLOOKUP(Tabla14[[#This Row],[id]],Tabla2[],'aux buscarv'!H$1,FALSE)</f>
        <v>SANTA CRUZ</v>
      </c>
      <c r="I595" s="61">
        <f>VLOOKUP(Tabla14[[#This Row],[id]],Tabla2[],'aux buscarv'!I$1,FALSE)</f>
        <v>30</v>
      </c>
      <c r="J595" s="61" t="str">
        <f>VLOOKUP(Tabla14[[#This Row],[id]],Tabla2[],'aux buscarv'!J$1,FALSE)</f>
        <v>CORPEN AIKE</v>
      </c>
      <c r="K595" s="61" t="str">
        <f>VLOOKUP(Tabla14[[#This Row],[id]],Tabla2[],'aux buscarv'!K$1,FALSE)</f>
        <v>PUERTO SANTA CRUZ</v>
      </c>
      <c r="L595" s="61" t="str">
        <f>VLOOKUP(Tabla14[[#This Row],[id]],Tabla2[],'aux buscarv'!L$1,FALSE)</f>
        <v>CAMION</v>
      </c>
      <c r="M595" s="61" t="str">
        <f>VLOOKUP(Tabla14[[#This Row],[id]],Tabla2[],'aux buscarv'!M$1,FALSE)</f>
        <v>AV. AVELLANEDA ENTRE CIC Y ALBERGUE MUNICPAL</v>
      </c>
      <c r="N595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595" t="s">
        <v>129</v>
      </c>
      <c r="P595" t="s">
        <v>137</v>
      </c>
      <c r="Q595" t="s">
        <v>111</v>
      </c>
      <c r="R595">
        <v>9</v>
      </c>
    </row>
    <row r="596" spans="1:18" x14ac:dyDescent="0.25">
      <c r="A596" t="s">
        <v>538</v>
      </c>
      <c r="B596" s="46">
        <f>VLOOKUP(Tabla14[[#This Row],[id]],Tabla2[],'aux buscarv'!B$1,FALSE)</f>
        <v>44970</v>
      </c>
      <c r="C596" s="61">
        <f>VLOOKUP(Tabla14[[#This Row],[id]],Tabla2[],'aux buscarv'!C$1,FALSE)</f>
        <v>13</v>
      </c>
      <c r="D596" s="61">
        <f>VLOOKUP(Tabla14[[#This Row],[id]],Tabla2[],'aux buscarv'!D$1,FALSE)</f>
        <v>2</v>
      </c>
      <c r="E596" s="61">
        <f>VLOOKUP(Tabla14[[#This Row],[id]],Tabla2[],'aux buscarv'!E$1,FALSE)</f>
        <v>2023</v>
      </c>
      <c r="F596" s="61">
        <f>VLOOKUP(Tabla14[[#This Row],[id]],Tabla2[],'aux buscarv'!F$1,FALSE)</f>
        <v>8</v>
      </c>
      <c r="G596" s="61" t="str">
        <f>VLOOKUP(Tabla14[[#This Row],[id]],Tabla2[],'aux buscarv'!G$1,FALSE)</f>
        <v>ESTAR</v>
      </c>
      <c r="H596" s="61" t="str">
        <f>VLOOKUP(Tabla14[[#This Row],[id]],Tabla2[],'aux buscarv'!H$1,FALSE)</f>
        <v>SANTA CRUZ</v>
      </c>
      <c r="I596" s="61">
        <f>VLOOKUP(Tabla14[[#This Row],[id]],Tabla2[],'aux buscarv'!I$1,FALSE)</f>
        <v>30</v>
      </c>
      <c r="J596" s="61" t="str">
        <f>VLOOKUP(Tabla14[[#This Row],[id]],Tabla2[],'aux buscarv'!J$1,FALSE)</f>
        <v>CORPEN AIKE</v>
      </c>
      <c r="K596" s="61" t="str">
        <f>VLOOKUP(Tabla14[[#This Row],[id]],Tabla2[],'aux buscarv'!K$1,FALSE)</f>
        <v>PUERTO SANTA CRUZ</v>
      </c>
      <c r="L596" s="61" t="str">
        <f>VLOOKUP(Tabla14[[#This Row],[id]],Tabla2[],'aux buscarv'!L$1,FALSE)</f>
        <v>CAMION</v>
      </c>
      <c r="M596" s="61" t="str">
        <f>VLOOKUP(Tabla14[[#This Row],[id]],Tabla2[],'aux buscarv'!M$1,FALSE)</f>
        <v>AV. AVELLANEDA ENTRE CIC Y ALBERGUE MUNICPAL</v>
      </c>
      <c r="N596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596" t="s">
        <v>129</v>
      </c>
      <c r="P596" t="s">
        <v>137</v>
      </c>
      <c r="Q596" t="s">
        <v>138</v>
      </c>
      <c r="R596">
        <v>4</v>
      </c>
    </row>
    <row r="597" spans="1:18" x14ac:dyDescent="0.25">
      <c r="A597" t="s">
        <v>538</v>
      </c>
      <c r="B597" s="46">
        <f>VLOOKUP(Tabla14[[#This Row],[id]],Tabla2[],'aux buscarv'!B$1,FALSE)</f>
        <v>44970</v>
      </c>
      <c r="C597" s="61">
        <f>VLOOKUP(Tabla14[[#This Row],[id]],Tabla2[],'aux buscarv'!C$1,FALSE)</f>
        <v>13</v>
      </c>
      <c r="D597" s="61">
        <f>VLOOKUP(Tabla14[[#This Row],[id]],Tabla2[],'aux buscarv'!D$1,FALSE)</f>
        <v>2</v>
      </c>
      <c r="E597" s="61">
        <f>VLOOKUP(Tabla14[[#This Row],[id]],Tabla2[],'aux buscarv'!E$1,FALSE)</f>
        <v>2023</v>
      </c>
      <c r="F597" s="61">
        <f>VLOOKUP(Tabla14[[#This Row],[id]],Tabla2[],'aux buscarv'!F$1,FALSE)</f>
        <v>8</v>
      </c>
      <c r="G597" s="61" t="str">
        <f>VLOOKUP(Tabla14[[#This Row],[id]],Tabla2[],'aux buscarv'!G$1,FALSE)</f>
        <v>ESTAR</v>
      </c>
      <c r="H597" s="61" t="str">
        <f>VLOOKUP(Tabla14[[#This Row],[id]],Tabla2[],'aux buscarv'!H$1,FALSE)</f>
        <v>SANTA CRUZ</v>
      </c>
      <c r="I597" s="61">
        <f>VLOOKUP(Tabla14[[#This Row],[id]],Tabla2[],'aux buscarv'!I$1,FALSE)</f>
        <v>30</v>
      </c>
      <c r="J597" s="61" t="str">
        <f>VLOOKUP(Tabla14[[#This Row],[id]],Tabla2[],'aux buscarv'!J$1,FALSE)</f>
        <v>CORPEN AIKE</v>
      </c>
      <c r="K597" s="61" t="str">
        <f>VLOOKUP(Tabla14[[#This Row],[id]],Tabla2[],'aux buscarv'!K$1,FALSE)</f>
        <v>PUERTO SANTA CRUZ</v>
      </c>
      <c r="L597" s="61" t="str">
        <f>VLOOKUP(Tabla14[[#This Row],[id]],Tabla2[],'aux buscarv'!L$1,FALSE)</f>
        <v>CAMION</v>
      </c>
      <c r="M597" s="61" t="str">
        <f>VLOOKUP(Tabla14[[#This Row],[id]],Tabla2[],'aux buscarv'!M$1,FALSE)</f>
        <v>AV. AVELLANEDA ENTRE CIC Y ALBERGUE MUNICPAL</v>
      </c>
      <c r="N597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597" t="s">
        <v>129</v>
      </c>
      <c r="P597" t="s">
        <v>137</v>
      </c>
      <c r="Q597" t="s">
        <v>139</v>
      </c>
      <c r="R597">
        <v>5</v>
      </c>
    </row>
    <row r="598" spans="1:18" x14ac:dyDescent="0.25">
      <c r="A598" t="s">
        <v>538</v>
      </c>
      <c r="B598" s="46">
        <f>VLOOKUP(Tabla14[[#This Row],[id]],Tabla2[],'aux buscarv'!B$1,FALSE)</f>
        <v>44970</v>
      </c>
      <c r="C598" s="61">
        <f>VLOOKUP(Tabla14[[#This Row],[id]],Tabla2[],'aux buscarv'!C$1,FALSE)</f>
        <v>13</v>
      </c>
      <c r="D598" s="61">
        <f>VLOOKUP(Tabla14[[#This Row],[id]],Tabla2[],'aux buscarv'!D$1,FALSE)</f>
        <v>2</v>
      </c>
      <c r="E598" s="61">
        <f>VLOOKUP(Tabla14[[#This Row],[id]],Tabla2[],'aux buscarv'!E$1,FALSE)</f>
        <v>2023</v>
      </c>
      <c r="F598" s="61">
        <f>VLOOKUP(Tabla14[[#This Row],[id]],Tabla2[],'aux buscarv'!F$1,FALSE)</f>
        <v>8</v>
      </c>
      <c r="G598" s="61" t="str">
        <f>VLOOKUP(Tabla14[[#This Row],[id]],Tabla2[],'aux buscarv'!G$1,FALSE)</f>
        <v>ESTAR</v>
      </c>
      <c r="H598" s="61" t="str">
        <f>VLOOKUP(Tabla14[[#This Row],[id]],Tabla2[],'aux buscarv'!H$1,FALSE)</f>
        <v>SANTA CRUZ</v>
      </c>
      <c r="I598" s="61">
        <f>VLOOKUP(Tabla14[[#This Row],[id]],Tabla2[],'aux buscarv'!I$1,FALSE)</f>
        <v>30</v>
      </c>
      <c r="J598" s="61" t="str">
        <f>VLOOKUP(Tabla14[[#This Row],[id]],Tabla2[],'aux buscarv'!J$1,FALSE)</f>
        <v>CORPEN AIKE</v>
      </c>
      <c r="K598" s="61" t="str">
        <f>VLOOKUP(Tabla14[[#This Row],[id]],Tabla2[],'aux buscarv'!K$1,FALSE)</f>
        <v>PUERTO SANTA CRUZ</v>
      </c>
      <c r="L598" s="61" t="str">
        <f>VLOOKUP(Tabla14[[#This Row],[id]],Tabla2[],'aux buscarv'!L$1,FALSE)</f>
        <v>CAMION</v>
      </c>
      <c r="M598" s="61" t="str">
        <f>VLOOKUP(Tabla14[[#This Row],[id]],Tabla2[],'aux buscarv'!M$1,FALSE)</f>
        <v>AV. AVELLANEDA ENTRE CIC Y ALBERGUE MUNICPAL</v>
      </c>
      <c r="N598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598" t="s">
        <v>129</v>
      </c>
      <c r="P598" t="s">
        <v>137</v>
      </c>
      <c r="Q598" t="s">
        <v>140</v>
      </c>
      <c r="R598">
        <v>9</v>
      </c>
    </row>
    <row r="599" spans="1:18" x14ac:dyDescent="0.25">
      <c r="A599" t="s">
        <v>538</v>
      </c>
      <c r="B599" s="46">
        <f>VLOOKUP(Tabla14[[#This Row],[id]],Tabla2[],'aux buscarv'!B$1,FALSE)</f>
        <v>44970</v>
      </c>
      <c r="C599" s="61">
        <f>VLOOKUP(Tabla14[[#This Row],[id]],Tabla2[],'aux buscarv'!C$1,FALSE)</f>
        <v>13</v>
      </c>
      <c r="D599" s="61">
        <f>VLOOKUP(Tabla14[[#This Row],[id]],Tabla2[],'aux buscarv'!D$1,FALSE)</f>
        <v>2</v>
      </c>
      <c r="E599" s="61">
        <f>VLOOKUP(Tabla14[[#This Row],[id]],Tabla2[],'aux buscarv'!E$1,FALSE)</f>
        <v>2023</v>
      </c>
      <c r="F599" s="61">
        <f>VLOOKUP(Tabla14[[#This Row],[id]],Tabla2[],'aux buscarv'!F$1,FALSE)</f>
        <v>8</v>
      </c>
      <c r="G599" s="61" t="str">
        <f>VLOOKUP(Tabla14[[#This Row],[id]],Tabla2[],'aux buscarv'!G$1,FALSE)</f>
        <v>ESTAR</v>
      </c>
      <c r="H599" s="61" t="str">
        <f>VLOOKUP(Tabla14[[#This Row],[id]],Tabla2[],'aux buscarv'!H$1,FALSE)</f>
        <v>SANTA CRUZ</v>
      </c>
      <c r="I599" s="61">
        <f>VLOOKUP(Tabla14[[#This Row],[id]],Tabla2[],'aux buscarv'!I$1,FALSE)</f>
        <v>30</v>
      </c>
      <c r="J599" s="61" t="str">
        <f>VLOOKUP(Tabla14[[#This Row],[id]],Tabla2[],'aux buscarv'!J$1,FALSE)</f>
        <v>CORPEN AIKE</v>
      </c>
      <c r="K599" s="61" t="str">
        <f>VLOOKUP(Tabla14[[#This Row],[id]],Tabla2[],'aux buscarv'!K$1,FALSE)</f>
        <v>PUERTO SANTA CRUZ</v>
      </c>
      <c r="L599" s="61" t="str">
        <f>VLOOKUP(Tabla14[[#This Row],[id]],Tabla2[],'aux buscarv'!L$1,FALSE)</f>
        <v>CAMION</v>
      </c>
      <c r="M599" s="61" t="str">
        <f>VLOOKUP(Tabla14[[#This Row],[id]],Tabla2[],'aux buscarv'!M$1,FALSE)</f>
        <v>AV. AVELLANEDA ENTRE CIC Y ALBERGUE MUNICPAL</v>
      </c>
      <c r="N599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599" t="s">
        <v>129</v>
      </c>
      <c r="P599" t="s">
        <v>137</v>
      </c>
      <c r="Q599" t="s">
        <v>142</v>
      </c>
      <c r="R599">
        <v>25</v>
      </c>
    </row>
    <row r="600" spans="1:18" x14ac:dyDescent="0.25">
      <c r="A600" t="s">
        <v>538</v>
      </c>
      <c r="B600" s="46">
        <f>VLOOKUP(Tabla14[[#This Row],[id]],Tabla2[],'aux buscarv'!B$1,FALSE)</f>
        <v>44970</v>
      </c>
      <c r="C600" s="61">
        <f>VLOOKUP(Tabla14[[#This Row],[id]],Tabla2[],'aux buscarv'!C$1,FALSE)</f>
        <v>13</v>
      </c>
      <c r="D600" s="61">
        <f>VLOOKUP(Tabla14[[#This Row],[id]],Tabla2[],'aux buscarv'!D$1,FALSE)</f>
        <v>2</v>
      </c>
      <c r="E600" s="61">
        <f>VLOOKUP(Tabla14[[#This Row],[id]],Tabla2[],'aux buscarv'!E$1,FALSE)</f>
        <v>2023</v>
      </c>
      <c r="F600" s="61">
        <f>VLOOKUP(Tabla14[[#This Row],[id]],Tabla2[],'aux buscarv'!F$1,FALSE)</f>
        <v>8</v>
      </c>
      <c r="G600" s="61" t="str">
        <f>VLOOKUP(Tabla14[[#This Row],[id]],Tabla2[],'aux buscarv'!G$1,FALSE)</f>
        <v>ESTAR</v>
      </c>
      <c r="H600" s="61" t="str">
        <f>VLOOKUP(Tabla14[[#This Row],[id]],Tabla2[],'aux buscarv'!H$1,FALSE)</f>
        <v>SANTA CRUZ</v>
      </c>
      <c r="I600" s="61">
        <f>VLOOKUP(Tabla14[[#This Row],[id]],Tabla2[],'aux buscarv'!I$1,FALSE)</f>
        <v>30</v>
      </c>
      <c r="J600" s="61" t="str">
        <f>VLOOKUP(Tabla14[[#This Row],[id]],Tabla2[],'aux buscarv'!J$1,FALSE)</f>
        <v>CORPEN AIKE</v>
      </c>
      <c r="K600" s="61" t="str">
        <f>VLOOKUP(Tabla14[[#This Row],[id]],Tabla2[],'aux buscarv'!K$1,FALSE)</f>
        <v>PUERTO SANTA CRUZ</v>
      </c>
      <c r="L600" s="61" t="str">
        <f>VLOOKUP(Tabla14[[#This Row],[id]],Tabla2[],'aux buscarv'!L$1,FALSE)</f>
        <v>CAMION</v>
      </c>
      <c r="M600" s="61" t="str">
        <f>VLOOKUP(Tabla14[[#This Row],[id]],Tabla2[],'aux buscarv'!M$1,FALSE)</f>
        <v>AV. AVELLANEDA ENTRE CIC Y ALBERGUE MUNICPAL</v>
      </c>
      <c r="N600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00" t="s">
        <v>129</v>
      </c>
      <c r="P600" t="s">
        <v>137</v>
      </c>
      <c r="Q600" t="s">
        <v>134</v>
      </c>
      <c r="R600">
        <v>2</v>
      </c>
    </row>
    <row r="601" spans="1:18" x14ac:dyDescent="0.25">
      <c r="A601" t="s">
        <v>538</v>
      </c>
      <c r="B601" s="46">
        <f>VLOOKUP(Tabla14[[#This Row],[id]],Tabla2[],'aux buscarv'!B$1,FALSE)</f>
        <v>44970</v>
      </c>
      <c r="C601" s="61">
        <f>VLOOKUP(Tabla14[[#This Row],[id]],Tabla2[],'aux buscarv'!C$1,FALSE)</f>
        <v>13</v>
      </c>
      <c r="D601" s="61">
        <f>VLOOKUP(Tabla14[[#This Row],[id]],Tabla2[],'aux buscarv'!D$1,FALSE)</f>
        <v>2</v>
      </c>
      <c r="E601" s="61">
        <f>VLOOKUP(Tabla14[[#This Row],[id]],Tabla2[],'aux buscarv'!E$1,FALSE)</f>
        <v>2023</v>
      </c>
      <c r="F601" s="61">
        <f>VLOOKUP(Tabla14[[#This Row],[id]],Tabla2[],'aux buscarv'!F$1,FALSE)</f>
        <v>8</v>
      </c>
      <c r="G601" s="61" t="str">
        <f>VLOOKUP(Tabla14[[#This Row],[id]],Tabla2[],'aux buscarv'!G$1,FALSE)</f>
        <v>ESTAR</v>
      </c>
      <c r="H601" s="61" t="str">
        <f>VLOOKUP(Tabla14[[#This Row],[id]],Tabla2[],'aux buscarv'!H$1,FALSE)</f>
        <v>SANTA CRUZ</v>
      </c>
      <c r="I601" s="61">
        <f>VLOOKUP(Tabla14[[#This Row],[id]],Tabla2[],'aux buscarv'!I$1,FALSE)</f>
        <v>30</v>
      </c>
      <c r="J601" s="61" t="str">
        <f>VLOOKUP(Tabla14[[#This Row],[id]],Tabla2[],'aux buscarv'!J$1,FALSE)</f>
        <v>CORPEN AIKE</v>
      </c>
      <c r="K601" s="61" t="str">
        <f>VLOOKUP(Tabla14[[#This Row],[id]],Tabla2[],'aux buscarv'!K$1,FALSE)</f>
        <v>PUERTO SANTA CRUZ</v>
      </c>
      <c r="L601" s="61" t="str">
        <f>VLOOKUP(Tabla14[[#This Row],[id]],Tabla2[],'aux buscarv'!L$1,FALSE)</f>
        <v>CAMION</v>
      </c>
      <c r="M601" s="61" t="str">
        <f>VLOOKUP(Tabla14[[#This Row],[id]],Tabla2[],'aux buscarv'!M$1,FALSE)</f>
        <v>AV. AVELLANEDA ENTRE CIC Y ALBERGUE MUNICPAL</v>
      </c>
      <c r="N601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01" t="s">
        <v>144</v>
      </c>
      <c r="P601" t="s">
        <v>145</v>
      </c>
      <c r="Q601" t="s">
        <v>111</v>
      </c>
      <c r="R601">
        <v>16</v>
      </c>
    </row>
    <row r="602" spans="1:18" x14ac:dyDescent="0.25">
      <c r="A602" t="s">
        <v>538</v>
      </c>
      <c r="B602" s="46">
        <f>VLOOKUP(Tabla14[[#This Row],[id]],Tabla2[],'aux buscarv'!B$1,FALSE)</f>
        <v>44970</v>
      </c>
      <c r="C602" s="61">
        <f>VLOOKUP(Tabla14[[#This Row],[id]],Tabla2[],'aux buscarv'!C$1,FALSE)</f>
        <v>13</v>
      </c>
      <c r="D602" s="61">
        <f>VLOOKUP(Tabla14[[#This Row],[id]],Tabla2[],'aux buscarv'!D$1,FALSE)</f>
        <v>2</v>
      </c>
      <c r="E602" s="61">
        <f>VLOOKUP(Tabla14[[#This Row],[id]],Tabla2[],'aux buscarv'!E$1,FALSE)</f>
        <v>2023</v>
      </c>
      <c r="F602" s="61">
        <f>VLOOKUP(Tabla14[[#This Row],[id]],Tabla2[],'aux buscarv'!F$1,FALSE)</f>
        <v>8</v>
      </c>
      <c r="G602" s="61" t="str">
        <f>VLOOKUP(Tabla14[[#This Row],[id]],Tabla2[],'aux buscarv'!G$1,FALSE)</f>
        <v>ESTAR</v>
      </c>
      <c r="H602" s="61" t="str">
        <f>VLOOKUP(Tabla14[[#This Row],[id]],Tabla2[],'aux buscarv'!H$1,FALSE)</f>
        <v>SANTA CRUZ</v>
      </c>
      <c r="I602" s="61">
        <f>VLOOKUP(Tabla14[[#This Row],[id]],Tabla2[],'aux buscarv'!I$1,FALSE)</f>
        <v>30</v>
      </c>
      <c r="J602" s="61" t="str">
        <f>VLOOKUP(Tabla14[[#This Row],[id]],Tabla2[],'aux buscarv'!J$1,FALSE)</f>
        <v>CORPEN AIKE</v>
      </c>
      <c r="K602" s="61" t="str">
        <f>VLOOKUP(Tabla14[[#This Row],[id]],Tabla2[],'aux buscarv'!K$1,FALSE)</f>
        <v>PUERTO SANTA CRUZ</v>
      </c>
      <c r="L602" s="61" t="str">
        <f>VLOOKUP(Tabla14[[#This Row],[id]],Tabla2[],'aux buscarv'!L$1,FALSE)</f>
        <v>CAMION</v>
      </c>
      <c r="M602" s="61" t="str">
        <f>VLOOKUP(Tabla14[[#This Row],[id]],Tabla2[],'aux buscarv'!M$1,FALSE)</f>
        <v>AV. AVELLANEDA ENTRE CIC Y ALBERGUE MUNICPAL</v>
      </c>
      <c r="N602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02" t="s">
        <v>144</v>
      </c>
      <c r="P602" t="s">
        <v>145</v>
      </c>
      <c r="Q602" t="s">
        <v>146</v>
      </c>
      <c r="R602">
        <v>66</v>
      </c>
    </row>
    <row r="603" spans="1:18" x14ac:dyDescent="0.25">
      <c r="A603" t="s">
        <v>538</v>
      </c>
      <c r="B603" s="46">
        <f>VLOOKUP(Tabla14[[#This Row],[id]],Tabla2[],'aux buscarv'!B$1,FALSE)</f>
        <v>44970</v>
      </c>
      <c r="C603" s="61">
        <f>VLOOKUP(Tabla14[[#This Row],[id]],Tabla2[],'aux buscarv'!C$1,FALSE)</f>
        <v>13</v>
      </c>
      <c r="D603" s="61">
        <f>VLOOKUP(Tabla14[[#This Row],[id]],Tabla2[],'aux buscarv'!D$1,FALSE)</f>
        <v>2</v>
      </c>
      <c r="E603" s="61">
        <f>VLOOKUP(Tabla14[[#This Row],[id]],Tabla2[],'aux buscarv'!E$1,FALSE)</f>
        <v>2023</v>
      </c>
      <c r="F603" s="61">
        <f>VLOOKUP(Tabla14[[#This Row],[id]],Tabla2[],'aux buscarv'!F$1,FALSE)</f>
        <v>8</v>
      </c>
      <c r="G603" s="61" t="str">
        <f>VLOOKUP(Tabla14[[#This Row],[id]],Tabla2[],'aux buscarv'!G$1,FALSE)</f>
        <v>ESTAR</v>
      </c>
      <c r="H603" s="61" t="str">
        <f>VLOOKUP(Tabla14[[#This Row],[id]],Tabla2[],'aux buscarv'!H$1,FALSE)</f>
        <v>SANTA CRUZ</v>
      </c>
      <c r="I603" s="61">
        <f>VLOOKUP(Tabla14[[#This Row],[id]],Tabla2[],'aux buscarv'!I$1,FALSE)</f>
        <v>30</v>
      </c>
      <c r="J603" s="61" t="str">
        <f>VLOOKUP(Tabla14[[#This Row],[id]],Tabla2[],'aux buscarv'!J$1,FALSE)</f>
        <v>CORPEN AIKE</v>
      </c>
      <c r="K603" s="61" t="str">
        <f>VLOOKUP(Tabla14[[#This Row],[id]],Tabla2[],'aux buscarv'!K$1,FALSE)</f>
        <v>PUERTO SANTA CRUZ</v>
      </c>
      <c r="L603" s="61" t="str">
        <f>VLOOKUP(Tabla14[[#This Row],[id]],Tabla2[],'aux buscarv'!L$1,FALSE)</f>
        <v>CAMION</v>
      </c>
      <c r="M603" s="61" t="str">
        <f>VLOOKUP(Tabla14[[#This Row],[id]],Tabla2[],'aux buscarv'!M$1,FALSE)</f>
        <v>AV. AVELLANEDA ENTRE CIC Y ALBERGUE MUNICPAL</v>
      </c>
      <c r="N603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03" t="s">
        <v>151</v>
      </c>
      <c r="P603" t="s">
        <v>151</v>
      </c>
      <c r="Q603" t="s">
        <v>111</v>
      </c>
      <c r="R603">
        <v>31</v>
      </c>
    </row>
    <row r="604" spans="1:18" x14ac:dyDescent="0.25">
      <c r="A604" t="s">
        <v>538</v>
      </c>
      <c r="B604" s="46">
        <f>VLOOKUP(Tabla14[[#This Row],[id]],Tabla2[],'aux buscarv'!B$1,FALSE)</f>
        <v>44970</v>
      </c>
      <c r="C604" s="61">
        <f>VLOOKUP(Tabla14[[#This Row],[id]],Tabla2[],'aux buscarv'!C$1,FALSE)</f>
        <v>13</v>
      </c>
      <c r="D604" s="61">
        <f>VLOOKUP(Tabla14[[#This Row],[id]],Tabla2[],'aux buscarv'!D$1,FALSE)</f>
        <v>2</v>
      </c>
      <c r="E604" s="61">
        <f>VLOOKUP(Tabla14[[#This Row],[id]],Tabla2[],'aux buscarv'!E$1,FALSE)</f>
        <v>2023</v>
      </c>
      <c r="F604" s="61">
        <f>VLOOKUP(Tabla14[[#This Row],[id]],Tabla2[],'aux buscarv'!F$1,FALSE)</f>
        <v>8</v>
      </c>
      <c r="G604" s="61" t="str">
        <f>VLOOKUP(Tabla14[[#This Row],[id]],Tabla2[],'aux buscarv'!G$1,FALSE)</f>
        <v>ESTAR</v>
      </c>
      <c r="H604" s="61" t="str">
        <f>VLOOKUP(Tabla14[[#This Row],[id]],Tabla2[],'aux buscarv'!H$1,FALSE)</f>
        <v>SANTA CRUZ</v>
      </c>
      <c r="I604" s="61">
        <f>VLOOKUP(Tabla14[[#This Row],[id]],Tabla2[],'aux buscarv'!I$1,FALSE)</f>
        <v>30</v>
      </c>
      <c r="J604" s="61" t="str">
        <f>VLOOKUP(Tabla14[[#This Row],[id]],Tabla2[],'aux buscarv'!J$1,FALSE)</f>
        <v>CORPEN AIKE</v>
      </c>
      <c r="K604" s="61" t="str">
        <f>VLOOKUP(Tabla14[[#This Row],[id]],Tabla2[],'aux buscarv'!K$1,FALSE)</f>
        <v>PUERTO SANTA CRUZ</v>
      </c>
      <c r="L604" s="61" t="str">
        <f>VLOOKUP(Tabla14[[#This Row],[id]],Tabla2[],'aux buscarv'!L$1,FALSE)</f>
        <v>CAMION</v>
      </c>
      <c r="M604" s="61" t="str">
        <f>VLOOKUP(Tabla14[[#This Row],[id]],Tabla2[],'aux buscarv'!M$1,FALSE)</f>
        <v>AV. AVELLANEDA ENTRE CIC Y ALBERGUE MUNICPAL</v>
      </c>
      <c r="N604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04" t="s">
        <v>151</v>
      </c>
      <c r="P604" t="s">
        <v>151</v>
      </c>
      <c r="Q604" t="s">
        <v>142</v>
      </c>
      <c r="R604">
        <v>47</v>
      </c>
    </row>
    <row r="605" spans="1:18" x14ac:dyDescent="0.25">
      <c r="A605" t="s">
        <v>538</v>
      </c>
      <c r="B605" s="46">
        <f>VLOOKUP(Tabla14[[#This Row],[id]],Tabla2[],'aux buscarv'!B$1,FALSE)</f>
        <v>44970</v>
      </c>
      <c r="C605" s="61">
        <f>VLOOKUP(Tabla14[[#This Row],[id]],Tabla2[],'aux buscarv'!C$1,FALSE)</f>
        <v>13</v>
      </c>
      <c r="D605" s="61">
        <f>VLOOKUP(Tabla14[[#This Row],[id]],Tabla2[],'aux buscarv'!D$1,FALSE)</f>
        <v>2</v>
      </c>
      <c r="E605" s="61">
        <f>VLOOKUP(Tabla14[[#This Row],[id]],Tabla2[],'aux buscarv'!E$1,FALSE)</f>
        <v>2023</v>
      </c>
      <c r="F605" s="61">
        <f>VLOOKUP(Tabla14[[#This Row],[id]],Tabla2[],'aux buscarv'!F$1,FALSE)</f>
        <v>8</v>
      </c>
      <c r="G605" s="61" t="str">
        <f>VLOOKUP(Tabla14[[#This Row],[id]],Tabla2[],'aux buscarv'!G$1,FALSE)</f>
        <v>ESTAR</v>
      </c>
      <c r="H605" s="61" t="str">
        <f>VLOOKUP(Tabla14[[#This Row],[id]],Tabla2[],'aux buscarv'!H$1,FALSE)</f>
        <v>SANTA CRUZ</v>
      </c>
      <c r="I605" s="61">
        <f>VLOOKUP(Tabla14[[#This Row],[id]],Tabla2[],'aux buscarv'!I$1,FALSE)</f>
        <v>30</v>
      </c>
      <c r="J605" s="61" t="str">
        <f>VLOOKUP(Tabla14[[#This Row],[id]],Tabla2[],'aux buscarv'!J$1,FALSE)</f>
        <v>CORPEN AIKE</v>
      </c>
      <c r="K605" s="61" t="str">
        <f>VLOOKUP(Tabla14[[#This Row],[id]],Tabla2[],'aux buscarv'!K$1,FALSE)</f>
        <v>PUERTO SANTA CRUZ</v>
      </c>
      <c r="L605" s="61" t="str">
        <f>VLOOKUP(Tabla14[[#This Row],[id]],Tabla2[],'aux buscarv'!L$1,FALSE)</f>
        <v>CAMION</v>
      </c>
      <c r="M605" s="61" t="str">
        <f>VLOOKUP(Tabla14[[#This Row],[id]],Tabla2[],'aux buscarv'!M$1,FALSE)</f>
        <v>AV. AVELLANEDA ENTRE CIC Y ALBERGUE MUNICPAL</v>
      </c>
      <c r="N605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05" t="s">
        <v>152</v>
      </c>
      <c r="P605" t="s">
        <v>152</v>
      </c>
      <c r="Q605" t="s">
        <v>111</v>
      </c>
      <c r="R605">
        <v>10</v>
      </c>
    </row>
    <row r="606" spans="1:18" x14ac:dyDescent="0.25">
      <c r="A606" t="s">
        <v>538</v>
      </c>
      <c r="B606" s="46">
        <f>VLOOKUP(Tabla14[[#This Row],[id]],Tabla2[],'aux buscarv'!B$1,FALSE)</f>
        <v>44970</v>
      </c>
      <c r="C606" s="61">
        <f>VLOOKUP(Tabla14[[#This Row],[id]],Tabla2[],'aux buscarv'!C$1,FALSE)</f>
        <v>13</v>
      </c>
      <c r="D606" s="61">
        <f>VLOOKUP(Tabla14[[#This Row],[id]],Tabla2[],'aux buscarv'!D$1,FALSE)</f>
        <v>2</v>
      </c>
      <c r="E606" s="61">
        <f>VLOOKUP(Tabla14[[#This Row],[id]],Tabla2[],'aux buscarv'!E$1,FALSE)</f>
        <v>2023</v>
      </c>
      <c r="F606" s="61">
        <f>VLOOKUP(Tabla14[[#This Row],[id]],Tabla2[],'aux buscarv'!F$1,FALSE)</f>
        <v>8</v>
      </c>
      <c r="G606" s="61" t="str">
        <f>VLOOKUP(Tabla14[[#This Row],[id]],Tabla2[],'aux buscarv'!G$1,FALSE)</f>
        <v>ESTAR</v>
      </c>
      <c r="H606" s="61" t="str">
        <f>VLOOKUP(Tabla14[[#This Row],[id]],Tabla2[],'aux buscarv'!H$1,FALSE)</f>
        <v>SANTA CRUZ</v>
      </c>
      <c r="I606" s="61">
        <f>VLOOKUP(Tabla14[[#This Row],[id]],Tabla2[],'aux buscarv'!I$1,FALSE)</f>
        <v>30</v>
      </c>
      <c r="J606" s="61" t="str">
        <f>VLOOKUP(Tabla14[[#This Row],[id]],Tabla2[],'aux buscarv'!J$1,FALSE)</f>
        <v>CORPEN AIKE</v>
      </c>
      <c r="K606" s="61" t="str">
        <f>VLOOKUP(Tabla14[[#This Row],[id]],Tabla2[],'aux buscarv'!K$1,FALSE)</f>
        <v>PUERTO SANTA CRUZ</v>
      </c>
      <c r="L606" s="61" t="str">
        <f>VLOOKUP(Tabla14[[#This Row],[id]],Tabla2[],'aux buscarv'!L$1,FALSE)</f>
        <v>CAMION</v>
      </c>
      <c r="M606" s="61" t="str">
        <f>VLOOKUP(Tabla14[[#This Row],[id]],Tabla2[],'aux buscarv'!M$1,FALSE)</f>
        <v>AV. AVELLANEDA ENTRE CIC Y ALBERGUE MUNICPAL</v>
      </c>
      <c r="N606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06" t="s">
        <v>152</v>
      </c>
      <c r="P606" t="s">
        <v>152</v>
      </c>
      <c r="Q606" t="s">
        <v>142</v>
      </c>
      <c r="R606">
        <v>16</v>
      </c>
    </row>
    <row r="607" spans="1:18" x14ac:dyDescent="0.25">
      <c r="A607" t="s">
        <v>538</v>
      </c>
      <c r="B607" s="46">
        <f>VLOOKUP(Tabla14[[#This Row],[id]],Tabla2[],'aux buscarv'!B$1,FALSE)</f>
        <v>44970</v>
      </c>
      <c r="C607" s="61">
        <f>VLOOKUP(Tabla14[[#This Row],[id]],Tabla2[],'aux buscarv'!C$1,FALSE)</f>
        <v>13</v>
      </c>
      <c r="D607" s="61">
        <f>VLOOKUP(Tabla14[[#This Row],[id]],Tabla2[],'aux buscarv'!D$1,FALSE)</f>
        <v>2</v>
      </c>
      <c r="E607" s="61">
        <f>VLOOKUP(Tabla14[[#This Row],[id]],Tabla2[],'aux buscarv'!E$1,FALSE)</f>
        <v>2023</v>
      </c>
      <c r="F607" s="61">
        <f>VLOOKUP(Tabla14[[#This Row],[id]],Tabla2[],'aux buscarv'!F$1,FALSE)</f>
        <v>8</v>
      </c>
      <c r="G607" s="61" t="str">
        <f>VLOOKUP(Tabla14[[#This Row],[id]],Tabla2[],'aux buscarv'!G$1,FALSE)</f>
        <v>ESTAR</v>
      </c>
      <c r="H607" s="61" t="str">
        <f>VLOOKUP(Tabla14[[#This Row],[id]],Tabla2[],'aux buscarv'!H$1,FALSE)</f>
        <v>SANTA CRUZ</v>
      </c>
      <c r="I607" s="61">
        <f>VLOOKUP(Tabla14[[#This Row],[id]],Tabla2[],'aux buscarv'!I$1,FALSE)</f>
        <v>30</v>
      </c>
      <c r="J607" s="61" t="str">
        <f>VLOOKUP(Tabla14[[#This Row],[id]],Tabla2[],'aux buscarv'!J$1,FALSE)</f>
        <v>CORPEN AIKE</v>
      </c>
      <c r="K607" s="61" t="str">
        <f>VLOOKUP(Tabla14[[#This Row],[id]],Tabla2[],'aux buscarv'!K$1,FALSE)</f>
        <v>PUERTO SANTA CRUZ</v>
      </c>
      <c r="L607" s="61" t="str">
        <f>VLOOKUP(Tabla14[[#This Row],[id]],Tabla2[],'aux buscarv'!L$1,FALSE)</f>
        <v>CAMION</v>
      </c>
      <c r="M607" s="61" t="str">
        <f>VLOOKUP(Tabla14[[#This Row],[id]],Tabla2[],'aux buscarv'!M$1,FALSE)</f>
        <v>AV. AVELLANEDA ENTRE CIC Y ALBERGUE MUNICPAL</v>
      </c>
      <c r="N607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07" t="s">
        <v>129</v>
      </c>
      <c r="P607" t="s">
        <v>1024</v>
      </c>
      <c r="Q607" t="s">
        <v>111</v>
      </c>
      <c r="R607">
        <v>18</v>
      </c>
    </row>
    <row r="608" spans="1:18" x14ac:dyDescent="0.25">
      <c r="A608" t="s">
        <v>440</v>
      </c>
      <c r="B608" s="46">
        <f>VLOOKUP(Tabla14[[#This Row],[id]],Tabla2[],'aux buscarv'!B$1,FALSE)</f>
        <v>44971</v>
      </c>
      <c r="C608" s="61">
        <f>VLOOKUP(Tabla14[[#This Row],[id]],Tabla2[],'aux buscarv'!C$1,FALSE)</f>
        <v>14</v>
      </c>
      <c r="D608" s="61">
        <f>VLOOKUP(Tabla14[[#This Row],[id]],Tabla2[],'aux buscarv'!D$1,FALSE)</f>
        <v>2</v>
      </c>
      <c r="E608" s="61">
        <f>VLOOKUP(Tabla14[[#This Row],[id]],Tabla2[],'aux buscarv'!E$1,FALSE)</f>
        <v>2023</v>
      </c>
      <c r="F608" s="61">
        <f>VLOOKUP(Tabla14[[#This Row],[id]],Tabla2[],'aux buscarv'!F$1,FALSE)</f>
        <v>8</v>
      </c>
      <c r="G608" s="61" t="str">
        <f>VLOOKUP(Tabla14[[#This Row],[id]],Tabla2[],'aux buscarv'!G$1,FALSE)</f>
        <v>ESTAR</v>
      </c>
      <c r="H608" s="61" t="str">
        <f>VLOOKUP(Tabla14[[#This Row],[id]],Tabla2[],'aux buscarv'!H$1,FALSE)</f>
        <v>SANTA CRUZ</v>
      </c>
      <c r="I608" s="61">
        <f>VLOOKUP(Tabla14[[#This Row],[id]],Tabla2[],'aux buscarv'!I$1,FALSE)</f>
        <v>30</v>
      </c>
      <c r="J608" s="61" t="str">
        <f>VLOOKUP(Tabla14[[#This Row],[id]],Tabla2[],'aux buscarv'!J$1,FALSE)</f>
        <v>PUERTO SANTA CRUZ</v>
      </c>
      <c r="K608" s="61" t="str">
        <f>VLOOKUP(Tabla14[[#This Row],[id]],Tabla2[],'aux buscarv'!K$1,FALSE)</f>
        <v>PUERTO SANTA CRUZ</v>
      </c>
      <c r="L608" s="61" t="str">
        <f>VLOOKUP(Tabla14[[#This Row],[id]],Tabla2[],'aux buscarv'!L$1,FALSE)</f>
        <v>CAMION</v>
      </c>
      <c r="M608" s="61" t="str">
        <f>VLOOKUP(Tabla14[[#This Row],[id]],Tabla2[],'aux buscarv'!M$1,FALSE)</f>
        <v>AV. AVELLANEDA ENTRE CIC Y ALBERGUE MUNICPAL</v>
      </c>
      <c r="N608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08" t="s">
        <v>109</v>
      </c>
      <c r="P608" t="s">
        <v>110</v>
      </c>
      <c r="Q608" t="s">
        <v>111</v>
      </c>
      <c r="R608">
        <v>24</v>
      </c>
    </row>
    <row r="609" spans="1:18" x14ac:dyDescent="0.25">
      <c r="A609" t="s">
        <v>440</v>
      </c>
      <c r="B609" s="46">
        <f>VLOOKUP(Tabla14[[#This Row],[id]],Tabla2[],'aux buscarv'!B$1,FALSE)</f>
        <v>44971</v>
      </c>
      <c r="C609" s="61">
        <f>VLOOKUP(Tabla14[[#This Row],[id]],Tabla2[],'aux buscarv'!C$1,FALSE)</f>
        <v>14</v>
      </c>
      <c r="D609" s="61">
        <f>VLOOKUP(Tabla14[[#This Row],[id]],Tabla2[],'aux buscarv'!D$1,FALSE)</f>
        <v>2</v>
      </c>
      <c r="E609" s="61">
        <f>VLOOKUP(Tabla14[[#This Row],[id]],Tabla2[],'aux buscarv'!E$1,FALSE)</f>
        <v>2023</v>
      </c>
      <c r="F609" s="61">
        <f>VLOOKUP(Tabla14[[#This Row],[id]],Tabla2[],'aux buscarv'!F$1,FALSE)</f>
        <v>8</v>
      </c>
      <c r="G609" s="61" t="str">
        <f>VLOOKUP(Tabla14[[#This Row],[id]],Tabla2[],'aux buscarv'!G$1,FALSE)</f>
        <v>ESTAR</v>
      </c>
      <c r="H609" s="61" t="str">
        <f>VLOOKUP(Tabla14[[#This Row],[id]],Tabla2[],'aux buscarv'!H$1,FALSE)</f>
        <v>SANTA CRUZ</v>
      </c>
      <c r="I609" s="61">
        <f>VLOOKUP(Tabla14[[#This Row],[id]],Tabla2[],'aux buscarv'!I$1,FALSE)</f>
        <v>30</v>
      </c>
      <c r="J609" s="61" t="str">
        <f>VLOOKUP(Tabla14[[#This Row],[id]],Tabla2[],'aux buscarv'!J$1,FALSE)</f>
        <v>PUERTO SANTA CRUZ</v>
      </c>
      <c r="K609" s="61" t="str">
        <f>VLOOKUP(Tabla14[[#This Row],[id]],Tabla2[],'aux buscarv'!K$1,FALSE)</f>
        <v>PUERTO SANTA CRUZ</v>
      </c>
      <c r="L609" s="61" t="str">
        <f>VLOOKUP(Tabla14[[#This Row],[id]],Tabla2[],'aux buscarv'!L$1,FALSE)</f>
        <v>CAMION</v>
      </c>
      <c r="M609" s="61" t="str">
        <f>VLOOKUP(Tabla14[[#This Row],[id]],Tabla2[],'aux buscarv'!M$1,FALSE)</f>
        <v>AV. AVELLANEDA ENTRE CIC Y ALBERGUE MUNICPAL</v>
      </c>
      <c r="N609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09" t="s">
        <v>109</v>
      </c>
      <c r="P609" t="s">
        <v>110</v>
      </c>
      <c r="Q609" t="s">
        <v>112</v>
      </c>
      <c r="R609">
        <v>54</v>
      </c>
    </row>
    <row r="610" spans="1:18" x14ac:dyDescent="0.25">
      <c r="A610" t="s">
        <v>440</v>
      </c>
      <c r="B610" s="46">
        <f>VLOOKUP(Tabla14[[#This Row],[id]],Tabla2[],'aux buscarv'!B$1,FALSE)</f>
        <v>44971</v>
      </c>
      <c r="C610" s="61">
        <f>VLOOKUP(Tabla14[[#This Row],[id]],Tabla2[],'aux buscarv'!C$1,FALSE)</f>
        <v>14</v>
      </c>
      <c r="D610" s="61">
        <f>VLOOKUP(Tabla14[[#This Row],[id]],Tabla2[],'aux buscarv'!D$1,FALSE)</f>
        <v>2</v>
      </c>
      <c r="E610" s="61">
        <f>VLOOKUP(Tabla14[[#This Row],[id]],Tabla2[],'aux buscarv'!E$1,FALSE)</f>
        <v>2023</v>
      </c>
      <c r="F610" s="61">
        <f>VLOOKUP(Tabla14[[#This Row],[id]],Tabla2[],'aux buscarv'!F$1,FALSE)</f>
        <v>8</v>
      </c>
      <c r="G610" s="61" t="str">
        <f>VLOOKUP(Tabla14[[#This Row],[id]],Tabla2[],'aux buscarv'!G$1,FALSE)</f>
        <v>ESTAR</v>
      </c>
      <c r="H610" s="61" t="str">
        <f>VLOOKUP(Tabla14[[#This Row],[id]],Tabla2[],'aux buscarv'!H$1,FALSE)</f>
        <v>SANTA CRUZ</v>
      </c>
      <c r="I610" s="61">
        <f>VLOOKUP(Tabla14[[#This Row],[id]],Tabla2[],'aux buscarv'!I$1,FALSE)</f>
        <v>30</v>
      </c>
      <c r="J610" s="61" t="str">
        <f>VLOOKUP(Tabla14[[#This Row],[id]],Tabla2[],'aux buscarv'!J$1,FALSE)</f>
        <v>PUERTO SANTA CRUZ</v>
      </c>
      <c r="K610" s="61" t="str">
        <f>VLOOKUP(Tabla14[[#This Row],[id]],Tabla2[],'aux buscarv'!K$1,FALSE)</f>
        <v>PUERTO SANTA CRUZ</v>
      </c>
      <c r="L610" s="61" t="str">
        <f>VLOOKUP(Tabla14[[#This Row],[id]],Tabla2[],'aux buscarv'!L$1,FALSE)</f>
        <v>CAMION</v>
      </c>
      <c r="M610" s="61" t="str">
        <f>VLOOKUP(Tabla14[[#This Row],[id]],Tabla2[],'aux buscarv'!M$1,FALSE)</f>
        <v>AV. AVELLANEDA ENTRE CIC Y ALBERGUE MUNICPAL</v>
      </c>
      <c r="N610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10" t="s">
        <v>109</v>
      </c>
      <c r="P610" t="s">
        <v>110</v>
      </c>
      <c r="Q610" t="s">
        <v>120</v>
      </c>
      <c r="R610">
        <v>32</v>
      </c>
    </row>
    <row r="611" spans="1:18" x14ac:dyDescent="0.25">
      <c r="A611" t="s">
        <v>440</v>
      </c>
      <c r="B611" s="46">
        <f>VLOOKUP(Tabla14[[#This Row],[id]],Tabla2[],'aux buscarv'!B$1,FALSE)</f>
        <v>44971</v>
      </c>
      <c r="C611" s="61">
        <f>VLOOKUP(Tabla14[[#This Row],[id]],Tabla2[],'aux buscarv'!C$1,FALSE)</f>
        <v>14</v>
      </c>
      <c r="D611" s="61">
        <f>VLOOKUP(Tabla14[[#This Row],[id]],Tabla2[],'aux buscarv'!D$1,FALSE)</f>
        <v>2</v>
      </c>
      <c r="E611" s="61">
        <f>VLOOKUP(Tabla14[[#This Row],[id]],Tabla2[],'aux buscarv'!E$1,FALSE)</f>
        <v>2023</v>
      </c>
      <c r="F611" s="61">
        <f>VLOOKUP(Tabla14[[#This Row],[id]],Tabla2[],'aux buscarv'!F$1,FALSE)</f>
        <v>8</v>
      </c>
      <c r="G611" s="61" t="str">
        <f>VLOOKUP(Tabla14[[#This Row],[id]],Tabla2[],'aux buscarv'!G$1,FALSE)</f>
        <v>ESTAR</v>
      </c>
      <c r="H611" s="61" t="str">
        <f>VLOOKUP(Tabla14[[#This Row],[id]],Tabla2[],'aux buscarv'!H$1,FALSE)</f>
        <v>SANTA CRUZ</v>
      </c>
      <c r="I611" s="61">
        <f>VLOOKUP(Tabla14[[#This Row],[id]],Tabla2[],'aux buscarv'!I$1,FALSE)</f>
        <v>30</v>
      </c>
      <c r="J611" s="61" t="str">
        <f>VLOOKUP(Tabla14[[#This Row],[id]],Tabla2[],'aux buscarv'!J$1,FALSE)</f>
        <v>PUERTO SANTA CRUZ</v>
      </c>
      <c r="K611" s="61" t="str">
        <f>VLOOKUP(Tabla14[[#This Row],[id]],Tabla2[],'aux buscarv'!K$1,FALSE)</f>
        <v>PUERTO SANTA CRUZ</v>
      </c>
      <c r="L611" s="61" t="str">
        <f>VLOOKUP(Tabla14[[#This Row],[id]],Tabla2[],'aux buscarv'!L$1,FALSE)</f>
        <v>CAMION</v>
      </c>
      <c r="M611" s="61" t="str">
        <f>VLOOKUP(Tabla14[[#This Row],[id]],Tabla2[],'aux buscarv'!M$1,FALSE)</f>
        <v>AV. AVELLANEDA ENTRE CIC Y ALBERGUE MUNICPAL</v>
      </c>
      <c r="N611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11" t="s">
        <v>109</v>
      </c>
      <c r="P611" t="s">
        <v>113</v>
      </c>
      <c r="Q611" t="s">
        <v>112</v>
      </c>
      <c r="R611">
        <v>22</v>
      </c>
    </row>
    <row r="612" spans="1:18" x14ac:dyDescent="0.25">
      <c r="A612" t="s">
        <v>440</v>
      </c>
      <c r="B612" s="46">
        <f>VLOOKUP(Tabla14[[#This Row],[id]],Tabla2[],'aux buscarv'!B$1,FALSE)</f>
        <v>44971</v>
      </c>
      <c r="C612" s="61">
        <f>VLOOKUP(Tabla14[[#This Row],[id]],Tabla2[],'aux buscarv'!C$1,FALSE)</f>
        <v>14</v>
      </c>
      <c r="D612" s="61">
        <f>VLOOKUP(Tabla14[[#This Row],[id]],Tabla2[],'aux buscarv'!D$1,FALSE)</f>
        <v>2</v>
      </c>
      <c r="E612" s="61">
        <f>VLOOKUP(Tabla14[[#This Row],[id]],Tabla2[],'aux buscarv'!E$1,FALSE)</f>
        <v>2023</v>
      </c>
      <c r="F612" s="61">
        <f>VLOOKUP(Tabla14[[#This Row],[id]],Tabla2[],'aux buscarv'!F$1,FALSE)</f>
        <v>8</v>
      </c>
      <c r="G612" s="61" t="str">
        <f>VLOOKUP(Tabla14[[#This Row],[id]],Tabla2[],'aux buscarv'!G$1,FALSE)</f>
        <v>ESTAR</v>
      </c>
      <c r="H612" s="61" t="str">
        <f>VLOOKUP(Tabla14[[#This Row],[id]],Tabla2[],'aux buscarv'!H$1,FALSE)</f>
        <v>SANTA CRUZ</v>
      </c>
      <c r="I612" s="61">
        <f>VLOOKUP(Tabla14[[#This Row],[id]],Tabla2[],'aux buscarv'!I$1,FALSE)</f>
        <v>30</v>
      </c>
      <c r="J612" s="61" t="str">
        <f>VLOOKUP(Tabla14[[#This Row],[id]],Tabla2[],'aux buscarv'!J$1,FALSE)</f>
        <v>PUERTO SANTA CRUZ</v>
      </c>
      <c r="K612" s="61" t="str">
        <f>VLOOKUP(Tabla14[[#This Row],[id]],Tabla2[],'aux buscarv'!K$1,FALSE)</f>
        <v>PUERTO SANTA CRUZ</v>
      </c>
      <c r="L612" s="61" t="str">
        <f>VLOOKUP(Tabla14[[#This Row],[id]],Tabla2[],'aux buscarv'!L$1,FALSE)</f>
        <v>CAMION</v>
      </c>
      <c r="M612" s="61" t="str">
        <f>VLOOKUP(Tabla14[[#This Row],[id]],Tabla2[],'aux buscarv'!M$1,FALSE)</f>
        <v>AV. AVELLANEDA ENTRE CIC Y ALBERGUE MUNICPAL</v>
      </c>
      <c r="N612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12" t="s">
        <v>114</v>
      </c>
      <c r="P612" t="s">
        <v>115</v>
      </c>
      <c r="Q612" t="s">
        <v>111</v>
      </c>
      <c r="R612">
        <v>19</v>
      </c>
    </row>
    <row r="613" spans="1:18" x14ac:dyDescent="0.25">
      <c r="A613" t="s">
        <v>440</v>
      </c>
      <c r="B613" s="46">
        <f>VLOOKUP(Tabla14[[#This Row],[id]],Tabla2[],'aux buscarv'!B$1,FALSE)</f>
        <v>44971</v>
      </c>
      <c r="C613" s="61">
        <f>VLOOKUP(Tabla14[[#This Row],[id]],Tabla2[],'aux buscarv'!C$1,FALSE)</f>
        <v>14</v>
      </c>
      <c r="D613" s="61">
        <f>VLOOKUP(Tabla14[[#This Row],[id]],Tabla2[],'aux buscarv'!D$1,FALSE)</f>
        <v>2</v>
      </c>
      <c r="E613" s="61">
        <f>VLOOKUP(Tabla14[[#This Row],[id]],Tabla2[],'aux buscarv'!E$1,FALSE)</f>
        <v>2023</v>
      </c>
      <c r="F613" s="61">
        <f>VLOOKUP(Tabla14[[#This Row],[id]],Tabla2[],'aux buscarv'!F$1,FALSE)</f>
        <v>8</v>
      </c>
      <c r="G613" s="61" t="str">
        <f>VLOOKUP(Tabla14[[#This Row],[id]],Tabla2[],'aux buscarv'!G$1,FALSE)</f>
        <v>ESTAR</v>
      </c>
      <c r="H613" s="61" t="str">
        <f>VLOOKUP(Tabla14[[#This Row],[id]],Tabla2[],'aux buscarv'!H$1,FALSE)</f>
        <v>SANTA CRUZ</v>
      </c>
      <c r="I613" s="61">
        <f>VLOOKUP(Tabla14[[#This Row],[id]],Tabla2[],'aux buscarv'!I$1,FALSE)</f>
        <v>30</v>
      </c>
      <c r="J613" s="61" t="str">
        <f>VLOOKUP(Tabla14[[#This Row],[id]],Tabla2[],'aux buscarv'!J$1,FALSE)</f>
        <v>PUERTO SANTA CRUZ</v>
      </c>
      <c r="K613" s="61" t="str">
        <f>VLOOKUP(Tabla14[[#This Row],[id]],Tabla2[],'aux buscarv'!K$1,FALSE)</f>
        <v>PUERTO SANTA CRUZ</v>
      </c>
      <c r="L613" s="61" t="str">
        <f>VLOOKUP(Tabla14[[#This Row],[id]],Tabla2[],'aux buscarv'!L$1,FALSE)</f>
        <v>CAMION</v>
      </c>
      <c r="M613" s="61" t="str">
        <f>VLOOKUP(Tabla14[[#This Row],[id]],Tabla2[],'aux buscarv'!M$1,FALSE)</f>
        <v>AV. AVELLANEDA ENTRE CIC Y ALBERGUE MUNICPAL</v>
      </c>
      <c r="N613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13" t="s">
        <v>114</v>
      </c>
      <c r="P613" t="s">
        <v>123</v>
      </c>
      <c r="Q613" t="s">
        <v>124</v>
      </c>
      <c r="R613">
        <v>6</v>
      </c>
    </row>
    <row r="614" spans="1:18" x14ac:dyDescent="0.25">
      <c r="A614" t="s">
        <v>440</v>
      </c>
      <c r="B614" s="46">
        <f>VLOOKUP(Tabla14[[#This Row],[id]],Tabla2[],'aux buscarv'!B$1,FALSE)</f>
        <v>44971</v>
      </c>
      <c r="C614" s="61">
        <f>VLOOKUP(Tabla14[[#This Row],[id]],Tabla2[],'aux buscarv'!C$1,FALSE)</f>
        <v>14</v>
      </c>
      <c r="D614" s="61">
        <f>VLOOKUP(Tabla14[[#This Row],[id]],Tabla2[],'aux buscarv'!D$1,FALSE)</f>
        <v>2</v>
      </c>
      <c r="E614" s="61">
        <f>VLOOKUP(Tabla14[[#This Row],[id]],Tabla2[],'aux buscarv'!E$1,FALSE)</f>
        <v>2023</v>
      </c>
      <c r="F614" s="61">
        <f>VLOOKUP(Tabla14[[#This Row],[id]],Tabla2[],'aux buscarv'!F$1,FALSE)</f>
        <v>8</v>
      </c>
      <c r="G614" s="61" t="str">
        <f>VLOOKUP(Tabla14[[#This Row],[id]],Tabla2[],'aux buscarv'!G$1,FALSE)</f>
        <v>ESTAR</v>
      </c>
      <c r="H614" s="61" t="str">
        <f>VLOOKUP(Tabla14[[#This Row],[id]],Tabla2[],'aux buscarv'!H$1,FALSE)</f>
        <v>SANTA CRUZ</v>
      </c>
      <c r="I614" s="61">
        <f>VLOOKUP(Tabla14[[#This Row],[id]],Tabla2[],'aux buscarv'!I$1,FALSE)</f>
        <v>30</v>
      </c>
      <c r="J614" s="61" t="str">
        <f>VLOOKUP(Tabla14[[#This Row],[id]],Tabla2[],'aux buscarv'!J$1,FALSE)</f>
        <v>PUERTO SANTA CRUZ</v>
      </c>
      <c r="K614" s="61" t="str">
        <f>VLOOKUP(Tabla14[[#This Row],[id]],Tabla2[],'aux buscarv'!K$1,FALSE)</f>
        <v>PUERTO SANTA CRUZ</v>
      </c>
      <c r="L614" s="61" t="str">
        <f>VLOOKUP(Tabla14[[#This Row],[id]],Tabla2[],'aux buscarv'!L$1,FALSE)</f>
        <v>CAMION</v>
      </c>
      <c r="M614" s="61" t="str">
        <f>VLOOKUP(Tabla14[[#This Row],[id]],Tabla2[],'aux buscarv'!M$1,FALSE)</f>
        <v>AV. AVELLANEDA ENTRE CIC Y ALBERGUE MUNICPAL</v>
      </c>
      <c r="N614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14" t="s">
        <v>114</v>
      </c>
      <c r="P614" t="s">
        <v>123</v>
      </c>
      <c r="Q614" t="s">
        <v>111</v>
      </c>
      <c r="R614">
        <v>52</v>
      </c>
    </row>
    <row r="615" spans="1:18" x14ac:dyDescent="0.25">
      <c r="A615" t="s">
        <v>440</v>
      </c>
      <c r="B615" s="46">
        <f>VLOOKUP(Tabla14[[#This Row],[id]],Tabla2[],'aux buscarv'!B$1,FALSE)</f>
        <v>44971</v>
      </c>
      <c r="C615" s="61">
        <f>VLOOKUP(Tabla14[[#This Row],[id]],Tabla2[],'aux buscarv'!C$1,FALSE)</f>
        <v>14</v>
      </c>
      <c r="D615" s="61">
        <f>VLOOKUP(Tabla14[[#This Row],[id]],Tabla2[],'aux buscarv'!D$1,FALSE)</f>
        <v>2</v>
      </c>
      <c r="E615" s="61">
        <f>VLOOKUP(Tabla14[[#This Row],[id]],Tabla2[],'aux buscarv'!E$1,FALSE)</f>
        <v>2023</v>
      </c>
      <c r="F615" s="61">
        <f>VLOOKUP(Tabla14[[#This Row],[id]],Tabla2[],'aux buscarv'!F$1,FALSE)</f>
        <v>8</v>
      </c>
      <c r="G615" s="61" t="str">
        <f>VLOOKUP(Tabla14[[#This Row],[id]],Tabla2[],'aux buscarv'!G$1,FALSE)</f>
        <v>ESTAR</v>
      </c>
      <c r="H615" s="61" t="str">
        <f>VLOOKUP(Tabla14[[#This Row],[id]],Tabla2[],'aux buscarv'!H$1,FALSE)</f>
        <v>SANTA CRUZ</v>
      </c>
      <c r="I615" s="61">
        <f>VLOOKUP(Tabla14[[#This Row],[id]],Tabla2[],'aux buscarv'!I$1,FALSE)</f>
        <v>30</v>
      </c>
      <c r="J615" s="61" t="str">
        <f>VLOOKUP(Tabla14[[#This Row],[id]],Tabla2[],'aux buscarv'!J$1,FALSE)</f>
        <v>PUERTO SANTA CRUZ</v>
      </c>
      <c r="K615" s="61" t="str">
        <f>VLOOKUP(Tabla14[[#This Row],[id]],Tabla2[],'aux buscarv'!K$1,FALSE)</f>
        <v>PUERTO SANTA CRUZ</v>
      </c>
      <c r="L615" s="61" t="str">
        <f>VLOOKUP(Tabla14[[#This Row],[id]],Tabla2[],'aux buscarv'!L$1,FALSE)</f>
        <v>CAMION</v>
      </c>
      <c r="M615" s="61" t="str">
        <f>VLOOKUP(Tabla14[[#This Row],[id]],Tabla2[],'aux buscarv'!M$1,FALSE)</f>
        <v>AV. AVELLANEDA ENTRE CIC Y ALBERGUE MUNICPAL</v>
      </c>
      <c r="N615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15" t="s">
        <v>129</v>
      </c>
      <c r="P615" t="s">
        <v>1022</v>
      </c>
      <c r="Q615" t="s">
        <v>111</v>
      </c>
      <c r="R615">
        <v>6</v>
      </c>
    </row>
    <row r="616" spans="1:18" x14ac:dyDescent="0.25">
      <c r="A616" t="s">
        <v>440</v>
      </c>
      <c r="B616" s="46">
        <f>VLOOKUP(Tabla14[[#This Row],[id]],Tabla2[],'aux buscarv'!B$1,FALSE)</f>
        <v>44971</v>
      </c>
      <c r="C616" s="61">
        <f>VLOOKUP(Tabla14[[#This Row],[id]],Tabla2[],'aux buscarv'!C$1,FALSE)</f>
        <v>14</v>
      </c>
      <c r="D616" s="61">
        <f>VLOOKUP(Tabla14[[#This Row],[id]],Tabla2[],'aux buscarv'!D$1,FALSE)</f>
        <v>2</v>
      </c>
      <c r="E616" s="61">
        <f>VLOOKUP(Tabla14[[#This Row],[id]],Tabla2[],'aux buscarv'!E$1,FALSE)</f>
        <v>2023</v>
      </c>
      <c r="F616" s="61">
        <f>VLOOKUP(Tabla14[[#This Row],[id]],Tabla2[],'aux buscarv'!F$1,FALSE)</f>
        <v>8</v>
      </c>
      <c r="G616" s="61" t="str">
        <f>VLOOKUP(Tabla14[[#This Row],[id]],Tabla2[],'aux buscarv'!G$1,FALSE)</f>
        <v>ESTAR</v>
      </c>
      <c r="H616" s="61" t="str">
        <f>VLOOKUP(Tabla14[[#This Row],[id]],Tabla2[],'aux buscarv'!H$1,FALSE)</f>
        <v>SANTA CRUZ</v>
      </c>
      <c r="I616" s="61">
        <f>VLOOKUP(Tabla14[[#This Row],[id]],Tabla2[],'aux buscarv'!I$1,FALSE)</f>
        <v>30</v>
      </c>
      <c r="J616" s="61" t="str">
        <f>VLOOKUP(Tabla14[[#This Row],[id]],Tabla2[],'aux buscarv'!J$1,FALSE)</f>
        <v>PUERTO SANTA CRUZ</v>
      </c>
      <c r="K616" s="61" t="str">
        <f>VLOOKUP(Tabla14[[#This Row],[id]],Tabla2[],'aux buscarv'!K$1,FALSE)</f>
        <v>PUERTO SANTA CRUZ</v>
      </c>
      <c r="L616" s="61" t="str">
        <f>VLOOKUP(Tabla14[[#This Row],[id]],Tabla2[],'aux buscarv'!L$1,FALSE)</f>
        <v>CAMION</v>
      </c>
      <c r="M616" s="61" t="str">
        <f>VLOOKUP(Tabla14[[#This Row],[id]],Tabla2[],'aux buscarv'!M$1,FALSE)</f>
        <v>AV. AVELLANEDA ENTRE CIC Y ALBERGUE MUNICPAL</v>
      </c>
      <c r="N616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16" t="s">
        <v>129</v>
      </c>
      <c r="P616" t="s">
        <v>1022</v>
      </c>
      <c r="Q616" t="s">
        <v>131</v>
      </c>
      <c r="R616">
        <v>1</v>
      </c>
    </row>
    <row r="617" spans="1:18" x14ac:dyDescent="0.25">
      <c r="A617" t="s">
        <v>440</v>
      </c>
      <c r="B617" s="46">
        <f>VLOOKUP(Tabla14[[#This Row],[id]],Tabla2[],'aux buscarv'!B$1,FALSE)</f>
        <v>44971</v>
      </c>
      <c r="C617" s="61">
        <f>VLOOKUP(Tabla14[[#This Row],[id]],Tabla2[],'aux buscarv'!C$1,FALSE)</f>
        <v>14</v>
      </c>
      <c r="D617" s="61">
        <f>VLOOKUP(Tabla14[[#This Row],[id]],Tabla2[],'aux buscarv'!D$1,FALSE)</f>
        <v>2</v>
      </c>
      <c r="E617" s="61">
        <f>VLOOKUP(Tabla14[[#This Row],[id]],Tabla2[],'aux buscarv'!E$1,FALSE)</f>
        <v>2023</v>
      </c>
      <c r="F617" s="61">
        <f>VLOOKUP(Tabla14[[#This Row],[id]],Tabla2[],'aux buscarv'!F$1,FALSE)</f>
        <v>8</v>
      </c>
      <c r="G617" s="61" t="str">
        <f>VLOOKUP(Tabla14[[#This Row],[id]],Tabla2[],'aux buscarv'!G$1,FALSE)</f>
        <v>ESTAR</v>
      </c>
      <c r="H617" s="61" t="str">
        <f>VLOOKUP(Tabla14[[#This Row],[id]],Tabla2[],'aux buscarv'!H$1,FALSE)</f>
        <v>SANTA CRUZ</v>
      </c>
      <c r="I617" s="61">
        <f>VLOOKUP(Tabla14[[#This Row],[id]],Tabla2[],'aux buscarv'!I$1,FALSE)</f>
        <v>30</v>
      </c>
      <c r="J617" s="61" t="str">
        <f>VLOOKUP(Tabla14[[#This Row],[id]],Tabla2[],'aux buscarv'!J$1,FALSE)</f>
        <v>PUERTO SANTA CRUZ</v>
      </c>
      <c r="K617" s="61" t="str">
        <f>VLOOKUP(Tabla14[[#This Row],[id]],Tabla2[],'aux buscarv'!K$1,FALSE)</f>
        <v>PUERTO SANTA CRUZ</v>
      </c>
      <c r="L617" s="61" t="str">
        <f>VLOOKUP(Tabla14[[#This Row],[id]],Tabla2[],'aux buscarv'!L$1,FALSE)</f>
        <v>CAMION</v>
      </c>
      <c r="M617" s="61" t="str">
        <f>VLOOKUP(Tabla14[[#This Row],[id]],Tabla2[],'aux buscarv'!M$1,FALSE)</f>
        <v>AV. AVELLANEDA ENTRE CIC Y ALBERGUE MUNICPAL</v>
      </c>
      <c r="N617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17" t="s">
        <v>129</v>
      </c>
      <c r="P617" t="s">
        <v>1022</v>
      </c>
      <c r="Q617" t="s">
        <v>132</v>
      </c>
      <c r="R617">
        <v>1</v>
      </c>
    </row>
    <row r="618" spans="1:18" x14ac:dyDescent="0.25">
      <c r="A618" t="s">
        <v>440</v>
      </c>
      <c r="B618" s="46">
        <f>VLOOKUP(Tabla14[[#This Row],[id]],Tabla2[],'aux buscarv'!B$1,FALSE)</f>
        <v>44971</v>
      </c>
      <c r="C618" s="61">
        <f>VLOOKUP(Tabla14[[#This Row],[id]],Tabla2[],'aux buscarv'!C$1,FALSE)</f>
        <v>14</v>
      </c>
      <c r="D618" s="61">
        <f>VLOOKUP(Tabla14[[#This Row],[id]],Tabla2[],'aux buscarv'!D$1,FALSE)</f>
        <v>2</v>
      </c>
      <c r="E618" s="61">
        <f>VLOOKUP(Tabla14[[#This Row],[id]],Tabla2[],'aux buscarv'!E$1,FALSE)</f>
        <v>2023</v>
      </c>
      <c r="F618" s="61">
        <f>VLOOKUP(Tabla14[[#This Row],[id]],Tabla2[],'aux buscarv'!F$1,FALSE)</f>
        <v>8</v>
      </c>
      <c r="G618" s="61" t="str">
        <f>VLOOKUP(Tabla14[[#This Row],[id]],Tabla2[],'aux buscarv'!G$1,FALSE)</f>
        <v>ESTAR</v>
      </c>
      <c r="H618" s="61" t="str">
        <f>VLOOKUP(Tabla14[[#This Row],[id]],Tabla2[],'aux buscarv'!H$1,FALSE)</f>
        <v>SANTA CRUZ</v>
      </c>
      <c r="I618" s="61">
        <f>VLOOKUP(Tabla14[[#This Row],[id]],Tabla2[],'aux buscarv'!I$1,FALSE)</f>
        <v>30</v>
      </c>
      <c r="J618" s="61" t="str">
        <f>VLOOKUP(Tabla14[[#This Row],[id]],Tabla2[],'aux buscarv'!J$1,FALSE)</f>
        <v>PUERTO SANTA CRUZ</v>
      </c>
      <c r="K618" s="61" t="str">
        <f>VLOOKUP(Tabla14[[#This Row],[id]],Tabla2[],'aux buscarv'!K$1,FALSE)</f>
        <v>PUERTO SANTA CRUZ</v>
      </c>
      <c r="L618" s="61" t="str">
        <f>VLOOKUP(Tabla14[[#This Row],[id]],Tabla2[],'aux buscarv'!L$1,FALSE)</f>
        <v>CAMION</v>
      </c>
      <c r="M618" s="61" t="str">
        <f>VLOOKUP(Tabla14[[#This Row],[id]],Tabla2[],'aux buscarv'!M$1,FALSE)</f>
        <v>AV. AVELLANEDA ENTRE CIC Y ALBERGUE MUNICPAL</v>
      </c>
      <c r="N618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18" t="s">
        <v>129</v>
      </c>
      <c r="P618" t="s">
        <v>1022</v>
      </c>
      <c r="Q618" t="s">
        <v>133</v>
      </c>
      <c r="R618">
        <v>2</v>
      </c>
    </row>
    <row r="619" spans="1:18" x14ac:dyDescent="0.25">
      <c r="A619" t="s">
        <v>440</v>
      </c>
      <c r="B619" s="46">
        <f>VLOOKUP(Tabla14[[#This Row],[id]],Tabla2[],'aux buscarv'!B$1,FALSE)</f>
        <v>44971</v>
      </c>
      <c r="C619" s="61">
        <f>VLOOKUP(Tabla14[[#This Row],[id]],Tabla2[],'aux buscarv'!C$1,FALSE)</f>
        <v>14</v>
      </c>
      <c r="D619" s="61">
        <f>VLOOKUP(Tabla14[[#This Row],[id]],Tabla2[],'aux buscarv'!D$1,FALSE)</f>
        <v>2</v>
      </c>
      <c r="E619" s="61">
        <f>VLOOKUP(Tabla14[[#This Row],[id]],Tabla2[],'aux buscarv'!E$1,FALSE)</f>
        <v>2023</v>
      </c>
      <c r="F619" s="61">
        <f>VLOOKUP(Tabla14[[#This Row],[id]],Tabla2[],'aux buscarv'!F$1,FALSE)</f>
        <v>8</v>
      </c>
      <c r="G619" s="61" t="str">
        <f>VLOOKUP(Tabla14[[#This Row],[id]],Tabla2[],'aux buscarv'!G$1,FALSE)</f>
        <v>ESTAR</v>
      </c>
      <c r="H619" s="61" t="str">
        <f>VLOOKUP(Tabla14[[#This Row],[id]],Tabla2[],'aux buscarv'!H$1,FALSE)</f>
        <v>SANTA CRUZ</v>
      </c>
      <c r="I619" s="61">
        <f>VLOOKUP(Tabla14[[#This Row],[id]],Tabla2[],'aux buscarv'!I$1,FALSE)</f>
        <v>30</v>
      </c>
      <c r="J619" s="61" t="str">
        <f>VLOOKUP(Tabla14[[#This Row],[id]],Tabla2[],'aux buscarv'!J$1,FALSE)</f>
        <v>PUERTO SANTA CRUZ</v>
      </c>
      <c r="K619" s="61" t="str">
        <f>VLOOKUP(Tabla14[[#This Row],[id]],Tabla2[],'aux buscarv'!K$1,FALSE)</f>
        <v>PUERTO SANTA CRUZ</v>
      </c>
      <c r="L619" s="61" t="str">
        <f>VLOOKUP(Tabla14[[#This Row],[id]],Tabla2[],'aux buscarv'!L$1,FALSE)</f>
        <v>CAMION</v>
      </c>
      <c r="M619" s="61" t="str">
        <f>VLOOKUP(Tabla14[[#This Row],[id]],Tabla2[],'aux buscarv'!M$1,FALSE)</f>
        <v>AV. AVELLANEDA ENTRE CIC Y ALBERGUE MUNICPAL</v>
      </c>
      <c r="N619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19" t="s">
        <v>129</v>
      </c>
      <c r="P619" t="s">
        <v>1024</v>
      </c>
      <c r="Q619" t="s">
        <v>132</v>
      </c>
      <c r="R619">
        <v>3</v>
      </c>
    </row>
    <row r="620" spans="1:18" x14ac:dyDescent="0.25">
      <c r="A620" t="s">
        <v>440</v>
      </c>
      <c r="B620" s="46">
        <f>VLOOKUP(Tabla14[[#This Row],[id]],Tabla2[],'aux buscarv'!B$1,FALSE)</f>
        <v>44971</v>
      </c>
      <c r="C620" s="61">
        <f>VLOOKUP(Tabla14[[#This Row],[id]],Tabla2[],'aux buscarv'!C$1,FALSE)</f>
        <v>14</v>
      </c>
      <c r="D620" s="61">
        <f>VLOOKUP(Tabla14[[#This Row],[id]],Tabla2[],'aux buscarv'!D$1,FALSE)</f>
        <v>2</v>
      </c>
      <c r="E620" s="61">
        <f>VLOOKUP(Tabla14[[#This Row],[id]],Tabla2[],'aux buscarv'!E$1,FALSE)</f>
        <v>2023</v>
      </c>
      <c r="F620" s="61">
        <f>VLOOKUP(Tabla14[[#This Row],[id]],Tabla2[],'aux buscarv'!F$1,FALSE)</f>
        <v>8</v>
      </c>
      <c r="G620" s="61" t="str">
        <f>VLOOKUP(Tabla14[[#This Row],[id]],Tabla2[],'aux buscarv'!G$1,FALSE)</f>
        <v>ESTAR</v>
      </c>
      <c r="H620" s="61" t="str">
        <f>VLOOKUP(Tabla14[[#This Row],[id]],Tabla2[],'aux buscarv'!H$1,FALSE)</f>
        <v>SANTA CRUZ</v>
      </c>
      <c r="I620" s="61">
        <f>VLOOKUP(Tabla14[[#This Row],[id]],Tabla2[],'aux buscarv'!I$1,FALSE)</f>
        <v>30</v>
      </c>
      <c r="J620" s="61" t="str">
        <f>VLOOKUP(Tabla14[[#This Row],[id]],Tabla2[],'aux buscarv'!J$1,FALSE)</f>
        <v>PUERTO SANTA CRUZ</v>
      </c>
      <c r="K620" s="61" t="str">
        <f>VLOOKUP(Tabla14[[#This Row],[id]],Tabla2[],'aux buscarv'!K$1,FALSE)</f>
        <v>PUERTO SANTA CRUZ</v>
      </c>
      <c r="L620" s="61" t="str">
        <f>VLOOKUP(Tabla14[[#This Row],[id]],Tabla2[],'aux buscarv'!L$1,FALSE)</f>
        <v>CAMION</v>
      </c>
      <c r="M620" s="61" t="str">
        <f>VLOOKUP(Tabla14[[#This Row],[id]],Tabla2[],'aux buscarv'!M$1,FALSE)</f>
        <v>AV. AVELLANEDA ENTRE CIC Y ALBERGUE MUNICPAL</v>
      </c>
      <c r="N620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20" t="s">
        <v>129</v>
      </c>
      <c r="P620" t="s">
        <v>1024</v>
      </c>
      <c r="Q620" t="s">
        <v>136</v>
      </c>
      <c r="R620">
        <v>14</v>
      </c>
    </row>
    <row r="621" spans="1:18" x14ac:dyDescent="0.25">
      <c r="A621" t="s">
        <v>440</v>
      </c>
      <c r="B621" s="46">
        <f>VLOOKUP(Tabla14[[#This Row],[id]],Tabla2[],'aux buscarv'!B$1,FALSE)</f>
        <v>44971</v>
      </c>
      <c r="C621" s="61">
        <f>VLOOKUP(Tabla14[[#This Row],[id]],Tabla2[],'aux buscarv'!C$1,FALSE)</f>
        <v>14</v>
      </c>
      <c r="D621" s="61">
        <f>VLOOKUP(Tabla14[[#This Row],[id]],Tabla2[],'aux buscarv'!D$1,FALSE)</f>
        <v>2</v>
      </c>
      <c r="E621" s="61">
        <f>VLOOKUP(Tabla14[[#This Row],[id]],Tabla2[],'aux buscarv'!E$1,FALSE)</f>
        <v>2023</v>
      </c>
      <c r="F621" s="61">
        <f>VLOOKUP(Tabla14[[#This Row],[id]],Tabla2[],'aux buscarv'!F$1,FALSE)</f>
        <v>8</v>
      </c>
      <c r="G621" s="61" t="str">
        <f>VLOOKUP(Tabla14[[#This Row],[id]],Tabla2[],'aux buscarv'!G$1,FALSE)</f>
        <v>ESTAR</v>
      </c>
      <c r="H621" s="61" t="str">
        <f>VLOOKUP(Tabla14[[#This Row],[id]],Tabla2[],'aux buscarv'!H$1,FALSE)</f>
        <v>SANTA CRUZ</v>
      </c>
      <c r="I621" s="61">
        <f>VLOOKUP(Tabla14[[#This Row],[id]],Tabla2[],'aux buscarv'!I$1,FALSE)</f>
        <v>30</v>
      </c>
      <c r="J621" s="61" t="str">
        <f>VLOOKUP(Tabla14[[#This Row],[id]],Tabla2[],'aux buscarv'!J$1,FALSE)</f>
        <v>PUERTO SANTA CRUZ</v>
      </c>
      <c r="K621" s="61" t="str">
        <f>VLOOKUP(Tabla14[[#This Row],[id]],Tabla2[],'aux buscarv'!K$1,FALSE)</f>
        <v>PUERTO SANTA CRUZ</v>
      </c>
      <c r="L621" s="61" t="str">
        <f>VLOOKUP(Tabla14[[#This Row],[id]],Tabla2[],'aux buscarv'!L$1,FALSE)</f>
        <v>CAMION</v>
      </c>
      <c r="M621" s="61" t="str">
        <f>VLOOKUP(Tabla14[[#This Row],[id]],Tabla2[],'aux buscarv'!M$1,FALSE)</f>
        <v>AV. AVELLANEDA ENTRE CIC Y ALBERGUE MUNICPAL</v>
      </c>
      <c r="N621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21" t="s">
        <v>129</v>
      </c>
      <c r="P621" t="s">
        <v>1024</v>
      </c>
      <c r="Q621" t="s">
        <v>134</v>
      </c>
      <c r="R621">
        <v>2</v>
      </c>
    </row>
    <row r="622" spans="1:18" x14ac:dyDescent="0.25">
      <c r="A622" t="s">
        <v>440</v>
      </c>
      <c r="B622" s="46">
        <f>VLOOKUP(Tabla14[[#This Row],[id]],Tabla2[],'aux buscarv'!B$1,FALSE)</f>
        <v>44971</v>
      </c>
      <c r="C622" s="61">
        <f>VLOOKUP(Tabla14[[#This Row],[id]],Tabla2[],'aux buscarv'!C$1,FALSE)</f>
        <v>14</v>
      </c>
      <c r="D622" s="61">
        <f>VLOOKUP(Tabla14[[#This Row],[id]],Tabla2[],'aux buscarv'!D$1,FALSE)</f>
        <v>2</v>
      </c>
      <c r="E622" s="61">
        <f>VLOOKUP(Tabla14[[#This Row],[id]],Tabla2[],'aux buscarv'!E$1,FALSE)</f>
        <v>2023</v>
      </c>
      <c r="F622" s="61">
        <f>VLOOKUP(Tabla14[[#This Row],[id]],Tabla2[],'aux buscarv'!F$1,FALSE)</f>
        <v>8</v>
      </c>
      <c r="G622" s="61" t="str">
        <f>VLOOKUP(Tabla14[[#This Row],[id]],Tabla2[],'aux buscarv'!G$1,FALSE)</f>
        <v>ESTAR</v>
      </c>
      <c r="H622" s="61" t="str">
        <f>VLOOKUP(Tabla14[[#This Row],[id]],Tabla2[],'aux buscarv'!H$1,FALSE)</f>
        <v>SANTA CRUZ</v>
      </c>
      <c r="I622" s="61">
        <f>VLOOKUP(Tabla14[[#This Row],[id]],Tabla2[],'aux buscarv'!I$1,FALSE)</f>
        <v>30</v>
      </c>
      <c r="J622" s="61" t="str">
        <f>VLOOKUP(Tabla14[[#This Row],[id]],Tabla2[],'aux buscarv'!J$1,FALSE)</f>
        <v>PUERTO SANTA CRUZ</v>
      </c>
      <c r="K622" s="61" t="str">
        <f>VLOOKUP(Tabla14[[#This Row],[id]],Tabla2[],'aux buscarv'!K$1,FALSE)</f>
        <v>PUERTO SANTA CRUZ</v>
      </c>
      <c r="L622" s="61" t="str">
        <f>VLOOKUP(Tabla14[[#This Row],[id]],Tabla2[],'aux buscarv'!L$1,FALSE)</f>
        <v>CAMION</v>
      </c>
      <c r="M622" s="61" t="str">
        <f>VLOOKUP(Tabla14[[#This Row],[id]],Tabla2[],'aux buscarv'!M$1,FALSE)</f>
        <v>AV. AVELLANEDA ENTRE CIC Y ALBERGUE MUNICPAL</v>
      </c>
      <c r="N622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22" t="s">
        <v>129</v>
      </c>
      <c r="P622" t="s">
        <v>137</v>
      </c>
      <c r="Q622" t="s">
        <v>111</v>
      </c>
      <c r="R622">
        <v>9</v>
      </c>
    </row>
    <row r="623" spans="1:18" x14ac:dyDescent="0.25">
      <c r="A623" t="s">
        <v>440</v>
      </c>
      <c r="B623" s="46">
        <f>VLOOKUP(Tabla14[[#This Row],[id]],Tabla2[],'aux buscarv'!B$1,FALSE)</f>
        <v>44971</v>
      </c>
      <c r="C623" s="61">
        <f>VLOOKUP(Tabla14[[#This Row],[id]],Tabla2[],'aux buscarv'!C$1,FALSE)</f>
        <v>14</v>
      </c>
      <c r="D623" s="61">
        <f>VLOOKUP(Tabla14[[#This Row],[id]],Tabla2[],'aux buscarv'!D$1,FALSE)</f>
        <v>2</v>
      </c>
      <c r="E623" s="61">
        <f>VLOOKUP(Tabla14[[#This Row],[id]],Tabla2[],'aux buscarv'!E$1,FALSE)</f>
        <v>2023</v>
      </c>
      <c r="F623" s="61">
        <f>VLOOKUP(Tabla14[[#This Row],[id]],Tabla2[],'aux buscarv'!F$1,FALSE)</f>
        <v>8</v>
      </c>
      <c r="G623" s="61" t="str">
        <f>VLOOKUP(Tabla14[[#This Row],[id]],Tabla2[],'aux buscarv'!G$1,FALSE)</f>
        <v>ESTAR</v>
      </c>
      <c r="H623" s="61" t="str">
        <f>VLOOKUP(Tabla14[[#This Row],[id]],Tabla2[],'aux buscarv'!H$1,FALSE)</f>
        <v>SANTA CRUZ</v>
      </c>
      <c r="I623" s="61">
        <f>VLOOKUP(Tabla14[[#This Row],[id]],Tabla2[],'aux buscarv'!I$1,FALSE)</f>
        <v>30</v>
      </c>
      <c r="J623" s="61" t="str">
        <f>VLOOKUP(Tabla14[[#This Row],[id]],Tabla2[],'aux buscarv'!J$1,FALSE)</f>
        <v>PUERTO SANTA CRUZ</v>
      </c>
      <c r="K623" s="61" t="str">
        <f>VLOOKUP(Tabla14[[#This Row],[id]],Tabla2[],'aux buscarv'!K$1,FALSE)</f>
        <v>PUERTO SANTA CRUZ</v>
      </c>
      <c r="L623" s="61" t="str">
        <f>VLOOKUP(Tabla14[[#This Row],[id]],Tabla2[],'aux buscarv'!L$1,FALSE)</f>
        <v>CAMION</v>
      </c>
      <c r="M623" s="61" t="str">
        <f>VLOOKUP(Tabla14[[#This Row],[id]],Tabla2[],'aux buscarv'!M$1,FALSE)</f>
        <v>AV. AVELLANEDA ENTRE CIC Y ALBERGUE MUNICPAL</v>
      </c>
      <c r="N623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23" t="s">
        <v>129</v>
      </c>
      <c r="P623" t="s">
        <v>137</v>
      </c>
      <c r="Q623" t="s">
        <v>138</v>
      </c>
      <c r="R623">
        <v>3</v>
      </c>
    </row>
    <row r="624" spans="1:18" x14ac:dyDescent="0.25">
      <c r="A624" t="s">
        <v>440</v>
      </c>
      <c r="B624" s="46">
        <f>VLOOKUP(Tabla14[[#This Row],[id]],Tabla2[],'aux buscarv'!B$1,FALSE)</f>
        <v>44971</v>
      </c>
      <c r="C624" s="61">
        <f>VLOOKUP(Tabla14[[#This Row],[id]],Tabla2[],'aux buscarv'!C$1,FALSE)</f>
        <v>14</v>
      </c>
      <c r="D624" s="61">
        <f>VLOOKUP(Tabla14[[#This Row],[id]],Tabla2[],'aux buscarv'!D$1,FALSE)</f>
        <v>2</v>
      </c>
      <c r="E624" s="61">
        <f>VLOOKUP(Tabla14[[#This Row],[id]],Tabla2[],'aux buscarv'!E$1,FALSE)</f>
        <v>2023</v>
      </c>
      <c r="F624" s="61">
        <f>VLOOKUP(Tabla14[[#This Row],[id]],Tabla2[],'aux buscarv'!F$1,FALSE)</f>
        <v>8</v>
      </c>
      <c r="G624" s="61" t="str">
        <f>VLOOKUP(Tabla14[[#This Row],[id]],Tabla2[],'aux buscarv'!G$1,FALSE)</f>
        <v>ESTAR</v>
      </c>
      <c r="H624" s="61" t="str">
        <f>VLOOKUP(Tabla14[[#This Row],[id]],Tabla2[],'aux buscarv'!H$1,FALSE)</f>
        <v>SANTA CRUZ</v>
      </c>
      <c r="I624" s="61">
        <f>VLOOKUP(Tabla14[[#This Row],[id]],Tabla2[],'aux buscarv'!I$1,FALSE)</f>
        <v>30</v>
      </c>
      <c r="J624" s="61" t="str">
        <f>VLOOKUP(Tabla14[[#This Row],[id]],Tabla2[],'aux buscarv'!J$1,FALSE)</f>
        <v>PUERTO SANTA CRUZ</v>
      </c>
      <c r="K624" s="61" t="str">
        <f>VLOOKUP(Tabla14[[#This Row],[id]],Tabla2[],'aux buscarv'!K$1,FALSE)</f>
        <v>PUERTO SANTA CRUZ</v>
      </c>
      <c r="L624" s="61" t="str">
        <f>VLOOKUP(Tabla14[[#This Row],[id]],Tabla2[],'aux buscarv'!L$1,FALSE)</f>
        <v>CAMION</v>
      </c>
      <c r="M624" s="61" t="str">
        <f>VLOOKUP(Tabla14[[#This Row],[id]],Tabla2[],'aux buscarv'!M$1,FALSE)</f>
        <v>AV. AVELLANEDA ENTRE CIC Y ALBERGUE MUNICPAL</v>
      </c>
      <c r="N624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24" t="s">
        <v>129</v>
      </c>
      <c r="P624" t="s">
        <v>137</v>
      </c>
      <c r="Q624" t="s">
        <v>140</v>
      </c>
      <c r="R624">
        <v>9</v>
      </c>
    </row>
    <row r="625" spans="1:18" x14ac:dyDescent="0.25">
      <c r="A625" t="s">
        <v>440</v>
      </c>
      <c r="B625" s="46">
        <f>VLOOKUP(Tabla14[[#This Row],[id]],Tabla2[],'aux buscarv'!B$1,FALSE)</f>
        <v>44971</v>
      </c>
      <c r="C625" s="61">
        <f>VLOOKUP(Tabla14[[#This Row],[id]],Tabla2[],'aux buscarv'!C$1,FALSE)</f>
        <v>14</v>
      </c>
      <c r="D625" s="61">
        <f>VLOOKUP(Tabla14[[#This Row],[id]],Tabla2[],'aux buscarv'!D$1,FALSE)</f>
        <v>2</v>
      </c>
      <c r="E625" s="61">
        <f>VLOOKUP(Tabla14[[#This Row],[id]],Tabla2[],'aux buscarv'!E$1,FALSE)</f>
        <v>2023</v>
      </c>
      <c r="F625" s="61">
        <f>VLOOKUP(Tabla14[[#This Row],[id]],Tabla2[],'aux buscarv'!F$1,FALSE)</f>
        <v>8</v>
      </c>
      <c r="G625" s="61" t="str">
        <f>VLOOKUP(Tabla14[[#This Row],[id]],Tabla2[],'aux buscarv'!G$1,FALSE)</f>
        <v>ESTAR</v>
      </c>
      <c r="H625" s="61" t="str">
        <f>VLOOKUP(Tabla14[[#This Row],[id]],Tabla2[],'aux buscarv'!H$1,FALSE)</f>
        <v>SANTA CRUZ</v>
      </c>
      <c r="I625" s="61">
        <f>VLOOKUP(Tabla14[[#This Row],[id]],Tabla2[],'aux buscarv'!I$1,FALSE)</f>
        <v>30</v>
      </c>
      <c r="J625" s="61" t="str">
        <f>VLOOKUP(Tabla14[[#This Row],[id]],Tabla2[],'aux buscarv'!J$1,FALSE)</f>
        <v>PUERTO SANTA CRUZ</v>
      </c>
      <c r="K625" s="61" t="str">
        <f>VLOOKUP(Tabla14[[#This Row],[id]],Tabla2[],'aux buscarv'!K$1,FALSE)</f>
        <v>PUERTO SANTA CRUZ</v>
      </c>
      <c r="L625" s="61" t="str">
        <f>VLOOKUP(Tabla14[[#This Row],[id]],Tabla2[],'aux buscarv'!L$1,FALSE)</f>
        <v>CAMION</v>
      </c>
      <c r="M625" s="61" t="str">
        <f>VLOOKUP(Tabla14[[#This Row],[id]],Tabla2[],'aux buscarv'!M$1,FALSE)</f>
        <v>AV. AVELLANEDA ENTRE CIC Y ALBERGUE MUNICPAL</v>
      </c>
      <c r="N625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25" t="s">
        <v>129</v>
      </c>
      <c r="P625" t="s">
        <v>137</v>
      </c>
      <c r="Q625" t="s">
        <v>142</v>
      </c>
      <c r="R625">
        <v>32</v>
      </c>
    </row>
    <row r="626" spans="1:18" x14ac:dyDescent="0.25">
      <c r="A626" t="s">
        <v>440</v>
      </c>
      <c r="B626" s="46">
        <f>VLOOKUP(Tabla14[[#This Row],[id]],Tabla2[],'aux buscarv'!B$1,FALSE)</f>
        <v>44971</v>
      </c>
      <c r="C626" s="61">
        <f>VLOOKUP(Tabla14[[#This Row],[id]],Tabla2[],'aux buscarv'!C$1,FALSE)</f>
        <v>14</v>
      </c>
      <c r="D626" s="61">
        <f>VLOOKUP(Tabla14[[#This Row],[id]],Tabla2[],'aux buscarv'!D$1,FALSE)</f>
        <v>2</v>
      </c>
      <c r="E626" s="61">
        <f>VLOOKUP(Tabla14[[#This Row],[id]],Tabla2[],'aux buscarv'!E$1,FALSE)</f>
        <v>2023</v>
      </c>
      <c r="F626" s="61">
        <f>VLOOKUP(Tabla14[[#This Row],[id]],Tabla2[],'aux buscarv'!F$1,FALSE)</f>
        <v>8</v>
      </c>
      <c r="G626" s="61" t="str">
        <f>VLOOKUP(Tabla14[[#This Row],[id]],Tabla2[],'aux buscarv'!G$1,FALSE)</f>
        <v>ESTAR</v>
      </c>
      <c r="H626" s="61" t="str">
        <f>VLOOKUP(Tabla14[[#This Row],[id]],Tabla2[],'aux buscarv'!H$1,FALSE)</f>
        <v>SANTA CRUZ</v>
      </c>
      <c r="I626" s="61">
        <f>VLOOKUP(Tabla14[[#This Row],[id]],Tabla2[],'aux buscarv'!I$1,FALSE)</f>
        <v>30</v>
      </c>
      <c r="J626" s="61" t="str">
        <f>VLOOKUP(Tabla14[[#This Row],[id]],Tabla2[],'aux buscarv'!J$1,FALSE)</f>
        <v>PUERTO SANTA CRUZ</v>
      </c>
      <c r="K626" s="61" t="str">
        <f>VLOOKUP(Tabla14[[#This Row],[id]],Tabla2[],'aux buscarv'!K$1,FALSE)</f>
        <v>PUERTO SANTA CRUZ</v>
      </c>
      <c r="L626" s="61" t="str">
        <f>VLOOKUP(Tabla14[[#This Row],[id]],Tabla2[],'aux buscarv'!L$1,FALSE)</f>
        <v>CAMION</v>
      </c>
      <c r="M626" s="61" t="str">
        <f>VLOOKUP(Tabla14[[#This Row],[id]],Tabla2[],'aux buscarv'!M$1,FALSE)</f>
        <v>AV. AVELLANEDA ENTRE CIC Y ALBERGUE MUNICPAL</v>
      </c>
      <c r="N626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26" t="s">
        <v>129</v>
      </c>
      <c r="P626" t="s">
        <v>137</v>
      </c>
      <c r="Q626" t="s">
        <v>134</v>
      </c>
      <c r="R626">
        <v>1</v>
      </c>
    </row>
    <row r="627" spans="1:18" x14ac:dyDescent="0.25">
      <c r="A627" t="s">
        <v>440</v>
      </c>
      <c r="B627" s="46">
        <f>VLOOKUP(Tabla14[[#This Row],[id]],Tabla2[],'aux buscarv'!B$1,FALSE)</f>
        <v>44971</v>
      </c>
      <c r="C627" s="61">
        <f>VLOOKUP(Tabla14[[#This Row],[id]],Tabla2[],'aux buscarv'!C$1,FALSE)</f>
        <v>14</v>
      </c>
      <c r="D627" s="61">
        <f>VLOOKUP(Tabla14[[#This Row],[id]],Tabla2[],'aux buscarv'!D$1,FALSE)</f>
        <v>2</v>
      </c>
      <c r="E627" s="61">
        <f>VLOOKUP(Tabla14[[#This Row],[id]],Tabla2[],'aux buscarv'!E$1,FALSE)</f>
        <v>2023</v>
      </c>
      <c r="F627" s="61">
        <f>VLOOKUP(Tabla14[[#This Row],[id]],Tabla2[],'aux buscarv'!F$1,FALSE)</f>
        <v>8</v>
      </c>
      <c r="G627" s="61" t="str">
        <f>VLOOKUP(Tabla14[[#This Row],[id]],Tabla2[],'aux buscarv'!G$1,FALSE)</f>
        <v>ESTAR</v>
      </c>
      <c r="H627" s="61" t="str">
        <f>VLOOKUP(Tabla14[[#This Row],[id]],Tabla2[],'aux buscarv'!H$1,FALSE)</f>
        <v>SANTA CRUZ</v>
      </c>
      <c r="I627" s="61">
        <f>VLOOKUP(Tabla14[[#This Row],[id]],Tabla2[],'aux buscarv'!I$1,FALSE)</f>
        <v>30</v>
      </c>
      <c r="J627" s="61" t="str">
        <f>VLOOKUP(Tabla14[[#This Row],[id]],Tabla2[],'aux buscarv'!J$1,FALSE)</f>
        <v>PUERTO SANTA CRUZ</v>
      </c>
      <c r="K627" s="61" t="str">
        <f>VLOOKUP(Tabla14[[#This Row],[id]],Tabla2[],'aux buscarv'!K$1,FALSE)</f>
        <v>PUERTO SANTA CRUZ</v>
      </c>
      <c r="L627" s="61" t="str">
        <f>VLOOKUP(Tabla14[[#This Row],[id]],Tabla2[],'aux buscarv'!L$1,FALSE)</f>
        <v>CAMION</v>
      </c>
      <c r="M627" s="61" t="str">
        <f>VLOOKUP(Tabla14[[#This Row],[id]],Tabla2[],'aux buscarv'!M$1,FALSE)</f>
        <v>AV. AVELLANEDA ENTRE CIC Y ALBERGUE MUNICPAL</v>
      </c>
      <c r="N627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27" t="s">
        <v>144</v>
      </c>
      <c r="P627" t="s">
        <v>145</v>
      </c>
      <c r="Q627" t="s">
        <v>111</v>
      </c>
      <c r="R627">
        <v>17</v>
      </c>
    </row>
    <row r="628" spans="1:18" x14ac:dyDescent="0.25">
      <c r="A628" t="s">
        <v>440</v>
      </c>
      <c r="B628" s="46">
        <f>VLOOKUP(Tabla14[[#This Row],[id]],Tabla2[],'aux buscarv'!B$1,FALSE)</f>
        <v>44971</v>
      </c>
      <c r="C628" s="61">
        <f>VLOOKUP(Tabla14[[#This Row],[id]],Tabla2[],'aux buscarv'!C$1,FALSE)</f>
        <v>14</v>
      </c>
      <c r="D628" s="61">
        <f>VLOOKUP(Tabla14[[#This Row],[id]],Tabla2[],'aux buscarv'!D$1,FALSE)</f>
        <v>2</v>
      </c>
      <c r="E628" s="61">
        <f>VLOOKUP(Tabla14[[#This Row],[id]],Tabla2[],'aux buscarv'!E$1,FALSE)</f>
        <v>2023</v>
      </c>
      <c r="F628" s="61">
        <f>VLOOKUP(Tabla14[[#This Row],[id]],Tabla2[],'aux buscarv'!F$1,FALSE)</f>
        <v>8</v>
      </c>
      <c r="G628" s="61" t="str">
        <f>VLOOKUP(Tabla14[[#This Row],[id]],Tabla2[],'aux buscarv'!G$1,FALSE)</f>
        <v>ESTAR</v>
      </c>
      <c r="H628" s="61" t="str">
        <f>VLOOKUP(Tabla14[[#This Row],[id]],Tabla2[],'aux buscarv'!H$1,FALSE)</f>
        <v>SANTA CRUZ</v>
      </c>
      <c r="I628" s="61">
        <f>VLOOKUP(Tabla14[[#This Row],[id]],Tabla2[],'aux buscarv'!I$1,FALSE)</f>
        <v>30</v>
      </c>
      <c r="J628" s="61" t="str">
        <f>VLOOKUP(Tabla14[[#This Row],[id]],Tabla2[],'aux buscarv'!J$1,FALSE)</f>
        <v>PUERTO SANTA CRUZ</v>
      </c>
      <c r="K628" s="61" t="str">
        <f>VLOOKUP(Tabla14[[#This Row],[id]],Tabla2[],'aux buscarv'!K$1,FALSE)</f>
        <v>PUERTO SANTA CRUZ</v>
      </c>
      <c r="L628" s="61" t="str">
        <f>VLOOKUP(Tabla14[[#This Row],[id]],Tabla2[],'aux buscarv'!L$1,FALSE)</f>
        <v>CAMION</v>
      </c>
      <c r="M628" s="61" t="str">
        <f>VLOOKUP(Tabla14[[#This Row],[id]],Tabla2[],'aux buscarv'!M$1,FALSE)</f>
        <v>AV. AVELLANEDA ENTRE CIC Y ALBERGUE MUNICPAL</v>
      </c>
      <c r="N628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28" t="s">
        <v>144</v>
      </c>
      <c r="P628" t="s">
        <v>145</v>
      </c>
      <c r="Q628" t="s">
        <v>146</v>
      </c>
      <c r="R628">
        <v>68</v>
      </c>
    </row>
    <row r="629" spans="1:18" x14ac:dyDescent="0.25">
      <c r="A629" t="s">
        <v>440</v>
      </c>
      <c r="B629" s="46">
        <f>VLOOKUP(Tabla14[[#This Row],[id]],Tabla2[],'aux buscarv'!B$1,FALSE)</f>
        <v>44971</v>
      </c>
      <c r="C629" s="61">
        <f>VLOOKUP(Tabla14[[#This Row],[id]],Tabla2[],'aux buscarv'!C$1,FALSE)</f>
        <v>14</v>
      </c>
      <c r="D629" s="61">
        <f>VLOOKUP(Tabla14[[#This Row],[id]],Tabla2[],'aux buscarv'!D$1,FALSE)</f>
        <v>2</v>
      </c>
      <c r="E629" s="61">
        <f>VLOOKUP(Tabla14[[#This Row],[id]],Tabla2[],'aux buscarv'!E$1,FALSE)</f>
        <v>2023</v>
      </c>
      <c r="F629" s="61">
        <f>VLOOKUP(Tabla14[[#This Row],[id]],Tabla2[],'aux buscarv'!F$1,FALSE)</f>
        <v>8</v>
      </c>
      <c r="G629" s="61" t="str">
        <f>VLOOKUP(Tabla14[[#This Row],[id]],Tabla2[],'aux buscarv'!G$1,FALSE)</f>
        <v>ESTAR</v>
      </c>
      <c r="H629" s="61" t="str">
        <f>VLOOKUP(Tabla14[[#This Row],[id]],Tabla2[],'aux buscarv'!H$1,FALSE)</f>
        <v>SANTA CRUZ</v>
      </c>
      <c r="I629" s="61">
        <f>VLOOKUP(Tabla14[[#This Row],[id]],Tabla2[],'aux buscarv'!I$1,FALSE)</f>
        <v>30</v>
      </c>
      <c r="J629" s="61" t="str">
        <f>VLOOKUP(Tabla14[[#This Row],[id]],Tabla2[],'aux buscarv'!J$1,FALSE)</f>
        <v>PUERTO SANTA CRUZ</v>
      </c>
      <c r="K629" s="61" t="str">
        <f>VLOOKUP(Tabla14[[#This Row],[id]],Tabla2[],'aux buscarv'!K$1,FALSE)</f>
        <v>PUERTO SANTA CRUZ</v>
      </c>
      <c r="L629" s="61" t="str">
        <f>VLOOKUP(Tabla14[[#This Row],[id]],Tabla2[],'aux buscarv'!L$1,FALSE)</f>
        <v>CAMION</v>
      </c>
      <c r="M629" s="61" t="str">
        <f>VLOOKUP(Tabla14[[#This Row],[id]],Tabla2[],'aux buscarv'!M$1,FALSE)</f>
        <v>AV. AVELLANEDA ENTRE CIC Y ALBERGUE MUNICPAL</v>
      </c>
      <c r="N629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29" t="s">
        <v>151</v>
      </c>
      <c r="P629" t="s">
        <v>151</v>
      </c>
      <c r="Q629" t="s">
        <v>111</v>
      </c>
      <c r="R629">
        <v>25</v>
      </c>
    </row>
    <row r="630" spans="1:18" x14ac:dyDescent="0.25">
      <c r="A630" t="s">
        <v>440</v>
      </c>
      <c r="B630" s="46">
        <f>VLOOKUP(Tabla14[[#This Row],[id]],Tabla2[],'aux buscarv'!B$1,FALSE)</f>
        <v>44971</v>
      </c>
      <c r="C630" s="61">
        <f>VLOOKUP(Tabla14[[#This Row],[id]],Tabla2[],'aux buscarv'!C$1,FALSE)</f>
        <v>14</v>
      </c>
      <c r="D630" s="61">
        <f>VLOOKUP(Tabla14[[#This Row],[id]],Tabla2[],'aux buscarv'!D$1,FALSE)</f>
        <v>2</v>
      </c>
      <c r="E630" s="61">
        <f>VLOOKUP(Tabla14[[#This Row],[id]],Tabla2[],'aux buscarv'!E$1,FALSE)</f>
        <v>2023</v>
      </c>
      <c r="F630" s="61">
        <f>VLOOKUP(Tabla14[[#This Row],[id]],Tabla2[],'aux buscarv'!F$1,FALSE)</f>
        <v>8</v>
      </c>
      <c r="G630" s="61" t="str">
        <f>VLOOKUP(Tabla14[[#This Row],[id]],Tabla2[],'aux buscarv'!G$1,FALSE)</f>
        <v>ESTAR</v>
      </c>
      <c r="H630" s="61" t="str">
        <f>VLOOKUP(Tabla14[[#This Row],[id]],Tabla2[],'aux buscarv'!H$1,FALSE)</f>
        <v>SANTA CRUZ</v>
      </c>
      <c r="I630" s="61">
        <f>VLOOKUP(Tabla14[[#This Row],[id]],Tabla2[],'aux buscarv'!I$1,FALSE)</f>
        <v>30</v>
      </c>
      <c r="J630" s="61" t="str">
        <f>VLOOKUP(Tabla14[[#This Row],[id]],Tabla2[],'aux buscarv'!J$1,FALSE)</f>
        <v>PUERTO SANTA CRUZ</v>
      </c>
      <c r="K630" s="61" t="str">
        <f>VLOOKUP(Tabla14[[#This Row],[id]],Tabla2[],'aux buscarv'!K$1,FALSE)</f>
        <v>PUERTO SANTA CRUZ</v>
      </c>
      <c r="L630" s="61" t="str">
        <f>VLOOKUP(Tabla14[[#This Row],[id]],Tabla2[],'aux buscarv'!L$1,FALSE)</f>
        <v>CAMION</v>
      </c>
      <c r="M630" s="61" t="str">
        <f>VLOOKUP(Tabla14[[#This Row],[id]],Tabla2[],'aux buscarv'!M$1,FALSE)</f>
        <v>AV. AVELLANEDA ENTRE CIC Y ALBERGUE MUNICPAL</v>
      </c>
      <c r="N630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30" t="s">
        <v>151</v>
      </c>
      <c r="P630" t="s">
        <v>151</v>
      </c>
      <c r="Q630" t="s">
        <v>142</v>
      </c>
      <c r="R630">
        <v>31</v>
      </c>
    </row>
    <row r="631" spans="1:18" x14ac:dyDescent="0.25">
      <c r="A631" t="s">
        <v>440</v>
      </c>
      <c r="B631" s="46">
        <f>VLOOKUP(Tabla14[[#This Row],[id]],Tabla2[],'aux buscarv'!B$1,FALSE)</f>
        <v>44971</v>
      </c>
      <c r="C631" s="61">
        <f>VLOOKUP(Tabla14[[#This Row],[id]],Tabla2[],'aux buscarv'!C$1,FALSE)</f>
        <v>14</v>
      </c>
      <c r="D631" s="61">
        <f>VLOOKUP(Tabla14[[#This Row],[id]],Tabla2[],'aux buscarv'!D$1,FALSE)</f>
        <v>2</v>
      </c>
      <c r="E631" s="61">
        <f>VLOOKUP(Tabla14[[#This Row],[id]],Tabla2[],'aux buscarv'!E$1,FALSE)</f>
        <v>2023</v>
      </c>
      <c r="F631" s="61">
        <f>VLOOKUP(Tabla14[[#This Row],[id]],Tabla2[],'aux buscarv'!F$1,FALSE)</f>
        <v>8</v>
      </c>
      <c r="G631" s="61" t="str">
        <f>VLOOKUP(Tabla14[[#This Row],[id]],Tabla2[],'aux buscarv'!G$1,FALSE)</f>
        <v>ESTAR</v>
      </c>
      <c r="H631" s="61" t="str">
        <f>VLOOKUP(Tabla14[[#This Row],[id]],Tabla2[],'aux buscarv'!H$1,FALSE)</f>
        <v>SANTA CRUZ</v>
      </c>
      <c r="I631" s="61">
        <f>VLOOKUP(Tabla14[[#This Row],[id]],Tabla2[],'aux buscarv'!I$1,FALSE)</f>
        <v>30</v>
      </c>
      <c r="J631" s="61" t="str">
        <f>VLOOKUP(Tabla14[[#This Row],[id]],Tabla2[],'aux buscarv'!J$1,FALSE)</f>
        <v>PUERTO SANTA CRUZ</v>
      </c>
      <c r="K631" s="61" t="str">
        <f>VLOOKUP(Tabla14[[#This Row],[id]],Tabla2[],'aux buscarv'!K$1,FALSE)</f>
        <v>PUERTO SANTA CRUZ</v>
      </c>
      <c r="L631" s="61" t="str">
        <f>VLOOKUP(Tabla14[[#This Row],[id]],Tabla2[],'aux buscarv'!L$1,FALSE)</f>
        <v>CAMION</v>
      </c>
      <c r="M631" s="61" t="str">
        <f>VLOOKUP(Tabla14[[#This Row],[id]],Tabla2[],'aux buscarv'!M$1,FALSE)</f>
        <v>AV. AVELLANEDA ENTRE CIC Y ALBERGUE MUNICPAL</v>
      </c>
      <c r="N631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31" t="s">
        <v>152</v>
      </c>
      <c r="P631" t="s">
        <v>152</v>
      </c>
      <c r="Q631" t="s">
        <v>111</v>
      </c>
      <c r="R631">
        <v>14</v>
      </c>
    </row>
    <row r="632" spans="1:18" x14ac:dyDescent="0.25">
      <c r="A632" t="s">
        <v>440</v>
      </c>
      <c r="B632" s="46">
        <f>VLOOKUP(Tabla14[[#This Row],[id]],Tabla2[],'aux buscarv'!B$1,FALSE)</f>
        <v>44971</v>
      </c>
      <c r="C632" s="61">
        <f>VLOOKUP(Tabla14[[#This Row],[id]],Tabla2[],'aux buscarv'!C$1,FALSE)</f>
        <v>14</v>
      </c>
      <c r="D632" s="61">
        <f>VLOOKUP(Tabla14[[#This Row],[id]],Tabla2[],'aux buscarv'!D$1,FALSE)</f>
        <v>2</v>
      </c>
      <c r="E632" s="61">
        <f>VLOOKUP(Tabla14[[#This Row],[id]],Tabla2[],'aux buscarv'!E$1,FALSE)</f>
        <v>2023</v>
      </c>
      <c r="F632" s="61">
        <f>VLOOKUP(Tabla14[[#This Row],[id]],Tabla2[],'aux buscarv'!F$1,FALSE)</f>
        <v>8</v>
      </c>
      <c r="G632" s="61" t="str">
        <f>VLOOKUP(Tabla14[[#This Row],[id]],Tabla2[],'aux buscarv'!G$1,FALSE)</f>
        <v>ESTAR</v>
      </c>
      <c r="H632" s="61" t="str">
        <f>VLOOKUP(Tabla14[[#This Row],[id]],Tabla2[],'aux buscarv'!H$1,FALSE)</f>
        <v>SANTA CRUZ</v>
      </c>
      <c r="I632" s="61">
        <f>VLOOKUP(Tabla14[[#This Row],[id]],Tabla2[],'aux buscarv'!I$1,FALSE)</f>
        <v>30</v>
      </c>
      <c r="J632" s="61" t="str">
        <f>VLOOKUP(Tabla14[[#This Row],[id]],Tabla2[],'aux buscarv'!J$1,FALSE)</f>
        <v>PUERTO SANTA CRUZ</v>
      </c>
      <c r="K632" s="61" t="str">
        <f>VLOOKUP(Tabla14[[#This Row],[id]],Tabla2[],'aux buscarv'!K$1,FALSE)</f>
        <v>PUERTO SANTA CRUZ</v>
      </c>
      <c r="L632" s="61" t="str">
        <f>VLOOKUP(Tabla14[[#This Row],[id]],Tabla2[],'aux buscarv'!L$1,FALSE)</f>
        <v>CAMION</v>
      </c>
      <c r="M632" s="61" t="str">
        <f>VLOOKUP(Tabla14[[#This Row],[id]],Tabla2[],'aux buscarv'!M$1,FALSE)</f>
        <v>AV. AVELLANEDA ENTRE CIC Y ALBERGUE MUNICPAL</v>
      </c>
      <c r="N632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32" t="s">
        <v>152</v>
      </c>
      <c r="P632" t="s">
        <v>152</v>
      </c>
      <c r="Q632" t="s">
        <v>142</v>
      </c>
      <c r="R632">
        <v>14</v>
      </c>
    </row>
    <row r="633" spans="1:18" x14ac:dyDescent="0.25">
      <c r="A633" t="s">
        <v>440</v>
      </c>
      <c r="B633" s="46">
        <f>VLOOKUP(Tabla14[[#This Row],[id]],Tabla2[],'aux buscarv'!B$1,FALSE)</f>
        <v>44971</v>
      </c>
      <c r="C633" s="61">
        <f>VLOOKUP(Tabla14[[#This Row],[id]],Tabla2[],'aux buscarv'!C$1,FALSE)</f>
        <v>14</v>
      </c>
      <c r="D633" s="61">
        <f>VLOOKUP(Tabla14[[#This Row],[id]],Tabla2[],'aux buscarv'!D$1,FALSE)</f>
        <v>2</v>
      </c>
      <c r="E633" s="61">
        <f>VLOOKUP(Tabla14[[#This Row],[id]],Tabla2[],'aux buscarv'!E$1,FALSE)</f>
        <v>2023</v>
      </c>
      <c r="F633" s="61">
        <f>VLOOKUP(Tabla14[[#This Row],[id]],Tabla2[],'aux buscarv'!F$1,FALSE)</f>
        <v>8</v>
      </c>
      <c r="G633" s="61" t="str">
        <f>VLOOKUP(Tabla14[[#This Row],[id]],Tabla2[],'aux buscarv'!G$1,FALSE)</f>
        <v>ESTAR</v>
      </c>
      <c r="H633" s="61" t="str">
        <f>VLOOKUP(Tabla14[[#This Row],[id]],Tabla2[],'aux buscarv'!H$1,FALSE)</f>
        <v>SANTA CRUZ</v>
      </c>
      <c r="I633" s="61">
        <f>VLOOKUP(Tabla14[[#This Row],[id]],Tabla2[],'aux buscarv'!I$1,FALSE)</f>
        <v>30</v>
      </c>
      <c r="J633" s="61" t="str">
        <f>VLOOKUP(Tabla14[[#This Row],[id]],Tabla2[],'aux buscarv'!J$1,FALSE)</f>
        <v>PUERTO SANTA CRUZ</v>
      </c>
      <c r="K633" s="61" t="str">
        <f>VLOOKUP(Tabla14[[#This Row],[id]],Tabla2[],'aux buscarv'!K$1,FALSE)</f>
        <v>PUERTO SANTA CRUZ</v>
      </c>
      <c r="L633" s="61" t="str">
        <f>VLOOKUP(Tabla14[[#This Row],[id]],Tabla2[],'aux buscarv'!L$1,FALSE)</f>
        <v>CAMION</v>
      </c>
      <c r="M633" s="61" t="str">
        <f>VLOOKUP(Tabla14[[#This Row],[id]],Tabla2[],'aux buscarv'!M$1,FALSE)</f>
        <v>AV. AVELLANEDA ENTRE CIC Y ALBERGUE MUNICPAL</v>
      </c>
      <c r="N633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633" t="s">
        <v>152</v>
      </c>
      <c r="P633" t="s">
        <v>152</v>
      </c>
      <c r="Q633" t="s">
        <v>134</v>
      </c>
      <c r="R633">
        <v>13</v>
      </c>
    </row>
    <row r="634" spans="1:18" x14ac:dyDescent="0.25">
      <c r="A634" t="s">
        <v>441</v>
      </c>
      <c r="B634" s="46">
        <f>VLOOKUP(Tabla14[[#This Row],[id]],Tabla2[],'aux buscarv'!B$1,FALSE)</f>
        <v>44972</v>
      </c>
      <c r="C634" s="61">
        <f>VLOOKUP(Tabla14[[#This Row],[id]],Tabla2[],'aux buscarv'!C$1,FALSE)</f>
        <v>15</v>
      </c>
      <c r="D634" s="61">
        <f>VLOOKUP(Tabla14[[#This Row],[id]],Tabla2[],'aux buscarv'!D$1,FALSE)</f>
        <v>2</v>
      </c>
      <c r="E634" s="61">
        <f>VLOOKUP(Tabla14[[#This Row],[id]],Tabla2[],'aux buscarv'!E$1,FALSE)</f>
        <v>2023</v>
      </c>
      <c r="F634" s="61">
        <f>VLOOKUP(Tabla14[[#This Row],[id]],Tabla2[],'aux buscarv'!F$1,FALSE)</f>
        <v>8</v>
      </c>
      <c r="G634" s="61" t="str">
        <f>VLOOKUP(Tabla14[[#This Row],[id]],Tabla2[],'aux buscarv'!G$1,FALSE)</f>
        <v>ESTAR</v>
      </c>
      <c r="H634" s="61" t="str">
        <f>VLOOKUP(Tabla14[[#This Row],[id]],Tabla2[],'aux buscarv'!H$1,FALSE)</f>
        <v>SANTA CRUZ</v>
      </c>
      <c r="I634" s="61">
        <f>VLOOKUP(Tabla14[[#This Row],[id]],Tabla2[],'aux buscarv'!I$1,FALSE)</f>
        <v>30</v>
      </c>
      <c r="J634" s="61" t="str">
        <f>VLOOKUP(Tabla14[[#This Row],[id]],Tabla2[],'aux buscarv'!J$1,FALSE)</f>
        <v>CORPEN AIKE</v>
      </c>
      <c r="K634" s="61" t="str">
        <f>VLOOKUP(Tabla14[[#This Row],[id]],Tabla2[],'aux buscarv'!K$1,FALSE)</f>
        <v>COMANDANTE LUIS PIEDRA BUENA</v>
      </c>
      <c r="L634" s="61" t="str">
        <f>VLOOKUP(Tabla14[[#This Row],[id]],Tabla2[],'aux buscarv'!L$1,FALSE)</f>
        <v>CIC SALUD PIEDRABUENA</v>
      </c>
      <c r="M634" s="61" t="str">
        <f>VLOOKUP(Tabla14[[#This Row],[id]],Tabla2[],'aux buscarv'!M$1,FALSE)</f>
        <v>CIPRIANO GARCIA SUR 705</v>
      </c>
      <c r="N634" s="62" t="str">
        <f>VLOOKUP(Tabla14[[#This Row],[id]],Tabla2[],'aux buscarv'!N$1,FALSE)</f>
        <v>https://goo.gl/maps/LYn1BVXrFMTesvqCA</v>
      </c>
      <c r="O634" t="s">
        <v>109</v>
      </c>
      <c r="P634" t="s">
        <v>110</v>
      </c>
      <c r="Q634" t="s">
        <v>111</v>
      </c>
      <c r="R634">
        <v>27</v>
      </c>
    </row>
    <row r="635" spans="1:18" x14ac:dyDescent="0.25">
      <c r="A635" t="s">
        <v>441</v>
      </c>
      <c r="B635" s="46">
        <f>VLOOKUP(Tabla14[[#This Row],[id]],Tabla2[],'aux buscarv'!B$1,FALSE)</f>
        <v>44972</v>
      </c>
      <c r="C635" s="61">
        <f>VLOOKUP(Tabla14[[#This Row],[id]],Tabla2[],'aux buscarv'!C$1,FALSE)</f>
        <v>15</v>
      </c>
      <c r="D635" s="61">
        <f>VLOOKUP(Tabla14[[#This Row],[id]],Tabla2[],'aux buscarv'!D$1,FALSE)</f>
        <v>2</v>
      </c>
      <c r="E635" s="61">
        <f>VLOOKUP(Tabla14[[#This Row],[id]],Tabla2[],'aux buscarv'!E$1,FALSE)</f>
        <v>2023</v>
      </c>
      <c r="F635" s="61">
        <f>VLOOKUP(Tabla14[[#This Row],[id]],Tabla2[],'aux buscarv'!F$1,FALSE)</f>
        <v>8</v>
      </c>
      <c r="G635" s="61" t="str">
        <f>VLOOKUP(Tabla14[[#This Row],[id]],Tabla2[],'aux buscarv'!G$1,FALSE)</f>
        <v>ESTAR</v>
      </c>
      <c r="H635" s="61" t="str">
        <f>VLOOKUP(Tabla14[[#This Row],[id]],Tabla2[],'aux buscarv'!H$1,FALSE)</f>
        <v>SANTA CRUZ</v>
      </c>
      <c r="I635" s="61">
        <f>VLOOKUP(Tabla14[[#This Row],[id]],Tabla2[],'aux buscarv'!I$1,FALSE)</f>
        <v>30</v>
      </c>
      <c r="J635" s="61" t="str">
        <f>VLOOKUP(Tabla14[[#This Row],[id]],Tabla2[],'aux buscarv'!J$1,FALSE)</f>
        <v>CORPEN AIKE</v>
      </c>
      <c r="K635" s="61" t="str">
        <f>VLOOKUP(Tabla14[[#This Row],[id]],Tabla2[],'aux buscarv'!K$1,FALSE)</f>
        <v>COMANDANTE LUIS PIEDRA BUENA</v>
      </c>
      <c r="L635" s="61" t="str">
        <f>VLOOKUP(Tabla14[[#This Row],[id]],Tabla2[],'aux buscarv'!L$1,FALSE)</f>
        <v>CIC SALUD PIEDRABUENA</v>
      </c>
      <c r="M635" s="61" t="str">
        <f>VLOOKUP(Tabla14[[#This Row],[id]],Tabla2[],'aux buscarv'!M$1,FALSE)</f>
        <v>CIPRIANO GARCIA SUR 705</v>
      </c>
      <c r="N635" s="62" t="str">
        <f>VLOOKUP(Tabla14[[#This Row],[id]],Tabla2[],'aux buscarv'!N$1,FALSE)</f>
        <v>https://goo.gl/maps/LYn1BVXrFMTesvqCA</v>
      </c>
      <c r="O635" t="s">
        <v>109</v>
      </c>
      <c r="P635" t="s">
        <v>110</v>
      </c>
      <c r="Q635" t="s">
        <v>112</v>
      </c>
      <c r="R635">
        <v>52</v>
      </c>
    </row>
    <row r="636" spans="1:18" x14ac:dyDescent="0.25">
      <c r="A636" t="s">
        <v>441</v>
      </c>
      <c r="B636" s="46">
        <f>VLOOKUP(Tabla14[[#This Row],[id]],Tabla2[],'aux buscarv'!B$1,FALSE)</f>
        <v>44972</v>
      </c>
      <c r="C636" s="61">
        <f>VLOOKUP(Tabla14[[#This Row],[id]],Tabla2[],'aux buscarv'!C$1,FALSE)</f>
        <v>15</v>
      </c>
      <c r="D636" s="61">
        <f>VLOOKUP(Tabla14[[#This Row],[id]],Tabla2[],'aux buscarv'!D$1,FALSE)</f>
        <v>2</v>
      </c>
      <c r="E636" s="61">
        <f>VLOOKUP(Tabla14[[#This Row],[id]],Tabla2[],'aux buscarv'!E$1,FALSE)</f>
        <v>2023</v>
      </c>
      <c r="F636" s="61">
        <f>VLOOKUP(Tabla14[[#This Row],[id]],Tabla2[],'aux buscarv'!F$1,FALSE)</f>
        <v>8</v>
      </c>
      <c r="G636" s="61" t="str">
        <f>VLOOKUP(Tabla14[[#This Row],[id]],Tabla2[],'aux buscarv'!G$1,FALSE)</f>
        <v>ESTAR</v>
      </c>
      <c r="H636" s="61" t="str">
        <f>VLOOKUP(Tabla14[[#This Row],[id]],Tabla2[],'aux buscarv'!H$1,FALSE)</f>
        <v>SANTA CRUZ</v>
      </c>
      <c r="I636" s="61">
        <f>VLOOKUP(Tabla14[[#This Row],[id]],Tabla2[],'aux buscarv'!I$1,FALSE)</f>
        <v>30</v>
      </c>
      <c r="J636" s="61" t="str">
        <f>VLOOKUP(Tabla14[[#This Row],[id]],Tabla2[],'aux buscarv'!J$1,FALSE)</f>
        <v>CORPEN AIKE</v>
      </c>
      <c r="K636" s="61" t="str">
        <f>VLOOKUP(Tabla14[[#This Row],[id]],Tabla2[],'aux buscarv'!K$1,FALSE)</f>
        <v>COMANDANTE LUIS PIEDRA BUENA</v>
      </c>
      <c r="L636" s="61" t="str">
        <f>VLOOKUP(Tabla14[[#This Row],[id]],Tabla2[],'aux buscarv'!L$1,FALSE)</f>
        <v>CIC SALUD PIEDRABUENA</v>
      </c>
      <c r="M636" s="61" t="str">
        <f>VLOOKUP(Tabla14[[#This Row],[id]],Tabla2[],'aux buscarv'!M$1,FALSE)</f>
        <v>CIPRIANO GARCIA SUR 705</v>
      </c>
      <c r="N636" s="62" t="str">
        <f>VLOOKUP(Tabla14[[#This Row],[id]],Tabla2[],'aux buscarv'!N$1,FALSE)</f>
        <v>https://goo.gl/maps/LYn1BVXrFMTesvqCA</v>
      </c>
      <c r="O636" t="s">
        <v>109</v>
      </c>
      <c r="P636" t="s">
        <v>110</v>
      </c>
      <c r="Q636" t="s">
        <v>120</v>
      </c>
      <c r="R636">
        <v>9</v>
      </c>
    </row>
    <row r="637" spans="1:18" x14ac:dyDescent="0.25">
      <c r="A637" t="s">
        <v>441</v>
      </c>
      <c r="B637" s="46">
        <f>VLOOKUP(Tabla14[[#This Row],[id]],Tabla2[],'aux buscarv'!B$1,FALSE)</f>
        <v>44972</v>
      </c>
      <c r="C637" s="61">
        <f>VLOOKUP(Tabla14[[#This Row],[id]],Tabla2[],'aux buscarv'!C$1,FALSE)</f>
        <v>15</v>
      </c>
      <c r="D637" s="61">
        <f>VLOOKUP(Tabla14[[#This Row],[id]],Tabla2[],'aux buscarv'!D$1,FALSE)</f>
        <v>2</v>
      </c>
      <c r="E637" s="61">
        <f>VLOOKUP(Tabla14[[#This Row],[id]],Tabla2[],'aux buscarv'!E$1,FALSE)</f>
        <v>2023</v>
      </c>
      <c r="F637" s="61">
        <f>VLOOKUP(Tabla14[[#This Row],[id]],Tabla2[],'aux buscarv'!F$1,FALSE)</f>
        <v>8</v>
      </c>
      <c r="G637" s="61" t="str">
        <f>VLOOKUP(Tabla14[[#This Row],[id]],Tabla2[],'aux buscarv'!G$1,FALSE)</f>
        <v>ESTAR</v>
      </c>
      <c r="H637" s="61" t="str">
        <f>VLOOKUP(Tabla14[[#This Row],[id]],Tabla2[],'aux buscarv'!H$1,FALSE)</f>
        <v>SANTA CRUZ</v>
      </c>
      <c r="I637" s="61">
        <f>VLOOKUP(Tabla14[[#This Row],[id]],Tabla2[],'aux buscarv'!I$1,FALSE)</f>
        <v>30</v>
      </c>
      <c r="J637" s="61" t="str">
        <f>VLOOKUP(Tabla14[[#This Row],[id]],Tabla2[],'aux buscarv'!J$1,FALSE)</f>
        <v>CORPEN AIKE</v>
      </c>
      <c r="K637" s="61" t="str">
        <f>VLOOKUP(Tabla14[[#This Row],[id]],Tabla2[],'aux buscarv'!K$1,FALSE)</f>
        <v>COMANDANTE LUIS PIEDRA BUENA</v>
      </c>
      <c r="L637" s="61" t="str">
        <f>VLOOKUP(Tabla14[[#This Row],[id]],Tabla2[],'aux buscarv'!L$1,FALSE)</f>
        <v>CIC SALUD PIEDRABUENA</v>
      </c>
      <c r="M637" s="61" t="str">
        <f>VLOOKUP(Tabla14[[#This Row],[id]],Tabla2[],'aux buscarv'!M$1,FALSE)</f>
        <v>CIPRIANO GARCIA SUR 705</v>
      </c>
      <c r="N637" s="62" t="str">
        <f>VLOOKUP(Tabla14[[#This Row],[id]],Tabla2[],'aux buscarv'!N$1,FALSE)</f>
        <v>https://goo.gl/maps/LYn1BVXrFMTesvqCA</v>
      </c>
      <c r="O637" t="s">
        <v>109</v>
      </c>
      <c r="P637" t="s">
        <v>113</v>
      </c>
      <c r="Q637" t="s">
        <v>112</v>
      </c>
      <c r="R637">
        <v>21</v>
      </c>
    </row>
    <row r="638" spans="1:18" x14ac:dyDescent="0.25">
      <c r="A638" t="s">
        <v>441</v>
      </c>
      <c r="B638" s="46">
        <f>VLOOKUP(Tabla14[[#This Row],[id]],Tabla2[],'aux buscarv'!B$1,FALSE)</f>
        <v>44972</v>
      </c>
      <c r="C638" s="61">
        <f>VLOOKUP(Tabla14[[#This Row],[id]],Tabla2[],'aux buscarv'!C$1,FALSE)</f>
        <v>15</v>
      </c>
      <c r="D638" s="61">
        <f>VLOOKUP(Tabla14[[#This Row],[id]],Tabla2[],'aux buscarv'!D$1,FALSE)</f>
        <v>2</v>
      </c>
      <c r="E638" s="61">
        <f>VLOOKUP(Tabla14[[#This Row],[id]],Tabla2[],'aux buscarv'!E$1,FALSE)</f>
        <v>2023</v>
      </c>
      <c r="F638" s="61">
        <f>VLOOKUP(Tabla14[[#This Row],[id]],Tabla2[],'aux buscarv'!F$1,FALSE)</f>
        <v>8</v>
      </c>
      <c r="G638" s="61" t="str">
        <f>VLOOKUP(Tabla14[[#This Row],[id]],Tabla2[],'aux buscarv'!G$1,FALSE)</f>
        <v>ESTAR</v>
      </c>
      <c r="H638" s="61" t="str">
        <f>VLOOKUP(Tabla14[[#This Row],[id]],Tabla2[],'aux buscarv'!H$1,FALSE)</f>
        <v>SANTA CRUZ</v>
      </c>
      <c r="I638" s="61">
        <f>VLOOKUP(Tabla14[[#This Row],[id]],Tabla2[],'aux buscarv'!I$1,FALSE)</f>
        <v>30</v>
      </c>
      <c r="J638" s="61" t="str">
        <f>VLOOKUP(Tabla14[[#This Row],[id]],Tabla2[],'aux buscarv'!J$1,FALSE)</f>
        <v>CORPEN AIKE</v>
      </c>
      <c r="K638" s="61" t="str">
        <f>VLOOKUP(Tabla14[[#This Row],[id]],Tabla2[],'aux buscarv'!K$1,FALSE)</f>
        <v>COMANDANTE LUIS PIEDRA BUENA</v>
      </c>
      <c r="L638" s="61" t="str">
        <f>VLOOKUP(Tabla14[[#This Row],[id]],Tabla2[],'aux buscarv'!L$1,FALSE)</f>
        <v>CIC SALUD PIEDRABUENA</v>
      </c>
      <c r="M638" s="61" t="str">
        <f>VLOOKUP(Tabla14[[#This Row],[id]],Tabla2[],'aux buscarv'!M$1,FALSE)</f>
        <v>CIPRIANO GARCIA SUR 705</v>
      </c>
      <c r="N638" s="62" t="str">
        <f>VLOOKUP(Tabla14[[#This Row],[id]],Tabla2[],'aux buscarv'!N$1,FALSE)</f>
        <v>https://goo.gl/maps/LYn1BVXrFMTesvqCA</v>
      </c>
      <c r="O638" t="s">
        <v>114</v>
      </c>
      <c r="P638" t="s">
        <v>115</v>
      </c>
      <c r="Q638" t="s">
        <v>111</v>
      </c>
      <c r="R638">
        <v>15</v>
      </c>
    </row>
    <row r="639" spans="1:18" x14ac:dyDescent="0.25">
      <c r="A639" t="s">
        <v>441</v>
      </c>
      <c r="B639" s="46">
        <f>VLOOKUP(Tabla14[[#This Row],[id]],Tabla2[],'aux buscarv'!B$1,FALSE)</f>
        <v>44972</v>
      </c>
      <c r="C639" s="61">
        <f>VLOOKUP(Tabla14[[#This Row],[id]],Tabla2[],'aux buscarv'!C$1,FALSE)</f>
        <v>15</v>
      </c>
      <c r="D639" s="61">
        <f>VLOOKUP(Tabla14[[#This Row],[id]],Tabla2[],'aux buscarv'!D$1,FALSE)</f>
        <v>2</v>
      </c>
      <c r="E639" s="61">
        <f>VLOOKUP(Tabla14[[#This Row],[id]],Tabla2[],'aux buscarv'!E$1,FALSE)</f>
        <v>2023</v>
      </c>
      <c r="F639" s="61">
        <f>VLOOKUP(Tabla14[[#This Row],[id]],Tabla2[],'aux buscarv'!F$1,FALSE)</f>
        <v>8</v>
      </c>
      <c r="G639" s="61" t="str">
        <f>VLOOKUP(Tabla14[[#This Row],[id]],Tabla2[],'aux buscarv'!G$1,FALSE)</f>
        <v>ESTAR</v>
      </c>
      <c r="H639" s="61" t="str">
        <f>VLOOKUP(Tabla14[[#This Row],[id]],Tabla2[],'aux buscarv'!H$1,FALSE)</f>
        <v>SANTA CRUZ</v>
      </c>
      <c r="I639" s="61">
        <f>VLOOKUP(Tabla14[[#This Row],[id]],Tabla2[],'aux buscarv'!I$1,FALSE)</f>
        <v>30</v>
      </c>
      <c r="J639" s="61" t="str">
        <f>VLOOKUP(Tabla14[[#This Row],[id]],Tabla2[],'aux buscarv'!J$1,FALSE)</f>
        <v>CORPEN AIKE</v>
      </c>
      <c r="K639" s="61" t="str">
        <f>VLOOKUP(Tabla14[[#This Row],[id]],Tabla2[],'aux buscarv'!K$1,FALSE)</f>
        <v>COMANDANTE LUIS PIEDRA BUENA</v>
      </c>
      <c r="L639" s="61" t="str">
        <f>VLOOKUP(Tabla14[[#This Row],[id]],Tabla2[],'aux buscarv'!L$1,FALSE)</f>
        <v>CIC SALUD PIEDRABUENA</v>
      </c>
      <c r="M639" s="61" t="str">
        <f>VLOOKUP(Tabla14[[#This Row],[id]],Tabla2[],'aux buscarv'!M$1,FALSE)</f>
        <v>CIPRIANO GARCIA SUR 705</v>
      </c>
      <c r="N639" s="62" t="str">
        <f>VLOOKUP(Tabla14[[#This Row],[id]],Tabla2[],'aux buscarv'!N$1,FALSE)</f>
        <v>https://goo.gl/maps/LYn1BVXrFMTesvqCA</v>
      </c>
      <c r="O639" t="s">
        <v>114</v>
      </c>
      <c r="P639" t="s">
        <v>123</v>
      </c>
      <c r="Q639" t="s">
        <v>124</v>
      </c>
      <c r="R639">
        <v>7</v>
      </c>
    </row>
    <row r="640" spans="1:18" x14ac:dyDescent="0.25">
      <c r="A640" t="s">
        <v>441</v>
      </c>
      <c r="B640" s="46">
        <f>VLOOKUP(Tabla14[[#This Row],[id]],Tabla2[],'aux buscarv'!B$1,FALSE)</f>
        <v>44972</v>
      </c>
      <c r="C640" s="61">
        <f>VLOOKUP(Tabla14[[#This Row],[id]],Tabla2[],'aux buscarv'!C$1,FALSE)</f>
        <v>15</v>
      </c>
      <c r="D640" s="61">
        <f>VLOOKUP(Tabla14[[#This Row],[id]],Tabla2[],'aux buscarv'!D$1,FALSE)</f>
        <v>2</v>
      </c>
      <c r="E640" s="61">
        <f>VLOOKUP(Tabla14[[#This Row],[id]],Tabla2[],'aux buscarv'!E$1,FALSE)</f>
        <v>2023</v>
      </c>
      <c r="F640" s="61">
        <f>VLOOKUP(Tabla14[[#This Row],[id]],Tabla2[],'aux buscarv'!F$1,FALSE)</f>
        <v>8</v>
      </c>
      <c r="G640" s="61" t="str">
        <f>VLOOKUP(Tabla14[[#This Row],[id]],Tabla2[],'aux buscarv'!G$1,FALSE)</f>
        <v>ESTAR</v>
      </c>
      <c r="H640" s="61" t="str">
        <f>VLOOKUP(Tabla14[[#This Row],[id]],Tabla2[],'aux buscarv'!H$1,FALSE)</f>
        <v>SANTA CRUZ</v>
      </c>
      <c r="I640" s="61">
        <f>VLOOKUP(Tabla14[[#This Row],[id]],Tabla2[],'aux buscarv'!I$1,FALSE)</f>
        <v>30</v>
      </c>
      <c r="J640" s="61" t="str">
        <f>VLOOKUP(Tabla14[[#This Row],[id]],Tabla2[],'aux buscarv'!J$1,FALSE)</f>
        <v>CORPEN AIKE</v>
      </c>
      <c r="K640" s="61" t="str">
        <f>VLOOKUP(Tabla14[[#This Row],[id]],Tabla2[],'aux buscarv'!K$1,FALSE)</f>
        <v>COMANDANTE LUIS PIEDRA BUENA</v>
      </c>
      <c r="L640" s="61" t="str">
        <f>VLOOKUP(Tabla14[[#This Row],[id]],Tabla2[],'aux buscarv'!L$1,FALSE)</f>
        <v>CIC SALUD PIEDRABUENA</v>
      </c>
      <c r="M640" s="61" t="str">
        <f>VLOOKUP(Tabla14[[#This Row],[id]],Tabla2[],'aux buscarv'!M$1,FALSE)</f>
        <v>CIPRIANO GARCIA SUR 705</v>
      </c>
      <c r="N640" s="62" t="str">
        <f>VLOOKUP(Tabla14[[#This Row],[id]],Tabla2[],'aux buscarv'!N$1,FALSE)</f>
        <v>https://goo.gl/maps/LYn1BVXrFMTesvqCA</v>
      </c>
      <c r="O640" t="s">
        <v>114</v>
      </c>
      <c r="P640" t="s">
        <v>123</v>
      </c>
      <c r="Q640" t="s">
        <v>111</v>
      </c>
      <c r="R640">
        <v>74</v>
      </c>
    </row>
    <row r="641" spans="1:18" x14ac:dyDescent="0.25">
      <c r="A641" t="s">
        <v>441</v>
      </c>
      <c r="B641" s="46">
        <f>VLOOKUP(Tabla14[[#This Row],[id]],Tabla2[],'aux buscarv'!B$1,FALSE)</f>
        <v>44972</v>
      </c>
      <c r="C641" s="61">
        <f>VLOOKUP(Tabla14[[#This Row],[id]],Tabla2[],'aux buscarv'!C$1,FALSE)</f>
        <v>15</v>
      </c>
      <c r="D641" s="61">
        <f>VLOOKUP(Tabla14[[#This Row],[id]],Tabla2[],'aux buscarv'!D$1,FALSE)</f>
        <v>2</v>
      </c>
      <c r="E641" s="61">
        <f>VLOOKUP(Tabla14[[#This Row],[id]],Tabla2[],'aux buscarv'!E$1,FALSE)</f>
        <v>2023</v>
      </c>
      <c r="F641" s="61">
        <f>VLOOKUP(Tabla14[[#This Row],[id]],Tabla2[],'aux buscarv'!F$1,FALSE)</f>
        <v>8</v>
      </c>
      <c r="G641" s="61" t="str">
        <f>VLOOKUP(Tabla14[[#This Row],[id]],Tabla2[],'aux buscarv'!G$1,FALSE)</f>
        <v>ESTAR</v>
      </c>
      <c r="H641" s="61" t="str">
        <f>VLOOKUP(Tabla14[[#This Row],[id]],Tabla2[],'aux buscarv'!H$1,FALSE)</f>
        <v>SANTA CRUZ</v>
      </c>
      <c r="I641" s="61">
        <f>VLOOKUP(Tabla14[[#This Row],[id]],Tabla2[],'aux buscarv'!I$1,FALSE)</f>
        <v>30</v>
      </c>
      <c r="J641" s="61" t="str">
        <f>VLOOKUP(Tabla14[[#This Row],[id]],Tabla2[],'aux buscarv'!J$1,FALSE)</f>
        <v>CORPEN AIKE</v>
      </c>
      <c r="K641" s="61" t="str">
        <f>VLOOKUP(Tabla14[[#This Row],[id]],Tabla2[],'aux buscarv'!K$1,FALSE)</f>
        <v>COMANDANTE LUIS PIEDRA BUENA</v>
      </c>
      <c r="L641" s="61" t="str">
        <f>VLOOKUP(Tabla14[[#This Row],[id]],Tabla2[],'aux buscarv'!L$1,FALSE)</f>
        <v>CIC SALUD PIEDRABUENA</v>
      </c>
      <c r="M641" s="61" t="str">
        <f>VLOOKUP(Tabla14[[#This Row],[id]],Tabla2[],'aux buscarv'!M$1,FALSE)</f>
        <v>CIPRIANO GARCIA SUR 705</v>
      </c>
      <c r="N641" s="62" t="str">
        <f>VLOOKUP(Tabla14[[#This Row],[id]],Tabla2[],'aux buscarv'!N$1,FALSE)</f>
        <v>https://goo.gl/maps/LYn1BVXrFMTesvqCA</v>
      </c>
      <c r="O641" t="s">
        <v>129</v>
      </c>
      <c r="P641" t="s">
        <v>1022</v>
      </c>
      <c r="Q641" t="s">
        <v>111</v>
      </c>
      <c r="R641">
        <v>10</v>
      </c>
    </row>
    <row r="642" spans="1:18" x14ac:dyDescent="0.25">
      <c r="A642" t="s">
        <v>441</v>
      </c>
      <c r="B642" s="46">
        <f>VLOOKUP(Tabla14[[#This Row],[id]],Tabla2[],'aux buscarv'!B$1,FALSE)</f>
        <v>44972</v>
      </c>
      <c r="C642" s="61">
        <f>VLOOKUP(Tabla14[[#This Row],[id]],Tabla2[],'aux buscarv'!C$1,FALSE)</f>
        <v>15</v>
      </c>
      <c r="D642" s="61">
        <f>VLOOKUP(Tabla14[[#This Row],[id]],Tabla2[],'aux buscarv'!D$1,FALSE)</f>
        <v>2</v>
      </c>
      <c r="E642" s="61">
        <f>VLOOKUP(Tabla14[[#This Row],[id]],Tabla2[],'aux buscarv'!E$1,FALSE)</f>
        <v>2023</v>
      </c>
      <c r="F642" s="61">
        <f>VLOOKUP(Tabla14[[#This Row],[id]],Tabla2[],'aux buscarv'!F$1,FALSE)</f>
        <v>8</v>
      </c>
      <c r="G642" s="61" t="str">
        <f>VLOOKUP(Tabla14[[#This Row],[id]],Tabla2[],'aux buscarv'!G$1,FALSE)</f>
        <v>ESTAR</v>
      </c>
      <c r="H642" s="61" t="str">
        <f>VLOOKUP(Tabla14[[#This Row],[id]],Tabla2[],'aux buscarv'!H$1,FALSE)</f>
        <v>SANTA CRUZ</v>
      </c>
      <c r="I642" s="61">
        <f>VLOOKUP(Tabla14[[#This Row],[id]],Tabla2[],'aux buscarv'!I$1,FALSE)</f>
        <v>30</v>
      </c>
      <c r="J642" s="61" t="str">
        <f>VLOOKUP(Tabla14[[#This Row],[id]],Tabla2[],'aux buscarv'!J$1,FALSE)</f>
        <v>CORPEN AIKE</v>
      </c>
      <c r="K642" s="61" t="str">
        <f>VLOOKUP(Tabla14[[#This Row],[id]],Tabla2[],'aux buscarv'!K$1,FALSE)</f>
        <v>COMANDANTE LUIS PIEDRA BUENA</v>
      </c>
      <c r="L642" s="61" t="str">
        <f>VLOOKUP(Tabla14[[#This Row],[id]],Tabla2[],'aux buscarv'!L$1,FALSE)</f>
        <v>CIC SALUD PIEDRABUENA</v>
      </c>
      <c r="M642" s="61" t="str">
        <f>VLOOKUP(Tabla14[[#This Row],[id]],Tabla2[],'aux buscarv'!M$1,FALSE)</f>
        <v>CIPRIANO GARCIA SUR 705</v>
      </c>
      <c r="N642" s="62" t="str">
        <f>VLOOKUP(Tabla14[[#This Row],[id]],Tabla2[],'aux buscarv'!N$1,FALSE)</f>
        <v>https://goo.gl/maps/LYn1BVXrFMTesvqCA</v>
      </c>
      <c r="O642" t="s">
        <v>129</v>
      </c>
      <c r="P642" t="s">
        <v>1022</v>
      </c>
      <c r="Q642" t="s">
        <v>132</v>
      </c>
      <c r="R642">
        <v>2</v>
      </c>
    </row>
    <row r="643" spans="1:18" x14ac:dyDescent="0.25">
      <c r="A643" t="s">
        <v>441</v>
      </c>
      <c r="B643" s="46">
        <f>VLOOKUP(Tabla14[[#This Row],[id]],Tabla2[],'aux buscarv'!B$1,FALSE)</f>
        <v>44972</v>
      </c>
      <c r="C643" s="61">
        <f>VLOOKUP(Tabla14[[#This Row],[id]],Tabla2[],'aux buscarv'!C$1,FALSE)</f>
        <v>15</v>
      </c>
      <c r="D643" s="61">
        <f>VLOOKUP(Tabla14[[#This Row],[id]],Tabla2[],'aux buscarv'!D$1,FALSE)</f>
        <v>2</v>
      </c>
      <c r="E643" s="61">
        <f>VLOOKUP(Tabla14[[#This Row],[id]],Tabla2[],'aux buscarv'!E$1,FALSE)</f>
        <v>2023</v>
      </c>
      <c r="F643" s="61">
        <f>VLOOKUP(Tabla14[[#This Row],[id]],Tabla2[],'aux buscarv'!F$1,FALSE)</f>
        <v>8</v>
      </c>
      <c r="G643" s="61" t="str">
        <f>VLOOKUP(Tabla14[[#This Row],[id]],Tabla2[],'aux buscarv'!G$1,FALSE)</f>
        <v>ESTAR</v>
      </c>
      <c r="H643" s="61" t="str">
        <f>VLOOKUP(Tabla14[[#This Row],[id]],Tabla2[],'aux buscarv'!H$1,FALSE)</f>
        <v>SANTA CRUZ</v>
      </c>
      <c r="I643" s="61">
        <f>VLOOKUP(Tabla14[[#This Row],[id]],Tabla2[],'aux buscarv'!I$1,FALSE)</f>
        <v>30</v>
      </c>
      <c r="J643" s="61" t="str">
        <f>VLOOKUP(Tabla14[[#This Row],[id]],Tabla2[],'aux buscarv'!J$1,FALSE)</f>
        <v>CORPEN AIKE</v>
      </c>
      <c r="K643" s="61" t="str">
        <f>VLOOKUP(Tabla14[[#This Row],[id]],Tabla2[],'aux buscarv'!K$1,FALSE)</f>
        <v>COMANDANTE LUIS PIEDRA BUENA</v>
      </c>
      <c r="L643" s="61" t="str">
        <f>VLOOKUP(Tabla14[[#This Row],[id]],Tabla2[],'aux buscarv'!L$1,FALSE)</f>
        <v>CIC SALUD PIEDRABUENA</v>
      </c>
      <c r="M643" s="61" t="str">
        <f>VLOOKUP(Tabla14[[#This Row],[id]],Tabla2[],'aux buscarv'!M$1,FALSE)</f>
        <v>CIPRIANO GARCIA SUR 705</v>
      </c>
      <c r="N643" s="62" t="str">
        <f>VLOOKUP(Tabla14[[#This Row],[id]],Tabla2[],'aux buscarv'!N$1,FALSE)</f>
        <v>https://goo.gl/maps/LYn1BVXrFMTesvqCA</v>
      </c>
      <c r="O643" t="s">
        <v>129</v>
      </c>
      <c r="P643" t="s">
        <v>1022</v>
      </c>
      <c r="Q643" t="s">
        <v>133</v>
      </c>
      <c r="R643">
        <v>6</v>
      </c>
    </row>
    <row r="644" spans="1:18" x14ac:dyDescent="0.25">
      <c r="A644" t="s">
        <v>441</v>
      </c>
      <c r="B644" s="46">
        <f>VLOOKUP(Tabla14[[#This Row],[id]],Tabla2[],'aux buscarv'!B$1,FALSE)</f>
        <v>44972</v>
      </c>
      <c r="C644" s="61">
        <f>VLOOKUP(Tabla14[[#This Row],[id]],Tabla2[],'aux buscarv'!C$1,FALSE)</f>
        <v>15</v>
      </c>
      <c r="D644" s="61">
        <f>VLOOKUP(Tabla14[[#This Row],[id]],Tabla2[],'aux buscarv'!D$1,FALSE)</f>
        <v>2</v>
      </c>
      <c r="E644" s="61">
        <f>VLOOKUP(Tabla14[[#This Row],[id]],Tabla2[],'aux buscarv'!E$1,FALSE)</f>
        <v>2023</v>
      </c>
      <c r="F644" s="61">
        <f>VLOOKUP(Tabla14[[#This Row],[id]],Tabla2[],'aux buscarv'!F$1,FALSE)</f>
        <v>8</v>
      </c>
      <c r="G644" s="61" t="str">
        <f>VLOOKUP(Tabla14[[#This Row],[id]],Tabla2[],'aux buscarv'!G$1,FALSE)</f>
        <v>ESTAR</v>
      </c>
      <c r="H644" s="61" t="str">
        <f>VLOOKUP(Tabla14[[#This Row],[id]],Tabla2[],'aux buscarv'!H$1,FALSE)</f>
        <v>SANTA CRUZ</v>
      </c>
      <c r="I644" s="61">
        <f>VLOOKUP(Tabla14[[#This Row],[id]],Tabla2[],'aux buscarv'!I$1,FALSE)</f>
        <v>30</v>
      </c>
      <c r="J644" s="61" t="str">
        <f>VLOOKUP(Tabla14[[#This Row],[id]],Tabla2[],'aux buscarv'!J$1,FALSE)</f>
        <v>CORPEN AIKE</v>
      </c>
      <c r="K644" s="61" t="str">
        <f>VLOOKUP(Tabla14[[#This Row],[id]],Tabla2[],'aux buscarv'!K$1,FALSE)</f>
        <v>COMANDANTE LUIS PIEDRA BUENA</v>
      </c>
      <c r="L644" s="61" t="str">
        <f>VLOOKUP(Tabla14[[#This Row],[id]],Tabla2[],'aux buscarv'!L$1,FALSE)</f>
        <v>CIC SALUD PIEDRABUENA</v>
      </c>
      <c r="M644" s="61" t="str">
        <f>VLOOKUP(Tabla14[[#This Row],[id]],Tabla2[],'aux buscarv'!M$1,FALSE)</f>
        <v>CIPRIANO GARCIA SUR 705</v>
      </c>
      <c r="N644" s="62" t="str">
        <f>VLOOKUP(Tabla14[[#This Row],[id]],Tabla2[],'aux buscarv'!N$1,FALSE)</f>
        <v>https://goo.gl/maps/LYn1BVXrFMTesvqCA</v>
      </c>
      <c r="O644" t="s">
        <v>129</v>
      </c>
      <c r="P644" t="s">
        <v>1022</v>
      </c>
      <c r="Q644" t="s">
        <v>134</v>
      </c>
      <c r="R644">
        <v>2</v>
      </c>
    </row>
    <row r="645" spans="1:18" x14ac:dyDescent="0.25">
      <c r="A645" t="s">
        <v>441</v>
      </c>
      <c r="B645" s="46">
        <f>VLOOKUP(Tabla14[[#This Row],[id]],Tabla2[],'aux buscarv'!B$1,FALSE)</f>
        <v>44972</v>
      </c>
      <c r="C645" s="61">
        <f>VLOOKUP(Tabla14[[#This Row],[id]],Tabla2[],'aux buscarv'!C$1,FALSE)</f>
        <v>15</v>
      </c>
      <c r="D645" s="61">
        <f>VLOOKUP(Tabla14[[#This Row],[id]],Tabla2[],'aux buscarv'!D$1,FALSE)</f>
        <v>2</v>
      </c>
      <c r="E645" s="61">
        <f>VLOOKUP(Tabla14[[#This Row],[id]],Tabla2[],'aux buscarv'!E$1,FALSE)</f>
        <v>2023</v>
      </c>
      <c r="F645" s="61">
        <f>VLOOKUP(Tabla14[[#This Row],[id]],Tabla2[],'aux buscarv'!F$1,FALSE)</f>
        <v>8</v>
      </c>
      <c r="G645" s="61" t="str">
        <f>VLOOKUP(Tabla14[[#This Row],[id]],Tabla2[],'aux buscarv'!G$1,FALSE)</f>
        <v>ESTAR</v>
      </c>
      <c r="H645" s="61" t="str">
        <f>VLOOKUP(Tabla14[[#This Row],[id]],Tabla2[],'aux buscarv'!H$1,FALSE)</f>
        <v>SANTA CRUZ</v>
      </c>
      <c r="I645" s="61">
        <f>VLOOKUP(Tabla14[[#This Row],[id]],Tabla2[],'aux buscarv'!I$1,FALSE)</f>
        <v>30</v>
      </c>
      <c r="J645" s="61" t="str">
        <f>VLOOKUP(Tabla14[[#This Row],[id]],Tabla2[],'aux buscarv'!J$1,FALSE)</f>
        <v>CORPEN AIKE</v>
      </c>
      <c r="K645" s="61" t="str">
        <f>VLOOKUP(Tabla14[[#This Row],[id]],Tabla2[],'aux buscarv'!K$1,FALSE)</f>
        <v>COMANDANTE LUIS PIEDRA BUENA</v>
      </c>
      <c r="L645" s="61" t="str">
        <f>VLOOKUP(Tabla14[[#This Row],[id]],Tabla2[],'aux buscarv'!L$1,FALSE)</f>
        <v>CIC SALUD PIEDRABUENA</v>
      </c>
      <c r="M645" s="61" t="str">
        <f>VLOOKUP(Tabla14[[#This Row],[id]],Tabla2[],'aux buscarv'!M$1,FALSE)</f>
        <v>CIPRIANO GARCIA SUR 705</v>
      </c>
      <c r="N645" s="62" t="str">
        <f>VLOOKUP(Tabla14[[#This Row],[id]],Tabla2[],'aux buscarv'!N$1,FALSE)</f>
        <v>https://goo.gl/maps/LYn1BVXrFMTesvqCA</v>
      </c>
      <c r="O645" t="s">
        <v>129</v>
      </c>
      <c r="P645" t="s">
        <v>1024</v>
      </c>
      <c r="Q645" t="s">
        <v>136</v>
      </c>
      <c r="R645">
        <v>19</v>
      </c>
    </row>
    <row r="646" spans="1:18" x14ac:dyDescent="0.25">
      <c r="A646" t="s">
        <v>441</v>
      </c>
      <c r="B646" s="46">
        <f>VLOOKUP(Tabla14[[#This Row],[id]],Tabla2[],'aux buscarv'!B$1,FALSE)</f>
        <v>44972</v>
      </c>
      <c r="C646" s="61">
        <f>VLOOKUP(Tabla14[[#This Row],[id]],Tabla2[],'aux buscarv'!C$1,FALSE)</f>
        <v>15</v>
      </c>
      <c r="D646" s="61">
        <f>VLOOKUP(Tabla14[[#This Row],[id]],Tabla2[],'aux buscarv'!D$1,FALSE)</f>
        <v>2</v>
      </c>
      <c r="E646" s="61">
        <f>VLOOKUP(Tabla14[[#This Row],[id]],Tabla2[],'aux buscarv'!E$1,FALSE)</f>
        <v>2023</v>
      </c>
      <c r="F646" s="61">
        <f>VLOOKUP(Tabla14[[#This Row],[id]],Tabla2[],'aux buscarv'!F$1,FALSE)</f>
        <v>8</v>
      </c>
      <c r="G646" s="61" t="str">
        <f>VLOOKUP(Tabla14[[#This Row],[id]],Tabla2[],'aux buscarv'!G$1,FALSE)</f>
        <v>ESTAR</v>
      </c>
      <c r="H646" s="61" t="str">
        <f>VLOOKUP(Tabla14[[#This Row],[id]],Tabla2[],'aux buscarv'!H$1,FALSE)</f>
        <v>SANTA CRUZ</v>
      </c>
      <c r="I646" s="61">
        <f>VLOOKUP(Tabla14[[#This Row],[id]],Tabla2[],'aux buscarv'!I$1,FALSE)</f>
        <v>30</v>
      </c>
      <c r="J646" s="61" t="str">
        <f>VLOOKUP(Tabla14[[#This Row],[id]],Tabla2[],'aux buscarv'!J$1,FALSE)</f>
        <v>CORPEN AIKE</v>
      </c>
      <c r="K646" s="61" t="str">
        <f>VLOOKUP(Tabla14[[#This Row],[id]],Tabla2[],'aux buscarv'!K$1,FALSE)</f>
        <v>COMANDANTE LUIS PIEDRA BUENA</v>
      </c>
      <c r="L646" s="61" t="str">
        <f>VLOOKUP(Tabla14[[#This Row],[id]],Tabla2[],'aux buscarv'!L$1,FALSE)</f>
        <v>CIC SALUD PIEDRABUENA</v>
      </c>
      <c r="M646" s="61" t="str">
        <f>VLOOKUP(Tabla14[[#This Row],[id]],Tabla2[],'aux buscarv'!M$1,FALSE)</f>
        <v>CIPRIANO GARCIA SUR 705</v>
      </c>
      <c r="N646" s="62" t="str">
        <f>VLOOKUP(Tabla14[[#This Row],[id]],Tabla2[],'aux buscarv'!N$1,FALSE)</f>
        <v>https://goo.gl/maps/LYn1BVXrFMTesvqCA</v>
      </c>
      <c r="O646" t="s">
        <v>129</v>
      </c>
      <c r="P646" t="s">
        <v>137</v>
      </c>
      <c r="Q646" t="s">
        <v>111</v>
      </c>
      <c r="R646">
        <v>10</v>
      </c>
    </row>
    <row r="647" spans="1:18" x14ac:dyDescent="0.25">
      <c r="A647" t="s">
        <v>441</v>
      </c>
      <c r="B647" s="46">
        <f>VLOOKUP(Tabla14[[#This Row],[id]],Tabla2[],'aux buscarv'!B$1,FALSE)</f>
        <v>44972</v>
      </c>
      <c r="C647" s="61">
        <f>VLOOKUP(Tabla14[[#This Row],[id]],Tabla2[],'aux buscarv'!C$1,FALSE)</f>
        <v>15</v>
      </c>
      <c r="D647" s="61">
        <f>VLOOKUP(Tabla14[[#This Row],[id]],Tabla2[],'aux buscarv'!D$1,FALSE)</f>
        <v>2</v>
      </c>
      <c r="E647" s="61">
        <f>VLOOKUP(Tabla14[[#This Row],[id]],Tabla2[],'aux buscarv'!E$1,FALSE)</f>
        <v>2023</v>
      </c>
      <c r="F647" s="61">
        <f>VLOOKUP(Tabla14[[#This Row],[id]],Tabla2[],'aux buscarv'!F$1,FALSE)</f>
        <v>8</v>
      </c>
      <c r="G647" s="61" t="str">
        <f>VLOOKUP(Tabla14[[#This Row],[id]],Tabla2[],'aux buscarv'!G$1,FALSE)</f>
        <v>ESTAR</v>
      </c>
      <c r="H647" s="61" t="str">
        <f>VLOOKUP(Tabla14[[#This Row],[id]],Tabla2[],'aux buscarv'!H$1,FALSE)</f>
        <v>SANTA CRUZ</v>
      </c>
      <c r="I647" s="61">
        <f>VLOOKUP(Tabla14[[#This Row],[id]],Tabla2[],'aux buscarv'!I$1,FALSE)</f>
        <v>30</v>
      </c>
      <c r="J647" s="61" t="str">
        <f>VLOOKUP(Tabla14[[#This Row],[id]],Tabla2[],'aux buscarv'!J$1,FALSE)</f>
        <v>CORPEN AIKE</v>
      </c>
      <c r="K647" s="61" t="str">
        <f>VLOOKUP(Tabla14[[#This Row],[id]],Tabla2[],'aux buscarv'!K$1,FALSE)</f>
        <v>COMANDANTE LUIS PIEDRA BUENA</v>
      </c>
      <c r="L647" s="61" t="str">
        <f>VLOOKUP(Tabla14[[#This Row],[id]],Tabla2[],'aux buscarv'!L$1,FALSE)</f>
        <v>CIC SALUD PIEDRABUENA</v>
      </c>
      <c r="M647" s="61" t="str">
        <f>VLOOKUP(Tabla14[[#This Row],[id]],Tabla2[],'aux buscarv'!M$1,FALSE)</f>
        <v>CIPRIANO GARCIA SUR 705</v>
      </c>
      <c r="N647" s="62" t="str">
        <f>VLOOKUP(Tabla14[[#This Row],[id]],Tabla2[],'aux buscarv'!N$1,FALSE)</f>
        <v>https://goo.gl/maps/LYn1BVXrFMTesvqCA</v>
      </c>
      <c r="O647" t="s">
        <v>129</v>
      </c>
      <c r="P647" t="s">
        <v>137</v>
      </c>
      <c r="Q647" t="s">
        <v>138</v>
      </c>
      <c r="R647">
        <v>6</v>
      </c>
    </row>
    <row r="648" spans="1:18" x14ac:dyDescent="0.25">
      <c r="A648" t="s">
        <v>441</v>
      </c>
      <c r="B648" s="46">
        <f>VLOOKUP(Tabla14[[#This Row],[id]],Tabla2[],'aux buscarv'!B$1,FALSE)</f>
        <v>44972</v>
      </c>
      <c r="C648" s="61">
        <f>VLOOKUP(Tabla14[[#This Row],[id]],Tabla2[],'aux buscarv'!C$1,FALSE)</f>
        <v>15</v>
      </c>
      <c r="D648" s="61">
        <f>VLOOKUP(Tabla14[[#This Row],[id]],Tabla2[],'aux buscarv'!D$1,FALSE)</f>
        <v>2</v>
      </c>
      <c r="E648" s="61">
        <f>VLOOKUP(Tabla14[[#This Row],[id]],Tabla2[],'aux buscarv'!E$1,FALSE)</f>
        <v>2023</v>
      </c>
      <c r="F648" s="61">
        <f>VLOOKUP(Tabla14[[#This Row],[id]],Tabla2[],'aux buscarv'!F$1,FALSE)</f>
        <v>8</v>
      </c>
      <c r="G648" s="61" t="str">
        <f>VLOOKUP(Tabla14[[#This Row],[id]],Tabla2[],'aux buscarv'!G$1,FALSE)</f>
        <v>ESTAR</v>
      </c>
      <c r="H648" s="61" t="str">
        <f>VLOOKUP(Tabla14[[#This Row],[id]],Tabla2[],'aux buscarv'!H$1,FALSE)</f>
        <v>SANTA CRUZ</v>
      </c>
      <c r="I648" s="61">
        <f>VLOOKUP(Tabla14[[#This Row],[id]],Tabla2[],'aux buscarv'!I$1,FALSE)</f>
        <v>30</v>
      </c>
      <c r="J648" s="61" t="str">
        <f>VLOOKUP(Tabla14[[#This Row],[id]],Tabla2[],'aux buscarv'!J$1,FALSE)</f>
        <v>CORPEN AIKE</v>
      </c>
      <c r="K648" s="61" t="str">
        <f>VLOOKUP(Tabla14[[#This Row],[id]],Tabla2[],'aux buscarv'!K$1,FALSE)</f>
        <v>COMANDANTE LUIS PIEDRA BUENA</v>
      </c>
      <c r="L648" s="61" t="str">
        <f>VLOOKUP(Tabla14[[#This Row],[id]],Tabla2[],'aux buscarv'!L$1,FALSE)</f>
        <v>CIC SALUD PIEDRABUENA</v>
      </c>
      <c r="M648" s="61" t="str">
        <f>VLOOKUP(Tabla14[[#This Row],[id]],Tabla2[],'aux buscarv'!M$1,FALSE)</f>
        <v>CIPRIANO GARCIA SUR 705</v>
      </c>
      <c r="N648" s="62" t="str">
        <f>VLOOKUP(Tabla14[[#This Row],[id]],Tabla2[],'aux buscarv'!N$1,FALSE)</f>
        <v>https://goo.gl/maps/LYn1BVXrFMTesvqCA</v>
      </c>
      <c r="O648" t="s">
        <v>129</v>
      </c>
      <c r="P648" t="s">
        <v>137</v>
      </c>
      <c r="Q648" t="s">
        <v>140</v>
      </c>
      <c r="R648">
        <v>10</v>
      </c>
    </row>
    <row r="649" spans="1:18" x14ac:dyDescent="0.25">
      <c r="A649" t="s">
        <v>441</v>
      </c>
      <c r="B649" s="46">
        <f>VLOOKUP(Tabla14[[#This Row],[id]],Tabla2[],'aux buscarv'!B$1,FALSE)</f>
        <v>44972</v>
      </c>
      <c r="C649" s="61">
        <f>VLOOKUP(Tabla14[[#This Row],[id]],Tabla2[],'aux buscarv'!C$1,FALSE)</f>
        <v>15</v>
      </c>
      <c r="D649" s="61">
        <f>VLOOKUP(Tabla14[[#This Row],[id]],Tabla2[],'aux buscarv'!D$1,FALSE)</f>
        <v>2</v>
      </c>
      <c r="E649" s="61">
        <f>VLOOKUP(Tabla14[[#This Row],[id]],Tabla2[],'aux buscarv'!E$1,FALSE)</f>
        <v>2023</v>
      </c>
      <c r="F649" s="61">
        <f>VLOOKUP(Tabla14[[#This Row],[id]],Tabla2[],'aux buscarv'!F$1,FALSE)</f>
        <v>8</v>
      </c>
      <c r="G649" s="61" t="str">
        <f>VLOOKUP(Tabla14[[#This Row],[id]],Tabla2[],'aux buscarv'!G$1,FALSE)</f>
        <v>ESTAR</v>
      </c>
      <c r="H649" s="61" t="str">
        <f>VLOOKUP(Tabla14[[#This Row],[id]],Tabla2[],'aux buscarv'!H$1,FALSE)</f>
        <v>SANTA CRUZ</v>
      </c>
      <c r="I649" s="61">
        <f>VLOOKUP(Tabla14[[#This Row],[id]],Tabla2[],'aux buscarv'!I$1,FALSE)</f>
        <v>30</v>
      </c>
      <c r="J649" s="61" t="str">
        <f>VLOOKUP(Tabla14[[#This Row],[id]],Tabla2[],'aux buscarv'!J$1,FALSE)</f>
        <v>CORPEN AIKE</v>
      </c>
      <c r="K649" s="61" t="str">
        <f>VLOOKUP(Tabla14[[#This Row],[id]],Tabla2[],'aux buscarv'!K$1,FALSE)</f>
        <v>COMANDANTE LUIS PIEDRA BUENA</v>
      </c>
      <c r="L649" s="61" t="str">
        <f>VLOOKUP(Tabla14[[#This Row],[id]],Tabla2[],'aux buscarv'!L$1,FALSE)</f>
        <v>CIC SALUD PIEDRABUENA</v>
      </c>
      <c r="M649" s="61" t="str">
        <f>VLOOKUP(Tabla14[[#This Row],[id]],Tabla2[],'aux buscarv'!M$1,FALSE)</f>
        <v>CIPRIANO GARCIA SUR 705</v>
      </c>
      <c r="N649" s="62" t="str">
        <f>VLOOKUP(Tabla14[[#This Row],[id]],Tabla2[],'aux buscarv'!N$1,FALSE)</f>
        <v>https://goo.gl/maps/LYn1BVXrFMTesvqCA</v>
      </c>
      <c r="O649" t="s">
        <v>129</v>
      </c>
      <c r="P649" t="s">
        <v>137</v>
      </c>
      <c r="Q649" t="s">
        <v>142</v>
      </c>
      <c r="R649">
        <v>25</v>
      </c>
    </row>
    <row r="650" spans="1:18" x14ac:dyDescent="0.25">
      <c r="A650" t="s">
        <v>441</v>
      </c>
      <c r="B650" s="46">
        <f>VLOOKUP(Tabla14[[#This Row],[id]],Tabla2[],'aux buscarv'!B$1,FALSE)</f>
        <v>44972</v>
      </c>
      <c r="C650" s="61">
        <f>VLOOKUP(Tabla14[[#This Row],[id]],Tabla2[],'aux buscarv'!C$1,FALSE)</f>
        <v>15</v>
      </c>
      <c r="D650" s="61">
        <f>VLOOKUP(Tabla14[[#This Row],[id]],Tabla2[],'aux buscarv'!D$1,FALSE)</f>
        <v>2</v>
      </c>
      <c r="E650" s="61">
        <f>VLOOKUP(Tabla14[[#This Row],[id]],Tabla2[],'aux buscarv'!E$1,FALSE)</f>
        <v>2023</v>
      </c>
      <c r="F650" s="61">
        <f>VLOOKUP(Tabla14[[#This Row],[id]],Tabla2[],'aux buscarv'!F$1,FALSE)</f>
        <v>8</v>
      </c>
      <c r="G650" s="61" t="str">
        <f>VLOOKUP(Tabla14[[#This Row],[id]],Tabla2[],'aux buscarv'!G$1,FALSE)</f>
        <v>ESTAR</v>
      </c>
      <c r="H650" s="61" t="str">
        <f>VLOOKUP(Tabla14[[#This Row],[id]],Tabla2[],'aux buscarv'!H$1,FALSE)</f>
        <v>SANTA CRUZ</v>
      </c>
      <c r="I650" s="61">
        <f>VLOOKUP(Tabla14[[#This Row],[id]],Tabla2[],'aux buscarv'!I$1,FALSE)</f>
        <v>30</v>
      </c>
      <c r="J650" s="61" t="str">
        <f>VLOOKUP(Tabla14[[#This Row],[id]],Tabla2[],'aux buscarv'!J$1,FALSE)</f>
        <v>CORPEN AIKE</v>
      </c>
      <c r="K650" s="61" t="str">
        <f>VLOOKUP(Tabla14[[#This Row],[id]],Tabla2[],'aux buscarv'!K$1,FALSE)</f>
        <v>COMANDANTE LUIS PIEDRA BUENA</v>
      </c>
      <c r="L650" s="61" t="str">
        <f>VLOOKUP(Tabla14[[#This Row],[id]],Tabla2[],'aux buscarv'!L$1,FALSE)</f>
        <v>CIC SALUD PIEDRABUENA</v>
      </c>
      <c r="M650" s="61" t="str">
        <f>VLOOKUP(Tabla14[[#This Row],[id]],Tabla2[],'aux buscarv'!M$1,FALSE)</f>
        <v>CIPRIANO GARCIA SUR 705</v>
      </c>
      <c r="N650" s="62" t="str">
        <f>VLOOKUP(Tabla14[[#This Row],[id]],Tabla2[],'aux buscarv'!N$1,FALSE)</f>
        <v>https://goo.gl/maps/LYn1BVXrFMTesvqCA</v>
      </c>
      <c r="O650" t="s">
        <v>129</v>
      </c>
      <c r="P650" t="s">
        <v>137</v>
      </c>
      <c r="Q650" t="s">
        <v>134</v>
      </c>
      <c r="R650">
        <v>2</v>
      </c>
    </row>
    <row r="651" spans="1:18" x14ac:dyDescent="0.25">
      <c r="A651" t="s">
        <v>441</v>
      </c>
      <c r="B651" s="46">
        <f>VLOOKUP(Tabla14[[#This Row],[id]],Tabla2[],'aux buscarv'!B$1,FALSE)</f>
        <v>44972</v>
      </c>
      <c r="C651" s="61">
        <f>VLOOKUP(Tabla14[[#This Row],[id]],Tabla2[],'aux buscarv'!C$1,FALSE)</f>
        <v>15</v>
      </c>
      <c r="D651" s="61">
        <f>VLOOKUP(Tabla14[[#This Row],[id]],Tabla2[],'aux buscarv'!D$1,FALSE)</f>
        <v>2</v>
      </c>
      <c r="E651" s="61">
        <f>VLOOKUP(Tabla14[[#This Row],[id]],Tabla2[],'aux buscarv'!E$1,FALSE)</f>
        <v>2023</v>
      </c>
      <c r="F651" s="61">
        <f>VLOOKUP(Tabla14[[#This Row],[id]],Tabla2[],'aux buscarv'!F$1,FALSE)</f>
        <v>8</v>
      </c>
      <c r="G651" s="61" t="str">
        <f>VLOOKUP(Tabla14[[#This Row],[id]],Tabla2[],'aux buscarv'!G$1,FALSE)</f>
        <v>ESTAR</v>
      </c>
      <c r="H651" s="61" t="str">
        <f>VLOOKUP(Tabla14[[#This Row],[id]],Tabla2[],'aux buscarv'!H$1,FALSE)</f>
        <v>SANTA CRUZ</v>
      </c>
      <c r="I651" s="61">
        <f>VLOOKUP(Tabla14[[#This Row],[id]],Tabla2[],'aux buscarv'!I$1,FALSE)</f>
        <v>30</v>
      </c>
      <c r="J651" s="61" t="str">
        <f>VLOOKUP(Tabla14[[#This Row],[id]],Tabla2[],'aux buscarv'!J$1,FALSE)</f>
        <v>CORPEN AIKE</v>
      </c>
      <c r="K651" s="61" t="str">
        <f>VLOOKUP(Tabla14[[#This Row],[id]],Tabla2[],'aux buscarv'!K$1,FALSE)</f>
        <v>COMANDANTE LUIS PIEDRA BUENA</v>
      </c>
      <c r="L651" s="61" t="str">
        <f>VLOOKUP(Tabla14[[#This Row],[id]],Tabla2[],'aux buscarv'!L$1,FALSE)</f>
        <v>CIC SALUD PIEDRABUENA</v>
      </c>
      <c r="M651" s="61" t="str">
        <f>VLOOKUP(Tabla14[[#This Row],[id]],Tabla2[],'aux buscarv'!M$1,FALSE)</f>
        <v>CIPRIANO GARCIA SUR 705</v>
      </c>
      <c r="N651" s="62" t="str">
        <f>VLOOKUP(Tabla14[[#This Row],[id]],Tabla2[],'aux buscarv'!N$1,FALSE)</f>
        <v>https://goo.gl/maps/LYn1BVXrFMTesvqCA</v>
      </c>
      <c r="O651" t="s">
        <v>144</v>
      </c>
      <c r="P651" t="s">
        <v>145</v>
      </c>
      <c r="Q651" t="s">
        <v>111</v>
      </c>
      <c r="R651">
        <v>11</v>
      </c>
    </row>
    <row r="652" spans="1:18" x14ac:dyDescent="0.25">
      <c r="A652" t="s">
        <v>441</v>
      </c>
      <c r="B652" s="46">
        <f>VLOOKUP(Tabla14[[#This Row],[id]],Tabla2[],'aux buscarv'!B$1,FALSE)</f>
        <v>44972</v>
      </c>
      <c r="C652" s="61">
        <f>VLOOKUP(Tabla14[[#This Row],[id]],Tabla2[],'aux buscarv'!C$1,FALSE)</f>
        <v>15</v>
      </c>
      <c r="D652" s="61">
        <f>VLOOKUP(Tabla14[[#This Row],[id]],Tabla2[],'aux buscarv'!D$1,FALSE)</f>
        <v>2</v>
      </c>
      <c r="E652" s="61">
        <f>VLOOKUP(Tabla14[[#This Row],[id]],Tabla2[],'aux buscarv'!E$1,FALSE)</f>
        <v>2023</v>
      </c>
      <c r="F652" s="61">
        <f>VLOOKUP(Tabla14[[#This Row],[id]],Tabla2[],'aux buscarv'!F$1,FALSE)</f>
        <v>8</v>
      </c>
      <c r="G652" s="61" t="str">
        <f>VLOOKUP(Tabla14[[#This Row],[id]],Tabla2[],'aux buscarv'!G$1,FALSE)</f>
        <v>ESTAR</v>
      </c>
      <c r="H652" s="61" t="str">
        <f>VLOOKUP(Tabla14[[#This Row],[id]],Tabla2[],'aux buscarv'!H$1,FALSE)</f>
        <v>SANTA CRUZ</v>
      </c>
      <c r="I652" s="61">
        <f>VLOOKUP(Tabla14[[#This Row],[id]],Tabla2[],'aux buscarv'!I$1,FALSE)</f>
        <v>30</v>
      </c>
      <c r="J652" s="61" t="str">
        <f>VLOOKUP(Tabla14[[#This Row],[id]],Tabla2[],'aux buscarv'!J$1,FALSE)</f>
        <v>CORPEN AIKE</v>
      </c>
      <c r="K652" s="61" t="str">
        <f>VLOOKUP(Tabla14[[#This Row],[id]],Tabla2[],'aux buscarv'!K$1,FALSE)</f>
        <v>COMANDANTE LUIS PIEDRA BUENA</v>
      </c>
      <c r="L652" s="61" t="str">
        <f>VLOOKUP(Tabla14[[#This Row],[id]],Tabla2[],'aux buscarv'!L$1,FALSE)</f>
        <v>CIC SALUD PIEDRABUENA</v>
      </c>
      <c r="M652" s="61" t="str">
        <f>VLOOKUP(Tabla14[[#This Row],[id]],Tabla2[],'aux buscarv'!M$1,FALSE)</f>
        <v>CIPRIANO GARCIA SUR 705</v>
      </c>
      <c r="N652" s="62" t="str">
        <f>VLOOKUP(Tabla14[[#This Row],[id]],Tabla2[],'aux buscarv'!N$1,FALSE)</f>
        <v>https://goo.gl/maps/LYn1BVXrFMTesvqCA</v>
      </c>
      <c r="O652" t="s">
        <v>144</v>
      </c>
      <c r="P652" t="s">
        <v>145</v>
      </c>
      <c r="Q652" t="s">
        <v>146</v>
      </c>
      <c r="R652">
        <v>44</v>
      </c>
    </row>
    <row r="653" spans="1:18" x14ac:dyDescent="0.25">
      <c r="A653" t="s">
        <v>441</v>
      </c>
      <c r="B653" s="46">
        <f>VLOOKUP(Tabla14[[#This Row],[id]],Tabla2[],'aux buscarv'!B$1,FALSE)</f>
        <v>44972</v>
      </c>
      <c r="C653" s="61">
        <f>VLOOKUP(Tabla14[[#This Row],[id]],Tabla2[],'aux buscarv'!C$1,FALSE)</f>
        <v>15</v>
      </c>
      <c r="D653" s="61">
        <f>VLOOKUP(Tabla14[[#This Row],[id]],Tabla2[],'aux buscarv'!D$1,FALSE)</f>
        <v>2</v>
      </c>
      <c r="E653" s="61">
        <f>VLOOKUP(Tabla14[[#This Row],[id]],Tabla2[],'aux buscarv'!E$1,FALSE)</f>
        <v>2023</v>
      </c>
      <c r="F653" s="61">
        <f>VLOOKUP(Tabla14[[#This Row],[id]],Tabla2[],'aux buscarv'!F$1,FALSE)</f>
        <v>8</v>
      </c>
      <c r="G653" s="61" t="str">
        <f>VLOOKUP(Tabla14[[#This Row],[id]],Tabla2[],'aux buscarv'!G$1,FALSE)</f>
        <v>ESTAR</v>
      </c>
      <c r="H653" s="61" t="str">
        <f>VLOOKUP(Tabla14[[#This Row],[id]],Tabla2[],'aux buscarv'!H$1,FALSE)</f>
        <v>SANTA CRUZ</v>
      </c>
      <c r="I653" s="61">
        <f>VLOOKUP(Tabla14[[#This Row],[id]],Tabla2[],'aux buscarv'!I$1,FALSE)</f>
        <v>30</v>
      </c>
      <c r="J653" s="61" t="str">
        <f>VLOOKUP(Tabla14[[#This Row],[id]],Tabla2[],'aux buscarv'!J$1,FALSE)</f>
        <v>CORPEN AIKE</v>
      </c>
      <c r="K653" s="61" t="str">
        <f>VLOOKUP(Tabla14[[#This Row],[id]],Tabla2[],'aux buscarv'!K$1,FALSE)</f>
        <v>COMANDANTE LUIS PIEDRA BUENA</v>
      </c>
      <c r="L653" s="61" t="str">
        <f>VLOOKUP(Tabla14[[#This Row],[id]],Tabla2[],'aux buscarv'!L$1,FALSE)</f>
        <v>CIC SALUD PIEDRABUENA</v>
      </c>
      <c r="M653" s="61" t="str">
        <f>VLOOKUP(Tabla14[[#This Row],[id]],Tabla2[],'aux buscarv'!M$1,FALSE)</f>
        <v>CIPRIANO GARCIA SUR 705</v>
      </c>
      <c r="N653" s="62" t="str">
        <f>VLOOKUP(Tabla14[[#This Row],[id]],Tabla2[],'aux buscarv'!N$1,FALSE)</f>
        <v>https://goo.gl/maps/LYn1BVXrFMTesvqCA</v>
      </c>
      <c r="O653" t="s">
        <v>151</v>
      </c>
      <c r="P653" t="s">
        <v>151</v>
      </c>
      <c r="Q653" t="s">
        <v>111</v>
      </c>
      <c r="R653">
        <v>29</v>
      </c>
    </row>
    <row r="654" spans="1:18" x14ac:dyDescent="0.25">
      <c r="A654" t="s">
        <v>441</v>
      </c>
      <c r="B654" s="46">
        <f>VLOOKUP(Tabla14[[#This Row],[id]],Tabla2[],'aux buscarv'!B$1,FALSE)</f>
        <v>44972</v>
      </c>
      <c r="C654" s="61">
        <f>VLOOKUP(Tabla14[[#This Row],[id]],Tabla2[],'aux buscarv'!C$1,FALSE)</f>
        <v>15</v>
      </c>
      <c r="D654" s="61">
        <f>VLOOKUP(Tabla14[[#This Row],[id]],Tabla2[],'aux buscarv'!D$1,FALSE)</f>
        <v>2</v>
      </c>
      <c r="E654" s="61">
        <f>VLOOKUP(Tabla14[[#This Row],[id]],Tabla2[],'aux buscarv'!E$1,FALSE)</f>
        <v>2023</v>
      </c>
      <c r="F654" s="61">
        <f>VLOOKUP(Tabla14[[#This Row],[id]],Tabla2[],'aux buscarv'!F$1,FALSE)</f>
        <v>8</v>
      </c>
      <c r="G654" s="61" t="str">
        <f>VLOOKUP(Tabla14[[#This Row],[id]],Tabla2[],'aux buscarv'!G$1,FALSE)</f>
        <v>ESTAR</v>
      </c>
      <c r="H654" s="61" t="str">
        <f>VLOOKUP(Tabla14[[#This Row],[id]],Tabla2[],'aux buscarv'!H$1,FALSE)</f>
        <v>SANTA CRUZ</v>
      </c>
      <c r="I654" s="61">
        <f>VLOOKUP(Tabla14[[#This Row],[id]],Tabla2[],'aux buscarv'!I$1,FALSE)</f>
        <v>30</v>
      </c>
      <c r="J654" s="61" t="str">
        <f>VLOOKUP(Tabla14[[#This Row],[id]],Tabla2[],'aux buscarv'!J$1,FALSE)</f>
        <v>CORPEN AIKE</v>
      </c>
      <c r="K654" s="61" t="str">
        <f>VLOOKUP(Tabla14[[#This Row],[id]],Tabla2[],'aux buscarv'!K$1,FALSE)</f>
        <v>COMANDANTE LUIS PIEDRA BUENA</v>
      </c>
      <c r="L654" s="61" t="str">
        <f>VLOOKUP(Tabla14[[#This Row],[id]],Tabla2[],'aux buscarv'!L$1,FALSE)</f>
        <v>CIC SALUD PIEDRABUENA</v>
      </c>
      <c r="M654" s="61" t="str">
        <f>VLOOKUP(Tabla14[[#This Row],[id]],Tabla2[],'aux buscarv'!M$1,FALSE)</f>
        <v>CIPRIANO GARCIA SUR 705</v>
      </c>
      <c r="N654" s="62" t="str">
        <f>VLOOKUP(Tabla14[[#This Row],[id]],Tabla2[],'aux buscarv'!N$1,FALSE)</f>
        <v>https://goo.gl/maps/LYn1BVXrFMTesvqCA</v>
      </c>
      <c r="O654" t="s">
        <v>151</v>
      </c>
      <c r="P654" t="s">
        <v>151</v>
      </c>
      <c r="Q654" t="s">
        <v>142</v>
      </c>
      <c r="R654">
        <v>37</v>
      </c>
    </row>
    <row r="655" spans="1:18" x14ac:dyDescent="0.25">
      <c r="A655" t="s">
        <v>441</v>
      </c>
      <c r="B655" s="46">
        <f>VLOOKUP(Tabla14[[#This Row],[id]],Tabla2[],'aux buscarv'!B$1,FALSE)</f>
        <v>44972</v>
      </c>
      <c r="C655" s="61">
        <f>VLOOKUP(Tabla14[[#This Row],[id]],Tabla2[],'aux buscarv'!C$1,FALSE)</f>
        <v>15</v>
      </c>
      <c r="D655" s="61">
        <f>VLOOKUP(Tabla14[[#This Row],[id]],Tabla2[],'aux buscarv'!D$1,FALSE)</f>
        <v>2</v>
      </c>
      <c r="E655" s="61">
        <f>VLOOKUP(Tabla14[[#This Row],[id]],Tabla2[],'aux buscarv'!E$1,FALSE)</f>
        <v>2023</v>
      </c>
      <c r="F655" s="61">
        <f>VLOOKUP(Tabla14[[#This Row],[id]],Tabla2[],'aux buscarv'!F$1,FALSE)</f>
        <v>8</v>
      </c>
      <c r="G655" s="61" t="str">
        <f>VLOOKUP(Tabla14[[#This Row],[id]],Tabla2[],'aux buscarv'!G$1,FALSE)</f>
        <v>ESTAR</v>
      </c>
      <c r="H655" s="61" t="str">
        <f>VLOOKUP(Tabla14[[#This Row],[id]],Tabla2[],'aux buscarv'!H$1,FALSE)</f>
        <v>SANTA CRUZ</v>
      </c>
      <c r="I655" s="61">
        <f>VLOOKUP(Tabla14[[#This Row],[id]],Tabla2[],'aux buscarv'!I$1,FALSE)</f>
        <v>30</v>
      </c>
      <c r="J655" s="61" t="str">
        <f>VLOOKUP(Tabla14[[#This Row],[id]],Tabla2[],'aux buscarv'!J$1,FALSE)</f>
        <v>CORPEN AIKE</v>
      </c>
      <c r="K655" s="61" t="str">
        <f>VLOOKUP(Tabla14[[#This Row],[id]],Tabla2[],'aux buscarv'!K$1,FALSE)</f>
        <v>COMANDANTE LUIS PIEDRA BUENA</v>
      </c>
      <c r="L655" s="61" t="str">
        <f>VLOOKUP(Tabla14[[#This Row],[id]],Tabla2[],'aux buscarv'!L$1,FALSE)</f>
        <v>CIC SALUD PIEDRABUENA</v>
      </c>
      <c r="M655" s="61" t="str">
        <f>VLOOKUP(Tabla14[[#This Row],[id]],Tabla2[],'aux buscarv'!M$1,FALSE)</f>
        <v>CIPRIANO GARCIA SUR 705</v>
      </c>
      <c r="N655" s="62" t="str">
        <f>VLOOKUP(Tabla14[[#This Row],[id]],Tabla2[],'aux buscarv'!N$1,FALSE)</f>
        <v>https://goo.gl/maps/LYn1BVXrFMTesvqCA</v>
      </c>
      <c r="O655" t="s">
        <v>152</v>
      </c>
      <c r="P655" t="s">
        <v>152</v>
      </c>
      <c r="Q655" t="s">
        <v>111</v>
      </c>
      <c r="R655">
        <v>23</v>
      </c>
    </row>
    <row r="656" spans="1:18" x14ac:dyDescent="0.25">
      <c r="A656" t="s">
        <v>441</v>
      </c>
      <c r="B656" s="46">
        <f>VLOOKUP(Tabla14[[#This Row],[id]],Tabla2[],'aux buscarv'!B$1,FALSE)</f>
        <v>44972</v>
      </c>
      <c r="C656" s="61">
        <f>VLOOKUP(Tabla14[[#This Row],[id]],Tabla2[],'aux buscarv'!C$1,FALSE)</f>
        <v>15</v>
      </c>
      <c r="D656" s="61">
        <f>VLOOKUP(Tabla14[[#This Row],[id]],Tabla2[],'aux buscarv'!D$1,FALSE)</f>
        <v>2</v>
      </c>
      <c r="E656" s="61">
        <f>VLOOKUP(Tabla14[[#This Row],[id]],Tabla2[],'aux buscarv'!E$1,FALSE)</f>
        <v>2023</v>
      </c>
      <c r="F656" s="61">
        <f>VLOOKUP(Tabla14[[#This Row],[id]],Tabla2[],'aux buscarv'!F$1,FALSE)</f>
        <v>8</v>
      </c>
      <c r="G656" s="61" t="str">
        <f>VLOOKUP(Tabla14[[#This Row],[id]],Tabla2[],'aux buscarv'!G$1,FALSE)</f>
        <v>ESTAR</v>
      </c>
      <c r="H656" s="61" t="str">
        <f>VLOOKUP(Tabla14[[#This Row],[id]],Tabla2[],'aux buscarv'!H$1,FALSE)</f>
        <v>SANTA CRUZ</v>
      </c>
      <c r="I656" s="61">
        <f>VLOOKUP(Tabla14[[#This Row],[id]],Tabla2[],'aux buscarv'!I$1,FALSE)</f>
        <v>30</v>
      </c>
      <c r="J656" s="61" t="str">
        <f>VLOOKUP(Tabla14[[#This Row],[id]],Tabla2[],'aux buscarv'!J$1,FALSE)</f>
        <v>CORPEN AIKE</v>
      </c>
      <c r="K656" s="61" t="str">
        <f>VLOOKUP(Tabla14[[#This Row],[id]],Tabla2[],'aux buscarv'!K$1,FALSE)</f>
        <v>COMANDANTE LUIS PIEDRA BUENA</v>
      </c>
      <c r="L656" s="61" t="str">
        <f>VLOOKUP(Tabla14[[#This Row],[id]],Tabla2[],'aux buscarv'!L$1,FALSE)</f>
        <v>CIC SALUD PIEDRABUENA</v>
      </c>
      <c r="M656" s="61" t="str">
        <f>VLOOKUP(Tabla14[[#This Row],[id]],Tabla2[],'aux buscarv'!M$1,FALSE)</f>
        <v>CIPRIANO GARCIA SUR 705</v>
      </c>
      <c r="N656" s="62" t="str">
        <f>VLOOKUP(Tabla14[[#This Row],[id]],Tabla2[],'aux buscarv'!N$1,FALSE)</f>
        <v>https://goo.gl/maps/LYn1BVXrFMTesvqCA</v>
      </c>
      <c r="O656" t="s">
        <v>152</v>
      </c>
      <c r="P656" t="s">
        <v>152</v>
      </c>
      <c r="Q656" t="s">
        <v>142</v>
      </c>
      <c r="R656">
        <v>30</v>
      </c>
    </row>
    <row r="657" spans="1:18" x14ac:dyDescent="0.25">
      <c r="A657" t="s">
        <v>447</v>
      </c>
      <c r="B657" s="46">
        <f>VLOOKUP(Tabla14[[#This Row],[id]],Tabla2[],'aux buscarv'!B$1,FALSE)</f>
        <v>44973</v>
      </c>
      <c r="C657" s="61">
        <f>VLOOKUP(Tabla14[[#This Row],[id]],Tabla2[],'aux buscarv'!C$1,FALSE)</f>
        <v>16</v>
      </c>
      <c r="D657" s="61">
        <f>VLOOKUP(Tabla14[[#This Row],[id]],Tabla2[],'aux buscarv'!D$1,FALSE)</f>
        <v>2</v>
      </c>
      <c r="E657" s="61">
        <f>VLOOKUP(Tabla14[[#This Row],[id]],Tabla2[],'aux buscarv'!E$1,FALSE)</f>
        <v>2023</v>
      </c>
      <c r="F657" s="61">
        <f>VLOOKUP(Tabla14[[#This Row],[id]],Tabla2[],'aux buscarv'!F$1,FALSE)</f>
        <v>8</v>
      </c>
      <c r="G657" s="61" t="str">
        <f>VLOOKUP(Tabla14[[#This Row],[id]],Tabla2[],'aux buscarv'!G$1,FALSE)</f>
        <v>ESTAR</v>
      </c>
      <c r="H657" s="61" t="str">
        <f>VLOOKUP(Tabla14[[#This Row],[id]],Tabla2[],'aux buscarv'!H$1,FALSE)</f>
        <v>SANTA CRUZ</v>
      </c>
      <c r="I657" s="61">
        <f>VLOOKUP(Tabla14[[#This Row],[id]],Tabla2[],'aux buscarv'!I$1,FALSE)</f>
        <v>30</v>
      </c>
      <c r="J657" s="61" t="str">
        <f>VLOOKUP(Tabla14[[#This Row],[id]],Tabla2[],'aux buscarv'!J$1,FALSE)</f>
        <v>COMANDANTE LUIS PIEDRA BUENA</v>
      </c>
      <c r="K657" s="61" t="str">
        <f>VLOOKUP(Tabla14[[#This Row],[id]],Tabla2[],'aux buscarv'!K$1,FALSE)</f>
        <v>COMANDANTE LUIS PIEDRA BUENA</v>
      </c>
      <c r="L657" s="61" t="str">
        <f>VLOOKUP(Tabla14[[#This Row],[id]],Tabla2[],'aux buscarv'!L$1,FALSE)</f>
        <v>CIC SALUD PIEDRABUENA</v>
      </c>
      <c r="M657" s="61" t="str">
        <f>VLOOKUP(Tabla14[[#This Row],[id]],Tabla2[],'aux buscarv'!M$1,FALSE)</f>
        <v>CIPRIANO GARCIA SUR 705</v>
      </c>
      <c r="N657" s="62" t="str">
        <f>VLOOKUP(Tabla14[[#This Row],[id]],Tabla2[],'aux buscarv'!N$1,FALSE)</f>
        <v>https://goo.gl/maps/LYn1BVXrFMTesvqCA</v>
      </c>
      <c r="O657" t="s">
        <v>109</v>
      </c>
      <c r="P657" t="s">
        <v>110</v>
      </c>
      <c r="Q657" t="s">
        <v>111</v>
      </c>
      <c r="R657">
        <v>23</v>
      </c>
    </row>
    <row r="658" spans="1:18" x14ac:dyDescent="0.25">
      <c r="A658" t="s">
        <v>447</v>
      </c>
      <c r="B658" s="46">
        <f>VLOOKUP(Tabla14[[#This Row],[id]],Tabla2[],'aux buscarv'!B$1,FALSE)</f>
        <v>44973</v>
      </c>
      <c r="C658" s="61">
        <f>VLOOKUP(Tabla14[[#This Row],[id]],Tabla2[],'aux buscarv'!C$1,FALSE)</f>
        <v>16</v>
      </c>
      <c r="D658" s="61">
        <f>VLOOKUP(Tabla14[[#This Row],[id]],Tabla2[],'aux buscarv'!D$1,FALSE)</f>
        <v>2</v>
      </c>
      <c r="E658" s="61">
        <f>VLOOKUP(Tabla14[[#This Row],[id]],Tabla2[],'aux buscarv'!E$1,FALSE)</f>
        <v>2023</v>
      </c>
      <c r="F658" s="61">
        <f>VLOOKUP(Tabla14[[#This Row],[id]],Tabla2[],'aux buscarv'!F$1,FALSE)</f>
        <v>8</v>
      </c>
      <c r="G658" s="61" t="str">
        <f>VLOOKUP(Tabla14[[#This Row],[id]],Tabla2[],'aux buscarv'!G$1,FALSE)</f>
        <v>ESTAR</v>
      </c>
      <c r="H658" s="61" t="str">
        <f>VLOOKUP(Tabla14[[#This Row],[id]],Tabla2[],'aux buscarv'!H$1,FALSE)</f>
        <v>SANTA CRUZ</v>
      </c>
      <c r="I658" s="61">
        <f>VLOOKUP(Tabla14[[#This Row],[id]],Tabla2[],'aux buscarv'!I$1,FALSE)</f>
        <v>30</v>
      </c>
      <c r="J658" s="61" t="str">
        <f>VLOOKUP(Tabla14[[#This Row],[id]],Tabla2[],'aux buscarv'!J$1,FALSE)</f>
        <v>COMANDANTE LUIS PIEDRA BUENA</v>
      </c>
      <c r="K658" s="61" t="str">
        <f>VLOOKUP(Tabla14[[#This Row],[id]],Tabla2[],'aux buscarv'!K$1,FALSE)</f>
        <v>COMANDANTE LUIS PIEDRA BUENA</v>
      </c>
      <c r="L658" s="61" t="str">
        <f>VLOOKUP(Tabla14[[#This Row],[id]],Tabla2[],'aux buscarv'!L$1,FALSE)</f>
        <v>CIC SALUD PIEDRABUENA</v>
      </c>
      <c r="M658" s="61" t="str">
        <f>VLOOKUP(Tabla14[[#This Row],[id]],Tabla2[],'aux buscarv'!M$1,FALSE)</f>
        <v>CIPRIANO GARCIA SUR 705</v>
      </c>
      <c r="N658" s="62" t="str">
        <f>VLOOKUP(Tabla14[[#This Row],[id]],Tabla2[],'aux buscarv'!N$1,FALSE)</f>
        <v>https://goo.gl/maps/LYn1BVXrFMTesvqCA</v>
      </c>
      <c r="O658" t="s">
        <v>109</v>
      </c>
      <c r="P658" t="s">
        <v>110</v>
      </c>
      <c r="Q658" t="s">
        <v>112</v>
      </c>
      <c r="R658">
        <v>50</v>
      </c>
    </row>
    <row r="659" spans="1:18" x14ac:dyDescent="0.25">
      <c r="A659" t="s">
        <v>447</v>
      </c>
      <c r="B659" s="46">
        <f>VLOOKUP(Tabla14[[#This Row],[id]],Tabla2[],'aux buscarv'!B$1,FALSE)</f>
        <v>44973</v>
      </c>
      <c r="C659" s="61">
        <f>VLOOKUP(Tabla14[[#This Row],[id]],Tabla2[],'aux buscarv'!C$1,FALSE)</f>
        <v>16</v>
      </c>
      <c r="D659" s="61">
        <f>VLOOKUP(Tabla14[[#This Row],[id]],Tabla2[],'aux buscarv'!D$1,FALSE)</f>
        <v>2</v>
      </c>
      <c r="E659" s="61">
        <f>VLOOKUP(Tabla14[[#This Row],[id]],Tabla2[],'aux buscarv'!E$1,FALSE)</f>
        <v>2023</v>
      </c>
      <c r="F659" s="61">
        <f>VLOOKUP(Tabla14[[#This Row],[id]],Tabla2[],'aux buscarv'!F$1,FALSE)</f>
        <v>8</v>
      </c>
      <c r="G659" s="61" t="str">
        <f>VLOOKUP(Tabla14[[#This Row],[id]],Tabla2[],'aux buscarv'!G$1,FALSE)</f>
        <v>ESTAR</v>
      </c>
      <c r="H659" s="61" t="str">
        <f>VLOOKUP(Tabla14[[#This Row],[id]],Tabla2[],'aux buscarv'!H$1,FALSE)</f>
        <v>SANTA CRUZ</v>
      </c>
      <c r="I659" s="61">
        <f>VLOOKUP(Tabla14[[#This Row],[id]],Tabla2[],'aux buscarv'!I$1,FALSE)</f>
        <v>30</v>
      </c>
      <c r="J659" s="61" t="str">
        <f>VLOOKUP(Tabla14[[#This Row],[id]],Tabla2[],'aux buscarv'!J$1,FALSE)</f>
        <v>COMANDANTE LUIS PIEDRA BUENA</v>
      </c>
      <c r="K659" s="61" t="str">
        <f>VLOOKUP(Tabla14[[#This Row],[id]],Tabla2[],'aux buscarv'!K$1,FALSE)</f>
        <v>COMANDANTE LUIS PIEDRA BUENA</v>
      </c>
      <c r="L659" s="61" t="str">
        <f>VLOOKUP(Tabla14[[#This Row],[id]],Tabla2[],'aux buscarv'!L$1,FALSE)</f>
        <v>CIC SALUD PIEDRABUENA</v>
      </c>
      <c r="M659" s="61" t="str">
        <f>VLOOKUP(Tabla14[[#This Row],[id]],Tabla2[],'aux buscarv'!M$1,FALSE)</f>
        <v>CIPRIANO GARCIA SUR 705</v>
      </c>
      <c r="N659" s="62" t="str">
        <f>VLOOKUP(Tabla14[[#This Row],[id]],Tabla2[],'aux buscarv'!N$1,FALSE)</f>
        <v>https://goo.gl/maps/LYn1BVXrFMTesvqCA</v>
      </c>
      <c r="O659" t="s">
        <v>109</v>
      </c>
      <c r="P659" t="s">
        <v>110</v>
      </c>
      <c r="Q659" t="s">
        <v>120</v>
      </c>
      <c r="R659">
        <v>1</v>
      </c>
    </row>
    <row r="660" spans="1:18" x14ac:dyDescent="0.25">
      <c r="A660" t="s">
        <v>447</v>
      </c>
      <c r="B660" s="46">
        <f>VLOOKUP(Tabla14[[#This Row],[id]],Tabla2[],'aux buscarv'!B$1,FALSE)</f>
        <v>44973</v>
      </c>
      <c r="C660" s="61">
        <f>VLOOKUP(Tabla14[[#This Row],[id]],Tabla2[],'aux buscarv'!C$1,FALSE)</f>
        <v>16</v>
      </c>
      <c r="D660" s="61">
        <f>VLOOKUP(Tabla14[[#This Row],[id]],Tabla2[],'aux buscarv'!D$1,FALSE)</f>
        <v>2</v>
      </c>
      <c r="E660" s="61">
        <f>VLOOKUP(Tabla14[[#This Row],[id]],Tabla2[],'aux buscarv'!E$1,FALSE)</f>
        <v>2023</v>
      </c>
      <c r="F660" s="61">
        <f>VLOOKUP(Tabla14[[#This Row],[id]],Tabla2[],'aux buscarv'!F$1,FALSE)</f>
        <v>8</v>
      </c>
      <c r="G660" s="61" t="str">
        <f>VLOOKUP(Tabla14[[#This Row],[id]],Tabla2[],'aux buscarv'!G$1,FALSE)</f>
        <v>ESTAR</v>
      </c>
      <c r="H660" s="61" t="str">
        <f>VLOOKUP(Tabla14[[#This Row],[id]],Tabla2[],'aux buscarv'!H$1,FALSE)</f>
        <v>SANTA CRUZ</v>
      </c>
      <c r="I660" s="61">
        <f>VLOOKUP(Tabla14[[#This Row],[id]],Tabla2[],'aux buscarv'!I$1,FALSE)</f>
        <v>30</v>
      </c>
      <c r="J660" s="61" t="str">
        <f>VLOOKUP(Tabla14[[#This Row],[id]],Tabla2[],'aux buscarv'!J$1,FALSE)</f>
        <v>COMANDANTE LUIS PIEDRA BUENA</v>
      </c>
      <c r="K660" s="61" t="str">
        <f>VLOOKUP(Tabla14[[#This Row],[id]],Tabla2[],'aux buscarv'!K$1,FALSE)</f>
        <v>COMANDANTE LUIS PIEDRA BUENA</v>
      </c>
      <c r="L660" s="61" t="str">
        <f>VLOOKUP(Tabla14[[#This Row],[id]],Tabla2[],'aux buscarv'!L$1,FALSE)</f>
        <v>CIC SALUD PIEDRABUENA</v>
      </c>
      <c r="M660" s="61" t="str">
        <f>VLOOKUP(Tabla14[[#This Row],[id]],Tabla2[],'aux buscarv'!M$1,FALSE)</f>
        <v>CIPRIANO GARCIA SUR 705</v>
      </c>
      <c r="N660" s="62" t="str">
        <f>VLOOKUP(Tabla14[[#This Row],[id]],Tabla2[],'aux buscarv'!N$1,FALSE)</f>
        <v>https://goo.gl/maps/LYn1BVXrFMTesvqCA</v>
      </c>
      <c r="O660" t="s">
        <v>109</v>
      </c>
      <c r="P660" t="s">
        <v>113</v>
      </c>
      <c r="Q660" t="s">
        <v>112</v>
      </c>
      <c r="R660">
        <v>16</v>
      </c>
    </row>
    <row r="661" spans="1:18" x14ac:dyDescent="0.25">
      <c r="A661" t="s">
        <v>447</v>
      </c>
      <c r="B661" s="46">
        <f>VLOOKUP(Tabla14[[#This Row],[id]],Tabla2[],'aux buscarv'!B$1,FALSE)</f>
        <v>44973</v>
      </c>
      <c r="C661" s="61">
        <f>VLOOKUP(Tabla14[[#This Row],[id]],Tabla2[],'aux buscarv'!C$1,FALSE)</f>
        <v>16</v>
      </c>
      <c r="D661" s="61">
        <f>VLOOKUP(Tabla14[[#This Row],[id]],Tabla2[],'aux buscarv'!D$1,FALSE)</f>
        <v>2</v>
      </c>
      <c r="E661" s="61">
        <f>VLOOKUP(Tabla14[[#This Row],[id]],Tabla2[],'aux buscarv'!E$1,FALSE)</f>
        <v>2023</v>
      </c>
      <c r="F661" s="61">
        <f>VLOOKUP(Tabla14[[#This Row],[id]],Tabla2[],'aux buscarv'!F$1,FALSE)</f>
        <v>8</v>
      </c>
      <c r="G661" s="61" t="str">
        <f>VLOOKUP(Tabla14[[#This Row],[id]],Tabla2[],'aux buscarv'!G$1,FALSE)</f>
        <v>ESTAR</v>
      </c>
      <c r="H661" s="61" t="str">
        <f>VLOOKUP(Tabla14[[#This Row],[id]],Tabla2[],'aux buscarv'!H$1,FALSE)</f>
        <v>SANTA CRUZ</v>
      </c>
      <c r="I661" s="61">
        <f>VLOOKUP(Tabla14[[#This Row],[id]],Tabla2[],'aux buscarv'!I$1,FALSE)</f>
        <v>30</v>
      </c>
      <c r="J661" s="61" t="str">
        <f>VLOOKUP(Tabla14[[#This Row],[id]],Tabla2[],'aux buscarv'!J$1,FALSE)</f>
        <v>COMANDANTE LUIS PIEDRA BUENA</v>
      </c>
      <c r="K661" s="61" t="str">
        <f>VLOOKUP(Tabla14[[#This Row],[id]],Tabla2[],'aux buscarv'!K$1,FALSE)</f>
        <v>COMANDANTE LUIS PIEDRA BUENA</v>
      </c>
      <c r="L661" s="61" t="str">
        <f>VLOOKUP(Tabla14[[#This Row],[id]],Tabla2[],'aux buscarv'!L$1,FALSE)</f>
        <v>CIC SALUD PIEDRABUENA</v>
      </c>
      <c r="M661" s="61" t="str">
        <f>VLOOKUP(Tabla14[[#This Row],[id]],Tabla2[],'aux buscarv'!M$1,FALSE)</f>
        <v>CIPRIANO GARCIA SUR 705</v>
      </c>
      <c r="N661" s="62" t="str">
        <f>VLOOKUP(Tabla14[[#This Row],[id]],Tabla2[],'aux buscarv'!N$1,FALSE)</f>
        <v>https://goo.gl/maps/LYn1BVXrFMTesvqCA</v>
      </c>
      <c r="O661" t="s">
        <v>114</v>
      </c>
      <c r="P661" t="s">
        <v>115</v>
      </c>
      <c r="Q661" t="s">
        <v>111</v>
      </c>
      <c r="R661">
        <v>23</v>
      </c>
    </row>
    <row r="662" spans="1:18" x14ac:dyDescent="0.25">
      <c r="A662" t="s">
        <v>447</v>
      </c>
      <c r="B662" s="46">
        <f>VLOOKUP(Tabla14[[#This Row],[id]],Tabla2[],'aux buscarv'!B$1,FALSE)</f>
        <v>44973</v>
      </c>
      <c r="C662" s="61">
        <f>VLOOKUP(Tabla14[[#This Row],[id]],Tabla2[],'aux buscarv'!C$1,FALSE)</f>
        <v>16</v>
      </c>
      <c r="D662" s="61">
        <f>VLOOKUP(Tabla14[[#This Row],[id]],Tabla2[],'aux buscarv'!D$1,FALSE)</f>
        <v>2</v>
      </c>
      <c r="E662" s="61">
        <f>VLOOKUP(Tabla14[[#This Row],[id]],Tabla2[],'aux buscarv'!E$1,FALSE)</f>
        <v>2023</v>
      </c>
      <c r="F662" s="61">
        <f>VLOOKUP(Tabla14[[#This Row],[id]],Tabla2[],'aux buscarv'!F$1,FALSE)</f>
        <v>8</v>
      </c>
      <c r="G662" s="61" t="str">
        <f>VLOOKUP(Tabla14[[#This Row],[id]],Tabla2[],'aux buscarv'!G$1,FALSE)</f>
        <v>ESTAR</v>
      </c>
      <c r="H662" s="61" t="str">
        <f>VLOOKUP(Tabla14[[#This Row],[id]],Tabla2[],'aux buscarv'!H$1,FALSE)</f>
        <v>SANTA CRUZ</v>
      </c>
      <c r="I662" s="61">
        <f>VLOOKUP(Tabla14[[#This Row],[id]],Tabla2[],'aux buscarv'!I$1,FALSE)</f>
        <v>30</v>
      </c>
      <c r="J662" s="61" t="str">
        <f>VLOOKUP(Tabla14[[#This Row],[id]],Tabla2[],'aux buscarv'!J$1,FALSE)</f>
        <v>COMANDANTE LUIS PIEDRA BUENA</v>
      </c>
      <c r="K662" s="61" t="str">
        <f>VLOOKUP(Tabla14[[#This Row],[id]],Tabla2[],'aux buscarv'!K$1,FALSE)</f>
        <v>COMANDANTE LUIS PIEDRA BUENA</v>
      </c>
      <c r="L662" s="61" t="str">
        <f>VLOOKUP(Tabla14[[#This Row],[id]],Tabla2[],'aux buscarv'!L$1,FALSE)</f>
        <v>CIC SALUD PIEDRABUENA</v>
      </c>
      <c r="M662" s="61" t="str">
        <f>VLOOKUP(Tabla14[[#This Row],[id]],Tabla2[],'aux buscarv'!M$1,FALSE)</f>
        <v>CIPRIANO GARCIA SUR 705</v>
      </c>
      <c r="N662" s="62" t="str">
        <f>VLOOKUP(Tabla14[[#This Row],[id]],Tabla2[],'aux buscarv'!N$1,FALSE)</f>
        <v>https://goo.gl/maps/LYn1BVXrFMTesvqCA</v>
      </c>
      <c r="O662" t="s">
        <v>114</v>
      </c>
      <c r="P662" t="s">
        <v>123</v>
      </c>
      <c r="Q662" t="s">
        <v>124</v>
      </c>
      <c r="R662">
        <v>6</v>
      </c>
    </row>
    <row r="663" spans="1:18" x14ac:dyDescent="0.25">
      <c r="A663" t="s">
        <v>447</v>
      </c>
      <c r="B663" s="46">
        <f>VLOOKUP(Tabla14[[#This Row],[id]],Tabla2[],'aux buscarv'!B$1,FALSE)</f>
        <v>44973</v>
      </c>
      <c r="C663" s="61">
        <f>VLOOKUP(Tabla14[[#This Row],[id]],Tabla2[],'aux buscarv'!C$1,FALSE)</f>
        <v>16</v>
      </c>
      <c r="D663" s="61">
        <f>VLOOKUP(Tabla14[[#This Row],[id]],Tabla2[],'aux buscarv'!D$1,FALSE)</f>
        <v>2</v>
      </c>
      <c r="E663" s="61">
        <f>VLOOKUP(Tabla14[[#This Row],[id]],Tabla2[],'aux buscarv'!E$1,FALSE)</f>
        <v>2023</v>
      </c>
      <c r="F663" s="61">
        <f>VLOOKUP(Tabla14[[#This Row],[id]],Tabla2[],'aux buscarv'!F$1,FALSE)</f>
        <v>8</v>
      </c>
      <c r="G663" s="61" t="str">
        <f>VLOOKUP(Tabla14[[#This Row],[id]],Tabla2[],'aux buscarv'!G$1,FALSE)</f>
        <v>ESTAR</v>
      </c>
      <c r="H663" s="61" t="str">
        <f>VLOOKUP(Tabla14[[#This Row],[id]],Tabla2[],'aux buscarv'!H$1,FALSE)</f>
        <v>SANTA CRUZ</v>
      </c>
      <c r="I663" s="61">
        <f>VLOOKUP(Tabla14[[#This Row],[id]],Tabla2[],'aux buscarv'!I$1,FALSE)</f>
        <v>30</v>
      </c>
      <c r="J663" s="61" t="str">
        <f>VLOOKUP(Tabla14[[#This Row],[id]],Tabla2[],'aux buscarv'!J$1,FALSE)</f>
        <v>COMANDANTE LUIS PIEDRA BUENA</v>
      </c>
      <c r="K663" s="61" t="str">
        <f>VLOOKUP(Tabla14[[#This Row],[id]],Tabla2[],'aux buscarv'!K$1,FALSE)</f>
        <v>COMANDANTE LUIS PIEDRA BUENA</v>
      </c>
      <c r="L663" s="61" t="str">
        <f>VLOOKUP(Tabla14[[#This Row],[id]],Tabla2[],'aux buscarv'!L$1,FALSE)</f>
        <v>CIC SALUD PIEDRABUENA</v>
      </c>
      <c r="M663" s="61" t="str">
        <f>VLOOKUP(Tabla14[[#This Row],[id]],Tabla2[],'aux buscarv'!M$1,FALSE)</f>
        <v>CIPRIANO GARCIA SUR 705</v>
      </c>
      <c r="N663" s="62" t="str">
        <f>VLOOKUP(Tabla14[[#This Row],[id]],Tabla2[],'aux buscarv'!N$1,FALSE)</f>
        <v>https://goo.gl/maps/LYn1BVXrFMTesvqCA</v>
      </c>
      <c r="O663" t="s">
        <v>114</v>
      </c>
      <c r="P663" t="s">
        <v>123</v>
      </c>
      <c r="Q663" t="s">
        <v>111</v>
      </c>
      <c r="R663">
        <v>75</v>
      </c>
    </row>
    <row r="664" spans="1:18" x14ac:dyDescent="0.25">
      <c r="A664" t="s">
        <v>447</v>
      </c>
      <c r="B664" s="46">
        <f>VLOOKUP(Tabla14[[#This Row],[id]],Tabla2[],'aux buscarv'!B$1,FALSE)</f>
        <v>44973</v>
      </c>
      <c r="C664" s="61">
        <f>VLOOKUP(Tabla14[[#This Row],[id]],Tabla2[],'aux buscarv'!C$1,FALSE)</f>
        <v>16</v>
      </c>
      <c r="D664" s="61">
        <f>VLOOKUP(Tabla14[[#This Row],[id]],Tabla2[],'aux buscarv'!D$1,FALSE)</f>
        <v>2</v>
      </c>
      <c r="E664" s="61">
        <f>VLOOKUP(Tabla14[[#This Row],[id]],Tabla2[],'aux buscarv'!E$1,FALSE)</f>
        <v>2023</v>
      </c>
      <c r="F664" s="61">
        <f>VLOOKUP(Tabla14[[#This Row],[id]],Tabla2[],'aux buscarv'!F$1,FALSE)</f>
        <v>8</v>
      </c>
      <c r="G664" s="61" t="str">
        <f>VLOOKUP(Tabla14[[#This Row],[id]],Tabla2[],'aux buscarv'!G$1,FALSE)</f>
        <v>ESTAR</v>
      </c>
      <c r="H664" s="61" t="str">
        <f>VLOOKUP(Tabla14[[#This Row],[id]],Tabla2[],'aux buscarv'!H$1,FALSE)</f>
        <v>SANTA CRUZ</v>
      </c>
      <c r="I664" s="61">
        <f>VLOOKUP(Tabla14[[#This Row],[id]],Tabla2[],'aux buscarv'!I$1,FALSE)</f>
        <v>30</v>
      </c>
      <c r="J664" s="61" t="str">
        <f>VLOOKUP(Tabla14[[#This Row],[id]],Tabla2[],'aux buscarv'!J$1,FALSE)</f>
        <v>COMANDANTE LUIS PIEDRA BUENA</v>
      </c>
      <c r="K664" s="61" t="str">
        <f>VLOOKUP(Tabla14[[#This Row],[id]],Tabla2[],'aux buscarv'!K$1,FALSE)</f>
        <v>COMANDANTE LUIS PIEDRA BUENA</v>
      </c>
      <c r="L664" s="61" t="str">
        <f>VLOOKUP(Tabla14[[#This Row],[id]],Tabla2[],'aux buscarv'!L$1,FALSE)</f>
        <v>CIC SALUD PIEDRABUENA</v>
      </c>
      <c r="M664" s="61" t="str">
        <f>VLOOKUP(Tabla14[[#This Row],[id]],Tabla2[],'aux buscarv'!M$1,FALSE)</f>
        <v>CIPRIANO GARCIA SUR 705</v>
      </c>
      <c r="N664" s="62" t="str">
        <f>VLOOKUP(Tabla14[[#This Row],[id]],Tabla2[],'aux buscarv'!N$1,FALSE)</f>
        <v>https://goo.gl/maps/LYn1BVXrFMTesvqCA</v>
      </c>
      <c r="O664" t="s">
        <v>129</v>
      </c>
      <c r="P664" t="s">
        <v>1022</v>
      </c>
      <c r="Q664" t="s">
        <v>111</v>
      </c>
      <c r="R664">
        <v>10</v>
      </c>
    </row>
    <row r="665" spans="1:18" x14ac:dyDescent="0.25">
      <c r="A665" t="s">
        <v>447</v>
      </c>
      <c r="B665" s="46">
        <f>VLOOKUP(Tabla14[[#This Row],[id]],Tabla2[],'aux buscarv'!B$1,FALSE)</f>
        <v>44973</v>
      </c>
      <c r="C665" s="61">
        <f>VLOOKUP(Tabla14[[#This Row],[id]],Tabla2[],'aux buscarv'!C$1,FALSE)</f>
        <v>16</v>
      </c>
      <c r="D665" s="61">
        <f>VLOOKUP(Tabla14[[#This Row],[id]],Tabla2[],'aux buscarv'!D$1,FALSE)</f>
        <v>2</v>
      </c>
      <c r="E665" s="61">
        <f>VLOOKUP(Tabla14[[#This Row],[id]],Tabla2[],'aux buscarv'!E$1,FALSE)</f>
        <v>2023</v>
      </c>
      <c r="F665" s="61">
        <f>VLOOKUP(Tabla14[[#This Row],[id]],Tabla2[],'aux buscarv'!F$1,FALSE)</f>
        <v>8</v>
      </c>
      <c r="G665" s="61" t="str">
        <f>VLOOKUP(Tabla14[[#This Row],[id]],Tabla2[],'aux buscarv'!G$1,FALSE)</f>
        <v>ESTAR</v>
      </c>
      <c r="H665" s="61" t="str">
        <f>VLOOKUP(Tabla14[[#This Row],[id]],Tabla2[],'aux buscarv'!H$1,FALSE)</f>
        <v>SANTA CRUZ</v>
      </c>
      <c r="I665" s="61">
        <f>VLOOKUP(Tabla14[[#This Row],[id]],Tabla2[],'aux buscarv'!I$1,FALSE)</f>
        <v>30</v>
      </c>
      <c r="J665" s="61" t="str">
        <f>VLOOKUP(Tabla14[[#This Row],[id]],Tabla2[],'aux buscarv'!J$1,FALSE)</f>
        <v>COMANDANTE LUIS PIEDRA BUENA</v>
      </c>
      <c r="K665" s="61" t="str">
        <f>VLOOKUP(Tabla14[[#This Row],[id]],Tabla2[],'aux buscarv'!K$1,FALSE)</f>
        <v>COMANDANTE LUIS PIEDRA BUENA</v>
      </c>
      <c r="L665" s="61" t="str">
        <f>VLOOKUP(Tabla14[[#This Row],[id]],Tabla2[],'aux buscarv'!L$1,FALSE)</f>
        <v>CIC SALUD PIEDRABUENA</v>
      </c>
      <c r="M665" s="61" t="str">
        <f>VLOOKUP(Tabla14[[#This Row],[id]],Tabla2[],'aux buscarv'!M$1,FALSE)</f>
        <v>CIPRIANO GARCIA SUR 705</v>
      </c>
      <c r="N665" s="62" t="str">
        <f>VLOOKUP(Tabla14[[#This Row],[id]],Tabla2[],'aux buscarv'!N$1,FALSE)</f>
        <v>https://goo.gl/maps/LYn1BVXrFMTesvqCA</v>
      </c>
      <c r="O665" t="s">
        <v>129</v>
      </c>
      <c r="P665" t="s">
        <v>1022</v>
      </c>
      <c r="Q665" t="s">
        <v>132</v>
      </c>
      <c r="R665">
        <v>1</v>
      </c>
    </row>
    <row r="666" spans="1:18" x14ac:dyDescent="0.25">
      <c r="A666" t="s">
        <v>447</v>
      </c>
      <c r="B666" s="46">
        <f>VLOOKUP(Tabla14[[#This Row],[id]],Tabla2[],'aux buscarv'!B$1,FALSE)</f>
        <v>44973</v>
      </c>
      <c r="C666" s="61">
        <f>VLOOKUP(Tabla14[[#This Row],[id]],Tabla2[],'aux buscarv'!C$1,FALSE)</f>
        <v>16</v>
      </c>
      <c r="D666" s="61">
        <f>VLOOKUP(Tabla14[[#This Row],[id]],Tabla2[],'aux buscarv'!D$1,FALSE)</f>
        <v>2</v>
      </c>
      <c r="E666" s="61">
        <f>VLOOKUP(Tabla14[[#This Row],[id]],Tabla2[],'aux buscarv'!E$1,FALSE)</f>
        <v>2023</v>
      </c>
      <c r="F666" s="61">
        <f>VLOOKUP(Tabla14[[#This Row],[id]],Tabla2[],'aux buscarv'!F$1,FALSE)</f>
        <v>8</v>
      </c>
      <c r="G666" s="61" t="str">
        <f>VLOOKUP(Tabla14[[#This Row],[id]],Tabla2[],'aux buscarv'!G$1,FALSE)</f>
        <v>ESTAR</v>
      </c>
      <c r="H666" s="61" t="str">
        <f>VLOOKUP(Tabla14[[#This Row],[id]],Tabla2[],'aux buscarv'!H$1,FALSE)</f>
        <v>SANTA CRUZ</v>
      </c>
      <c r="I666" s="61">
        <f>VLOOKUP(Tabla14[[#This Row],[id]],Tabla2[],'aux buscarv'!I$1,FALSE)</f>
        <v>30</v>
      </c>
      <c r="J666" s="61" t="str">
        <f>VLOOKUP(Tabla14[[#This Row],[id]],Tabla2[],'aux buscarv'!J$1,FALSE)</f>
        <v>COMANDANTE LUIS PIEDRA BUENA</v>
      </c>
      <c r="K666" s="61" t="str">
        <f>VLOOKUP(Tabla14[[#This Row],[id]],Tabla2[],'aux buscarv'!K$1,FALSE)</f>
        <v>COMANDANTE LUIS PIEDRA BUENA</v>
      </c>
      <c r="L666" s="61" t="str">
        <f>VLOOKUP(Tabla14[[#This Row],[id]],Tabla2[],'aux buscarv'!L$1,FALSE)</f>
        <v>CIC SALUD PIEDRABUENA</v>
      </c>
      <c r="M666" s="61" t="str">
        <f>VLOOKUP(Tabla14[[#This Row],[id]],Tabla2[],'aux buscarv'!M$1,FALSE)</f>
        <v>CIPRIANO GARCIA SUR 705</v>
      </c>
      <c r="N666" s="62" t="str">
        <f>VLOOKUP(Tabla14[[#This Row],[id]],Tabla2[],'aux buscarv'!N$1,FALSE)</f>
        <v>https://goo.gl/maps/LYn1BVXrFMTesvqCA</v>
      </c>
      <c r="O666" t="s">
        <v>129</v>
      </c>
      <c r="P666" t="s">
        <v>1022</v>
      </c>
      <c r="Q666" t="s">
        <v>133</v>
      </c>
      <c r="R666">
        <v>7</v>
      </c>
    </row>
    <row r="667" spans="1:18" x14ac:dyDescent="0.25">
      <c r="A667" t="s">
        <v>447</v>
      </c>
      <c r="B667" s="46">
        <f>VLOOKUP(Tabla14[[#This Row],[id]],Tabla2[],'aux buscarv'!B$1,FALSE)</f>
        <v>44973</v>
      </c>
      <c r="C667" s="61">
        <f>VLOOKUP(Tabla14[[#This Row],[id]],Tabla2[],'aux buscarv'!C$1,FALSE)</f>
        <v>16</v>
      </c>
      <c r="D667" s="61">
        <f>VLOOKUP(Tabla14[[#This Row],[id]],Tabla2[],'aux buscarv'!D$1,FALSE)</f>
        <v>2</v>
      </c>
      <c r="E667" s="61">
        <f>VLOOKUP(Tabla14[[#This Row],[id]],Tabla2[],'aux buscarv'!E$1,FALSE)</f>
        <v>2023</v>
      </c>
      <c r="F667" s="61">
        <f>VLOOKUP(Tabla14[[#This Row],[id]],Tabla2[],'aux buscarv'!F$1,FALSE)</f>
        <v>8</v>
      </c>
      <c r="G667" s="61" t="str">
        <f>VLOOKUP(Tabla14[[#This Row],[id]],Tabla2[],'aux buscarv'!G$1,FALSE)</f>
        <v>ESTAR</v>
      </c>
      <c r="H667" s="61" t="str">
        <f>VLOOKUP(Tabla14[[#This Row],[id]],Tabla2[],'aux buscarv'!H$1,FALSE)</f>
        <v>SANTA CRUZ</v>
      </c>
      <c r="I667" s="61">
        <f>VLOOKUP(Tabla14[[#This Row],[id]],Tabla2[],'aux buscarv'!I$1,FALSE)</f>
        <v>30</v>
      </c>
      <c r="J667" s="61" t="str">
        <f>VLOOKUP(Tabla14[[#This Row],[id]],Tabla2[],'aux buscarv'!J$1,FALSE)</f>
        <v>COMANDANTE LUIS PIEDRA BUENA</v>
      </c>
      <c r="K667" s="61" t="str">
        <f>VLOOKUP(Tabla14[[#This Row],[id]],Tabla2[],'aux buscarv'!K$1,FALSE)</f>
        <v>COMANDANTE LUIS PIEDRA BUENA</v>
      </c>
      <c r="L667" s="61" t="str">
        <f>VLOOKUP(Tabla14[[#This Row],[id]],Tabla2[],'aux buscarv'!L$1,FALSE)</f>
        <v>CIC SALUD PIEDRABUENA</v>
      </c>
      <c r="M667" s="61" t="str">
        <f>VLOOKUP(Tabla14[[#This Row],[id]],Tabla2[],'aux buscarv'!M$1,FALSE)</f>
        <v>CIPRIANO GARCIA SUR 705</v>
      </c>
      <c r="N667" s="62" t="str">
        <f>VLOOKUP(Tabla14[[#This Row],[id]],Tabla2[],'aux buscarv'!N$1,FALSE)</f>
        <v>https://goo.gl/maps/LYn1BVXrFMTesvqCA</v>
      </c>
      <c r="O667" t="s">
        <v>129</v>
      </c>
      <c r="P667" t="s">
        <v>1022</v>
      </c>
      <c r="Q667" t="s">
        <v>134</v>
      </c>
      <c r="R667">
        <v>4</v>
      </c>
    </row>
    <row r="668" spans="1:18" x14ac:dyDescent="0.25">
      <c r="A668" t="s">
        <v>447</v>
      </c>
      <c r="B668" s="46">
        <f>VLOOKUP(Tabla14[[#This Row],[id]],Tabla2[],'aux buscarv'!B$1,FALSE)</f>
        <v>44973</v>
      </c>
      <c r="C668" s="61">
        <f>VLOOKUP(Tabla14[[#This Row],[id]],Tabla2[],'aux buscarv'!C$1,FALSE)</f>
        <v>16</v>
      </c>
      <c r="D668" s="61">
        <f>VLOOKUP(Tabla14[[#This Row],[id]],Tabla2[],'aux buscarv'!D$1,FALSE)</f>
        <v>2</v>
      </c>
      <c r="E668" s="61">
        <f>VLOOKUP(Tabla14[[#This Row],[id]],Tabla2[],'aux buscarv'!E$1,FALSE)</f>
        <v>2023</v>
      </c>
      <c r="F668" s="61">
        <f>VLOOKUP(Tabla14[[#This Row],[id]],Tabla2[],'aux buscarv'!F$1,FALSE)</f>
        <v>8</v>
      </c>
      <c r="G668" s="61" t="str">
        <f>VLOOKUP(Tabla14[[#This Row],[id]],Tabla2[],'aux buscarv'!G$1,FALSE)</f>
        <v>ESTAR</v>
      </c>
      <c r="H668" s="61" t="str">
        <f>VLOOKUP(Tabla14[[#This Row],[id]],Tabla2[],'aux buscarv'!H$1,FALSE)</f>
        <v>SANTA CRUZ</v>
      </c>
      <c r="I668" s="61">
        <f>VLOOKUP(Tabla14[[#This Row],[id]],Tabla2[],'aux buscarv'!I$1,FALSE)</f>
        <v>30</v>
      </c>
      <c r="J668" s="61" t="str">
        <f>VLOOKUP(Tabla14[[#This Row],[id]],Tabla2[],'aux buscarv'!J$1,FALSE)</f>
        <v>COMANDANTE LUIS PIEDRA BUENA</v>
      </c>
      <c r="K668" s="61" t="str">
        <f>VLOOKUP(Tabla14[[#This Row],[id]],Tabla2[],'aux buscarv'!K$1,FALSE)</f>
        <v>COMANDANTE LUIS PIEDRA BUENA</v>
      </c>
      <c r="L668" s="61" t="str">
        <f>VLOOKUP(Tabla14[[#This Row],[id]],Tabla2[],'aux buscarv'!L$1,FALSE)</f>
        <v>CIC SALUD PIEDRABUENA</v>
      </c>
      <c r="M668" s="61" t="str">
        <f>VLOOKUP(Tabla14[[#This Row],[id]],Tabla2[],'aux buscarv'!M$1,FALSE)</f>
        <v>CIPRIANO GARCIA SUR 705</v>
      </c>
      <c r="N668" s="62" t="str">
        <f>VLOOKUP(Tabla14[[#This Row],[id]],Tabla2[],'aux buscarv'!N$1,FALSE)</f>
        <v>https://goo.gl/maps/LYn1BVXrFMTesvqCA</v>
      </c>
      <c r="O668" t="s">
        <v>129</v>
      </c>
      <c r="P668" t="s">
        <v>1024</v>
      </c>
      <c r="Q668" t="s">
        <v>132</v>
      </c>
      <c r="R668">
        <v>1</v>
      </c>
    </row>
    <row r="669" spans="1:18" x14ac:dyDescent="0.25">
      <c r="A669" t="s">
        <v>447</v>
      </c>
      <c r="B669" s="46">
        <f>VLOOKUP(Tabla14[[#This Row],[id]],Tabla2[],'aux buscarv'!B$1,FALSE)</f>
        <v>44973</v>
      </c>
      <c r="C669" s="61">
        <f>VLOOKUP(Tabla14[[#This Row],[id]],Tabla2[],'aux buscarv'!C$1,FALSE)</f>
        <v>16</v>
      </c>
      <c r="D669" s="61">
        <f>VLOOKUP(Tabla14[[#This Row],[id]],Tabla2[],'aux buscarv'!D$1,FALSE)</f>
        <v>2</v>
      </c>
      <c r="E669" s="61">
        <f>VLOOKUP(Tabla14[[#This Row],[id]],Tabla2[],'aux buscarv'!E$1,FALSE)</f>
        <v>2023</v>
      </c>
      <c r="F669" s="61">
        <f>VLOOKUP(Tabla14[[#This Row],[id]],Tabla2[],'aux buscarv'!F$1,FALSE)</f>
        <v>8</v>
      </c>
      <c r="G669" s="61" t="str">
        <f>VLOOKUP(Tabla14[[#This Row],[id]],Tabla2[],'aux buscarv'!G$1,FALSE)</f>
        <v>ESTAR</v>
      </c>
      <c r="H669" s="61" t="str">
        <f>VLOOKUP(Tabla14[[#This Row],[id]],Tabla2[],'aux buscarv'!H$1,FALSE)</f>
        <v>SANTA CRUZ</v>
      </c>
      <c r="I669" s="61">
        <f>VLOOKUP(Tabla14[[#This Row],[id]],Tabla2[],'aux buscarv'!I$1,FALSE)</f>
        <v>30</v>
      </c>
      <c r="J669" s="61" t="str">
        <f>VLOOKUP(Tabla14[[#This Row],[id]],Tabla2[],'aux buscarv'!J$1,FALSE)</f>
        <v>COMANDANTE LUIS PIEDRA BUENA</v>
      </c>
      <c r="K669" s="61" t="str">
        <f>VLOOKUP(Tabla14[[#This Row],[id]],Tabla2[],'aux buscarv'!K$1,FALSE)</f>
        <v>COMANDANTE LUIS PIEDRA BUENA</v>
      </c>
      <c r="L669" s="61" t="str">
        <f>VLOOKUP(Tabla14[[#This Row],[id]],Tabla2[],'aux buscarv'!L$1,FALSE)</f>
        <v>CIC SALUD PIEDRABUENA</v>
      </c>
      <c r="M669" s="61" t="str">
        <f>VLOOKUP(Tabla14[[#This Row],[id]],Tabla2[],'aux buscarv'!M$1,FALSE)</f>
        <v>CIPRIANO GARCIA SUR 705</v>
      </c>
      <c r="N669" s="62" t="str">
        <f>VLOOKUP(Tabla14[[#This Row],[id]],Tabla2[],'aux buscarv'!N$1,FALSE)</f>
        <v>https://goo.gl/maps/LYn1BVXrFMTesvqCA</v>
      </c>
      <c r="O669" t="s">
        <v>129</v>
      </c>
      <c r="P669" t="s">
        <v>1024</v>
      </c>
      <c r="Q669" t="s">
        <v>136</v>
      </c>
      <c r="R669">
        <v>35</v>
      </c>
    </row>
    <row r="670" spans="1:18" x14ac:dyDescent="0.25">
      <c r="A670" t="s">
        <v>447</v>
      </c>
      <c r="B670" s="46">
        <f>VLOOKUP(Tabla14[[#This Row],[id]],Tabla2[],'aux buscarv'!B$1,FALSE)</f>
        <v>44973</v>
      </c>
      <c r="C670" s="61">
        <f>VLOOKUP(Tabla14[[#This Row],[id]],Tabla2[],'aux buscarv'!C$1,FALSE)</f>
        <v>16</v>
      </c>
      <c r="D670" s="61">
        <f>VLOOKUP(Tabla14[[#This Row],[id]],Tabla2[],'aux buscarv'!D$1,FALSE)</f>
        <v>2</v>
      </c>
      <c r="E670" s="61">
        <f>VLOOKUP(Tabla14[[#This Row],[id]],Tabla2[],'aux buscarv'!E$1,FALSE)</f>
        <v>2023</v>
      </c>
      <c r="F670" s="61">
        <f>VLOOKUP(Tabla14[[#This Row],[id]],Tabla2[],'aux buscarv'!F$1,FALSE)</f>
        <v>8</v>
      </c>
      <c r="G670" s="61" t="str">
        <f>VLOOKUP(Tabla14[[#This Row],[id]],Tabla2[],'aux buscarv'!G$1,FALSE)</f>
        <v>ESTAR</v>
      </c>
      <c r="H670" s="61" t="str">
        <f>VLOOKUP(Tabla14[[#This Row],[id]],Tabla2[],'aux buscarv'!H$1,FALSE)</f>
        <v>SANTA CRUZ</v>
      </c>
      <c r="I670" s="61">
        <f>VLOOKUP(Tabla14[[#This Row],[id]],Tabla2[],'aux buscarv'!I$1,FALSE)</f>
        <v>30</v>
      </c>
      <c r="J670" s="61" t="str">
        <f>VLOOKUP(Tabla14[[#This Row],[id]],Tabla2[],'aux buscarv'!J$1,FALSE)</f>
        <v>COMANDANTE LUIS PIEDRA BUENA</v>
      </c>
      <c r="K670" s="61" t="str">
        <f>VLOOKUP(Tabla14[[#This Row],[id]],Tabla2[],'aux buscarv'!K$1,FALSE)</f>
        <v>COMANDANTE LUIS PIEDRA BUENA</v>
      </c>
      <c r="L670" s="61" t="str">
        <f>VLOOKUP(Tabla14[[#This Row],[id]],Tabla2[],'aux buscarv'!L$1,FALSE)</f>
        <v>CIC SALUD PIEDRABUENA</v>
      </c>
      <c r="M670" s="61" t="str">
        <f>VLOOKUP(Tabla14[[#This Row],[id]],Tabla2[],'aux buscarv'!M$1,FALSE)</f>
        <v>CIPRIANO GARCIA SUR 705</v>
      </c>
      <c r="N670" s="62" t="str">
        <f>VLOOKUP(Tabla14[[#This Row],[id]],Tabla2[],'aux buscarv'!N$1,FALSE)</f>
        <v>https://goo.gl/maps/LYn1BVXrFMTesvqCA</v>
      </c>
      <c r="O670" t="s">
        <v>129</v>
      </c>
      <c r="P670" t="s">
        <v>137</v>
      </c>
      <c r="Q670" t="s">
        <v>111</v>
      </c>
      <c r="R670">
        <v>19</v>
      </c>
    </row>
    <row r="671" spans="1:18" x14ac:dyDescent="0.25">
      <c r="A671" t="s">
        <v>447</v>
      </c>
      <c r="B671" s="46">
        <f>VLOOKUP(Tabla14[[#This Row],[id]],Tabla2[],'aux buscarv'!B$1,FALSE)</f>
        <v>44973</v>
      </c>
      <c r="C671" s="61">
        <f>VLOOKUP(Tabla14[[#This Row],[id]],Tabla2[],'aux buscarv'!C$1,FALSE)</f>
        <v>16</v>
      </c>
      <c r="D671" s="61">
        <f>VLOOKUP(Tabla14[[#This Row],[id]],Tabla2[],'aux buscarv'!D$1,FALSE)</f>
        <v>2</v>
      </c>
      <c r="E671" s="61">
        <f>VLOOKUP(Tabla14[[#This Row],[id]],Tabla2[],'aux buscarv'!E$1,FALSE)</f>
        <v>2023</v>
      </c>
      <c r="F671" s="61">
        <f>VLOOKUP(Tabla14[[#This Row],[id]],Tabla2[],'aux buscarv'!F$1,FALSE)</f>
        <v>8</v>
      </c>
      <c r="G671" s="61" t="str">
        <f>VLOOKUP(Tabla14[[#This Row],[id]],Tabla2[],'aux buscarv'!G$1,FALSE)</f>
        <v>ESTAR</v>
      </c>
      <c r="H671" s="61" t="str">
        <f>VLOOKUP(Tabla14[[#This Row],[id]],Tabla2[],'aux buscarv'!H$1,FALSE)</f>
        <v>SANTA CRUZ</v>
      </c>
      <c r="I671" s="61">
        <f>VLOOKUP(Tabla14[[#This Row],[id]],Tabla2[],'aux buscarv'!I$1,FALSE)</f>
        <v>30</v>
      </c>
      <c r="J671" s="61" t="str">
        <f>VLOOKUP(Tabla14[[#This Row],[id]],Tabla2[],'aux buscarv'!J$1,FALSE)</f>
        <v>COMANDANTE LUIS PIEDRA BUENA</v>
      </c>
      <c r="K671" s="61" t="str">
        <f>VLOOKUP(Tabla14[[#This Row],[id]],Tabla2[],'aux buscarv'!K$1,FALSE)</f>
        <v>COMANDANTE LUIS PIEDRA BUENA</v>
      </c>
      <c r="L671" s="61" t="str">
        <f>VLOOKUP(Tabla14[[#This Row],[id]],Tabla2[],'aux buscarv'!L$1,FALSE)</f>
        <v>CIC SALUD PIEDRABUENA</v>
      </c>
      <c r="M671" s="61" t="str">
        <f>VLOOKUP(Tabla14[[#This Row],[id]],Tabla2[],'aux buscarv'!M$1,FALSE)</f>
        <v>CIPRIANO GARCIA SUR 705</v>
      </c>
      <c r="N671" s="62" t="str">
        <f>VLOOKUP(Tabla14[[#This Row],[id]],Tabla2[],'aux buscarv'!N$1,FALSE)</f>
        <v>https://goo.gl/maps/LYn1BVXrFMTesvqCA</v>
      </c>
      <c r="O671" t="s">
        <v>129</v>
      </c>
      <c r="P671" t="s">
        <v>137</v>
      </c>
      <c r="Q671" t="s">
        <v>138</v>
      </c>
      <c r="R671">
        <v>13</v>
      </c>
    </row>
    <row r="672" spans="1:18" x14ac:dyDescent="0.25">
      <c r="A672" t="s">
        <v>447</v>
      </c>
      <c r="B672" s="46">
        <f>VLOOKUP(Tabla14[[#This Row],[id]],Tabla2[],'aux buscarv'!B$1,FALSE)</f>
        <v>44973</v>
      </c>
      <c r="C672" s="61">
        <f>VLOOKUP(Tabla14[[#This Row],[id]],Tabla2[],'aux buscarv'!C$1,FALSE)</f>
        <v>16</v>
      </c>
      <c r="D672" s="61">
        <f>VLOOKUP(Tabla14[[#This Row],[id]],Tabla2[],'aux buscarv'!D$1,FALSE)</f>
        <v>2</v>
      </c>
      <c r="E672" s="61">
        <f>VLOOKUP(Tabla14[[#This Row],[id]],Tabla2[],'aux buscarv'!E$1,FALSE)</f>
        <v>2023</v>
      </c>
      <c r="F672" s="61">
        <f>VLOOKUP(Tabla14[[#This Row],[id]],Tabla2[],'aux buscarv'!F$1,FALSE)</f>
        <v>8</v>
      </c>
      <c r="G672" s="61" t="str">
        <f>VLOOKUP(Tabla14[[#This Row],[id]],Tabla2[],'aux buscarv'!G$1,FALSE)</f>
        <v>ESTAR</v>
      </c>
      <c r="H672" s="61" t="str">
        <f>VLOOKUP(Tabla14[[#This Row],[id]],Tabla2[],'aux buscarv'!H$1,FALSE)</f>
        <v>SANTA CRUZ</v>
      </c>
      <c r="I672" s="61">
        <f>VLOOKUP(Tabla14[[#This Row],[id]],Tabla2[],'aux buscarv'!I$1,FALSE)</f>
        <v>30</v>
      </c>
      <c r="J672" s="61" t="str">
        <f>VLOOKUP(Tabla14[[#This Row],[id]],Tabla2[],'aux buscarv'!J$1,FALSE)</f>
        <v>COMANDANTE LUIS PIEDRA BUENA</v>
      </c>
      <c r="K672" s="61" t="str">
        <f>VLOOKUP(Tabla14[[#This Row],[id]],Tabla2[],'aux buscarv'!K$1,FALSE)</f>
        <v>COMANDANTE LUIS PIEDRA BUENA</v>
      </c>
      <c r="L672" s="61" t="str">
        <f>VLOOKUP(Tabla14[[#This Row],[id]],Tabla2[],'aux buscarv'!L$1,FALSE)</f>
        <v>CIC SALUD PIEDRABUENA</v>
      </c>
      <c r="M672" s="61" t="str">
        <f>VLOOKUP(Tabla14[[#This Row],[id]],Tabla2[],'aux buscarv'!M$1,FALSE)</f>
        <v>CIPRIANO GARCIA SUR 705</v>
      </c>
      <c r="N672" s="62" t="str">
        <f>VLOOKUP(Tabla14[[#This Row],[id]],Tabla2[],'aux buscarv'!N$1,FALSE)</f>
        <v>https://goo.gl/maps/LYn1BVXrFMTesvqCA</v>
      </c>
      <c r="O672" t="s">
        <v>129</v>
      </c>
      <c r="P672" t="s">
        <v>137</v>
      </c>
      <c r="Q672" t="s">
        <v>140</v>
      </c>
      <c r="R672">
        <v>19</v>
      </c>
    </row>
    <row r="673" spans="1:18" x14ac:dyDescent="0.25">
      <c r="A673" t="s">
        <v>447</v>
      </c>
      <c r="B673" s="46">
        <f>VLOOKUP(Tabla14[[#This Row],[id]],Tabla2[],'aux buscarv'!B$1,FALSE)</f>
        <v>44973</v>
      </c>
      <c r="C673" s="61">
        <f>VLOOKUP(Tabla14[[#This Row],[id]],Tabla2[],'aux buscarv'!C$1,FALSE)</f>
        <v>16</v>
      </c>
      <c r="D673" s="61">
        <f>VLOOKUP(Tabla14[[#This Row],[id]],Tabla2[],'aux buscarv'!D$1,FALSE)</f>
        <v>2</v>
      </c>
      <c r="E673" s="61">
        <f>VLOOKUP(Tabla14[[#This Row],[id]],Tabla2[],'aux buscarv'!E$1,FALSE)</f>
        <v>2023</v>
      </c>
      <c r="F673" s="61">
        <f>VLOOKUP(Tabla14[[#This Row],[id]],Tabla2[],'aux buscarv'!F$1,FALSE)</f>
        <v>8</v>
      </c>
      <c r="G673" s="61" t="str">
        <f>VLOOKUP(Tabla14[[#This Row],[id]],Tabla2[],'aux buscarv'!G$1,FALSE)</f>
        <v>ESTAR</v>
      </c>
      <c r="H673" s="61" t="str">
        <f>VLOOKUP(Tabla14[[#This Row],[id]],Tabla2[],'aux buscarv'!H$1,FALSE)</f>
        <v>SANTA CRUZ</v>
      </c>
      <c r="I673" s="61">
        <f>VLOOKUP(Tabla14[[#This Row],[id]],Tabla2[],'aux buscarv'!I$1,FALSE)</f>
        <v>30</v>
      </c>
      <c r="J673" s="61" t="str">
        <f>VLOOKUP(Tabla14[[#This Row],[id]],Tabla2[],'aux buscarv'!J$1,FALSE)</f>
        <v>COMANDANTE LUIS PIEDRA BUENA</v>
      </c>
      <c r="K673" s="61" t="str">
        <f>VLOOKUP(Tabla14[[#This Row],[id]],Tabla2[],'aux buscarv'!K$1,FALSE)</f>
        <v>COMANDANTE LUIS PIEDRA BUENA</v>
      </c>
      <c r="L673" s="61" t="str">
        <f>VLOOKUP(Tabla14[[#This Row],[id]],Tabla2[],'aux buscarv'!L$1,FALSE)</f>
        <v>CIC SALUD PIEDRABUENA</v>
      </c>
      <c r="M673" s="61" t="str">
        <f>VLOOKUP(Tabla14[[#This Row],[id]],Tabla2[],'aux buscarv'!M$1,FALSE)</f>
        <v>CIPRIANO GARCIA SUR 705</v>
      </c>
      <c r="N673" s="62" t="str">
        <f>VLOOKUP(Tabla14[[#This Row],[id]],Tabla2[],'aux buscarv'!N$1,FALSE)</f>
        <v>https://goo.gl/maps/LYn1BVXrFMTesvqCA</v>
      </c>
      <c r="O673" t="s">
        <v>129</v>
      </c>
      <c r="P673" t="s">
        <v>137</v>
      </c>
      <c r="Q673" t="s">
        <v>142</v>
      </c>
      <c r="R673">
        <v>42</v>
      </c>
    </row>
    <row r="674" spans="1:18" x14ac:dyDescent="0.25">
      <c r="A674" t="s">
        <v>447</v>
      </c>
      <c r="B674" s="46">
        <f>VLOOKUP(Tabla14[[#This Row],[id]],Tabla2[],'aux buscarv'!B$1,FALSE)</f>
        <v>44973</v>
      </c>
      <c r="C674" s="61">
        <f>VLOOKUP(Tabla14[[#This Row],[id]],Tabla2[],'aux buscarv'!C$1,FALSE)</f>
        <v>16</v>
      </c>
      <c r="D674" s="61">
        <f>VLOOKUP(Tabla14[[#This Row],[id]],Tabla2[],'aux buscarv'!D$1,FALSE)</f>
        <v>2</v>
      </c>
      <c r="E674" s="61">
        <f>VLOOKUP(Tabla14[[#This Row],[id]],Tabla2[],'aux buscarv'!E$1,FALSE)</f>
        <v>2023</v>
      </c>
      <c r="F674" s="61">
        <f>VLOOKUP(Tabla14[[#This Row],[id]],Tabla2[],'aux buscarv'!F$1,FALSE)</f>
        <v>8</v>
      </c>
      <c r="G674" s="61" t="str">
        <f>VLOOKUP(Tabla14[[#This Row],[id]],Tabla2[],'aux buscarv'!G$1,FALSE)</f>
        <v>ESTAR</v>
      </c>
      <c r="H674" s="61" t="str">
        <f>VLOOKUP(Tabla14[[#This Row],[id]],Tabla2[],'aux buscarv'!H$1,FALSE)</f>
        <v>SANTA CRUZ</v>
      </c>
      <c r="I674" s="61">
        <f>VLOOKUP(Tabla14[[#This Row],[id]],Tabla2[],'aux buscarv'!I$1,FALSE)</f>
        <v>30</v>
      </c>
      <c r="J674" s="61" t="str">
        <f>VLOOKUP(Tabla14[[#This Row],[id]],Tabla2[],'aux buscarv'!J$1,FALSE)</f>
        <v>COMANDANTE LUIS PIEDRA BUENA</v>
      </c>
      <c r="K674" s="61" t="str">
        <f>VLOOKUP(Tabla14[[#This Row],[id]],Tabla2[],'aux buscarv'!K$1,FALSE)</f>
        <v>COMANDANTE LUIS PIEDRA BUENA</v>
      </c>
      <c r="L674" s="61" t="str">
        <f>VLOOKUP(Tabla14[[#This Row],[id]],Tabla2[],'aux buscarv'!L$1,FALSE)</f>
        <v>CIC SALUD PIEDRABUENA</v>
      </c>
      <c r="M674" s="61" t="str">
        <f>VLOOKUP(Tabla14[[#This Row],[id]],Tabla2[],'aux buscarv'!M$1,FALSE)</f>
        <v>CIPRIANO GARCIA SUR 705</v>
      </c>
      <c r="N674" s="62" t="str">
        <f>VLOOKUP(Tabla14[[#This Row],[id]],Tabla2[],'aux buscarv'!N$1,FALSE)</f>
        <v>https://goo.gl/maps/LYn1BVXrFMTesvqCA</v>
      </c>
      <c r="O674" t="s">
        <v>144</v>
      </c>
      <c r="P674" t="s">
        <v>145</v>
      </c>
      <c r="Q674" t="s">
        <v>111</v>
      </c>
      <c r="R674">
        <v>8</v>
      </c>
    </row>
    <row r="675" spans="1:18" x14ac:dyDescent="0.25">
      <c r="A675" t="s">
        <v>447</v>
      </c>
      <c r="B675" s="46">
        <f>VLOOKUP(Tabla14[[#This Row],[id]],Tabla2[],'aux buscarv'!B$1,FALSE)</f>
        <v>44973</v>
      </c>
      <c r="C675" s="61">
        <f>VLOOKUP(Tabla14[[#This Row],[id]],Tabla2[],'aux buscarv'!C$1,FALSE)</f>
        <v>16</v>
      </c>
      <c r="D675" s="61">
        <f>VLOOKUP(Tabla14[[#This Row],[id]],Tabla2[],'aux buscarv'!D$1,FALSE)</f>
        <v>2</v>
      </c>
      <c r="E675" s="61">
        <f>VLOOKUP(Tabla14[[#This Row],[id]],Tabla2[],'aux buscarv'!E$1,FALSE)</f>
        <v>2023</v>
      </c>
      <c r="F675" s="61">
        <f>VLOOKUP(Tabla14[[#This Row],[id]],Tabla2[],'aux buscarv'!F$1,FALSE)</f>
        <v>8</v>
      </c>
      <c r="G675" s="61" t="str">
        <f>VLOOKUP(Tabla14[[#This Row],[id]],Tabla2[],'aux buscarv'!G$1,FALSE)</f>
        <v>ESTAR</v>
      </c>
      <c r="H675" s="61" t="str">
        <f>VLOOKUP(Tabla14[[#This Row],[id]],Tabla2[],'aux buscarv'!H$1,FALSE)</f>
        <v>SANTA CRUZ</v>
      </c>
      <c r="I675" s="61">
        <f>VLOOKUP(Tabla14[[#This Row],[id]],Tabla2[],'aux buscarv'!I$1,FALSE)</f>
        <v>30</v>
      </c>
      <c r="J675" s="61" t="str">
        <f>VLOOKUP(Tabla14[[#This Row],[id]],Tabla2[],'aux buscarv'!J$1,FALSE)</f>
        <v>COMANDANTE LUIS PIEDRA BUENA</v>
      </c>
      <c r="K675" s="61" t="str">
        <f>VLOOKUP(Tabla14[[#This Row],[id]],Tabla2[],'aux buscarv'!K$1,FALSE)</f>
        <v>COMANDANTE LUIS PIEDRA BUENA</v>
      </c>
      <c r="L675" s="61" t="str">
        <f>VLOOKUP(Tabla14[[#This Row],[id]],Tabla2[],'aux buscarv'!L$1,FALSE)</f>
        <v>CIC SALUD PIEDRABUENA</v>
      </c>
      <c r="M675" s="61" t="str">
        <f>VLOOKUP(Tabla14[[#This Row],[id]],Tabla2[],'aux buscarv'!M$1,FALSE)</f>
        <v>CIPRIANO GARCIA SUR 705</v>
      </c>
      <c r="N675" s="62" t="str">
        <f>VLOOKUP(Tabla14[[#This Row],[id]],Tabla2[],'aux buscarv'!N$1,FALSE)</f>
        <v>https://goo.gl/maps/LYn1BVXrFMTesvqCA</v>
      </c>
      <c r="O675" t="s">
        <v>144</v>
      </c>
      <c r="P675" t="s">
        <v>145</v>
      </c>
      <c r="Q675" t="s">
        <v>146</v>
      </c>
      <c r="R675">
        <v>32</v>
      </c>
    </row>
    <row r="676" spans="1:18" x14ac:dyDescent="0.25">
      <c r="A676" t="s">
        <v>447</v>
      </c>
      <c r="B676" s="46">
        <f>VLOOKUP(Tabla14[[#This Row],[id]],Tabla2[],'aux buscarv'!B$1,FALSE)</f>
        <v>44973</v>
      </c>
      <c r="C676" s="61">
        <f>VLOOKUP(Tabla14[[#This Row],[id]],Tabla2[],'aux buscarv'!C$1,FALSE)</f>
        <v>16</v>
      </c>
      <c r="D676" s="61">
        <f>VLOOKUP(Tabla14[[#This Row],[id]],Tabla2[],'aux buscarv'!D$1,FALSE)</f>
        <v>2</v>
      </c>
      <c r="E676" s="61">
        <f>VLOOKUP(Tabla14[[#This Row],[id]],Tabla2[],'aux buscarv'!E$1,FALSE)</f>
        <v>2023</v>
      </c>
      <c r="F676" s="61">
        <f>VLOOKUP(Tabla14[[#This Row],[id]],Tabla2[],'aux buscarv'!F$1,FALSE)</f>
        <v>8</v>
      </c>
      <c r="G676" s="61" t="str">
        <f>VLOOKUP(Tabla14[[#This Row],[id]],Tabla2[],'aux buscarv'!G$1,FALSE)</f>
        <v>ESTAR</v>
      </c>
      <c r="H676" s="61" t="str">
        <f>VLOOKUP(Tabla14[[#This Row],[id]],Tabla2[],'aux buscarv'!H$1,FALSE)</f>
        <v>SANTA CRUZ</v>
      </c>
      <c r="I676" s="61">
        <f>VLOOKUP(Tabla14[[#This Row],[id]],Tabla2[],'aux buscarv'!I$1,FALSE)</f>
        <v>30</v>
      </c>
      <c r="J676" s="61" t="str">
        <f>VLOOKUP(Tabla14[[#This Row],[id]],Tabla2[],'aux buscarv'!J$1,FALSE)</f>
        <v>COMANDANTE LUIS PIEDRA BUENA</v>
      </c>
      <c r="K676" s="61" t="str">
        <f>VLOOKUP(Tabla14[[#This Row],[id]],Tabla2[],'aux buscarv'!K$1,FALSE)</f>
        <v>COMANDANTE LUIS PIEDRA BUENA</v>
      </c>
      <c r="L676" s="61" t="str">
        <f>VLOOKUP(Tabla14[[#This Row],[id]],Tabla2[],'aux buscarv'!L$1,FALSE)</f>
        <v>CIC SALUD PIEDRABUENA</v>
      </c>
      <c r="M676" s="61" t="str">
        <f>VLOOKUP(Tabla14[[#This Row],[id]],Tabla2[],'aux buscarv'!M$1,FALSE)</f>
        <v>CIPRIANO GARCIA SUR 705</v>
      </c>
      <c r="N676" s="62" t="str">
        <f>VLOOKUP(Tabla14[[#This Row],[id]],Tabla2[],'aux buscarv'!N$1,FALSE)</f>
        <v>https://goo.gl/maps/LYn1BVXrFMTesvqCA</v>
      </c>
      <c r="O676" t="s">
        <v>151</v>
      </c>
      <c r="P676" t="s">
        <v>151</v>
      </c>
      <c r="Q676" t="s">
        <v>111</v>
      </c>
      <c r="R676">
        <v>46</v>
      </c>
    </row>
    <row r="677" spans="1:18" x14ac:dyDescent="0.25">
      <c r="A677" t="s">
        <v>447</v>
      </c>
      <c r="B677" s="46">
        <f>VLOOKUP(Tabla14[[#This Row],[id]],Tabla2[],'aux buscarv'!B$1,FALSE)</f>
        <v>44973</v>
      </c>
      <c r="C677" s="61">
        <f>VLOOKUP(Tabla14[[#This Row],[id]],Tabla2[],'aux buscarv'!C$1,FALSE)</f>
        <v>16</v>
      </c>
      <c r="D677" s="61">
        <f>VLOOKUP(Tabla14[[#This Row],[id]],Tabla2[],'aux buscarv'!D$1,FALSE)</f>
        <v>2</v>
      </c>
      <c r="E677" s="61">
        <f>VLOOKUP(Tabla14[[#This Row],[id]],Tabla2[],'aux buscarv'!E$1,FALSE)</f>
        <v>2023</v>
      </c>
      <c r="F677" s="61">
        <f>VLOOKUP(Tabla14[[#This Row],[id]],Tabla2[],'aux buscarv'!F$1,FALSE)</f>
        <v>8</v>
      </c>
      <c r="G677" s="61" t="str">
        <f>VLOOKUP(Tabla14[[#This Row],[id]],Tabla2[],'aux buscarv'!G$1,FALSE)</f>
        <v>ESTAR</v>
      </c>
      <c r="H677" s="61" t="str">
        <f>VLOOKUP(Tabla14[[#This Row],[id]],Tabla2[],'aux buscarv'!H$1,FALSE)</f>
        <v>SANTA CRUZ</v>
      </c>
      <c r="I677" s="61">
        <f>VLOOKUP(Tabla14[[#This Row],[id]],Tabla2[],'aux buscarv'!I$1,FALSE)</f>
        <v>30</v>
      </c>
      <c r="J677" s="61" t="str">
        <f>VLOOKUP(Tabla14[[#This Row],[id]],Tabla2[],'aux buscarv'!J$1,FALSE)</f>
        <v>COMANDANTE LUIS PIEDRA BUENA</v>
      </c>
      <c r="K677" s="61" t="str">
        <f>VLOOKUP(Tabla14[[#This Row],[id]],Tabla2[],'aux buscarv'!K$1,FALSE)</f>
        <v>COMANDANTE LUIS PIEDRA BUENA</v>
      </c>
      <c r="L677" s="61" t="str">
        <f>VLOOKUP(Tabla14[[#This Row],[id]],Tabla2[],'aux buscarv'!L$1,FALSE)</f>
        <v>CIC SALUD PIEDRABUENA</v>
      </c>
      <c r="M677" s="61" t="str">
        <f>VLOOKUP(Tabla14[[#This Row],[id]],Tabla2[],'aux buscarv'!M$1,FALSE)</f>
        <v>CIPRIANO GARCIA SUR 705</v>
      </c>
      <c r="N677" s="62" t="str">
        <f>VLOOKUP(Tabla14[[#This Row],[id]],Tabla2[],'aux buscarv'!N$1,FALSE)</f>
        <v>https://goo.gl/maps/LYn1BVXrFMTesvqCA</v>
      </c>
      <c r="O677" t="s">
        <v>151</v>
      </c>
      <c r="P677" t="s">
        <v>151</v>
      </c>
      <c r="Q677" t="s">
        <v>142</v>
      </c>
      <c r="R677">
        <v>57</v>
      </c>
    </row>
    <row r="678" spans="1:18" x14ac:dyDescent="0.25">
      <c r="A678" t="s">
        <v>447</v>
      </c>
      <c r="B678" s="46">
        <f>VLOOKUP(Tabla14[[#This Row],[id]],Tabla2[],'aux buscarv'!B$1,FALSE)</f>
        <v>44973</v>
      </c>
      <c r="C678" s="61">
        <f>VLOOKUP(Tabla14[[#This Row],[id]],Tabla2[],'aux buscarv'!C$1,FALSE)</f>
        <v>16</v>
      </c>
      <c r="D678" s="61">
        <f>VLOOKUP(Tabla14[[#This Row],[id]],Tabla2[],'aux buscarv'!D$1,FALSE)</f>
        <v>2</v>
      </c>
      <c r="E678" s="61">
        <f>VLOOKUP(Tabla14[[#This Row],[id]],Tabla2[],'aux buscarv'!E$1,FALSE)</f>
        <v>2023</v>
      </c>
      <c r="F678" s="61">
        <f>VLOOKUP(Tabla14[[#This Row],[id]],Tabla2[],'aux buscarv'!F$1,FALSE)</f>
        <v>8</v>
      </c>
      <c r="G678" s="61" t="str">
        <f>VLOOKUP(Tabla14[[#This Row],[id]],Tabla2[],'aux buscarv'!G$1,FALSE)</f>
        <v>ESTAR</v>
      </c>
      <c r="H678" s="61" t="str">
        <f>VLOOKUP(Tabla14[[#This Row],[id]],Tabla2[],'aux buscarv'!H$1,FALSE)</f>
        <v>SANTA CRUZ</v>
      </c>
      <c r="I678" s="61">
        <f>VLOOKUP(Tabla14[[#This Row],[id]],Tabla2[],'aux buscarv'!I$1,FALSE)</f>
        <v>30</v>
      </c>
      <c r="J678" s="61" t="str">
        <f>VLOOKUP(Tabla14[[#This Row],[id]],Tabla2[],'aux buscarv'!J$1,FALSE)</f>
        <v>COMANDANTE LUIS PIEDRA BUENA</v>
      </c>
      <c r="K678" s="61" t="str">
        <f>VLOOKUP(Tabla14[[#This Row],[id]],Tabla2[],'aux buscarv'!K$1,FALSE)</f>
        <v>COMANDANTE LUIS PIEDRA BUENA</v>
      </c>
      <c r="L678" s="61" t="str">
        <f>VLOOKUP(Tabla14[[#This Row],[id]],Tabla2[],'aux buscarv'!L$1,FALSE)</f>
        <v>CIC SALUD PIEDRABUENA</v>
      </c>
      <c r="M678" s="61" t="str">
        <f>VLOOKUP(Tabla14[[#This Row],[id]],Tabla2[],'aux buscarv'!M$1,FALSE)</f>
        <v>CIPRIANO GARCIA SUR 705</v>
      </c>
      <c r="N678" s="62" t="str">
        <f>VLOOKUP(Tabla14[[#This Row],[id]],Tabla2[],'aux buscarv'!N$1,FALSE)</f>
        <v>https://goo.gl/maps/LYn1BVXrFMTesvqCA</v>
      </c>
      <c r="O678" t="s">
        <v>152</v>
      </c>
      <c r="P678" t="s">
        <v>152</v>
      </c>
      <c r="Q678" t="s">
        <v>111</v>
      </c>
      <c r="R678">
        <v>23</v>
      </c>
    </row>
    <row r="679" spans="1:18" x14ac:dyDescent="0.25">
      <c r="A679" t="s">
        <v>447</v>
      </c>
      <c r="B679" s="46">
        <f>VLOOKUP(Tabla14[[#This Row],[id]],Tabla2[],'aux buscarv'!B$1,FALSE)</f>
        <v>44973</v>
      </c>
      <c r="C679" s="61">
        <f>VLOOKUP(Tabla14[[#This Row],[id]],Tabla2[],'aux buscarv'!C$1,FALSE)</f>
        <v>16</v>
      </c>
      <c r="D679" s="61">
        <f>VLOOKUP(Tabla14[[#This Row],[id]],Tabla2[],'aux buscarv'!D$1,FALSE)</f>
        <v>2</v>
      </c>
      <c r="E679" s="61">
        <f>VLOOKUP(Tabla14[[#This Row],[id]],Tabla2[],'aux buscarv'!E$1,FALSE)</f>
        <v>2023</v>
      </c>
      <c r="F679" s="61">
        <f>VLOOKUP(Tabla14[[#This Row],[id]],Tabla2[],'aux buscarv'!F$1,FALSE)</f>
        <v>8</v>
      </c>
      <c r="G679" s="61" t="str">
        <f>VLOOKUP(Tabla14[[#This Row],[id]],Tabla2[],'aux buscarv'!G$1,FALSE)</f>
        <v>ESTAR</v>
      </c>
      <c r="H679" s="61" t="str">
        <f>VLOOKUP(Tabla14[[#This Row],[id]],Tabla2[],'aux buscarv'!H$1,FALSE)</f>
        <v>SANTA CRUZ</v>
      </c>
      <c r="I679" s="61">
        <f>VLOOKUP(Tabla14[[#This Row],[id]],Tabla2[],'aux buscarv'!I$1,FALSE)</f>
        <v>30</v>
      </c>
      <c r="J679" s="61" t="str">
        <f>VLOOKUP(Tabla14[[#This Row],[id]],Tabla2[],'aux buscarv'!J$1,FALSE)</f>
        <v>COMANDANTE LUIS PIEDRA BUENA</v>
      </c>
      <c r="K679" s="61" t="str">
        <f>VLOOKUP(Tabla14[[#This Row],[id]],Tabla2[],'aux buscarv'!K$1,FALSE)</f>
        <v>COMANDANTE LUIS PIEDRA BUENA</v>
      </c>
      <c r="L679" s="61" t="str">
        <f>VLOOKUP(Tabla14[[#This Row],[id]],Tabla2[],'aux buscarv'!L$1,FALSE)</f>
        <v>CIC SALUD PIEDRABUENA</v>
      </c>
      <c r="M679" s="61" t="str">
        <f>VLOOKUP(Tabla14[[#This Row],[id]],Tabla2[],'aux buscarv'!M$1,FALSE)</f>
        <v>CIPRIANO GARCIA SUR 705</v>
      </c>
      <c r="N679" s="62" t="str">
        <f>VLOOKUP(Tabla14[[#This Row],[id]],Tabla2[],'aux buscarv'!N$1,FALSE)</f>
        <v>https://goo.gl/maps/LYn1BVXrFMTesvqCA</v>
      </c>
      <c r="O679" t="s">
        <v>152</v>
      </c>
      <c r="P679" t="s">
        <v>152</v>
      </c>
      <c r="Q679" t="s">
        <v>142</v>
      </c>
      <c r="R679">
        <v>43</v>
      </c>
    </row>
    <row r="680" spans="1:18" x14ac:dyDescent="0.25">
      <c r="A680" t="s">
        <v>447</v>
      </c>
      <c r="B680" s="46">
        <f>VLOOKUP(Tabla14[[#This Row],[id]],Tabla2[],'aux buscarv'!B$1,FALSE)</f>
        <v>44973</v>
      </c>
      <c r="C680" s="61">
        <f>VLOOKUP(Tabla14[[#This Row],[id]],Tabla2[],'aux buscarv'!C$1,FALSE)</f>
        <v>16</v>
      </c>
      <c r="D680" s="61">
        <f>VLOOKUP(Tabla14[[#This Row],[id]],Tabla2[],'aux buscarv'!D$1,FALSE)</f>
        <v>2</v>
      </c>
      <c r="E680" s="61">
        <f>VLOOKUP(Tabla14[[#This Row],[id]],Tabla2[],'aux buscarv'!E$1,FALSE)</f>
        <v>2023</v>
      </c>
      <c r="F680" s="61">
        <f>VLOOKUP(Tabla14[[#This Row],[id]],Tabla2[],'aux buscarv'!F$1,FALSE)</f>
        <v>8</v>
      </c>
      <c r="G680" s="61" t="str">
        <f>VLOOKUP(Tabla14[[#This Row],[id]],Tabla2[],'aux buscarv'!G$1,FALSE)</f>
        <v>ESTAR</v>
      </c>
      <c r="H680" s="61" t="str">
        <f>VLOOKUP(Tabla14[[#This Row],[id]],Tabla2[],'aux buscarv'!H$1,FALSE)</f>
        <v>SANTA CRUZ</v>
      </c>
      <c r="I680" s="61">
        <f>VLOOKUP(Tabla14[[#This Row],[id]],Tabla2[],'aux buscarv'!I$1,FALSE)</f>
        <v>30</v>
      </c>
      <c r="J680" s="61" t="str">
        <f>VLOOKUP(Tabla14[[#This Row],[id]],Tabla2[],'aux buscarv'!J$1,FALSE)</f>
        <v>COMANDANTE LUIS PIEDRA BUENA</v>
      </c>
      <c r="K680" s="61" t="str">
        <f>VLOOKUP(Tabla14[[#This Row],[id]],Tabla2[],'aux buscarv'!K$1,FALSE)</f>
        <v>COMANDANTE LUIS PIEDRA BUENA</v>
      </c>
      <c r="L680" s="61" t="str">
        <f>VLOOKUP(Tabla14[[#This Row],[id]],Tabla2[],'aux buscarv'!L$1,FALSE)</f>
        <v>CIC SALUD PIEDRABUENA</v>
      </c>
      <c r="M680" s="61" t="str">
        <f>VLOOKUP(Tabla14[[#This Row],[id]],Tabla2[],'aux buscarv'!M$1,FALSE)</f>
        <v>CIPRIANO GARCIA SUR 705</v>
      </c>
      <c r="N680" s="62" t="str">
        <f>VLOOKUP(Tabla14[[#This Row],[id]],Tabla2[],'aux buscarv'!N$1,FALSE)</f>
        <v>https://goo.gl/maps/LYn1BVXrFMTesvqCA</v>
      </c>
      <c r="O680" t="s">
        <v>152</v>
      </c>
      <c r="P680" t="s">
        <v>152</v>
      </c>
      <c r="Q680" t="s">
        <v>134</v>
      </c>
      <c r="R680">
        <v>8</v>
      </c>
    </row>
    <row r="681" spans="1:18" x14ac:dyDescent="0.25">
      <c r="A681" t="s">
        <v>448</v>
      </c>
      <c r="B681" s="46">
        <f>VLOOKUP(Tabla14[[#This Row],[id]],Tabla2[],'aux buscarv'!B$1,FALSE)</f>
        <v>44974</v>
      </c>
      <c r="C681" s="61">
        <f>VLOOKUP(Tabla14[[#This Row],[id]],Tabla2[],'aux buscarv'!C$1,FALSE)</f>
        <v>17</v>
      </c>
      <c r="D681" s="61">
        <f>VLOOKUP(Tabla14[[#This Row],[id]],Tabla2[],'aux buscarv'!D$1,FALSE)</f>
        <v>2</v>
      </c>
      <c r="E681" s="61">
        <f>VLOOKUP(Tabla14[[#This Row],[id]],Tabla2[],'aux buscarv'!E$1,FALSE)</f>
        <v>2023</v>
      </c>
      <c r="F681" s="61">
        <f>VLOOKUP(Tabla14[[#This Row],[id]],Tabla2[],'aux buscarv'!F$1,FALSE)</f>
        <v>8</v>
      </c>
      <c r="G681" s="61" t="str">
        <f>VLOOKUP(Tabla14[[#This Row],[id]],Tabla2[],'aux buscarv'!G$1,FALSE)</f>
        <v>ESTAR</v>
      </c>
      <c r="H681" s="61" t="str">
        <f>VLOOKUP(Tabla14[[#This Row],[id]],Tabla2[],'aux buscarv'!H$1,FALSE)</f>
        <v>SANTA CRUZ</v>
      </c>
      <c r="I681" s="61">
        <f>VLOOKUP(Tabla14[[#This Row],[id]],Tabla2[],'aux buscarv'!I$1,FALSE)</f>
        <v>30</v>
      </c>
      <c r="J681" s="61" t="str">
        <f>VLOOKUP(Tabla14[[#This Row],[id]],Tabla2[],'aux buscarv'!J$1,FALSE)</f>
        <v>MAGALLANES</v>
      </c>
      <c r="K681" s="61" t="str">
        <f>VLOOKUP(Tabla14[[#This Row],[id]],Tabla2[],'aux buscarv'!K$1,FALSE)</f>
        <v>PUERTO SAN JULIAN</v>
      </c>
      <c r="L681" s="61" t="str">
        <f>VLOOKUP(Tabla14[[#This Row],[id]],Tabla2[],'aux buscarv'!L$1,FALSE)</f>
        <v>FRENTE AL CAMPING MUNICIPAL</v>
      </c>
      <c r="M681" s="61" t="str">
        <f>VLOOKUP(Tabla14[[#This Row],[id]],Tabla2[],'aux buscarv'!M$1,FALSE)</f>
        <v>AV. HERNANDO DE MAGALLANES E/ 600 Y 700</v>
      </c>
      <c r="N681" s="62" t="str">
        <f>VLOOKUP(Tabla14[[#This Row],[id]],Tabla2[],'aux buscarv'!N$1,FALSE)</f>
        <v>https://goo.gl/maps/UY8fKedNAM1aBru37</v>
      </c>
      <c r="O681" t="s">
        <v>109</v>
      </c>
      <c r="P681" t="s">
        <v>110</v>
      </c>
      <c r="Q681" t="s">
        <v>111</v>
      </c>
      <c r="R681">
        <v>21</v>
      </c>
    </row>
    <row r="682" spans="1:18" x14ac:dyDescent="0.25">
      <c r="A682" t="s">
        <v>448</v>
      </c>
      <c r="B682" s="46">
        <f>VLOOKUP(Tabla14[[#This Row],[id]],Tabla2[],'aux buscarv'!B$1,FALSE)</f>
        <v>44974</v>
      </c>
      <c r="C682" s="61">
        <f>VLOOKUP(Tabla14[[#This Row],[id]],Tabla2[],'aux buscarv'!C$1,FALSE)</f>
        <v>17</v>
      </c>
      <c r="D682" s="61">
        <f>VLOOKUP(Tabla14[[#This Row],[id]],Tabla2[],'aux buscarv'!D$1,FALSE)</f>
        <v>2</v>
      </c>
      <c r="E682" s="61">
        <f>VLOOKUP(Tabla14[[#This Row],[id]],Tabla2[],'aux buscarv'!E$1,FALSE)</f>
        <v>2023</v>
      </c>
      <c r="F682" s="61">
        <f>VLOOKUP(Tabla14[[#This Row],[id]],Tabla2[],'aux buscarv'!F$1,FALSE)</f>
        <v>8</v>
      </c>
      <c r="G682" s="61" t="str">
        <f>VLOOKUP(Tabla14[[#This Row],[id]],Tabla2[],'aux buscarv'!G$1,FALSE)</f>
        <v>ESTAR</v>
      </c>
      <c r="H682" s="61" t="str">
        <f>VLOOKUP(Tabla14[[#This Row],[id]],Tabla2[],'aux buscarv'!H$1,FALSE)</f>
        <v>SANTA CRUZ</v>
      </c>
      <c r="I682" s="61">
        <f>VLOOKUP(Tabla14[[#This Row],[id]],Tabla2[],'aux buscarv'!I$1,FALSE)</f>
        <v>30</v>
      </c>
      <c r="J682" s="61" t="str">
        <f>VLOOKUP(Tabla14[[#This Row],[id]],Tabla2[],'aux buscarv'!J$1,FALSE)</f>
        <v>MAGALLANES</v>
      </c>
      <c r="K682" s="61" t="str">
        <f>VLOOKUP(Tabla14[[#This Row],[id]],Tabla2[],'aux buscarv'!K$1,FALSE)</f>
        <v>PUERTO SAN JULIAN</v>
      </c>
      <c r="L682" s="61" t="str">
        <f>VLOOKUP(Tabla14[[#This Row],[id]],Tabla2[],'aux buscarv'!L$1,FALSE)</f>
        <v>FRENTE AL CAMPING MUNICIPAL</v>
      </c>
      <c r="M682" s="61" t="str">
        <f>VLOOKUP(Tabla14[[#This Row],[id]],Tabla2[],'aux buscarv'!M$1,FALSE)</f>
        <v>AV. HERNANDO DE MAGALLANES E/ 600 Y 700</v>
      </c>
      <c r="N682" s="62" t="str">
        <f>VLOOKUP(Tabla14[[#This Row],[id]],Tabla2[],'aux buscarv'!N$1,FALSE)</f>
        <v>https://goo.gl/maps/UY8fKedNAM1aBru37</v>
      </c>
      <c r="O682" t="s">
        <v>109</v>
      </c>
      <c r="P682" t="s">
        <v>110</v>
      </c>
      <c r="Q682" t="s">
        <v>112</v>
      </c>
      <c r="R682">
        <v>36</v>
      </c>
    </row>
    <row r="683" spans="1:18" x14ac:dyDescent="0.25">
      <c r="A683" t="s">
        <v>448</v>
      </c>
      <c r="B683" s="46">
        <f>VLOOKUP(Tabla14[[#This Row],[id]],Tabla2[],'aux buscarv'!B$1,FALSE)</f>
        <v>44974</v>
      </c>
      <c r="C683" s="61">
        <f>VLOOKUP(Tabla14[[#This Row],[id]],Tabla2[],'aux buscarv'!C$1,FALSE)</f>
        <v>17</v>
      </c>
      <c r="D683" s="61">
        <f>VLOOKUP(Tabla14[[#This Row],[id]],Tabla2[],'aux buscarv'!D$1,FALSE)</f>
        <v>2</v>
      </c>
      <c r="E683" s="61">
        <f>VLOOKUP(Tabla14[[#This Row],[id]],Tabla2[],'aux buscarv'!E$1,FALSE)</f>
        <v>2023</v>
      </c>
      <c r="F683" s="61">
        <f>VLOOKUP(Tabla14[[#This Row],[id]],Tabla2[],'aux buscarv'!F$1,FALSE)</f>
        <v>8</v>
      </c>
      <c r="G683" s="61" t="str">
        <f>VLOOKUP(Tabla14[[#This Row],[id]],Tabla2[],'aux buscarv'!G$1,FALSE)</f>
        <v>ESTAR</v>
      </c>
      <c r="H683" s="61" t="str">
        <f>VLOOKUP(Tabla14[[#This Row],[id]],Tabla2[],'aux buscarv'!H$1,FALSE)</f>
        <v>SANTA CRUZ</v>
      </c>
      <c r="I683" s="61">
        <f>VLOOKUP(Tabla14[[#This Row],[id]],Tabla2[],'aux buscarv'!I$1,FALSE)</f>
        <v>30</v>
      </c>
      <c r="J683" s="61" t="str">
        <f>VLOOKUP(Tabla14[[#This Row],[id]],Tabla2[],'aux buscarv'!J$1,FALSE)</f>
        <v>MAGALLANES</v>
      </c>
      <c r="K683" s="61" t="str">
        <f>VLOOKUP(Tabla14[[#This Row],[id]],Tabla2[],'aux buscarv'!K$1,FALSE)</f>
        <v>PUERTO SAN JULIAN</v>
      </c>
      <c r="L683" s="61" t="str">
        <f>VLOOKUP(Tabla14[[#This Row],[id]],Tabla2[],'aux buscarv'!L$1,FALSE)</f>
        <v>FRENTE AL CAMPING MUNICIPAL</v>
      </c>
      <c r="M683" s="61" t="str">
        <f>VLOOKUP(Tabla14[[#This Row],[id]],Tabla2[],'aux buscarv'!M$1,FALSE)</f>
        <v>AV. HERNANDO DE MAGALLANES E/ 600 Y 700</v>
      </c>
      <c r="N683" s="62" t="str">
        <f>VLOOKUP(Tabla14[[#This Row],[id]],Tabla2[],'aux buscarv'!N$1,FALSE)</f>
        <v>https://goo.gl/maps/UY8fKedNAM1aBru37</v>
      </c>
      <c r="O683" t="s">
        <v>109</v>
      </c>
      <c r="P683" t="s">
        <v>110</v>
      </c>
      <c r="Q683" t="s">
        <v>120</v>
      </c>
      <c r="R683">
        <v>7</v>
      </c>
    </row>
    <row r="684" spans="1:18" x14ac:dyDescent="0.25">
      <c r="A684" t="s">
        <v>448</v>
      </c>
      <c r="B684" s="46">
        <f>VLOOKUP(Tabla14[[#This Row],[id]],Tabla2[],'aux buscarv'!B$1,FALSE)</f>
        <v>44974</v>
      </c>
      <c r="C684" s="61">
        <f>VLOOKUP(Tabla14[[#This Row],[id]],Tabla2[],'aux buscarv'!C$1,FALSE)</f>
        <v>17</v>
      </c>
      <c r="D684" s="61">
        <f>VLOOKUP(Tabla14[[#This Row],[id]],Tabla2[],'aux buscarv'!D$1,FALSE)</f>
        <v>2</v>
      </c>
      <c r="E684" s="61">
        <f>VLOOKUP(Tabla14[[#This Row],[id]],Tabla2[],'aux buscarv'!E$1,FALSE)</f>
        <v>2023</v>
      </c>
      <c r="F684" s="61">
        <f>VLOOKUP(Tabla14[[#This Row],[id]],Tabla2[],'aux buscarv'!F$1,FALSE)</f>
        <v>8</v>
      </c>
      <c r="G684" s="61" t="str">
        <f>VLOOKUP(Tabla14[[#This Row],[id]],Tabla2[],'aux buscarv'!G$1,FALSE)</f>
        <v>ESTAR</v>
      </c>
      <c r="H684" s="61" t="str">
        <f>VLOOKUP(Tabla14[[#This Row],[id]],Tabla2[],'aux buscarv'!H$1,FALSE)</f>
        <v>SANTA CRUZ</v>
      </c>
      <c r="I684" s="61">
        <f>VLOOKUP(Tabla14[[#This Row],[id]],Tabla2[],'aux buscarv'!I$1,FALSE)</f>
        <v>30</v>
      </c>
      <c r="J684" s="61" t="str">
        <f>VLOOKUP(Tabla14[[#This Row],[id]],Tabla2[],'aux buscarv'!J$1,FALSE)</f>
        <v>MAGALLANES</v>
      </c>
      <c r="K684" s="61" t="str">
        <f>VLOOKUP(Tabla14[[#This Row],[id]],Tabla2[],'aux buscarv'!K$1,FALSE)</f>
        <v>PUERTO SAN JULIAN</v>
      </c>
      <c r="L684" s="61" t="str">
        <f>VLOOKUP(Tabla14[[#This Row],[id]],Tabla2[],'aux buscarv'!L$1,FALSE)</f>
        <v>FRENTE AL CAMPING MUNICIPAL</v>
      </c>
      <c r="M684" s="61" t="str">
        <f>VLOOKUP(Tabla14[[#This Row],[id]],Tabla2[],'aux buscarv'!M$1,FALSE)</f>
        <v>AV. HERNANDO DE MAGALLANES E/ 600 Y 700</v>
      </c>
      <c r="N684" s="62" t="str">
        <f>VLOOKUP(Tabla14[[#This Row],[id]],Tabla2[],'aux buscarv'!N$1,FALSE)</f>
        <v>https://goo.gl/maps/UY8fKedNAM1aBru37</v>
      </c>
      <c r="O684" t="s">
        <v>109</v>
      </c>
      <c r="P684" t="s">
        <v>113</v>
      </c>
      <c r="Q684" t="s">
        <v>112</v>
      </c>
      <c r="R684">
        <v>14</v>
      </c>
    </row>
    <row r="685" spans="1:18" x14ac:dyDescent="0.25">
      <c r="A685" t="s">
        <v>448</v>
      </c>
      <c r="B685" s="46">
        <f>VLOOKUP(Tabla14[[#This Row],[id]],Tabla2[],'aux buscarv'!B$1,FALSE)</f>
        <v>44974</v>
      </c>
      <c r="C685" s="61">
        <f>VLOOKUP(Tabla14[[#This Row],[id]],Tabla2[],'aux buscarv'!C$1,FALSE)</f>
        <v>17</v>
      </c>
      <c r="D685" s="61">
        <f>VLOOKUP(Tabla14[[#This Row],[id]],Tabla2[],'aux buscarv'!D$1,FALSE)</f>
        <v>2</v>
      </c>
      <c r="E685" s="61">
        <f>VLOOKUP(Tabla14[[#This Row],[id]],Tabla2[],'aux buscarv'!E$1,FALSE)</f>
        <v>2023</v>
      </c>
      <c r="F685" s="61">
        <f>VLOOKUP(Tabla14[[#This Row],[id]],Tabla2[],'aux buscarv'!F$1,FALSE)</f>
        <v>8</v>
      </c>
      <c r="G685" s="61" t="str">
        <f>VLOOKUP(Tabla14[[#This Row],[id]],Tabla2[],'aux buscarv'!G$1,FALSE)</f>
        <v>ESTAR</v>
      </c>
      <c r="H685" s="61" t="str">
        <f>VLOOKUP(Tabla14[[#This Row],[id]],Tabla2[],'aux buscarv'!H$1,FALSE)</f>
        <v>SANTA CRUZ</v>
      </c>
      <c r="I685" s="61">
        <f>VLOOKUP(Tabla14[[#This Row],[id]],Tabla2[],'aux buscarv'!I$1,FALSE)</f>
        <v>30</v>
      </c>
      <c r="J685" s="61" t="str">
        <f>VLOOKUP(Tabla14[[#This Row],[id]],Tabla2[],'aux buscarv'!J$1,FALSE)</f>
        <v>MAGALLANES</v>
      </c>
      <c r="K685" s="61" t="str">
        <f>VLOOKUP(Tabla14[[#This Row],[id]],Tabla2[],'aux buscarv'!K$1,FALSE)</f>
        <v>PUERTO SAN JULIAN</v>
      </c>
      <c r="L685" s="61" t="str">
        <f>VLOOKUP(Tabla14[[#This Row],[id]],Tabla2[],'aux buscarv'!L$1,FALSE)</f>
        <v>FRENTE AL CAMPING MUNICIPAL</v>
      </c>
      <c r="M685" s="61" t="str">
        <f>VLOOKUP(Tabla14[[#This Row],[id]],Tabla2[],'aux buscarv'!M$1,FALSE)</f>
        <v>AV. HERNANDO DE MAGALLANES E/ 600 Y 700</v>
      </c>
      <c r="N685" s="62" t="str">
        <f>VLOOKUP(Tabla14[[#This Row],[id]],Tabla2[],'aux buscarv'!N$1,FALSE)</f>
        <v>https://goo.gl/maps/UY8fKedNAM1aBru37</v>
      </c>
      <c r="O685" t="s">
        <v>114</v>
      </c>
      <c r="P685" t="s">
        <v>115</v>
      </c>
      <c r="Q685" t="s">
        <v>111</v>
      </c>
      <c r="R685">
        <v>5</v>
      </c>
    </row>
    <row r="686" spans="1:18" x14ac:dyDescent="0.25">
      <c r="A686" t="s">
        <v>448</v>
      </c>
      <c r="B686" s="46">
        <f>VLOOKUP(Tabla14[[#This Row],[id]],Tabla2[],'aux buscarv'!B$1,FALSE)</f>
        <v>44974</v>
      </c>
      <c r="C686" s="61">
        <f>VLOOKUP(Tabla14[[#This Row],[id]],Tabla2[],'aux buscarv'!C$1,FALSE)</f>
        <v>17</v>
      </c>
      <c r="D686" s="61">
        <f>VLOOKUP(Tabla14[[#This Row],[id]],Tabla2[],'aux buscarv'!D$1,FALSE)</f>
        <v>2</v>
      </c>
      <c r="E686" s="61">
        <f>VLOOKUP(Tabla14[[#This Row],[id]],Tabla2[],'aux buscarv'!E$1,FALSE)</f>
        <v>2023</v>
      </c>
      <c r="F686" s="61">
        <f>VLOOKUP(Tabla14[[#This Row],[id]],Tabla2[],'aux buscarv'!F$1,FALSE)</f>
        <v>8</v>
      </c>
      <c r="G686" s="61" t="str">
        <f>VLOOKUP(Tabla14[[#This Row],[id]],Tabla2[],'aux buscarv'!G$1,FALSE)</f>
        <v>ESTAR</v>
      </c>
      <c r="H686" s="61" t="str">
        <f>VLOOKUP(Tabla14[[#This Row],[id]],Tabla2[],'aux buscarv'!H$1,FALSE)</f>
        <v>SANTA CRUZ</v>
      </c>
      <c r="I686" s="61">
        <f>VLOOKUP(Tabla14[[#This Row],[id]],Tabla2[],'aux buscarv'!I$1,FALSE)</f>
        <v>30</v>
      </c>
      <c r="J686" s="61" t="str">
        <f>VLOOKUP(Tabla14[[#This Row],[id]],Tabla2[],'aux buscarv'!J$1,FALSE)</f>
        <v>MAGALLANES</v>
      </c>
      <c r="K686" s="61" t="str">
        <f>VLOOKUP(Tabla14[[#This Row],[id]],Tabla2[],'aux buscarv'!K$1,FALSE)</f>
        <v>PUERTO SAN JULIAN</v>
      </c>
      <c r="L686" s="61" t="str">
        <f>VLOOKUP(Tabla14[[#This Row],[id]],Tabla2[],'aux buscarv'!L$1,FALSE)</f>
        <v>FRENTE AL CAMPING MUNICIPAL</v>
      </c>
      <c r="M686" s="61" t="str">
        <f>VLOOKUP(Tabla14[[#This Row],[id]],Tabla2[],'aux buscarv'!M$1,FALSE)</f>
        <v>AV. HERNANDO DE MAGALLANES E/ 600 Y 700</v>
      </c>
      <c r="N686" s="62" t="str">
        <f>VLOOKUP(Tabla14[[#This Row],[id]],Tabla2[],'aux buscarv'!N$1,FALSE)</f>
        <v>https://goo.gl/maps/UY8fKedNAM1aBru37</v>
      </c>
      <c r="O686" t="s">
        <v>114</v>
      </c>
      <c r="P686" t="s">
        <v>123</v>
      </c>
      <c r="Q686" t="s">
        <v>124</v>
      </c>
      <c r="R686">
        <v>5</v>
      </c>
    </row>
    <row r="687" spans="1:18" x14ac:dyDescent="0.25">
      <c r="A687" t="s">
        <v>448</v>
      </c>
      <c r="B687" s="46">
        <f>VLOOKUP(Tabla14[[#This Row],[id]],Tabla2[],'aux buscarv'!B$1,FALSE)</f>
        <v>44974</v>
      </c>
      <c r="C687" s="61">
        <f>VLOOKUP(Tabla14[[#This Row],[id]],Tabla2[],'aux buscarv'!C$1,FALSE)</f>
        <v>17</v>
      </c>
      <c r="D687" s="61">
        <f>VLOOKUP(Tabla14[[#This Row],[id]],Tabla2[],'aux buscarv'!D$1,FALSE)</f>
        <v>2</v>
      </c>
      <c r="E687" s="61">
        <f>VLOOKUP(Tabla14[[#This Row],[id]],Tabla2[],'aux buscarv'!E$1,FALSE)</f>
        <v>2023</v>
      </c>
      <c r="F687" s="61">
        <f>VLOOKUP(Tabla14[[#This Row],[id]],Tabla2[],'aux buscarv'!F$1,FALSE)</f>
        <v>8</v>
      </c>
      <c r="G687" s="61" t="str">
        <f>VLOOKUP(Tabla14[[#This Row],[id]],Tabla2[],'aux buscarv'!G$1,FALSE)</f>
        <v>ESTAR</v>
      </c>
      <c r="H687" s="61" t="str">
        <f>VLOOKUP(Tabla14[[#This Row],[id]],Tabla2[],'aux buscarv'!H$1,FALSE)</f>
        <v>SANTA CRUZ</v>
      </c>
      <c r="I687" s="61">
        <f>VLOOKUP(Tabla14[[#This Row],[id]],Tabla2[],'aux buscarv'!I$1,FALSE)</f>
        <v>30</v>
      </c>
      <c r="J687" s="61" t="str">
        <f>VLOOKUP(Tabla14[[#This Row],[id]],Tabla2[],'aux buscarv'!J$1,FALSE)</f>
        <v>MAGALLANES</v>
      </c>
      <c r="K687" s="61" t="str">
        <f>VLOOKUP(Tabla14[[#This Row],[id]],Tabla2[],'aux buscarv'!K$1,FALSE)</f>
        <v>PUERTO SAN JULIAN</v>
      </c>
      <c r="L687" s="61" t="str">
        <f>VLOOKUP(Tabla14[[#This Row],[id]],Tabla2[],'aux buscarv'!L$1,FALSE)</f>
        <v>FRENTE AL CAMPING MUNICIPAL</v>
      </c>
      <c r="M687" s="61" t="str">
        <f>VLOOKUP(Tabla14[[#This Row],[id]],Tabla2[],'aux buscarv'!M$1,FALSE)</f>
        <v>AV. HERNANDO DE MAGALLANES E/ 600 Y 700</v>
      </c>
      <c r="N687" s="62" t="str">
        <f>VLOOKUP(Tabla14[[#This Row],[id]],Tabla2[],'aux buscarv'!N$1,FALSE)</f>
        <v>https://goo.gl/maps/UY8fKedNAM1aBru37</v>
      </c>
      <c r="O687" t="s">
        <v>114</v>
      </c>
      <c r="P687" t="s">
        <v>123</v>
      </c>
      <c r="Q687" t="s">
        <v>111</v>
      </c>
      <c r="R687">
        <v>46</v>
      </c>
    </row>
    <row r="688" spans="1:18" x14ac:dyDescent="0.25">
      <c r="A688" t="s">
        <v>448</v>
      </c>
      <c r="B688" s="46">
        <f>VLOOKUP(Tabla14[[#This Row],[id]],Tabla2[],'aux buscarv'!B$1,FALSE)</f>
        <v>44974</v>
      </c>
      <c r="C688" s="61">
        <f>VLOOKUP(Tabla14[[#This Row],[id]],Tabla2[],'aux buscarv'!C$1,FALSE)</f>
        <v>17</v>
      </c>
      <c r="D688" s="61">
        <f>VLOOKUP(Tabla14[[#This Row],[id]],Tabla2[],'aux buscarv'!D$1,FALSE)</f>
        <v>2</v>
      </c>
      <c r="E688" s="61">
        <f>VLOOKUP(Tabla14[[#This Row],[id]],Tabla2[],'aux buscarv'!E$1,FALSE)</f>
        <v>2023</v>
      </c>
      <c r="F688" s="61">
        <f>VLOOKUP(Tabla14[[#This Row],[id]],Tabla2[],'aux buscarv'!F$1,FALSE)</f>
        <v>8</v>
      </c>
      <c r="G688" s="61" t="str">
        <f>VLOOKUP(Tabla14[[#This Row],[id]],Tabla2[],'aux buscarv'!G$1,FALSE)</f>
        <v>ESTAR</v>
      </c>
      <c r="H688" s="61" t="str">
        <f>VLOOKUP(Tabla14[[#This Row],[id]],Tabla2[],'aux buscarv'!H$1,FALSE)</f>
        <v>SANTA CRUZ</v>
      </c>
      <c r="I688" s="61">
        <f>VLOOKUP(Tabla14[[#This Row],[id]],Tabla2[],'aux buscarv'!I$1,FALSE)</f>
        <v>30</v>
      </c>
      <c r="J688" s="61" t="str">
        <f>VLOOKUP(Tabla14[[#This Row],[id]],Tabla2[],'aux buscarv'!J$1,FALSE)</f>
        <v>MAGALLANES</v>
      </c>
      <c r="K688" s="61" t="str">
        <f>VLOOKUP(Tabla14[[#This Row],[id]],Tabla2[],'aux buscarv'!K$1,FALSE)</f>
        <v>PUERTO SAN JULIAN</v>
      </c>
      <c r="L688" s="61" t="str">
        <f>VLOOKUP(Tabla14[[#This Row],[id]],Tabla2[],'aux buscarv'!L$1,FALSE)</f>
        <v>FRENTE AL CAMPING MUNICIPAL</v>
      </c>
      <c r="M688" s="61" t="str">
        <f>VLOOKUP(Tabla14[[#This Row],[id]],Tabla2[],'aux buscarv'!M$1,FALSE)</f>
        <v>AV. HERNANDO DE MAGALLANES E/ 600 Y 700</v>
      </c>
      <c r="N688" s="62" t="str">
        <f>VLOOKUP(Tabla14[[#This Row],[id]],Tabla2[],'aux buscarv'!N$1,FALSE)</f>
        <v>https://goo.gl/maps/UY8fKedNAM1aBru37</v>
      </c>
      <c r="O688" t="s">
        <v>129</v>
      </c>
      <c r="P688" t="s">
        <v>1022</v>
      </c>
      <c r="Q688" t="s">
        <v>111</v>
      </c>
      <c r="R688">
        <v>8</v>
      </c>
    </row>
    <row r="689" spans="1:18" x14ac:dyDescent="0.25">
      <c r="A689" t="s">
        <v>448</v>
      </c>
      <c r="B689" s="46">
        <f>VLOOKUP(Tabla14[[#This Row],[id]],Tabla2[],'aux buscarv'!B$1,FALSE)</f>
        <v>44974</v>
      </c>
      <c r="C689" s="61">
        <f>VLOOKUP(Tabla14[[#This Row],[id]],Tabla2[],'aux buscarv'!C$1,FALSE)</f>
        <v>17</v>
      </c>
      <c r="D689" s="61">
        <f>VLOOKUP(Tabla14[[#This Row],[id]],Tabla2[],'aux buscarv'!D$1,FALSE)</f>
        <v>2</v>
      </c>
      <c r="E689" s="61">
        <f>VLOOKUP(Tabla14[[#This Row],[id]],Tabla2[],'aux buscarv'!E$1,FALSE)</f>
        <v>2023</v>
      </c>
      <c r="F689" s="61">
        <f>VLOOKUP(Tabla14[[#This Row],[id]],Tabla2[],'aux buscarv'!F$1,FALSE)</f>
        <v>8</v>
      </c>
      <c r="G689" s="61" t="str">
        <f>VLOOKUP(Tabla14[[#This Row],[id]],Tabla2[],'aux buscarv'!G$1,FALSE)</f>
        <v>ESTAR</v>
      </c>
      <c r="H689" s="61" t="str">
        <f>VLOOKUP(Tabla14[[#This Row],[id]],Tabla2[],'aux buscarv'!H$1,FALSE)</f>
        <v>SANTA CRUZ</v>
      </c>
      <c r="I689" s="61">
        <f>VLOOKUP(Tabla14[[#This Row],[id]],Tabla2[],'aux buscarv'!I$1,FALSE)</f>
        <v>30</v>
      </c>
      <c r="J689" s="61" t="str">
        <f>VLOOKUP(Tabla14[[#This Row],[id]],Tabla2[],'aux buscarv'!J$1,FALSE)</f>
        <v>MAGALLANES</v>
      </c>
      <c r="K689" s="61" t="str">
        <f>VLOOKUP(Tabla14[[#This Row],[id]],Tabla2[],'aux buscarv'!K$1,FALSE)</f>
        <v>PUERTO SAN JULIAN</v>
      </c>
      <c r="L689" s="61" t="str">
        <f>VLOOKUP(Tabla14[[#This Row],[id]],Tabla2[],'aux buscarv'!L$1,FALSE)</f>
        <v>FRENTE AL CAMPING MUNICIPAL</v>
      </c>
      <c r="M689" s="61" t="str">
        <f>VLOOKUP(Tabla14[[#This Row],[id]],Tabla2[],'aux buscarv'!M$1,FALSE)</f>
        <v>AV. HERNANDO DE MAGALLANES E/ 600 Y 700</v>
      </c>
      <c r="N689" s="62" t="str">
        <f>VLOOKUP(Tabla14[[#This Row],[id]],Tabla2[],'aux buscarv'!N$1,FALSE)</f>
        <v>https://goo.gl/maps/UY8fKedNAM1aBru37</v>
      </c>
      <c r="O689" t="s">
        <v>129</v>
      </c>
      <c r="P689" t="s">
        <v>1022</v>
      </c>
      <c r="Q689" t="s">
        <v>132</v>
      </c>
      <c r="R689">
        <v>4</v>
      </c>
    </row>
    <row r="690" spans="1:18" x14ac:dyDescent="0.25">
      <c r="A690" t="s">
        <v>448</v>
      </c>
      <c r="B690" s="46">
        <f>VLOOKUP(Tabla14[[#This Row],[id]],Tabla2[],'aux buscarv'!B$1,FALSE)</f>
        <v>44974</v>
      </c>
      <c r="C690" s="61">
        <f>VLOOKUP(Tabla14[[#This Row],[id]],Tabla2[],'aux buscarv'!C$1,FALSE)</f>
        <v>17</v>
      </c>
      <c r="D690" s="61">
        <f>VLOOKUP(Tabla14[[#This Row],[id]],Tabla2[],'aux buscarv'!D$1,FALSE)</f>
        <v>2</v>
      </c>
      <c r="E690" s="61">
        <f>VLOOKUP(Tabla14[[#This Row],[id]],Tabla2[],'aux buscarv'!E$1,FALSE)</f>
        <v>2023</v>
      </c>
      <c r="F690" s="61">
        <f>VLOOKUP(Tabla14[[#This Row],[id]],Tabla2[],'aux buscarv'!F$1,FALSE)</f>
        <v>8</v>
      </c>
      <c r="G690" s="61" t="str">
        <f>VLOOKUP(Tabla14[[#This Row],[id]],Tabla2[],'aux buscarv'!G$1,FALSE)</f>
        <v>ESTAR</v>
      </c>
      <c r="H690" s="61" t="str">
        <f>VLOOKUP(Tabla14[[#This Row],[id]],Tabla2[],'aux buscarv'!H$1,FALSE)</f>
        <v>SANTA CRUZ</v>
      </c>
      <c r="I690" s="61">
        <f>VLOOKUP(Tabla14[[#This Row],[id]],Tabla2[],'aux buscarv'!I$1,FALSE)</f>
        <v>30</v>
      </c>
      <c r="J690" s="61" t="str">
        <f>VLOOKUP(Tabla14[[#This Row],[id]],Tabla2[],'aux buscarv'!J$1,FALSE)</f>
        <v>MAGALLANES</v>
      </c>
      <c r="K690" s="61" t="str">
        <f>VLOOKUP(Tabla14[[#This Row],[id]],Tabla2[],'aux buscarv'!K$1,FALSE)</f>
        <v>PUERTO SAN JULIAN</v>
      </c>
      <c r="L690" s="61" t="str">
        <f>VLOOKUP(Tabla14[[#This Row],[id]],Tabla2[],'aux buscarv'!L$1,FALSE)</f>
        <v>FRENTE AL CAMPING MUNICIPAL</v>
      </c>
      <c r="M690" s="61" t="str">
        <f>VLOOKUP(Tabla14[[#This Row],[id]],Tabla2[],'aux buscarv'!M$1,FALSE)</f>
        <v>AV. HERNANDO DE MAGALLANES E/ 600 Y 700</v>
      </c>
      <c r="N690" s="62" t="str">
        <f>VLOOKUP(Tabla14[[#This Row],[id]],Tabla2[],'aux buscarv'!N$1,FALSE)</f>
        <v>https://goo.gl/maps/UY8fKedNAM1aBru37</v>
      </c>
      <c r="O690" t="s">
        <v>129</v>
      </c>
      <c r="P690" t="s">
        <v>1022</v>
      </c>
      <c r="Q690" t="s">
        <v>133</v>
      </c>
      <c r="R690">
        <v>4</v>
      </c>
    </row>
    <row r="691" spans="1:18" x14ac:dyDescent="0.25">
      <c r="A691" t="s">
        <v>448</v>
      </c>
      <c r="B691" s="46">
        <f>VLOOKUP(Tabla14[[#This Row],[id]],Tabla2[],'aux buscarv'!B$1,FALSE)</f>
        <v>44974</v>
      </c>
      <c r="C691" s="61">
        <f>VLOOKUP(Tabla14[[#This Row],[id]],Tabla2[],'aux buscarv'!C$1,FALSE)</f>
        <v>17</v>
      </c>
      <c r="D691" s="61">
        <f>VLOOKUP(Tabla14[[#This Row],[id]],Tabla2[],'aux buscarv'!D$1,FALSE)</f>
        <v>2</v>
      </c>
      <c r="E691" s="61">
        <f>VLOOKUP(Tabla14[[#This Row],[id]],Tabla2[],'aux buscarv'!E$1,FALSE)</f>
        <v>2023</v>
      </c>
      <c r="F691" s="61">
        <f>VLOOKUP(Tabla14[[#This Row],[id]],Tabla2[],'aux buscarv'!F$1,FALSE)</f>
        <v>8</v>
      </c>
      <c r="G691" s="61" t="str">
        <f>VLOOKUP(Tabla14[[#This Row],[id]],Tabla2[],'aux buscarv'!G$1,FALSE)</f>
        <v>ESTAR</v>
      </c>
      <c r="H691" s="61" t="str">
        <f>VLOOKUP(Tabla14[[#This Row],[id]],Tabla2[],'aux buscarv'!H$1,FALSE)</f>
        <v>SANTA CRUZ</v>
      </c>
      <c r="I691" s="61">
        <f>VLOOKUP(Tabla14[[#This Row],[id]],Tabla2[],'aux buscarv'!I$1,FALSE)</f>
        <v>30</v>
      </c>
      <c r="J691" s="61" t="str">
        <f>VLOOKUP(Tabla14[[#This Row],[id]],Tabla2[],'aux buscarv'!J$1,FALSE)</f>
        <v>MAGALLANES</v>
      </c>
      <c r="K691" s="61" t="str">
        <f>VLOOKUP(Tabla14[[#This Row],[id]],Tabla2[],'aux buscarv'!K$1,FALSE)</f>
        <v>PUERTO SAN JULIAN</v>
      </c>
      <c r="L691" s="61" t="str">
        <f>VLOOKUP(Tabla14[[#This Row],[id]],Tabla2[],'aux buscarv'!L$1,FALSE)</f>
        <v>FRENTE AL CAMPING MUNICIPAL</v>
      </c>
      <c r="M691" s="61" t="str">
        <f>VLOOKUP(Tabla14[[#This Row],[id]],Tabla2[],'aux buscarv'!M$1,FALSE)</f>
        <v>AV. HERNANDO DE MAGALLANES E/ 600 Y 700</v>
      </c>
      <c r="N691" s="62" t="str">
        <f>VLOOKUP(Tabla14[[#This Row],[id]],Tabla2[],'aux buscarv'!N$1,FALSE)</f>
        <v>https://goo.gl/maps/UY8fKedNAM1aBru37</v>
      </c>
      <c r="O691" t="s">
        <v>129</v>
      </c>
      <c r="P691" t="s">
        <v>1024</v>
      </c>
      <c r="Q691" t="s">
        <v>136</v>
      </c>
      <c r="R691">
        <v>18</v>
      </c>
    </row>
    <row r="692" spans="1:18" x14ac:dyDescent="0.25">
      <c r="A692" t="s">
        <v>448</v>
      </c>
      <c r="B692" s="46">
        <f>VLOOKUP(Tabla14[[#This Row],[id]],Tabla2[],'aux buscarv'!B$1,FALSE)</f>
        <v>44974</v>
      </c>
      <c r="C692" s="61">
        <f>VLOOKUP(Tabla14[[#This Row],[id]],Tabla2[],'aux buscarv'!C$1,FALSE)</f>
        <v>17</v>
      </c>
      <c r="D692" s="61">
        <f>VLOOKUP(Tabla14[[#This Row],[id]],Tabla2[],'aux buscarv'!D$1,FALSE)</f>
        <v>2</v>
      </c>
      <c r="E692" s="61">
        <f>VLOOKUP(Tabla14[[#This Row],[id]],Tabla2[],'aux buscarv'!E$1,FALSE)</f>
        <v>2023</v>
      </c>
      <c r="F692" s="61">
        <f>VLOOKUP(Tabla14[[#This Row],[id]],Tabla2[],'aux buscarv'!F$1,FALSE)</f>
        <v>8</v>
      </c>
      <c r="G692" s="61" t="str">
        <f>VLOOKUP(Tabla14[[#This Row],[id]],Tabla2[],'aux buscarv'!G$1,FALSE)</f>
        <v>ESTAR</v>
      </c>
      <c r="H692" s="61" t="str">
        <f>VLOOKUP(Tabla14[[#This Row],[id]],Tabla2[],'aux buscarv'!H$1,FALSE)</f>
        <v>SANTA CRUZ</v>
      </c>
      <c r="I692" s="61">
        <f>VLOOKUP(Tabla14[[#This Row],[id]],Tabla2[],'aux buscarv'!I$1,FALSE)</f>
        <v>30</v>
      </c>
      <c r="J692" s="61" t="str">
        <f>VLOOKUP(Tabla14[[#This Row],[id]],Tabla2[],'aux buscarv'!J$1,FALSE)</f>
        <v>MAGALLANES</v>
      </c>
      <c r="K692" s="61" t="str">
        <f>VLOOKUP(Tabla14[[#This Row],[id]],Tabla2[],'aux buscarv'!K$1,FALSE)</f>
        <v>PUERTO SAN JULIAN</v>
      </c>
      <c r="L692" s="61" t="str">
        <f>VLOOKUP(Tabla14[[#This Row],[id]],Tabla2[],'aux buscarv'!L$1,FALSE)</f>
        <v>FRENTE AL CAMPING MUNICIPAL</v>
      </c>
      <c r="M692" s="61" t="str">
        <f>VLOOKUP(Tabla14[[#This Row],[id]],Tabla2[],'aux buscarv'!M$1,FALSE)</f>
        <v>AV. HERNANDO DE MAGALLANES E/ 600 Y 700</v>
      </c>
      <c r="N692" s="62" t="str">
        <f>VLOOKUP(Tabla14[[#This Row],[id]],Tabla2[],'aux buscarv'!N$1,FALSE)</f>
        <v>https://goo.gl/maps/UY8fKedNAM1aBru37</v>
      </c>
      <c r="O692" t="s">
        <v>129</v>
      </c>
      <c r="P692" t="s">
        <v>137</v>
      </c>
      <c r="Q692" t="s">
        <v>111</v>
      </c>
      <c r="R692">
        <v>4</v>
      </c>
    </row>
    <row r="693" spans="1:18" x14ac:dyDescent="0.25">
      <c r="A693" t="s">
        <v>448</v>
      </c>
      <c r="B693" s="46">
        <f>VLOOKUP(Tabla14[[#This Row],[id]],Tabla2[],'aux buscarv'!B$1,FALSE)</f>
        <v>44974</v>
      </c>
      <c r="C693" s="61">
        <f>VLOOKUP(Tabla14[[#This Row],[id]],Tabla2[],'aux buscarv'!C$1,FALSE)</f>
        <v>17</v>
      </c>
      <c r="D693" s="61">
        <f>VLOOKUP(Tabla14[[#This Row],[id]],Tabla2[],'aux buscarv'!D$1,FALSE)</f>
        <v>2</v>
      </c>
      <c r="E693" s="61">
        <f>VLOOKUP(Tabla14[[#This Row],[id]],Tabla2[],'aux buscarv'!E$1,FALSE)</f>
        <v>2023</v>
      </c>
      <c r="F693" s="61">
        <f>VLOOKUP(Tabla14[[#This Row],[id]],Tabla2[],'aux buscarv'!F$1,FALSE)</f>
        <v>8</v>
      </c>
      <c r="G693" s="61" t="str">
        <f>VLOOKUP(Tabla14[[#This Row],[id]],Tabla2[],'aux buscarv'!G$1,FALSE)</f>
        <v>ESTAR</v>
      </c>
      <c r="H693" s="61" t="str">
        <f>VLOOKUP(Tabla14[[#This Row],[id]],Tabla2[],'aux buscarv'!H$1,FALSE)</f>
        <v>SANTA CRUZ</v>
      </c>
      <c r="I693" s="61">
        <f>VLOOKUP(Tabla14[[#This Row],[id]],Tabla2[],'aux buscarv'!I$1,FALSE)</f>
        <v>30</v>
      </c>
      <c r="J693" s="61" t="str">
        <f>VLOOKUP(Tabla14[[#This Row],[id]],Tabla2[],'aux buscarv'!J$1,FALSE)</f>
        <v>MAGALLANES</v>
      </c>
      <c r="K693" s="61" t="str">
        <f>VLOOKUP(Tabla14[[#This Row],[id]],Tabla2[],'aux buscarv'!K$1,FALSE)</f>
        <v>PUERTO SAN JULIAN</v>
      </c>
      <c r="L693" s="61" t="str">
        <f>VLOOKUP(Tabla14[[#This Row],[id]],Tabla2[],'aux buscarv'!L$1,FALSE)</f>
        <v>FRENTE AL CAMPING MUNICIPAL</v>
      </c>
      <c r="M693" s="61" t="str">
        <f>VLOOKUP(Tabla14[[#This Row],[id]],Tabla2[],'aux buscarv'!M$1,FALSE)</f>
        <v>AV. HERNANDO DE MAGALLANES E/ 600 Y 700</v>
      </c>
      <c r="N693" s="62" t="str">
        <f>VLOOKUP(Tabla14[[#This Row],[id]],Tabla2[],'aux buscarv'!N$1,FALSE)</f>
        <v>https://goo.gl/maps/UY8fKedNAM1aBru37</v>
      </c>
      <c r="O693" t="s">
        <v>129</v>
      </c>
      <c r="P693" t="s">
        <v>137</v>
      </c>
      <c r="Q693" t="s">
        <v>140</v>
      </c>
      <c r="R693">
        <v>4</v>
      </c>
    </row>
    <row r="694" spans="1:18" x14ac:dyDescent="0.25">
      <c r="A694" t="s">
        <v>448</v>
      </c>
      <c r="B694" s="46">
        <f>VLOOKUP(Tabla14[[#This Row],[id]],Tabla2[],'aux buscarv'!B$1,FALSE)</f>
        <v>44974</v>
      </c>
      <c r="C694" s="61">
        <f>VLOOKUP(Tabla14[[#This Row],[id]],Tabla2[],'aux buscarv'!C$1,FALSE)</f>
        <v>17</v>
      </c>
      <c r="D694" s="61">
        <f>VLOOKUP(Tabla14[[#This Row],[id]],Tabla2[],'aux buscarv'!D$1,FALSE)</f>
        <v>2</v>
      </c>
      <c r="E694" s="61">
        <f>VLOOKUP(Tabla14[[#This Row],[id]],Tabla2[],'aux buscarv'!E$1,FALSE)</f>
        <v>2023</v>
      </c>
      <c r="F694" s="61">
        <f>VLOOKUP(Tabla14[[#This Row],[id]],Tabla2[],'aux buscarv'!F$1,FALSE)</f>
        <v>8</v>
      </c>
      <c r="G694" s="61" t="str">
        <f>VLOOKUP(Tabla14[[#This Row],[id]],Tabla2[],'aux buscarv'!G$1,FALSE)</f>
        <v>ESTAR</v>
      </c>
      <c r="H694" s="61" t="str">
        <f>VLOOKUP(Tabla14[[#This Row],[id]],Tabla2[],'aux buscarv'!H$1,FALSE)</f>
        <v>SANTA CRUZ</v>
      </c>
      <c r="I694" s="61">
        <f>VLOOKUP(Tabla14[[#This Row],[id]],Tabla2[],'aux buscarv'!I$1,FALSE)</f>
        <v>30</v>
      </c>
      <c r="J694" s="61" t="str">
        <f>VLOOKUP(Tabla14[[#This Row],[id]],Tabla2[],'aux buscarv'!J$1,FALSE)</f>
        <v>MAGALLANES</v>
      </c>
      <c r="K694" s="61" t="str">
        <f>VLOOKUP(Tabla14[[#This Row],[id]],Tabla2[],'aux buscarv'!K$1,FALSE)</f>
        <v>PUERTO SAN JULIAN</v>
      </c>
      <c r="L694" s="61" t="str">
        <f>VLOOKUP(Tabla14[[#This Row],[id]],Tabla2[],'aux buscarv'!L$1,FALSE)</f>
        <v>FRENTE AL CAMPING MUNICIPAL</v>
      </c>
      <c r="M694" s="61" t="str">
        <f>VLOOKUP(Tabla14[[#This Row],[id]],Tabla2[],'aux buscarv'!M$1,FALSE)</f>
        <v>AV. HERNANDO DE MAGALLANES E/ 600 Y 700</v>
      </c>
      <c r="N694" s="62" t="str">
        <f>VLOOKUP(Tabla14[[#This Row],[id]],Tabla2[],'aux buscarv'!N$1,FALSE)</f>
        <v>https://goo.gl/maps/UY8fKedNAM1aBru37</v>
      </c>
      <c r="O694" t="s">
        <v>129</v>
      </c>
      <c r="P694" t="s">
        <v>137</v>
      </c>
      <c r="Q694" t="s">
        <v>142</v>
      </c>
      <c r="R694">
        <v>10</v>
      </c>
    </row>
    <row r="695" spans="1:18" x14ac:dyDescent="0.25">
      <c r="A695" t="s">
        <v>448</v>
      </c>
      <c r="B695" s="46">
        <f>VLOOKUP(Tabla14[[#This Row],[id]],Tabla2[],'aux buscarv'!B$1,FALSE)</f>
        <v>44974</v>
      </c>
      <c r="C695" s="61">
        <f>VLOOKUP(Tabla14[[#This Row],[id]],Tabla2[],'aux buscarv'!C$1,FALSE)</f>
        <v>17</v>
      </c>
      <c r="D695" s="61">
        <f>VLOOKUP(Tabla14[[#This Row],[id]],Tabla2[],'aux buscarv'!D$1,FALSE)</f>
        <v>2</v>
      </c>
      <c r="E695" s="61">
        <f>VLOOKUP(Tabla14[[#This Row],[id]],Tabla2[],'aux buscarv'!E$1,FALSE)</f>
        <v>2023</v>
      </c>
      <c r="F695" s="61">
        <f>VLOOKUP(Tabla14[[#This Row],[id]],Tabla2[],'aux buscarv'!F$1,FALSE)</f>
        <v>8</v>
      </c>
      <c r="G695" s="61" t="str">
        <f>VLOOKUP(Tabla14[[#This Row],[id]],Tabla2[],'aux buscarv'!G$1,FALSE)</f>
        <v>ESTAR</v>
      </c>
      <c r="H695" s="61" t="str">
        <f>VLOOKUP(Tabla14[[#This Row],[id]],Tabla2[],'aux buscarv'!H$1,FALSE)</f>
        <v>SANTA CRUZ</v>
      </c>
      <c r="I695" s="61">
        <f>VLOOKUP(Tabla14[[#This Row],[id]],Tabla2[],'aux buscarv'!I$1,FALSE)</f>
        <v>30</v>
      </c>
      <c r="J695" s="61" t="str">
        <f>VLOOKUP(Tabla14[[#This Row],[id]],Tabla2[],'aux buscarv'!J$1,FALSE)</f>
        <v>MAGALLANES</v>
      </c>
      <c r="K695" s="61" t="str">
        <f>VLOOKUP(Tabla14[[#This Row],[id]],Tabla2[],'aux buscarv'!K$1,FALSE)</f>
        <v>PUERTO SAN JULIAN</v>
      </c>
      <c r="L695" s="61" t="str">
        <f>VLOOKUP(Tabla14[[#This Row],[id]],Tabla2[],'aux buscarv'!L$1,FALSE)</f>
        <v>FRENTE AL CAMPING MUNICIPAL</v>
      </c>
      <c r="M695" s="61" t="str">
        <f>VLOOKUP(Tabla14[[#This Row],[id]],Tabla2[],'aux buscarv'!M$1,FALSE)</f>
        <v>AV. HERNANDO DE MAGALLANES E/ 600 Y 700</v>
      </c>
      <c r="N695" s="62" t="str">
        <f>VLOOKUP(Tabla14[[#This Row],[id]],Tabla2[],'aux buscarv'!N$1,FALSE)</f>
        <v>https://goo.gl/maps/UY8fKedNAM1aBru37</v>
      </c>
      <c r="O695" t="s">
        <v>129</v>
      </c>
      <c r="P695" t="s">
        <v>137</v>
      </c>
      <c r="Q695" t="s">
        <v>134</v>
      </c>
      <c r="R695">
        <v>1</v>
      </c>
    </row>
    <row r="696" spans="1:18" x14ac:dyDescent="0.25">
      <c r="A696" t="s">
        <v>448</v>
      </c>
      <c r="B696" s="46">
        <f>VLOOKUP(Tabla14[[#This Row],[id]],Tabla2[],'aux buscarv'!B$1,FALSE)</f>
        <v>44974</v>
      </c>
      <c r="C696" s="61">
        <f>VLOOKUP(Tabla14[[#This Row],[id]],Tabla2[],'aux buscarv'!C$1,FALSE)</f>
        <v>17</v>
      </c>
      <c r="D696" s="61">
        <f>VLOOKUP(Tabla14[[#This Row],[id]],Tabla2[],'aux buscarv'!D$1,FALSE)</f>
        <v>2</v>
      </c>
      <c r="E696" s="61">
        <f>VLOOKUP(Tabla14[[#This Row],[id]],Tabla2[],'aux buscarv'!E$1,FALSE)</f>
        <v>2023</v>
      </c>
      <c r="F696" s="61">
        <f>VLOOKUP(Tabla14[[#This Row],[id]],Tabla2[],'aux buscarv'!F$1,FALSE)</f>
        <v>8</v>
      </c>
      <c r="G696" s="61" t="str">
        <f>VLOOKUP(Tabla14[[#This Row],[id]],Tabla2[],'aux buscarv'!G$1,FALSE)</f>
        <v>ESTAR</v>
      </c>
      <c r="H696" s="61" t="str">
        <f>VLOOKUP(Tabla14[[#This Row],[id]],Tabla2[],'aux buscarv'!H$1,FALSE)</f>
        <v>SANTA CRUZ</v>
      </c>
      <c r="I696" s="61">
        <f>VLOOKUP(Tabla14[[#This Row],[id]],Tabla2[],'aux buscarv'!I$1,FALSE)</f>
        <v>30</v>
      </c>
      <c r="J696" s="61" t="str">
        <f>VLOOKUP(Tabla14[[#This Row],[id]],Tabla2[],'aux buscarv'!J$1,FALSE)</f>
        <v>MAGALLANES</v>
      </c>
      <c r="K696" s="61" t="str">
        <f>VLOOKUP(Tabla14[[#This Row],[id]],Tabla2[],'aux buscarv'!K$1,FALSE)</f>
        <v>PUERTO SAN JULIAN</v>
      </c>
      <c r="L696" s="61" t="str">
        <f>VLOOKUP(Tabla14[[#This Row],[id]],Tabla2[],'aux buscarv'!L$1,FALSE)</f>
        <v>FRENTE AL CAMPING MUNICIPAL</v>
      </c>
      <c r="M696" s="61" t="str">
        <f>VLOOKUP(Tabla14[[#This Row],[id]],Tabla2[],'aux buscarv'!M$1,FALSE)</f>
        <v>AV. HERNANDO DE MAGALLANES E/ 600 Y 700</v>
      </c>
      <c r="N696" s="62" t="str">
        <f>VLOOKUP(Tabla14[[#This Row],[id]],Tabla2[],'aux buscarv'!N$1,FALSE)</f>
        <v>https://goo.gl/maps/UY8fKedNAM1aBru37</v>
      </c>
      <c r="O696" t="s">
        <v>144</v>
      </c>
      <c r="P696" t="s">
        <v>145</v>
      </c>
      <c r="Q696" t="s">
        <v>111</v>
      </c>
      <c r="R696">
        <v>4</v>
      </c>
    </row>
    <row r="697" spans="1:18" x14ac:dyDescent="0.25">
      <c r="A697" t="s">
        <v>448</v>
      </c>
      <c r="B697" s="46">
        <f>VLOOKUP(Tabla14[[#This Row],[id]],Tabla2[],'aux buscarv'!B$1,FALSE)</f>
        <v>44974</v>
      </c>
      <c r="C697" s="61">
        <f>VLOOKUP(Tabla14[[#This Row],[id]],Tabla2[],'aux buscarv'!C$1,FALSE)</f>
        <v>17</v>
      </c>
      <c r="D697" s="61">
        <f>VLOOKUP(Tabla14[[#This Row],[id]],Tabla2[],'aux buscarv'!D$1,FALSE)</f>
        <v>2</v>
      </c>
      <c r="E697" s="61">
        <f>VLOOKUP(Tabla14[[#This Row],[id]],Tabla2[],'aux buscarv'!E$1,FALSE)</f>
        <v>2023</v>
      </c>
      <c r="F697" s="61">
        <f>VLOOKUP(Tabla14[[#This Row],[id]],Tabla2[],'aux buscarv'!F$1,FALSE)</f>
        <v>8</v>
      </c>
      <c r="G697" s="61" t="str">
        <f>VLOOKUP(Tabla14[[#This Row],[id]],Tabla2[],'aux buscarv'!G$1,FALSE)</f>
        <v>ESTAR</v>
      </c>
      <c r="H697" s="61" t="str">
        <f>VLOOKUP(Tabla14[[#This Row],[id]],Tabla2[],'aux buscarv'!H$1,FALSE)</f>
        <v>SANTA CRUZ</v>
      </c>
      <c r="I697" s="61">
        <f>VLOOKUP(Tabla14[[#This Row],[id]],Tabla2[],'aux buscarv'!I$1,FALSE)</f>
        <v>30</v>
      </c>
      <c r="J697" s="61" t="str">
        <f>VLOOKUP(Tabla14[[#This Row],[id]],Tabla2[],'aux buscarv'!J$1,FALSE)</f>
        <v>MAGALLANES</v>
      </c>
      <c r="K697" s="61" t="str">
        <f>VLOOKUP(Tabla14[[#This Row],[id]],Tabla2[],'aux buscarv'!K$1,FALSE)</f>
        <v>PUERTO SAN JULIAN</v>
      </c>
      <c r="L697" s="61" t="str">
        <f>VLOOKUP(Tabla14[[#This Row],[id]],Tabla2[],'aux buscarv'!L$1,FALSE)</f>
        <v>FRENTE AL CAMPING MUNICIPAL</v>
      </c>
      <c r="M697" s="61" t="str">
        <f>VLOOKUP(Tabla14[[#This Row],[id]],Tabla2[],'aux buscarv'!M$1,FALSE)</f>
        <v>AV. HERNANDO DE MAGALLANES E/ 600 Y 700</v>
      </c>
      <c r="N697" s="62" t="str">
        <f>VLOOKUP(Tabla14[[#This Row],[id]],Tabla2[],'aux buscarv'!N$1,FALSE)</f>
        <v>https://goo.gl/maps/UY8fKedNAM1aBru37</v>
      </c>
      <c r="O697" t="s">
        <v>144</v>
      </c>
      <c r="P697" t="s">
        <v>145</v>
      </c>
      <c r="Q697" t="s">
        <v>146</v>
      </c>
      <c r="R697">
        <v>16</v>
      </c>
    </row>
    <row r="698" spans="1:18" x14ac:dyDescent="0.25">
      <c r="A698" t="s">
        <v>448</v>
      </c>
      <c r="B698" s="46">
        <f>VLOOKUP(Tabla14[[#This Row],[id]],Tabla2[],'aux buscarv'!B$1,FALSE)</f>
        <v>44974</v>
      </c>
      <c r="C698" s="61">
        <f>VLOOKUP(Tabla14[[#This Row],[id]],Tabla2[],'aux buscarv'!C$1,FALSE)</f>
        <v>17</v>
      </c>
      <c r="D698" s="61">
        <f>VLOOKUP(Tabla14[[#This Row],[id]],Tabla2[],'aux buscarv'!D$1,FALSE)</f>
        <v>2</v>
      </c>
      <c r="E698" s="61">
        <f>VLOOKUP(Tabla14[[#This Row],[id]],Tabla2[],'aux buscarv'!E$1,FALSE)</f>
        <v>2023</v>
      </c>
      <c r="F698" s="61">
        <f>VLOOKUP(Tabla14[[#This Row],[id]],Tabla2[],'aux buscarv'!F$1,FALSE)</f>
        <v>8</v>
      </c>
      <c r="G698" s="61" t="str">
        <f>VLOOKUP(Tabla14[[#This Row],[id]],Tabla2[],'aux buscarv'!G$1,FALSE)</f>
        <v>ESTAR</v>
      </c>
      <c r="H698" s="61" t="str">
        <f>VLOOKUP(Tabla14[[#This Row],[id]],Tabla2[],'aux buscarv'!H$1,FALSE)</f>
        <v>SANTA CRUZ</v>
      </c>
      <c r="I698" s="61">
        <f>VLOOKUP(Tabla14[[#This Row],[id]],Tabla2[],'aux buscarv'!I$1,FALSE)</f>
        <v>30</v>
      </c>
      <c r="J698" s="61" t="str">
        <f>VLOOKUP(Tabla14[[#This Row],[id]],Tabla2[],'aux buscarv'!J$1,FALSE)</f>
        <v>MAGALLANES</v>
      </c>
      <c r="K698" s="61" t="str">
        <f>VLOOKUP(Tabla14[[#This Row],[id]],Tabla2[],'aux buscarv'!K$1,FALSE)</f>
        <v>PUERTO SAN JULIAN</v>
      </c>
      <c r="L698" s="61" t="str">
        <f>VLOOKUP(Tabla14[[#This Row],[id]],Tabla2[],'aux buscarv'!L$1,FALSE)</f>
        <v>FRENTE AL CAMPING MUNICIPAL</v>
      </c>
      <c r="M698" s="61" t="str">
        <f>VLOOKUP(Tabla14[[#This Row],[id]],Tabla2[],'aux buscarv'!M$1,FALSE)</f>
        <v>AV. HERNANDO DE MAGALLANES E/ 600 Y 700</v>
      </c>
      <c r="N698" s="62" t="str">
        <f>VLOOKUP(Tabla14[[#This Row],[id]],Tabla2[],'aux buscarv'!N$1,FALSE)</f>
        <v>https://goo.gl/maps/UY8fKedNAM1aBru37</v>
      </c>
      <c r="O698" t="s">
        <v>151</v>
      </c>
      <c r="P698" t="s">
        <v>151</v>
      </c>
      <c r="Q698" t="s">
        <v>111</v>
      </c>
      <c r="R698">
        <v>26</v>
      </c>
    </row>
    <row r="699" spans="1:18" x14ac:dyDescent="0.25">
      <c r="A699" t="s">
        <v>448</v>
      </c>
      <c r="B699" s="46">
        <f>VLOOKUP(Tabla14[[#This Row],[id]],Tabla2[],'aux buscarv'!B$1,FALSE)</f>
        <v>44974</v>
      </c>
      <c r="C699" s="61">
        <f>VLOOKUP(Tabla14[[#This Row],[id]],Tabla2[],'aux buscarv'!C$1,FALSE)</f>
        <v>17</v>
      </c>
      <c r="D699" s="61">
        <f>VLOOKUP(Tabla14[[#This Row],[id]],Tabla2[],'aux buscarv'!D$1,FALSE)</f>
        <v>2</v>
      </c>
      <c r="E699" s="61">
        <f>VLOOKUP(Tabla14[[#This Row],[id]],Tabla2[],'aux buscarv'!E$1,FALSE)</f>
        <v>2023</v>
      </c>
      <c r="F699" s="61">
        <f>VLOOKUP(Tabla14[[#This Row],[id]],Tabla2[],'aux buscarv'!F$1,FALSE)</f>
        <v>8</v>
      </c>
      <c r="G699" s="61" t="str">
        <f>VLOOKUP(Tabla14[[#This Row],[id]],Tabla2[],'aux buscarv'!G$1,FALSE)</f>
        <v>ESTAR</v>
      </c>
      <c r="H699" s="61" t="str">
        <f>VLOOKUP(Tabla14[[#This Row],[id]],Tabla2[],'aux buscarv'!H$1,FALSE)</f>
        <v>SANTA CRUZ</v>
      </c>
      <c r="I699" s="61">
        <f>VLOOKUP(Tabla14[[#This Row],[id]],Tabla2[],'aux buscarv'!I$1,FALSE)</f>
        <v>30</v>
      </c>
      <c r="J699" s="61" t="str">
        <f>VLOOKUP(Tabla14[[#This Row],[id]],Tabla2[],'aux buscarv'!J$1,FALSE)</f>
        <v>MAGALLANES</v>
      </c>
      <c r="K699" s="61" t="str">
        <f>VLOOKUP(Tabla14[[#This Row],[id]],Tabla2[],'aux buscarv'!K$1,FALSE)</f>
        <v>PUERTO SAN JULIAN</v>
      </c>
      <c r="L699" s="61" t="str">
        <f>VLOOKUP(Tabla14[[#This Row],[id]],Tabla2[],'aux buscarv'!L$1,FALSE)</f>
        <v>FRENTE AL CAMPING MUNICIPAL</v>
      </c>
      <c r="M699" s="61" t="str">
        <f>VLOOKUP(Tabla14[[#This Row],[id]],Tabla2[],'aux buscarv'!M$1,FALSE)</f>
        <v>AV. HERNANDO DE MAGALLANES E/ 600 Y 700</v>
      </c>
      <c r="N699" s="62" t="str">
        <f>VLOOKUP(Tabla14[[#This Row],[id]],Tabla2[],'aux buscarv'!N$1,FALSE)</f>
        <v>https://goo.gl/maps/UY8fKedNAM1aBru37</v>
      </c>
      <c r="O699" t="s">
        <v>151</v>
      </c>
      <c r="P699" t="s">
        <v>151</v>
      </c>
      <c r="Q699" t="s">
        <v>142</v>
      </c>
      <c r="R699">
        <v>49</v>
      </c>
    </row>
    <row r="700" spans="1:18" x14ac:dyDescent="0.25">
      <c r="A700" t="s">
        <v>448</v>
      </c>
      <c r="B700" s="46">
        <f>VLOOKUP(Tabla14[[#This Row],[id]],Tabla2[],'aux buscarv'!B$1,FALSE)</f>
        <v>44974</v>
      </c>
      <c r="C700" s="61">
        <f>VLOOKUP(Tabla14[[#This Row],[id]],Tabla2[],'aux buscarv'!C$1,FALSE)</f>
        <v>17</v>
      </c>
      <c r="D700" s="61">
        <f>VLOOKUP(Tabla14[[#This Row],[id]],Tabla2[],'aux buscarv'!D$1,FALSE)</f>
        <v>2</v>
      </c>
      <c r="E700" s="61">
        <f>VLOOKUP(Tabla14[[#This Row],[id]],Tabla2[],'aux buscarv'!E$1,FALSE)</f>
        <v>2023</v>
      </c>
      <c r="F700" s="61">
        <f>VLOOKUP(Tabla14[[#This Row],[id]],Tabla2[],'aux buscarv'!F$1,FALSE)</f>
        <v>8</v>
      </c>
      <c r="G700" s="61" t="str">
        <f>VLOOKUP(Tabla14[[#This Row],[id]],Tabla2[],'aux buscarv'!G$1,FALSE)</f>
        <v>ESTAR</v>
      </c>
      <c r="H700" s="61" t="str">
        <f>VLOOKUP(Tabla14[[#This Row],[id]],Tabla2[],'aux buscarv'!H$1,FALSE)</f>
        <v>SANTA CRUZ</v>
      </c>
      <c r="I700" s="61">
        <f>VLOOKUP(Tabla14[[#This Row],[id]],Tabla2[],'aux buscarv'!I$1,FALSE)</f>
        <v>30</v>
      </c>
      <c r="J700" s="61" t="str">
        <f>VLOOKUP(Tabla14[[#This Row],[id]],Tabla2[],'aux buscarv'!J$1,FALSE)</f>
        <v>MAGALLANES</v>
      </c>
      <c r="K700" s="61" t="str">
        <f>VLOOKUP(Tabla14[[#This Row],[id]],Tabla2[],'aux buscarv'!K$1,FALSE)</f>
        <v>PUERTO SAN JULIAN</v>
      </c>
      <c r="L700" s="61" t="str">
        <f>VLOOKUP(Tabla14[[#This Row],[id]],Tabla2[],'aux buscarv'!L$1,FALSE)</f>
        <v>FRENTE AL CAMPING MUNICIPAL</v>
      </c>
      <c r="M700" s="61" t="str">
        <f>VLOOKUP(Tabla14[[#This Row],[id]],Tabla2[],'aux buscarv'!M$1,FALSE)</f>
        <v>AV. HERNANDO DE MAGALLANES E/ 600 Y 700</v>
      </c>
      <c r="N700" s="62" t="str">
        <f>VLOOKUP(Tabla14[[#This Row],[id]],Tabla2[],'aux buscarv'!N$1,FALSE)</f>
        <v>https://goo.gl/maps/UY8fKedNAM1aBru37</v>
      </c>
      <c r="O700" t="s">
        <v>152</v>
      </c>
      <c r="P700" t="s">
        <v>152</v>
      </c>
      <c r="Q700" t="s">
        <v>111</v>
      </c>
      <c r="R700">
        <v>16</v>
      </c>
    </row>
    <row r="701" spans="1:18" x14ac:dyDescent="0.25">
      <c r="A701" t="s">
        <v>448</v>
      </c>
      <c r="B701" s="46">
        <f>VLOOKUP(Tabla14[[#This Row],[id]],Tabla2[],'aux buscarv'!B$1,FALSE)</f>
        <v>44974</v>
      </c>
      <c r="C701" s="61">
        <f>VLOOKUP(Tabla14[[#This Row],[id]],Tabla2[],'aux buscarv'!C$1,FALSE)</f>
        <v>17</v>
      </c>
      <c r="D701" s="61">
        <f>VLOOKUP(Tabla14[[#This Row],[id]],Tabla2[],'aux buscarv'!D$1,FALSE)</f>
        <v>2</v>
      </c>
      <c r="E701" s="61">
        <f>VLOOKUP(Tabla14[[#This Row],[id]],Tabla2[],'aux buscarv'!E$1,FALSE)</f>
        <v>2023</v>
      </c>
      <c r="F701" s="61">
        <f>VLOOKUP(Tabla14[[#This Row],[id]],Tabla2[],'aux buscarv'!F$1,FALSE)</f>
        <v>8</v>
      </c>
      <c r="G701" s="61" t="str">
        <f>VLOOKUP(Tabla14[[#This Row],[id]],Tabla2[],'aux buscarv'!G$1,FALSE)</f>
        <v>ESTAR</v>
      </c>
      <c r="H701" s="61" t="str">
        <f>VLOOKUP(Tabla14[[#This Row],[id]],Tabla2[],'aux buscarv'!H$1,FALSE)</f>
        <v>SANTA CRUZ</v>
      </c>
      <c r="I701" s="61">
        <f>VLOOKUP(Tabla14[[#This Row],[id]],Tabla2[],'aux buscarv'!I$1,FALSE)</f>
        <v>30</v>
      </c>
      <c r="J701" s="61" t="str">
        <f>VLOOKUP(Tabla14[[#This Row],[id]],Tabla2[],'aux buscarv'!J$1,FALSE)</f>
        <v>MAGALLANES</v>
      </c>
      <c r="K701" s="61" t="str">
        <f>VLOOKUP(Tabla14[[#This Row],[id]],Tabla2[],'aux buscarv'!K$1,FALSE)</f>
        <v>PUERTO SAN JULIAN</v>
      </c>
      <c r="L701" s="61" t="str">
        <f>VLOOKUP(Tabla14[[#This Row],[id]],Tabla2[],'aux buscarv'!L$1,FALSE)</f>
        <v>FRENTE AL CAMPING MUNICIPAL</v>
      </c>
      <c r="M701" s="61" t="str">
        <f>VLOOKUP(Tabla14[[#This Row],[id]],Tabla2[],'aux buscarv'!M$1,FALSE)</f>
        <v>AV. HERNANDO DE MAGALLANES E/ 600 Y 700</v>
      </c>
      <c r="N701" s="62" t="str">
        <f>VLOOKUP(Tabla14[[#This Row],[id]],Tabla2[],'aux buscarv'!N$1,FALSE)</f>
        <v>https://goo.gl/maps/UY8fKedNAM1aBru37</v>
      </c>
      <c r="O701" t="s">
        <v>152</v>
      </c>
      <c r="P701" t="s">
        <v>152</v>
      </c>
      <c r="Q701" t="s">
        <v>142</v>
      </c>
      <c r="R701">
        <v>17</v>
      </c>
    </row>
    <row r="702" spans="1:18" x14ac:dyDescent="0.25">
      <c r="A702" t="s">
        <v>448</v>
      </c>
      <c r="B702" s="46">
        <f>VLOOKUP(Tabla14[[#This Row],[id]],Tabla2[],'aux buscarv'!B$1,FALSE)</f>
        <v>44974</v>
      </c>
      <c r="C702" s="61">
        <f>VLOOKUP(Tabla14[[#This Row],[id]],Tabla2[],'aux buscarv'!C$1,FALSE)</f>
        <v>17</v>
      </c>
      <c r="D702" s="61">
        <f>VLOOKUP(Tabla14[[#This Row],[id]],Tabla2[],'aux buscarv'!D$1,FALSE)</f>
        <v>2</v>
      </c>
      <c r="E702" s="61">
        <f>VLOOKUP(Tabla14[[#This Row],[id]],Tabla2[],'aux buscarv'!E$1,FALSE)</f>
        <v>2023</v>
      </c>
      <c r="F702" s="61">
        <f>VLOOKUP(Tabla14[[#This Row],[id]],Tabla2[],'aux buscarv'!F$1,FALSE)</f>
        <v>8</v>
      </c>
      <c r="G702" s="61" t="str">
        <f>VLOOKUP(Tabla14[[#This Row],[id]],Tabla2[],'aux buscarv'!G$1,FALSE)</f>
        <v>ESTAR</v>
      </c>
      <c r="H702" s="61" t="str">
        <f>VLOOKUP(Tabla14[[#This Row],[id]],Tabla2[],'aux buscarv'!H$1,FALSE)</f>
        <v>SANTA CRUZ</v>
      </c>
      <c r="I702" s="61">
        <f>VLOOKUP(Tabla14[[#This Row],[id]],Tabla2[],'aux buscarv'!I$1,FALSE)</f>
        <v>30</v>
      </c>
      <c r="J702" s="61" t="str">
        <f>VLOOKUP(Tabla14[[#This Row],[id]],Tabla2[],'aux buscarv'!J$1,FALSE)</f>
        <v>MAGALLANES</v>
      </c>
      <c r="K702" s="61" t="str">
        <f>VLOOKUP(Tabla14[[#This Row],[id]],Tabla2[],'aux buscarv'!K$1,FALSE)</f>
        <v>PUERTO SAN JULIAN</v>
      </c>
      <c r="L702" s="61" t="str">
        <f>VLOOKUP(Tabla14[[#This Row],[id]],Tabla2[],'aux buscarv'!L$1,FALSE)</f>
        <v>FRENTE AL CAMPING MUNICIPAL</v>
      </c>
      <c r="M702" s="61" t="str">
        <f>VLOOKUP(Tabla14[[#This Row],[id]],Tabla2[],'aux buscarv'!M$1,FALSE)</f>
        <v>AV. HERNANDO DE MAGALLANES E/ 600 Y 700</v>
      </c>
      <c r="N702" s="62" t="str">
        <f>VLOOKUP(Tabla14[[#This Row],[id]],Tabla2[],'aux buscarv'!N$1,FALSE)</f>
        <v>https://goo.gl/maps/UY8fKedNAM1aBru37</v>
      </c>
      <c r="O702" t="s">
        <v>152</v>
      </c>
      <c r="P702" t="s">
        <v>152</v>
      </c>
      <c r="Q702" t="s">
        <v>134</v>
      </c>
      <c r="R702">
        <v>1</v>
      </c>
    </row>
    <row r="703" spans="1:18" x14ac:dyDescent="0.25">
      <c r="A703" t="s">
        <v>455</v>
      </c>
      <c r="B703" s="46">
        <f>VLOOKUP(Tabla14[[#This Row],[id]],Tabla2[],'aux buscarv'!B$1,FALSE)</f>
        <v>44975</v>
      </c>
      <c r="C703" s="61">
        <f>VLOOKUP(Tabla14[[#This Row],[id]],Tabla2[],'aux buscarv'!C$1,FALSE)</f>
        <v>18</v>
      </c>
      <c r="D703" s="61">
        <f>VLOOKUP(Tabla14[[#This Row],[id]],Tabla2[],'aux buscarv'!D$1,FALSE)</f>
        <v>2</v>
      </c>
      <c r="E703" s="61">
        <f>VLOOKUP(Tabla14[[#This Row],[id]],Tabla2[],'aux buscarv'!E$1,FALSE)</f>
        <v>2023</v>
      </c>
      <c r="F703" s="61">
        <f>VLOOKUP(Tabla14[[#This Row],[id]],Tabla2[],'aux buscarv'!F$1,FALSE)</f>
        <v>8</v>
      </c>
      <c r="G703" s="61" t="str">
        <f>VLOOKUP(Tabla14[[#This Row],[id]],Tabla2[],'aux buscarv'!G$1,FALSE)</f>
        <v>ESTAR</v>
      </c>
      <c r="H703" s="61" t="str">
        <f>VLOOKUP(Tabla14[[#This Row],[id]],Tabla2[],'aux buscarv'!H$1,FALSE)</f>
        <v>SANTA CRUZ</v>
      </c>
      <c r="I703" s="61">
        <f>VLOOKUP(Tabla14[[#This Row],[id]],Tabla2[],'aux buscarv'!I$1,FALSE)</f>
        <v>30</v>
      </c>
      <c r="J703" s="61" t="str">
        <f>VLOOKUP(Tabla14[[#This Row],[id]],Tabla2[],'aux buscarv'!J$1,FALSE)</f>
        <v>MAGALLANES</v>
      </c>
      <c r="K703" s="61" t="str">
        <f>VLOOKUP(Tabla14[[#This Row],[id]],Tabla2[],'aux buscarv'!K$1,FALSE)</f>
        <v>PUERTO SAN JULIAN</v>
      </c>
      <c r="L703" s="61" t="str">
        <f>VLOOKUP(Tabla14[[#This Row],[id]],Tabla2[],'aux buscarv'!L$1,FALSE)</f>
        <v>FRENTE AL CAMPING MUNICIPAL</v>
      </c>
      <c r="M703" s="61" t="str">
        <f>VLOOKUP(Tabla14[[#This Row],[id]],Tabla2[],'aux buscarv'!M$1,FALSE)</f>
        <v>AV. HERNANDO DE MAGALLANES E/ 600 Y 700</v>
      </c>
      <c r="N703" s="62" t="str">
        <f>VLOOKUP(Tabla14[[#This Row],[id]],Tabla2[],'aux buscarv'!N$1,FALSE)</f>
        <v>https://goo.gl/maps/UY8fKedNAM1aBru37</v>
      </c>
      <c r="O703" t="s">
        <v>109</v>
      </c>
      <c r="P703" t="s">
        <v>110</v>
      </c>
      <c r="Q703" t="s">
        <v>111</v>
      </c>
      <c r="R703">
        <v>73</v>
      </c>
    </row>
    <row r="704" spans="1:18" x14ac:dyDescent="0.25">
      <c r="A704" t="s">
        <v>455</v>
      </c>
      <c r="B704" s="46">
        <f>VLOOKUP(Tabla14[[#This Row],[id]],Tabla2[],'aux buscarv'!B$1,FALSE)</f>
        <v>44975</v>
      </c>
      <c r="C704" s="61">
        <f>VLOOKUP(Tabla14[[#This Row],[id]],Tabla2[],'aux buscarv'!C$1,FALSE)</f>
        <v>18</v>
      </c>
      <c r="D704" s="61">
        <f>VLOOKUP(Tabla14[[#This Row],[id]],Tabla2[],'aux buscarv'!D$1,FALSE)</f>
        <v>2</v>
      </c>
      <c r="E704" s="61">
        <f>VLOOKUP(Tabla14[[#This Row],[id]],Tabla2[],'aux buscarv'!E$1,FALSE)</f>
        <v>2023</v>
      </c>
      <c r="F704" s="61">
        <f>VLOOKUP(Tabla14[[#This Row],[id]],Tabla2[],'aux buscarv'!F$1,FALSE)</f>
        <v>8</v>
      </c>
      <c r="G704" s="61" t="str">
        <f>VLOOKUP(Tabla14[[#This Row],[id]],Tabla2[],'aux buscarv'!G$1,FALSE)</f>
        <v>ESTAR</v>
      </c>
      <c r="H704" s="61" t="str">
        <f>VLOOKUP(Tabla14[[#This Row],[id]],Tabla2[],'aux buscarv'!H$1,FALSE)</f>
        <v>SANTA CRUZ</v>
      </c>
      <c r="I704" s="61">
        <f>VLOOKUP(Tabla14[[#This Row],[id]],Tabla2[],'aux buscarv'!I$1,FALSE)</f>
        <v>30</v>
      </c>
      <c r="J704" s="61" t="str">
        <f>VLOOKUP(Tabla14[[#This Row],[id]],Tabla2[],'aux buscarv'!J$1,FALSE)</f>
        <v>MAGALLANES</v>
      </c>
      <c r="K704" s="61" t="str">
        <f>VLOOKUP(Tabla14[[#This Row],[id]],Tabla2[],'aux buscarv'!K$1,FALSE)</f>
        <v>PUERTO SAN JULIAN</v>
      </c>
      <c r="L704" s="61" t="str">
        <f>VLOOKUP(Tabla14[[#This Row],[id]],Tabla2[],'aux buscarv'!L$1,FALSE)</f>
        <v>FRENTE AL CAMPING MUNICIPAL</v>
      </c>
      <c r="M704" s="61" t="str">
        <f>VLOOKUP(Tabla14[[#This Row],[id]],Tabla2[],'aux buscarv'!M$1,FALSE)</f>
        <v>AV. HERNANDO DE MAGALLANES E/ 600 Y 700</v>
      </c>
      <c r="N704" s="62" t="str">
        <f>VLOOKUP(Tabla14[[#This Row],[id]],Tabla2[],'aux buscarv'!N$1,FALSE)</f>
        <v>https://goo.gl/maps/UY8fKedNAM1aBru37</v>
      </c>
      <c r="O704" t="s">
        <v>109</v>
      </c>
      <c r="P704" t="s">
        <v>110</v>
      </c>
      <c r="Q704" t="s">
        <v>112</v>
      </c>
      <c r="R704">
        <v>109</v>
      </c>
    </row>
    <row r="705" spans="1:18" x14ac:dyDescent="0.25">
      <c r="A705" t="s">
        <v>455</v>
      </c>
      <c r="B705" s="46">
        <f>VLOOKUP(Tabla14[[#This Row],[id]],Tabla2[],'aux buscarv'!B$1,FALSE)</f>
        <v>44975</v>
      </c>
      <c r="C705" s="61">
        <f>VLOOKUP(Tabla14[[#This Row],[id]],Tabla2[],'aux buscarv'!C$1,FALSE)</f>
        <v>18</v>
      </c>
      <c r="D705" s="61">
        <f>VLOOKUP(Tabla14[[#This Row],[id]],Tabla2[],'aux buscarv'!D$1,FALSE)</f>
        <v>2</v>
      </c>
      <c r="E705" s="61">
        <f>VLOOKUP(Tabla14[[#This Row],[id]],Tabla2[],'aux buscarv'!E$1,FALSE)</f>
        <v>2023</v>
      </c>
      <c r="F705" s="61">
        <f>VLOOKUP(Tabla14[[#This Row],[id]],Tabla2[],'aux buscarv'!F$1,FALSE)</f>
        <v>8</v>
      </c>
      <c r="G705" s="61" t="str">
        <f>VLOOKUP(Tabla14[[#This Row],[id]],Tabla2[],'aux buscarv'!G$1,FALSE)</f>
        <v>ESTAR</v>
      </c>
      <c r="H705" s="61" t="str">
        <f>VLOOKUP(Tabla14[[#This Row],[id]],Tabla2[],'aux buscarv'!H$1,FALSE)</f>
        <v>SANTA CRUZ</v>
      </c>
      <c r="I705" s="61">
        <f>VLOOKUP(Tabla14[[#This Row],[id]],Tabla2[],'aux buscarv'!I$1,FALSE)</f>
        <v>30</v>
      </c>
      <c r="J705" s="61" t="str">
        <f>VLOOKUP(Tabla14[[#This Row],[id]],Tabla2[],'aux buscarv'!J$1,FALSE)</f>
        <v>MAGALLANES</v>
      </c>
      <c r="K705" s="61" t="str">
        <f>VLOOKUP(Tabla14[[#This Row],[id]],Tabla2[],'aux buscarv'!K$1,FALSE)</f>
        <v>PUERTO SAN JULIAN</v>
      </c>
      <c r="L705" s="61" t="str">
        <f>VLOOKUP(Tabla14[[#This Row],[id]],Tabla2[],'aux buscarv'!L$1,FALSE)</f>
        <v>FRENTE AL CAMPING MUNICIPAL</v>
      </c>
      <c r="M705" s="61" t="str">
        <f>VLOOKUP(Tabla14[[#This Row],[id]],Tabla2[],'aux buscarv'!M$1,FALSE)</f>
        <v>AV. HERNANDO DE MAGALLANES E/ 600 Y 700</v>
      </c>
      <c r="N705" s="62" t="str">
        <f>VLOOKUP(Tabla14[[#This Row],[id]],Tabla2[],'aux buscarv'!N$1,FALSE)</f>
        <v>https://goo.gl/maps/UY8fKedNAM1aBru37</v>
      </c>
      <c r="O705" t="s">
        <v>109</v>
      </c>
      <c r="P705" t="s">
        <v>110</v>
      </c>
      <c r="Q705" t="s">
        <v>120</v>
      </c>
      <c r="R705">
        <v>26</v>
      </c>
    </row>
    <row r="706" spans="1:18" x14ac:dyDescent="0.25">
      <c r="A706" t="s">
        <v>455</v>
      </c>
      <c r="B706" s="46">
        <f>VLOOKUP(Tabla14[[#This Row],[id]],Tabla2[],'aux buscarv'!B$1,FALSE)</f>
        <v>44975</v>
      </c>
      <c r="C706" s="61">
        <f>VLOOKUP(Tabla14[[#This Row],[id]],Tabla2[],'aux buscarv'!C$1,FALSE)</f>
        <v>18</v>
      </c>
      <c r="D706" s="61">
        <f>VLOOKUP(Tabla14[[#This Row],[id]],Tabla2[],'aux buscarv'!D$1,FALSE)</f>
        <v>2</v>
      </c>
      <c r="E706" s="61">
        <f>VLOOKUP(Tabla14[[#This Row],[id]],Tabla2[],'aux buscarv'!E$1,FALSE)</f>
        <v>2023</v>
      </c>
      <c r="F706" s="61">
        <f>VLOOKUP(Tabla14[[#This Row],[id]],Tabla2[],'aux buscarv'!F$1,FALSE)</f>
        <v>8</v>
      </c>
      <c r="G706" s="61" t="str">
        <f>VLOOKUP(Tabla14[[#This Row],[id]],Tabla2[],'aux buscarv'!G$1,FALSE)</f>
        <v>ESTAR</v>
      </c>
      <c r="H706" s="61" t="str">
        <f>VLOOKUP(Tabla14[[#This Row],[id]],Tabla2[],'aux buscarv'!H$1,FALSE)</f>
        <v>SANTA CRUZ</v>
      </c>
      <c r="I706" s="61">
        <f>VLOOKUP(Tabla14[[#This Row],[id]],Tabla2[],'aux buscarv'!I$1,FALSE)</f>
        <v>30</v>
      </c>
      <c r="J706" s="61" t="str">
        <f>VLOOKUP(Tabla14[[#This Row],[id]],Tabla2[],'aux buscarv'!J$1,FALSE)</f>
        <v>MAGALLANES</v>
      </c>
      <c r="K706" s="61" t="str">
        <f>VLOOKUP(Tabla14[[#This Row],[id]],Tabla2[],'aux buscarv'!K$1,FALSE)</f>
        <v>PUERTO SAN JULIAN</v>
      </c>
      <c r="L706" s="61" t="str">
        <f>VLOOKUP(Tabla14[[#This Row],[id]],Tabla2[],'aux buscarv'!L$1,FALSE)</f>
        <v>FRENTE AL CAMPING MUNICIPAL</v>
      </c>
      <c r="M706" s="61" t="str">
        <f>VLOOKUP(Tabla14[[#This Row],[id]],Tabla2[],'aux buscarv'!M$1,FALSE)</f>
        <v>AV. HERNANDO DE MAGALLANES E/ 600 Y 700</v>
      </c>
      <c r="N706" s="62" t="str">
        <f>VLOOKUP(Tabla14[[#This Row],[id]],Tabla2[],'aux buscarv'!N$1,FALSE)</f>
        <v>https://goo.gl/maps/UY8fKedNAM1aBru37</v>
      </c>
      <c r="O706" t="s">
        <v>109</v>
      </c>
      <c r="P706" t="s">
        <v>113</v>
      </c>
      <c r="Q706" t="s">
        <v>112</v>
      </c>
      <c r="R706">
        <v>44</v>
      </c>
    </row>
    <row r="707" spans="1:18" x14ac:dyDescent="0.25">
      <c r="A707" t="s">
        <v>455</v>
      </c>
      <c r="B707" s="46">
        <f>VLOOKUP(Tabla14[[#This Row],[id]],Tabla2[],'aux buscarv'!B$1,FALSE)</f>
        <v>44975</v>
      </c>
      <c r="C707" s="61">
        <f>VLOOKUP(Tabla14[[#This Row],[id]],Tabla2[],'aux buscarv'!C$1,FALSE)</f>
        <v>18</v>
      </c>
      <c r="D707" s="61">
        <f>VLOOKUP(Tabla14[[#This Row],[id]],Tabla2[],'aux buscarv'!D$1,FALSE)</f>
        <v>2</v>
      </c>
      <c r="E707" s="61">
        <f>VLOOKUP(Tabla14[[#This Row],[id]],Tabla2[],'aux buscarv'!E$1,FALSE)</f>
        <v>2023</v>
      </c>
      <c r="F707" s="61">
        <f>VLOOKUP(Tabla14[[#This Row],[id]],Tabla2[],'aux buscarv'!F$1,FALSE)</f>
        <v>8</v>
      </c>
      <c r="G707" s="61" t="str">
        <f>VLOOKUP(Tabla14[[#This Row],[id]],Tabla2[],'aux buscarv'!G$1,FALSE)</f>
        <v>ESTAR</v>
      </c>
      <c r="H707" s="61" t="str">
        <f>VLOOKUP(Tabla14[[#This Row],[id]],Tabla2[],'aux buscarv'!H$1,FALSE)</f>
        <v>SANTA CRUZ</v>
      </c>
      <c r="I707" s="61">
        <f>VLOOKUP(Tabla14[[#This Row],[id]],Tabla2[],'aux buscarv'!I$1,FALSE)</f>
        <v>30</v>
      </c>
      <c r="J707" s="61" t="str">
        <f>VLOOKUP(Tabla14[[#This Row],[id]],Tabla2[],'aux buscarv'!J$1,FALSE)</f>
        <v>MAGALLANES</v>
      </c>
      <c r="K707" s="61" t="str">
        <f>VLOOKUP(Tabla14[[#This Row],[id]],Tabla2[],'aux buscarv'!K$1,FALSE)</f>
        <v>PUERTO SAN JULIAN</v>
      </c>
      <c r="L707" s="61" t="str">
        <f>VLOOKUP(Tabla14[[#This Row],[id]],Tabla2[],'aux buscarv'!L$1,FALSE)</f>
        <v>FRENTE AL CAMPING MUNICIPAL</v>
      </c>
      <c r="M707" s="61" t="str">
        <f>VLOOKUP(Tabla14[[#This Row],[id]],Tabla2[],'aux buscarv'!M$1,FALSE)</f>
        <v>AV. HERNANDO DE MAGALLANES E/ 600 Y 700</v>
      </c>
      <c r="N707" s="62" t="str">
        <f>VLOOKUP(Tabla14[[#This Row],[id]],Tabla2[],'aux buscarv'!N$1,FALSE)</f>
        <v>https://goo.gl/maps/UY8fKedNAM1aBru37</v>
      </c>
      <c r="O707" t="s">
        <v>114</v>
      </c>
      <c r="P707" t="s">
        <v>115</v>
      </c>
      <c r="Q707" t="s">
        <v>111</v>
      </c>
      <c r="R707">
        <v>41</v>
      </c>
    </row>
    <row r="708" spans="1:18" x14ac:dyDescent="0.25">
      <c r="A708" t="s">
        <v>455</v>
      </c>
      <c r="B708" s="46">
        <f>VLOOKUP(Tabla14[[#This Row],[id]],Tabla2[],'aux buscarv'!B$1,FALSE)</f>
        <v>44975</v>
      </c>
      <c r="C708" s="61">
        <f>VLOOKUP(Tabla14[[#This Row],[id]],Tabla2[],'aux buscarv'!C$1,FALSE)</f>
        <v>18</v>
      </c>
      <c r="D708" s="61">
        <f>VLOOKUP(Tabla14[[#This Row],[id]],Tabla2[],'aux buscarv'!D$1,FALSE)</f>
        <v>2</v>
      </c>
      <c r="E708" s="61">
        <f>VLOOKUP(Tabla14[[#This Row],[id]],Tabla2[],'aux buscarv'!E$1,FALSE)</f>
        <v>2023</v>
      </c>
      <c r="F708" s="61">
        <f>VLOOKUP(Tabla14[[#This Row],[id]],Tabla2[],'aux buscarv'!F$1,FALSE)</f>
        <v>8</v>
      </c>
      <c r="G708" s="61" t="str">
        <f>VLOOKUP(Tabla14[[#This Row],[id]],Tabla2[],'aux buscarv'!G$1,FALSE)</f>
        <v>ESTAR</v>
      </c>
      <c r="H708" s="61" t="str">
        <f>VLOOKUP(Tabla14[[#This Row],[id]],Tabla2[],'aux buscarv'!H$1,FALSE)</f>
        <v>SANTA CRUZ</v>
      </c>
      <c r="I708" s="61">
        <f>VLOOKUP(Tabla14[[#This Row],[id]],Tabla2[],'aux buscarv'!I$1,FALSE)</f>
        <v>30</v>
      </c>
      <c r="J708" s="61" t="str">
        <f>VLOOKUP(Tabla14[[#This Row],[id]],Tabla2[],'aux buscarv'!J$1,FALSE)</f>
        <v>MAGALLANES</v>
      </c>
      <c r="K708" s="61" t="str">
        <f>VLOOKUP(Tabla14[[#This Row],[id]],Tabla2[],'aux buscarv'!K$1,FALSE)</f>
        <v>PUERTO SAN JULIAN</v>
      </c>
      <c r="L708" s="61" t="str">
        <f>VLOOKUP(Tabla14[[#This Row],[id]],Tabla2[],'aux buscarv'!L$1,FALSE)</f>
        <v>FRENTE AL CAMPING MUNICIPAL</v>
      </c>
      <c r="M708" s="61" t="str">
        <f>VLOOKUP(Tabla14[[#This Row],[id]],Tabla2[],'aux buscarv'!M$1,FALSE)</f>
        <v>AV. HERNANDO DE MAGALLANES E/ 600 Y 700</v>
      </c>
      <c r="N708" s="62" t="str">
        <f>VLOOKUP(Tabla14[[#This Row],[id]],Tabla2[],'aux buscarv'!N$1,FALSE)</f>
        <v>https://goo.gl/maps/UY8fKedNAM1aBru37</v>
      </c>
      <c r="O708" t="s">
        <v>114</v>
      </c>
      <c r="P708" t="s">
        <v>123</v>
      </c>
      <c r="Q708" t="s">
        <v>124</v>
      </c>
      <c r="R708">
        <v>9</v>
      </c>
    </row>
    <row r="709" spans="1:18" x14ac:dyDescent="0.25">
      <c r="A709" t="s">
        <v>455</v>
      </c>
      <c r="B709" s="46">
        <f>VLOOKUP(Tabla14[[#This Row],[id]],Tabla2[],'aux buscarv'!B$1,FALSE)</f>
        <v>44975</v>
      </c>
      <c r="C709" s="61">
        <f>VLOOKUP(Tabla14[[#This Row],[id]],Tabla2[],'aux buscarv'!C$1,FALSE)</f>
        <v>18</v>
      </c>
      <c r="D709" s="61">
        <f>VLOOKUP(Tabla14[[#This Row],[id]],Tabla2[],'aux buscarv'!D$1,FALSE)</f>
        <v>2</v>
      </c>
      <c r="E709" s="61">
        <f>VLOOKUP(Tabla14[[#This Row],[id]],Tabla2[],'aux buscarv'!E$1,FALSE)</f>
        <v>2023</v>
      </c>
      <c r="F709" s="61">
        <f>VLOOKUP(Tabla14[[#This Row],[id]],Tabla2[],'aux buscarv'!F$1,FALSE)</f>
        <v>8</v>
      </c>
      <c r="G709" s="61" t="str">
        <f>VLOOKUP(Tabla14[[#This Row],[id]],Tabla2[],'aux buscarv'!G$1,FALSE)</f>
        <v>ESTAR</v>
      </c>
      <c r="H709" s="61" t="str">
        <f>VLOOKUP(Tabla14[[#This Row],[id]],Tabla2[],'aux buscarv'!H$1,FALSE)</f>
        <v>SANTA CRUZ</v>
      </c>
      <c r="I709" s="61">
        <f>VLOOKUP(Tabla14[[#This Row],[id]],Tabla2[],'aux buscarv'!I$1,FALSE)</f>
        <v>30</v>
      </c>
      <c r="J709" s="61" t="str">
        <f>VLOOKUP(Tabla14[[#This Row],[id]],Tabla2[],'aux buscarv'!J$1,FALSE)</f>
        <v>MAGALLANES</v>
      </c>
      <c r="K709" s="61" t="str">
        <f>VLOOKUP(Tabla14[[#This Row],[id]],Tabla2[],'aux buscarv'!K$1,FALSE)</f>
        <v>PUERTO SAN JULIAN</v>
      </c>
      <c r="L709" s="61" t="str">
        <f>VLOOKUP(Tabla14[[#This Row],[id]],Tabla2[],'aux buscarv'!L$1,FALSE)</f>
        <v>FRENTE AL CAMPING MUNICIPAL</v>
      </c>
      <c r="M709" s="61" t="str">
        <f>VLOOKUP(Tabla14[[#This Row],[id]],Tabla2[],'aux buscarv'!M$1,FALSE)</f>
        <v>AV. HERNANDO DE MAGALLANES E/ 600 Y 700</v>
      </c>
      <c r="N709" s="62" t="str">
        <f>VLOOKUP(Tabla14[[#This Row],[id]],Tabla2[],'aux buscarv'!N$1,FALSE)</f>
        <v>https://goo.gl/maps/UY8fKedNAM1aBru37</v>
      </c>
      <c r="O709" t="s">
        <v>114</v>
      </c>
      <c r="P709" t="s">
        <v>123</v>
      </c>
      <c r="Q709" t="s">
        <v>111</v>
      </c>
      <c r="R709">
        <v>93</v>
      </c>
    </row>
    <row r="710" spans="1:18" x14ac:dyDescent="0.25">
      <c r="A710" t="s">
        <v>455</v>
      </c>
      <c r="B710" s="46">
        <f>VLOOKUP(Tabla14[[#This Row],[id]],Tabla2[],'aux buscarv'!B$1,FALSE)</f>
        <v>44975</v>
      </c>
      <c r="C710" s="61">
        <f>VLOOKUP(Tabla14[[#This Row],[id]],Tabla2[],'aux buscarv'!C$1,FALSE)</f>
        <v>18</v>
      </c>
      <c r="D710" s="61">
        <f>VLOOKUP(Tabla14[[#This Row],[id]],Tabla2[],'aux buscarv'!D$1,FALSE)</f>
        <v>2</v>
      </c>
      <c r="E710" s="61">
        <f>VLOOKUP(Tabla14[[#This Row],[id]],Tabla2[],'aux buscarv'!E$1,FALSE)</f>
        <v>2023</v>
      </c>
      <c r="F710" s="61">
        <f>VLOOKUP(Tabla14[[#This Row],[id]],Tabla2[],'aux buscarv'!F$1,FALSE)</f>
        <v>8</v>
      </c>
      <c r="G710" s="61" t="str">
        <f>VLOOKUP(Tabla14[[#This Row],[id]],Tabla2[],'aux buscarv'!G$1,FALSE)</f>
        <v>ESTAR</v>
      </c>
      <c r="H710" s="61" t="str">
        <f>VLOOKUP(Tabla14[[#This Row],[id]],Tabla2[],'aux buscarv'!H$1,FALSE)</f>
        <v>SANTA CRUZ</v>
      </c>
      <c r="I710" s="61">
        <f>VLOOKUP(Tabla14[[#This Row],[id]],Tabla2[],'aux buscarv'!I$1,FALSE)</f>
        <v>30</v>
      </c>
      <c r="J710" s="61" t="str">
        <f>VLOOKUP(Tabla14[[#This Row],[id]],Tabla2[],'aux buscarv'!J$1,FALSE)</f>
        <v>MAGALLANES</v>
      </c>
      <c r="K710" s="61" t="str">
        <f>VLOOKUP(Tabla14[[#This Row],[id]],Tabla2[],'aux buscarv'!K$1,FALSE)</f>
        <v>PUERTO SAN JULIAN</v>
      </c>
      <c r="L710" s="61" t="str">
        <f>VLOOKUP(Tabla14[[#This Row],[id]],Tabla2[],'aux buscarv'!L$1,FALSE)</f>
        <v>FRENTE AL CAMPING MUNICIPAL</v>
      </c>
      <c r="M710" s="61" t="str">
        <f>VLOOKUP(Tabla14[[#This Row],[id]],Tabla2[],'aux buscarv'!M$1,FALSE)</f>
        <v>AV. HERNANDO DE MAGALLANES E/ 600 Y 700</v>
      </c>
      <c r="N710" s="62" t="str">
        <f>VLOOKUP(Tabla14[[#This Row],[id]],Tabla2[],'aux buscarv'!N$1,FALSE)</f>
        <v>https://goo.gl/maps/UY8fKedNAM1aBru37</v>
      </c>
      <c r="O710" t="s">
        <v>129</v>
      </c>
      <c r="P710" t="s">
        <v>1022</v>
      </c>
      <c r="Q710" t="s">
        <v>111</v>
      </c>
      <c r="R710">
        <v>18</v>
      </c>
    </row>
    <row r="711" spans="1:18" x14ac:dyDescent="0.25">
      <c r="A711" t="s">
        <v>455</v>
      </c>
      <c r="B711" s="46">
        <f>VLOOKUP(Tabla14[[#This Row],[id]],Tabla2[],'aux buscarv'!B$1,FALSE)</f>
        <v>44975</v>
      </c>
      <c r="C711" s="61">
        <f>VLOOKUP(Tabla14[[#This Row],[id]],Tabla2[],'aux buscarv'!C$1,FALSE)</f>
        <v>18</v>
      </c>
      <c r="D711" s="61">
        <f>VLOOKUP(Tabla14[[#This Row],[id]],Tabla2[],'aux buscarv'!D$1,FALSE)</f>
        <v>2</v>
      </c>
      <c r="E711" s="61">
        <f>VLOOKUP(Tabla14[[#This Row],[id]],Tabla2[],'aux buscarv'!E$1,FALSE)</f>
        <v>2023</v>
      </c>
      <c r="F711" s="61">
        <f>VLOOKUP(Tabla14[[#This Row],[id]],Tabla2[],'aux buscarv'!F$1,FALSE)</f>
        <v>8</v>
      </c>
      <c r="G711" s="61" t="str">
        <f>VLOOKUP(Tabla14[[#This Row],[id]],Tabla2[],'aux buscarv'!G$1,FALSE)</f>
        <v>ESTAR</v>
      </c>
      <c r="H711" s="61" t="str">
        <f>VLOOKUP(Tabla14[[#This Row],[id]],Tabla2[],'aux buscarv'!H$1,FALSE)</f>
        <v>SANTA CRUZ</v>
      </c>
      <c r="I711" s="61">
        <f>VLOOKUP(Tabla14[[#This Row],[id]],Tabla2[],'aux buscarv'!I$1,FALSE)</f>
        <v>30</v>
      </c>
      <c r="J711" s="61" t="str">
        <f>VLOOKUP(Tabla14[[#This Row],[id]],Tabla2[],'aux buscarv'!J$1,FALSE)</f>
        <v>MAGALLANES</v>
      </c>
      <c r="K711" s="61" t="str">
        <f>VLOOKUP(Tabla14[[#This Row],[id]],Tabla2[],'aux buscarv'!K$1,FALSE)</f>
        <v>PUERTO SAN JULIAN</v>
      </c>
      <c r="L711" s="61" t="str">
        <f>VLOOKUP(Tabla14[[#This Row],[id]],Tabla2[],'aux buscarv'!L$1,FALSE)</f>
        <v>FRENTE AL CAMPING MUNICIPAL</v>
      </c>
      <c r="M711" s="61" t="str">
        <f>VLOOKUP(Tabla14[[#This Row],[id]],Tabla2[],'aux buscarv'!M$1,FALSE)</f>
        <v>AV. HERNANDO DE MAGALLANES E/ 600 Y 700</v>
      </c>
      <c r="N711" s="62" t="str">
        <f>VLOOKUP(Tabla14[[#This Row],[id]],Tabla2[],'aux buscarv'!N$1,FALSE)</f>
        <v>https://goo.gl/maps/UY8fKedNAM1aBru37</v>
      </c>
      <c r="O711" t="s">
        <v>129</v>
      </c>
      <c r="P711" t="s">
        <v>1022</v>
      </c>
      <c r="Q711" t="s">
        <v>132</v>
      </c>
      <c r="R711">
        <v>2</v>
      </c>
    </row>
    <row r="712" spans="1:18" x14ac:dyDescent="0.25">
      <c r="A712" t="s">
        <v>455</v>
      </c>
      <c r="B712" s="46">
        <f>VLOOKUP(Tabla14[[#This Row],[id]],Tabla2[],'aux buscarv'!B$1,FALSE)</f>
        <v>44975</v>
      </c>
      <c r="C712" s="61">
        <f>VLOOKUP(Tabla14[[#This Row],[id]],Tabla2[],'aux buscarv'!C$1,FALSE)</f>
        <v>18</v>
      </c>
      <c r="D712" s="61">
        <f>VLOOKUP(Tabla14[[#This Row],[id]],Tabla2[],'aux buscarv'!D$1,FALSE)</f>
        <v>2</v>
      </c>
      <c r="E712" s="61">
        <f>VLOOKUP(Tabla14[[#This Row],[id]],Tabla2[],'aux buscarv'!E$1,FALSE)</f>
        <v>2023</v>
      </c>
      <c r="F712" s="61">
        <f>VLOOKUP(Tabla14[[#This Row],[id]],Tabla2[],'aux buscarv'!F$1,FALSE)</f>
        <v>8</v>
      </c>
      <c r="G712" s="61" t="str">
        <f>VLOOKUP(Tabla14[[#This Row],[id]],Tabla2[],'aux buscarv'!G$1,FALSE)</f>
        <v>ESTAR</v>
      </c>
      <c r="H712" s="61" t="str">
        <f>VLOOKUP(Tabla14[[#This Row],[id]],Tabla2[],'aux buscarv'!H$1,FALSE)</f>
        <v>SANTA CRUZ</v>
      </c>
      <c r="I712" s="61">
        <f>VLOOKUP(Tabla14[[#This Row],[id]],Tabla2[],'aux buscarv'!I$1,FALSE)</f>
        <v>30</v>
      </c>
      <c r="J712" s="61" t="str">
        <f>VLOOKUP(Tabla14[[#This Row],[id]],Tabla2[],'aux buscarv'!J$1,FALSE)</f>
        <v>MAGALLANES</v>
      </c>
      <c r="K712" s="61" t="str">
        <f>VLOOKUP(Tabla14[[#This Row],[id]],Tabla2[],'aux buscarv'!K$1,FALSE)</f>
        <v>PUERTO SAN JULIAN</v>
      </c>
      <c r="L712" s="61" t="str">
        <f>VLOOKUP(Tabla14[[#This Row],[id]],Tabla2[],'aux buscarv'!L$1,FALSE)</f>
        <v>FRENTE AL CAMPING MUNICIPAL</v>
      </c>
      <c r="M712" s="61" t="str">
        <f>VLOOKUP(Tabla14[[#This Row],[id]],Tabla2[],'aux buscarv'!M$1,FALSE)</f>
        <v>AV. HERNANDO DE MAGALLANES E/ 600 Y 700</v>
      </c>
      <c r="N712" s="62" t="str">
        <f>VLOOKUP(Tabla14[[#This Row],[id]],Tabla2[],'aux buscarv'!N$1,FALSE)</f>
        <v>https://goo.gl/maps/UY8fKedNAM1aBru37</v>
      </c>
      <c r="O712" t="s">
        <v>129</v>
      </c>
      <c r="P712" t="s">
        <v>1022</v>
      </c>
      <c r="Q712" t="s">
        <v>133</v>
      </c>
      <c r="R712">
        <v>16</v>
      </c>
    </row>
    <row r="713" spans="1:18" x14ac:dyDescent="0.25">
      <c r="A713" t="s">
        <v>455</v>
      </c>
      <c r="B713" s="46">
        <f>VLOOKUP(Tabla14[[#This Row],[id]],Tabla2[],'aux buscarv'!B$1,FALSE)</f>
        <v>44975</v>
      </c>
      <c r="C713" s="61">
        <f>VLOOKUP(Tabla14[[#This Row],[id]],Tabla2[],'aux buscarv'!C$1,FALSE)</f>
        <v>18</v>
      </c>
      <c r="D713" s="61">
        <f>VLOOKUP(Tabla14[[#This Row],[id]],Tabla2[],'aux buscarv'!D$1,FALSE)</f>
        <v>2</v>
      </c>
      <c r="E713" s="61">
        <f>VLOOKUP(Tabla14[[#This Row],[id]],Tabla2[],'aux buscarv'!E$1,FALSE)</f>
        <v>2023</v>
      </c>
      <c r="F713" s="61">
        <f>VLOOKUP(Tabla14[[#This Row],[id]],Tabla2[],'aux buscarv'!F$1,FALSE)</f>
        <v>8</v>
      </c>
      <c r="G713" s="61" t="str">
        <f>VLOOKUP(Tabla14[[#This Row],[id]],Tabla2[],'aux buscarv'!G$1,FALSE)</f>
        <v>ESTAR</v>
      </c>
      <c r="H713" s="61" t="str">
        <f>VLOOKUP(Tabla14[[#This Row],[id]],Tabla2[],'aux buscarv'!H$1,FALSE)</f>
        <v>SANTA CRUZ</v>
      </c>
      <c r="I713" s="61">
        <f>VLOOKUP(Tabla14[[#This Row],[id]],Tabla2[],'aux buscarv'!I$1,FALSE)</f>
        <v>30</v>
      </c>
      <c r="J713" s="61" t="str">
        <f>VLOOKUP(Tabla14[[#This Row],[id]],Tabla2[],'aux buscarv'!J$1,FALSE)</f>
        <v>MAGALLANES</v>
      </c>
      <c r="K713" s="61" t="str">
        <f>VLOOKUP(Tabla14[[#This Row],[id]],Tabla2[],'aux buscarv'!K$1,FALSE)</f>
        <v>PUERTO SAN JULIAN</v>
      </c>
      <c r="L713" s="61" t="str">
        <f>VLOOKUP(Tabla14[[#This Row],[id]],Tabla2[],'aux buscarv'!L$1,FALSE)</f>
        <v>FRENTE AL CAMPING MUNICIPAL</v>
      </c>
      <c r="M713" s="61" t="str">
        <f>VLOOKUP(Tabla14[[#This Row],[id]],Tabla2[],'aux buscarv'!M$1,FALSE)</f>
        <v>AV. HERNANDO DE MAGALLANES E/ 600 Y 700</v>
      </c>
      <c r="N713" s="62" t="str">
        <f>VLOOKUP(Tabla14[[#This Row],[id]],Tabla2[],'aux buscarv'!N$1,FALSE)</f>
        <v>https://goo.gl/maps/UY8fKedNAM1aBru37</v>
      </c>
      <c r="O713" t="s">
        <v>129</v>
      </c>
      <c r="P713" t="s">
        <v>1022</v>
      </c>
      <c r="Q713" t="s">
        <v>134</v>
      </c>
      <c r="R713">
        <v>3</v>
      </c>
    </row>
    <row r="714" spans="1:18" x14ac:dyDescent="0.25">
      <c r="A714" t="s">
        <v>455</v>
      </c>
      <c r="B714" s="46">
        <f>VLOOKUP(Tabla14[[#This Row],[id]],Tabla2[],'aux buscarv'!B$1,FALSE)</f>
        <v>44975</v>
      </c>
      <c r="C714" s="61">
        <f>VLOOKUP(Tabla14[[#This Row],[id]],Tabla2[],'aux buscarv'!C$1,FALSE)</f>
        <v>18</v>
      </c>
      <c r="D714" s="61">
        <f>VLOOKUP(Tabla14[[#This Row],[id]],Tabla2[],'aux buscarv'!D$1,FALSE)</f>
        <v>2</v>
      </c>
      <c r="E714" s="61">
        <f>VLOOKUP(Tabla14[[#This Row],[id]],Tabla2[],'aux buscarv'!E$1,FALSE)</f>
        <v>2023</v>
      </c>
      <c r="F714" s="61">
        <f>VLOOKUP(Tabla14[[#This Row],[id]],Tabla2[],'aux buscarv'!F$1,FALSE)</f>
        <v>8</v>
      </c>
      <c r="G714" s="61" t="str">
        <f>VLOOKUP(Tabla14[[#This Row],[id]],Tabla2[],'aux buscarv'!G$1,FALSE)</f>
        <v>ESTAR</v>
      </c>
      <c r="H714" s="61" t="str">
        <f>VLOOKUP(Tabla14[[#This Row],[id]],Tabla2[],'aux buscarv'!H$1,FALSE)</f>
        <v>SANTA CRUZ</v>
      </c>
      <c r="I714" s="61">
        <f>VLOOKUP(Tabla14[[#This Row],[id]],Tabla2[],'aux buscarv'!I$1,FALSE)</f>
        <v>30</v>
      </c>
      <c r="J714" s="61" t="str">
        <f>VLOOKUP(Tabla14[[#This Row],[id]],Tabla2[],'aux buscarv'!J$1,FALSE)</f>
        <v>MAGALLANES</v>
      </c>
      <c r="K714" s="61" t="str">
        <f>VLOOKUP(Tabla14[[#This Row],[id]],Tabla2[],'aux buscarv'!K$1,FALSE)</f>
        <v>PUERTO SAN JULIAN</v>
      </c>
      <c r="L714" s="61" t="str">
        <f>VLOOKUP(Tabla14[[#This Row],[id]],Tabla2[],'aux buscarv'!L$1,FALSE)</f>
        <v>FRENTE AL CAMPING MUNICIPAL</v>
      </c>
      <c r="M714" s="61" t="str">
        <f>VLOOKUP(Tabla14[[#This Row],[id]],Tabla2[],'aux buscarv'!M$1,FALSE)</f>
        <v>AV. HERNANDO DE MAGALLANES E/ 600 Y 700</v>
      </c>
      <c r="N714" s="62" t="str">
        <f>VLOOKUP(Tabla14[[#This Row],[id]],Tabla2[],'aux buscarv'!N$1,FALSE)</f>
        <v>https://goo.gl/maps/UY8fKedNAM1aBru37</v>
      </c>
      <c r="O714" t="s">
        <v>129</v>
      </c>
      <c r="P714" t="s">
        <v>1024</v>
      </c>
      <c r="Q714" t="s">
        <v>132</v>
      </c>
      <c r="R714">
        <v>1</v>
      </c>
    </row>
    <row r="715" spans="1:18" x14ac:dyDescent="0.25">
      <c r="A715" t="s">
        <v>455</v>
      </c>
      <c r="B715" s="46">
        <f>VLOOKUP(Tabla14[[#This Row],[id]],Tabla2[],'aux buscarv'!B$1,FALSE)</f>
        <v>44975</v>
      </c>
      <c r="C715" s="61">
        <f>VLOOKUP(Tabla14[[#This Row],[id]],Tabla2[],'aux buscarv'!C$1,FALSE)</f>
        <v>18</v>
      </c>
      <c r="D715" s="61">
        <f>VLOOKUP(Tabla14[[#This Row],[id]],Tabla2[],'aux buscarv'!D$1,FALSE)</f>
        <v>2</v>
      </c>
      <c r="E715" s="61">
        <f>VLOOKUP(Tabla14[[#This Row],[id]],Tabla2[],'aux buscarv'!E$1,FALSE)</f>
        <v>2023</v>
      </c>
      <c r="F715" s="61">
        <f>VLOOKUP(Tabla14[[#This Row],[id]],Tabla2[],'aux buscarv'!F$1,FALSE)</f>
        <v>8</v>
      </c>
      <c r="G715" s="61" t="str">
        <f>VLOOKUP(Tabla14[[#This Row],[id]],Tabla2[],'aux buscarv'!G$1,FALSE)</f>
        <v>ESTAR</v>
      </c>
      <c r="H715" s="61" t="str">
        <f>VLOOKUP(Tabla14[[#This Row],[id]],Tabla2[],'aux buscarv'!H$1,FALSE)</f>
        <v>SANTA CRUZ</v>
      </c>
      <c r="I715" s="61">
        <f>VLOOKUP(Tabla14[[#This Row],[id]],Tabla2[],'aux buscarv'!I$1,FALSE)</f>
        <v>30</v>
      </c>
      <c r="J715" s="61" t="str">
        <f>VLOOKUP(Tabla14[[#This Row],[id]],Tabla2[],'aux buscarv'!J$1,FALSE)</f>
        <v>MAGALLANES</v>
      </c>
      <c r="K715" s="61" t="str">
        <f>VLOOKUP(Tabla14[[#This Row],[id]],Tabla2[],'aux buscarv'!K$1,FALSE)</f>
        <v>PUERTO SAN JULIAN</v>
      </c>
      <c r="L715" s="61" t="str">
        <f>VLOOKUP(Tabla14[[#This Row],[id]],Tabla2[],'aux buscarv'!L$1,FALSE)</f>
        <v>FRENTE AL CAMPING MUNICIPAL</v>
      </c>
      <c r="M715" s="61" t="str">
        <f>VLOOKUP(Tabla14[[#This Row],[id]],Tabla2[],'aux buscarv'!M$1,FALSE)</f>
        <v>AV. HERNANDO DE MAGALLANES E/ 600 Y 700</v>
      </c>
      <c r="N715" s="62" t="str">
        <f>VLOOKUP(Tabla14[[#This Row],[id]],Tabla2[],'aux buscarv'!N$1,FALSE)</f>
        <v>https://goo.gl/maps/UY8fKedNAM1aBru37</v>
      </c>
      <c r="O715" t="s">
        <v>129</v>
      </c>
      <c r="P715" t="s">
        <v>1024</v>
      </c>
      <c r="Q715" t="s">
        <v>136</v>
      </c>
      <c r="R715">
        <v>44</v>
      </c>
    </row>
    <row r="716" spans="1:18" x14ac:dyDescent="0.25">
      <c r="A716" t="s">
        <v>455</v>
      </c>
      <c r="B716" s="46">
        <f>VLOOKUP(Tabla14[[#This Row],[id]],Tabla2[],'aux buscarv'!B$1,FALSE)</f>
        <v>44975</v>
      </c>
      <c r="C716" s="61">
        <f>VLOOKUP(Tabla14[[#This Row],[id]],Tabla2[],'aux buscarv'!C$1,FALSE)</f>
        <v>18</v>
      </c>
      <c r="D716" s="61">
        <f>VLOOKUP(Tabla14[[#This Row],[id]],Tabla2[],'aux buscarv'!D$1,FALSE)</f>
        <v>2</v>
      </c>
      <c r="E716" s="61">
        <f>VLOOKUP(Tabla14[[#This Row],[id]],Tabla2[],'aux buscarv'!E$1,FALSE)</f>
        <v>2023</v>
      </c>
      <c r="F716" s="61">
        <f>VLOOKUP(Tabla14[[#This Row],[id]],Tabla2[],'aux buscarv'!F$1,FALSE)</f>
        <v>8</v>
      </c>
      <c r="G716" s="61" t="str">
        <f>VLOOKUP(Tabla14[[#This Row],[id]],Tabla2[],'aux buscarv'!G$1,FALSE)</f>
        <v>ESTAR</v>
      </c>
      <c r="H716" s="61" t="str">
        <f>VLOOKUP(Tabla14[[#This Row],[id]],Tabla2[],'aux buscarv'!H$1,FALSE)</f>
        <v>SANTA CRUZ</v>
      </c>
      <c r="I716" s="61">
        <f>VLOOKUP(Tabla14[[#This Row],[id]],Tabla2[],'aux buscarv'!I$1,FALSE)</f>
        <v>30</v>
      </c>
      <c r="J716" s="61" t="str">
        <f>VLOOKUP(Tabla14[[#This Row],[id]],Tabla2[],'aux buscarv'!J$1,FALSE)</f>
        <v>MAGALLANES</v>
      </c>
      <c r="K716" s="61" t="str">
        <f>VLOOKUP(Tabla14[[#This Row],[id]],Tabla2[],'aux buscarv'!K$1,FALSE)</f>
        <v>PUERTO SAN JULIAN</v>
      </c>
      <c r="L716" s="61" t="str">
        <f>VLOOKUP(Tabla14[[#This Row],[id]],Tabla2[],'aux buscarv'!L$1,FALSE)</f>
        <v>FRENTE AL CAMPING MUNICIPAL</v>
      </c>
      <c r="M716" s="61" t="str">
        <f>VLOOKUP(Tabla14[[#This Row],[id]],Tabla2[],'aux buscarv'!M$1,FALSE)</f>
        <v>AV. HERNANDO DE MAGALLANES E/ 600 Y 700</v>
      </c>
      <c r="N716" s="62" t="str">
        <f>VLOOKUP(Tabla14[[#This Row],[id]],Tabla2[],'aux buscarv'!N$1,FALSE)</f>
        <v>https://goo.gl/maps/UY8fKedNAM1aBru37</v>
      </c>
      <c r="O716" t="s">
        <v>129</v>
      </c>
      <c r="P716" t="s">
        <v>1024</v>
      </c>
      <c r="Q716" t="s">
        <v>134</v>
      </c>
      <c r="R716">
        <v>3</v>
      </c>
    </row>
    <row r="717" spans="1:18" x14ac:dyDescent="0.25">
      <c r="A717" t="s">
        <v>538</v>
      </c>
      <c r="B717" s="46">
        <f>VLOOKUP(Tabla14[[#This Row],[id]],Tabla2[],'aux buscarv'!B$1,FALSE)</f>
        <v>44970</v>
      </c>
      <c r="C717" s="61">
        <f>VLOOKUP(Tabla14[[#This Row],[id]],Tabla2[],'aux buscarv'!C$1,FALSE)</f>
        <v>13</v>
      </c>
      <c r="D717" s="61">
        <f>VLOOKUP(Tabla14[[#This Row],[id]],Tabla2[],'aux buscarv'!D$1,FALSE)</f>
        <v>2</v>
      </c>
      <c r="E717" s="61">
        <f>VLOOKUP(Tabla14[[#This Row],[id]],Tabla2[],'aux buscarv'!E$1,FALSE)</f>
        <v>2023</v>
      </c>
      <c r="F717" s="61">
        <f>VLOOKUP(Tabla14[[#This Row],[id]],Tabla2[],'aux buscarv'!F$1,FALSE)</f>
        <v>8</v>
      </c>
      <c r="G717" s="61" t="str">
        <f>VLOOKUP(Tabla14[[#This Row],[id]],Tabla2[],'aux buscarv'!G$1,FALSE)</f>
        <v>ESTAR</v>
      </c>
      <c r="H717" s="61" t="str">
        <f>VLOOKUP(Tabla14[[#This Row],[id]],Tabla2[],'aux buscarv'!H$1,FALSE)</f>
        <v>SANTA CRUZ</v>
      </c>
      <c r="I717" s="61">
        <f>VLOOKUP(Tabla14[[#This Row],[id]],Tabla2[],'aux buscarv'!I$1,FALSE)</f>
        <v>30</v>
      </c>
      <c r="J717" s="61" t="str">
        <f>VLOOKUP(Tabla14[[#This Row],[id]],Tabla2[],'aux buscarv'!J$1,FALSE)</f>
        <v>CORPEN AIKE</v>
      </c>
      <c r="K717" s="61" t="str">
        <f>VLOOKUP(Tabla14[[#This Row],[id]],Tabla2[],'aux buscarv'!K$1,FALSE)</f>
        <v>PUERTO SANTA CRUZ</v>
      </c>
      <c r="L717" s="61" t="str">
        <f>VLOOKUP(Tabla14[[#This Row],[id]],Tabla2[],'aux buscarv'!L$1,FALSE)</f>
        <v>CAMION</v>
      </c>
      <c r="M717" s="61" t="str">
        <f>VLOOKUP(Tabla14[[#This Row],[id]],Tabla2[],'aux buscarv'!M$1,FALSE)</f>
        <v>AV. AVELLANEDA ENTRE CIC Y ALBERGUE MUNICPAL</v>
      </c>
      <c r="N717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717" t="s">
        <v>129</v>
      </c>
      <c r="P717" t="s">
        <v>1025</v>
      </c>
      <c r="Q717" t="s">
        <v>111</v>
      </c>
      <c r="R717">
        <v>21</v>
      </c>
    </row>
    <row r="718" spans="1:18" x14ac:dyDescent="0.25">
      <c r="A718" t="s">
        <v>455</v>
      </c>
      <c r="B718" s="46">
        <f>VLOOKUP(Tabla14[[#This Row],[id]],Tabla2[],'aux buscarv'!B$1,FALSE)</f>
        <v>44975</v>
      </c>
      <c r="C718" s="61">
        <f>VLOOKUP(Tabla14[[#This Row],[id]],Tabla2[],'aux buscarv'!C$1,FALSE)</f>
        <v>18</v>
      </c>
      <c r="D718" s="61">
        <f>VLOOKUP(Tabla14[[#This Row],[id]],Tabla2[],'aux buscarv'!D$1,FALSE)</f>
        <v>2</v>
      </c>
      <c r="E718" s="61">
        <f>VLOOKUP(Tabla14[[#This Row],[id]],Tabla2[],'aux buscarv'!E$1,FALSE)</f>
        <v>2023</v>
      </c>
      <c r="F718" s="61">
        <f>VLOOKUP(Tabla14[[#This Row],[id]],Tabla2[],'aux buscarv'!F$1,FALSE)</f>
        <v>8</v>
      </c>
      <c r="G718" s="61" t="str">
        <f>VLOOKUP(Tabla14[[#This Row],[id]],Tabla2[],'aux buscarv'!G$1,FALSE)</f>
        <v>ESTAR</v>
      </c>
      <c r="H718" s="61" t="str">
        <f>VLOOKUP(Tabla14[[#This Row],[id]],Tabla2[],'aux buscarv'!H$1,FALSE)</f>
        <v>SANTA CRUZ</v>
      </c>
      <c r="I718" s="61">
        <f>VLOOKUP(Tabla14[[#This Row],[id]],Tabla2[],'aux buscarv'!I$1,FALSE)</f>
        <v>30</v>
      </c>
      <c r="J718" s="61" t="str">
        <f>VLOOKUP(Tabla14[[#This Row],[id]],Tabla2[],'aux buscarv'!J$1,FALSE)</f>
        <v>MAGALLANES</v>
      </c>
      <c r="K718" s="61" t="str">
        <f>VLOOKUP(Tabla14[[#This Row],[id]],Tabla2[],'aux buscarv'!K$1,FALSE)</f>
        <v>PUERTO SAN JULIAN</v>
      </c>
      <c r="L718" s="61" t="str">
        <f>VLOOKUP(Tabla14[[#This Row],[id]],Tabla2[],'aux buscarv'!L$1,FALSE)</f>
        <v>FRENTE AL CAMPING MUNICIPAL</v>
      </c>
      <c r="M718" s="61" t="str">
        <f>VLOOKUP(Tabla14[[#This Row],[id]],Tabla2[],'aux buscarv'!M$1,FALSE)</f>
        <v>AV. HERNANDO DE MAGALLANES E/ 600 Y 700</v>
      </c>
      <c r="N718" s="62" t="str">
        <f>VLOOKUP(Tabla14[[#This Row],[id]],Tabla2[],'aux buscarv'!N$1,FALSE)</f>
        <v>https://goo.gl/maps/UY8fKedNAM1aBru37</v>
      </c>
      <c r="O718" t="s">
        <v>129</v>
      </c>
      <c r="P718" t="s">
        <v>137</v>
      </c>
      <c r="Q718" t="s">
        <v>111</v>
      </c>
      <c r="R718">
        <v>14</v>
      </c>
    </row>
    <row r="719" spans="1:18" x14ac:dyDescent="0.25">
      <c r="A719" t="s">
        <v>455</v>
      </c>
      <c r="B719" s="46">
        <f>VLOOKUP(Tabla14[[#This Row],[id]],Tabla2[],'aux buscarv'!B$1,FALSE)</f>
        <v>44975</v>
      </c>
      <c r="C719" s="61">
        <f>VLOOKUP(Tabla14[[#This Row],[id]],Tabla2[],'aux buscarv'!C$1,FALSE)</f>
        <v>18</v>
      </c>
      <c r="D719" s="61">
        <f>VLOOKUP(Tabla14[[#This Row],[id]],Tabla2[],'aux buscarv'!D$1,FALSE)</f>
        <v>2</v>
      </c>
      <c r="E719" s="61">
        <f>VLOOKUP(Tabla14[[#This Row],[id]],Tabla2[],'aux buscarv'!E$1,FALSE)</f>
        <v>2023</v>
      </c>
      <c r="F719" s="61">
        <f>VLOOKUP(Tabla14[[#This Row],[id]],Tabla2[],'aux buscarv'!F$1,FALSE)</f>
        <v>8</v>
      </c>
      <c r="G719" s="61" t="str">
        <f>VLOOKUP(Tabla14[[#This Row],[id]],Tabla2[],'aux buscarv'!G$1,FALSE)</f>
        <v>ESTAR</v>
      </c>
      <c r="H719" s="61" t="str">
        <f>VLOOKUP(Tabla14[[#This Row],[id]],Tabla2[],'aux buscarv'!H$1,FALSE)</f>
        <v>SANTA CRUZ</v>
      </c>
      <c r="I719" s="61">
        <f>VLOOKUP(Tabla14[[#This Row],[id]],Tabla2[],'aux buscarv'!I$1,FALSE)</f>
        <v>30</v>
      </c>
      <c r="J719" s="61" t="str">
        <f>VLOOKUP(Tabla14[[#This Row],[id]],Tabla2[],'aux buscarv'!J$1,FALSE)</f>
        <v>MAGALLANES</v>
      </c>
      <c r="K719" s="61" t="str">
        <f>VLOOKUP(Tabla14[[#This Row],[id]],Tabla2[],'aux buscarv'!K$1,FALSE)</f>
        <v>PUERTO SAN JULIAN</v>
      </c>
      <c r="L719" s="61" t="str">
        <f>VLOOKUP(Tabla14[[#This Row],[id]],Tabla2[],'aux buscarv'!L$1,FALSE)</f>
        <v>FRENTE AL CAMPING MUNICIPAL</v>
      </c>
      <c r="M719" s="61" t="str">
        <f>VLOOKUP(Tabla14[[#This Row],[id]],Tabla2[],'aux buscarv'!M$1,FALSE)</f>
        <v>AV. HERNANDO DE MAGALLANES E/ 600 Y 700</v>
      </c>
      <c r="N719" s="62" t="str">
        <f>VLOOKUP(Tabla14[[#This Row],[id]],Tabla2[],'aux buscarv'!N$1,FALSE)</f>
        <v>https://goo.gl/maps/UY8fKedNAM1aBru37</v>
      </c>
      <c r="O719" t="s">
        <v>129</v>
      </c>
      <c r="P719" t="s">
        <v>137</v>
      </c>
      <c r="Q719" t="s">
        <v>138</v>
      </c>
      <c r="R719">
        <v>3</v>
      </c>
    </row>
    <row r="720" spans="1:18" x14ac:dyDescent="0.25">
      <c r="A720" t="s">
        <v>455</v>
      </c>
      <c r="B720" s="46">
        <f>VLOOKUP(Tabla14[[#This Row],[id]],Tabla2[],'aux buscarv'!B$1,FALSE)</f>
        <v>44975</v>
      </c>
      <c r="C720" s="61">
        <f>VLOOKUP(Tabla14[[#This Row],[id]],Tabla2[],'aux buscarv'!C$1,FALSE)</f>
        <v>18</v>
      </c>
      <c r="D720" s="61">
        <f>VLOOKUP(Tabla14[[#This Row],[id]],Tabla2[],'aux buscarv'!D$1,FALSE)</f>
        <v>2</v>
      </c>
      <c r="E720" s="61">
        <f>VLOOKUP(Tabla14[[#This Row],[id]],Tabla2[],'aux buscarv'!E$1,FALSE)</f>
        <v>2023</v>
      </c>
      <c r="F720" s="61">
        <f>VLOOKUP(Tabla14[[#This Row],[id]],Tabla2[],'aux buscarv'!F$1,FALSE)</f>
        <v>8</v>
      </c>
      <c r="G720" s="61" t="str">
        <f>VLOOKUP(Tabla14[[#This Row],[id]],Tabla2[],'aux buscarv'!G$1,FALSE)</f>
        <v>ESTAR</v>
      </c>
      <c r="H720" s="61" t="str">
        <f>VLOOKUP(Tabla14[[#This Row],[id]],Tabla2[],'aux buscarv'!H$1,FALSE)</f>
        <v>SANTA CRUZ</v>
      </c>
      <c r="I720" s="61">
        <f>VLOOKUP(Tabla14[[#This Row],[id]],Tabla2[],'aux buscarv'!I$1,FALSE)</f>
        <v>30</v>
      </c>
      <c r="J720" s="61" t="str">
        <f>VLOOKUP(Tabla14[[#This Row],[id]],Tabla2[],'aux buscarv'!J$1,FALSE)</f>
        <v>MAGALLANES</v>
      </c>
      <c r="K720" s="61" t="str">
        <f>VLOOKUP(Tabla14[[#This Row],[id]],Tabla2[],'aux buscarv'!K$1,FALSE)</f>
        <v>PUERTO SAN JULIAN</v>
      </c>
      <c r="L720" s="61" t="str">
        <f>VLOOKUP(Tabla14[[#This Row],[id]],Tabla2[],'aux buscarv'!L$1,FALSE)</f>
        <v>FRENTE AL CAMPING MUNICIPAL</v>
      </c>
      <c r="M720" s="61" t="str">
        <f>VLOOKUP(Tabla14[[#This Row],[id]],Tabla2[],'aux buscarv'!M$1,FALSE)</f>
        <v>AV. HERNANDO DE MAGALLANES E/ 600 Y 700</v>
      </c>
      <c r="N720" s="62" t="str">
        <f>VLOOKUP(Tabla14[[#This Row],[id]],Tabla2[],'aux buscarv'!N$1,FALSE)</f>
        <v>https://goo.gl/maps/UY8fKedNAM1aBru37</v>
      </c>
      <c r="O720" t="s">
        <v>129</v>
      </c>
      <c r="P720" t="s">
        <v>137</v>
      </c>
      <c r="Q720" t="s">
        <v>140</v>
      </c>
      <c r="R720">
        <v>14</v>
      </c>
    </row>
    <row r="721" spans="1:18" x14ac:dyDescent="0.25">
      <c r="A721" t="s">
        <v>455</v>
      </c>
      <c r="B721" s="46">
        <f>VLOOKUP(Tabla14[[#This Row],[id]],Tabla2[],'aux buscarv'!B$1,FALSE)</f>
        <v>44975</v>
      </c>
      <c r="C721" s="61">
        <f>VLOOKUP(Tabla14[[#This Row],[id]],Tabla2[],'aux buscarv'!C$1,FALSE)</f>
        <v>18</v>
      </c>
      <c r="D721" s="61">
        <f>VLOOKUP(Tabla14[[#This Row],[id]],Tabla2[],'aux buscarv'!D$1,FALSE)</f>
        <v>2</v>
      </c>
      <c r="E721" s="61">
        <f>VLOOKUP(Tabla14[[#This Row],[id]],Tabla2[],'aux buscarv'!E$1,FALSE)</f>
        <v>2023</v>
      </c>
      <c r="F721" s="61">
        <f>VLOOKUP(Tabla14[[#This Row],[id]],Tabla2[],'aux buscarv'!F$1,FALSE)</f>
        <v>8</v>
      </c>
      <c r="G721" s="61" t="str">
        <f>VLOOKUP(Tabla14[[#This Row],[id]],Tabla2[],'aux buscarv'!G$1,FALSE)</f>
        <v>ESTAR</v>
      </c>
      <c r="H721" s="61" t="str">
        <f>VLOOKUP(Tabla14[[#This Row],[id]],Tabla2[],'aux buscarv'!H$1,FALSE)</f>
        <v>SANTA CRUZ</v>
      </c>
      <c r="I721" s="61">
        <f>VLOOKUP(Tabla14[[#This Row],[id]],Tabla2[],'aux buscarv'!I$1,FALSE)</f>
        <v>30</v>
      </c>
      <c r="J721" s="61" t="str">
        <f>VLOOKUP(Tabla14[[#This Row],[id]],Tabla2[],'aux buscarv'!J$1,FALSE)</f>
        <v>MAGALLANES</v>
      </c>
      <c r="K721" s="61" t="str">
        <f>VLOOKUP(Tabla14[[#This Row],[id]],Tabla2[],'aux buscarv'!K$1,FALSE)</f>
        <v>PUERTO SAN JULIAN</v>
      </c>
      <c r="L721" s="61" t="str">
        <f>VLOOKUP(Tabla14[[#This Row],[id]],Tabla2[],'aux buscarv'!L$1,FALSE)</f>
        <v>FRENTE AL CAMPING MUNICIPAL</v>
      </c>
      <c r="M721" s="61" t="str">
        <f>VLOOKUP(Tabla14[[#This Row],[id]],Tabla2[],'aux buscarv'!M$1,FALSE)</f>
        <v>AV. HERNANDO DE MAGALLANES E/ 600 Y 700</v>
      </c>
      <c r="N721" s="62" t="str">
        <f>VLOOKUP(Tabla14[[#This Row],[id]],Tabla2[],'aux buscarv'!N$1,FALSE)</f>
        <v>https://goo.gl/maps/UY8fKedNAM1aBru37</v>
      </c>
      <c r="O721" t="s">
        <v>129</v>
      </c>
      <c r="P721" t="s">
        <v>137</v>
      </c>
      <c r="Q721" t="s">
        <v>142</v>
      </c>
      <c r="R721">
        <v>35</v>
      </c>
    </row>
    <row r="722" spans="1:18" x14ac:dyDescent="0.25">
      <c r="A722" t="s">
        <v>455</v>
      </c>
      <c r="B722" s="46">
        <f>VLOOKUP(Tabla14[[#This Row],[id]],Tabla2[],'aux buscarv'!B$1,FALSE)</f>
        <v>44975</v>
      </c>
      <c r="C722" s="61">
        <f>VLOOKUP(Tabla14[[#This Row],[id]],Tabla2[],'aux buscarv'!C$1,FALSE)</f>
        <v>18</v>
      </c>
      <c r="D722" s="61">
        <f>VLOOKUP(Tabla14[[#This Row],[id]],Tabla2[],'aux buscarv'!D$1,FALSE)</f>
        <v>2</v>
      </c>
      <c r="E722" s="61">
        <f>VLOOKUP(Tabla14[[#This Row],[id]],Tabla2[],'aux buscarv'!E$1,FALSE)</f>
        <v>2023</v>
      </c>
      <c r="F722" s="61">
        <f>VLOOKUP(Tabla14[[#This Row],[id]],Tabla2[],'aux buscarv'!F$1,FALSE)</f>
        <v>8</v>
      </c>
      <c r="G722" s="61" t="str">
        <f>VLOOKUP(Tabla14[[#This Row],[id]],Tabla2[],'aux buscarv'!G$1,FALSE)</f>
        <v>ESTAR</v>
      </c>
      <c r="H722" s="61" t="str">
        <f>VLOOKUP(Tabla14[[#This Row],[id]],Tabla2[],'aux buscarv'!H$1,FALSE)</f>
        <v>SANTA CRUZ</v>
      </c>
      <c r="I722" s="61">
        <f>VLOOKUP(Tabla14[[#This Row],[id]],Tabla2[],'aux buscarv'!I$1,FALSE)</f>
        <v>30</v>
      </c>
      <c r="J722" s="61" t="str">
        <f>VLOOKUP(Tabla14[[#This Row],[id]],Tabla2[],'aux buscarv'!J$1,FALSE)</f>
        <v>MAGALLANES</v>
      </c>
      <c r="K722" s="61" t="str">
        <f>VLOOKUP(Tabla14[[#This Row],[id]],Tabla2[],'aux buscarv'!K$1,FALSE)</f>
        <v>PUERTO SAN JULIAN</v>
      </c>
      <c r="L722" s="61" t="str">
        <f>VLOOKUP(Tabla14[[#This Row],[id]],Tabla2[],'aux buscarv'!L$1,FALSE)</f>
        <v>FRENTE AL CAMPING MUNICIPAL</v>
      </c>
      <c r="M722" s="61" t="str">
        <f>VLOOKUP(Tabla14[[#This Row],[id]],Tabla2[],'aux buscarv'!M$1,FALSE)</f>
        <v>AV. HERNANDO DE MAGALLANES E/ 600 Y 700</v>
      </c>
      <c r="N722" s="62" t="str">
        <f>VLOOKUP(Tabla14[[#This Row],[id]],Tabla2[],'aux buscarv'!N$1,FALSE)</f>
        <v>https://goo.gl/maps/UY8fKedNAM1aBru37</v>
      </c>
      <c r="O722" t="s">
        <v>129</v>
      </c>
      <c r="P722" t="s">
        <v>137</v>
      </c>
      <c r="Q722" t="s">
        <v>134</v>
      </c>
      <c r="R722">
        <v>6</v>
      </c>
    </row>
    <row r="723" spans="1:18" x14ac:dyDescent="0.25">
      <c r="A723" t="s">
        <v>455</v>
      </c>
      <c r="B723" s="46">
        <f>VLOOKUP(Tabla14[[#This Row],[id]],Tabla2[],'aux buscarv'!B$1,FALSE)</f>
        <v>44975</v>
      </c>
      <c r="C723" s="61">
        <f>VLOOKUP(Tabla14[[#This Row],[id]],Tabla2[],'aux buscarv'!C$1,FALSE)</f>
        <v>18</v>
      </c>
      <c r="D723" s="61">
        <f>VLOOKUP(Tabla14[[#This Row],[id]],Tabla2[],'aux buscarv'!D$1,FALSE)</f>
        <v>2</v>
      </c>
      <c r="E723" s="61">
        <f>VLOOKUP(Tabla14[[#This Row],[id]],Tabla2[],'aux buscarv'!E$1,FALSE)</f>
        <v>2023</v>
      </c>
      <c r="F723" s="61">
        <f>VLOOKUP(Tabla14[[#This Row],[id]],Tabla2[],'aux buscarv'!F$1,FALSE)</f>
        <v>8</v>
      </c>
      <c r="G723" s="61" t="str">
        <f>VLOOKUP(Tabla14[[#This Row],[id]],Tabla2[],'aux buscarv'!G$1,FALSE)</f>
        <v>ESTAR</v>
      </c>
      <c r="H723" s="61" t="str">
        <f>VLOOKUP(Tabla14[[#This Row],[id]],Tabla2[],'aux buscarv'!H$1,FALSE)</f>
        <v>SANTA CRUZ</v>
      </c>
      <c r="I723" s="61">
        <f>VLOOKUP(Tabla14[[#This Row],[id]],Tabla2[],'aux buscarv'!I$1,FALSE)</f>
        <v>30</v>
      </c>
      <c r="J723" s="61" t="str">
        <f>VLOOKUP(Tabla14[[#This Row],[id]],Tabla2[],'aux buscarv'!J$1,FALSE)</f>
        <v>MAGALLANES</v>
      </c>
      <c r="K723" s="61" t="str">
        <f>VLOOKUP(Tabla14[[#This Row],[id]],Tabla2[],'aux buscarv'!K$1,FALSE)</f>
        <v>PUERTO SAN JULIAN</v>
      </c>
      <c r="L723" s="61" t="str">
        <f>VLOOKUP(Tabla14[[#This Row],[id]],Tabla2[],'aux buscarv'!L$1,FALSE)</f>
        <v>FRENTE AL CAMPING MUNICIPAL</v>
      </c>
      <c r="M723" s="61" t="str">
        <f>VLOOKUP(Tabla14[[#This Row],[id]],Tabla2[],'aux buscarv'!M$1,FALSE)</f>
        <v>AV. HERNANDO DE MAGALLANES E/ 600 Y 700</v>
      </c>
      <c r="N723" s="62" t="str">
        <f>VLOOKUP(Tabla14[[#This Row],[id]],Tabla2[],'aux buscarv'!N$1,FALSE)</f>
        <v>https://goo.gl/maps/UY8fKedNAM1aBru37</v>
      </c>
      <c r="O723" t="s">
        <v>144</v>
      </c>
      <c r="P723" t="s">
        <v>145</v>
      </c>
      <c r="Q723" t="s">
        <v>111</v>
      </c>
      <c r="R723">
        <v>14</v>
      </c>
    </row>
    <row r="724" spans="1:18" x14ac:dyDescent="0.25">
      <c r="A724" t="s">
        <v>455</v>
      </c>
      <c r="B724" s="46">
        <f>VLOOKUP(Tabla14[[#This Row],[id]],Tabla2[],'aux buscarv'!B$1,FALSE)</f>
        <v>44975</v>
      </c>
      <c r="C724" s="61">
        <f>VLOOKUP(Tabla14[[#This Row],[id]],Tabla2[],'aux buscarv'!C$1,FALSE)</f>
        <v>18</v>
      </c>
      <c r="D724" s="61">
        <f>VLOOKUP(Tabla14[[#This Row],[id]],Tabla2[],'aux buscarv'!D$1,FALSE)</f>
        <v>2</v>
      </c>
      <c r="E724" s="61">
        <f>VLOOKUP(Tabla14[[#This Row],[id]],Tabla2[],'aux buscarv'!E$1,FALSE)</f>
        <v>2023</v>
      </c>
      <c r="F724" s="61">
        <f>VLOOKUP(Tabla14[[#This Row],[id]],Tabla2[],'aux buscarv'!F$1,FALSE)</f>
        <v>8</v>
      </c>
      <c r="G724" s="61" t="str">
        <f>VLOOKUP(Tabla14[[#This Row],[id]],Tabla2[],'aux buscarv'!G$1,FALSE)</f>
        <v>ESTAR</v>
      </c>
      <c r="H724" s="61" t="str">
        <f>VLOOKUP(Tabla14[[#This Row],[id]],Tabla2[],'aux buscarv'!H$1,FALSE)</f>
        <v>SANTA CRUZ</v>
      </c>
      <c r="I724" s="61">
        <f>VLOOKUP(Tabla14[[#This Row],[id]],Tabla2[],'aux buscarv'!I$1,FALSE)</f>
        <v>30</v>
      </c>
      <c r="J724" s="61" t="str">
        <f>VLOOKUP(Tabla14[[#This Row],[id]],Tabla2[],'aux buscarv'!J$1,FALSE)</f>
        <v>MAGALLANES</v>
      </c>
      <c r="K724" s="61" t="str">
        <f>VLOOKUP(Tabla14[[#This Row],[id]],Tabla2[],'aux buscarv'!K$1,FALSE)</f>
        <v>PUERTO SAN JULIAN</v>
      </c>
      <c r="L724" s="61" t="str">
        <f>VLOOKUP(Tabla14[[#This Row],[id]],Tabla2[],'aux buscarv'!L$1,FALSE)</f>
        <v>FRENTE AL CAMPING MUNICIPAL</v>
      </c>
      <c r="M724" s="61" t="str">
        <f>VLOOKUP(Tabla14[[#This Row],[id]],Tabla2[],'aux buscarv'!M$1,FALSE)</f>
        <v>AV. HERNANDO DE MAGALLANES E/ 600 Y 700</v>
      </c>
      <c r="N724" s="62" t="str">
        <f>VLOOKUP(Tabla14[[#This Row],[id]],Tabla2[],'aux buscarv'!N$1,FALSE)</f>
        <v>https://goo.gl/maps/UY8fKedNAM1aBru37</v>
      </c>
      <c r="O724" t="s">
        <v>144</v>
      </c>
      <c r="P724" t="s">
        <v>145</v>
      </c>
      <c r="Q724" t="s">
        <v>146</v>
      </c>
      <c r="R724">
        <v>58</v>
      </c>
    </row>
    <row r="725" spans="1:18" x14ac:dyDescent="0.25">
      <c r="A725" t="s">
        <v>455</v>
      </c>
      <c r="B725" s="46">
        <f>VLOOKUP(Tabla14[[#This Row],[id]],Tabla2[],'aux buscarv'!B$1,FALSE)</f>
        <v>44975</v>
      </c>
      <c r="C725" s="61">
        <f>VLOOKUP(Tabla14[[#This Row],[id]],Tabla2[],'aux buscarv'!C$1,FALSE)</f>
        <v>18</v>
      </c>
      <c r="D725" s="61">
        <f>VLOOKUP(Tabla14[[#This Row],[id]],Tabla2[],'aux buscarv'!D$1,FALSE)</f>
        <v>2</v>
      </c>
      <c r="E725" s="61">
        <f>VLOOKUP(Tabla14[[#This Row],[id]],Tabla2[],'aux buscarv'!E$1,FALSE)</f>
        <v>2023</v>
      </c>
      <c r="F725" s="61">
        <f>VLOOKUP(Tabla14[[#This Row],[id]],Tabla2[],'aux buscarv'!F$1,FALSE)</f>
        <v>8</v>
      </c>
      <c r="G725" s="61" t="str">
        <f>VLOOKUP(Tabla14[[#This Row],[id]],Tabla2[],'aux buscarv'!G$1,FALSE)</f>
        <v>ESTAR</v>
      </c>
      <c r="H725" s="61" t="str">
        <f>VLOOKUP(Tabla14[[#This Row],[id]],Tabla2[],'aux buscarv'!H$1,FALSE)</f>
        <v>SANTA CRUZ</v>
      </c>
      <c r="I725" s="61">
        <f>VLOOKUP(Tabla14[[#This Row],[id]],Tabla2[],'aux buscarv'!I$1,FALSE)</f>
        <v>30</v>
      </c>
      <c r="J725" s="61" t="str">
        <f>VLOOKUP(Tabla14[[#This Row],[id]],Tabla2[],'aux buscarv'!J$1,FALSE)</f>
        <v>MAGALLANES</v>
      </c>
      <c r="K725" s="61" t="str">
        <f>VLOOKUP(Tabla14[[#This Row],[id]],Tabla2[],'aux buscarv'!K$1,FALSE)</f>
        <v>PUERTO SAN JULIAN</v>
      </c>
      <c r="L725" s="61" t="str">
        <f>VLOOKUP(Tabla14[[#This Row],[id]],Tabla2[],'aux buscarv'!L$1,FALSE)</f>
        <v>FRENTE AL CAMPING MUNICIPAL</v>
      </c>
      <c r="M725" s="61" t="str">
        <f>VLOOKUP(Tabla14[[#This Row],[id]],Tabla2[],'aux buscarv'!M$1,FALSE)</f>
        <v>AV. HERNANDO DE MAGALLANES E/ 600 Y 700</v>
      </c>
      <c r="N725" s="62" t="str">
        <f>VLOOKUP(Tabla14[[#This Row],[id]],Tabla2[],'aux buscarv'!N$1,FALSE)</f>
        <v>https://goo.gl/maps/UY8fKedNAM1aBru37</v>
      </c>
      <c r="O725" t="s">
        <v>151</v>
      </c>
      <c r="P725" t="s">
        <v>151</v>
      </c>
      <c r="Q725" t="s">
        <v>111</v>
      </c>
      <c r="R725">
        <v>37</v>
      </c>
    </row>
    <row r="726" spans="1:18" x14ac:dyDescent="0.25">
      <c r="A726" t="s">
        <v>455</v>
      </c>
      <c r="B726" s="46">
        <f>VLOOKUP(Tabla14[[#This Row],[id]],Tabla2[],'aux buscarv'!B$1,FALSE)</f>
        <v>44975</v>
      </c>
      <c r="C726" s="61">
        <f>VLOOKUP(Tabla14[[#This Row],[id]],Tabla2[],'aux buscarv'!C$1,FALSE)</f>
        <v>18</v>
      </c>
      <c r="D726" s="61">
        <f>VLOOKUP(Tabla14[[#This Row],[id]],Tabla2[],'aux buscarv'!D$1,FALSE)</f>
        <v>2</v>
      </c>
      <c r="E726" s="61">
        <f>VLOOKUP(Tabla14[[#This Row],[id]],Tabla2[],'aux buscarv'!E$1,FALSE)</f>
        <v>2023</v>
      </c>
      <c r="F726" s="61">
        <f>VLOOKUP(Tabla14[[#This Row],[id]],Tabla2[],'aux buscarv'!F$1,FALSE)</f>
        <v>8</v>
      </c>
      <c r="G726" s="61" t="str">
        <f>VLOOKUP(Tabla14[[#This Row],[id]],Tabla2[],'aux buscarv'!G$1,FALSE)</f>
        <v>ESTAR</v>
      </c>
      <c r="H726" s="61" t="str">
        <f>VLOOKUP(Tabla14[[#This Row],[id]],Tabla2[],'aux buscarv'!H$1,FALSE)</f>
        <v>SANTA CRUZ</v>
      </c>
      <c r="I726" s="61">
        <f>VLOOKUP(Tabla14[[#This Row],[id]],Tabla2[],'aux buscarv'!I$1,FALSE)</f>
        <v>30</v>
      </c>
      <c r="J726" s="61" t="str">
        <f>VLOOKUP(Tabla14[[#This Row],[id]],Tabla2[],'aux buscarv'!J$1,FALSE)</f>
        <v>MAGALLANES</v>
      </c>
      <c r="K726" s="61" t="str">
        <f>VLOOKUP(Tabla14[[#This Row],[id]],Tabla2[],'aux buscarv'!K$1,FALSE)</f>
        <v>PUERTO SAN JULIAN</v>
      </c>
      <c r="L726" s="61" t="str">
        <f>VLOOKUP(Tabla14[[#This Row],[id]],Tabla2[],'aux buscarv'!L$1,FALSE)</f>
        <v>FRENTE AL CAMPING MUNICIPAL</v>
      </c>
      <c r="M726" s="61" t="str">
        <f>VLOOKUP(Tabla14[[#This Row],[id]],Tabla2[],'aux buscarv'!M$1,FALSE)</f>
        <v>AV. HERNANDO DE MAGALLANES E/ 600 Y 700</v>
      </c>
      <c r="N726" s="62" t="str">
        <f>VLOOKUP(Tabla14[[#This Row],[id]],Tabla2[],'aux buscarv'!N$1,FALSE)</f>
        <v>https://goo.gl/maps/UY8fKedNAM1aBru37</v>
      </c>
      <c r="O726" t="s">
        <v>151</v>
      </c>
      <c r="P726" t="s">
        <v>151</v>
      </c>
      <c r="Q726" t="s">
        <v>142</v>
      </c>
      <c r="R726">
        <v>56</v>
      </c>
    </row>
    <row r="727" spans="1:18" x14ac:dyDescent="0.25">
      <c r="A727" t="s">
        <v>455</v>
      </c>
      <c r="B727" s="46">
        <f>VLOOKUP(Tabla14[[#This Row],[id]],Tabla2[],'aux buscarv'!B$1,FALSE)</f>
        <v>44975</v>
      </c>
      <c r="C727" s="61">
        <f>VLOOKUP(Tabla14[[#This Row],[id]],Tabla2[],'aux buscarv'!C$1,FALSE)</f>
        <v>18</v>
      </c>
      <c r="D727" s="61">
        <f>VLOOKUP(Tabla14[[#This Row],[id]],Tabla2[],'aux buscarv'!D$1,FALSE)</f>
        <v>2</v>
      </c>
      <c r="E727" s="61">
        <f>VLOOKUP(Tabla14[[#This Row],[id]],Tabla2[],'aux buscarv'!E$1,FALSE)</f>
        <v>2023</v>
      </c>
      <c r="F727" s="61">
        <f>VLOOKUP(Tabla14[[#This Row],[id]],Tabla2[],'aux buscarv'!F$1,FALSE)</f>
        <v>8</v>
      </c>
      <c r="G727" s="61" t="str">
        <f>VLOOKUP(Tabla14[[#This Row],[id]],Tabla2[],'aux buscarv'!G$1,FALSE)</f>
        <v>ESTAR</v>
      </c>
      <c r="H727" s="61" t="str">
        <f>VLOOKUP(Tabla14[[#This Row],[id]],Tabla2[],'aux buscarv'!H$1,FALSE)</f>
        <v>SANTA CRUZ</v>
      </c>
      <c r="I727" s="61">
        <f>VLOOKUP(Tabla14[[#This Row],[id]],Tabla2[],'aux buscarv'!I$1,FALSE)</f>
        <v>30</v>
      </c>
      <c r="J727" s="61" t="str">
        <f>VLOOKUP(Tabla14[[#This Row],[id]],Tabla2[],'aux buscarv'!J$1,FALSE)</f>
        <v>MAGALLANES</v>
      </c>
      <c r="K727" s="61" t="str">
        <f>VLOOKUP(Tabla14[[#This Row],[id]],Tabla2[],'aux buscarv'!K$1,FALSE)</f>
        <v>PUERTO SAN JULIAN</v>
      </c>
      <c r="L727" s="61" t="str">
        <f>VLOOKUP(Tabla14[[#This Row],[id]],Tabla2[],'aux buscarv'!L$1,FALSE)</f>
        <v>FRENTE AL CAMPING MUNICIPAL</v>
      </c>
      <c r="M727" s="61" t="str">
        <f>VLOOKUP(Tabla14[[#This Row],[id]],Tabla2[],'aux buscarv'!M$1,FALSE)</f>
        <v>AV. HERNANDO DE MAGALLANES E/ 600 Y 700</v>
      </c>
      <c r="N727" s="62" t="str">
        <f>VLOOKUP(Tabla14[[#This Row],[id]],Tabla2[],'aux buscarv'!N$1,FALSE)</f>
        <v>https://goo.gl/maps/UY8fKedNAM1aBru37</v>
      </c>
      <c r="O727" t="s">
        <v>152</v>
      </c>
      <c r="P727" t="s">
        <v>152</v>
      </c>
      <c r="Q727" t="s">
        <v>111</v>
      </c>
      <c r="R727">
        <v>22</v>
      </c>
    </row>
    <row r="728" spans="1:18" x14ac:dyDescent="0.25">
      <c r="A728" t="s">
        <v>455</v>
      </c>
      <c r="B728" s="46">
        <f>VLOOKUP(Tabla14[[#This Row],[id]],Tabla2[],'aux buscarv'!B$1,FALSE)</f>
        <v>44975</v>
      </c>
      <c r="C728" s="61">
        <f>VLOOKUP(Tabla14[[#This Row],[id]],Tabla2[],'aux buscarv'!C$1,FALSE)</f>
        <v>18</v>
      </c>
      <c r="D728" s="61">
        <f>VLOOKUP(Tabla14[[#This Row],[id]],Tabla2[],'aux buscarv'!D$1,FALSE)</f>
        <v>2</v>
      </c>
      <c r="E728" s="61">
        <f>VLOOKUP(Tabla14[[#This Row],[id]],Tabla2[],'aux buscarv'!E$1,FALSE)</f>
        <v>2023</v>
      </c>
      <c r="F728" s="61">
        <f>VLOOKUP(Tabla14[[#This Row],[id]],Tabla2[],'aux buscarv'!F$1,FALSE)</f>
        <v>8</v>
      </c>
      <c r="G728" s="61" t="str">
        <f>VLOOKUP(Tabla14[[#This Row],[id]],Tabla2[],'aux buscarv'!G$1,FALSE)</f>
        <v>ESTAR</v>
      </c>
      <c r="H728" s="61" t="str">
        <f>VLOOKUP(Tabla14[[#This Row],[id]],Tabla2[],'aux buscarv'!H$1,FALSE)</f>
        <v>SANTA CRUZ</v>
      </c>
      <c r="I728" s="61">
        <f>VLOOKUP(Tabla14[[#This Row],[id]],Tabla2[],'aux buscarv'!I$1,FALSE)</f>
        <v>30</v>
      </c>
      <c r="J728" s="61" t="str">
        <f>VLOOKUP(Tabla14[[#This Row],[id]],Tabla2[],'aux buscarv'!J$1,FALSE)</f>
        <v>MAGALLANES</v>
      </c>
      <c r="K728" s="61" t="str">
        <f>VLOOKUP(Tabla14[[#This Row],[id]],Tabla2[],'aux buscarv'!K$1,FALSE)</f>
        <v>PUERTO SAN JULIAN</v>
      </c>
      <c r="L728" s="61" t="str">
        <f>VLOOKUP(Tabla14[[#This Row],[id]],Tabla2[],'aux buscarv'!L$1,FALSE)</f>
        <v>FRENTE AL CAMPING MUNICIPAL</v>
      </c>
      <c r="M728" s="61" t="str">
        <f>VLOOKUP(Tabla14[[#This Row],[id]],Tabla2[],'aux buscarv'!M$1,FALSE)</f>
        <v>AV. HERNANDO DE MAGALLANES E/ 600 Y 700</v>
      </c>
      <c r="N728" s="62" t="str">
        <f>VLOOKUP(Tabla14[[#This Row],[id]],Tabla2[],'aux buscarv'!N$1,FALSE)</f>
        <v>https://goo.gl/maps/UY8fKedNAM1aBru37</v>
      </c>
      <c r="O728" t="s">
        <v>152</v>
      </c>
      <c r="P728" t="s">
        <v>152</v>
      </c>
      <c r="Q728" t="s">
        <v>142</v>
      </c>
      <c r="R728">
        <v>32</v>
      </c>
    </row>
    <row r="729" spans="1:18" x14ac:dyDescent="0.25">
      <c r="A729" t="s">
        <v>455</v>
      </c>
      <c r="B729" s="46">
        <f>VLOOKUP(Tabla14[[#This Row],[id]],Tabla2[],'aux buscarv'!B$1,FALSE)</f>
        <v>44975</v>
      </c>
      <c r="C729" s="61">
        <f>VLOOKUP(Tabla14[[#This Row],[id]],Tabla2[],'aux buscarv'!C$1,FALSE)</f>
        <v>18</v>
      </c>
      <c r="D729" s="61">
        <f>VLOOKUP(Tabla14[[#This Row],[id]],Tabla2[],'aux buscarv'!D$1,FALSE)</f>
        <v>2</v>
      </c>
      <c r="E729" s="61">
        <f>VLOOKUP(Tabla14[[#This Row],[id]],Tabla2[],'aux buscarv'!E$1,FALSE)</f>
        <v>2023</v>
      </c>
      <c r="F729" s="61">
        <f>VLOOKUP(Tabla14[[#This Row],[id]],Tabla2[],'aux buscarv'!F$1,FALSE)</f>
        <v>8</v>
      </c>
      <c r="G729" s="61" t="str">
        <f>VLOOKUP(Tabla14[[#This Row],[id]],Tabla2[],'aux buscarv'!G$1,FALSE)</f>
        <v>ESTAR</v>
      </c>
      <c r="H729" s="61" t="str">
        <f>VLOOKUP(Tabla14[[#This Row],[id]],Tabla2[],'aux buscarv'!H$1,FALSE)</f>
        <v>SANTA CRUZ</v>
      </c>
      <c r="I729" s="61">
        <f>VLOOKUP(Tabla14[[#This Row],[id]],Tabla2[],'aux buscarv'!I$1,FALSE)</f>
        <v>30</v>
      </c>
      <c r="J729" s="61" t="str">
        <f>VLOOKUP(Tabla14[[#This Row],[id]],Tabla2[],'aux buscarv'!J$1,FALSE)</f>
        <v>MAGALLANES</v>
      </c>
      <c r="K729" s="61" t="str">
        <f>VLOOKUP(Tabla14[[#This Row],[id]],Tabla2[],'aux buscarv'!K$1,FALSE)</f>
        <v>PUERTO SAN JULIAN</v>
      </c>
      <c r="L729" s="61" t="str">
        <f>VLOOKUP(Tabla14[[#This Row],[id]],Tabla2[],'aux buscarv'!L$1,FALSE)</f>
        <v>FRENTE AL CAMPING MUNICIPAL</v>
      </c>
      <c r="M729" s="61" t="str">
        <f>VLOOKUP(Tabla14[[#This Row],[id]],Tabla2[],'aux buscarv'!M$1,FALSE)</f>
        <v>AV. HERNANDO DE MAGALLANES E/ 600 Y 700</v>
      </c>
      <c r="N729" s="62" t="str">
        <f>VLOOKUP(Tabla14[[#This Row],[id]],Tabla2[],'aux buscarv'!N$1,FALSE)</f>
        <v>https://goo.gl/maps/UY8fKedNAM1aBru37</v>
      </c>
      <c r="O729" t="s">
        <v>152</v>
      </c>
      <c r="P729" t="s">
        <v>152</v>
      </c>
      <c r="Q729" t="s">
        <v>134</v>
      </c>
      <c r="R729">
        <v>2</v>
      </c>
    </row>
    <row r="730" spans="1:18" x14ac:dyDescent="0.25">
      <c r="A730" t="s">
        <v>456</v>
      </c>
      <c r="B730" s="46">
        <f>VLOOKUP(Tabla14[[#This Row],[id]],Tabla2[],'aux buscarv'!B$1,FALSE)</f>
        <v>44974</v>
      </c>
      <c r="C730" s="61">
        <f>VLOOKUP(Tabla14[[#This Row],[id]],Tabla2[],'aux buscarv'!C$1,FALSE)</f>
        <v>17</v>
      </c>
      <c r="D730" s="61">
        <f>VLOOKUP(Tabla14[[#This Row],[id]],Tabla2[],'aux buscarv'!D$1,FALSE)</f>
        <v>2</v>
      </c>
      <c r="E730" s="61">
        <f>VLOOKUP(Tabla14[[#This Row],[id]],Tabla2[],'aux buscarv'!E$1,FALSE)</f>
        <v>2023</v>
      </c>
      <c r="F730" s="61">
        <f>VLOOKUP(Tabla14[[#This Row],[id]],Tabla2[],'aux buscarv'!F$1,FALSE)</f>
        <v>8</v>
      </c>
      <c r="G730" s="61" t="str">
        <f>VLOOKUP(Tabla14[[#This Row],[id]],Tabla2[],'aux buscarv'!G$1,FALSE)</f>
        <v>TECNOPOLIS</v>
      </c>
      <c r="H730" s="61" t="str">
        <f>VLOOKUP(Tabla14[[#This Row],[id]],Tabla2[],'aux buscarv'!H$1,FALSE)</f>
        <v>BUENOS AIRES</v>
      </c>
      <c r="I730" s="61">
        <f>VLOOKUP(Tabla14[[#This Row],[id]],Tabla2[],'aux buscarv'!I$1,FALSE)</f>
        <v>31</v>
      </c>
      <c r="J730" s="61" t="str">
        <f>VLOOKUP(Tabla14[[#This Row],[id]],Tabla2[],'aux buscarv'!J$1,FALSE)</f>
        <v>VICENTE LOPEZ</v>
      </c>
      <c r="K730" s="61" t="str">
        <f>VLOOKUP(Tabla14[[#This Row],[id]],Tabla2[],'aux buscarv'!K$1,FALSE)</f>
        <v>VILLA MARTELLI</v>
      </c>
      <c r="L730" s="61" t="str">
        <f>VLOOKUP(Tabla14[[#This Row],[id]],Tabla2[],'aux buscarv'!L$1,FALSE)</f>
        <v>TECNOPOLIS</v>
      </c>
      <c r="M730" s="61" t="str">
        <f>VLOOKUP(Tabla14[[#This Row],[id]],Tabla2[],'aux buscarv'!M$1,FALSE)</f>
        <v>AV. GRAL PAZ Y AV. CONSTITUYENTES</v>
      </c>
      <c r="N730" s="62" t="str">
        <f>VLOOKUP(Tabla14[[#This Row],[id]],Tabla2[],'aux buscarv'!N$1,FALSE)</f>
        <v>https://g.page/tecnopolisoficial?share</v>
      </c>
      <c r="O730" t="s">
        <v>109</v>
      </c>
      <c r="P730" t="s">
        <v>110</v>
      </c>
      <c r="Q730" t="s">
        <v>111</v>
      </c>
      <c r="R730">
        <v>12</v>
      </c>
    </row>
    <row r="731" spans="1:18" x14ac:dyDescent="0.25">
      <c r="A731" t="s">
        <v>456</v>
      </c>
      <c r="B731" s="46">
        <f>VLOOKUP(Tabla14[[#This Row],[id]],Tabla2[],'aux buscarv'!B$1,FALSE)</f>
        <v>44974</v>
      </c>
      <c r="C731" s="61">
        <f>VLOOKUP(Tabla14[[#This Row],[id]],Tabla2[],'aux buscarv'!C$1,FALSE)</f>
        <v>17</v>
      </c>
      <c r="D731" s="61">
        <f>VLOOKUP(Tabla14[[#This Row],[id]],Tabla2[],'aux buscarv'!D$1,FALSE)</f>
        <v>2</v>
      </c>
      <c r="E731" s="61">
        <f>VLOOKUP(Tabla14[[#This Row],[id]],Tabla2[],'aux buscarv'!E$1,FALSE)</f>
        <v>2023</v>
      </c>
      <c r="F731" s="61">
        <f>VLOOKUP(Tabla14[[#This Row],[id]],Tabla2[],'aux buscarv'!F$1,FALSE)</f>
        <v>8</v>
      </c>
      <c r="G731" s="61" t="str">
        <f>VLOOKUP(Tabla14[[#This Row],[id]],Tabla2[],'aux buscarv'!G$1,FALSE)</f>
        <v>TECNOPOLIS</v>
      </c>
      <c r="H731" s="61" t="str">
        <f>VLOOKUP(Tabla14[[#This Row],[id]],Tabla2[],'aux buscarv'!H$1,FALSE)</f>
        <v>BUENOS AIRES</v>
      </c>
      <c r="I731" s="61">
        <f>VLOOKUP(Tabla14[[#This Row],[id]],Tabla2[],'aux buscarv'!I$1,FALSE)</f>
        <v>31</v>
      </c>
      <c r="J731" s="61" t="str">
        <f>VLOOKUP(Tabla14[[#This Row],[id]],Tabla2[],'aux buscarv'!J$1,FALSE)</f>
        <v>VICENTE LOPEZ</v>
      </c>
      <c r="K731" s="61" t="str">
        <f>VLOOKUP(Tabla14[[#This Row],[id]],Tabla2[],'aux buscarv'!K$1,FALSE)</f>
        <v>VILLA MARTELLI</v>
      </c>
      <c r="L731" s="61" t="str">
        <f>VLOOKUP(Tabla14[[#This Row],[id]],Tabla2[],'aux buscarv'!L$1,FALSE)</f>
        <v>TECNOPOLIS</v>
      </c>
      <c r="M731" s="61" t="str">
        <f>VLOOKUP(Tabla14[[#This Row],[id]],Tabla2[],'aux buscarv'!M$1,FALSE)</f>
        <v>AV. GRAL PAZ Y AV. CONSTITUYENTES</v>
      </c>
      <c r="N731" s="62" t="str">
        <f>VLOOKUP(Tabla14[[#This Row],[id]],Tabla2[],'aux buscarv'!N$1,FALSE)</f>
        <v>https://g.page/tecnopolisoficial?share</v>
      </c>
      <c r="O731" t="s">
        <v>109</v>
      </c>
      <c r="P731" t="s">
        <v>110</v>
      </c>
      <c r="Q731" t="s">
        <v>112</v>
      </c>
      <c r="R731">
        <v>24</v>
      </c>
    </row>
    <row r="732" spans="1:18" x14ac:dyDescent="0.25">
      <c r="A732" t="s">
        <v>456</v>
      </c>
      <c r="B732" s="46">
        <f>VLOOKUP(Tabla14[[#This Row],[id]],Tabla2[],'aux buscarv'!B$1,FALSE)</f>
        <v>44974</v>
      </c>
      <c r="C732" s="61">
        <f>VLOOKUP(Tabla14[[#This Row],[id]],Tabla2[],'aux buscarv'!C$1,FALSE)</f>
        <v>17</v>
      </c>
      <c r="D732" s="61">
        <f>VLOOKUP(Tabla14[[#This Row],[id]],Tabla2[],'aux buscarv'!D$1,FALSE)</f>
        <v>2</v>
      </c>
      <c r="E732" s="61">
        <f>VLOOKUP(Tabla14[[#This Row],[id]],Tabla2[],'aux buscarv'!E$1,FALSE)</f>
        <v>2023</v>
      </c>
      <c r="F732" s="61">
        <f>VLOOKUP(Tabla14[[#This Row],[id]],Tabla2[],'aux buscarv'!F$1,FALSE)</f>
        <v>8</v>
      </c>
      <c r="G732" s="61" t="str">
        <f>VLOOKUP(Tabla14[[#This Row],[id]],Tabla2[],'aux buscarv'!G$1,FALSE)</f>
        <v>TECNOPOLIS</v>
      </c>
      <c r="H732" s="61" t="str">
        <f>VLOOKUP(Tabla14[[#This Row],[id]],Tabla2[],'aux buscarv'!H$1,FALSE)</f>
        <v>BUENOS AIRES</v>
      </c>
      <c r="I732" s="61">
        <f>VLOOKUP(Tabla14[[#This Row],[id]],Tabla2[],'aux buscarv'!I$1,FALSE)</f>
        <v>31</v>
      </c>
      <c r="J732" s="61" t="str">
        <f>VLOOKUP(Tabla14[[#This Row],[id]],Tabla2[],'aux buscarv'!J$1,FALSE)</f>
        <v>VICENTE LOPEZ</v>
      </c>
      <c r="K732" s="61" t="str">
        <f>VLOOKUP(Tabla14[[#This Row],[id]],Tabla2[],'aux buscarv'!K$1,FALSE)</f>
        <v>VILLA MARTELLI</v>
      </c>
      <c r="L732" s="61" t="str">
        <f>VLOOKUP(Tabla14[[#This Row],[id]],Tabla2[],'aux buscarv'!L$1,FALSE)</f>
        <v>TECNOPOLIS</v>
      </c>
      <c r="M732" s="61" t="str">
        <f>VLOOKUP(Tabla14[[#This Row],[id]],Tabla2[],'aux buscarv'!M$1,FALSE)</f>
        <v>AV. GRAL PAZ Y AV. CONSTITUYENTES</v>
      </c>
      <c r="N732" s="62" t="str">
        <f>VLOOKUP(Tabla14[[#This Row],[id]],Tabla2[],'aux buscarv'!N$1,FALSE)</f>
        <v>https://g.page/tecnopolisoficial?share</v>
      </c>
      <c r="O732" t="s">
        <v>109</v>
      </c>
      <c r="P732" t="s">
        <v>113</v>
      </c>
      <c r="Q732" t="s">
        <v>112</v>
      </c>
      <c r="R732">
        <v>7</v>
      </c>
    </row>
    <row r="733" spans="1:18" x14ac:dyDescent="0.25">
      <c r="A733" t="s">
        <v>457</v>
      </c>
      <c r="B733" s="46">
        <f>VLOOKUP(Tabla14[[#This Row],[id]],Tabla2[],'aux buscarv'!B$1,FALSE)</f>
        <v>44975</v>
      </c>
      <c r="C733" s="61">
        <f>VLOOKUP(Tabla14[[#This Row],[id]],Tabla2[],'aux buscarv'!C$1,FALSE)</f>
        <v>18</v>
      </c>
      <c r="D733" s="61">
        <f>VLOOKUP(Tabla14[[#This Row],[id]],Tabla2[],'aux buscarv'!D$1,FALSE)</f>
        <v>2</v>
      </c>
      <c r="E733" s="61">
        <f>VLOOKUP(Tabla14[[#This Row],[id]],Tabla2[],'aux buscarv'!E$1,FALSE)</f>
        <v>2023</v>
      </c>
      <c r="F733" s="61">
        <f>VLOOKUP(Tabla14[[#This Row],[id]],Tabla2[],'aux buscarv'!F$1,FALSE)</f>
        <v>8</v>
      </c>
      <c r="G733" s="61" t="str">
        <f>VLOOKUP(Tabla14[[#This Row],[id]],Tabla2[],'aux buscarv'!G$1,FALSE)</f>
        <v>TECNOPOLIS</v>
      </c>
      <c r="H733" s="61" t="str">
        <f>VLOOKUP(Tabla14[[#This Row],[id]],Tabla2[],'aux buscarv'!H$1,FALSE)</f>
        <v>BUENOS AIRES</v>
      </c>
      <c r="I733" s="61">
        <f>VLOOKUP(Tabla14[[#This Row],[id]],Tabla2[],'aux buscarv'!I$1,FALSE)</f>
        <v>31</v>
      </c>
      <c r="J733" s="61" t="str">
        <f>VLOOKUP(Tabla14[[#This Row],[id]],Tabla2[],'aux buscarv'!J$1,FALSE)</f>
        <v>VICENTE LOPEZ</v>
      </c>
      <c r="K733" s="61" t="str">
        <f>VLOOKUP(Tabla14[[#This Row],[id]],Tabla2[],'aux buscarv'!K$1,FALSE)</f>
        <v>VILLA MARTELLI</v>
      </c>
      <c r="L733" s="61" t="str">
        <f>VLOOKUP(Tabla14[[#This Row],[id]],Tabla2[],'aux buscarv'!L$1,FALSE)</f>
        <v>TECNOPOLIS</v>
      </c>
      <c r="M733" s="61" t="str">
        <f>VLOOKUP(Tabla14[[#This Row],[id]],Tabla2[],'aux buscarv'!M$1,FALSE)</f>
        <v>AV. GRAL PAZ Y AV. CONSTITUYENTES</v>
      </c>
      <c r="N733" s="62" t="str">
        <f>VLOOKUP(Tabla14[[#This Row],[id]],Tabla2[],'aux buscarv'!N$1,FALSE)</f>
        <v>https://g.page/tecnopolisoficial?share</v>
      </c>
      <c r="O733" t="s">
        <v>109</v>
      </c>
      <c r="P733" t="s">
        <v>110</v>
      </c>
      <c r="Q733" t="s">
        <v>111</v>
      </c>
      <c r="R733">
        <v>15</v>
      </c>
    </row>
    <row r="734" spans="1:18" x14ac:dyDescent="0.25">
      <c r="A734" t="s">
        <v>457</v>
      </c>
      <c r="B734" s="46">
        <f>VLOOKUP(Tabla14[[#This Row],[id]],Tabla2[],'aux buscarv'!B$1,FALSE)</f>
        <v>44975</v>
      </c>
      <c r="C734" s="61">
        <f>VLOOKUP(Tabla14[[#This Row],[id]],Tabla2[],'aux buscarv'!C$1,FALSE)</f>
        <v>18</v>
      </c>
      <c r="D734" s="61">
        <f>VLOOKUP(Tabla14[[#This Row],[id]],Tabla2[],'aux buscarv'!D$1,FALSE)</f>
        <v>2</v>
      </c>
      <c r="E734" s="61">
        <f>VLOOKUP(Tabla14[[#This Row],[id]],Tabla2[],'aux buscarv'!E$1,FALSE)</f>
        <v>2023</v>
      </c>
      <c r="F734" s="61">
        <f>VLOOKUP(Tabla14[[#This Row],[id]],Tabla2[],'aux buscarv'!F$1,FALSE)</f>
        <v>8</v>
      </c>
      <c r="G734" s="61" t="str">
        <f>VLOOKUP(Tabla14[[#This Row],[id]],Tabla2[],'aux buscarv'!G$1,FALSE)</f>
        <v>TECNOPOLIS</v>
      </c>
      <c r="H734" s="61" t="str">
        <f>VLOOKUP(Tabla14[[#This Row],[id]],Tabla2[],'aux buscarv'!H$1,FALSE)</f>
        <v>BUENOS AIRES</v>
      </c>
      <c r="I734" s="61">
        <f>VLOOKUP(Tabla14[[#This Row],[id]],Tabla2[],'aux buscarv'!I$1,FALSE)</f>
        <v>31</v>
      </c>
      <c r="J734" s="61" t="str">
        <f>VLOOKUP(Tabla14[[#This Row],[id]],Tabla2[],'aux buscarv'!J$1,FALSE)</f>
        <v>VICENTE LOPEZ</v>
      </c>
      <c r="K734" s="61" t="str">
        <f>VLOOKUP(Tabla14[[#This Row],[id]],Tabla2[],'aux buscarv'!K$1,FALSE)</f>
        <v>VILLA MARTELLI</v>
      </c>
      <c r="L734" s="61" t="str">
        <f>VLOOKUP(Tabla14[[#This Row],[id]],Tabla2[],'aux buscarv'!L$1,FALSE)</f>
        <v>TECNOPOLIS</v>
      </c>
      <c r="M734" s="61" t="str">
        <f>VLOOKUP(Tabla14[[#This Row],[id]],Tabla2[],'aux buscarv'!M$1,FALSE)</f>
        <v>AV. GRAL PAZ Y AV. CONSTITUYENTES</v>
      </c>
      <c r="N734" s="62" t="str">
        <f>VLOOKUP(Tabla14[[#This Row],[id]],Tabla2[],'aux buscarv'!N$1,FALSE)</f>
        <v>https://g.page/tecnopolisoficial?share</v>
      </c>
      <c r="O734" t="s">
        <v>109</v>
      </c>
      <c r="P734" t="s">
        <v>110</v>
      </c>
      <c r="Q734" t="s">
        <v>112</v>
      </c>
      <c r="R734">
        <v>13</v>
      </c>
    </row>
    <row r="735" spans="1:18" x14ac:dyDescent="0.25">
      <c r="A735" t="s">
        <v>457</v>
      </c>
      <c r="B735" s="46">
        <f>VLOOKUP(Tabla14[[#This Row],[id]],Tabla2[],'aux buscarv'!B$1,FALSE)</f>
        <v>44975</v>
      </c>
      <c r="C735" s="61">
        <f>VLOOKUP(Tabla14[[#This Row],[id]],Tabla2[],'aux buscarv'!C$1,FALSE)</f>
        <v>18</v>
      </c>
      <c r="D735" s="61">
        <f>VLOOKUP(Tabla14[[#This Row],[id]],Tabla2[],'aux buscarv'!D$1,FALSE)</f>
        <v>2</v>
      </c>
      <c r="E735" s="61">
        <f>VLOOKUP(Tabla14[[#This Row],[id]],Tabla2[],'aux buscarv'!E$1,FALSE)</f>
        <v>2023</v>
      </c>
      <c r="F735" s="61">
        <f>VLOOKUP(Tabla14[[#This Row],[id]],Tabla2[],'aux buscarv'!F$1,FALSE)</f>
        <v>8</v>
      </c>
      <c r="G735" s="61" t="str">
        <f>VLOOKUP(Tabla14[[#This Row],[id]],Tabla2[],'aux buscarv'!G$1,FALSE)</f>
        <v>TECNOPOLIS</v>
      </c>
      <c r="H735" s="61" t="str">
        <f>VLOOKUP(Tabla14[[#This Row],[id]],Tabla2[],'aux buscarv'!H$1,FALSE)</f>
        <v>BUENOS AIRES</v>
      </c>
      <c r="I735" s="61">
        <f>VLOOKUP(Tabla14[[#This Row],[id]],Tabla2[],'aux buscarv'!I$1,FALSE)</f>
        <v>31</v>
      </c>
      <c r="J735" s="61" t="str">
        <f>VLOOKUP(Tabla14[[#This Row],[id]],Tabla2[],'aux buscarv'!J$1,FALSE)</f>
        <v>VICENTE LOPEZ</v>
      </c>
      <c r="K735" s="61" t="str">
        <f>VLOOKUP(Tabla14[[#This Row],[id]],Tabla2[],'aux buscarv'!K$1,FALSE)</f>
        <v>VILLA MARTELLI</v>
      </c>
      <c r="L735" s="61" t="str">
        <f>VLOOKUP(Tabla14[[#This Row],[id]],Tabla2[],'aux buscarv'!L$1,FALSE)</f>
        <v>TECNOPOLIS</v>
      </c>
      <c r="M735" s="61" t="str">
        <f>VLOOKUP(Tabla14[[#This Row],[id]],Tabla2[],'aux buscarv'!M$1,FALSE)</f>
        <v>AV. GRAL PAZ Y AV. CONSTITUYENTES</v>
      </c>
      <c r="N735" s="62" t="str">
        <f>VLOOKUP(Tabla14[[#This Row],[id]],Tabla2[],'aux buscarv'!N$1,FALSE)</f>
        <v>https://g.page/tecnopolisoficial?share</v>
      </c>
      <c r="O735" t="s">
        <v>109</v>
      </c>
      <c r="P735" t="s">
        <v>110</v>
      </c>
      <c r="Q735" t="s">
        <v>120</v>
      </c>
      <c r="R735">
        <v>4</v>
      </c>
    </row>
    <row r="736" spans="1:18" x14ac:dyDescent="0.25">
      <c r="A736" t="s">
        <v>457</v>
      </c>
      <c r="B736" s="46">
        <f>VLOOKUP(Tabla14[[#This Row],[id]],Tabla2[],'aux buscarv'!B$1,FALSE)</f>
        <v>44975</v>
      </c>
      <c r="C736" s="61">
        <f>VLOOKUP(Tabla14[[#This Row],[id]],Tabla2[],'aux buscarv'!C$1,FALSE)</f>
        <v>18</v>
      </c>
      <c r="D736" s="61">
        <f>VLOOKUP(Tabla14[[#This Row],[id]],Tabla2[],'aux buscarv'!D$1,FALSE)</f>
        <v>2</v>
      </c>
      <c r="E736" s="61">
        <f>VLOOKUP(Tabla14[[#This Row],[id]],Tabla2[],'aux buscarv'!E$1,FALSE)</f>
        <v>2023</v>
      </c>
      <c r="F736" s="61">
        <f>VLOOKUP(Tabla14[[#This Row],[id]],Tabla2[],'aux buscarv'!F$1,FALSE)</f>
        <v>8</v>
      </c>
      <c r="G736" s="61" t="str">
        <f>VLOOKUP(Tabla14[[#This Row],[id]],Tabla2[],'aux buscarv'!G$1,FALSE)</f>
        <v>TECNOPOLIS</v>
      </c>
      <c r="H736" s="61" t="str">
        <f>VLOOKUP(Tabla14[[#This Row],[id]],Tabla2[],'aux buscarv'!H$1,FALSE)</f>
        <v>BUENOS AIRES</v>
      </c>
      <c r="I736" s="61">
        <f>VLOOKUP(Tabla14[[#This Row],[id]],Tabla2[],'aux buscarv'!I$1,FALSE)</f>
        <v>31</v>
      </c>
      <c r="J736" s="61" t="str">
        <f>VLOOKUP(Tabla14[[#This Row],[id]],Tabla2[],'aux buscarv'!J$1,FALSE)</f>
        <v>VICENTE LOPEZ</v>
      </c>
      <c r="K736" s="61" t="str">
        <f>VLOOKUP(Tabla14[[#This Row],[id]],Tabla2[],'aux buscarv'!K$1,FALSE)</f>
        <v>VILLA MARTELLI</v>
      </c>
      <c r="L736" s="61" t="str">
        <f>VLOOKUP(Tabla14[[#This Row],[id]],Tabla2[],'aux buscarv'!L$1,FALSE)</f>
        <v>TECNOPOLIS</v>
      </c>
      <c r="M736" s="61" t="str">
        <f>VLOOKUP(Tabla14[[#This Row],[id]],Tabla2[],'aux buscarv'!M$1,FALSE)</f>
        <v>AV. GRAL PAZ Y AV. CONSTITUYENTES</v>
      </c>
      <c r="N736" s="62" t="str">
        <f>VLOOKUP(Tabla14[[#This Row],[id]],Tabla2[],'aux buscarv'!N$1,FALSE)</f>
        <v>https://g.page/tecnopolisoficial?share</v>
      </c>
      <c r="O736" t="s">
        <v>109</v>
      </c>
      <c r="P736" t="s">
        <v>113</v>
      </c>
      <c r="Q736" t="s">
        <v>112</v>
      </c>
      <c r="R736">
        <v>12</v>
      </c>
    </row>
    <row r="737" spans="1:18" x14ac:dyDescent="0.25">
      <c r="A737" t="s">
        <v>458</v>
      </c>
      <c r="B737" s="46">
        <f>VLOOKUP(Tabla14[[#This Row],[id]],Tabla2[],'aux buscarv'!B$1,FALSE)</f>
        <v>44976</v>
      </c>
      <c r="C737" s="61">
        <f>VLOOKUP(Tabla14[[#This Row],[id]],Tabla2[],'aux buscarv'!C$1,FALSE)</f>
        <v>19</v>
      </c>
      <c r="D737" s="61">
        <f>VLOOKUP(Tabla14[[#This Row],[id]],Tabla2[],'aux buscarv'!D$1,FALSE)</f>
        <v>2</v>
      </c>
      <c r="E737" s="61">
        <f>VLOOKUP(Tabla14[[#This Row],[id]],Tabla2[],'aux buscarv'!E$1,FALSE)</f>
        <v>2023</v>
      </c>
      <c r="F737" s="61">
        <f>VLOOKUP(Tabla14[[#This Row],[id]],Tabla2[],'aux buscarv'!F$1,FALSE)</f>
        <v>8</v>
      </c>
      <c r="G737" s="61" t="str">
        <f>VLOOKUP(Tabla14[[#This Row],[id]],Tabla2[],'aux buscarv'!G$1,FALSE)</f>
        <v>TECNOPOLIS</v>
      </c>
      <c r="H737" s="61" t="str">
        <f>VLOOKUP(Tabla14[[#This Row],[id]],Tabla2[],'aux buscarv'!H$1,FALSE)</f>
        <v>BUENOS AIRES</v>
      </c>
      <c r="I737" s="61">
        <f>VLOOKUP(Tabla14[[#This Row],[id]],Tabla2[],'aux buscarv'!I$1,FALSE)</f>
        <v>31</v>
      </c>
      <c r="J737" s="61" t="str">
        <f>VLOOKUP(Tabla14[[#This Row],[id]],Tabla2[],'aux buscarv'!J$1,FALSE)</f>
        <v>VICENTE LOPEZ</v>
      </c>
      <c r="K737" s="61" t="str">
        <f>VLOOKUP(Tabla14[[#This Row],[id]],Tabla2[],'aux buscarv'!K$1,FALSE)</f>
        <v>VILLA MARTELLI</v>
      </c>
      <c r="L737" s="61" t="str">
        <f>VLOOKUP(Tabla14[[#This Row],[id]],Tabla2[],'aux buscarv'!L$1,FALSE)</f>
        <v>TECNOPOLIS</v>
      </c>
      <c r="M737" s="61" t="str">
        <f>VLOOKUP(Tabla14[[#This Row],[id]],Tabla2[],'aux buscarv'!M$1,FALSE)</f>
        <v>AV. GRAL PAZ Y AV. CONSTITUYENTES</v>
      </c>
      <c r="N737" s="62" t="str">
        <f>VLOOKUP(Tabla14[[#This Row],[id]],Tabla2[],'aux buscarv'!N$1,FALSE)</f>
        <v>https://g.page/tecnopolisoficial?share</v>
      </c>
      <c r="O737" t="s">
        <v>109</v>
      </c>
      <c r="P737" t="s">
        <v>110</v>
      </c>
      <c r="Q737" t="s">
        <v>111</v>
      </c>
      <c r="R737">
        <v>35</v>
      </c>
    </row>
    <row r="738" spans="1:18" x14ac:dyDescent="0.25">
      <c r="A738" t="s">
        <v>458</v>
      </c>
      <c r="B738" s="46">
        <f>VLOOKUP(Tabla14[[#This Row],[id]],Tabla2[],'aux buscarv'!B$1,FALSE)</f>
        <v>44976</v>
      </c>
      <c r="C738" s="61">
        <f>VLOOKUP(Tabla14[[#This Row],[id]],Tabla2[],'aux buscarv'!C$1,FALSE)</f>
        <v>19</v>
      </c>
      <c r="D738" s="61">
        <f>VLOOKUP(Tabla14[[#This Row],[id]],Tabla2[],'aux buscarv'!D$1,FALSE)</f>
        <v>2</v>
      </c>
      <c r="E738" s="61">
        <f>VLOOKUP(Tabla14[[#This Row],[id]],Tabla2[],'aux buscarv'!E$1,FALSE)</f>
        <v>2023</v>
      </c>
      <c r="F738" s="61">
        <f>VLOOKUP(Tabla14[[#This Row],[id]],Tabla2[],'aux buscarv'!F$1,FALSE)</f>
        <v>8</v>
      </c>
      <c r="G738" s="61" t="str">
        <f>VLOOKUP(Tabla14[[#This Row],[id]],Tabla2[],'aux buscarv'!G$1,FALSE)</f>
        <v>TECNOPOLIS</v>
      </c>
      <c r="H738" s="61" t="str">
        <f>VLOOKUP(Tabla14[[#This Row],[id]],Tabla2[],'aux buscarv'!H$1,FALSE)</f>
        <v>BUENOS AIRES</v>
      </c>
      <c r="I738" s="61">
        <f>VLOOKUP(Tabla14[[#This Row],[id]],Tabla2[],'aux buscarv'!I$1,FALSE)</f>
        <v>31</v>
      </c>
      <c r="J738" s="61" t="str">
        <f>VLOOKUP(Tabla14[[#This Row],[id]],Tabla2[],'aux buscarv'!J$1,FALSE)</f>
        <v>VICENTE LOPEZ</v>
      </c>
      <c r="K738" s="61" t="str">
        <f>VLOOKUP(Tabla14[[#This Row],[id]],Tabla2[],'aux buscarv'!K$1,FALSE)</f>
        <v>VILLA MARTELLI</v>
      </c>
      <c r="L738" s="61" t="str">
        <f>VLOOKUP(Tabla14[[#This Row],[id]],Tabla2[],'aux buscarv'!L$1,FALSE)</f>
        <v>TECNOPOLIS</v>
      </c>
      <c r="M738" s="61" t="str">
        <f>VLOOKUP(Tabla14[[#This Row],[id]],Tabla2[],'aux buscarv'!M$1,FALSE)</f>
        <v>AV. GRAL PAZ Y AV. CONSTITUYENTES</v>
      </c>
      <c r="N738" s="62" t="str">
        <f>VLOOKUP(Tabla14[[#This Row],[id]],Tabla2[],'aux buscarv'!N$1,FALSE)</f>
        <v>https://g.page/tecnopolisoficial?share</v>
      </c>
      <c r="O738" t="s">
        <v>109</v>
      </c>
      <c r="P738" t="s">
        <v>110</v>
      </c>
      <c r="Q738" t="s">
        <v>112</v>
      </c>
      <c r="R738">
        <v>37</v>
      </c>
    </row>
    <row r="739" spans="1:18" x14ac:dyDescent="0.25">
      <c r="A739" t="s">
        <v>458</v>
      </c>
      <c r="B739" s="46">
        <f>VLOOKUP(Tabla14[[#This Row],[id]],Tabla2[],'aux buscarv'!B$1,FALSE)</f>
        <v>44976</v>
      </c>
      <c r="C739" s="61">
        <f>VLOOKUP(Tabla14[[#This Row],[id]],Tabla2[],'aux buscarv'!C$1,FALSE)</f>
        <v>19</v>
      </c>
      <c r="D739" s="61">
        <f>VLOOKUP(Tabla14[[#This Row],[id]],Tabla2[],'aux buscarv'!D$1,FALSE)</f>
        <v>2</v>
      </c>
      <c r="E739" s="61">
        <f>VLOOKUP(Tabla14[[#This Row],[id]],Tabla2[],'aux buscarv'!E$1,FALSE)</f>
        <v>2023</v>
      </c>
      <c r="F739" s="61">
        <f>VLOOKUP(Tabla14[[#This Row],[id]],Tabla2[],'aux buscarv'!F$1,FALSE)</f>
        <v>8</v>
      </c>
      <c r="G739" s="61" t="str">
        <f>VLOOKUP(Tabla14[[#This Row],[id]],Tabla2[],'aux buscarv'!G$1,FALSE)</f>
        <v>TECNOPOLIS</v>
      </c>
      <c r="H739" s="61" t="str">
        <f>VLOOKUP(Tabla14[[#This Row],[id]],Tabla2[],'aux buscarv'!H$1,FALSE)</f>
        <v>BUENOS AIRES</v>
      </c>
      <c r="I739" s="61">
        <f>VLOOKUP(Tabla14[[#This Row],[id]],Tabla2[],'aux buscarv'!I$1,FALSE)</f>
        <v>31</v>
      </c>
      <c r="J739" s="61" t="str">
        <f>VLOOKUP(Tabla14[[#This Row],[id]],Tabla2[],'aux buscarv'!J$1,FALSE)</f>
        <v>VICENTE LOPEZ</v>
      </c>
      <c r="K739" s="61" t="str">
        <f>VLOOKUP(Tabla14[[#This Row],[id]],Tabla2[],'aux buscarv'!K$1,FALSE)</f>
        <v>VILLA MARTELLI</v>
      </c>
      <c r="L739" s="61" t="str">
        <f>VLOOKUP(Tabla14[[#This Row],[id]],Tabla2[],'aux buscarv'!L$1,FALSE)</f>
        <v>TECNOPOLIS</v>
      </c>
      <c r="M739" s="61" t="str">
        <f>VLOOKUP(Tabla14[[#This Row],[id]],Tabla2[],'aux buscarv'!M$1,FALSE)</f>
        <v>AV. GRAL PAZ Y AV. CONSTITUYENTES</v>
      </c>
      <c r="N739" s="62" t="str">
        <f>VLOOKUP(Tabla14[[#This Row],[id]],Tabla2[],'aux buscarv'!N$1,FALSE)</f>
        <v>https://g.page/tecnopolisoficial?share</v>
      </c>
      <c r="O739" t="s">
        <v>109</v>
      </c>
      <c r="P739" t="s">
        <v>110</v>
      </c>
      <c r="Q739" t="s">
        <v>120</v>
      </c>
      <c r="R739">
        <v>2</v>
      </c>
    </row>
    <row r="740" spans="1:18" x14ac:dyDescent="0.25">
      <c r="A740" t="s">
        <v>458</v>
      </c>
      <c r="B740" s="46">
        <f>VLOOKUP(Tabla14[[#This Row],[id]],Tabla2[],'aux buscarv'!B$1,FALSE)</f>
        <v>44976</v>
      </c>
      <c r="C740" s="61">
        <f>VLOOKUP(Tabla14[[#This Row],[id]],Tabla2[],'aux buscarv'!C$1,FALSE)</f>
        <v>19</v>
      </c>
      <c r="D740" s="61">
        <f>VLOOKUP(Tabla14[[#This Row],[id]],Tabla2[],'aux buscarv'!D$1,FALSE)</f>
        <v>2</v>
      </c>
      <c r="E740" s="61">
        <f>VLOOKUP(Tabla14[[#This Row],[id]],Tabla2[],'aux buscarv'!E$1,FALSE)</f>
        <v>2023</v>
      </c>
      <c r="F740" s="61">
        <f>VLOOKUP(Tabla14[[#This Row],[id]],Tabla2[],'aux buscarv'!F$1,FALSE)</f>
        <v>8</v>
      </c>
      <c r="G740" s="61" t="str">
        <f>VLOOKUP(Tabla14[[#This Row],[id]],Tabla2[],'aux buscarv'!G$1,FALSE)</f>
        <v>TECNOPOLIS</v>
      </c>
      <c r="H740" s="61" t="str">
        <f>VLOOKUP(Tabla14[[#This Row],[id]],Tabla2[],'aux buscarv'!H$1,FALSE)</f>
        <v>BUENOS AIRES</v>
      </c>
      <c r="I740" s="61">
        <f>VLOOKUP(Tabla14[[#This Row],[id]],Tabla2[],'aux buscarv'!I$1,FALSE)</f>
        <v>31</v>
      </c>
      <c r="J740" s="61" t="str">
        <f>VLOOKUP(Tabla14[[#This Row],[id]],Tabla2[],'aux buscarv'!J$1,FALSE)</f>
        <v>VICENTE LOPEZ</v>
      </c>
      <c r="K740" s="61" t="str">
        <f>VLOOKUP(Tabla14[[#This Row],[id]],Tabla2[],'aux buscarv'!K$1,FALSE)</f>
        <v>VILLA MARTELLI</v>
      </c>
      <c r="L740" s="61" t="str">
        <f>VLOOKUP(Tabla14[[#This Row],[id]],Tabla2[],'aux buscarv'!L$1,FALSE)</f>
        <v>TECNOPOLIS</v>
      </c>
      <c r="M740" s="61" t="str">
        <f>VLOOKUP(Tabla14[[#This Row],[id]],Tabla2[],'aux buscarv'!M$1,FALSE)</f>
        <v>AV. GRAL PAZ Y AV. CONSTITUYENTES</v>
      </c>
      <c r="N740" s="62" t="str">
        <f>VLOOKUP(Tabla14[[#This Row],[id]],Tabla2[],'aux buscarv'!N$1,FALSE)</f>
        <v>https://g.page/tecnopolisoficial?share</v>
      </c>
      <c r="O740" t="s">
        <v>109</v>
      </c>
      <c r="P740" t="s">
        <v>113</v>
      </c>
      <c r="Q740" t="s">
        <v>112</v>
      </c>
      <c r="R740">
        <v>30</v>
      </c>
    </row>
    <row r="741" spans="1:18" x14ac:dyDescent="0.25">
      <c r="A741" t="s">
        <v>440</v>
      </c>
      <c r="B741" s="46">
        <f>VLOOKUP(Tabla14[[#This Row],[id]],Tabla2[],'aux buscarv'!B$1,FALSE)</f>
        <v>44971</v>
      </c>
      <c r="C741" s="61">
        <f>VLOOKUP(Tabla14[[#This Row],[id]],Tabla2[],'aux buscarv'!C$1,FALSE)</f>
        <v>14</v>
      </c>
      <c r="D741" s="61">
        <f>VLOOKUP(Tabla14[[#This Row],[id]],Tabla2[],'aux buscarv'!D$1,FALSE)</f>
        <v>2</v>
      </c>
      <c r="E741" s="61">
        <f>VLOOKUP(Tabla14[[#This Row],[id]],Tabla2[],'aux buscarv'!E$1,FALSE)</f>
        <v>2023</v>
      </c>
      <c r="F741" s="61">
        <f>VLOOKUP(Tabla14[[#This Row],[id]],Tabla2[],'aux buscarv'!F$1,FALSE)</f>
        <v>8</v>
      </c>
      <c r="G741" s="61" t="str">
        <f>VLOOKUP(Tabla14[[#This Row],[id]],Tabla2[],'aux buscarv'!G$1,FALSE)</f>
        <v>ESTAR</v>
      </c>
      <c r="H741" s="61" t="str">
        <f>VLOOKUP(Tabla14[[#This Row],[id]],Tabla2[],'aux buscarv'!H$1,FALSE)</f>
        <v>SANTA CRUZ</v>
      </c>
      <c r="I741" s="61">
        <f>VLOOKUP(Tabla14[[#This Row],[id]],Tabla2[],'aux buscarv'!I$1,FALSE)</f>
        <v>30</v>
      </c>
      <c r="J741" s="61" t="str">
        <f>VLOOKUP(Tabla14[[#This Row],[id]],Tabla2[],'aux buscarv'!J$1,FALSE)</f>
        <v>PUERTO SANTA CRUZ</v>
      </c>
      <c r="K741" s="61" t="str">
        <f>VLOOKUP(Tabla14[[#This Row],[id]],Tabla2[],'aux buscarv'!K$1,FALSE)</f>
        <v>PUERTO SANTA CRUZ</v>
      </c>
      <c r="L741" s="61" t="str">
        <f>VLOOKUP(Tabla14[[#This Row],[id]],Tabla2[],'aux buscarv'!L$1,FALSE)</f>
        <v>CAMION</v>
      </c>
      <c r="M741" s="61" t="str">
        <f>VLOOKUP(Tabla14[[#This Row],[id]],Tabla2[],'aux buscarv'!M$1,FALSE)</f>
        <v>AV. AVELLANEDA ENTRE CIC Y ALBERGUE MUNICPAL</v>
      </c>
      <c r="N741" s="62" t="str">
        <f>VLOOKUP(Tabla14[[#This Row],[id]],Tabla2[],'aux buscarv'!N$1,FALSE)</f>
        <v>https://www.google.com/maps/place/CIC/@-50.0181785,-68.5336903,18.5z/data=!4m7!3m6!1s0xbdc7a7fbe71c1ec7:0x903c670f4c440277!8m2!3d-50.0184882!4d-68.5330812!15sCj5wdWVydG8gc2FudGEgY3J1eiBBViBBVkVMTEFORURBIEVOVFJFIENJQyBZIEFMQkVSR1VFIE1VTklDSVBBTJIBFXNvY2lhbF93ZWxmYXJlX2NlbnRlcuABAA!16s%2Fg%2F11fngpb2n6?coh=164777&amp;entry=tt</v>
      </c>
      <c r="O741" t="s">
        <v>129</v>
      </c>
      <c r="P741" t="s">
        <v>1025</v>
      </c>
      <c r="Q741" t="s">
        <v>111</v>
      </c>
      <c r="R741">
        <v>17</v>
      </c>
    </row>
    <row r="742" spans="1:18" x14ac:dyDescent="0.25">
      <c r="A742" t="s">
        <v>441</v>
      </c>
      <c r="B742" s="46">
        <f>VLOOKUP(Tabla14[[#This Row],[id]],Tabla2[],'aux buscarv'!B$1,FALSE)</f>
        <v>44972</v>
      </c>
      <c r="C742" s="61">
        <f>VLOOKUP(Tabla14[[#This Row],[id]],Tabla2[],'aux buscarv'!C$1,FALSE)</f>
        <v>15</v>
      </c>
      <c r="D742" s="61">
        <f>VLOOKUP(Tabla14[[#This Row],[id]],Tabla2[],'aux buscarv'!D$1,FALSE)</f>
        <v>2</v>
      </c>
      <c r="E742" s="61">
        <f>VLOOKUP(Tabla14[[#This Row],[id]],Tabla2[],'aux buscarv'!E$1,FALSE)</f>
        <v>2023</v>
      </c>
      <c r="F742" s="61">
        <f>VLOOKUP(Tabla14[[#This Row],[id]],Tabla2[],'aux buscarv'!F$1,FALSE)</f>
        <v>8</v>
      </c>
      <c r="G742" s="61" t="str">
        <f>VLOOKUP(Tabla14[[#This Row],[id]],Tabla2[],'aux buscarv'!G$1,FALSE)</f>
        <v>ESTAR</v>
      </c>
      <c r="H742" s="61" t="str">
        <f>VLOOKUP(Tabla14[[#This Row],[id]],Tabla2[],'aux buscarv'!H$1,FALSE)</f>
        <v>SANTA CRUZ</v>
      </c>
      <c r="I742" s="61">
        <f>VLOOKUP(Tabla14[[#This Row],[id]],Tabla2[],'aux buscarv'!I$1,FALSE)</f>
        <v>30</v>
      </c>
      <c r="J742" s="61" t="str">
        <f>VLOOKUP(Tabla14[[#This Row],[id]],Tabla2[],'aux buscarv'!J$1,FALSE)</f>
        <v>CORPEN AIKE</v>
      </c>
      <c r="K742" s="61" t="str">
        <f>VLOOKUP(Tabla14[[#This Row],[id]],Tabla2[],'aux buscarv'!K$1,FALSE)</f>
        <v>COMANDANTE LUIS PIEDRA BUENA</v>
      </c>
      <c r="L742" s="61" t="str">
        <f>VLOOKUP(Tabla14[[#This Row],[id]],Tabla2[],'aux buscarv'!L$1,FALSE)</f>
        <v>CIC SALUD PIEDRABUENA</v>
      </c>
      <c r="M742" s="61" t="str">
        <f>VLOOKUP(Tabla14[[#This Row],[id]],Tabla2[],'aux buscarv'!M$1,FALSE)</f>
        <v>CIPRIANO GARCIA SUR 705</v>
      </c>
      <c r="N742" s="62" t="str">
        <f>VLOOKUP(Tabla14[[#This Row],[id]],Tabla2[],'aux buscarv'!N$1,FALSE)</f>
        <v>https://goo.gl/maps/LYn1BVXrFMTesvqCA</v>
      </c>
      <c r="O742" t="s">
        <v>129</v>
      </c>
      <c r="P742" t="s">
        <v>1025</v>
      </c>
      <c r="Q742" t="s">
        <v>111</v>
      </c>
      <c r="R742">
        <v>19</v>
      </c>
    </row>
    <row r="743" spans="1:18" x14ac:dyDescent="0.25">
      <c r="A743" t="s">
        <v>447</v>
      </c>
      <c r="B743" s="46">
        <f>VLOOKUP(Tabla14[[#This Row],[id]],Tabla2[],'aux buscarv'!B$1,FALSE)</f>
        <v>44973</v>
      </c>
      <c r="C743" s="61">
        <f>VLOOKUP(Tabla14[[#This Row],[id]],Tabla2[],'aux buscarv'!C$1,FALSE)</f>
        <v>16</v>
      </c>
      <c r="D743" s="61">
        <f>VLOOKUP(Tabla14[[#This Row],[id]],Tabla2[],'aux buscarv'!D$1,FALSE)</f>
        <v>2</v>
      </c>
      <c r="E743" s="61">
        <f>VLOOKUP(Tabla14[[#This Row],[id]],Tabla2[],'aux buscarv'!E$1,FALSE)</f>
        <v>2023</v>
      </c>
      <c r="F743" s="61">
        <f>VLOOKUP(Tabla14[[#This Row],[id]],Tabla2[],'aux buscarv'!F$1,FALSE)</f>
        <v>8</v>
      </c>
      <c r="G743" s="61" t="str">
        <f>VLOOKUP(Tabla14[[#This Row],[id]],Tabla2[],'aux buscarv'!G$1,FALSE)</f>
        <v>ESTAR</v>
      </c>
      <c r="H743" s="61" t="str">
        <f>VLOOKUP(Tabla14[[#This Row],[id]],Tabla2[],'aux buscarv'!H$1,FALSE)</f>
        <v>SANTA CRUZ</v>
      </c>
      <c r="I743" s="61">
        <f>VLOOKUP(Tabla14[[#This Row],[id]],Tabla2[],'aux buscarv'!I$1,FALSE)</f>
        <v>30</v>
      </c>
      <c r="J743" s="61" t="str">
        <f>VLOOKUP(Tabla14[[#This Row],[id]],Tabla2[],'aux buscarv'!J$1,FALSE)</f>
        <v>COMANDANTE LUIS PIEDRA BUENA</v>
      </c>
      <c r="K743" s="61" t="str">
        <f>VLOOKUP(Tabla14[[#This Row],[id]],Tabla2[],'aux buscarv'!K$1,FALSE)</f>
        <v>COMANDANTE LUIS PIEDRA BUENA</v>
      </c>
      <c r="L743" s="61" t="str">
        <f>VLOOKUP(Tabla14[[#This Row],[id]],Tabla2[],'aux buscarv'!L$1,FALSE)</f>
        <v>CIC SALUD PIEDRABUENA</v>
      </c>
      <c r="M743" s="61" t="str">
        <f>VLOOKUP(Tabla14[[#This Row],[id]],Tabla2[],'aux buscarv'!M$1,FALSE)</f>
        <v>CIPRIANO GARCIA SUR 705</v>
      </c>
      <c r="N743" s="62" t="str">
        <f>VLOOKUP(Tabla14[[#This Row],[id]],Tabla2[],'aux buscarv'!N$1,FALSE)</f>
        <v>https://goo.gl/maps/LYn1BVXrFMTesvqCA</v>
      </c>
      <c r="O743" t="s">
        <v>129</v>
      </c>
      <c r="P743" t="s">
        <v>1025</v>
      </c>
      <c r="Q743" t="s">
        <v>111</v>
      </c>
      <c r="R743">
        <v>36</v>
      </c>
    </row>
    <row r="744" spans="1:18" x14ac:dyDescent="0.25">
      <c r="A744" t="s">
        <v>448</v>
      </c>
      <c r="B744" s="46">
        <f>VLOOKUP(Tabla14[[#This Row],[id]],Tabla2[],'aux buscarv'!B$1,FALSE)</f>
        <v>44974</v>
      </c>
      <c r="C744" s="61">
        <f>VLOOKUP(Tabla14[[#This Row],[id]],Tabla2[],'aux buscarv'!C$1,FALSE)</f>
        <v>17</v>
      </c>
      <c r="D744" s="61">
        <f>VLOOKUP(Tabla14[[#This Row],[id]],Tabla2[],'aux buscarv'!D$1,FALSE)</f>
        <v>2</v>
      </c>
      <c r="E744" s="61">
        <f>VLOOKUP(Tabla14[[#This Row],[id]],Tabla2[],'aux buscarv'!E$1,FALSE)</f>
        <v>2023</v>
      </c>
      <c r="F744" s="61">
        <f>VLOOKUP(Tabla14[[#This Row],[id]],Tabla2[],'aux buscarv'!F$1,FALSE)</f>
        <v>8</v>
      </c>
      <c r="G744" s="61" t="str">
        <f>VLOOKUP(Tabla14[[#This Row],[id]],Tabla2[],'aux buscarv'!G$1,FALSE)</f>
        <v>ESTAR</v>
      </c>
      <c r="H744" s="61" t="str">
        <f>VLOOKUP(Tabla14[[#This Row],[id]],Tabla2[],'aux buscarv'!H$1,FALSE)</f>
        <v>SANTA CRUZ</v>
      </c>
      <c r="I744" s="61">
        <f>VLOOKUP(Tabla14[[#This Row],[id]],Tabla2[],'aux buscarv'!I$1,FALSE)</f>
        <v>30</v>
      </c>
      <c r="J744" s="61" t="str">
        <f>VLOOKUP(Tabla14[[#This Row],[id]],Tabla2[],'aux buscarv'!J$1,FALSE)</f>
        <v>MAGALLANES</v>
      </c>
      <c r="K744" s="61" t="str">
        <f>VLOOKUP(Tabla14[[#This Row],[id]],Tabla2[],'aux buscarv'!K$1,FALSE)</f>
        <v>PUERTO SAN JULIAN</v>
      </c>
      <c r="L744" s="61" t="str">
        <f>VLOOKUP(Tabla14[[#This Row],[id]],Tabla2[],'aux buscarv'!L$1,FALSE)</f>
        <v>FRENTE AL CAMPING MUNICIPAL</v>
      </c>
      <c r="M744" s="61" t="str">
        <f>VLOOKUP(Tabla14[[#This Row],[id]],Tabla2[],'aux buscarv'!M$1,FALSE)</f>
        <v>AV. HERNANDO DE MAGALLANES E/ 600 Y 700</v>
      </c>
      <c r="N744" s="62" t="str">
        <f>VLOOKUP(Tabla14[[#This Row],[id]],Tabla2[],'aux buscarv'!N$1,FALSE)</f>
        <v>https://goo.gl/maps/UY8fKedNAM1aBru37</v>
      </c>
      <c r="O744" t="s">
        <v>129</v>
      </c>
      <c r="P744" t="s">
        <v>1025</v>
      </c>
      <c r="Q744" t="s">
        <v>111</v>
      </c>
      <c r="R744">
        <v>18</v>
      </c>
    </row>
    <row r="745" spans="1:18" x14ac:dyDescent="0.25">
      <c r="A745" t="s">
        <v>455</v>
      </c>
      <c r="B745" s="46">
        <f>VLOOKUP(Tabla14[[#This Row],[id]],Tabla2[],'aux buscarv'!B$1,FALSE)</f>
        <v>44975</v>
      </c>
      <c r="C745" s="61">
        <f>VLOOKUP(Tabla14[[#This Row],[id]],Tabla2[],'aux buscarv'!C$1,FALSE)</f>
        <v>18</v>
      </c>
      <c r="D745" s="61">
        <f>VLOOKUP(Tabla14[[#This Row],[id]],Tabla2[],'aux buscarv'!D$1,FALSE)</f>
        <v>2</v>
      </c>
      <c r="E745" s="61">
        <f>VLOOKUP(Tabla14[[#This Row],[id]],Tabla2[],'aux buscarv'!E$1,FALSE)</f>
        <v>2023</v>
      </c>
      <c r="F745" s="61">
        <f>VLOOKUP(Tabla14[[#This Row],[id]],Tabla2[],'aux buscarv'!F$1,FALSE)</f>
        <v>8</v>
      </c>
      <c r="G745" s="61" t="str">
        <f>VLOOKUP(Tabla14[[#This Row],[id]],Tabla2[],'aux buscarv'!G$1,FALSE)</f>
        <v>ESTAR</v>
      </c>
      <c r="H745" s="61" t="str">
        <f>VLOOKUP(Tabla14[[#This Row],[id]],Tabla2[],'aux buscarv'!H$1,FALSE)</f>
        <v>SANTA CRUZ</v>
      </c>
      <c r="I745" s="61">
        <f>VLOOKUP(Tabla14[[#This Row],[id]],Tabla2[],'aux buscarv'!I$1,FALSE)</f>
        <v>30</v>
      </c>
      <c r="J745" s="61" t="str">
        <f>VLOOKUP(Tabla14[[#This Row],[id]],Tabla2[],'aux buscarv'!J$1,FALSE)</f>
        <v>MAGALLANES</v>
      </c>
      <c r="K745" s="61" t="str">
        <f>VLOOKUP(Tabla14[[#This Row],[id]],Tabla2[],'aux buscarv'!K$1,FALSE)</f>
        <v>PUERTO SAN JULIAN</v>
      </c>
      <c r="L745" s="61" t="str">
        <f>VLOOKUP(Tabla14[[#This Row],[id]],Tabla2[],'aux buscarv'!L$1,FALSE)</f>
        <v>FRENTE AL CAMPING MUNICIPAL</v>
      </c>
      <c r="M745" s="61" t="str">
        <f>VLOOKUP(Tabla14[[#This Row],[id]],Tabla2[],'aux buscarv'!M$1,FALSE)</f>
        <v>AV. HERNANDO DE MAGALLANES E/ 600 Y 700</v>
      </c>
      <c r="N745" s="62" t="str">
        <f>VLOOKUP(Tabla14[[#This Row],[id]],Tabla2[],'aux buscarv'!N$1,FALSE)</f>
        <v>https://goo.gl/maps/UY8fKedNAM1aBru37</v>
      </c>
      <c r="O745" t="s">
        <v>129</v>
      </c>
      <c r="P745" t="s">
        <v>1025</v>
      </c>
      <c r="Q745" t="s">
        <v>111</v>
      </c>
      <c r="R745">
        <v>45</v>
      </c>
    </row>
    <row r="746" spans="1:18" x14ac:dyDescent="0.25">
      <c r="A746" t="s">
        <v>509</v>
      </c>
      <c r="B746" s="46">
        <f>VLOOKUP(Tabla14[[#This Row],[id]],Tabla2[],'aux buscarv'!B$1,FALSE)</f>
        <v>44977</v>
      </c>
      <c r="C746" s="61">
        <f>VLOOKUP(Tabla14[[#This Row],[id]],Tabla2[],'aux buscarv'!C$1,FALSE)</f>
        <v>20</v>
      </c>
      <c r="D746" s="61">
        <f>VLOOKUP(Tabla14[[#This Row],[id]],Tabla2[],'aux buscarv'!D$1,FALSE)</f>
        <v>2</v>
      </c>
      <c r="E746" s="61">
        <f>VLOOKUP(Tabla14[[#This Row],[id]],Tabla2[],'aux buscarv'!E$1,FALSE)</f>
        <v>2023</v>
      </c>
      <c r="F746" s="61">
        <f>VLOOKUP(Tabla14[[#This Row],[id]],Tabla2[],'aux buscarv'!F$1,FALSE)</f>
        <v>9</v>
      </c>
      <c r="G746" s="61" t="str">
        <f>VLOOKUP(Tabla14[[#This Row],[id]],Tabla2[],'aux buscarv'!G$1,FALSE)</f>
        <v>ESTAR</v>
      </c>
      <c r="H746" s="61" t="str">
        <f>VLOOKUP(Tabla14[[#This Row],[id]],Tabla2[],'aux buscarv'!H$1,FALSE)</f>
        <v>SANTA CRUZ</v>
      </c>
      <c r="I746" s="61">
        <f>VLOOKUP(Tabla14[[#This Row],[id]],Tabla2[],'aux buscarv'!I$1,FALSE)</f>
        <v>36</v>
      </c>
      <c r="J746" s="61" t="str">
        <f>VLOOKUP(Tabla14[[#This Row],[id]],Tabla2[],'aux buscarv'!J$1,FALSE)</f>
        <v>DESEADO</v>
      </c>
      <c r="K746" s="61" t="str">
        <f>VLOOKUP(Tabla14[[#This Row],[id]],Tabla2[],'aux buscarv'!K$1,FALSE)</f>
        <v>PUERTO DESEADO</v>
      </c>
      <c r="L746" s="61" t="str">
        <f>VLOOKUP(Tabla14[[#This Row],[id]],Tabla2[],'aux buscarv'!L$1,FALSE)</f>
        <v>CIIC</v>
      </c>
      <c r="M746" s="61" t="str">
        <f>VLOOKUP(Tabla14[[#This Row],[id]],Tabla2[],'aux buscarv'!M$1,FALSE)</f>
        <v>ING PORTELA Y ALFREDO GALIMENT</v>
      </c>
      <c r="N746" s="62" t="str">
        <f>VLOOKUP(Tabla14[[#This Row],[id]],Tabla2[],'aux buscarv'!N$1,FALSE)</f>
        <v>https://goo.gl/maps/AZwiRWnFxrKW7fGV8</v>
      </c>
      <c r="O746" t="s">
        <v>129</v>
      </c>
      <c r="P746" t="s">
        <v>1023</v>
      </c>
      <c r="Q746" t="s">
        <v>111</v>
      </c>
      <c r="R746">
        <v>16</v>
      </c>
    </row>
    <row r="747" spans="1:18" x14ac:dyDescent="0.25">
      <c r="A747" t="s">
        <v>516</v>
      </c>
      <c r="B747" s="46">
        <f>VLOOKUP(Tabla14[[#This Row],[id]],Tabla2[],'aux buscarv'!B$1,FALSE)</f>
        <v>44978</v>
      </c>
      <c r="C747" s="61">
        <f>VLOOKUP(Tabla14[[#This Row],[id]],Tabla2[],'aux buscarv'!C$1,FALSE)</f>
        <v>21</v>
      </c>
      <c r="D747" s="61">
        <f>VLOOKUP(Tabla14[[#This Row],[id]],Tabla2[],'aux buscarv'!D$1,FALSE)</f>
        <v>2</v>
      </c>
      <c r="E747" s="61">
        <f>VLOOKUP(Tabla14[[#This Row],[id]],Tabla2[],'aux buscarv'!E$1,FALSE)</f>
        <v>2023</v>
      </c>
      <c r="F747" s="61">
        <f>VLOOKUP(Tabla14[[#This Row],[id]],Tabla2[],'aux buscarv'!F$1,FALSE)</f>
        <v>9</v>
      </c>
      <c r="G747" s="61" t="str">
        <f>VLOOKUP(Tabla14[[#This Row],[id]],Tabla2[],'aux buscarv'!G$1,FALSE)</f>
        <v>ESTAR</v>
      </c>
      <c r="H747" s="61" t="str">
        <f>VLOOKUP(Tabla14[[#This Row],[id]],Tabla2[],'aux buscarv'!H$1,FALSE)</f>
        <v>SANTA CRUZ</v>
      </c>
      <c r="I747" s="61">
        <f>VLOOKUP(Tabla14[[#This Row],[id]],Tabla2[],'aux buscarv'!I$1,FALSE)</f>
        <v>36</v>
      </c>
      <c r="J747" s="61" t="str">
        <f>VLOOKUP(Tabla14[[#This Row],[id]],Tabla2[],'aux buscarv'!J$1,FALSE)</f>
        <v>DESEADO</v>
      </c>
      <c r="K747" s="61" t="str">
        <f>VLOOKUP(Tabla14[[#This Row],[id]],Tabla2[],'aux buscarv'!K$1,FALSE)</f>
        <v>PUERTO DESEADO</v>
      </c>
      <c r="L747" s="61" t="str">
        <f>VLOOKUP(Tabla14[[#This Row],[id]],Tabla2[],'aux buscarv'!L$1,FALSE)</f>
        <v>CIIC</v>
      </c>
      <c r="M747" s="61" t="str">
        <f>VLOOKUP(Tabla14[[#This Row],[id]],Tabla2[],'aux buscarv'!M$1,FALSE)</f>
        <v>ING PORTELA Y ALFREDO GALIMENT</v>
      </c>
      <c r="N747" s="62" t="str">
        <f>VLOOKUP(Tabla14[[#This Row],[id]],Tabla2[],'aux buscarv'!N$1,FALSE)</f>
        <v>https://goo.gl/maps/AZwiRWnFxrKW7fGV8</v>
      </c>
      <c r="O747" t="s">
        <v>129</v>
      </c>
      <c r="P747" t="s">
        <v>1023</v>
      </c>
      <c r="Q747" t="s">
        <v>111</v>
      </c>
      <c r="R747">
        <v>6</v>
      </c>
    </row>
    <row r="748" spans="1:18" x14ac:dyDescent="0.25">
      <c r="A748" t="s">
        <v>517</v>
      </c>
      <c r="B748" s="46">
        <f>VLOOKUP(Tabla14[[#This Row],[id]],Tabla2[],'aux buscarv'!B$1,FALSE)</f>
        <v>44979</v>
      </c>
      <c r="C748" s="61">
        <f>VLOOKUP(Tabla14[[#This Row],[id]],Tabla2[],'aux buscarv'!C$1,FALSE)</f>
        <v>22</v>
      </c>
      <c r="D748" s="61">
        <f>VLOOKUP(Tabla14[[#This Row],[id]],Tabla2[],'aux buscarv'!D$1,FALSE)</f>
        <v>2</v>
      </c>
      <c r="E748" s="61">
        <f>VLOOKUP(Tabla14[[#This Row],[id]],Tabla2[],'aux buscarv'!E$1,FALSE)</f>
        <v>2023</v>
      </c>
      <c r="F748" s="61">
        <f>VLOOKUP(Tabla14[[#This Row],[id]],Tabla2[],'aux buscarv'!F$1,FALSE)</f>
        <v>9</v>
      </c>
      <c r="G748" s="61" t="str">
        <f>VLOOKUP(Tabla14[[#This Row],[id]],Tabla2[],'aux buscarv'!G$1,FALSE)</f>
        <v>ESTAR</v>
      </c>
      <c r="H748" s="61" t="str">
        <f>VLOOKUP(Tabla14[[#This Row],[id]],Tabla2[],'aux buscarv'!H$1,FALSE)</f>
        <v>SANTA CRUZ</v>
      </c>
      <c r="I748" s="61">
        <f>VLOOKUP(Tabla14[[#This Row],[id]],Tabla2[],'aux buscarv'!I$1,FALSE)</f>
        <v>36</v>
      </c>
      <c r="J748" s="61" t="str">
        <f>VLOOKUP(Tabla14[[#This Row],[id]],Tabla2[],'aux buscarv'!J$1,FALSE)</f>
        <v>DESEADO</v>
      </c>
      <c r="K748" s="61" t="str">
        <f>VLOOKUP(Tabla14[[#This Row],[id]],Tabla2[],'aux buscarv'!K$1,FALSE)</f>
        <v>CALETA OLIVIA</v>
      </c>
      <c r="L748" s="61" t="str">
        <f>VLOOKUP(Tabla14[[#This Row],[id]],Tabla2[],'aux buscarv'!L$1,FALSE)</f>
        <v>COMPLEJO DEPORTIVO MUNICIPAL ING KNUDSEN</v>
      </c>
      <c r="M748" s="61" t="str">
        <f>VLOOKUP(Tabla14[[#This Row],[id]],Tabla2[],'aux buscarv'!M$1,FALSE)</f>
        <v>AV COSTANERA NESTOR KIRCHNER Y CRUCEROS DEL BELGRANO</v>
      </c>
      <c r="N748" s="62" t="str">
        <f>VLOOKUP(Tabla14[[#This Row],[id]],Tabla2[],'aux buscarv'!N$1,FALSE)</f>
        <v>https://goo.gl/maps/Ja5QqfJ1RjAcYHZTA</v>
      </c>
      <c r="O748" t="s">
        <v>129</v>
      </c>
      <c r="P748" t="s">
        <v>1023</v>
      </c>
      <c r="Q748" t="s">
        <v>111</v>
      </c>
      <c r="R748">
        <v>23</v>
      </c>
    </row>
    <row r="749" spans="1:18" x14ac:dyDescent="0.25">
      <c r="A749" t="s">
        <v>523</v>
      </c>
      <c r="B749" s="46">
        <f>VLOOKUP(Tabla14[[#This Row],[id]],Tabla2[],'aux buscarv'!B$1,FALSE)</f>
        <v>44980</v>
      </c>
      <c r="C749" s="61">
        <f>VLOOKUP(Tabla14[[#This Row],[id]],Tabla2[],'aux buscarv'!C$1,FALSE)</f>
        <v>23</v>
      </c>
      <c r="D749" s="61">
        <f>VLOOKUP(Tabla14[[#This Row],[id]],Tabla2[],'aux buscarv'!D$1,FALSE)</f>
        <v>2</v>
      </c>
      <c r="E749" s="61">
        <f>VLOOKUP(Tabla14[[#This Row],[id]],Tabla2[],'aux buscarv'!E$1,FALSE)</f>
        <v>2023</v>
      </c>
      <c r="F749" s="61">
        <f>VLOOKUP(Tabla14[[#This Row],[id]],Tabla2[],'aux buscarv'!F$1,FALSE)</f>
        <v>9</v>
      </c>
      <c r="G749" s="61" t="str">
        <f>VLOOKUP(Tabla14[[#This Row],[id]],Tabla2[],'aux buscarv'!G$1,FALSE)</f>
        <v>ESTAR</v>
      </c>
      <c r="H749" s="61" t="str">
        <f>VLOOKUP(Tabla14[[#This Row],[id]],Tabla2[],'aux buscarv'!H$1,FALSE)</f>
        <v>SANTA CRUZ</v>
      </c>
      <c r="I749" s="61">
        <f>VLOOKUP(Tabla14[[#This Row],[id]],Tabla2[],'aux buscarv'!I$1,FALSE)</f>
        <v>36</v>
      </c>
      <c r="J749" s="61" t="str">
        <f>VLOOKUP(Tabla14[[#This Row],[id]],Tabla2[],'aux buscarv'!J$1,FALSE)</f>
        <v>DESEADO</v>
      </c>
      <c r="K749" s="61" t="str">
        <f>VLOOKUP(Tabla14[[#This Row],[id]],Tabla2[],'aux buscarv'!K$1,FALSE)</f>
        <v>CALETA OLIVIA</v>
      </c>
      <c r="L749" s="61" t="str">
        <f>VLOOKUP(Tabla14[[#This Row],[id]],Tabla2[],'aux buscarv'!L$1,FALSE)</f>
        <v>COMPLEJO DEPORTIVO MUNICIPAL ING KNUDSEN</v>
      </c>
      <c r="M749" s="61" t="str">
        <f>VLOOKUP(Tabla14[[#This Row],[id]],Tabla2[],'aux buscarv'!M$1,FALSE)</f>
        <v>AV COSTANERA NESTOR KIRCHNER Y CRUCEROS DEL BELGRANO</v>
      </c>
      <c r="N749" s="62" t="str">
        <f>VLOOKUP(Tabla14[[#This Row],[id]],Tabla2[],'aux buscarv'!N$1,FALSE)</f>
        <v>https://goo.gl/maps/Ja5QqfJ1RjAcYHZTA</v>
      </c>
      <c r="O749" t="s">
        <v>129</v>
      </c>
      <c r="P749" t="s">
        <v>1023</v>
      </c>
      <c r="Q749" t="s">
        <v>111</v>
      </c>
      <c r="R749">
        <v>30</v>
      </c>
    </row>
    <row r="750" spans="1:18" x14ac:dyDescent="0.25">
      <c r="A750" t="s">
        <v>524</v>
      </c>
      <c r="B750" s="46">
        <f>VLOOKUP(Tabla14[[#This Row],[id]],Tabla2[],'aux buscarv'!B$1,FALSE)</f>
        <v>44981</v>
      </c>
      <c r="C750" s="61">
        <f>VLOOKUP(Tabla14[[#This Row],[id]],Tabla2[],'aux buscarv'!C$1,FALSE)</f>
        <v>24</v>
      </c>
      <c r="D750" s="61">
        <f>VLOOKUP(Tabla14[[#This Row],[id]],Tabla2[],'aux buscarv'!D$1,FALSE)</f>
        <v>2</v>
      </c>
      <c r="E750" s="61">
        <f>VLOOKUP(Tabla14[[#This Row],[id]],Tabla2[],'aux buscarv'!E$1,FALSE)</f>
        <v>2023</v>
      </c>
      <c r="F750" s="61">
        <f>VLOOKUP(Tabla14[[#This Row],[id]],Tabla2[],'aux buscarv'!F$1,FALSE)</f>
        <v>9</v>
      </c>
      <c r="G750" s="61" t="str">
        <f>VLOOKUP(Tabla14[[#This Row],[id]],Tabla2[],'aux buscarv'!G$1,FALSE)</f>
        <v>ESTAR</v>
      </c>
      <c r="H750" s="61" t="str">
        <f>VLOOKUP(Tabla14[[#This Row],[id]],Tabla2[],'aux buscarv'!H$1,FALSE)</f>
        <v>SANTA CRUZ</v>
      </c>
      <c r="I750" s="61">
        <f>VLOOKUP(Tabla14[[#This Row],[id]],Tabla2[],'aux buscarv'!I$1,FALSE)</f>
        <v>36</v>
      </c>
      <c r="J750" s="61" t="str">
        <f>VLOOKUP(Tabla14[[#This Row],[id]],Tabla2[],'aux buscarv'!J$1,FALSE)</f>
        <v>DESEADO</v>
      </c>
      <c r="K750" s="61" t="str">
        <f>VLOOKUP(Tabla14[[#This Row],[id]],Tabla2[],'aux buscarv'!K$1,FALSE)</f>
        <v>PICO TRUNCADO</v>
      </c>
      <c r="L750" s="61" t="str">
        <f>VLOOKUP(Tabla14[[#This Row],[id]],Tabla2[],'aux buscarv'!L$1,FALSE)</f>
        <v>PLAZA SAN MARTIN</v>
      </c>
      <c r="M750" s="61" t="str">
        <f>VLOOKUP(Tabla14[[#This Row],[id]],Tabla2[],'aux buscarv'!M$1,FALSE)</f>
        <v>9 DE JULIO ENTRE YRIGOYEN  Y ROCA</v>
      </c>
      <c r="N750" s="62" t="str">
        <f>VLOOKUP(Tabla14[[#This Row],[id]],Tabla2[],'aux buscarv'!N$1,FALSE)</f>
        <v>https://goo.gl/maps/5tLjKJPkHwznj9RG8</v>
      </c>
      <c r="O750" t="s">
        <v>129</v>
      </c>
      <c r="P750" t="s">
        <v>1023</v>
      </c>
      <c r="Q750" t="s">
        <v>111</v>
      </c>
      <c r="R750">
        <v>11</v>
      </c>
    </row>
    <row r="751" spans="1:18" x14ac:dyDescent="0.25">
      <c r="A751" t="s">
        <v>526</v>
      </c>
      <c r="B751" s="46">
        <f>VLOOKUP(Tabla14[[#This Row],[id]],Tabla2[],'aux buscarv'!B$1,FALSE)</f>
        <v>44982</v>
      </c>
      <c r="C751" s="61">
        <f>VLOOKUP(Tabla14[[#This Row],[id]],Tabla2[],'aux buscarv'!C$1,FALSE)</f>
        <v>25</v>
      </c>
      <c r="D751" s="61">
        <f>VLOOKUP(Tabla14[[#This Row],[id]],Tabla2[],'aux buscarv'!D$1,FALSE)</f>
        <v>2</v>
      </c>
      <c r="E751" s="61">
        <f>VLOOKUP(Tabla14[[#This Row],[id]],Tabla2[],'aux buscarv'!E$1,FALSE)</f>
        <v>2023</v>
      </c>
      <c r="F751" s="61">
        <f>VLOOKUP(Tabla14[[#This Row],[id]],Tabla2[],'aux buscarv'!F$1,FALSE)</f>
        <v>9</v>
      </c>
      <c r="G751" s="61" t="str">
        <f>VLOOKUP(Tabla14[[#This Row],[id]],Tabla2[],'aux buscarv'!G$1,FALSE)</f>
        <v>ESTAR</v>
      </c>
      <c r="H751" s="61" t="str">
        <f>VLOOKUP(Tabla14[[#This Row],[id]],Tabla2[],'aux buscarv'!H$1,FALSE)</f>
        <v>SANTA CRUZ</v>
      </c>
      <c r="I751" s="61">
        <f>VLOOKUP(Tabla14[[#This Row],[id]],Tabla2[],'aux buscarv'!I$1,FALSE)</f>
        <v>36</v>
      </c>
      <c r="J751" s="61" t="str">
        <f>VLOOKUP(Tabla14[[#This Row],[id]],Tabla2[],'aux buscarv'!J$1,FALSE)</f>
        <v>DESEADO</v>
      </c>
      <c r="K751" s="61" t="str">
        <f>VLOOKUP(Tabla14[[#This Row],[id]],Tabla2[],'aux buscarv'!K$1,FALSE)</f>
        <v>PICO TRUNCADO</v>
      </c>
      <c r="L751" s="61" t="str">
        <f>VLOOKUP(Tabla14[[#This Row],[id]],Tabla2[],'aux buscarv'!L$1,FALSE)</f>
        <v>PLAZA SAN MARTIN</v>
      </c>
      <c r="M751" s="61" t="str">
        <f>VLOOKUP(Tabla14[[#This Row],[id]],Tabla2[],'aux buscarv'!M$1,FALSE)</f>
        <v>9 DE JULIO ENTRE YRIGOYEN  Y ROCA</v>
      </c>
      <c r="N751" s="62" t="str">
        <f>VLOOKUP(Tabla14[[#This Row],[id]],Tabla2[],'aux buscarv'!N$1,FALSE)</f>
        <v>https://goo.gl/maps/5tLjKJPkHwznj9RG8</v>
      </c>
      <c r="O751" t="s">
        <v>129</v>
      </c>
      <c r="P751" t="s">
        <v>1023</v>
      </c>
      <c r="Q751" t="s">
        <v>111</v>
      </c>
      <c r="R751">
        <v>20</v>
      </c>
    </row>
    <row r="752" spans="1:18" x14ac:dyDescent="0.25">
      <c r="A752" t="s">
        <v>533</v>
      </c>
      <c r="B752" s="46">
        <f>VLOOKUP(Tabla14[[#This Row],[id]],Tabla2[],'aux buscarv'!B$1,FALSE)</f>
        <v>44977</v>
      </c>
      <c r="C752" s="61">
        <f>VLOOKUP(Tabla14[[#This Row],[id]],Tabla2[],'aux buscarv'!C$1,FALSE)</f>
        <v>20</v>
      </c>
      <c r="D752" s="61">
        <f>VLOOKUP(Tabla14[[#This Row],[id]],Tabla2[],'aux buscarv'!D$1,FALSE)</f>
        <v>2</v>
      </c>
      <c r="E752" s="61">
        <f>VLOOKUP(Tabla14[[#This Row],[id]],Tabla2[],'aux buscarv'!E$1,FALSE)</f>
        <v>2023</v>
      </c>
      <c r="F752" s="61">
        <f>VLOOKUP(Tabla14[[#This Row],[id]],Tabla2[],'aux buscarv'!F$1,FALSE)</f>
        <v>9</v>
      </c>
      <c r="G752" s="61" t="str">
        <f>VLOOKUP(Tabla14[[#This Row],[id]],Tabla2[],'aux buscarv'!G$1,FALSE)</f>
        <v>TECNOPOLIS</v>
      </c>
      <c r="H752" s="61" t="str">
        <f>VLOOKUP(Tabla14[[#This Row],[id]],Tabla2[],'aux buscarv'!H$1,FALSE)</f>
        <v>BUENOS AIRES</v>
      </c>
      <c r="I752" s="61">
        <f>VLOOKUP(Tabla14[[#This Row],[id]],Tabla2[],'aux buscarv'!I$1,FALSE)</f>
        <v>38</v>
      </c>
      <c r="J752" s="61" t="str">
        <f>VLOOKUP(Tabla14[[#This Row],[id]],Tabla2[],'aux buscarv'!J$1,FALSE)</f>
        <v>VICENTE LOPEZ</v>
      </c>
      <c r="K752" s="61" t="str">
        <f>VLOOKUP(Tabla14[[#This Row],[id]],Tabla2[],'aux buscarv'!K$1,FALSE)</f>
        <v>VILLA MARTELLI</v>
      </c>
      <c r="L752" s="61" t="str">
        <f>VLOOKUP(Tabla14[[#This Row],[id]],Tabla2[],'aux buscarv'!L$1,FALSE)</f>
        <v>TECNOPOLIS</v>
      </c>
      <c r="M752" s="61" t="str">
        <f>VLOOKUP(Tabla14[[#This Row],[id]],Tabla2[],'aux buscarv'!M$1,FALSE)</f>
        <v>AV. GRAL PAZ Y AV. CONSTITUYENTES</v>
      </c>
      <c r="N752" s="62" t="str">
        <f>VLOOKUP(Tabla14[[#This Row],[id]],Tabla2[],'aux buscarv'!N$1,FALSE)</f>
        <v>https://g.page/tecnopolisoficial?share</v>
      </c>
      <c r="O752" t="s">
        <v>109</v>
      </c>
      <c r="P752" t="s">
        <v>110</v>
      </c>
      <c r="Q752" t="s">
        <v>111</v>
      </c>
      <c r="R752">
        <v>34</v>
      </c>
    </row>
    <row r="753" spans="1:18" x14ac:dyDescent="0.25">
      <c r="A753" t="s">
        <v>533</v>
      </c>
      <c r="B753" s="46">
        <f>VLOOKUP(Tabla14[[#This Row],[id]],Tabla2[],'aux buscarv'!B$1,FALSE)</f>
        <v>44977</v>
      </c>
      <c r="C753" s="61">
        <f>VLOOKUP(Tabla14[[#This Row],[id]],Tabla2[],'aux buscarv'!C$1,FALSE)</f>
        <v>20</v>
      </c>
      <c r="D753" s="61">
        <f>VLOOKUP(Tabla14[[#This Row],[id]],Tabla2[],'aux buscarv'!D$1,FALSE)</f>
        <v>2</v>
      </c>
      <c r="E753" s="61">
        <f>VLOOKUP(Tabla14[[#This Row],[id]],Tabla2[],'aux buscarv'!E$1,FALSE)</f>
        <v>2023</v>
      </c>
      <c r="F753" s="61">
        <f>VLOOKUP(Tabla14[[#This Row],[id]],Tabla2[],'aux buscarv'!F$1,FALSE)</f>
        <v>9</v>
      </c>
      <c r="G753" s="61" t="str">
        <f>VLOOKUP(Tabla14[[#This Row],[id]],Tabla2[],'aux buscarv'!G$1,FALSE)</f>
        <v>TECNOPOLIS</v>
      </c>
      <c r="H753" s="61" t="str">
        <f>VLOOKUP(Tabla14[[#This Row],[id]],Tabla2[],'aux buscarv'!H$1,FALSE)</f>
        <v>BUENOS AIRES</v>
      </c>
      <c r="I753" s="61">
        <f>VLOOKUP(Tabla14[[#This Row],[id]],Tabla2[],'aux buscarv'!I$1,FALSE)</f>
        <v>38</v>
      </c>
      <c r="J753" s="61" t="str">
        <f>VLOOKUP(Tabla14[[#This Row],[id]],Tabla2[],'aux buscarv'!J$1,FALSE)</f>
        <v>VICENTE LOPEZ</v>
      </c>
      <c r="K753" s="61" t="str">
        <f>VLOOKUP(Tabla14[[#This Row],[id]],Tabla2[],'aux buscarv'!K$1,FALSE)</f>
        <v>VILLA MARTELLI</v>
      </c>
      <c r="L753" s="61" t="str">
        <f>VLOOKUP(Tabla14[[#This Row],[id]],Tabla2[],'aux buscarv'!L$1,FALSE)</f>
        <v>TECNOPOLIS</v>
      </c>
      <c r="M753" s="61" t="str">
        <f>VLOOKUP(Tabla14[[#This Row],[id]],Tabla2[],'aux buscarv'!M$1,FALSE)</f>
        <v>AV. GRAL PAZ Y AV. CONSTITUYENTES</v>
      </c>
      <c r="N753" s="62" t="str">
        <f>VLOOKUP(Tabla14[[#This Row],[id]],Tabla2[],'aux buscarv'!N$1,FALSE)</f>
        <v>https://g.page/tecnopolisoficial?share</v>
      </c>
      <c r="O753" t="s">
        <v>109</v>
      </c>
      <c r="P753" t="s">
        <v>110</v>
      </c>
      <c r="Q753" t="s">
        <v>112</v>
      </c>
      <c r="R753">
        <v>34</v>
      </c>
    </row>
    <row r="754" spans="1:18" x14ac:dyDescent="0.25">
      <c r="A754" t="s">
        <v>533</v>
      </c>
      <c r="B754" s="46">
        <f>VLOOKUP(Tabla14[[#This Row],[id]],Tabla2[],'aux buscarv'!B$1,FALSE)</f>
        <v>44977</v>
      </c>
      <c r="C754" s="61">
        <f>VLOOKUP(Tabla14[[#This Row],[id]],Tabla2[],'aux buscarv'!C$1,FALSE)</f>
        <v>20</v>
      </c>
      <c r="D754" s="61">
        <f>VLOOKUP(Tabla14[[#This Row],[id]],Tabla2[],'aux buscarv'!D$1,FALSE)</f>
        <v>2</v>
      </c>
      <c r="E754" s="61">
        <f>VLOOKUP(Tabla14[[#This Row],[id]],Tabla2[],'aux buscarv'!E$1,FALSE)</f>
        <v>2023</v>
      </c>
      <c r="F754" s="61">
        <f>VLOOKUP(Tabla14[[#This Row],[id]],Tabla2[],'aux buscarv'!F$1,FALSE)</f>
        <v>9</v>
      </c>
      <c r="G754" s="61" t="str">
        <f>VLOOKUP(Tabla14[[#This Row],[id]],Tabla2[],'aux buscarv'!G$1,FALSE)</f>
        <v>TECNOPOLIS</v>
      </c>
      <c r="H754" s="61" t="str">
        <f>VLOOKUP(Tabla14[[#This Row],[id]],Tabla2[],'aux buscarv'!H$1,FALSE)</f>
        <v>BUENOS AIRES</v>
      </c>
      <c r="I754" s="61">
        <f>VLOOKUP(Tabla14[[#This Row],[id]],Tabla2[],'aux buscarv'!I$1,FALSE)</f>
        <v>38</v>
      </c>
      <c r="J754" s="61" t="str">
        <f>VLOOKUP(Tabla14[[#This Row],[id]],Tabla2[],'aux buscarv'!J$1,FALSE)</f>
        <v>VICENTE LOPEZ</v>
      </c>
      <c r="K754" s="61" t="str">
        <f>VLOOKUP(Tabla14[[#This Row],[id]],Tabla2[],'aux buscarv'!K$1,FALSE)</f>
        <v>VILLA MARTELLI</v>
      </c>
      <c r="L754" s="61" t="str">
        <f>VLOOKUP(Tabla14[[#This Row],[id]],Tabla2[],'aux buscarv'!L$1,FALSE)</f>
        <v>TECNOPOLIS</v>
      </c>
      <c r="M754" s="61" t="str">
        <f>VLOOKUP(Tabla14[[#This Row],[id]],Tabla2[],'aux buscarv'!M$1,FALSE)</f>
        <v>AV. GRAL PAZ Y AV. CONSTITUYENTES</v>
      </c>
      <c r="N754" s="62" t="str">
        <f>VLOOKUP(Tabla14[[#This Row],[id]],Tabla2[],'aux buscarv'!N$1,FALSE)</f>
        <v>https://g.page/tecnopolisoficial?share</v>
      </c>
      <c r="O754" t="s">
        <v>109</v>
      </c>
      <c r="P754" t="s">
        <v>113</v>
      </c>
      <c r="Q754" t="s">
        <v>112</v>
      </c>
      <c r="R754">
        <v>26</v>
      </c>
    </row>
    <row r="755" spans="1:18" x14ac:dyDescent="0.25">
      <c r="A755" t="s">
        <v>534</v>
      </c>
      <c r="B755" s="46">
        <f>VLOOKUP(Tabla14[[#This Row],[id]],Tabla2[],'aux buscarv'!B$1,FALSE)</f>
        <v>44978</v>
      </c>
      <c r="C755" s="61">
        <f>VLOOKUP(Tabla14[[#This Row],[id]],Tabla2[],'aux buscarv'!C$1,FALSE)</f>
        <v>21</v>
      </c>
      <c r="D755" s="61">
        <f>VLOOKUP(Tabla14[[#This Row],[id]],Tabla2[],'aux buscarv'!D$1,FALSE)</f>
        <v>2</v>
      </c>
      <c r="E755" s="61">
        <f>VLOOKUP(Tabla14[[#This Row],[id]],Tabla2[],'aux buscarv'!E$1,FALSE)</f>
        <v>2023</v>
      </c>
      <c r="F755" s="61">
        <f>VLOOKUP(Tabla14[[#This Row],[id]],Tabla2[],'aux buscarv'!F$1,FALSE)</f>
        <v>9</v>
      </c>
      <c r="G755" s="61" t="str">
        <f>VLOOKUP(Tabla14[[#This Row],[id]],Tabla2[],'aux buscarv'!G$1,FALSE)</f>
        <v>TECNOPOLIS</v>
      </c>
      <c r="H755" s="61" t="str">
        <f>VLOOKUP(Tabla14[[#This Row],[id]],Tabla2[],'aux buscarv'!H$1,FALSE)</f>
        <v>BUENOS AIRES</v>
      </c>
      <c r="I755" s="61">
        <f>VLOOKUP(Tabla14[[#This Row],[id]],Tabla2[],'aux buscarv'!I$1,FALSE)</f>
        <v>38</v>
      </c>
      <c r="J755" s="61" t="str">
        <f>VLOOKUP(Tabla14[[#This Row],[id]],Tabla2[],'aux buscarv'!J$1,FALSE)</f>
        <v>VICENTE LOPEZ</v>
      </c>
      <c r="K755" s="61" t="str">
        <f>VLOOKUP(Tabla14[[#This Row],[id]],Tabla2[],'aux buscarv'!K$1,FALSE)</f>
        <v>VILLA MARTELLI</v>
      </c>
      <c r="L755" s="61" t="str">
        <f>VLOOKUP(Tabla14[[#This Row],[id]],Tabla2[],'aux buscarv'!L$1,FALSE)</f>
        <v>TECNOPOLIS</v>
      </c>
      <c r="M755" s="61" t="str">
        <f>VLOOKUP(Tabla14[[#This Row],[id]],Tabla2[],'aux buscarv'!M$1,FALSE)</f>
        <v>AV. GRAL PAZ Y AV. CONSTITUYENTES</v>
      </c>
      <c r="N755" s="62" t="str">
        <f>VLOOKUP(Tabla14[[#This Row],[id]],Tabla2[],'aux buscarv'!N$1,FALSE)</f>
        <v>https://g.page/tecnopolisoficial?share</v>
      </c>
      <c r="O755" t="s">
        <v>109</v>
      </c>
      <c r="P755" t="s">
        <v>110</v>
      </c>
      <c r="Q755" t="s">
        <v>111</v>
      </c>
      <c r="R755">
        <v>34</v>
      </c>
    </row>
    <row r="756" spans="1:18" x14ac:dyDescent="0.25">
      <c r="A756" t="s">
        <v>534</v>
      </c>
      <c r="B756" s="46">
        <f>VLOOKUP(Tabla14[[#This Row],[id]],Tabla2[],'aux buscarv'!B$1,FALSE)</f>
        <v>44978</v>
      </c>
      <c r="C756" s="61">
        <f>VLOOKUP(Tabla14[[#This Row],[id]],Tabla2[],'aux buscarv'!C$1,FALSE)</f>
        <v>21</v>
      </c>
      <c r="D756" s="61">
        <f>VLOOKUP(Tabla14[[#This Row],[id]],Tabla2[],'aux buscarv'!D$1,FALSE)</f>
        <v>2</v>
      </c>
      <c r="E756" s="61">
        <f>VLOOKUP(Tabla14[[#This Row],[id]],Tabla2[],'aux buscarv'!E$1,FALSE)</f>
        <v>2023</v>
      </c>
      <c r="F756" s="61">
        <f>VLOOKUP(Tabla14[[#This Row],[id]],Tabla2[],'aux buscarv'!F$1,FALSE)</f>
        <v>9</v>
      </c>
      <c r="G756" s="61" t="str">
        <f>VLOOKUP(Tabla14[[#This Row],[id]],Tabla2[],'aux buscarv'!G$1,FALSE)</f>
        <v>TECNOPOLIS</v>
      </c>
      <c r="H756" s="61" t="str">
        <f>VLOOKUP(Tabla14[[#This Row],[id]],Tabla2[],'aux buscarv'!H$1,FALSE)</f>
        <v>BUENOS AIRES</v>
      </c>
      <c r="I756" s="61">
        <f>VLOOKUP(Tabla14[[#This Row],[id]],Tabla2[],'aux buscarv'!I$1,FALSE)</f>
        <v>38</v>
      </c>
      <c r="J756" s="61" t="str">
        <f>VLOOKUP(Tabla14[[#This Row],[id]],Tabla2[],'aux buscarv'!J$1,FALSE)</f>
        <v>VICENTE LOPEZ</v>
      </c>
      <c r="K756" s="61" t="str">
        <f>VLOOKUP(Tabla14[[#This Row],[id]],Tabla2[],'aux buscarv'!K$1,FALSE)</f>
        <v>VILLA MARTELLI</v>
      </c>
      <c r="L756" s="61" t="str">
        <f>VLOOKUP(Tabla14[[#This Row],[id]],Tabla2[],'aux buscarv'!L$1,FALSE)</f>
        <v>TECNOPOLIS</v>
      </c>
      <c r="M756" s="61" t="str">
        <f>VLOOKUP(Tabla14[[#This Row],[id]],Tabla2[],'aux buscarv'!M$1,FALSE)</f>
        <v>AV. GRAL PAZ Y AV. CONSTITUYENTES</v>
      </c>
      <c r="N756" s="62" t="str">
        <f>VLOOKUP(Tabla14[[#This Row],[id]],Tabla2[],'aux buscarv'!N$1,FALSE)</f>
        <v>https://g.page/tecnopolisoficial?share</v>
      </c>
      <c r="O756" t="s">
        <v>109</v>
      </c>
      <c r="P756" t="s">
        <v>110</v>
      </c>
      <c r="Q756" t="s">
        <v>112</v>
      </c>
      <c r="R756">
        <v>53</v>
      </c>
    </row>
    <row r="757" spans="1:18" x14ac:dyDescent="0.25">
      <c r="A757" t="s">
        <v>534</v>
      </c>
      <c r="B757" s="46">
        <f>VLOOKUP(Tabla14[[#This Row],[id]],Tabla2[],'aux buscarv'!B$1,FALSE)</f>
        <v>44978</v>
      </c>
      <c r="C757" s="61">
        <f>VLOOKUP(Tabla14[[#This Row],[id]],Tabla2[],'aux buscarv'!C$1,FALSE)</f>
        <v>21</v>
      </c>
      <c r="D757" s="61">
        <f>VLOOKUP(Tabla14[[#This Row],[id]],Tabla2[],'aux buscarv'!D$1,FALSE)</f>
        <v>2</v>
      </c>
      <c r="E757" s="61">
        <f>VLOOKUP(Tabla14[[#This Row],[id]],Tabla2[],'aux buscarv'!E$1,FALSE)</f>
        <v>2023</v>
      </c>
      <c r="F757" s="61">
        <f>VLOOKUP(Tabla14[[#This Row],[id]],Tabla2[],'aux buscarv'!F$1,FALSE)</f>
        <v>9</v>
      </c>
      <c r="G757" s="61" t="str">
        <f>VLOOKUP(Tabla14[[#This Row],[id]],Tabla2[],'aux buscarv'!G$1,FALSE)</f>
        <v>TECNOPOLIS</v>
      </c>
      <c r="H757" s="61" t="str">
        <f>VLOOKUP(Tabla14[[#This Row],[id]],Tabla2[],'aux buscarv'!H$1,FALSE)</f>
        <v>BUENOS AIRES</v>
      </c>
      <c r="I757" s="61">
        <f>VLOOKUP(Tabla14[[#This Row],[id]],Tabla2[],'aux buscarv'!I$1,FALSE)</f>
        <v>38</v>
      </c>
      <c r="J757" s="61" t="str">
        <f>VLOOKUP(Tabla14[[#This Row],[id]],Tabla2[],'aux buscarv'!J$1,FALSE)</f>
        <v>VICENTE LOPEZ</v>
      </c>
      <c r="K757" s="61" t="str">
        <f>VLOOKUP(Tabla14[[#This Row],[id]],Tabla2[],'aux buscarv'!K$1,FALSE)</f>
        <v>VILLA MARTELLI</v>
      </c>
      <c r="L757" s="61" t="str">
        <f>VLOOKUP(Tabla14[[#This Row],[id]],Tabla2[],'aux buscarv'!L$1,FALSE)</f>
        <v>TECNOPOLIS</v>
      </c>
      <c r="M757" s="61" t="str">
        <f>VLOOKUP(Tabla14[[#This Row],[id]],Tabla2[],'aux buscarv'!M$1,FALSE)</f>
        <v>AV. GRAL PAZ Y AV. CONSTITUYENTES</v>
      </c>
      <c r="N757" s="62" t="str">
        <f>VLOOKUP(Tabla14[[#This Row],[id]],Tabla2[],'aux buscarv'!N$1,FALSE)</f>
        <v>https://g.page/tecnopolisoficial?share</v>
      </c>
      <c r="O757" t="s">
        <v>109</v>
      </c>
      <c r="P757" t="s">
        <v>110</v>
      </c>
      <c r="Q757" t="s">
        <v>120</v>
      </c>
      <c r="R757">
        <v>2</v>
      </c>
    </row>
    <row r="758" spans="1:18" x14ac:dyDescent="0.25">
      <c r="A758" t="s">
        <v>534</v>
      </c>
      <c r="B758" s="46">
        <f>VLOOKUP(Tabla14[[#This Row],[id]],Tabla2[],'aux buscarv'!B$1,FALSE)</f>
        <v>44978</v>
      </c>
      <c r="C758" s="61">
        <f>VLOOKUP(Tabla14[[#This Row],[id]],Tabla2[],'aux buscarv'!C$1,FALSE)</f>
        <v>21</v>
      </c>
      <c r="D758" s="61">
        <f>VLOOKUP(Tabla14[[#This Row],[id]],Tabla2[],'aux buscarv'!D$1,FALSE)</f>
        <v>2</v>
      </c>
      <c r="E758" s="61">
        <f>VLOOKUP(Tabla14[[#This Row],[id]],Tabla2[],'aux buscarv'!E$1,FALSE)</f>
        <v>2023</v>
      </c>
      <c r="F758" s="61">
        <f>VLOOKUP(Tabla14[[#This Row],[id]],Tabla2[],'aux buscarv'!F$1,FALSE)</f>
        <v>9</v>
      </c>
      <c r="G758" s="61" t="str">
        <f>VLOOKUP(Tabla14[[#This Row],[id]],Tabla2[],'aux buscarv'!G$1,FALSE)</f>
        <v>TECNOPOLIS</v>
      </c>
      <c r="H758" s="61" t="str">
        <f>VLOOKUP(Tabla14[[#This Row],[id]],Tabla2[],'aux buscarv'!H$1,FALSE)</f>
        <v>BUENOS AIRES</v>
      </c>
      <c r="I758" s="61">
        <f>VLOOKUP(Tabla14[[#This Row],[id]],Tabla2[],'aux buscarv'!I$1,FALSE)</f>
        <v>38</v>
      </c>
      <c r="J758" s="61" t="str">
        <f>VLOOKUP(Tabla14[[#This Row],[id]],Tabla2[],'aux buscarv'!J$1,FALSE)</f>
        <v>VICENTE LOPEZ</v>
      </c>
      <c r="K758" s="61" t="str">
        <f>VLOOKUP(Tabla14[[#This Row],[id]],Tabla2[],'aux buscarv'!K$1,FALSE)</f>
        <v>VILLA MARTELLI</v>
      </c>
      <c r="L758" s="61" t="str">
        <f>VLOOKUP(Tabla14[[#This Row],[id]],Tabla2[],'aux buscarv'!L$1,FALSE)</f>
        <v>TECNOPOLIS</v>
      </c>
      <c r="M758" s="61" t="str">
        <f>VLOOKUP(Tabla14[[#This Row],[id]],Tabla2[],'aux buscarv'!M$1,FALSE)</f>
        <v>AV. GRAL PAZ Y AV. CONSTITUYENTES</v>
      </c>
      <c r="N758" s="62" t="str">
        <f>VLOOKUP(Tabla14[[#This Row],[id]],Tabla2[],'aux buscarv'!N$1,FALSE)</f>
        <v>https://g.page/tecnopolisoficial?share</v>
      </c>
      <c r="O758" t="s">
        <v>109</v>
      </c>
      <c r="P758" t="s">
        <v>113</v>
      </c>
      <c r="Q758" t="s">
        <v>112</v>
      </c>
      <c r="R758">
        <v>33</v>
      </c>
    </row>
    <row r="759" spans="1:18" x14ac:dyDescent="0.25">
      <c r="A759" t="s">
        <v>535</v>
      </c>
      <c r="B759" s="46">
        <f>VLOOKUP(Tabla14[[#This Row],[id]],Tabla2[],'aux buscarv'!B$1,FALSE)</f>
        <v>44981</v>
      </c>
      <c r="C759" s="61">
        <f>VLOOKUP(Tabla14[[#This Row],[id]],Tabla2[],'aux buscarv'!C$1,FALSE)</f>
        <v>24</v>
      </c>
      <c r="D759" s="61">
        <f>VLOOKUP(Tabla14[[#This Row],[id]],Tabla2[],'aux buscarv'!D$1,FALSE)</f>
        <v>2</v>
      </c>
      <c r="E759" s="61">
        <f>VLOOKUP(Tabla14[[#This Row],[id]],Tabla2[],'aux buscarv'!E$1,FALSE)</f>
        <v>2023</v>
      </c>
      <c r="F759" s="61">
        <f>VLOOKUP(Tabla14[[#This Row],[id]],Tabla2[],'aux buscarv'!F$1,FALSE)</f>
        <v>9</v>
      </c>
      <c r="G759" s="61" t="str">
        <f>VLOOKUP(Tabla14[[#This Row],[id]],Tabla2[],'aux buscarv'!G$1,FALSE)</f>
        <v>TECNOPOLIS</v>
      </c>
      <c r="H759" s="61" t="str">
        <f>VLOOKUP(Tabla14[[#This Row],[id]],Tabla2[],'aux buscarv'!H$1,FALSE)</f>
        <v>BUENOS AIRES</v>
      </c>
      <c r="I759" s="61">
        <f>VLOOKUP(Tabla14[[#This Row],[id]],Tabla2[],'aux buscarv'!I$1,FALSE)</f>
        <v>38</v>
      </c>
      <c r="J759" s="61" t="str">
        <f>VLOOKUP(Tabla14[[#This Row],[id]],Tabla2[],'aux buscarv'!J$1,FALSE)</f>
        <v>VICENTE LOPEZ</v>
      </c>
      <c r="K759" s="61" t="str">
        <f>VLOOKUP(Tabla14[[#This Row],[id]],Tabla2[],'aux buscarv'!K$1,FALSE)</f>
        <v>VILLA MARTELLI</v>
      </c>
      <c r="L759" s="61" t="str">
        <f>VLOOKUP(Tabla14[[#This Row],[id]],Tabla2[],'aux buscarv'!L$1,FALSE)</f>
        <v>TECNOPOLIS</v>
      </c>
      <c r="M759" s="61" t="str">
        <f>VLOOKUP(Tabla14[[#This Row],[id]],Tabla2[],'aux buscarv'!M$1,FALSE)</f>
        <v>AV. GRAL PAZ Y AV. CONSTITUYENTES</v>
      </c>
      <c r="N759" s="62" t="str">
        <f>VLOOKUP(Tabla14[[#This Row],[id]],Tabla2[],'aux buscarv'!N$1,FALSE)</f>
        <v>https://g.page/tecnopolisoficial?share</v>
      </c>
      <c r="O759" t="s">
        <v>109</v>
      </c>
      <c r="P759" t="s">
        <v>110</v>
      </c>
      <c r="Q759" t="s">
        <v>111</v>
      </c>
      <c r="R759">
        <v>13</v>
      </c>
    </row>
    <row r="760" spans="1:18" x14ac:dyDescent="0.25">
      <c r="A760" t="s">
        <v>535</v>
      </c>
      <c r="B760" s="46">
        <f>VLOOKUP(Tabla14[[#This Row],[id]],Tabla2[],'aux buscarv'!B$1,FALSE)</f>
        <v>44981</v>
      </c>
      <c r="C760" s="61">
        <f>VLOOKUP(Tabla14[[#This Row],[id]],Tabla2[],'aux buscarv'!C$1,FALSE)</f>
        <v>24</v>
      </c>
      <c r="D760" s="61">
        <f>VLOOKUP(Tabla14[[#This Row],[id]],Tabla2[],'aux buscarv'!D$1,FALSE)</f>
        <v>2</v>
      </c>
      <c r="E760" s="61">
        <f>VLOOKUP(Tabla14[[#This Row],[id]],Tabla2[],'aux buscarv'!E$1,FALSE)</f>
        <v>2023</v>
      </c>
      <c r="F760" s="61">
        <f>VLOOKUP(Tabla14[[#This Row],[id]],Tabla2[],'aux buscarv'!F$1,FALSE)</f>
        <v>9</v>
      </c>
      <c r="G760" s="61" t="str">
        <f>VLOOKUP(Tabla14[[#This Row],[id]],Tabla2[],'aux buscarv'!G$1,FALSE)</f>
        <v>TECNOPOLIS</v>
      </c>
      <c r="H760" s="61" t="str">
        <f>VLOOKUP(Tabla14[[#This Row],[id]],Tabla2[],'aux buscarv'!H$1,FALSE)</f>
        <v>BUENOS AIRES</v>
      </c>
      <c r="I760" s="61">
        <f>VLOOKUP(Tabla14[[#This Row],[id]],Tabla2[],'aux buscarv'!I$1,FALSE)</f>
        <v>38</v>
      </c>
      <c r="J760" s="61" t="str">
        <f>VLOOKUP(Tabla14[[#This Row],[id]],Tabla2[],'aux buscarv'!J$1,FALSE)</f>
        <v>VICENTE LOPEZ</v>
      </c>
      <c r="K760" s="61" t="str">
        <f>VLOOKUP(Tabla14[[#This Row],[id]],Tabla2[],'aux buscarv'!K$1,FALSE)</f>
        <v>VILLA MARTELLI</v>
      </c>
      <c r="L760" s="61" t="str">
        <f>VLOOKUP(Tabla14[[#This Row],[id]],Tabla2[],'aux buscarv'!L$1,FALSE)</f>
        <v>TECNOPOLIS</v>
      </c>
      <c r="M760" s="61" t="str">
        <f>VLOOKUP(Tabla14[[#This Row],[id]],Tabla2[],'aux buscarv'!M$1,FALSE)</f>
        <v>AV. GRAL PAZ Y AV. CONSTITUYENTES</v>
      </c>
      <c r="N760" s="62" t="str">
        <f>VLOOKUP(Tabla14[[#This Row],[id]],Tabla2[],'aux buscarv'!N$1,FALSE)</f>
        <v>https://g.page/tecnopolisoficial?share</v>
      </c>
      <c r="O760" t="s">
        <v>109</v>
      </c>
      <c r="P760" t="s">
        <v>110</v>
      </c>
      <c r="Q760" t="s">
        <v>112</v>
      </c>
      <c r="R760">
        <v>21</v>
      </c>
    </row>
    <row r="761" spans="1:18" x14ac:dyDescent="0.25">
      <c r="A761" t="s">
        <v>535</v>
      </c>
      <c r="B761" s="46">
        <f>VLOOKUP(Tabla14[[#This Row],[id]],Tabla2[],'aux buscarv'!B$1,FALSE)</f>
        <v>44981</v>
      </c>
      <c r="C761" s="61">
        <f>VLOOKUP(Tabla14[[#This Row],[id]],Tabla2[],'aux buscarv'!C$1,FALSE)</f>
        <v>24</v>
      </c>
      <c r="D761" s="61">
        <f>VLOOKUP(Tabla14[[#This Row],[id]],Tabla2[],'aux buscarv'!D$1,FALSE)</f>
        <v>2</v>
      </c>
      <c r="E761" s="61">
        <f>VLOOKUP(Tabla14[[#This Row],[id]],Tabla2[],'aux buscarv'!E$1,FALSE)</f>
        <v>2023</v>
      </c>
      <c r="F761" s="61">
        <f>VLOOKUP(Tabla14[[#This Row],[id]],Tabla2[],'aux buscarv'!F$1,FALSE)</f>
        <v>9</v>
      </c>
      <c r="G761" s="61" t="str">
        <f>VLOOKUP(Tabla14[[#This Row],[id]],Tabla2[],'aux buscarv'!G$1,FALSE)</f>
        <v>TECNOPOLIS</v>
      </c>
      <c r="H761" s="61" t="str">
        <f>VLOOKUP(Tabla14[[#This Row],[id]],Tabla2[],'aux buscarv'!H$1,FALSE)</f>
        <v>BUENOS AIRES</v>
      </c>
      <c r="I761" s="61">
        <f>VLOOKUP(Tabla14[[#This Row],[id]],Tabla2[],'aux buscarv'!I$1,FALSE)</f>
        <v>38</v>
      </c>
      <c r="J761" s="61" t="str">
        <f>VLOOKUP(Tabla14[[#This Row],[id]],Tabla2[],'aux buscarv'!J$1,FALSE)</f>
        <v>VICENTE LOPEZ</v>
      </c>
      <c r="K761" s="61" t="str">
        <f>VLOOKUP(Tabla14[[#This Row],[id]],Tabla2[],'aux buscarv'!K$1,FALSE)</f>
        <v>VILLA MARTELLI</v>
      </c>
      <c r="L761" s="61" t="str">
        <f>VLOOKUP(Tabla14[[#This Row],[id]],Tabla2[],'aux buscarv'!L$1,FALSE)</f>
        <v>TECNOPOLIS</v>
      </c>
      <c r="M761" s="61" t="str">
        <f>VLOOKUP(Tabla14[[#This Row],[id]],Tabla2[],'aux buscarv'!M$1,FALSE)</f>
        <v>AV. GRAL PAZ Y AV. CONSTITUYENTES</v>
      </c>
      <c r="N761" s="62" t="str">
        <f>VLOOKUP(Tabla14[[#This Row],[id]],Tabla2[],'aux buscarv'!N$1,FALSE)</f>
        <v>https://g.page/tecnopolisoficial?share</v>
      </c>
      <c r="O761" t="s">
        <v>109</v>
      </c>
      <c r="P761" t="s">
        <v>113</v>
      </c>
      <c r="Q761" t="s">
        <v>112</v>
      </c>
      <c r="R761">
        <v>8</v>
      </c>
    </row>
    <row r="762" spans="1:18" x14ac:dyDescent="0.25">
      <c r="A762" t="s">
        <v>535</v>
      </c>
      <c r="B762" s="46">
        <f>VLOOKUP(Tabla14[[#This Row],[id]],Tabla2[],'aux buscarv'!B$1,FALSE)</f>
        <v>44981</v>
      </c>
      <c r="C762" s="61">
        <f>VLOOKUP(Tabla14[[#This Row],[id]],Tabla2[],'aux buscarv'!C$1,FALSE)</f>
        <v>24</v>
      </c>
      <c r="D762" s="61">
        <f>VLOOKUP(Tabla14[[#This Row],[id]],Tabla2[],'aux buscarv'!D$1,FALSE)</f>
        <v>2</v>
      </c>
      <c r="E762" s="61">
        <f>VLOOKUP(Tabla14[[#This Row],[id]],Tabla2[],'aux buscarv'!E$1,FALSE)</f>
        <v>2023</v>
      </c>
      <c r="F762" s="61">
        <f>VLOOKUP(Tabla14[[#This Row],[id]],Tabla2[],'aux buscarv'!F$1,FALSE)</f>
        <v>9</v>
      </c>
      <c r="G762" s="61" t="str">
        <f>VLOOKUP(Tabla14[[#This Row],[id]],Tabla2[],'aux buscarv'!G$1,FALSE)</f>
        <v>TECNOPOLIS</v>
      </c>
      <c r="H762" s="61" t="str">
        <f>VLOOKUP(Tabla14[[#This Row],[id]],Tabla2[],'aux buscarv'!H$1,FALSE)</f>
        <v>BUENOS AIRES</v>
      </c>
      <c r="I762" s="61">
        <f>VLOOKUP(Tabla14[[#This Row],[id]],Tabla2[],'aux buscarv'!I$1,FALSE)</f>
        <v>38</v>
      </c>
      <c r="J762" s="61" t="str">
        <f>VLOOKUP(Tabla14[[#This Row],[id]],Tabla2[],'aux buscarv'!J$1,FALSE)</f>
        <v>VICENTE LOPEZ</v>
      </c>
      <c r="K762" s="61" t="str">
        <f>VLOOKUP(Tabla14[[#This Row],[id]],Tabla2[],'aux buscarv'!K$1,FALSE)</f>
        <v>VILLA MARTELLI</v>
      </c>
      <c r="L762" s="61" t="str">
        <f>VLOOKUP(Tabla14[[#This Row],[id]],Tabla2[],'aux buscarv'!L$1,FALSE)</f>
        <v>TECNOPOLIS</v>
      </c>
      <c r="M762" s="61" t="str">
        <f>VLOOKUP(Tabla14[[#This Row],[id]],Tabla2[],'aux buscarv'!M$1,FALSE)</f>
        <v>AV. GRAL PAZ Y AV. CONSTITUYENTES</v>
      </c>
      <c r="N762" s="62" t="str">
        <f>VLOOKUP(Tabla14[[#This Row],[id]],Tabla2[],'aux buscarv'!N$1,FALSE)</f>
        <v>https://g.page/tecnopolisoficial?share</v>
      </c>
      <c r="O762" t="s">
        <v>114</v>
      </c>
      <c r="P762" t="s">
        <v>115</v>
      </c>
      <c r="Q762" t="s">
        <v>111</v>
      </c>
      <c r="R762">
        <v>45</v>
      </c>
    </row>
    <row r="763" spans="1:18" x14ac:dyDescent="0.25">
      <c r="A763" t="s">
        <v>535</v>
      </c>
      <c r="B763" s="46">
        <f>VLOOKUP(Tabla14[[#This Row],[id]],Tabla2[],'aux buscarv'!B$1,FALSE)</f>
        <v>44981</v>
      </c>
      <c r="C763" s="61">
        <f>VLOOKUP(Tabla14[[#This Row],[id]],Tabla2[],'aux buscarv'!C$1,FALSE)</f>
        <v>24</v>
      </c>
      <c r="D763" s="61">
        <f>VLOOKUP(Tabla14[[#This Row],[id]],Tabla2[],'aux buscarv'!D$1,FALSE)</f>
        <v>2</v>
      </c>
      <c r="E763" s="61">
        <f>VLOOKUP(Tabla14[[#This Row],[id]],Tabla2[],'aux buscarv'!E$1,FALSE)</f>
        <v>2023</v>
      </c>
      <c r="F763" s="61">
        <f>VLOOKUP(Tabla14[[#This Row],[id]],Tabla2[],'aux buscarv'!F$1,FALSE)</f>
        <v>9</v>
      </c>
      <c r="G763" s="61" t="str">
        <f>VLOOKUP(Tabla14[[#This Row],[id]],Tabla2[],'aux buscarv'!G$1,FALSE)</f>
        <v>TECNOPOLIS</v>
      </c>
      <c r="H763" s="61" t="str">
        <f>VLOOKUP(Tabla14[[#This Row],[id]],Tabla2[],'aux buscarv'!H$1,FALSE)</f>
        <v>BUENOS AIRES</v>
      </c>
      <c r="I763" s="61">
        <f>VLOOKUP(Tabla14[[#This Row],[id]],Tabla2[],'aux buscarv'!I$1,FALSE)</f>
        <v>38</v>
      </c>
      <c r="J763" s="61" t="str">
        <f>VLOOKUP(Tabla14[[#This Row],[id]],Tabla2[],'aux buscarv'!J$1,FALSE)</f>
        <v>VICENTE LOPEZ</v>
      </c>
      <c r="K763" s="61" t="str">
        <f>VLOOKUP(Tabla14[[#This Row],[id]],Tabla2[],'aux buscarv'!K$1,FALSE)</f>
        <v>VILLA MARTELLI</v>
      </c>
      <c r="L763" s="61" t="str">
        <f>VLOOKUP(Tabla14[[#This Row],[id]],Tabla2[],'aux buscarv'!L$1,FALSE)</f>
        <v>TECNOPOLIS</v>
      </c>
      <c r="M763" s="61" t="str">
        <f>VLOOKUP(Tabla14[[#This Row],[id]],Tabla2[],'aux buscarv'!M$1,FALSE)</f>
        <v>AV. GRAL PAZ Y AV. CONSTITUYENTES</v>
      </c>
      <c r="N763" s="62" t="str">
        <f>VLOOKUP(Tabla14[[#This Row],[id]],Tabla2[],'aux buscarv'!N$1,FALSE)</f>
        <v>https://g.page/tecnopolisoficial?share</v>
      </c>
      <c r="O763" t="s">
        <v>114</v>
      </c>
      <c r="P763" t="s">
        <v>123</v>
      </c>
      <c r="Q763" t="s">
        <v>124</v>
      </c>
      <c r="R763">
        <v>4</v>
      </c>
    </row>
    <row r="764" spans="1:18" x14ac:dyDescent="0.25">
      <c r="A764" t="s">
        <v>535</v>
      </c>
      <c r="B764" s="46">
        <f>VLOOKUP(Tabla14[[#This Row],[id]],Tabla2[],'aux buscarv'!B$1,FALSE)</f>
        <v>44981</v>
      </c>
      <c r="C764" s="61">
        <f>VLOOKUP(Tabla14[[#This Row],[id]],Tabla2[],'aux buscarv'!C$1,FALSE)</f>
        <v>24</v>
      </c>
      <c r="D764" s="61">
        <f>VLOOKUP(Tabla14[[#This Row],[id]],Tabla2[],'aux buscarv'!D$1,FALSE)</f>
        <v>2</v>
      </c>
      <c r="E764" s="61">
        <f>VLOOKUP(Tabla14[[#This Row],[id]],Tabla2[],'aux buscarv'!E$1,FALSE)</f>
        <v>2023</v>
      </c>
      <c r="F764" s="61">
        <f>VLOOKUP(Tabla14[[#This Row],[id]],Tabla2[],'aux buscarv'!F$1,FALSE)</f>
        <v>9</v>
      </c>
      <c r="G764" s="61" t="str">
        <f>VLOOKUP(Tabla14[[#This Row],[id]],Tabla2[],'aux buscarv'!G$1,FALSE)</f>
        <v>TECNOPOLIS</v>
      </c>
      <c r="H764" s="61" t="str">
        <f>VLOOKUP(Tabla14[[#This Row],[id]],Tabla2[],'aux buscarv'!H$1,FALSE)</f>
        <v>BUENOS AIRES</v>
      </c>
      <c r="I764" s="61">
        <f>VLOOKUP(Tabla14[[#This Row],[id]],Tabla2[],'aux buscarv'!I$1,FALSE)</f>
        <v>38</v>
      </c>
      <c r="J764" s="61" t="str">
        <f>VLOOKUP(Tabla14[[#This Row],[id]],Tabla2[],'aux buscarv'!J$1,FALSE)</f>
        <v>VICENTE LOPEZ</v>
      </c>
      <c r="K764" s="61" t="str">
        <f>VLOOKUP(Tabla14[[#This Row],[id]],Tabla2[],'aux buscarv'!K$1,FALSE)</f>
        <v>VILLA MARTELLI</v>
      </c>
      <c r="L764" s="61" t="str">
        <f>VLOOKUP(Tabla14[[#This Row],[id]],Tabla2[],'aux buscarv'!L$1,FALSE)</f>
        <v>TECNOPOLIS</v>
      </c>
      <c r="M764" s="61" t="str">
        <f>VLOOKUP(Tabla14[[#This Row],[id]],Tabla2[],'aux buscarv'!M$1,FALSE)</f>
        <v>AV. GRAL PAZ Y AV. CONSTITUYENTES</v>
      </c>
      <c r="N764" s="62" t="str">
        <f>VLOOKUP(Tabla14[[#This Row],[id]],Tabla2[],'aux buscarv'!N$1,FALSE)</f>
        <v>https://g.page/tecnopolisoficial?share</v>
      </c>
      <c r="O764" t="s">
        <v>114</v>
      </c>
      <c r="P764" t="s">
        <v>123</v>
      </c>
      <c r="Q764" t="s">
        <v>111</v>
      </c>
      <c r="R764">
        <v>35</v>
      </c>
    </row>
    <row r="765" spans="1:18" x14ac:dyDescent="0.25">
      <c r="A765" t="s">
        <v>536</v>
      </c>
      <c r="B765" s="46">
        <f>VLOOKUP(Tabla14[[#This Row],[id]],Tabla2[],'aux buscarv'!B$1,FALSE)</f>
        <v>44982</v>
      </c>
      <c r="C765" s="61">
        <f>VLOOKUP(Tabla14[[#This Row],[id]],Tabla2[],'aux buscarv'!C$1,FALSE)</f>
        <v>25</v>
      </c>
      <c r="D765" s="61">
        <f>VLOOKUP(Tabla14[[#This Row],[id]],Tabla2[],'aux buscarv'!D$1,FALSE)</f>
        <v>2</v>
      </c>
      <c r="E765" s="61">
        <f>VLOOKUP(Tabla14[[#This Row],[id]],Tabla2[],'aux buscarv'!E$1,FALSE)</f>
        <v>2023</v>
      </c>
      <c r="F765" s="61">
        <f>VLOOKUP(Tabla14[[#This Row],[id]],Tabla2[],'aux buscarv'!F$1,FALSE)</f>
        <v>9</v>
      </c>
      <c r="G765" s="61" t="str">
        <f>VLOOKUP(Tabla14[[#This Row],[id]],Tabla2[],'aux buscarv'!G$1,FALSE)</f>
        <v>TECNOPOLIS</v>
      </c>
      <c r="H765" s="61" t="str">
        <f>VLOOKUP(Tabla14[[#This Row],[id]],Tabla2[],'aux buscarv'!H$1,FALSE)</f>
        <v>BUENOS AIRES</v>
      </c>
      <c r="I765" s="61">
        <f>VLOOKUP(Tabla14[[#This Row],[id]],Tabla2[],'aux buscarv'!I$1,FALSE)</f>
        <v>38</v>
      </c>
      <c r="J765" s="61" t="str">
        <f>VLOOKUP(Tabla14[[#This Row],[id]],Tabla2[],'aux buscarv'!J$1,FALSE)</f>
        <v>VICENTE LOPEZ</v>
      </c>
      <c r="K765" s="61" t="str">
        <f>VLOOKUP(Tabla14[[#This Row],[id]],Tabla2[],'aux buscarv'!K$1,FALSE)</f>
        <v>VILLA MARTELLI</v>
      </c>
      <c r="L765" s="61" t="str">
        <f>VLOOKUP(Tabla14[[#This Row],[id]],Tabla2[],'aux buscarv'!L$1,FALSE)</f>
        <v>TECNOPOLIS</v>
      </c>
      <c r="M765" s="61" t="str">
        <f>VLOOKUP(Tabla14[[#This Row],[id]],Tabla2[],'aux buscarv'!M$1,FALSE)</f>
        <v>AV. GRAL PAZ Y AV. CONSTITUYENTES</v>
      </c>
      <c r="N765" s="62" t="str">
        <f>VLOOKUP(Tabla14[[#This Row],[id]],Tabla2[],'aux buscarv'!N$1,FALSE)</f>
        <v>https://g.page/tecnopolisoficial?share</v>
      </c>
      <c r="O765" t="s">
        <v>109</v>
      </c>
      <c r="P765" t="s">
        <v>110</v>
      </c>
      <c r="Q765" t="s">
        <v>111</v>
      </c>
      <c r="R765">
        <v>19</v>
      </c>
    </row>
    <row r="766" spans="1:18" x14ac:dyDescent="0.25">
      <c r="A766" t="s">
        <v>536</v>
      </c>
      <c r="B766" s="46">
        <f>VLOOKUP(Tabla14[[#This Row],[id]],Tabla2[],'aux buscarv'!B$1,FALSE)</f>
        <v>44982</v>
      </c>
      <c r="C766" s="61">
        <f>VLOOKUP(Tabla14[[#This Row],[id]],Tabla2[],'aux buscarv'!C$1,FALSE)</f>
        <v>25</v>
      </c>
      <c r="D766" s="61">
        <f>VLOOKUP(Tabla14[[#This Row],[id]],Tabla2[],'aux buscarv'!D$1,FALSE)</f>
        <v>2</v>
      </c>
      <c r="E766" s="61">
        <f>VLOOKUP(Tabla14[[#This Row],[id]],Tabla2[],'aux buscarv'!E$1,FALSE)</f>
        <v>2023</v>
      </c>
      <c r="F766" s="61">
        <f>VLOOKUP(Tabla14[[#This Row],[id]],Tabla2[],'aux buscarv'!F$1,FALSE)</f>
        <v>9</v>
      </c>
      <c r="G766" s="61" t="str">
        <f>VLOOKUP(Tabla14[[#This Row],[id]],Tabla2[],'aux buscarv'!G$1,FALSE)</f>
        <v>TECNOPOLIS</v>
      </c>
      <c r="H766" s="61" t="str">
        <f>VLOOKUP(Tabla14[[#This Row],[id]],Tabla2[],'aux buscarv'!H$1,FALSE)</f>
        <v>BUENOS AIRES</v>
      </c>
      <c r="I766" s="61">
        <f>VLOOKUP(Tabla14[[#This Row],[id]],Tabla2[],'aux buscarv'!I$1,FALSE)</f>
        <v>38</v>
      </c>
      <c r="J766" s="61" t="str">
        <f>VLOOKUP(Tabla14[[#This Row],[id]],Tabla2[],'aux buscarv'!J$1,FALSE)</f>
        <v>VICENTE LOPEZ</v>
      </c>
      <c r="K766" s="61" t="str">
        <f>VLOOKUP(Tabla14[[#This Row],[id]],Tabla2[],'aux buscarv'!K$1,FALSE)</f>
        <v>VILLA MARTELLI</v>
      </c>
      <c r="L766" s="61" t="str">
        <f>VLOOKUP(Tabla14[[#This Row],[id]],Tabla2[],'aux buscarv'!L$1,FALSE)</f>
        <v>TECNOPOLIS</v>
      </c>
      <c r="M766" s="61" t="str">
        <f>VLOOKUP(Tabla14[[#This Row],[id]],Tabla2[],'aux buscarv'!M$1,FALSE)</f>
        <v>AV. GRAL PAZ Y AV. CONSTITUYENTES</v>
      </c>
      <c r="N766" s="62" t="str">
        <f>VLOOKUP(Tabla14[[#This Row],[id]],Tabla2[],'aux buscarv'!N$1,FALSE)</f>
        <v>https://g.page/tecnopolisoficial?share</v>
      </c>
      <c r="O766" t="s">
        <v>109</v>
      </c>
      <c r="P766" t="s">
        <v>110</v>
      </c>
      <c r="Q766" t="s">
        <v>112</v>
      </c>
      <c r="R766">
        <v>14</v>
      </c>
    </row>
    <row r="767" spans="1:18" x14ac:dyDescent="0.25">
      <c r="A767" t="s">
        <v>536</v>
      </c>
      <c r="B767" s="46">
        <f>VLOOKUP(Tabla14[[#This Row],[id]],Tabla2[],'aux buscarv'!B$1,FALSE)</f>
        <v>44982</v>
      </c>
      <c r="C767" s="61">
        <f>VLOOKUP(Tabla14[[#This Row],[id]],Tabla2[],'aux buscarv'!C$1,FALSE)</f>
        <v>25</v>
      </c>
      <c r="D767" s="61">
        <f>VLOOKUP(Tabla14[[#This Row],[id]],Tabla2[],'aux buscarv'!D$1,FALSE)</f>
        <v>2</v>
      </c>
      <c r="E767" s="61">
        <f>VLOOKUP(Tabla14[[#This Row],[id]],Tabla2[],'aux buscarv'!E$1,FALSE)</f>
        <v>2023</v>
      </c>
      <c r="F767" s="61">
        <f>VLOOKUP(Tabla14[[#This Row],[id]],Tabla2[],'aux buscarv'!F$1,FALSE)</f>
        <v>9</v>
      </c>
      <c r="G767" s="61" t="str">
        <f>VLOOKUP(Tabla14[[#This Row],[id]],Tabla2[],'aux buscarv'!G$1,FALSE)</f>
        <v>TECNOPOLIS</v>
      </c>
      <c r="H767" s="61" t="str">
        <f>VLOOKUP(Tabla14[[#This Row],[id]],Tabla2[],'aux buscarv'!H$1,FALSE)</f>
        <v>BUENOS AIRES</v>
      </c>
      <c r="I767" s="61">
        <f>VLOOKUP(Tabla14[[#This Row],[id]],Tabla2[],'aux buscarv'!I$1,FALSE)</f>
        <v>38</v>
      </c>
      <c r="J767" s="61" t="str">
        <f>VLOOKUP(Tabla14[[#This Row],[id]],Tabla2[],'aux buscarv'!J$1,FALSE)</f>
        <v>VICENTE LOPEZ</v>
      </c>
      <c r="K767" s="61" t="str">
        <f>VLOOKUP(Tabla14[[#This Row],[id]],Tabla2[],'aux buscarv'!K$1,FALSE)</f>
        <v>VILLA MARTELLI</v>
      </c>
      <c r="L767" s="61" t="str">
        <f>VLOOKUP(Tabla14[[#This Row],[id]],Tabla2[],'aux buscarv'!L$1,FALSE)</f>
        <v>TECNOPOLIS</v>
      </c>
      <c r="M767" s="61" t="str">
        <f>VLOOKUP(Tabla14[[#This Row],[id]],Tabla2[],'aux buscarv'!M$1,FALSE)</f>
        <v>AV. GRAL PAZ Y AV. CONSTITUYENTES</v>
      </c>
      <c r="N767" s="62" t="str">
        <f>VLOOKUP(Tabla14[[#This Row],[id]],Tabla2[],'aux buscarv'!N$1,FALSE)</f>
        <v>https://g.page/tecnopolisoficial?share</v>
      </c>
      <c r="O767" t="s">
        <v>109</v>
      </c>
      <c r="P767" t="s">
        <v>113</v>
      </c>
      <c r="Q767" t="s">
        <v>112</v>
      </c>
      <c r="R767">
        <v>14</v>
      </c>
    </row>
    <row r="768" spans="1:18" x14ac:dyDescent="0.25">
      <c r="A768" t="s">
        <v>537</v>
      </c>
      <c r="B768" s="46">
        <f>VLOOKUP(Tabla14[[#This Row],[id]],Tabla2[],'aux buscarv'!B$1,FALSE)</f>
        <v>44983</v>
      </c>
      <c r="C768" s="61">
        <f>VLOOKUP(Tabla14[[#This Row],[id]],Tabla2[],'aux buscarv'!C$1,FALSE)</f>
        <v>26</v>
      </c>
      <c r="D768" s="61">
        <f>VLOOKUP(Tabla14[[#This Row],[id]],Tabla2[],'aux buscarv'!D$1,FALSE)</f>
        <v>2</v>
      </c>
      <c r="E768" s="61">
        <f>VLOOKUP(Tabla14[[#This Row],[id]],Tabla2[],'aux buscarv'!E$1,FALSE)</f>
        <v>2023</v>
      </c>
      <c r="F768" s="61">
        <f>VLOOKUP(Tabla14[[#This Row],[id]],Tabla2[],'aux buscarv'!F$1,FALSE)</f>
        <v>9</v>
      </c>
      <c r="G768" s="61" t="str">
        <f>VLOOKUP(Tabla14[[#This Row],[id]],Tabla2[],'aux buscarv'!G$1,FALSE)</f>
        <v>TECNOPOLIS</v>
      </c>
      <c r="H768" s="61" t="str">
        <f>VLOOKUP(Tabla14[[#This Row],[id]],Tabla2[],'aux buscarv'!H$1,FALSE)</f>
        <v>BUENOS AIRES</v>
      </c>
      <c r="I768" s="61">
        <f>VLOOKUP(Tabla14[[#This Row],[id]],Tabla2[],'aux buscarv'!I$1,FALSE)</f>
        <v>38</v>
      </c>
      <c r="J768" s="61" t="str">
        <f>VLOOKUP(Tabla14[[#This Row],[id]],Tabla2[],'aux buscarv'!J$1,FALSE)</f>
        <v>VICENTE LOPEZ</v>
      </c>
      <c r="K768" s="61" t="str">
        <f>VLOOKUP(Tabla14[[#This Row],[id]],Tabla2[],'aux buscarv'!K$1,FALSE)</f>
        <v>VILLA MARTELLI</v>
      </c>
      <c r="L768" s="61" t="str">
        <f>VLOOKUP(Tabla14[[#This Row],[id]],Tabla2[],'aux buscarv'!L$1,FALSE)</f>
        <v>TECNOPOLIS</v>
      </c>
      <c r="M768" s="61" t="str">
        <f>VLOOKUP(Tabla14[[#This Row],[id]],Tabla2[],'aux buscarv'!M$1,FALSE)</f>
        <v>AV. GRAL PAZ Y AV. CONSTITUYENTES</v>
      </c>
      <c r="N768" s="62" t="str">
        <f>VLOOKUP(Tabla14[[#This Row],[id]],Tabla2[],'aux buscarv'!N$1,FALSE)</f>
        <v>https://g.page/tecnopolisoficial?share</v>
      </c>
      <c r="O768" t="s">
        <v>109</v>
      </c>
      <c r="P768" t="s">
        <v>110</v>
      </c>
      <c r="Q768" t="s">
        <v>111</v>
      </c>
      <c r="R768">
        <v>29</v>
      </c>
    </row>
    <row r="769" spans="1:18" x14ac:dyDescent="0.25">
      <c r="A769" t="s">
        <v>537</v>
      </c>
      <c r="B769" s="46">
        <f>VLOOKUP(Tabla14[[#This Row],[id]],Tabla2[],'aux buscarv'!B$1,FALSE)</f>
        <v>44983</v>
      </c>
      <c r="C769" s="61">
        <f>VLOOKUP(Tabla14[[#This Row],[id]],Tabla2[],'aux buscarv'!C$1,FALSE)</f>
        <v>26</v>
      </c>
      <c r="D769" s="61">
        <f>VLOOKUP(Tabla14[[#This Row],[id]],Tabla2[],'aux buscarv'!D$1,FALSE)</f>
        <v>2</v>
      </c>
      <c r="E769" s="61">
        <f>VLOOKUP(Tabla14[[#This Row],[id]],Tabla2[],'aux buscarv'!E$1,FALSE)</f>
        <v>2023</v>
      </c>
      <c r="F769" s="61">
        <f>VLOOKUP(Tabla14[[#This Row],[id]],Tabla2[],'aux buscarv'!F$1,FALSE)</f>
        <v>9</v>
      </c>
      <c r="G769" s="61" t="str">
        <f>VLOOKUP(Tabla14[[#This Row],[id]],Tabla2[],'aux buscarv'!G$1,FALSE)</f>
        <v>TECNOPOLIS</v>
      </c>
      <c r="H769" s="61" t="str">
        <f>VLOOKUP(Tabla14[[#This Row],[id]],Tabla2[],'aux buscarv'!H$1,FALSE)</f>
        <v>BUENOS AIRES</v>
      </c>
      <c r="I769" s="61">
        <f>VLOOKUP(Tabla14[[#This Row],[id]],Tabla2[],'aux buscarv'!I$1,FALSE)</f>
        <v>38</v>
      </c>
      <c r="J769" s="61" t="str">
        <f>VLOOKUP(Tabla14[[#This Row],[id]],Tabla2[],'aux buscarv'!J$1,FALSE)</f>
        <v>VICENTE LOPEZ</v>
      </c>
      <c r="K769" s="61" t="str">
        <f>VLOOKUP(Tabla14[[#This Row],[id]],Tabla2[],'aux buscarv'!K$1,FALSE)</f>
        <v>VILLA MARTELLI</v>
      </c>
      <c r="L769" s="61" t="str">
        <f>VLOOKUP(Tabla14[[#This Row],[id]],Tabla2[],'aux buscarv'!L$1,FALSE)</f>
        <v>TECNOPOLIS</v>
      </c>
      <c r="M769" s="61" t="str">
        <f>VLOOKUP(Tabla14[[#This Row],[id]],Tabla2[],'aux buscarv'!M$1,FALSE)</f>
        <v>AV. GRAL PAZ Y AV. CONSTITUYENTES</v>
      </c>
      <c r="N769" s="62" t="str">
        <f>VLOOKUP(Tabla14[[#This Row],[id]],Tabla2[],'aux buscarv'!N$1,FALSE)</f>
        <v>https://g.page/tecnopolisoficial?share</v>
      </c>
      <c r="O769" t="s">
        <v>109</v>
      </c>
      <c r="P769" t="s">
        <v>110</v>
      </c>
      <c r="Q769" t="s">
        <v>112</v>
      </c>
      <c r="R769">
        <v>16</v>
      </c>
    </row>
    <row r="770" spans="1:18" x14ac:dyDescent="0.25">
      <c r="A770" t="s">
        <v>537</v>
      </c>
      <c r="B770" s="46">
        <f>VLOOKUP(Tabla14[[#This Row],[id]],Tabla2[],'aux buscarv'!B$1,FALSE)</f>
        <v>44983</v>
      </c>
      <c r="C770" s="61">
        <f>VLOOKUP(Tabla14[[#This Row],[id]],Tabla2[],'aux buscarv'!C$1,FALSE)</f>
        <v>26</v>
      </c>
      <c r="D770" s="61">
        <f>VLOOKUP(Tabla14[[#This Row],[id]],Tabla2[],'aux buscarv'!D$1,FALSE)</f>
        <v>2</v>
      </c>
      <c r="E770" s="61">
        <f>VLOOKUP(Tabla14[[#This Row],[id]],Tabla2[],'aux buscarv'!E$1,FALSE)</f>
        <v>2023</v>
      </c>
      <c r="F770" s="61">
        <f>VLOOKUP(Tabla14[[#This Row],[id]],Tabla2[],'aux buscarv'!F$1,FALSE)</f>
        <v>9</v>
      </c>
      <c r="G770" s="61" t="str">
        <f>VLOOKUP(Tabla14[[#This Row],[id]],Tabla2[],'aux buscarv'!G$1,FALSE)</f>
        <v>TECNOPOLIS</v>
      </c>
      <c r="H770" s="61" t="str">
        <f>VLOOKUP(Tabla14[[#This Row],[id]],Tabla2[],'aux buscarv'!H$1,FALSE)</f>
        <v>BUENOS AIRES</v>
      </c>
      <c r="I770" s="61">
        <f>VLOOKUP(Tabla14[[#This Row],[id]],Tabla2[],'aux buscarv'!I$1,FALSE)</f>
        <v>38</v>
      </c>
      <c r="J770" s="61" t="str">
        <f>VLOOKUP(Tabla14[[#This Row],[id]],Tabla2[],'aux buscarv'!J$1,FALSE)</f>
        <v>VICENTE LOPEZ</v>
      </c>
      <c r="K770" s="61" t="str">
        <f>VLOOKUP(Tabla14[[#This Row],[id]],Tabla2[],'aux buscarv'!K$1,FALSE)</f>
        <v>VILLA MARTELLI</v>
      </c>
      <c r="L770" s="61" t="str">
        <f>VLOOKUP(Tabla14[[#This Row],[id]],Tabla2[],'aux buscarv'!L$1,FALSE)</f>
        <v>TECNOPOLIS</v>
      </c>
      <c r="M770" s="61" t="str">
        <f>VLOOKUP(Tabla14[[#This Row],[id]],Tabla2[],'aux buscarv'!M$1,FALSE)</f>
        <v>AV. GRAL PAZ Y AV. CONSTITUYENTES</v>
      </c>
      <c r="N770" s="62" t="str">
        <f>VLOOKUP(Tabla14[[#This Row],[id]],Tabla2[],'aux buscarv'!N$1,FALSE)</f>
        <v>https://g.page/tecnopolisoficial?share</v>
      </c>
      <c r="O770" t="s">
        <v>109</v>
      </c>
      <c r="P770" t="s">
        <v>113</v>
      </c>
      <c r="Q770" t="s">
        <v>112</v>
      </c>
      <c r="R770">
        <v>24</v>
      </c>
    </row>
    <row r="771" spans="1:18" x14ac:dyDescent="0.25">
      <c r="A771" t="s">
        <v>476</v>
      </c>
      <c r="B771" s="46">
        <f>VLOOKUP(Tabla14[[#This Row],[id]],Tabla2[],'aux buscarv'!B$1,FALSE)</f>
        <v>44980</v>
      </c>
      <c r="C771" s="61">
        <f>VLOOKUP(Tabla14[[#This Row],[id]],Tabla2[],'aux buscarv'!C$1,FALSE)</f>
        <v>23</v>
      </c>
      <c r="D771" s="61">
        <f>VLOOKUP(Tabla14[[#This Row],[id]],Tabla2[],'aux buscarv'!D$1,FALSE)</f>
        <v>2</v>
      </c>
      <c r="E771" s="61">
        <f>VLOOKUP(Tabla14[[#This Row],[id]],Tabla2[],'aux buscarv'!E$1,FALSE)</f>
        <v>2023</v>
      </c>
      <c r="F771" s="61">
        <f>VLOOKUP(Tabla14[[#This Row],[id]],Tabla2[],'aux buscarv'!F$1,FALSE)</f>
        <v>9</v>
      </c>
      <c r="G771" s="61" t="str">
        <f>VLOOKUP(Tabla14[[#This Row],[id]],Tabla2[],'aux buscarv'!G$1,FALSE)</f>
        <v>EETB</v>
      </c>
      <c r="H771" s="61" t="str">
        <f>VLOOKUP(Tabla14[[#This Row],[id]],Tabla2[],'aux buscarv'!H$1,FALSE)</f>
        <v>CABA</v>
      </c>
      <c r="I771" s="61">
        <f>VLOOKUP(Tabla14[[#This Row],[id]],Tabla2[],'aux buscarv'!I$1,FALSE)</f>
        <v>32</v>
      </c>
      <c r="J771" s="61" t="str">
        <f>VLOOKUP(Tabla14[[#This Row],[id]],Tabla2[],'aux buscarv'!J$1,FALSE)</f>
        <v>COMUNA 4</v>
      </c>
      <c r="K771" s="61" t="str">
        <f>VLOOKUP(Tabla14[[#This Row],[id]],Tabla2[],'aux buscarv'!K$1,FALSE)</f>
        <v>BARRACAS</v>
      </c>
      <c r="L771" s="61" t="str">
        <f>VLOOKUP(Tabla14[[#This Row],[id]],Tabla2[],'aux buscarv'!L$1,FALSE)</f>
        <v>PARQUE PEREYRA</v>
      </c>
      <c r="M771" s="61" t="str">
        <f>VLOOKUP(Tabla14[[#This Row],[id]],Tabla2[],'aux buscarv'!M$1,FALSE)</f>
        <v>AV IRIARTE Y AV VELEZ SARFIELD</v>
      </c>
      <c r="N771" s="62" t="str">
        <f>VLOOKUP(Tabla14[[#This Row],[id]],Tabla2[],'aux buscarv'!N$1,FALSE)</f>
        <v>https://goo.gl/maps/rVtTK4bwAP6Z2VoB6</v>
      </c>
      <c r="O771" t="s">
        <v>109</v>
      </c>
      <c r="P771" t="s">
        <v>110</v>
      </c>
      <c r="Q771" t="s">
        <v>111</v>
      </c>
      <c r="R771">
        <v>27</v>
      </c>
    </row>
    <row r="772" spans="1:18" x14ac:dyDescent="0.25">
      <c r="A772" t="s">
        <v>476</v>
      </c>
      <c r="B772" s="46">
        <f>VLOOKUP(Tabla14[[#This Row],[id]],Tabla2[],'aux buscarv'!B$1,FALSE)</f>
        <v>44980</v>
      </c>
      <c r="C772" s="61">
        <f>VLOOKUP(Tabla14[[#This Row],[id]],Tabla2[],'aux buscarv'!C$1,FALSE)</f>
        <v>23</v>
      </c>
      <c r="D772" s="61">
        <f>VLOOKUP(Tabla14[[#This Row],[id]],Tabla2[],'aux buscarv'!D$1,FALSE)</f>
        <v>2</v>
      </c>
      <c r="E772" s="61">
        <f>VLOOKUP(Tabla14[[#This Row],[id]],Tabla2[],'aux buscarv'!E$1,FALSE)</f>
        <v>2023</v>
      </c>
      <c r="F772" s="61">
        <f>VLOOKUP(Tabla14[[#This Row],[id]],Tabla2[],'aux buscarv'!F$1,FALSE)</f>
        <v>9</v>
      </c>
      <c r="G772" s="61" t="str">
        <f>VLOOKUP(Tabla14[[#This Row],[id]],Tabla2[],'aux buscarv'!G$1,FALSE)</f>
        <v>EETB</v>
      </c>
      <c r="H772" s="61" t="str">
        <f>VLOOKUP(Tabla14[[#This Row],[id]],Tabla2[],'aux buscarv'!H$1,FALSE)</f>
        <v>CABA</v>
      </c>
      <c r="I772" s="61">
        <f>VLOOKUP(Tabla14[[#This Row],[id]],Tabla2[],'aux buscarv'!I$1,FALSE)</f>
        <v>32</v>
      </c>
      <c r="J772" s="61" t="str">
        <f>VLOOKUP(Tabla14[[#This Row],[id]],Tabla2[],'aux buscarv'!J$1,FALSE)</f>
        <v>COMUNA 4</v>
      </c>
      <c r="K772" s="61" t="str">
        <f>VLOOKUP(Tabla14[[#This Row],[id]],Tabla2[],'aux buscarv'!K$1,FALSE)</f>
        <v>BARRACAS</v>
      </c>
      <c r="L772" s="61" t="str">
        <f>VLOOKUP(Tabla14[[#This Row],[id]],Tabla2[],'aux buscarv'!L$1,FALSE)</f>
        <v>PARQUE PEREYRA</v>
      </c>
      <c r="M772" s="61" t="str">
        <f>VLOOKUP(Tabla14[[#This Row],[id]],Tabla2[],'aux buscarv'!M$1,FALSE)</f>
        <v>AV IRIARTE Y AV VELEZ SARFIELD</v>
      </c>
      <c r="N772" s="62" t="str">
        <f>VLOOKUP(Tabla14[[#This Row],[id]],Tabla2[],'aux buscarv'!N$1,FALSE)</f>
        <v>https://goo.gl/maps/rVtTK4bwAP6Z2VoB6</v>
      </c>
      <c r="O772" t="s">
        <v>109</v>
      </c>
      <c r="P772" t="s">
        <v>110</v>
      </c>
      <c r="Q772" t="s">
        <v>112</v>
      </c>
      <c r="R772">
        <v>19</v>
      </c>
    </row>
    <row r="773" spans="1:18" x14ac:dyDescent="0.25">
      <c r="A773" t="s">
        <v>476</v>
      </c>
      <c r="B773" s="46">
        <f>VLOOKUP(Tabla14[[#This Row],[id]],Tabla2[],'aux buscarv'!B$1,FALSE)</f>
        <v>44980</v>
      </c>
      <c r="C773" s="61">
        <f>VLOOKUP(Tabla14[[#This Row],[id]],Tabla2[],'aux buscarv'!C$1,FALSE)</f>
        <v>23</v>
      </c>
      <c r="D773" s="61">
        <f>VLOOKUP(Tabla14[[#This Row],[id]],Tabla2[],'aux buscarv'!D$1,FALSE)</f>
        <v>2</v>
      </c>
      <c r="E773" s="61">
        <f>VLOOKUP(Tabla14[[#This Row],[id]],Tabla2[],'aux buscarv'!E$1,FALSE)</f>
        <v>2023</v>
      </c>
      <c r="F773" s="61">
        <f>VLOOKUP(Tabla14[[#This Row],[id]],Tabla2[],'aux buscarv'!F$1,FALSE)</f>
        <v>9</v>
      </c>
      <c r="G773" s="61" t="str">
        <f>VLOOKUP(Tabla14[[#This Row],[id]],Tabla2[],'aux buscarv'!G$1,FALSE)</f>
        <v>EETB</v>
      </c>
      <c r="H773" s="61" t="str">
        <f>VLOOKUP(Tabla14[[#This Row],[id]],Tabla2[],'aux buscarv'!H$1,FALSE)</f>
        <v>CABA</v>
      </c>
      <c r="I773" s="61">
        <f>VLOOKUP(Tabla14[[#This Row],[id]],Tabla2[],'aux buscarv'!I$1,FALSE)</f>
        <v>32</v>
      </c>
      <c r="J773" s="61" t="str">
        <f>VLOOKUP(Tabla14[[#This Row],[id]],Tabla2[],'aux buscarv'!J$1,FALSE)</f>
        <v>COMUNA 4</v>
      </c>
      <c r="K773" s="61" t="str">
        <f>VLOOKUP(Tabla14[[#This Row],[id]],Tabla2[],'aux buscarv'!K$1,FALSE)</f>
        <v>BARRACAS</v>
      </c>
      <c r="L773" s="61" t="str">
        <f>VLOOKUP(Tabla14[[#This Row],[id]],Tabla2[],'aux buscarv'!L$1,FALSE)</f>
        <v>PARQUE PEREYRA</v>
      </c>
      <c r="M773" s="61" t="str">
        <f>VLOOKUP(Tabla14[[#This Row],[id]],Tabla2[],'aux buscarv'!M$1,FALSE)</f>
        <v>AV IRIARTE Y AV VELEZ SARFIELD</v>
      </c>
      <c r="N773" s="62" t="str">
        <f>VLOOKUP(Tabla14[[#This Row],[id]],Tabla2[],'aux buscarv'!N$1,FALSE)</f>
        <v>https://goo.gl/maps/rVtTK4bwAP6Z2VoB6</v>
      </c>
      <c r="O773" t="s">
        <v>109</v>
      </c>
      <c r="P773" t="s">
        <v>110</v>
      </c>
      <c r="Q773" t="s">
        <v>120</v>
      </c>
      <c r="R773">
        <v>4</v>
      </c>
    </row>
    <row r="774" spans="1:18" x14ac:dyDescent="0.25">
      <c r="A774" t="s">
        <v>476</v>
      </c>
      <c r="B774" s="46">
        <f>VLOOKUP(Tabla14[[#This Row],[id]],Tabla2[],'aux buscarv'!B$1,FALSE)</f>
        <v>44980</v>
      </c>
      <c r="C774" s="61">
        <f>VLOOKUP(Tabla14[[#This Row],[id]],Tabla2[],'aux buscarv'!C$1,FALSE)</f>
        <v>23</v>
      </c>
      <c r="D774" s="61">
        <f>VLOOKUP(Tabla14[[#This Row],[id]],Tabla2[],'aux buscarv'!D$1,FALSE)</f>
        <v>2</v>
      </c>
      <c r="E774" s="61">
        <f>VLOOKUP(Tabla14[[#This Row],[id]],Tabla2[],'aux buscarv'!E$1,FALSE)</f>
        <v>2023</v>
      </c>
      <c r="F774" s="61">
        <f>VLOOKUP(Tabla14[[#This Row],[id]],Tabla2[],'aux buscarv'!F$1,FALSE)</f>
        <v>9</v>
      </c>
      <c r="G774" s="61" t="str">
        <f>VLOOKUP(Tabla14[[#This Row],[id]],Tabla2[],'aux buscarv'!G$1,FALSE)</f>
        <v>EETB</v>
      </c>
      <c r="H774" s="61" t="str">
        <f>VLOOKUP(Tabla14[[#This Row],[id]],Tabla2[],'aux buscarv'!H$1,FALSE)</f>
        <v>CABA</v>
      </c>
      <c r="I774" s="61">
        <f>VLOOKUP(Tabla14[[#This Row],[id]],Tabla2[],'aux buscarv'!I$1,FALSE)</f>
        <v>32</v>
      </c>
      <c r="J774" s="61" t="str">
        <f>VLOOKUP(Tabla14[[#This Row],[id]],Tabla2[],'aux buscarv'!J$1,FALSE)</f>
        <v>COMUNA 4</v>
      </c>
      <c r="K774" s="61" t="str">
        <f>VLOOKUP(Tabla14[[#This Row],[id]],Tabla2[],'aux buscarv'!K$1,FALSE)</f>
        <v>BARRACAS</v>
      </c>
      <c r="L774" s="61" t="str">
        <f>VLOOKUP(Tabla14[[#This Row],[id]],Tabla2[],'aux buscarv'!L$1,FALSE)</f>
        <v>PARQUE PEREYRA</v>
      </c>
      <c r="M774" s="61" t="str">
        <f>VLOOKUP(Tabla14[[#This Row],[id]],Tabla2[],'aux buscarv'!M$1,FALSE)</f>
        <v>AV IRIARTE Y AV VELEZ SARFIELD</v>
      </c>
      <c r="N774" s="62" t="str">
        <f>VLOOKUP(Tabla14[[#This Row],[id]],Tabla2[],'aux buscarv'!N$1,FALSE)</f>
        <v>https://goo.gl/maps/rVtTK4bwAP6Z2VoB6</v>
      </c>
      <c r="O774" t="s">
        <v>109</v>
      </c>
      <c r="P774" t="s">
        <v>113</v>
      </c>
      <c r="Q774" t="s">
        <v>112</v>
      </c>
      <c r="R774">
        <v>25</v>
      </c>
    </row>
    <row r="775" spans="1:18" x14ac:dyDescent="0.25">
      <c r="A775" t="s">
        <v>482</v>
      </c>
      <c r="B775" s="46">
        <f>VLOOKUP(Tabla14[[#This Row],[id]],Tabla2[],'aux buscarv'!B$1,FALSE)</f>
        <v>44981</v>
      </c>
      <c r="C775" s="61">
        <f>VLOOKUP(Tabla14[[#This Row],[id]],Tabla2[],'aux buscarv'!C$1,FALSE)</f>
        <v>24</v>
      </c>
      <c r="D775" s="61">
        <f>VLOOKUP(Tabla14[[#This Row],[id]],Tabla2[],'aux buscarv'!D$1,FALSE)</f>
        <v>2</v>
      </c>
      <c r="E775" s="61">
        <f>VLOOKUP(Tabla14[[#This Row],[id]],Tabla2[],'aux buscarv'!E$1,FALSE)</f>
        <v>2023</v>
      </c>
      <c r="F775" s="61">
        <f>VLOOKUP(Tabla14[[#This Row],[id]],Tabla2[],'aux buscarv'!F$1,FALSE)</f>
        <v>9</v>
      </c>
      <c r="G775" s="61" t="str">
        <f>VLOOKUP(Tabla14[[#This Row],[id]],Tabla2[],'aux buscarv'!G$1,FALSE)</f>
        <v>EETB</v>
      </c>
      <c r="H775" s="61" t="str">
        <f>VLOOKUP(Tabla14[[#This Row],[id]],Tabla2[],'aux buscarv'!H$1,FALSE)</f>
        <v>CABA</v>
      </c>
      <c r="I775" s="61">
        <f>VLOOKUP(Tabla14[[#This Row],[id]],Tabla2[],'aux buscarv'!I$1,FALSE)</f>
        <v>32</v>
      </c>
      <c r="J775" s="61" t="str">
        <f>VLOOKUP(Tabla14[[#This Row],[id]],Tabla2[],'aux buscarv'!J$1,FALSE)</f>
        <v>COMUNA 6</v>
      </c>
      <c r="K775" s="61" t="str">
        <f>VLOOKUP(Tabla14[[#This Row],[id]],Tabla2[],'aux buscarv'!K$1,FALSE)</f>
        <v>CABALLITO</v>
      </c>
      <c r="L775" s="61" t="str">
        <f>VLOOKUP(Tabla14[[#This Row],[id]],Tabla2[],'aux buscarv'!L$1,FALSE)</f>
        <v>PARQUE CENTENARIO</v>
      </c>
      <c r="M775" s="61" t="str">
        <f>VLOOKUP(Tabla14[[#This Row],[id]],Tabla2[],'aux buscarv'!M$1,FALSE)</f>
        <v>AV PATRICIAS ARGENTINA 900</v>
      </c>
      <c r="N775" s="62" t="str">
        <f>VLOOKUP(Tabla14[[#This Row],[id]],Tabla2[],'aux buscarv'!N$1,FALSE)</f>
        <v>https://goo.gl/maps/UcLEB58abxrgWbFG6</v>
      </c>
      <c r="O775" t="s">
        <v>109</v>
      </c>
      <c r="P775" t="s">
        <v>110</v>
      </c>
      <c r="Q775" t="s">
        <v>111</v>
      </c>
      <c r="R775">
        <v>8</v>
      </c>
    </row>
    <row r="776" spans="1:18" x14ac:dyDescent="0.25">
      <c r="A776" t="s">
        <v>482</v>
      </c>
      <c r="B776" s="46">
        <f>VLOOKUP(Tabla14[[#This Row],[id]],Tabla2[],'aux buscarv'!B$1,FALSE)</f>
        <v>44981</v>
      </c>
      <c r="C776" s="61">
        <f>VLOOKUP(Tabla14[[#This Row],[id]],Tabla2[],'aux buscarv'!C$1,FALSE)</f>
        <v>24</v>
      </c>
      <c r="D776" s="61">
        <f>VLOOKUP(Tabla14[[#This Row],[id]],Tabla2[],'aux buscarv'!D$1,FALSE)</f>
        <v>2</v>
      </c>
      <c r="E776" s="61">
        <f>VLOOKUP(Tabla14[[#This Row],[id]],Tabla2[],'aux buscarv'!E$1,FALSE)</f>
        <v>2023</v>
      </c>
      <c r="F776" s="61">
        <f>VLOOKUP(Tabla14[[#This Row],[id]],Tabla2[],'aux buscarv'!F$1,FALSE)</f>
        <v>9</v>
      </c>
      <c r="G776" s="61" t="str">
        <f>VLOOKUP(Tabla14[[#This Row],[id]],Tabla2[],'aux buscarv'!G$1,FALSE)</f>
        <v>EETB</v>
      </c>
      <c r="H776" s="61" t="str">
        <f>VLOOKUP(Tabla14[[#This Row],[id]],Tabla2[],'aux buscarv'!H$1,FALSE)</f>
        <v>CABA</v>
      </c>
      <c r="I776" s="61">
        <f>VLOOKUP(Tabla14[[#This Row],[id]],Tabla2[],'aux buscarv'!I$1,FALSE)</f>
        <v>32</v>
      </c>
      <c r="J776" s="61" t="str">
        <f>VLOOKUP(Tabla14[[#This Row],[id]],Tabla2[],'aux buscarv'!J$1,FALSE)</f>
        <v>COMUNA 6</v>
      </c>
      <c r="K776" s="61" t="str">
        <f>VLOOKUP(Tabla14[[#This Row],[id]],Tabla2[],'aux buscarv'!K$1,FALSE)</f>
        <v>CABALLITO</v>
      </c>
      <c r="L776" s="61" t="str">
        <f>VLOOKUP(Tabla14[[#This Row],[id]],Tabla2[],'aux buscarv'!L$1,FALSE)</f>
        <v>PARQUE CENTENARIO</v>
      </c>
      <c r="M776" s="61" t="str">
        <f>VLOOKUP(Tabla14[[#This Row],[id]],Tabla2[],'aux buscarv'!M$1,FALSE)</f>
        <v>AV PATRICIAS ARGENTINA 900</v>
      </c>
      <c r="N776" s="62" t="str">
        <f>VLOOKUP(Tabla14[[#This Row],[id]],Tabla2[],'aux buscarv'!N$1,FALSE)</f>
        <v>https://goo.gl/maps/UcLEB58abxrgWbFG6</v>
      </c>
      <c r="O776" t="s">
        <v>109</v>
      </c>
      <c r="P776" t="s">
        <v>110</v>
      </c>
      <c r="Q776" t="s">
        <v>112</v>
      </c>
      <c r="R776">
        <v>1</v>
      </c>
    </row>
    <row r="777" spans="1:18" x14ac:dyDescent="0.25">
      <c r="A777" t="s">
        <v>482</v>
      </c>
      <c r="B777" s="46">
        <f>VLOOKUP(Tabla14[[#This Row],[id]],Tabla2[],'aux buscarv'!B$1,FALSE)</f>
        <v>44981</v>
      </c>
      <c r="C777" s="61">
        <f>VLOOKUP(Tabla14[[#This Row],[id]],Tabla2[],'aux buscarv'!C$1,FALSE)</f>
        <v>24</v>
      </c>
      <c r="D777" s="61">
        <f>VLOOKUP(Tabla14[[#This Row],[id]],Tabla2[],'aux buscarv'!D$1,FALSE)</f>
        <v>2</v>
      </c>
      <c r="E777" s="61">
        <f>VLOOKUP(Tabla14[[#This Row],[id]],Tabla2[],'aux buscarv'!E$1,FALSE)</f>
        <v>2023</v>
      </c>
      <c r="F777" s="61">
        <f>VLOOKUP(Tabla14[[#This Row],[id]],Tabla2[],'aux buscarv'!F$1,FALSE)</f>
        <v>9</v>
      </c>
      <c r="G777" s="61" t="str">
        <f>VLOOKUP(Tabla14[[#This Row],[id]],Tabla2[],'aux buscarv'!G$1,FALSE)</f>
        <v>EETB</v>
      </c>
      <c r="H777" s="61" t="str">
        <f>VLOOKUP(Tabla14[[#This Row],[id]],Tabla2[],'aux buscarv'!H$1,FALSE)</f>
        <v>CABA</v>
      </c>
      <c r="I777" s="61">
        <f>VLOOKUP(Tabla14[[#This Row],[id]],Tabla2[],'aux buscarv'!I$1,FALSE)</f>
        <v>32</v>
      </c>
      <c r="J777" s="61" t="str">
        <f>VLOOKUP(Tabla14[[#This Row],[id]],Tabla2[],'aux buscarv'!J$1,FALSE)</f>
        <v>COMUNA 6</v>
      </c>
      <c r="K777" s="61" t="str">
        <f>VLOOKUP(Tabla14[[#This Row],[id]],Tabla2[],'aux buscarv'!K$1,FALSE)</f>
        <v>CABALLITO</v>
      </c>
      <c r="L777" s="61" t="str">
        <f>VLOOKUP(Tabla14[[#This Row],[id]],Tabla2[],'aux buscarv'!L$1,FALSE)</f>
        <v>PARQUE CENTENARIO</v>
      </c>
      <c r="M777" s="61" t="str">
        <f>VLOOKUP(Tabla14[[#This Row],[id]],Tabla2[],'aux buscarv'!M$1,FALSE)</f>
        <v>AV PATRICIAS ARGENTINA 900</v>
      </c>
      <c r="N777" s="62" t="str">
        <f>VLOOKUP(Tabla14[[#This Row],[id]],Tabla2[],'aux buscarv'!N$1,FALSE)</f>
        <v>https://goo.gl/maps/UcLEB58abxrgWbFG6</v>
      </c>
      <c r="O777" t="s">
        <v>109</v>
      </c>
      <c r="P777" t="s">
        <v>110</v>
      </c>
      <c r="Q777" t="s">
        <v>120</v>
      </c>
      <c r="R777">
        <v>1</v>
      </c>
    </row>
    <row r="778" spans="1:18" x14ac:dyDescent="0.25">
      <c r="A778" t="s">
        <v>482</v>
      </c>
      <c r="B778" s="46">
        <f>VLOOKUP(Tabla14[[#This Row],[id]],Tabla2[],'aux buscarv'!B$1,FALSE)</f>
        <v>44981</v>
      </c>
      <c r="C778" s="61">
        <f>VLOOKUP(Tabla14[[#This Row],[id]],Tabla2[],'aux buscarv'!C$1,FALSE)</f>
        <v>24</v>
      </c>
      <c r="D778" s="61">
        <f>VLOOKUP(Tabla14[[#This Row],[id]],Tabla2[],'aux buscarv'!D$1,FALSE)</f>
        <v>2</v>
      </c>
      <c r="E778" s="61">
        <f>VLOOKUP(Tabla14[[#This Row],[id]],Tabla2[],'aux buscarv'!E$1,FALSE)</f>
        <v>2023</v>
      </c>
      <c r="F778" s="61">
        <f>VLOOKUP(Tabla14[[#This Row],[id]],Tabla2[],'aux buscarv'!F$1,FALSE)</f>
        <v>9</v>
      </c>
      <c r="G778" s="61" t="str">
        <f>VLOOKUP(Tabla14[[#This Row],[id]],Tabla2[],'aux buscarv'!G$1,FALSE)</f>
        <v>EETB</v>
      </c>
      <c r="H778" s="61" t="str">
        <f>VLOOKUP(Tabla14[[#This Row],[id]],Tabla2[],'aux buscarv'!H$1,FALSE)</f>
        <v>CABA</v>
      </c>
      <c r="I778" s="61">
        <f>VLOOKUP(Tabla14[[#This Row],[id]],Tabla2[],'aux buscarv'!I$1,FALSE)</f>
        <v>32</v>
      </c>
      <c r="J778" s="61" t="str">
        <f>VLOOKUP(Tabla14[[#This Row],[id]],Tabla2[],'aux buscarv'!J$1,FALSE)</f>
        <v>COMUNA 6</v>
      </c>
      <c r="K778" s="61" t="str">
        <f>VLOOKUP(Tabla14[[#This Row],[id]],Tabla2[],'aux buscarv'!K$1,FALSE)</f>
        <v>CABALLITO</v>
      </c>
      <c r="L778" s="61" t="str">
        <f>VLOOKUP(Tabla14[[#This Row],[id]],Tabla2[],'aux buscarv'!L$1,FALSE)</f>
        <v>PARQUE CENTENARIO</v>
      </c>
      <c r="M778" s="61" t="str">
        <f>VLOOKUP(Tabla14[[#This Row],[id]],Tabla2[],'aux buscarv'!M$1,FALSE)</f>
        <v>AV PATRICIAS ARGENTINA 900</v>
      </c>
      <c r="N778" s="62" t="str">
        <f>VLOOKUP(Tabla14[[#This Row],[id]],Tabla2[],'aux buscarv'!N$1,FALSE)</f>
        <v>https://goo.gl/maps/UcLEB58abxrgWbFG6</v>
      </c>
      <c r="O778" t="s">
        <v>109</v>
      </c>
      <c r="P778" t="s">
        <v>113</v>
      </c>
      <c r="Q778" t="s">
        <v>112</v>
      </c>
      <c r="R778">
        <v>7</v>
      </c>
    </row>
    <row r="779" spans="1:18" x14ac:dyDescent="0.25">
      <c r="A779" t="s">
        <v>509</v>
      </c>
      <c r="B779" s="46">
        <f>VLOOKUP(Tabla14[[#This Row],[id]],Tabla2[],'aux buscarv'!B$1,FALSE)</f>
        <v>44977</v>
      </c>
      <c r="C779" s="61">
        <f>VLOOKUP(Tabla14[[#This Row],[id]],Tabla2[],'aux buscarv'!C$1,FALSE)</f>
        <v>20</v>
      </c>
      <c r="D779" s="61">
        <f>VLOOKUP(Tabla14[[#This Row],[id]],Tabla2[],'aux buscarv'!D$1,FALSE)</f>
        <v>2</v>
      </c>
      <c r="E779" s="61">
        <f>VLOOKUP(Tabla14[[#This Row],[id]],Tabla2[],'aux buscarv'!E$1,FALSE)</f>
        <v>2023</v>
      </c>
      <c r="F779" s="61">
        <f>VLOOKUP(Tabla14[[#This Row],[id]],Tabla2[],'aux buscarv'!F$1,FALSE)</f>
        <v>9</v>
      </c>
      <c r="G779" s="61" t="str">
        <f>VLOOKUP(Tabla14[[#This Row],[id]],Tabla2[],'aux buscarv'!G$1,FALSE)</f>
        <v>ESTAR</v>
      </c>
      <c r="H779" s="61" t="str">
        <f>VLOOKUP(Tabla14[[#This Row],[id]],Tabla2[],'aux buscarv'!H$1,FALSE)</f>
        <v>SANTA CRUZ</v>
      </c>
      <c r="I779" s="61">
        <f>VLOOKUP(Tabla14[[#This Row],[id]],Tabla2[],'aux buscarv'!I$1,FALSE)</f>
        <v>36</v>
      </c>
      <c r="J779" s="61" t="str">
        <f>VLOOKUP(Tabla14[[#This Row],[id]],Tabla2[],'aux buscarv'!J$1,FALSE)</f>
        <v>DESEADO</v>
      </c>
      <c r="K779" s="61" t="str">
        <f>VLOOKUP(Tabla14[[#This Row],[id]],Tabla2[],'aux buscarv'!K$1,FALSE)</f>
        <v>PUERTO DESEADO</v>
      </c>
      <c r="L779" s="61" t="str">
        <f>VLOOKUP(Tabla14[[#This Row],[id]],Tabla2[],'aux buscarv'!L$1,FALSE)</f>
        <v>CIIC</v>
      </c>
      <c r="M779" s="61" t="str">
        <f>VLOOKUP(Tabla14[[#This Row],[id]],Tabla2[],'aux buscarv'!M$1,FALSE)</f>
        <v>ING PORTELA Y ALFREDO GALIMENT</v>
      </c>
      <c r="N779" s="62" t="str">
        <f>VLOOKUP(Tabla14[[#This Row],[id]],Tabla2[],'aux buscarv'!N$1,FALSE)</f>
        <v>https://goo.gl/maps/AZwiRWnFxrKW7fGV8</v>
      </c>
      <c r="O779" t="s">
        <v>109</v>
      </c>
      <c r="P779" t="s">
        <v>110</v>
      </c>
      <c r="Q779" t="s">
        <v>111</v>
      </c>
      <c r="R779">
        <v>40</v>
      </c>
    </row>
    <row r="780" spans="1:18" x14ac:dyDescent="0.25">
      <c r="A780" t="s">
        <v>509</v>
      </c>
      <c r="B780" s="46">
        <f>VLOOKUP(Tabla14[[#This Row],[id]],Tabla2[],'aux buscarv'!B$1,FALSE)</f>
        <v>44977</v>
      </c>
      <c r="C780" s="61">
        <f>VLOOKUP(Tabla14[[#This Row],[id]],Tabla2[],'aux buscarv'!C$1,FALSE)</f>
        <v>20</v>
      </c>
      <c r="D780" s="61">
        <f>VLOOKUP(Tabla14[[#This Row],[id]],Tabla2[],'aux buscarv'!D$1,FALSE)</f>
        <v>2</v>
      </c>
      <c r="E780" s="61">
        <f>VLOOKUP(Tabla14[[#This Row],[id]],Tabla2[],'aux buscarv'!E$1,FALSE)</f>
        <v>2023</v>
      </c>
      <c r="F780" s="61">
        <f>VLOOKUP(Tabla14[[#This Row],[id]],Tabla2[],'aux buscarv'!F$1,FALSE)</f>
        <v>9</v>
      </c>
      <c r="G780" s="61" t="str">
        <f>VLOOKUP(Tabla14[[#This Row],[id]],Tabla2[],'aux buscarv'!G$1,FALSE)</f>
        <v>ESTAR</v>
      </c>
      <c r="H780" s="61" t="str">
        <f>VLOOKUP(Tabla14[[#This Row],[id]],Tabla2[],'aux buscarv'!H$1,FALSE)</f>
        <v>SANTA CRUZ</v>
      </c>
      <c r="I780" s="61">
        <f>VLOOKUP(Tabla14[[#This Row],[id]],Tabla2[],'aux buscarv'!I$1,FALSE)</f>
        <v>36</v>
      </c>
      <c r="J780" s="61" t="str">
        <f>VLOOKUP(Tabla14[[#This Row],[id]],Tabla2[],'aux buscarv'!J$1,FALSE)</f>
        <v>DESEADO</v>
      </c>
      <c r="K780" s="61" t="str">
        <f>VLOOKUP(Tabla14[[#This Row],[id]],Tabla2[],'aux buscarv'!K$1,FALSE)</f>
        <v>PUERTO DESEADO</v>
      </c>
      <c r="L780" s="61" t="str">
        <f>VLOOKUP(Tabla14[[#This Row],[id]],Tabla2[],'aux buscarv'!L$1,FALSE)</f>
        <v>CIIC</v>
      </c>
      <c r="M780" s="61" t="str">
        <f>VLOOKUP(Tabla14[[#This Row],[id]],Tabla2[],'aux buscarv'!M$1,FALSE)</f>
        <v>ING PORTELA Y ALFREDO GALIMENT</v>
      </c>
      <c r="N780" s="62" t="str">
        <f>VLOOKUP(Tabla14[[#This Row],[id]],Tabla2[],'aux buscarv'!N$1,FALSE)</f>
        <v>https://goo.gl/maps/AZwiRWnFxrKW7fGV8</v>
      </c>
      <c r="O780" t="s">
        <v>109</v>
      </c>
      <c r="P780" t="s">
        <v>110</v>
      </c>
      <c r="Q780" t="s">
        <v>112</v>
      </c>
      <c r="R780">
        <v>77</v>
      </c>
    </row>
    <row r="781" spans="1:18" x14ac:dyDescent="0.25">
      <c r="A781" t="s">
        <v>509</v>
      </c>
      <c r="B781" s="46">
        <f>VLOOKUP(Tabla14[[#This Row],[id]],Tabla2[],'aux buscarv'!B$1,FALSE)</f>
        <v>44977</v>
      </c>
      <c r="C781" s="61">
        <f>VLOOKUP(Tabla14[[#This Row],[id]],Tabla2[],'aux buscarv'!C$1,FALSE)</f>
        <v>20</v>
      </c>
      <c r="D781" s="61">
        <f>VLOOKUP(Tabla14[[#This Row],[id]],Tabla2[],'aux buscarv'!D$1,FALSE)</f>
        <v>2</v>
      </c>
      <c r="E781" s="61">
        <f>VLOOKUP(Tabla14[[#This Row],[id]],Tabla2[],'aux buscarv'!E$1,FALSE)</f>
        <v>2023</v>
      </c>
      <c r="F781" s="61">
        <f>VLOOKUP(Tabla14[[#This Row],[id]],Tabla2[],'aux buscarv'!F$1,FALSE)</f>
        <v>9</v>
      </c>
      <c r="G781" s="61" t="str">
        <f>VLOOKUP(Tabla14[[#This Row],[id]],Tabla2[],'aux buscarv'!G$1,FALSE)</f>
        <v>ESTAR</v>
      </c>
      <c r="H781" s="61" t="str">
        <f>VLOOKUP(Tabla14[[#This Row],[id]],Tabla2[],'aux buscarv'!H$1,FALSE)</f>
        <v>SANTA CRUZ</v>
      </c>
      <c r="I781" s="61">
        <f>VLOOKUP(Tabla14[[#This Row],[id]],Tabla2[],'aux buscarv'!I$1,FALSE)</f>
        <v>36</v>
      </c>
      <c r="J781" s="61" t="str">
        <f>VLOOKUP(Tabla14[[#This Row],[id]],Tabla2[],'aux buscarv'!J$1,FALSE)</f>
        <v>DESEADO</v>
      </c>
      <c r="K781" s="61" t="str">
        <f>VLOOKUP(Tabla14[[#This Row],[id]],Tabla2[],'aux buscarv'!K$1,FALSE)</f>
        <v>PUERTO DESEADO</v>
      </c>
      <c r="L781" s="61" t="str">
        <f>VLOOKUP(Tabla14[[#This Row],[id]],Tabla2[],'aux buscarv'!L$1,FALSE)</f>
        <v>CIIC</v>
      </c>
      <c r="M781" s="61" t="str">
        <f>VLOOKUP(Tabla14[[#This Row],[id]],Tabla2[],'aux buscarv'!M$1,FALSE)</f>
        <v>ING PORTELA Y ALFREDO GALIMENT</v>
      </c>
      <c r="N781" s="62" t="str">
        <f>VLOOKUP(Tabla14[[#This Row],[id]],Tabla2[],'aux buscarv'!N$1,FALSE)</f>
        <v>https://goo.gl/maps/AZwiRWnFxrKW7fGV8</v>
      </c>
      <c r="O781" t="s">
        <v>109</v>
      </c>
      <c r="P781" t="s">
        <v>110</v>
      </c>
      <c r="Q781" t="s">
        <v>120</v>
      </c>
      <c r="R781">
        <v>11</v>
      </c>
    </row>
    <row r="782" spans="1:18" x14ac:dyDescent="0.25">
      <c r="A782" t="s">
        <v>509</v>
      </c>
      <c r="B782" s="46">
        <f>VLOOKUP(Tabla14[[#This Row],[id]],Tabla2[],'aux buscarv'!B$1,FALSE)</f>
        <v>44977</v>
      </c>
      <c r="C782" s="61">
        <f>VLOOKUP(Tabla14[[#This Row],[id]],Tabla2[],'aux buscarv'!C$1,FALSE)</f>
        <v>20</v>
      </c>
      <c r="D782" s="61">
        <f>VLOOKUP(Tabla14[[#This Row],[id]],Tabla2[],'aux buscarv'!D$1,FALSE)</f>
        <v>2</v>
      </c>
      <c r="E782" s="61">
        <f>VLOOKUP(Tabla14[[#This Row],[id]],Tabla2[],'aux buscarv'!E$1,FALSE)</f>
        <v>2023</v>
      </c>
      <c r="F782" s="61">
        <f>VLOOKUP(Tabla14[[#This Row],[id]],Tabla2[],'aux buscarv'!F$1,FALSE)</f>
        <v>9</v>
      </c>
      <c r="G782" s="61" t="str">
        <f>VLOOKUP(Tabla14[[#This Row],[id]],Tabla2[],'aux buscarv'!G$1,FALSE)</f>
        <v>ESTAR</v>
      </c>
      <c r="H782" s="61" t="str">
        <f>VLOOKUP(Tabla14[[#This Row],[id]],Tabla2[],'aux buscarv'!H$1,FALSE)</f>
        <v>SANTA CRUZ</v>
      </c>
      <c r="I782" s="61">
        <f>VLOOKUP(Tabla14[[#This Row],[id]],Tabla2[],'aux buscarv'!I$1,FALSE)</f>
        <v>36</v>
      </c>
      <c r="J782" s="61" t="str">
        <f>VLOOKUP(Tabla14[[#This Row],[id]],Tabla2[],'aux buscarv'!J$1,FALSE)</f>
        <v>DESEADO</v>
      </c>
      <c r="K782" s="61" t="str">
        <f>VLOOKUP(Tabla14[[#This Row],[id]],Tabla2[],'aux buscarv'!K$1,FALSE)</f>
        <v>PUERTO DESEADO</v>
      </c>
      <c r="L782" s="61" t="str">
        <f>VLOOKUP(Tabla14[[#This Row],[id]],Tabla2[],'aux buscarv'!L$1,FALSE)</f>
        <v>CIIC</v>
      </c>
      <c r="M782" s="61" t="str">
        <f>VLOOKUP(Tabla14[[#This Row],[id]],Tabla2[],'aux buscarv'!M$1,FALSE)</f>
        <v>ING PORTELA Y ALFREDO GALIMENT</v>
      </c>
      <c r="N782" s="62" t="str">
        <f>VLOOKUP(Tabla14[[#This Row],[id]],Tabla2[],'aux buscarv'!N$1,FALSE)</f>
        <v>https://goo.gl/maps/AZwiRWnFxrKW7fGV8</v>
      </c>
      <c r="O782" t="s">
        <v>109</v>
      </c>
      <c r="P782" t="s">
        <v>113</v>
      </c>
      <c r="Q782" t="s">
        <v>112</v>
      </c>
      <c r="R782">
        <v>21</v>
      </c>
    </row>
    <row r="783" spans="1:18" x14ac:dyDescent="0.25">
      <c r="A783" t="s">
        <v>509</v>
      </c>
      <c r="B783" s="46">
        <f>VLOOKUP(Tabla14[[#This Row],[id]],Tabla2[],'aux buscarv'!B$1,FALSE)</f>
        <v>44977</v>
      </c>
      <c r="C783" s="61">
        <f>VLOOKUP(Tabla14[[#This Row],[id]],Tabla2[],'aux buscarv'!C$1,FALSE)</f>
        <v>20</v>
      </c>
      <c r="D783" s="61">
        <f>VLOOKUP(Tabla14[[#This Row],[id]],Tabla2[],'aux buscarv'!D$1,FALSE)</f>
        <v>2</v>
      </c>
      <c r="E783" s="61">
        <f>VLOOKUP(Tabla14[[#This Row],[id]],Tabla2[],'aux buscarv'!E$1,FALSE)</f>
        <v>2023</v>
      </c>
      <c r="F783" s="61">
        <f>VLOOKUP(Tabla14[[#This Row],[id]],Tabla2[],'aux buscarv'!F$1,FALSE)</f>
        <v>9</v>
      </c>
      <c r="G783" s="61" t="str">
        <f>VLOOKUP(Tabla14[[#This Row],[id]],Tabla2[],'aux buscarv'!G$1,FALSE)</f>
        <v>ESTAR</v>
      </c>
      <c r="H783" s="61" t="str">
        <f>VLOOKUP(Tabla14[[#This Row],[id]],Tabla2[],'aux buscarv'!H$1,FALSE)</f>
        <v>SANTA CRUZ</v>
      </c>
      <c r="I783" s="61">
        <f>VLOOKUP(Tabla14[[#This Row],[id]],Tabla2[],'aux buscarv'!I$1,FALSE)</f>
        <v>36</v>
      </c>
      <c r="J783" s="61" t="str">
        <f>VLOOKUP(Tabla14[[#This Row],[id]],Tabla2[],'aux buscarv'!J$1,FALSE)</f>
        <v>DESEADO</v>
      </c>
      <c r="K783" s="61" t="str">
        <f>VLOOKUP(Tabla14[[#This Row],[id]],Tabla2[],'aux buscarv'!K$1,FALSE)</f>
        <v>PUERTO DESEADO</v>
      </c>
      <c r="L783" s="61" t="str">
        <f>VLOOKUP(Tabla14[[#This Row],[id]],Tabla2[],'aux buscarv'!L$1,FALSE)</f>
        <v>CIIC</v>
      </c>
      <c r="M783" s="61" t="str">
        <f>VLOOKUP(Tabla14[[#This Row],[id]],Tabla2[],'aux buscarv'!M$1,FALSE)</f>
        <v>ING PORTELA Y ALFREDO GALIMENT</v>
      </c>
      <c r="N783" s="62" t="str">
        <f>VLOOKUP(Tabla14[[#This Row],[id]],Tabla2[],'aux buscarv'!N$1,FALSE)</f>
        <v>https://goo.gl/maps/AZwiRWnFxrKW7fGV8</v>
      </c>
      <c r="O783" t="s">
        <v>114</v>
      </c>
      <c r="P783" t="s">
        <v>115</v>
      </c>
      <c r="Q783" t="s">
        <v>111</v>
      </c>
      <c r="R783">
        <v>11</v>
      </c>
    </row>
    <row r="784" spans="1:18" x14ac:dyDescent="0.25">
      <c r="A784" t="s">
        <v>509</v>
      </c>
      <c r="B784" s="46">
        <f>VLOOKUP(Tabla14[[#This Row],[id]],Tabla2[],'aux buscarv'!B$1,FALSE)</f>
        <v>44977</v>
      </c>
      <c r="C784" s="61">
        <f>VLOOKUP(Tabla14[[#This Row],[id]],Tabla2[],'aux buscarv'!C$1,FALSE)</f>
        <v>20</v>
      </c>
      <c r="D784" s="61">
        <f>VLOOKUP(Tabla14[[#This Row],[id]],Tabla2[],'aux buscarv'!D$1,FALSE)</f>
        <v>2</v>
      </c>
      <c r="E784" s="61">
        <f>VLOOKUP(Tabla14[[#This Row],[id]],Tabla2[],'aux buscarv'!E$1,FALSE)</f>
        <v>2023</v>
      </c>
      <c r="F784" s="61">
        <f>VLOOKUP(Tabla14[[#This Row],[id]],Tabla2[],'aux buscarv'!F$1,FALSE)</f>
        <v>9</v>
      </c>
      <c r="G784" s="61" t="str">
        <f>VLOOKUP(Tabla14[[#This Row],[id]],Tabla2[],'aux buscarv'!G$1,FALSE)</f>
        <v>ESTAR</v>
      </c>
      <c r="H784" s="61" t="str">
        <f>VLOOKUP(Tabla14[[#This Row],[id]],Tabla2[],'aux buscarv'!H$1,FALSE)</f>
        <v>SANTA CRUZ</v>
      </c>
      <c r="I784" s="61">
        <f>VLOOKUP(Tabla14[[#This Row],[id]],Tabla2[],'aux buscarv'!I$1,FALSE)</f>
        <v>36</v>
      </c>
      <c r="J784" s="61" t="str">
        <f>VLOOKUP(Tabla14[[#This Row],[id]],Tabla2[],'aux buscarv'!J$1,FALSE)</f>
        <v>DESEADO</v>
      </c>
      <c r="K784" s="61" t="str">
        <f>VLOOKUP(Tabla14[[#This Row],[id]],Tabla2[],'aux buscarv'!K$1,FALSE)</f>
        <v>PUERTO DESEADO</v>
      </c>
      <c r="L784" s="61" t="str">
        <f>VLOOKUP(Tabla14[[#This Row],[id]],Tabla2[],'aux buscarv'!L$1,FALSE)</f>
        <v>CIIC</v>
      </c>
      <c r="M784" s="61" t="str">
        <f>VLOOKUP(Tabla14[[#This Row],[id]],Tabla2[],'aux buscarv'!M$1,FALSE)</f>
        <v>ING PORTELA Y ALFREDO GALIMENT</v>
      </c>
      <c r="N784" s="62" t="str">
        <f>VLOOKUP(Tabla14[[#This Row],[id]],Tabla2[],'aux buscarv'!N$1,FALSE)</f>
        <v>https://goo.gl/maps/AZwiRWnFxrKW7fGV8</v>
      </c>
      <c r="O784" t="s">
        <v>114</v>
      </c>
      <c r="P784" t="s">
        <v>123</v>
      </c>
      <c r="Q784" t="s">
        <v>124</v>
      </c>
      <c r="R784">
        <v>5</v>
      </c>
    </row>
    <row r="785" spans="1:18" x14ac:dyDescent="0.25">
      <c r="A785" t="s">
        <v>509</v>
      </c>
      <c r="B785" s="46">
        <f>VLOOKUP(Tabla14[[#This Row],[id]],Tabla2[],'aux buscarv'!B$1,FALSE)</f>
        <v>44977</v>
      </c>
      <c r="C785" s="61">
        <f>VLOOKUP(Tabla14[[#This Row],[id]],Tabla2[],'aux buscarv'!C$1,FALSE)</f>
        <v>20</v>
      </c>
      <c r="D785" s="61">
        <f>VLOOKUP(Tabla14[[#This Row],[id]],Tabla2[],'aux buscarv'!D$1,FALSE)</f>
        <v>2</v>
      </c>
      <c r="E785" s="61">
        <f>VLOOKUP(Tabla14[[#This Row],[id]],Tabla2[],'aux buscarv'!E$1,FALSE)</f>
        <v>2023</v>
      </c>
      <c r="F785" s="61">
        <f>VLOOKUP(Tabla14[[#This Row],[id]],Tabla2[],'aux buscarv'!F$1,FALSE)</f>
        <v>9</v>
      </c>
      <c r="G785" s="61" t="str">
        <f>VLOOKUP(Tabla14[[#This Row],[id]],Tabla2[],'aux buscarv'!G$1,FALSE)</f>
        <v>ESTAR</v>
      </c>
      <c r="H785" s="61" t="str">
        <f>VLOOKUP(Tabla14[[#This Row],[id]],Tabla2[],'aux buscarv'!H$1,FALSE)</f>
        <v>SANTA CRUZ</v>
      </c>
      <c r="I785" s="61">
        <f>VLOOKUP(Tabla14[[#This Row],[id]],Tabla2[],'aux buscarv'!I$1,FALSE)</f>
        <v>36</v>
      </c>
      <c r="J785" s="61" t="str">
        <f>VLOOKUP(Tabla14[[#This Row],[id]],Tabla2[],'aux buscarv'!J$1,FALSE)</f>
        <v>DESEADO</v>
      </c>
      <c r="K785" s="61" t="str">
        <f>VLOOKUP(Tabla14[[#This Row],[id]],Tabla2[],'aux buscarv'!K$1,FALSE)</f>
        <v>PUERTO DESEADO</v>
      </c>
      <c r="L785" s="61" t="str">
        <f>VLOOKUP(Tabla14[[#This Row],[id]],Tabla2[],'aux buscarv'!L$1,FALSE)</f>
        <v>CIIC</v>
      </c>
      <c r="M785" s="61" t="str">
        <f>VLOOKUP(Tabla14[[#This Row],[id]],Tabla2[],'aux buscarv'!M$1,FALSE)</f>
        <v>ING PORTELA Y ALFREDO GALIMENT</v>
      </c>
      <c r="N785" s="62" t="str">
        <f>VLOOKUP(Tabla14[[#This Row],[id]],Tabla2[],'aux buscarv'!N$1,FALSE)</f>
        <v>https://goo.gl/maps/AZwiRWnFxrKW7fGV8</v>
      </c>
      <c r="O785" t="s">
        <v>114</v>
      </c>
      <c r="P785" t="s">
        <v>123</v>
      </c>
      <c r="Q785" t="s">
        <v>111</v>
      </c>
      <c r="R785">
        <v>68</v>
      </c>
    </row>
    <row r="786" spans="1:18" x14ac:dyDescent="0.25">
      <c r="A786" t="s">
        <v>509</v>
      </c>
      <c r="B786" s="46">
        <f>VLOOKUP(Tabla14[[#This Row],[id]],Tabla2[],'aux buscarv'!B$1,FALSE)</f>
        <v>44977</v>
      </c>
      <c r="C786" s="61">
        <f>VLOOKUP(Tabla14[[#This Row],[id]],Tabla2[],'aux buscarv'!C$1,FALSE)</f>
        <v>20</v>
      </c>
      <c r="D786" s="61">
        <f>VLOOKUP(Tabla14[[#This Row],[id]],Tabla2[],'aux buscarv'!D$1,FALSE)</f>
        <v>2</v>
      </c>
      <c r="E786" s="61">
        <f>VLOOKUP(Tabla14[[#This Row],[id]],Tabla2[],'aux buscarv'!E$1,FALSE)</f>
        <v>2023</v>
      </c>
      <c r="F786" s="61">
        <f>VLOOKUP(Tabla14[[#This Row],[id]],Tabla2[],'aux buscarv'!F$1,FALSE)</f>
        <v>9</v>
      </c>
      <c r="G786" s="61" t="str">
        <f>VLOOKUP(Tabla14[[#This Row],[id]],Tabla2[],'aux buscarv'!G$1,FALSE)</f>
        <v>ESTAR</v>
      </c>
      <c r="H786" s="61" t="str">
        <f>VLOOKUP(Tabla14[[#This Row],[id]],Tabla2[],'aux buscarv'!H$1,FALSE)</f>
        <v>SANTA CRUZ</v>
      </c>
      <c r="I786" s="61">
        <f>VLOOKUP(Tabla14[[#This Row],[id]],Tabla2[],'aux buscarv'!I$1,FALSE)</f>
        <v>36</v>
      </c>
      <c r="J786" s="61" t="str">
        <f>VLOOKUP(Tabla14[[#This Row],[id]],Tabla2[],'aux buscarv'!J$1,FALSE)</f>
        <v>DESEADO</v>
      </c>
      <c r="K786" s="61" t="str">
        <f>VLOOKUP(Tabla14[[#This Row],[id]],Tabla2[],'aux buscarv'!K$1,FALSE)</f>
        <v>PUERTO DESEADO</v>
      </c>
      <c r="L786" s="61" t="str">
        <f>VLOOKUP(Tabla14[[#This Row],[id]],Tabla2[],'aux buscarv'!L$1,FALSE)</f>
        <v>CIIC</v>
      </c>
      <c r="M786" s="61" t="str">
        <f>VLOOKUP(Tabla14[[#This Row],[id]],Tabla2[],'aux buscarv'!M$1,FALSE)</f>
        <v>ING PORTELA Y ALFREDO GALIMENT</v>
      </c>
      <c r="N786" s="62" t="str">
        <f>VLOOKUP(Tabla14[[#This Row],[id]],Tabla2[],'aux buscarv'!N$1,FALSE)</f>
        <v>https://goo.gl/maps/AZwiRWnFxrKW7fGV8</v>
      </c>
      <c r="O786" t="s">
        <v>144</v>
      </c>
      <c r="P786" t="s">
        <v>145</v>
      </c>
      <c r="Q786" t="s">
        <v>111</v>
      </c>
      <c r="R786">
        <v>13</v>
      </c>
    </row>
    <row r="787" spans="1:18" x14ac:dyDescent="0.25">
      <c r="A787" t="s">
        <v>509</v>
      </c>
      <c r="B787" s="46">
        <f>VLOOKUP(Tabla14[[#This Row],[id]],Tabla2[],'aux buscarv'!B$1,FALSE)</f>
        <v>44977</v>
      </c>
      <c r="C787" s="61">
        <f>VLOOKUP(Tabla14[[#This Row],[id]],Tabla2[],'aux buscarv'!C$1,FALSE)</f>
        <v>20</v>
      </c>
      <c r="D787" s="61">
        <f>VLOOKUP(Tabla14[[#This Row],[id]],Tabla2[],'aux buscarv'!D$1,FALSE)</f>
        <v>2</v>
      </c>
      <c r="E787" s="61">
        <f>VLOOKUP(Tabla14[[#This Row],[id]],Tabla2[],'aux buscarv'!E$1,FALSE)</f>
        <v>2023</v>
      </c>
      <c r="F787" s="61">
        <f>VLOOKUP(Tabla14[[#This Row],[id]],Tabla2[],'aux buscarv'!F$1,FALSE)</f>
        <v>9</v>
      </c>
      <c r="G787" s="61" t="str">
        <f>VLOOKUP(Tabla14[[#This Row],[id]],Tabla2[],'aux buscarv'!G$1,FALSE)</f>
        <v>ESTAR</v>
      </c>
      <c r="H787" s="61" t="str">
        <f>VLOOKUP(Tabla14[[#This Row],[id]],Tabla2[],'aux buscarv'!H$1,FALSE)</f>
        <v>SANTA CRUZ</v>
      </c>
      <c r="I787" s="61">
        <f>VLOOKUP(Tabla14[[#This Row],[id]],Tabla2[],'aux buscarv'!I$1,FALSE)</f>
        <v>36</v>
      </c>
      <c r="J787" s="61" t="str">
        <f>VLOOKUP(Tabla14[[#This Row],[id]],Tabla2[],'aux buscarv'!J$1,FALSE)</f>
        <v>DESEADO</v>
      </c>
      <c r="K787" s="61" t="str">
        <f>VLOOKUP(Tabla14[[#This Row],[id]],Tabla2[],'aux buscarv'!K$1,FALSE)</f>
        <v>PUERTO DESEADO</v>
      </c>
      <c r="L787" s="61" t="str">
        <f>VLOOKUP(Tabla14[[#This Row],[id]],Tabla2[],'aux buscarv'!L$1,FALSE)</f>
        <v>CIIC</v>
      </c>
      <c r="M787" s="61" t="str">
        <f>VLOOKUP(Tabla14[[#This Row],[id]],Tabla2[],'aux buscarv'!M$1,FALSE)</f>
        <v>ING PORTELA Y ALFREDO GALIMENT</v>
      </c>
      <c r="N787" s="62" t="str">
        <f>VLOOKUP(Tabla14[[#This Row],[id]],Tabla2[],'aux buscarv'!N$1,FALSE)</f>
        <v>https://goo.gl/maps/AZwiRWnFxrKW7fGV8</v>
      </c>
      <c r="O787" t="s">
        <v>144</v>
      </c>
      <c r="P787" t="s">
        <v>145</v>
      </c>
      <c r="Q787" t="s">
        <v>146</v>
      </c>
      <c r="R787">
        <v>52</v>
      </c>
    </row>
    <row r="788" spans="1:18" x14ac:dyDescent="0.25">
      <c r="A788" t="s">
        <v>509</v>
      </c>
      <c r="B788" s="46">
        <f>VLOOKUP(Tabla14[[#This Row],[id]],Tabla2[],'aux buscarv'!B$1,FALSE)</f>
        <v>44977</v>
      </c>
      <c r="C788" s="61">
        <f>VLOOKUP(Tabla14[[#This Row],[id]],Tabla2[],'aux buscarv'!C$1,FALSE)</f>
        <v>20</v>
      </c>
      <c r="D788" s="61">
        <f>VLOOKUP(Tabla14[[#This Row],[id]],Tabla2[],'aux buscarv'!D$1,FALSE)</f>
        <v>2</v>
      </c>
      <c r="E788" s="61">
        <f>VLOOKUP(Tabla14[[#This Row],[id]],Tabla2[],'aux buscarv'!E$1,FALSE)</f>
        <v>2023</v>
      </c>
      <c r="F788" s="61">
        <f>VLOOKUP(Tabla14[[#This Row],[id]],Tabla2[],'aux buscarv'!F$1,FALSE)</f>
        <v>9</v>
      </c>
      <c r="G788" s="61" t="str">
        <f>VLOOKUP(Tabla14[[#This Row],[id]],Tabla2[],'aux buscarv'!G$1,FALSE)</f>
        <v>ESTAR</v>
      </c>
      <c r="H788" s="61" t="str">
        <f>VLOOKUP(Tabla14[[#This Row],[id]],Tabla2[],'aux buscarv'!H$1,FALSE)</f>
        <v>SANTA CRUZ</v>
      </c>
      <c r="I788" s="61">
        <f>VLOOKUP(Tabla14[[#This Row],[id]],Tabla2[],'aux buscarv'!I$1,FALSE)</f>
        <v>36</v>
      </c>
      <c r="J788" s="61" t="str">
        <f>VLOOKUP(Tabla14[[#This Row],[id]],Tabla2[],'aux buscarv'!J$1,FALSE)</f>
        <v>DESEADO</v>
      </c>
      <c r="K788" s="61" t="str">
        <f>VLOOKUP(Tabla14[[#This Row],[id]],Tabla2[],'aux buscarv'!K$1,FALSE)</f>
        <v>PUERTO DESEADO</v>
      </c>
      <c r="L788" s="61" t="str">
        <f>VLOOKUP(Tabla14[[#This Row],[id]],Tabla2[],'aux buscarv'!L$1,FALSE)</f>
        <v>CIIC</v>
      </c>
      <c r="M788" s="61" t="str">
        <f>VLOOKUP(Tabla14[[#This Row],[id]],Tabla2[],'aux buscarv'!M$1,FALSE)</f>
        <v>ING PORTELA Y ALFREDO GALIMENT</v>
      </c>
      <c r="N788" s="62" t="str">
        <f>VLOOKUP(Tabla14[[#This Row],[id]],Tabla2[],'aux buscarv'!N$1,FALSE)</f>
        <v>https://goo.gl/maps/AZwiRWnFxrKW7fGV8</v>
      </c>
      <c r="O788" t="s">
        <v>151</v>
      </c>
      <c r="P788" t="s">
        <v>151</v>
      </c>
      <c r="Q788" t="s">
        <v>111</v>
      </c>
      <c r="R788">
        <v>28</v>
      </c>
    </row>
    <row r="789" spans="1:18" x14ac:dyDescent="0.25">
      <c r="A789" t="s">
        <v>509</v>
      </c>
      <c r="B789" s="46">
        <f>VLOOKUP(Tabla14[[#This Row],[id]],Tabla2[],'aux buscarv'!B$1,FALSE)</f>
        <v>44977</v>
      </c>
      <c r="C789" s="61">
        <f>VLOOKUP(Tabla14[[#This Row],[id]],Tabla2[],'aux buscarv'!C$1,FALSE)</f>
        <v>20</v>
      </c>
      <c r="D789" s="61">
        <f>VLOOKUP(Tabla14[[#This Row],[id]],Tabla2[],'aux buscarv'!D$1,FALSE)</f>
        <v>2</v>
      </c>
      <c r="E789" s="61">
        <f>VLOOKUP(Tabla14[[#This Row],[id]],Tabla2[],'aux buscarv'!E$1,FALSE)</f>
        <v>2023</v>
      </c>
      <c r="F789" s="61">
        <f>VLOOKUP(Tabla14[[#This Row],[id]],Tabla2[],'aux buscarv'!F$1,FALSE)</f>
        <v>9</v>
      </c>
      <c r="G789" s="61" t="str">
        <f>VLOOKUP(Tabla14[[#This Row],[id]],Tabla2[],'aux buscarv'!G$1,FALSE)</f>
        <v>ESTAR</v>
      </c>
      <c r="H789" s="61" t="str">
        <f>VLOOKUP(Tabla14[[#This Row],[id]],Tabla2[],'aux buscarv'!H$1,FALSE)</f>
        <v>SANTA CRUZ</v>
      </c>
      <c r="I789" s="61">
        <f>VLOOKUP(Tabla14[[#This Row],[id]],Tabla2[],'aux buscarv'!I$1,FALSE)</f>
        <v>36</v>
      </c>
      <c r="J789" s="61" t="str">
        <f>VLOOKUP(Tabla14[[#This Row],[id]],Tabla2[],'aux buscarv'!J$1,FALSE)</f>
        <v>DESEADO</v>
      </c>
      <c r="K789" s="61" t="str">
        <f>VLOOKUP(Tabla14[[#This Row],[id]],Tabla2[],'aux buscarv'!K$1,FALSE)</f>
        <v>PUERTO DESEADO</v>
      </c>
      <c r="L789" s="61" t="str">
        <f>VLOOKUP(Tabla14[[#This Row],[id]],Tabla2[],'aux buscarv'!L$1,FALSE)</f>
        <v>CIIC</v>
      </c>
      <c r="M789" s="61" t="str">
        <f>VLOOKUP(Tabla14[[#This Row],[id]],Tabla2[],'aux buscarv'!M$1,FALSE)</f>
        <v>ING PORTELA Y ALFREDO GALIMENT</v>
      </c>
      <c r="N789" s="62" t="str">
        <f>VLOOKUP(Tabla14[[#This Row],[id]],Tabla2[],'aux buscarv'!N$1,FALSE)</f>
        <v>https://goo.gl/maps/AZwiRWnFxrKW7fGV8</v>
      </c>
      <c r="O789" t="s">
        <v>151</v>
      </c>
      <c r="P789" t="s">
        <v>151</v>
      </c>
      <c r="Q789" t="s">
        <v>142</v>
      </c>
      <c r="R789">
        <v>71</v>
      </c>
    </row>
    <row r="790" spans="1:18" x14ac:dyDescent="0.25">
      <c r="A790" t="s">
        <v>509</v>
      </c>
      <c r="B790" s="46">
        <f>VLOOKUP(Tabla14[[#This Row],[id]],Tabla2[],'aux buscarv'!B$1,FALSE)</f>
        <v>44977</v>
      </c>
      <c r="C790" s="61">
        <f>VLOOKUP(Tabla14[[#This Row],[id]],Tabla2[],'aux buscarv'!C$1,FALSE)</f>
        <v>20</v>
      </c>
      <c r="D790" s="61">
        <f>VLOOKUP(Tabla14[[#This Row],[id]],Tabla2[],'aux buscarv'!D$1,FALSE)</f>
        <v>2</v>
      </c>
      <c r="E790" s="61">
        <f>VLOOKUP(Tabla14[[#This Row],[id]],Tabla2[],'aux buscarv'!E$1,FALSE)</f>
        <v>2023</v>
      </c>
      <c r="F790" s="61">
        <f>VLOOKUP(Tabla14[[#This Row],[id]],Tabla2[],'aux buscarv'!F$1,FALSE)</f>
        <v>9</v>
      </c>
      <c r="G790" s="61" t="str">
        <f>VLOOKUP(Tabla14[[#This Row],[id]],Tabla2[],'aux buscarv'!G$1,FALSE)</f>
        <v>ESTAR</v>
      </c>
      <c r="H790" s="61" t="str">
        <f>VLOOKUP(Tabla14[[#This Row],[id]],Tabla2[],'aux buscarv'!H$1,FALSE)</f>
        <v>SANTA CRUZ</v>
      </c>
      <c r="I790" s="61">
        <f>VLOOKUP(Tabla14[[#This Row],[id]],Tabla2[],'aux buscarv'!I$1,FALSE)</f>
        <v>36</v>
      </c>
      <c r="J790" s="61" t="str">
        <f>VLOOKUP(Tabla14[[#This Row],[id]],Tabla2[],'aux buscarv'!J$1,FALSE)</f>
        <v>DESEADO</v>
      </c>
      <c r="K790" s="61" t="str">
        <f>VLOOKUP(Tabla14[[#This Row],[id]],Tabla2[],'aux buscarv'!K$1,FALSE)</f>
        <v>PUERTO DESEADO</v>
      </c>
      <c r="L790" s="61" t="str">
        <f>VLOOKUP(Tabla14[[#This Row],[id]],Tabla2[],'aux buscarv'!L$1,FALSE)</f>
        <v>CIIC</v>
      </c>
      <c r="M790" s="61" t="str">
        <f>VLOOKUP(Tabla14[[#This Row],[id]],Tabla2[],'aux buscarv'!M$1,FALSE)</f>
        <v>ING PORTELA Y ALFREDO GALIMENT</v>
      </c>
      <c r="N790" s="62" t="str">
        <f>VLOOKUP(Tabla14[[#This Row],[id]],Tabla2[],'aux buscarv'!N$1,FALSE)</f>
        <v>https://goo.gl/maps/AZwiRWnFxrKW7fGV8</v>
      </c>
      <c r="O790" t="s">
        <v>152</v>
      </c>
      <c r="P790" t="s">
        <v>152</v>
      </c>
      <c r="Q790" t="s">
        <v>111</v>
      </c>
      <c r="R790">
        <v>9</v>
      </c>
    </row>
    <row r="791" spans="1:18" x14ac:dyDescent="0.25">
      <c r="A791" t="s">
        <v>509</v>
      </c>
      <c r="B791" s="46">
        <f>VLOOKUP(Tabla14[[#This Row],[id]],Tabla2[],'aux buscarv'!B$1,FALSE)</f>
        <v>44977</v>
      </c>
      <c r="C791" s="61">
        <f>VLOOKUP(Tabla14[[#This Row],[id]],Tabla2[],'aux buscarv'!C$1,FALSE)</f>
        <v>20</v>
      </c>
      <c r="D791" s="61">
        <f>VLOOKUP(Tabla14[[#This Row],[id]],Tabla2[],'aux buscarv'!D$1,FALSE)</f>
        <v>2</v>
      </c>
      <c r="E791" s="61">
        <f>VLOOKUP(Tabla14[[#This Row],[id]],Tabla2[],'aux buscarv'!E$1,FALSE)</f>
        <v>2023</v>
      </c>
      <c r="F791" s="61">
        <f>VLOOKUP(Tabla14[[#This Row],[id]],Tabla2[],'aux buscarv'!F$1,FALSE)</f>
        <v>9</v>
      </c>
      <c r="G791" s="61" t="str">
        <f>VLOOKUP(Tabla14[[#This Row],[id]],Tabla2[],'aux buscarv'!G$1,FALSE)</f>
        <v>ESTAR</v>
      </c>
      <c r="H791" s="61" t="str">
        <f>VLOOKUP(Tabla14[[#This Row],[id]],Tabla2[],'aux buscarv'!H$1,FALSE)</f>
        <v>SANTA CRUZ</v>
      </c>
      <c r="I791" s="61">
        <f>VLOOKUP(Tabla14[[#This Row],[id]],Tabla2[],'aux buscarv'!I$1,FALSE)</f>
        <v>36</v>
      </c>
      <c r="J791" s="61" t="str">
        <f>VLOOKUP(Tabla14[[#This Row],[id]],Tabla2[],'aux buscarv'!J$1,FALSE)</f>
        <v>DESEADO</v>
      </c>
      <c r="K791" s="61" t="str">
        <f>VLOOKUP(Tabla14[[#This Row],[id]],Tabla2[],'aux buscarv'!K$1,FALSE)</f>
        <v>PUERTO DESEADO</v>
      </c>
      <c r="L791" s="61" t="str">
        <f>VLOOKUP(Tabla14[[#This Row],[id]],Tabla2[],'aux buscarv'!L$1,FALSE)</f>
        <v>CIIC</v>
      </c>
      <c r="M791" s="61" t="str">
        <f>VLOOKUP(Tabla14[[#This Row],[id]],Tabla2[],'aux buscarv'!M$1,FALSE)</f>
        <v>ING PORTELA Y ALFREDO GALIMENT</v>
      </c>
      <c r="N791" s="62" t="str">
        <f>VLOOKUP(Tabla14[[#This Row],[id]],Tabla2[],'aux buscarv'!N$1,FALSE)</f>
        <v>https://goo.gl/maps/AZwiRWnFxrKW7fGV8</v>
      </c>
      <c r="O791" t="s">
        <v>152</v>
      </c>
      <c r="P791" t="s">
        <v>152</v>
      </c>
      <c r="Q791" t="s">
        <v>142</v>
      </c>
      <c r="R791">
        <v>31</v>
      </c>
    </row>
    <row r="792" spans="1:18" x14ac:dyDescent="0.25">
      <c r="A792" t="s">
        <v>516</v>
      </c>
      <c r="B792" s="46">
        <f>VLOOKUP(Tabla14[[#This Row],[id]],Tabla2[],'aux buscarv'!B$1,FALSE)</f>
        <v>44978</v>
      </c>
      <c r="C792" s="61">
        <f>VLOOKUP(Tabla14[[#This Row],[id]],Tabla2[],'aux buscarv'!C$1,FALSE)</f>
        <v>21</v>
      </c>
      <c r="D792" s="61">
        <f>VLOOKUP(Tabla14[[#This Row],[id]],Tabla2[],'aux buscarv'!D$1,FALSE)</f>
        <v>2</v>
      </c>
      <c r="E792" s="61">
        <f>VLOOKUP(Tabla14[[#This Row],[id]],Tabla2[],'aux buscarv'!E$1,FALSE)</f>
        <v>2023</v>
      </c>
      <c r="F792" s="61">
        <f>VLOOKUP(Tabla14[[#This Row],[id]],Tabla2[],'aux buscarv'!F$1,FALSE)</f>
        <v>9</v>
      </c>
      <c r="G792" s="61" t="str">
        <f>VLOOKUP(Tabla14[[#This Row],[id]],Tabla2[],'aux buscarv'!G$1,FALSE)</f>
        <v>ESTAR</v>
      </c>
      <c r="H792" s="61" t="str">
        <f>VLOOKUP(Tabla14[[#This Row],[id]],Tabla2[],'aux buscarv'!H$1,FALSE)</f>
        <v>SANTA CRUZ</v>
      </c>
      <c r="I792" s="61">
        <f>VLOOKUP(Tabla14[[#This Row],[id]],Tabla2[],'aux buscarv'!I$1,FALSE)</f>
        <v>36</v>
      </c>
      <c r="J792" s="61" t="str">
        <f>VLOOKUP(Tabla14[[#This Row],[id]],Tabla2[],'aux buscarv'!J$1,FALSE)</f>
        <v>DESEADO</v>
      </c>
      <c r="K792" s="61" t="str">
        <f>VLOOKUP(Tabla14[[#This Row],[id]],Tabla2[],'aux buscarv'!K$1,FALSE)</f>
        <v>PUERTO DESEADO</v>
      </c>
      <c r="L792" s="61" t="str">
        <f>VLOOKUP(Tabla14[[#This Row],[id]],Tabla2[],'aux buscarv'!L$1,FALSE)</f>
        <v>CIIC</v>
      </c>
      <c r="M792" s="61" t="str">
        <f>VLOOKUP(Tabla14[[#This Row],[id]],Tabla2[],'aux buscarv'!M$1,FALSE)</f>
        <v>ING PORTELA Y ALFREDO GALIMENT</v>
      </c>
      <c r="N792" s="62" t="str">
        <f>VLOOKUP(Tabla14[[#This Row],[id]],Tabla2[],'aux buscarv'!N$1,FALSE)</f>
        <v>https://goo.gl/maps/AZwiRWnFxrKW7fGV8</v>
      </c>
      <c r="O792" t="s">
        <v>109</v>
      </c>
      <c r="P792" t="s">
        <v>110</v>
      </c>
      <c r="Q792" t="s">
        <v>111</v>
      </c>
      <c r="R792">
        <v>26</v>
      </c>
    </row>
    <row r="793" spans="1:18" x14ac:dyDescent="0.25">
      <c r="A793" t="s">
        <v>516</v>
      </c>
      <c r="B793" s="46">
        <f>VLOOKUP(Tabla14[[#This Row],[id]],Tabla2[],'aux buscarv'!B$1,FALSE)</f>
        <v>44978</v>
      </c>
      <c r="C793" s="61">
        <f>VLOOKUP(Tabla14[[#This Row],[id]],Tabla2[],'aux buscarv'!C$1,FALSE)</f>
        <v>21</v>
      </c>
      <c r="D793" s="61">
        <f>VLOOKUP(Tabla14[[#This Row],[id]],Tabla2[],'aux buscarv'!D$1,FALSE)</f>
        <v>2</v>
      </c>
      <c r="E793" s="61">
        <f>VLOOKUP(Tabla14[[#This Row],[id]],Tabla2[],'aux buscarv'!E$1,FALSE)</f>
        <v>2023</v>
      </c>
      <c r="F793" s="61">
        <f>VLOOKUP(Tabla14[[#This Row],[id]],Tabla2[],'aux buscarv'!F$1,FALSE)</f>
        <v>9</v>
      </c>
      <c r="G793" s="61" t="str">
        <f>VLOOKUP(Tabla14[[#This Row],[id]],Tabla2[],'aux buscarv'!G$1,FALSE)</f>
        <v>ESTAR</v>
      </c>
      <c r="H793" s="61" t="str">
        <f>VLOOKUP(Tabla14[[#This Row],[id]],Tabla2[],'aux buscarv'!H$1,FALSE)</f>
        <v>SANTA CRUZ</v>
      </c>
      <c r="I793" s="61">
        <f>VLOOKUP(Tabla14[[#This Row],[id]],Tabla2[],'aux buscarv'!I$1,FALSE)</f>
        <v>36</v>
      </c>
      <c r="J793" s="61" t="str">
        <f>VLOOKUP(Tabla14[[#This Row],[id]],Tabla2[],'aux buscarv'!J$1,FALSE)</f>
        <v>DESEADO</v>
      </c>
      <c r="K793" s="61" t="str">
        <f>VLOOKUP(Tabla14[[#This Row],[id]],Tabla2[],'aux buscarv'!K$1,FALSE)</f>
        <v>PUERTO DESEADO</v>
      </c>
      <c r="L793" s="61" t="str">
        <f>VLOOKUP(Tabla14[[#This Row],[id]],Tabla2[],'aux buscarv'!L$1,FALSE)</f>
        <v>CIIC</v>
      </c>
      <c r="M793" s="61" t="str">
        <f>VLOOKUP(Tabla14[[#This Row],[id]],Tabla2[],'aux buscarv'!M$1,FALSE)</f>
        <v>ING PORTELA Y ALFREDO GALIMENT</v>
      </c>
      <c r="N793" s="62" t="str">
        <f>VLOOKUP(Tabla14[[#This Row],[id]],Tabla2[],'aux buscarv'!N$1,FALSE)</f>
        <v>https://goo.gl/maps/AZwiRWnFxrKW7fGV8</v>
      </c>
      <c r="O793" t="s">
        <v>109</v>
      </c>
      <c r="P793" t="s">
        <v>110</v>
      </c>
      <c r="Q793" t="s">
        <v>112</v>
      </c>
      <c r="R793">
        <v>32</v>
      </c>
    </row>
    <row r="794" spans="1:18" x14ac:dyDescent="0.25">
      <c r="A794" t="s">
        <v>516</v>
      </c>
      <c r="B794" s="46">
        <f>VLOOKUP(Tabla14[[#This Row],[id]],Tabla2[],'aux buscarv'!B$1,FALSE)</f>
        <v>44978</v>
      </c>
      <c r="C794" s="61">
        <f>VLOOKUP(Tabla14[[#This Row],[id]],Tabla2[],'aux buscarv'!C$1,FALSE)</f>
        <v>21</v>
      </c>
      <c r="D794" s="61">
        <f>VLOOKUP(Tabla14[[#This Row],[id]],Tabla2[],'aux buscarv'!D$1,FALSE)</f>
        <v>2</v>
      </c>
      <c r="E794" s="61">
        <f>VLOOKUP(Tabla14[[#This Row],[id]],Tabla2[],'aux buscarv'!E$1,FALSE)</f>
        <v>2023</v>
      </c>
      <c r="F794" s="61">
        <f>VLOOKUP(Tabla14[[#This Row],[id]],Tabla2[],'aux buscarv'!F$1,FALSE)</f>
        <v>9</v>
      </c>
      <c r="G794" s="61" t="str">
        <f>VLOOKUP(Tabla14[[#This Row],[id]],Tabla2[],'aux buscarv'!G$1,FALSE)</f>
        <v>ESTAR</v>
      </c>
      <c r="H794" s="61" t="str">
        <f>VLOOKUP(Tabla14[[#This Row],[id]],Tabla2[],'aux buscarv'!H$1,FALSE)</f>
        <v>SANTA CRUZ</v>
      </c>
      <c r="I794" s="61">
        <f>VLOOKUP(Tabla14[[#This Row],[id]],Tabla2[],'aux buscarv'!I$1,FALSE)</f>
        <v>36</v>
      </c>
      <c r="J794" s="61" t="str">
        <f>VLOOKUP(Tabla14[[#This Row],[id]],Tabla2[],'aux buscarv'!J$1,FALSE)</f>
        <v>DESEADO</v>
      </c>
      <c r="K794" s="61" t="str">
        <f>VLOOKUP(Tabla14[[#This Row],[id]],Tabla2[],'aux buscarv'!K$1,FALSE)</f>
        <v>PUERTO DESEADO</v>
      </c>
      <c r="L794" s="61" t="str">
        <f>VLOOKUP(Tabla14[[#This Row],[id]],Tabla2[],'aux buscarv'!L$1,FALSE)</f>
        <v>CIIC</v>
      </c>
      <c r="M794" s="61" t="str">
        <f>VLOOKUP(Tabla14[[#This Row],[id]],Tabla2[],'aux buscarv'!M$1,FALSE)</f>
        <v>ING PORTELA Y ALFREDO GALIMENT</v>
      </c>
      <c r="N794" s="62" t="str">
        <f>VLOOKUP(Tabla14[[#This Row],[id]],Tabla2[],'aux buscarv'!N$1,FALSE)</f>
        <v>https://goo.gl/maps/AZwiRWnFxrKW7fGV8</v>
      </c>
      <c r="O794" t="s">
        <v>109</v>
      </c>
      <c r="P794" t="s">
        <v>110</v>
      </c>
      <c r="Q794" t="s">
        <v>120</v>
      </c>
      <c r="R794">
        <v>10</v>
      </c>
    </row>
    <row r="795" spans="1:18" x14ac:dyDescent="0.25">
      <c r="A795" t="s">
        <v>516</v>
      </c>
      <c r="B795" s="46">
        <f>VLOOKUP(Tabla14[[#This Row],[id]],Tabla2[],'aux buscarv'!B$1,FALSE)</f>
        <v>44978</v>
      </c>
      <c r="C795" s="61">
        <f>VLOOKUP(Tabla14[[#This Row],[id]],Tabla2[],'aux buscarv'!C$1,FALSE)</f>
        <v>21</v>
      </c>
      <c r="D795" s="61">
        <f>VLOOKUP(Tabla14[[#This Row],[id]],Tabla2[],'aux buscarv'!D$1,FALSE)</f>
        <v>2</v>
      </c>
      <c r="E795" s="61">
        <f>VLOOKUP(Tabla14[[#This Row],[id]],Tabla2[],'aux buscarv'!E$1,FALSE)</f>
        <v>2023</v>
      </c>
      <c r="F795" s="61">
        <f>VLOOKUP(Tabla14[[#This Row],[id]],Tabla2[],'aux buscarv'!F$1,FALSE)</f>
        <v>9</v>
      </c>
      <c r="G795" s="61" t="str">
        <f>VLOOKUP(Tabla14[[#This Row],[id]],Tabla2[],'aux buscarv'!G$1,FALSE)</f>
        <v>ESTAR</v>
      </c>
      <c r="H795" s="61" t="str">
        <f>VLOOKUP(Tabla14[[#This Row],[id]],Tabla2[],'aux buscarv'!H$1,FALSE)</f>
        <v>SANTA CRUZ</v>
      </c>
      <c r="I795" s="61">
        <f>VLOOKUP(Tabla14[[#This Row],[id]],Tabla2[],'aux buscarv'!I$1,FALSE)</f>
        <v>36</v>
      </c>
      <c r="J795" s="61" t="str">
        <f>VLOOKUP(Tabla14[[#This Row],[id]],Tabla2[],'aux buscarv'!J$1,FALSE)</f>
        <v>DESEADO</v>
      </c>
      <c r="K795" s="61" t="str">
        <f>VLOOKUP(Tabla14[[#This Row],[id]],Tabla2[],'aux buscarv'!K$1,FALSE)</f>
        <v>PUERTO DESEADO</v>
      </c>
      <c r="L795" s="61" t="str">
        <f>VLOOKUP(Tabla14[[#This Row],[id]],Tabla2[],'aux buscarv'!L$1,FALSE)</f>
        <v>CIIC</v>
      </c>
      <c r="M795" s="61" t="str">
        <f>VLOOKUP(Tabla14[[#This Row],[id]],Tabla2[],'aux buscarv'!M$1,FALSE)</f>
        <v>ING PORTELA Y ALFREDO GALIMENT</v>
      </c>
      <c r="N795" s="62" t="str">
        <f>VLOOKUP(Tabla14[[#This Row],[id]],Tabla2[],'aux buscarv'!N$1,FALSE)</f>
        <v>https://goo.gl/maps/AZwiRWnFxrKW7fGV8</v>
      </c>
      <c r="O795" t="s">
        <v>109</v>
      </c>
      <c r="P795" t="s">
        <v>113</v>
      </c>
      <c r="Q795" t="s">
        <v>112</v>
      </c>
      <c r="R795">
        <v>20</v>
      </c>
    </row>
    <row r="796" spans="1:18" x14ac:dyDescent="0.25">
      <c r="A796" t="s">
        <v>516</v>
      </c>
      <c r="B796" s="46">
        <f>VLOOKUP(Tabla14[[#This Row],[id]],Tabla2[],'aux buscarv'!B$1,FALSE)</f>
        <v>44978</v>
      </c>
      <c r="C796" s="61">
        <f>VLOOKUP(Tabla14[[#This Row],[id]],Tabla2[],'aux buscarv'!C$1,FALSE)</f>
        <v>21</v>
      </c>
      <c r="D796" s="61">
        <f>VLOOKUP(Tabla14[[#This Row],[id]],Tabla2[],'aux buscarv'!D$1,FALSE)</f>
        <v>2</v>
      </c>
      <c r="E796" s="61">
        <f>VLOOKUP(Tabla14[[#This Row],[id]],Tabla2[],'aux buscarv'!E$1,FALSE)</f>
        <v>2023</v>
      </c>
      <c r="F796" s="61">
        <f>VLOOKUP(Tabla14[[#This Row],[id]],Tabla2[],'aux buscarv'!F$1,FALSE)</f>
        <v>9</v>
      </c>
      <c r="G796" s="61" t="str">
        <f>VLOOKUP(Tabla14[[#This Row],[id]],Tabla2[],'aux buscarv'!G$1,FALSE)</f>
        <v>ESTAR</v>
      </c>
      <c r="H796" s="61" t="str">
        <f>VLOOKUP(Tabla14[[#This Row],[id]],Tabla2[],'aux buscarv'!H$1,FALSE)</f>
        <v>SANTA CRUZ</v>
      </c>
      <c r="I796" s="61">
        <f>VLOOKUP(Tabla14[[#This Row],[id]],Tabla2[],'aux buscarv'!I$1,FALSE)</f>
        <v>36</v>
      </c>
      <c r="J796" s="61" t="str">
        <f>VLOOKUP(Tabla14[[#This Row],[id]],Tabla2[],'aux buscarv'!J$1,FALSE)</f>
        <v>DESEADO</v>
      </c>
      <c r="K796" s="61" t="str">
        <f>VLOOKUP(Tabla14[[#This Row],[id]],Tabla2[],'aux buscarv'!K$1,FALSE)</f>
        <v>PUERTO DESEADO</v>
      </c>
      <c r="L796" s="61" t="str">
        <f>VLOOKUP(Tabla14[[#This Row],[id]],Tabla2[],'aux buscarv'!L$1,FALSE)</f>
        <v>CIIC</v>
      </c>
      <c r="M796" s="61" t="str">
        <f>VLOOKUP(Tabla14[[#This Row],[id]],Tabla2[],'aux buscarv'!M$1,FALSE)</f>
        <v>ING PORTELA Y ALFREDO GALIMENT</v>
      </c>
      <c r="N796" s="62" t="str">
        <f>VLOOKUP(Tabla14[[#This Row],[id]],Tabla2[],'aux buscarv'!N$1,FALSE)</f>
        <v>https://goo.gl/maps/AZwiRWnFxrKW7fGV8</v>
      </c>
      <c r="O796" t="s">
        <v>114</v>
      </c>
      <c r="P796" t="s">
        <v>115</v>
      </c>
      <c r="Q796" t="s">
        <v>111</v>
      </c>
      <c r="R796">
        <v>7</v>
      </c>
    </row>
    <row r="797" spans="1:18" x14ac:dyDescent="0.25">
      <c r="A797" t="s">
        <v>516</v>
      </c>
      <c r="B797" s="46">
        <f>VLOOKUP(Tabla14[[#This Row],[id]],Tabla2[],'aux buscarv'!B$1,FALSE)</f>
        <v>44978</v>
      </c>
      <c r="C797" s="61">
        <f>VLOOKUP(Tabla14[[#This Row],[id]],Tabla2[],'aux buscarv'!C$1,FALSE)</f>
        <v>21</v>
      </c>
      <c r="D797" s="61">
        <f>VLOOKUP(Tabla14[[#This Row],[id]],Tabla2[],'aux buscarv'!D$1,FALSE)</f>
        <v>2</v>
      </c>
      <c r="E797" s="61">
        <f>VLOOKUP(Tabla14[[#This Row],[id]],Tabla2[],'aux buscarv'!E$1,FALSE)</f>
        <v>2023</v>
      </c>
      <c r="F797" s="61">
        <f>VLOOKUP(Tabla14[[#This Row],[id]],Tabla2[],'aux buscarv'!F$1,FALSE)</f>
        <v>9</v>
      </c>
      <c r="G797" s="61" t="str">
        <f>VLOOKUP(Tabla14[[#This Row],[id]],Tabla2[],'aux buscarv'!G$1,FALSE)</f>
        <v>ESTAR</v>
      </c>
      <c r="H797" s="61" t="str">
        <f>VLOOKUP(Tabla14[[#This Row],[id]],Tabla2[],'aux buscarv'!H$1,FALSE)</f>
        <v>SANTA CRUZ</v>
      </c>
      <c r="I797" s="61">
        <f>VLOOKUP(Tabla14[[#This Row],[id]],Tabla2[],'aux buscarv'!I$1,FALSE)</f>
        <v>36</v>
      </c>
      <c r="J797" s="61" t="str">
        <f>VLOOKUP(Tabla14[[#This Row],[id]],Tabla2[],'aux buscarv'!J$1,FALSE)</f>
        <v>DESEADO</v>
      </c>
      <c r="K797" s="61" t="str">
        <f>VLOOKUP(Tabla14[[#This Row],[id]],Tabla2[],'aux buscarv'!K$1,FALSE)</f>
        <v>PUERTO DESEADO</v>
      </c>
      <c r="L797" s="61" t="str">
        <f>VLOOKUP(Tabla14[[#This Row],[id]],Tabla2[],'aux buscarv'!L$1,FALSE)</f>
        <v>CIIC</v>
      </c>
      <c r="M797" s="61" t="str">
        <f>VLOOKUP(Tabla14[[#This Row],[id]],Tabla2[],'aux buscarv'!M$1,FALSE)</f>
        <v>ING PORTELA Y ALFREDO GALIMENT</v>
      </c>
      <c r="N797" s="62" t="str">
        <f>VLOOKUP(Tabla14[[#This Row],[id]],Tabla2[],'aux buscarv'!N$1,FALSE)</f>
        <v>https://goo.gl/maps/AZwiRWnFxrKW7fGV8</v>
      </c>
      <c r="O797" t="s">
        <v>114</v>
      </c>
      <c r="P797" t="s">
        <v>123</v>
      </c>
      <c r="Q797" t="s">
        <v>124</v>
      </c>
      <c r="R797">
        <v>6</v>
      </c>
    </row>
    <row r="798" spans="1:18" x14ac:dyDescent="0.25">
      <c r="A798" t="s">
        <v>516</v>
      </c>
      <c r="B798" s="46">
        <f>VLOOKUP(Tabla14[[#This Row],[id]],Tabla2[],'aux buscarv'!B$1,FALSE)</f>
        <v>44978</v>
      </c>
      <c r="C798" s="61">
        <f>VLOOKUP(Tabla14[[#This Row],[id]],Tabla2[],'aux buscarv'!C$1,FALSE)</f>
        <v>21</v>
      </c>
      <c r="D798" s="61">
        <f>VLOOKUP(Tabla14[[#This Row],[id]],Tabla2[],'aux buscarv'!D$1,FALSE)</f>
        <v>2</v>
      </c>
      <c r="E798" s="61">
        <f>VLOOKUP(Tabla14[[#This Row],[id]],Tabla2[],'aux buscarv'!E$1,FALSE)</f>
        <v>2023</v>
      </c>
      <c r="F798" s="61">
        <f>VLOOKUP(Tabla14[[#This Row],[id]],Tabla2[],'aux buscarv'!F$1,FALSE)</f>
        <v>9</v>
      </c>
      <c r="G798" s="61" t="str">
        <f>VLOOKUP(Tabla14[[#This Row],[id]],Tabla2[],'aux buscarv'!G$1,FALSE)</f>
        <v>ESTAR</v>
      </c>
      <c r="H798" s="61" t="str">
        <f>VLOOKUP(Tabla14[[#This Row],[id]],Tabla2[],'aux buscarv'!H$1,FALSE)</f>
        <v>SANTA CRUZ</v>
      </c>
      <c r="I798" s="61">
        <f>VLOOKUP(Tabla14[[#This Row],[id]],Tabla2[],'aux buscarv'!I$1,FALSE)</f>
        <v>36</v>
      </c>
      <c r="J798" s="61" t="str">
        <f>VLOOKUP(Tabla14[[#This Row],[id]],Tabla2[],'aux buscarv'!J$1,FALSE)</f>
        <v>DESEADO</v>
      </c>
      <c r="K798" s="61" t="str">
        <f>VLOOKUP(Tabla14[[#This Row],[id]],Tabla2[],'aux buscarv'!K$1,FALSE)</f>
        <v>PUERTO DESEADO</v>
      </c>
      <c r="L798" s="61" t="str">
        <f>VLOOKUP(Tabla14[[#This Row],[id]],Tabla2[],'aux buscarv'!L$1,FALSE)</f>
        <v>CIIC</v>
      </c>
      <c r="M798" s="61" t="str">
        <f>VLOOKUP(Tabla14[[#This Row],[id]],Tabla2[],'aux buscarv'!M$1,FALSE)</f>
        <v>ING PORTELA Y ALFREDO GALIMENT</v>
      </c>
      <c r="N798" s="62" t="str">
        <f>VLOOKUP(Tabla14[[#This Row],[id]],Tabla2[],'aux buscarv'!N$1,FALSE)</f>
        <v>https://goo.gl/maps/AZwiRWnFxrKW7fGV8</v>
      </c>
      <c r="O798" t="s">
        <v>114</v>
      </c>
      <c r="P798" t="s">
        <v>123</v>
      </c>
      <c r="Q798" t="s">
        <v>111</v>
      </c>
      <c r="R798">
        <v>69</v>
      </c>
    </row>
    <row r="799" spans="1:18" x14ac:dyDescent="0.25">
      <c r="A799" t="s">
        <v>509</v>
      </c>
      <c r="B799" s="46">
        <f>VLOOKUP(Tabla14[[#This Row],[id]],Tabla2[],'aux buscarv'!B$1,FALSE)</f>
        <v>44977</v>
      </c>
      <c r="C799" s="61">
        <f>VLOOKUP(Tabla14[[#This Row],[id]],Tabla2[],'aux buscarv'!C$1,FALSE)</f>
        <v>20</v>
      </c>
      <c r="D799" s="61">
        <f>VLOOKUP(Tabla14[[#This Row],[id]],Tabla2[],'aux buscarv'!D$1,FALSE)</f>
        <v>2</v>
      </c>
      <c r="E799" s="61">
        <f>VLOOKUP(Tabla14[[#This Row],[id]],Tabla2[],'aux buscarv'!E$1,FALSE)</f>
        <v>2023</v>
      </c>
      <c r="F799" s="61">
        <f>VLOOKUP(Tabla14[[#This Row],[id]],Tabla2[],'aux buscarv'!F$1,FALSE)</f>
        <v>9</v>
      </c>
      <c r="G799" s="61" t="str">
        <f>VLOOKUP(Tabla14[[#This Row],[id]],Tabla2[],'aux buscarv'!G$1,FALSE)</f>
        <v>ESTAR</v>
      </c>
      <c r="H799" s="61" t="str">
        <f>VLOOKUP(Tabla14[[#This Row],[id]],Tabla2[],'aux buscarv'!H$1,FALSE)</f>
        <v>SANTA CRUZ</v>
      </c>
      <c r="I799" s="61">
        <f>VLOOKUP(Tabla14[[#This Row],[id]],Tabla2[],'aux buscarv'!I$1,FALSE)</f>
        <v>36</v>
      </c>
      <c r="J799" s="61" t="str">
        <f>VLOOKUP(Tabla14[[#This Row],[id]],Tabla2[],'aux buscarv'!J$1,FALSE)</f>
        <v>DESEADO</v>
      </c>
      <c r="K799" s="61" t="str">
        <f>VLOOKUP(Tabla14[[#This Row],[id]],Tabla2[],'aux buscarv'!K$1,FALSE)</f>
        <v>PUERTO DESEADO</v>
      </c>
      <c r="L799" s="61" t="str">
        <f>VLOOKUP(Tabla14[[#This Row],[id]],Tabla2[],'aux buscarv'!L$1,FALSE)</f>
        <v>CIIC</v>
      </c>
      <c r="M799" s="61" t="str">
        <f>VLOOKUP(Tabla14[[#This Row],[id]],Tabla2[],'aux buscarv'!M$1,FALSE)</f>
        <v>ING PORTELA Y ALFREDO GALIMENT</v>
      </c>
      <c r="N799" s="62" t="str">
        <f>VLOOKUP(Tabla14[[#This Row],[id]],Tabla2[],'aux buscarv'!N$1,FALSE)</f>
        <v>https://goo.gl/maps/AZwiRWnFxrKW7fGV8</v>
      </c>
      <c r="O799" t="s">
        <v>129</v>
      </c>
      <c r="P799" t="s">
        <v>1025</v>
      </c>
      <c r="Q799" t="s">
        <v>111</v>
      </c>
      <c r="R799">
        <v>13</v>
      </c>
    </row>
    <row r="800" spans="1:18" x14ac:dyDescent="0.25">
      <c r="A800" t="s">
        <v>516</v>
      </c>
      <c r="B800" s="46">
        <f>VLOOKUP(Tabla14[[#This Row],[id]],Tabla2[],'aux buscarv'!B$1,FALSE)</f>
        <v>44978</v>
      </c>
      <c r="C800" s="61">
        <f>VLOOKUP(Tabla14[[#This Row],[id]],Tabla2[],'aux buscarv'!C$1,FALSE)</f>
        <v>21</v>
      </c>
      <c r="D800" s="61">
        <f>VLOOKUP(Tabla14[[#This Row],[id]],Tabla2[],'aux buscarv'!D$1,FALSE)</f>
        <v>2</v>
      </c>
      <c r="E800" s="61">
        <f>VLOOKUP(Tabla14[[#This Row],[id]],Tabla2[],'aux buscarv'!E$1,FALSE)</f>
        <v>2023</v>
      </c>
      <c r="F800" s="61">
        <f>VLOOKUP(Tabla14[[#This Row],[id]],Tabla2[],'aux buscarv'!F$1,FALSE)</f>
        <v>9</v>
      </c>
      <c r="G800" s="61" t="str">
        <f>VLOOKUP(Tabla14[[#This Row],[id]],Tabla2[],'aux buscarv'!G$1,FALSE)</f>
        <v>ESTAR</v>
      </c>
      <c r="H800" s="61" t="str">
        <f>VLOOKUP(Tabla14[[#This Row],[id]],Tabla2[],'aux buscarv'!H$1,FALSE)</f>
        <v>SANTA CRUZ</v>
      </c>
      <c r="I800" s="61">
        <f>VLOOKUP(Tabla14[[#This Row],[id]],Tabla2[],'aux buscarv'!I$1,FALSE)</f>
        <v>36</v>
      </c>
      <c r="J800" s="61" t="str">
        <f>VLOOKUP(Tabla14[[#This Row],[id]],Tabla2[],'aux buscarv'!J$1,FALSE)</f>
        <v>DESEADO</v>
      </c>
      <c r="K800" s="61" t="str">
        <f>VLOOKUP(Tabla14[[#This Row],[id]],Tabla2[],'aux buscarv'!K$1,FALSE)</f>
        <v>PUERTO DESEADO</v>
      </c>
      <c r="L800" s="61" t="str">
        <f>VLOOKUP(Tabla14[[#This Row],[id]],Tabla2[],'aux buscarv'!L$1,FALSE)</f>
        <v>CIIC</v>
      </c>
      <c r="M800" s="61" t="str">
        <f>VLOOKUP(Tabla14[[#This Row],[id]],Tabla2[],'aux buscarv'!M$1,FALSE)</f>
        <v>ING PORTELA Y ALFREDO GALIMENT</v>
      </c>
      <c r="N800" s="62" t="str">
        <f>VLOOKUP(Tabla14[[#This Row],[id]],Tabla2[],'aux buscarv'!N$1,FALSE)</f>
        <v>https://goo.gl/maps/AZwiRWnFxrKW7fGV8</v>
      </c>
      <c r="O800" t="s">
        <v>144</v>
      </c>
      <c r="P800" t="s">
        <v>145</v>
      </c>
      <c r="Q800" t="s">
        <v>111</v>
      </c>
      <c r="R800">
        <v>9</v>
      </c>
    </row>
    <row r="801" spans="1:18" x14ac:dyDescent="0.25">
      <c r="A801" t="s">
        <v>516</v>
      </c>
      <c r="B801" s="46">
        <f>VLOOKUP(Tabla14[[#This Row],[id]],Tabla2[],'aux buscarv'!B$1,FALSE)</f>
        <v>44978</v>
      </c>
      <c r="C801" s="61">
        <f>VLOOKUP(Tabla14[[#This Row],[id]],Tabla2[],'aux buscarv'!C$1,FALSE)</f>
        <v>21</v>
      </c>
      <c r="D801" s="61">
        <f>VLOOKUP(Tabla14[[#This Row],[id]],Tabla2[],'aux buscarv'!D$1,FALSE)</f>
        <v>2</v>
      </c>
      <c r="E801" s="61">
        <f>VLOOKUP(Tabla14[[#This Row],[id]],Tabla2[],'aux buscarv'!E$1,FALSE)</f>
        <v>2023</v>
      </c>
      <c r="F801" s="61">
        <f>VLOOKUP(Tabla14[[#This Row],[id]],Tabla2[],'aux buscarv'!F$1,FALSE)</f>
        <v>9</v>
      </c>
      <c r="G801" s="61" t="str">
        <f>VLOOKUP(Tabla14[[#This Row],[id]],Tabla2[],'aux buscarv'!G$1,FALSE)</f>
        <v>ESTAR</v>
      </c>
      <c r="H801" s="61" t="str">
        <f>VLOOKUP(Tabla14[[#This Row],[id]],Tabla2[],'aux buscarv'!H$1,FALSE)</f>
        <v>SANTA CRUZ</v>
      </c>
      <c r="I801" s="61">
        <f>VLOOKUP(Tabla14[[#This Row],[id]],Tabla2[],'aux buscarv'!I$1,FALSE)</f>
        <v>36</v>
      </c>
      <c r="J801" s="61" t="str">
        <f>VLOOKUP(Tabla14[[#This Row],[id]],Tabla2[],'aux buscarv'!J$1,FALSE)</f>
        <v>DESEADO</v>
      </c>
      <c r="K801" s="61" t="str">
        <f>VLOOKUP(Tabla14[[#This Row],[id]],Tabla2[],'aux buscarv'!K$1,FALSE)</f>
        <v>PUERTO DESEADO</v>
      </c>
      <c r="L801" s="61" t="str">
        <f>VLOOKUP(Tabla14[[#This Row],[id]],Tabla2[],'aux buscarv'!L$1,FALSE)</f>
        <v>CIIC</v>
      </c>
      <c r="M801" s="61" t="str">
        <f>VLOOKUP(Tabla14[[#This Row],[id]],Tabla2[],'aux buscarv'!M$1,FALSE)</f>
        <v>ING PORTELA Y ALFREDO GALIMENT</v>
      </c>
      <c r="N801" s="62" t="str">
        <f>VLOOKUP(Tabla14[[#This Row],[id]],Tabla2[],'aux buscarv'!N$1,FALSE)</f>
        <v>https://goo.gl/maps/AZwiRWnFxrKW7fGV8</v>
      </c>
      <c r="O801" t="s">
        <v>144</v>
      </c>
      <c r="P801" t="s">
        <v>145</v>
      </c>
      <c r="Q801" t="s">
        <v>146</v>
      </c>
      <c r="R801">
        <v>36</v>
      </c>
    </row>
    <row r="802" spans="1:18" x14ac:dyDescent="0.25">
      <c r="A802" t="s">
        <v>516</v>
      </c>
      <c r="B802" s="46">
        <f>VLOOKUP(Tabla14[[#This Row],[id]],Tabla2[],'aux buscarv'!B$1,FALSE)</f>
        <v>44978</v>
      </c>
      <c r="C802" s="61">
        <f>VLOOKUP(Tabla14[[#This Row],[id]],Tabla2[],'aux buscarv'!C$1,FALSE)</f>
        <v>21</v>
      </c>
      <c r="D802" s="61">
        <f>VLOOKUP(Tabla14[[#This Row],[id]],Tabla2[],'aux buscarv'!D$1,FALSE)</f>
        <v>2</v>
      </c>
      <c r="E802" s="61">
        <f>VLOOKUP(Tabla14[[#This Row],[id]],Tabla2[],'aux buscarv'!E$1,FALSE)</f>
        <v>2023</v>
      </c>
      <c r="F802" s="61">
        <f>VLOOKUP(Tabla14[[#This Row],[id]],Tabla2[],'aux buscarv'!F$1,FALSE)</f>
        <v>9</v>
      </c>
      <c r="G802" s="61" t="str">
        <f>VLOOKUP(Tabla14[[#This Row],[id]],Tabla2[],'aux buscarv'!G$1,FALSE)</f>
        <v>ESTAR</v>
      </c>
      <c r="H802" s="61" t="str">
        <f>VLOOKUP(Tabla14[[#This Row],[id]],Tabla2[],'aux buscarv'!H$1,FALSE)</f>
        <v>SANTA CRUZ</v>
      </c>
      <c r="I802" s="61">
        <f>VLOOKUP(Tabla14[[#This Row],[id]],Tabla2[],'aux buscarv'!I$1,FALSE)</f>
        <v>36</v>
      </c>
      <c r="J802" s="61" t="str">
        <f>VLOOKUP(Tabla14[[#This Row],[id]],Tabla2[],'aux buscarv'!J$1,FALSE)</f>
        <v>DESEADO</v>
      </c>
      <c r="K802" s="61" t="str">
        <f>VLOOKUP(Tabla14[[#This Row],[id]],Tabla2[],'aux buscarv'!K$1,FALSE)</f>
        <v>PUERTO DESEADO</v>
      </c>
      <c r="L802" s="61" t="str">
        <f>VLOOKUP(Tabla14[[#This Row],[id]],Tabla2[],'aux buscarv'!L$1,FALSE)</f>
        <v>CIIC</v>
      </c>
      <c r="M802" s="61" t="str">
        <f>VLOOKUP(Tabla14[[#This Row],[id]],Tabla2[],'aux buscarv'!M$1,FALSE)</f>
        <v>ING PORTELA Y ALFREDO GALIMENT</v>
      </c>
      <c r="N802" s="62" t="str">
        <f>VLOOKUP(Tabla14[[#This Row],[id]],Tabla2[],'aux buscarv'!N$1,FALSE)</f>
        <v>https://goo.gl/maps/AZwiRWnFxrKW7fGV8</v>
      </c>
      <c r="O802" t="s">
        <v>151</v>
      </c>
      <c r="P802" t="s">
        <v>151</v>
      </c>
      <c r="Q802" t="s">
        <v>111</v>
      </c>
      <c r="R802">
        <v>30</v>
      </c>
    </row>
    <row r="803" spans="1:18" x14ac:dyDescent="0.25">
      <c r="A803" t="s">
        <v>516</v>
      </c>
      <c r="B803" s="46">
        <f>VLOOKUP(Tabla14[[#This Row],[id]],Tabla2[],'aux buscarv'!B$1,FALSE)</f>
        <v>44978</v>
      </c>
      <c r="C803" s="61">
        <f>VLOOKUP(Tabla14[[#This Row],[id]],Tabla2[],'aux buscarv'!C$1,FALSE)</f>
        <v>21</v>
      </c>
      <c r="D803" s="61">
        <f>VLOOKUP(Tabla14[[#This Row],[id]],Tabla2[],'aux buscarv'!D$1,FALSE)</f>
        <v>2</v>
      </c>
      <c r="E803" s="61">
        <f>VLOOKUP(Tabla14[[#This Row],[id]],Tabla2[],'aux buscarv'!E$1,FALSE)</f>
        <v>2023</v>
      </c>
      <c r="F803" s="61">
        <f>VLOOKUP(Tabla14[[#This Row],[id]],Tabla2[],'aux buscarv'!F$1,FALSE)</f>
        <v>9</v>
      </c>
      <c r="G803" s="61" t="str">
        <f>VLOOKUP(Tabla14[[#This Row],[id]],Tabla2[],'aux buscarv'!G$1,FALSE)</f>
        <v>ESTAR</v>
      </c>
      <c r="H803" s="61" t="str">
        <f>VLOOKUP(Tabla14[[#This Row],[id]],Tabla2[],'aux buscarv'!H$1,FALSE)</f>
        <v>SANTA CRUZ</v>
      </c>
      <c r="I803" s="61">
        <f>VLOOKUP(Tabla14[[#This Row],[id]],Tabla2[],'aux buscarv'!I$1,FALSE)</f>
        <v>36</v>
      </c>
      <c r="J803" s="61" t="str">
        <f>VLOOKUP(Tabla14[[#This Row],[id]],Tabla2[],'aux buscarv'!J$1,FALSE)</f>
        <v>DESEADO</v>
      </c>
      <c r="K803" s="61" t="str">
        <f>VLOOKUP(Tabla14[[#This Row],[id]],Tabla2[],'aux buscarv'!K$1,FALSE)</f>
        <v>PUERTO DESEADO</v>
      </c>
      <c r="L803" s="61" t="str">
        <f>VLOOKUP(Tabla14[[#This Row],[id]],Tabla2[],'aux buscarv'!L$1,FALSE)</f>
        <v>CIIC</v>
      </c>
      <c r="M803" s="61" t="str">
        <f>VLOOKUP(Tabla14[[#This Row],[id]],Tabla2[],'aux buscarv'!M$1,FALSE)</f>
        <v>ING PORTELA Y ALFREDO GALIMENT</v>
      </c>
      <c r="N803" s="62" t="str">
        <f>VLOOKUP(Tabla14[[#This Row],[id]],Tabla2[],'aux buscarv'!N$1,FALSE)</f>
        <v>https://goo.gl/maps/AZwiRWnFxrKW7fGV8</v>
      </c>
      <c r="O803" t="s">
        <v>151</v>
      </c>
      <c r="P803" t="s">
        <v>151</v>
      </c>
      <c r="Q803" t="s">
        <v>142</v>
      </c>
      <c r="R803">
        <v>41</v>
      </c>
    </row>
    <row r="804" spans="1:18" x14ac:dyDescent="0.25">
      <c r="A804" t="s">
        <v>516</v>
      </c>
      <c r="B804" s="46">
        <f>VLOOKUP(Tabla14[[#This Row],[id]],Tabla2[],'aux buscarv'!B$1,FALSE)</f>
        <v>44978</v>
      </c>
      <c r="C804" s="61">
        <f>VLOOKUP(Tabla14[[#This Row],[id]],Tabla2[],'aux buscarv'!C$1,FALSE)</f>
        <v>21</v>
      </c>
      <c r="D804" s="61">
        <f>VLOOKUP(Tabla14[[#This Row],[id]],Tabla2[],'aux buscarv'!D$1,FALSE)</f>
        <v>2</v>
      </c>
      <c r="E804" s="61">
        <f>VLOOKUP(Tabla14[[#This Row],[id]],Tabla2[],'aux buscarv'!E$1,FALSE)</f>
        <v>2023</v>
      </c>
      <c r="F804" s="61">
        <f>VLOOKUP(Tabla14[[#This Row],[id]],Tabla2[],'aux buscarv'!F$1,FALSE)</f>
        <v>9</v>
      </c>
      <c r="G804" s="61" t="str">
        <f>VLOOKUP(Tabla14[[#This Row],[id]],Tabla2[],'aux buscarv'!G$1,FALSE)</f>
        <v>ESTAR</v>
      </c>
      <c r="H804" s="61" t="str">
        <f>VLOOKUP(Tabla14[[#This Row],[id]],Tabla2[],'aux buscarv'!H$1,FALSE)</f>
        <v>SANTA CRUZ</v>
      </c>
      <c r="I804" s="61">
        <f>VLOOKUP(Tabla14[[#This Row],[id]],Tabla2[],'aux buscarv'!I$1,FALSE)</f>
        <v>36</v>
      </c>
      <c r="J804" s="61" t="str">
        <f>VLOOKUP(Tabla14[[#This Row],[id]],Tabla2[],'aux buscarv'!J$1,FALSE)</f>
        <v>DESEADO</v>
      </c>
      <c r="K804" s="61" t="str">
        <f>VLOOKUP(Tabla14[[#This Row],[id]],Tabla2[],'aux buscarv'!K$1,FALSE)</f>
        <v>PUERTO DESEADO</v>
      </c>
      <c r="L804" s="61" t="str">
        <f>VLOOKUP(Tabla14[[#This Row],[id]],Tabla2[],'aux buscarv'!L$1,FALSE)</f>
        <v>CIIC</v>
      </c>
      <c r="M804" s="61" t="str">
        <f>VLOOKUP(Tabla14[[#This Row],[id]],Tabla2[],'aux buscarv'!M$1,FALSE)</f>
        <v>ING PORTELA Y ALFREDO GALIMENT</v>
      </c>
      <c r="N804" s="62" t="str">
        <f>VLOOKUP(Tabla14[[#This Row],[id]],Tabla2[],'aux buscarv'!N$1,FALSE)</f>
        <v>https://goo.gl/maps/AZwiRWnFxrKW7fGV8</v>
      </c>
      <c r="O804" t="s">
        <v>152</v>
      </c>
      <c r="P804" t="s">
        <v>152</v>
      </c>
      <c r="Q804" t="s">
        <v>111</v>
      </c>
      <c r="R804">
        <v>10</v>
      </c>
    </row>
    <row r="805" spans="1:18" x14ac:dyDescent="0.25">
      <c r="A805" t="s">
        <v>516</v>
      </c>
      <c r="B805" s="46">
        <f>VLOOKUP(Tabla14[[#This Row],[id]],Tabla2[],'aux buscarv'!B$1,FALSE)</f>
        <v>44978</v>
      </c>
      <c r="C805" s="61">
        <f>VLOOKUP(Tabla14[[#This Row],[id]],Tabla2[],'aux buscarv'!C$1,FALSE)</f>
        <v>21</v>
      </c>
      <c r="D805" s="61">
        <f>VLOOKUP(Tabla14[[#This Row],[id]],Tabla2[],'aux buscarv'!D$1,FALSE)</f>
        <v>2</v>
      </c>
      <c r="E805" s="61">
        <f>VLOOKUP(Tabla14[[#This Row],[id]],Tabla2[],'aux buscarv'!E$1,FALSE)</f>
        <v>2023</v>
      </c>
      <c r="F805" s="61">
        <f>VLOOKUP(Tabla14[[#This Row],[id]],Tabla2[],'aux buscarv'!F$1,FALSE)</f>
        <v>9</v>
      </c>
      <c r="G805" s="61" t="str">
        <f>VLOOKUP(Tabla14[[#This Row],[id]],Tabla2[],'aux buscarv'!G$1,FALSE)</f>
        <v>ESTAR</v>
      </c>
      <c r="H805" s="61" t="str">
        <f>VLOOKUP(Tabla14[[#This Row],[id]],Tabla2[],'aux buscarv'!H$1,FALSE)</f>
        <v>SANTA CRUZ</v>
      </c>
      <c r="I805" s="61">
        <f>VLOOKUP(Tabla14[[#This Row],[id]],Tabla2[],'aux buscarv'!I$1,FALSE)</f>
        <v>36</v>
      </c>
      <c r="J805" s="61" t="str">
        <f>VLOOKUP(Tabla14[[#This Row],[id]],Tabla2[],'aux buscarv'!J$1,FALSE)</f>
        <v>DESEADO</v>
      </c>
      <c r="K805" s="61" t="str">
        <f>VLOOKUP(Tabla14[[#This Row],[id]],Tabla2[],'aux buscarv'!K$1,FALSE)</f>
        <v>PUERTO DESEADO</v>
      </c>
      <c r="L805" s="61" t="str">
        <f>VLOOKUP(Tabla14[[#This Row],[id]],Tabla2[],'aux buscarv'!L$1,FALSE)</f>
        <v>CIIC</v>
      </c>
      <c r="M805" s="61" t="str">
        <f>VLOOKUP(Tabla14[[#This Row],[id]],Tabla2[],'aux buscarv'!M$1,FALSE)</f>
        <v>ING PORTELA Y ALFREDO GALIMENT</v>
      </c>
      <c r="N805" s="62" t="str">
        <f>VLOOKUP(Tabla14[[#This Row],[id]],Tabla2[],'aux buscarv'!N$1,FALSE)</f>
        <v>https://goo.gl/maps/AZwiRWnFxrKW7fGV8</v>
      </c>
      <c r="O805" t="s">
        <v>152</v>
      </c>
      <c r="P805" t="s">
        <v>152</v>
      </c>
      <c r="Q805" t="s">
        <v>142</v>
      </c>
      <c r="R805">
        <v>21</v>
      </c>
    </row>
    <row r="806" spans="1:18" x14ac:dyDescent="0.25">
      <c r="A806" t="s">
        <v>517</v>
      </c>
      <c r="B806" s="46">
        <f>VLOOKUP(Tabla14[[#This Row],[id]],Tabla2[],'aux buscarv'!B$1,FALSE)</f>
        <v>44979</v>
      </c>
      <c r="C806" s="61">
        <f>VLOOKUP(Tabla14[[#This Row],[id]],Tabla2[],'aux buscarv'!C$1,FALSE)</f>
        <v>22</v>
      </c>
      <c r="D806" s="61">
        <f>VLOOKUP(Tabla14[[#This Row],[id]],Tabla2[],'aux buscarv'!D$1,FALSE)</f>
        <v>2</v>
      </c>
      <c r="E806" s="61">
        <f>VLOOKUP(Tabla14[[#This Row],[id]],Tabla2[],'aux buscarv'!E$1,FALSE)</f>
        <v>2023</v>
      </c>
      <c r="F806" s="61">
        <f>VLOOKUP(Tabla14[[#This Row],[id]],Tabla2[],'aux buscarv'!F$1,FALSE)</f>
        <v>9</v>
      </c>
      <c r="G806" s="61" t="str">
        <f>VLOOKUP(Tabla14[[#This Row],[id]],Tabla2[],'aux buscarv'!G$1,FALSE)</f>
        <v>ESTAR</v>
      </c>
      <c r="H806" s="61" t="str">
        <f>VLOOKUP(Tabla14[[#This Row],[id]],Tabla2[],'aux buscarv'!H$1,FALSE)</f>
        <v>SANTA CRUZ</v>
      </c>
      <c r="I806" s="61">
        <f>VLOOKUP(Tabla14[[#This Row],[id]],Tabla2[],'aux buscarv'!I$1,FALSE)</f>
        <v>36</v>
      </c>
      <c r="J806" s="61" t="str">
        <f>VLOOKUP(Tabla14[[#This Row],[id]],Tabla2[],'aux buscarv'!J$1,FALSE)</f>
        <v>DESEADO</v>
      </c>
      <c r="K806" s="61" t="str">
        <f>VLOOKUP(Tabla14[[#This Row],[id]],Tabla2[],'aux buscarv'!K$1,FALSE)</f>
        <v>CALETA OLIVIA</v>
      </c>
      <c r="L806" s="61" t="str">
        <f>VLOOKUP(Tabla14[[#This Row],[id]],Tabla2[],'aux buscarv'!L$1,FALSE)</f>
        <v>COMPLEJO DEPORTIVO MUNICIPAL ING KNUDSEN</v>
      </c>
      <c r="M806" s="61" t="str">
        <f>VLOOKUP(Tabla14[[#This Row],[id]],Tabla2[],'aux buscarv'!M$1,FALSE)</f>
        <v>AV COSTANERA NESTOR KIRCHNER Y CRUCEROS DEL BELGRANO</v>
      </c>
      <c r="N806" s="62" t="str">
        <f>VLOOKUP(Tabla14[[#This Row],[id]],Tabla2[],'aux buscarv'!N$1,FALSE)</f>
        <v>https://goo.gl/maps/Ja5QqfJ1RjAcYHZTA</v>
      </c>
      <c r="O806" t="s">
        <v>109</v>
      </c>
      <c r="P806" t="s">
        <v>110</v>
      </c>
      <c r="Q806" t="s">
        <v>111</v>
      </c>
      <c r="R806">
        <v>87</v>
      </c>
    </row>
    <row r="807" spans="1:18" x14ac:dyDescent="0.25">
      <c r="A807" t="s">
        <v>517</v>
      </c>
      <c r="B807" s="46">
        <f>VLOOKUP(Tabla14[[#This Row],[id]],Tabla2[],'aux buscarv'!B$1,FALSE)</f>
        <v>44979</v>
      </c>
      <c r="C807" s="61">
        <f>VLOOKUP(Tabla14[[#This Row],[id]],Tabla2[],'aux buscarv'!C$1,FALSE)</f>
        <v>22</v>
      </c>
      <c r="D807" s="61">
        <f>VLOOKUP(Tabla14[[#This Row],[id]],Tabla2[],'aux buscarv'!D$1,FALSE)</f>
        <v>2</v>
      </c>
      <c r="E807" s="61">
        <f>VLOOKUP(Tabla14[[#This Row],[id]],Tabla2[],'aux buscarv'!E$1,FALSE)</f>
        <v>2023</v>
      </c>
      <c r="F807" s="61">
        <f>VLOOKUP(Tabla14[[#This Row],[id]],Tabla2[],'aux buscarv'!F$1,FALSE)</f>
        <v>9</v>
      </c>
      <c r="G807" s="61" t="str">
        <f>VLOOKUP(Tabla14[[#This Row],[id]],Tabla2[],'aux buscarv'!G$1,FALSE)</f>
        <v>ESTAR</v>
      </c>
      <c r="H807" s="61" t="str">
        <f>VLOOKUP(Tabla14[[#This Row],[id]],Tabla2[],'aux buscarv'!H$1,FALSE)</f>
        <v>SANTA CRUZ</v>
      </c>
      <c r="I807" s="61">
        <f>VLOOKUP(Tabla14[[#This Row],[id]],Tabla2[],'aux buscarv'!I$1,FALSE)</f>
        <v>36</v>
      </c>
      <c r="J807" s="61" t="str">
        <f>VLOOKUP(Tabla14[[#This Row],[id]],Tabla2[],'aux buscarv'!J$1,FALSE)</f>
        <v>DESEADO</v>
      </c>
      <c r="K807" s="61" t="str">
        <f>VLOOKUP(Tabla14[[#This Row],[id]],Tabla2[],'aux buscarv'!K$1,FALSE)</f>
        <v>CALETA OLIVIA</v>
      </c>
      <c r="L807" s="61" t="str">
        <f>VLOOKUP(Tabla14[[#This Row],[id]],Tabla2[],'aux buscarv'!L$1,FALSE)</f>
        <v>COMPLEJO DEPORTIVO MUNICIPAL ING KNUDSEN</v>
      </c>
      <c r="M807" s="61" t="str">
        <f>VLOOKUP(Tabla14[[#This Row],[id]],Tabla2[],'aux buscarv'!M$1,FALSE)</f>
        <v>AV COSTANERA NESTOR KIRCHNER Y CRUCEROS DEL BELGRANO</v>
      </c>
      <c r="N807" s="62" t="str">
        <f>VLOOKUP(Tabla14[[#This Row],[id]],Tabla2[],'aux buscarv'!N$1,FALSE)</f>
        <v>https://goo.gl/maps/Ja5QqfJ1RjAcYHZTA</v>
      </c>
      <c r="O807" t="s">
        <v>109</v>
      </c>
      <c r="P807" t="s">
        <v>110</v>
      </c>
      <c r="Q807" t="s">
        <v>112</v>
      </c>
      <c r="R807">
        <v>110</v>
      </c>
    </row>
    <row r="808" spans="1:18" x14ac:dyDescent="0.25">
      <c r="A808" t="s">
        <v>517</v>
      </c>
      <c r="B808" s="46">
        <f>VLOOKUP(Tabla14[[#This Row],[id]],Tabla2[],'aux buscarv'!B$1,FALSE)</f>
        <v>44979</v>
      </c>
      <c r="C808" s="61">
        <f>VLOOKUP(Tabla14[[#This Row],[id]],Tabla2[],'aux buscarv'!C$1,FALSE)</f>
        <v>22</v>
      </c>
      <c r="D808" s="61">
        <f>VLOOKUP(Tabla14[[#This Row],[id]],Tabla2[],'aux buscarv'!D$1,FALSE)</f>
        <v>2</v>
      </c>
      <c r="E808" s="61">
        <f>VLOOKUP(Tabla14[[#This Row],[id]],Tabla2[],'aux buscarv'!E$1,FALSE)</f>
        <v>2023</v>
      </c>
      <c r="F808" s="61">
        <f>VLOOKUP(Tabla14[[#This Row],[id]],Tabla2[],'aux buscarv'!F$1,FALSE)</f>
        <v>9</v>
      </c>
      <c r="G808" s="61" t="str">
        <f>VLOOKUP(Tabla14[[#This Row],[id]],Tabla2[],'aux buscarv'!G$1,FALSE)</f>
        <v>ESTAR</v>
      </c>
      <c r="H808" s="61" t="str">
        <f>VLOOKUP(Tabla14[[#This Row],[id]],Tabla2[],'aux buscarv'!H$1,FALSE)</f>
        <v>SANTA CRUZ</v>
      </c>
      <c r="I808" s="61">
        <f>VLOOKUP(Tabla14[[#This Row],[id]],Tabla2[],'aux buscarv'!I$1,FALSE)</f>
        <v>36</v>
      </c>
      <c r="J808" s="61" t="str">
        <f>VLOOKUP(Tabla14[[#This Row],[id]],Tabla2[],'aux buscarv'!J$1,FALSE)</f>
        <v>DESEADO</v>
      </c>
      <c r="K808" s="61" t="str">
        <f>VLOOKUP(Tabla14[[#This Row],[id]],Tabla2[],'aux buscarv'!K$1,FALSE)</f>
        <v>CALETA OLIVIA</v>
      </c>
      <c r="L808" s="61" t="str">
        <f>VLOOKUP(Tabla14[[#This Row],[id]],Tabla2[],'aux buscarv'!L$1,FALSE)</f>
        <v>COMPLEJO DEPORTIVO MUNICIPAL ING KNUDSEN</v>
      </c>
      <c r="M808" s="61" t="str">
        <f>VLOOKUP(Tabla14[[#This Row],[id]],Tabla2[],'aux buscarv'!M$1,FALSE)</f>
        <v>AV COSTANERA NESTOR KIRCHNER Y CRUCEROS DEL BELGRANO</v>
      </c>
      <c r="N808" s="62" t="str">
        <f>VLOOKUP(Tabla14[[#This Row],[id]],Tabla2[],'aux buscarv'!N$1,FALSE)</f>
        <v>https://goo.gl/maps/Ja5QqfJ1RjAcYHZTA</v>
      </c>
      <c r="O808" t="s">
        <v>109</v>
      </c>
      <c r="P808" t="s">
        <v>110</v>
      </c>
      <c r="Q808" t="s">
        <v>120</v>
      </c>
      <c r="R808">
        <v>17</v>
      </c>
    </row>
    <row r="809" spans="1:18" x14ac:dyDescent="0.25">
      <c r="A809" t="s">
        <v>517</v>
      </c>
      <c r="B809" s="46">
        <f>VLOOKUP(Tabla14[[#This Row],[id]],Tabla2[],'aux buscarv'!B$1,FALSE)</f>
        <v>44979</v>
      </c>
      <c r="C809" s="61">
        <f>VLOOKUP(Tabla14[[#This Row],[id]],Tabla2[],'aux buscarv'!C$1,FALSE)</f>
        <v>22</v>
      </c>
      <c r="D809" s="61">
        <f>VLOOKUP(Tabla14[[#This Row],[id]],Tabla2[],'aux buscarv'!D$1,FALSE)</f>
        <v>2</v>
      </c>
      <c r="E809" s="61">
        <f>VLOOKUP(Tabla14[[#This Row],[id]],Tabla2[],'aux buscarv'!E$1,FALSE)</f>
        <v>2023</v>
      </c>
      <c r="F809" s="61">
        <f>VLOOKUP(Tabla14[[#This Row],[id]],Tabla2[],'aux buscarv'!F$1,FALSE)</f>
        <v>9</v>
      </c>
      <c r="G809" s="61" t="str">
        <f>VLOOKUP(Tabla14[[#This Row],[id]],Tabla2[],'aux buscarv'!G$1,FALSE)</f>
        <v>ESTAR</v>
      </c>
      <c r="H809" s="61" t="str">
        <f>VLOOKUP(Tabla14[[#This Row],[id]],Tabla2[],'aux buscarv'!H$1,FALSE)</f>
        <v>SANTA CRUZ</v>
      </c>
      <c r="I809" s="61">
        <f>VLOOKUP(Tabla14[[#This Row],[id]],Tabla2[],'aux buscarv'!I$1,FALSE)</f>
        <v>36</v>
      </c>
      <c r="J809" s="61" t="str">
        <f>VLOOKUP(Tabla14[[#This Row],[id]],Tabla2[],'aux buscarv'!J$1,FALSE)</f>
        <v>DESEADO</v>
      </c>
      <c r="K809" s="61" t="str">
        <f>VLOOKUP(Tabla14[[#This Row],[id]],Tabla2[],'aux buscarv'!K$1,FALSE)</f>
        <v>CALETA OLIVIA</v>
      </c>
      <c r="L809" s="61" t="str">
        <f>VLOOKUP(Tabla14[[#This Row],[id]],Tabla2[],'aux buscarv'!L$1,FALSE)</f>
        <v>COMPLEJO DEPORTIVO MUNICIPAL ING KNUDSEN</v>
      </c>
      <c r="M809" s="61" t="str">
        <f>VLOOKUP(Tabla14[[#This Row],[id]],Tabla2[],'aux buscarv'!M$1,FALSE)</f>
        <v>AV COSTANERA NESTOR KIRCHNER Y CRUCEROS DEL BELGRANO</v>
      </c>
      <c r="N809" s="62" t="str">
        <f>VLOOKUP(Tabla14[[#This Row],[id]],Tabla2[],'aux buscarv'!N$1,FALSE)</f>
        <v>https://goo.gl/maps/Ja5QqfJ1RjAcYHZTA</v>
      </c>
      <c r="O809" t="s">
        <v>109</v>
      </c>
      <c r="P809" t="s">
        <v>113</v>
      </c>
      <c r="Q809" t="s">
        <v>112</v>
      </c>
      <c r="R809">
        <v>52</v>
      </c>
    </row>
    <row r="810" spans="1:18" x14ac:dyDescent="0.25">
      <c r="A810" t="s">
        <v>517</v>
      </c>
      <c r="B810" s="46">
        <f>VLOOKUP(Tabla14[[#This Row],[id]],Tabla2[],'aux buscarv'!B$1,FALSE)</f>
        <v>44979</v>
      </c>
      <c r="C810" s="61">
        <f>VLOOKUP(Tabla14[[#This Row],[id]],Tabla2[],'aux buscarv'!C$1,FALSE)</f>
        <v>22</v>
      </c>
      <c r="D810" s="61">
        <f>VLOOKUP(Tabla14[[#This Row],[id]],Tabla2[],'aux buscarv'!D$1,FALSE)</f>
        <v>2</v>
      </c>
      <c r="E810" s="61">
        <f>VLOOKUP(Tabla14[[#This Row],[id]],Tabla2[],'aux buscarv'!E$1,FALSE)</f>
        <v>2023</v>
      </c>
      <c r="F810" s="61">
        <f>VLOOKUP(Tabla14[[#This Row],[id]],Tabla2[],'aux buscarv'!F$1,FALSE)</f>
        <v>9</v>
      </c>
      <c r="G810" s="61" t="str">
        <f>VLOOKUP(Tabla14[[#This Row],[id]],Tabla2[],'aux buscarv'!G$1,FALSE)</f>
        <v>ESTAR</v>
      </c>
      <c r="H810" s="61" t="str">
        <f>VLOOKUP(Tabla14[[#This Row],[id]],Tabla2[],'aux buscarv'!H$1,FALSE)</f>
        <v>SANTA CRUZ</v>
      </c>
      <c r="I810" s="61">
        <f>VLOOKUP(Tabla14[[#This Row],[id]],Tabla2[],'aux buscarv'!I$1,FALSE)</f>
        <v>36</v>
      </c>
      <c r="J810" s="61" t="str">
        <f>VLOOKUP(Tabla14[[#This Row],[id]],Tabla2[],'aux buscarv'!J$1,FALSE)</f>
        <v>DESEADO</v>
      </c>
      <c r="K810" s="61" t="str">
        <f>VLOOKUP(Tabla14[[#This Row],[id]],Tabla2[],'aux buscarv'!K$1,FALSE)</f>
        <v>CALETA OLIVIA</v>
      </c>
      <c r="L810" s="61" t="str">
        <f>VLOOKUP(Tabla14[[#This Row],[id]],Tabla2[],'aux buscarv'!L$1,FALSE)</f>
        <v>COMPLEJO DEPORTIVO MUNICIPAL ING KNUDSEN</v>
      </c>
      <c r="M810" s="61" t="str">
        <f>VLOOKUP(Tabla14[[#This Row],[id]],Tabla2[],'aux buscarv'!M$1,FALSE)</f>
        <v>AV COSTANERA NESTOR KIRCHNER Y CRUCEROS DEL BELGRANO</v>
      </c>
      <c r="N810" s="62" t="str">
        <f>VLOOKUP(Tabla14[[#This Row],[id]],Tabla2[],'aux buscarv'!N$1,FALSE)</f>
        <v>https://goo.gl/maps/Ja5QqfJ1RjAcYHZTA</v>
      </c>
      <c r="O810" t="s">
        <v>114</v>
      </c>
      <c r="P810" t="s">
        <v>115</v>
      </c>
      <c r="Q810" t="s">
        <v>111</v>
      </c>
      <c r="R810">
        <v>22</v>
      </c>
    </row>
    <row r="811" spans="1:18" x14ac:dyDescent="0.25">
      <c r="A811" t="s">
        <v>517</v>
      </c>
      <c r="B811" s="46">
        <f>VLOOKUP(Tabla14[[#This Row],[id]],Tabla2[],'aux buscarv'!B$1,FALSE)</f>
        <v>44979</v>
      </c>
      <c r="C811" s="61">
        <f>VLOOKUP(Tabla14[[#This Row],[id]],Tabla2[],'aux buscarv'!C$1,FALSE)</f>
        <v>22</v>
      </c>
      <c r="D811" s="61">
        <f>VLOOKUP(Tabla14[[#This Row],[id]],Tabla2[],'aux buscarv'!D$1,FALSE)</f>
        <v>2</v>
      </c>
      <c r="E811" s="61">
        <f>VLOOKUP(Tabla14[[#This Row],[id]],Tabla2[],'aux buscarv'!E$1,FALSE)</f>
        <v>2023</v>
      </c>
      <c r="F811" s="61">
        <f>VLOOKUP(Tabla14[[#This Row],[id]],Tabla2[],'aux buscarv'!F$1,FALSE)</f>
        <v>9</v>
      </c>
      <c r="G811" s="61" t="str">
        <f>VLOOKUP(Tabla14[[#This Row],[id]],Tabla2[],'aux buscarv'!G$1,FALSE)</f>
        <v>ESTAR</v>
      </c>
      <c r="H811" s="61" t="str">
        <f>VLOOKUP(Tabla14[[#This Row],[id]],Tabla2[],'aux buscarv'!H$1,FALSE)</f>
        <v>SANTA CRUZ</v>
      </c>
      <c r="I811" s="61">
        <f>VLOOKUP(Tabla14[[#This Row],[id]],Tabla2[],'aux buscarv'!I$1,FALSE)</f>
        <v>36</v>
      </c>
      <c r="J811" s="61" t="str">
        <f>VLOOKUP(Tabla14[[#This Row],[id]],Tabla2[],'aux buscarv'!J$1,FALSE)</f>
        <v>DESEADO</v>
      </c>
      <c r="K811" s="61" t="str">
        <f>VLOOKUP(Tabla14[[#This Row],[id]],Tabla2[],'aux buscarv'!K$1,FALSE)</f>
        <v>CALETA OLIVIA</v>
      </c>
      <c r="L811" s="61" t="str">
        <f>VLOOKUP(Tabla14[[#This Row],[id]],Tabla2[],'aux buscarv'!L$1,FALSE)</f>
        <v>COMPLEJO DEPORTIVO MUNICIPAL ING KNUDSEN</v>
      </c>
      <c r="M811" s="61" t="str">
        <f>VLOOKUP(Tabla14[[#This Row],[id]],Tabla2[],'aux buscarv'!M$1,FALSE)</f>
        <v>AV COSTANERA NESTOR KIRCHNER Y CRUCEROS DEL BELGRANO</v>
      </c>
      <c r="N811" s="62" t="str">
        <f>VLOOKUP(Tabla14[[#This Row],[id]],Tabla2[],'aux buscarv'!N$1,FALSE)</f>
        <v>https://goo.gl/maps/Ja5QqfJ1RjAcYHZTA</v>
      </c>
      <c r="O811" t="s">
        <v>114</v>
      </c>
      <c r="P811" t="s">
        <v>123</v>
      </c>
      <c r="Q811" t="s">
        <v>124</v>
      </c>
      <c r="R811">
        <v>11</v>
      </c>
    </row>
    <row r="812" spans="1:18" x14ac:dyDescent="0.25">
      <c r="A812" t="s">
        <v>517</v>
      </c>
      <c r="B812" s="46">
        <f>VLOOKUP(Tabla14[[#This Row],[id]],Tabla2[],'aux buscarv'!B$1,FALSE)</f>
        <v>44979</v>
      </c>
      <c r="C812" s="61">
        <f>VLOOKUP(Tabla14[[#This Row],[id]],Tabla2[],'aux buscarv'!C$1,FALSE)</f>
        <v>22</v>
      </c>
      <c r="D812" s="61">
        <f>VLOOKUP(Tabla14[[#This Row],[id]],Tabla2[],'aux buscarv'!D$1,FALSE)</f>
        <v>2</v>
      </c>
      <c r="E812" s="61">
        <f>VLOOKUP(Tabla14[[#This Row],[id]],Tabla2[],'aux buscarv'!E$1,FALSE)</f>
        <v>2023</v>
      </c>
      <c r="F812" s="61">
        <f>VLOOKUP(Tabla14[[#This Row],[id]],Tabla2[],'aux buscarv'!F$1,FALSE)</f>
        <v>9</v>
      </c>
      <c r="G812" s="61" t="str">
        <f>VLOOKUP(Tabla14[[#This Row],[id]],Tabla2[],'aux buscarv'!G$1,FALSE)</f>
        <v>ESTAR</v>
      </c>
      <c r="H812" s="61" t="str">
        <f>VLOOKUP(Tabla14[[#This Row],[id]],Tabla2[],'aux buscarv'!H$1,FALSE)</f>
        <v>SANTA CRUZ</v>
      </c>
      <c r="I812" s="61">
        <f>VLOOKUP(Tabla14[[#This Row],[id]],Tabla2[],'aux buscarv'!I$1,FALSE)</f>
        <v>36</v>
      </c>
      <c r="J812" s="61" t="str">
        <f>VLOOKUP(Tabla14[[#This Row],[id]],Tabla2[],'aux buscarv'!J$1,FALSE)</f>
        <v>DESEADO</v>
      </c>
      <c r="K812" s="61" t="str">
        <f>VLOOKUP(Tabla14[[#This Row],[id]],Tabla2[],'aux buscarv'!K$1,FALSE)</f>
        <v>CALETA OLIVIA</v>
      </c>
      <c r="L812" s="61" t="str">
        <f>VLOOKUP(Tabla14[[#This Row],[id]],Tabla2[],'aux buscarv'!L$1,FALSE)</f>
        <v>COMPLEJO DEPORTIVO MUNICIPAL ING KNUDSEN</v>
      </c>
      <c r="M812" s="61" t="str">
        <f>VLOOKUP(Tabla14[[#This Row],[id]],Tabla2[],'aux buscarv'!M$1,FALSE)</f>
        <v>AV COSTANERA NESTOR KIRCHNER Y CRUCEROS DEL BELGRANO</v>
      </c>
      <c r="N812" s="62" t="str">
        <f>VLOOKUP(Tabla14[[#This Row],[id]],Tabla2[],'aux buscarv'!N$1,FALSE)</f>
        <v>https://goo.gl/maps/Ja5QqfJ1RjAcYHZTA</v>
      </c>
      <c r="O812" t="s">
        <v>114</v>
      </c>
      <c r="P812" t="s">
        <v>123</v>
      </c>
      <c r="Q812" t="s">
        <v>111</v>
      </c>
      <c r="R812">
        <v>210</v>
      </c>
    </row>
    <row r="813" spans="1:18" x14ac:dyDescent="0.25">
      <c r="A813" t="s">
        <v>516</v>
      </c>
      <c r="B813" s="46">
        <f>VLOOKUP(Tabla14[[#This Row],[id]],Tabla2[],'aux buscarv'!B$1,FALSE)</f>
        <v>44978</v>
      </c>
      <c r="C813" s="61">
        <f>VLOOKUP(Tabla14[[#This Row],[id]],Tabla2[],'aux buscarv'!C$1,FALSE)</f>
        <v>21</v>
      </c>
      <c r="D813" s="61">
        <f>VLOOKUP(Tabla14[[#This Row],[id]],Tabla2[],'aux buscarv'!D$1,FALSE)</f>
        <v>2</v>
      </c>
      <c r="E813" s="61">
        <f>VLOOKUP(Tabla14[[#This Row],[id]],Tabla2[],'aux buscarv'!E$1,FALSE)</f>
        <v>2023</v>
      </c>
      <c r="F813" s="61">
        <f>VLOOKUP(Tabla14[[#This Row],[id]],Tabla2[],'aux buscarv'!F$1,FALSE)</f>
        <v>9</v>
      </c>
      <c r="G813" s="61" t="str">
        <f>VLOOKUP(Tabla14[[#This Row],[id]],Tabla2[],'aux buscarv'!G$1,FALSE)</f>
        <v>ESTAR</v>
      </c>
      <c r="H813" s="61" t="str">
        <f>VLOOKUP(Tabla14[[#This Row],[id]],Tabla2[],'aux buscarv'!H$1,FALSE)</f>
        <v>SANTA CRUZ</v>
      </c>
      <c r="I813" s="61">
        <f>VLOOKUP(Tabla14[[#This Row],[id]],Tabla2[],'aux buscarv'!I$1,FALSE)</f>
        <v>36</v>
      </c>
      <c r="J813" s="61" t="str">
        <f>VLOOKUP(Tabla14[[#This Row],[id]],Tabla2[],'aux buscarv'!J$1,FALSE)</f>
        <v>DESEADO</v>
      </c>
      <c r="K813" s="61" t="str">
        <f>VLOOKUP(Tabla14[[#This Row],[id]],Tabla2[],'aux buscarv'!K$1,FALSE)</f>
        <v>PUERTO DESEADO</v>
      </c>
      <c r="L813" s="61" t="str">
        <f>VLOOKUP(Tabla14[[#This Row],[id]],Tabla2[],'aux buscarv'!L$1,FALSE)</f>
        <v>CIIC</v>
      </c>
      <c r="M813" s="61" t="str">
        <f>VLOOKUP(Tabla14[[#This Row],[id]],Tabla2[],'aux buscarv'!M$1,FALSE)</f>
        <v>ING PORTELA Y ALFREDO GALIMENT</v>
      </c>
      <c r="N813" s="62" t="str">
        <f>VLOOKUP(Tabla14[[#This Row],[id]],Tabla2[],'aux buscarv'!N$1,FALSE)</f>
        <v>https://goo.gl/maps/AZwiRWnFxrKW7fGV8</v>
      </c>
      <c r="O813" t="s">
        <v>129</v>
      </c>
      <c r="P813" t="s">
        <v>1025</v>
      </c>
      <c r="Q813" t="s">
        <v>111</v>
      </c>
      <c r="R813">
        <v>7</v>
      </c>
    </row>
    <row r="814" spans="1:18" x14ac:dyDescent="0.25">
      <c r="A814" t="s">
        <v>517</v>
      </c>
      <c r="B814" s="46">
        <f>VLOOKUP(Tabla14[[#This Row],[id]],Tabla2[],'aux buscarv'!B$1,FALSE)</f>
        <v>44979</v>
      </c>
      <c r="C814" s="61">
        <f>VLOOKUP(Tabla14[[#This Row],[id]],Tabla2[],'aux buscarv'!C$1,FALSE)</f>
        <v>22</v>
      </c>
      <c r="D814" s="61">
        <f>VLOOKUP(Tabla14[[#This Row],[id]],Tabla2[],'aux buscarv'!D$1,FALSE)</f>
        <v>2</v>
      </c>
      <c r="E814" s="61">
        <f>VLOOKUP(Tabla14[[#This Row],[id]],Tabla2[],'aux buscarv'!E$1,FALSE)</f>
        <v>2023</v>
      </c>
      <c r="F814" s="61">
        <f>VLOOKUP(Tabla14[[#This Row],[id]],Tabla2[],'aux buscarv'!F$1,FALSE)</f>
        <v>9</v>
      </c>
      <c r="G814" s="61" t="str">
        <f>VLOOKUP(Tabla14[[#This Row],[id]],Tabla2[],'aux buscarv'!G$1,FALSE)</f>
        <v>ESTAR</v>
      </c>
      <c r="H814" s="61" t="str">
        <f>VLOOKUP(Tabla14[[#This Row],[id]],Tabla2[],'aux buscarv'!H$1,FALSE)</f>
        <v>SANTA CRUZ</v>
      </c>
      <c r="I814" s="61">
        <f>VLOOKUP(Tabla14[[#This Row],[id]],Tabla2[],'aux buscarv'!I$1,FALSE)</f>
        <v>36</v>
      </c>
      <c r="J814" s="61" t="str">
        <f>VLOOKUP(Tabla14[[#This Row],[id]],Tabla2[],'aux buscarv'!J$1,FALSE)</f>
        <v>DESEADO</v>
      </c>
      <c r="K814" s="61" t="str">
        <f>VLOOKUP(Tabla14[[#This Row],[id]],Tabla2[],'aux buscarv'!K$1,FALSE)</f>
        <v>CALETA OLIVIA</v>
      </c>
      <c r="L814" s="61" t="str">
        <f>VLOOKUP(Tabla14[[#This Row],[id]],Tabla2[],'aux buscarv'!L$1,FALSE)</f>
        <v>COMPLEJO DEPORTIVO MUNICIPAL ING KNUDSEN</v>
      </c>
      <c r="M814" s="61" t="str">
        <f>VLOOKUP(Tabla14[[#This Row],[id]],Tabla2[],'aux buscarv'!M$1,FALSE)</f>
        <v>AV COSTANERA NESTOR KIRCHNER Y CRUCEROS DEL BELGRANO</v>
      </c>
      <c r="N814" s="62" t="str">
        <f>VLOOKUP(Tabla14[[#This Row],[id]],Tabla2[],'aux buscarv'!N$1,FALSE)</f>
        <v>https://goo.gl/maps/Ja5QqfJ1RjAcYHZTA</v>
      </c>
      <c r="O814" t="s">
        <v>129</v>
      </c>
      <c r="P814" t="s">
        <v>1025</v>
      </c>
      <c r="Q814" t="s">
        <v>111</v>
      </c>
      <c r="R814">
        <v>57</v>
      </c>
    </row>
    <row r="815" spans="1:18" x14ac:dyDescent="0.25">
      <c r="A815" t="s">
        <v>523</v>
      </c>
      <c r="B815" s="46">
        <f>VLOOKUP(Tabla14[[#This Row],[id]],Tabla2[],'aux buscarv'!B$1,FALSE)</f>
        <v>44980</v>
      </c>
      <c r="C815" s="61">
        <f>VLOOKUP(Tabla14[[#This Row],[id]],Tabla2[],'aux buscarv'!C$1,FALSE)</f>
        <v>23</v>
      </c>
      <c r="D815" s="61">
        <f>VLOOKUP(Tabla14[[#This Row],[id]],Tabla2[],'aux buscarv'!D$1,FALSE)</f>
        <v>2</v>
      </c>
      <c r="E815" s="61">
        <f>VLOOKUP(Tabla14[[#This Row],[id]],Tabla2[],'aux buscarv'!E$1,FALSE)</f>
        <v>2023</v>
      </c>
      <c r="F815" s="61">
        <f>VLOOKUP(Tabla14[[#This Row],[id]],Tabla2[],'aux buscarv'!F$1,FALSE)</f>
        <v>9</v>
      </c>
      <c r="G815" s="61" t="str">
        <f>VLOOKUP(Tabla14[[#This Row],[id]],Tabla2[],'aux buscarv'!G$1,FALSE)</f>
        <v>ESTAR</v>
      </c>
      <c r="H815" s="61" t="str">
        <f>VLOOKUP(Tabla14[[#This Row],[id]],Tabla2[],'aux buscarv'!H$1,FALSE)</f>
        <v>SANTA CRUZ</v>
      </c>
      <c r="I815" s="61">
        <f>VLOOKUP(Tabla14[[#This Row],[id]],Tabla2[],'aux buscarv'!I$1,FALSE)</f>
        <v>36</v>
      </c>
      <c r="J815" s="61" t="str">
        <f>VLOOKUP(Tabla14[[#This Row],[id]],Tabla2[],'aux buscarv'!J$1,FALSE)</f>
        <v>DESEADO</v>
      </c>
      <c r="K815" s="61" t="str">
        <f>VLOOKUP(Tabla14[[#This Row],[id]],Tabla2[],'aux buscarv'!K$1,FALSE)</f>
        <v>CALETA OLIVIA</v>
      </c>
      <c r="L815" s="61" t="str">
        <f>VLOOKUP(Tabla14[[#This Row],[id]],Tabla2[],'aux buscarv'!L$1,FALSE)</f>
        <v>COMPLEJO DEPORTIVO MUNICIPAL ING KNUDSEN</v>
      </c>
      <c r="M815" s="61" t="str">
        <f>VLOOKUP(Tabla14[[#This Row],[id]],Tabla2[],'aux buscarv'!M$1,FALSE)</f>
        <v>AV COSTANERA NESTOR KIRCHNER Y CRUCEROS DEL BELGRANO</v>
      </c>
      <c r="N815" s="62" t="str">
        <f>VLOOKUP(Tabla14[[#This Row],[id]],Tabla2[],'aux buscarv'!N$1,FALSE)</f>
        <v>https://goo.gl/maps/Ja5QqfJ1RjAcYHZTA</v>
      </c>
      <c r="O815" t="s">
        <v>129</v>
      </c>
      <c r="P815" t="s">
        <v>1025</v>
      </c>
      <c r="Q815" t="s">
        <v>111</v>
      </c>
      <c r="R815">
        <v>38</v>
      </c>
    </row>
    <row r="816" spans="1:18" x14ac:dyDescent="0.25">
      <c r="A816" t="s">
        <v>524</v>
      </c>
      <c r="B816" s="46">
        <f>VLOOKUP(Tabla14[[#This Row],[id]],Tabla2[],'aux buscarv'!B$1,FALSE)</f>
        <v>44981</v>
      </c>
      <c r="C816" s="61">
        <f>VLOOKUP(Tabla14[[#This Row],[id]],Tabla2[],'aux buscarv'!C$1,FALSE)</f>
        <v>24</v>
      </c>
      <c r="D816" s="61">
        <f>VLOOKUP(Tabla14[[#This Row],[id]],Tabla2[],'aux buscarv'!D$1,FALSE)</f>
        <v>2</v>
      </c>
      <c r="E816" s="61">
        <f>VLOOKUP(Tabla14[[#This Row],[id]],Tabla2[],'aux buscarv'!E$1,FALSE)</f>
        <v>2023</v>
      </c>
      <c r="F816" s="61">
        <f>VLOOKUP(Tabla14[[#This Row],[id]],Tabla2[],'aux buscarv'!F$1,FALSE)</f>
        <v>9</v>
      </c>
      <c r="G816" s="61" t="str">
        <f>VLOOKUP(Tabla14[[#This Row],[id]],Tabla2[],'aux buscarv'!G$1,FALSE)</f>
        <v>ESTAR</v>
      </c>
      <c r="H816" s="61" t="str">
        <f>VLOOKUP(Tabla14[[#This Row],[id]],Tabla2[],'aux buscarv'!H$1,FALSE)</f>
        <v>SANTA CRUZ</v>
      </c>
      <c r="I816" s="61">
        <f>VLOOKUP(Tabla14[[#This Row],[id]],Tabla2[],'aux buscarv'!I$1,FALSE)</f>
        <v>36</v>
      </c>
      <c r="J816" s="61" t="str">
        <f>VLOOKUP(Tabla14[[#This Row],[id]],Tabla2[],'aux buscarv'!J$1,FALSE)</f>
        <v>DESEADO</v>
      </c>
      <c r="K816" s="61" t="str">
        <f>VLOOKUP(Tabla14[[#This Row],[id]],Tabla2[],'aux buscarv'!K$1,FALSE)</f>
        <v>PICO TRUNCADO</v>
      </c>
      <c r="L816" s="61" t="str">
        <f>VLOOKUP(Tabla14[[#This Row],[id]],Tabla2[],'aux buscarv'!L$1,FALSE)</f>
        <v>PLAZA SAN MARTIN</v>
      </c>
      <c r="M816" s="61" t="str">
        <f>VLOOKUP(Tabla14[[#This Row],[id]],Tabla2[],'aux buscarv'!M$1,FALSE)</f>
        <v>9 DE JULIO ENTRE YRIGOYEN  Y ROCA</v>
      </c>
      <c r="N816" s="62" t="str">
        <f>VLOOKUP(Tabla14[[#This Row],[id]],Tabla2[],'aux buscarv'!N$1,FALSE)</f>
        <v>https://goo.gl/maps/5tLjKJPkHwznj9RG8</v>
      </c>
      <c r="O816" t="s">
        <v>129</v>
      </c>
      <c r="P816" t="s">
        <v>1025</v>
      </c>
      <c r="Q816" t="s">
        <v>111</v>
      </c>
      <c r="R816">
        <v>25</v>
      </c>
    </row>
    <row r="817" spans="1:18" x14ac:dyDescent="0.25">
      <c r="A817" t="s">
        <v>517</v>
      </c>
      <c r="B817" s="46">
        <f>VLOOKUP(Tabla14[[#This Row],[id]],Tabla2[],'aux buscarv'!B$1,FALSE)</f>
        <v>44979</v>
      </c>
      <c r="C817" s="61">
        <f>VLOOKUP(Tabla14[[#This Row],[id]],Tabla2[],'aux buscarv'!C$1,FALSE)</f>
        <v>22</v>
      </c>
      <c r="D817" s="61">
        <f>VLOOKUP(Tabla14[[#This Row],[id]],Tabla2[],'aux buscarv'!D$1,FALSE)</f>
        <v>2</v>
      </c>
      <c r="E817" s="61">
        <f>VLOOKUP(Tabla14[[#This Row],[id]],Tabla2[],'aux buscarv'!E$1,FALSE)</f>
        <v>2023</v>
      </c>
      <c r="F817" s="61">
        <f>VLOOKUP(Tabla14[[#This Row],[id]],Tabla2[],'aux buscarv'!F$1,FALSE)</f>
        <v>9</v>
      </c>
      <c r="G817" s="61" t="str">
        <f>VLOOKUP(Tabla14[[#This Row],[id]],Tabla2[],'aux buscarv'!G$1,FALSE)</f>
        <v>ESTAR</v>
      </c>
      <c r="H817" s="61" t="str">
        <f>VLOOKUP(Tabla14[[#This Row],[id]],Tabla2[],'aux buscarv'!H$1,FALSE)</f>
        <v>SANTA CRUZ</v>
      </c>
      <c r="I817" s="61">
        <f>VLOOKUP(Tabla14[[#This Row],[id]],Tabla2[],'aux buscarv'!I$1,FALSE)</f>
        <v>36</v>
      </c>
      <c r="J817" s="61" t="str">
        <f>VLOOKUP(Tabla14[[#This Row],[id]],Tabla2[],'aux buscarv'!J$1,FALSE)</f>
        <v>DESEADO</v>
      </c>
      <c r="K817" s="61" t="str">
        <f>VLOOKUP(Tabla14[[#This Row],[id]],Tabla2[],'aux buscarv'!K$1,FALSE)</f>
        <v>CALETA OLIVIA</v>
      </c>
      <c r="L817" s="61" t="str">
        <f>VLOOKUP(Tabla14[[#This Row],[id]],Tabla2[],'aux buscarv'!L$1,FALSE)</f>
        <v>COMPLEJO DEPORTIVO MUNICIPAL ING KNUDSEN</v>
      </c>
      <c r="M817" s="61" t="str">
        <f>VLOOKUP(Tabla14[[#This Row],[id]],Tabla2[],'aux buscarv'!M$1,FALSE)</f>
        <v>AV COSTANERA NESTOR KIRCHNER Y CRUCEROS DEL BELGRANO</v>
      </c>
      <c r="N817" s="62" t="str">
        <f>VLOOKUP(Tabla14[[#This Row],[id]],Tabla2[],'aux buscarv'!N$1,FALSE)</f>
        <v>https://goo.gl/maps/Ja5QqfJ1RjAcYHZTA</v>
      </c>
      <c r="O817" t="s">
        <v>144</v>
      </c>
      <c r="P817" t="s">
        <v>145</v>
      </c>
      <c r="Q817" t="s">
        <v>111</v>
      </c>
      <c r="R817">
        <v>22</v>
      </c>
    </row>
    <row r="818" spans="1:18" x14ac:dyDescent="0.25">
      <c r="A818" t="s">
        <v>517</v>
      </c>
      <c r="B818" s="46">
        <f>VLOOKUP(Tabla14[[#This Row],[id]],Tabla2[],'aux buscarv'!B$1,FALSE)</f>
        <v>44979</v>
      </c>
      <c r="C818" s="61">
        <f>VLOOKUP(Tabla14[[#This Row],[id]],Tabla2[],'aux buscarv'!C$1,FALSE)</f>
        <v>22</v>
      </c>
      <c r="D818" s="61">
        <f>VLOOKUP(Tabla14[[#This Row],[id]],Tabla2[],'aux buscarv'!D$1,FALSE)</f>
        <v>2</v>
      </c>
      <c r="E818" s="61">
        <f>VLOOKUP(Tabla14[[#This Row],[id]],Tabla2[],'aux buscarv'!E$1,FALSE)</f>
        <v>2023</v>
      </c>
      <c r="F818" s="61">
        <f>VLOOKUP(Tabla14[[#This Row],[id]],Tabla2[],'aux buscarv'!F$1,FALSE)</f>
        <v>9</v>
      </c>
      <c r="G818" s="61" t="str">
        <f>VLOOKUP(Tabla14[[#This Row],[id]],Tabla2[],'aux buscarv'!G$1,FALSE)</f>
        <v>ESTAR</v>
      </c>
      <c r="H818" s="61" t="str">
        <f>VLOOKUP(Tabla14[[#This Row],[id]],Tabla2[],'aux buscarv'!H$1,FALSE)</f>
        <v>SANTA CRUZ</v>
      </c>
      <c r="I818" s="61">
        <f>VLOOKUP(Tabla14[[#This Row],[id]],Tabla2[],'aux buscarv'!I$1,FALSE)</f>
        <v>36</v>
      </c>
      <c r="J818" s="61" t="str">
        <f>VLOOKUP(Tabla14[[#This Row],[id]],Tabla2[],'aux buscarv'!J$1,FALSE)</f>
        <v>DESEADO</v>
      </c>
      <c r="K818" s="61" t="str">
        <f>VLOOKUP(Tabla14[[#This Row],[id]],Tabla2[],'aux buscarv'!K$1,FALSE)</f>
        <v>CALETA OLIVIA</v>
      </c>
      <c r="L818" s="61" t="str">
        <f>VLOOKUP(Tabla14[[#This Row],[id]],Tabla2[],'aux buscarv'!L$1,FALSE)</f>
        <v>COMPLEJO DEPORTIVO MUNICIPAL ING KNUDSEN</v>
      </c>
      <c r="M818" s="61" t="str">
        <f>VLOOKUP(Tabla14[[#This Row],[id]],Tabla2[],'aux buscarv'!M$1,FALSE)</f>
        <v>AV COSTANERA NESTOR KIRCHNER Y CRUCEROS DEL BELGRANO</v>
      </c>
      <c r="N818" s="62" t="str">
        <f>VLOOKUP(Tabla14[[#This Row],[id]],Tabla2[],'aux buscarv'!N$1,FALSE)</f>
        <v>https://goo.gl/maps/Ja5QqfJ1RjAcYHZTA</v>
      </c>
      <c r="O818" t="s">
        <v>144</v>
      </c>
      <c r="P818" t="s">
        <v>145</v>
      </c>
      <c r="Q818" t="s">
        <v>146</v>
      </c>
      <c r="R818">
        <v>86</v>
      </c>
    </row>
    <row r="819" spans="1:18" x14ac:dyDescent="0.25">
      <c r="A819" t="s">
        <v>517</v>
      </c>
      <c r="B819" s="46">
        <f>VLOOKUP(Tabla14[[#This Row],[id]],Tabla2[],'aux buscarv'!B$1,FALSE)</f>
        <v>44979</v>
      </c>
      <c r="C819" s="61">
        <f>VLOOKUP(Tabla14[[#This Row],[id]],Tabla2[],'aux buscarv'!C$1,FALSE)</f>
        <v>22</v>
      </c>
      <c r="D819" s="61">
        <f>VLOOKUP(Tabla14[[#This Row],[id]],Tabla2[],'aux buscarv'!D$1,FALSE)</f>
        <v>2</v>
      </c>
      <c r="E819" s="61">
        <f>VLOOKUP(Tabla14[[#This Row],[id]],Tabla2[],'aux buscarv'!E$1,FALSE)</f>
        <v>2023</v>
      </c>
      <c r="F819" s="61">
        <f>VLOOKUP(Tabla14[[#This Row],[id]],Tabla2[],'aux buscarv'!F$1,FALSE)</f>
        <v>9</v>
      </c>
      <c r="G819" s="61" t="str">
        <f>VLOOKUP(Tabla14[[#This Row],[id]],Tabla2[],'aux buscarv'!G$1,FALSE)</f>
        <v>ESTAR</v>
      </c>
      <c r="H819" s="61" t="str">
        <f>VLOOKUP(Tabla14[[#This Row],[id]],Tabla2[],'aux buscarv'!H$1,FALSE)</f>
        <v>SANTA CRUZ</v>
      </c>
      <c r="I819" s="61">
        <f>VLOOKUP(Tabla14[[#This Row],[id]],Tabla2[],'aux buscarv'!I$1,FALSE)</f>
        <v>36</v>
      </c>
      <c r="J819" s="61" t="str">
        <f>VLOOKUP(Tabla14[[#This Row],[id]],Tabla2[],'aux buscarv'!J$1,FALSE)</f>
        <v>DESEADO</v>
      </c>
      <c r="K819" s="61" t="str">
        <f>VLOOKUP(Tabla14[[#This Row],[id]],Tabla2[],'aux buscarv'!K$1,FALSE)</f>
        <v>CALETA OLIVIA</v>
      </c>
      <c r="L819" s="61" t="str">
        <f>VLOOKUP(Tabla14[[#This Row],[id]],Tabla2[],'aux buscarv'!L$1,FALSE)</f>
        <v>COMPLEJO DEPORTIVO MUNICIPAL ING KNUDSEN</v>
      </c>
      <c r="M819" s="61" t="str">
        <f>VLOOKUP(Tabla14[[#This Row],[id]],Tabla2[],'aux buscarv'!M$1,FALSE)</f>
        <v>AV COSTANERA NESTOR KIRCHNER Y CRUCEROS DEL BELGRANO</v>
      </c>
      <c r="N819" s="62" t="str">
        <f>VLOOKUP(Tabla14[[#This Row],[id]],Tabla2[],'aux buscarv'!N$1,FALSE)</f>
        <v>https://goo.gl/maps/Ja5QqfJ1RjAcYHZTA</v>
      </c>
      <c r="O819" t="s">
        <v>151</v>
      </c>
      <c r="P819" t="s">
        <v>151</v>
      </c>
      <c r="Q819" t="s">
        <v>111</v>
      </c>
      <c r="R819">
        <v>79</v>
      </c>
    </row>
    <row r="820" spans="1:18" x14ac:dyDescent="0.25">
      <c r="A820" t="s">
        <v>517</v>
      </c>
      <c r="B820" s="46">
        <f>VLOOKUP(Tabla14[[#This Row],[id]],Tabla2[],'aux buscarv'!B$1,FALSE)</f>
        <v>44979</v>
      </c>
      <c r="C820" s="61">
        <f>VLOOKUP(Tabla14[[#This Row],[id]],Tabla2[],'aux buscarv'!C$1,FALSE)</f>
        <v>22</v>
      </c>
      <c r="D820" s="61">
        <f>VLOOKUP(Tabla14[[#This Row],[id]],Tabla2[],'aux buscarv'!D$1,FALSE)</f>
        <v>2</v>
      </c>
      <c r="E820" s="61">
        <f>VLOOKUP(Tabla14[[#This Row],[id]],Tabla2[],'aux buscarv'!E$1,FALSE)</f>
        <v>2023</v>
      </c>
      <c r="F820" s="61">
        <f>VLOOKUP(Tabla14[[#This Row],[id]],Tabla2[],'aux buscarv'!F$1,FALSE)</f>
        <v>9</v>
      </c>
      <c r="G820" s="61" t="str">
        <f>VLOOKUP(Tabla14[[#This Row],[id]],Tabla2[],'aux buscarv'!G$1,FALSE)</f>
        <v>ESTAR</v>
      </c>
      <c r="H820" s="61" t="str">
        <f>VLOOKUP(Tabla14[[#This Row],[id]],Tabla2[],'aux buscarv'!H$1,FALSE)</f>
        <v>SANTA CRUZ</v>
      </c>
      <c r="I820" s="61">
        <f>VLOOKUP(Tabla14[[#This Row],[id]],Tabla2[],'aux buscarv'!I$1,FALSE)</f>
        <v>36</v>
      </c>
      <c r="J820" s="61" t="str">
        <f>VLOOKUP(Tabla14[[#This Row],[id]],Tabla2[],'aux buscarv'!J$1,FALSE)</f>
        <v>DESEADO</v>
      </c>
      <c r="K820" s="61" t="str">
        <f>VLOOKUP(Tabla14[[#This Row],[id]],Tabla2[],'aux buscarv'!K$1,FALSE)</f>
        <v>CALETA OLIVIA</v>
      </c>
      <c r="L820" s="61" t="str">
        <f>VLOOKUP(Tabla14[[#This Row],[id]],Tabla2[],'aux buscarv'!L$1,FALSE)</f>
        <v>COMPLEJO DEPORTIVO MUNICIPAL ING KNUDSEN</v>
      </c>
      <c r="M820" s="61" t="str">
        <f>VLOOKUP(Tabla14[[#This Row],[id]],Tabla2[],'aux buscarv'!M$1,FALSE)</f>
        <v>AV COSTANERA NESTOR KIRCHNER Y CRUCEROS DEL BELGRANO</v>
      </c>
      <c r="N820" s="62" t="str">
        <f>VLOOKUP(Tabla14[[#This Row],[id]],Tabla2[],'aux buscarv'!N$1,FALSE)</f>
        <v>https://goo.gl/maps/Ja5QqfJ1RjAcYHZTA</v>
      </c>
      <c r="O820" t="s">
        <v>151</v>
      </c>
      <c r="P820" t="s">
        <v>151</v>
      </c>
      <c r="Q820" t="s">
        <v>142</v>
      </c>
      <c r="R820">
        <v>229</v>
      </c>
    </row>
    <row r="821" spans="1:18" x14ac:dyDescent="0.25">
      <c r="A821" t="s">
        <v>517</v>
      </c>
      <c r="B821" s="46">
        <f>VLOOKUP(Tabla14[[#This Row],[id]],Tabla2[],'aux buscarv'!B$1,FALSE)</f>
        <v>44979</v>
      </c>
      <c r="C821" s="61">
        <f>VLOOKUP(Tabla14[[#This Row],[id]],Tabla2[],'aux buscarv'!C$1,FALSE)</f>
        <v>22</v>
      </c>
      <c r="D821" s="61">
        <f>VLOOKUP(Tabla14[[#This Row],[id]],Tabla2[],'aux buscarv'!D$1,FALSE)</f>
        <v>2</v>
      </c>
      <c r="E821" s="61">
        <f>VLOOKUP(Tabla14[[#This Row],[id]],Tabla2[],'aux buscarv'!E$1,FALSE)</f>
        <v>2023</v>
      </c>
      <c r="F821" s="61">
        <f>VLOOKUP(Tabla14[[#This Row],[id]],Tabla2[],'aux buscarv'!F$1,FALSE)</f>
        <v>9</v>
      </c>
      <c r="G821" s="61" t="str">
        <f>VLOOKUP(Tabla14[[#This Row],[id]],Tabla2[],'aux buscarv'!G$1,FALSE)</f>
        <v>ESTAR</v>
      </c>
      <c r="H821" s="61" t="str">
        <f>VLOOKUP(Tabla14[[#This Row],[id]],Tabla2[],'aux buscarv'!H$1,FALSE)</f>
        <v>SANTA CRUZ</v>
      </c>
      <c r="I821" s="61">
        <f>VLOOKUP(Tabla14[[#This Row],[id]],Tabla2[],'aux buscarv'!I$1,FALSE)</f>
        <v>36</v>
      </c>
      <c r="J821" s="61" t="str">
        <f>VLOOKUP(Tabla14[[#This Row],[id]],Tabla2[],'aux buscarv'!J$1,FALSE)</f>
        <v>DESEADO</v>
      </c>
      <c r="K821" s="61" t="str">
        <f>VLOOKUP(Tabla14[[#This Row],[id]],Tabla2[],'aux buscarv'!K$1,FALSE)</f>
        <v>CALETA OLIVIA</v>
      </c>
      <c r="L821" s="61" t="str">
        <f>VLOOKUP(Tabla14[[#This Row],[id]],Tabla2[],'aux buscarv'!L$1,FALSE)</f>
        <v>COMPLEJO DEPORTIVO MUNICIPAL ING KNUDSEN</v>
      </c>
      <c r="M821" s="61" t="str">
        <f>VLOOKUP(Tabla14[[#This Row],[id]],Tabla2[],'aux buscarv'!M$1,FALSE)</f>
        <v>AV COSTANERA NESTOR KIRCHNER Y CRUCEROS DEL BELGRANO</v>
      </c>
      <c r="N821" s="62" t="str">
        <f>VLOOKUP(Tabla14[[#This Row],[id]],Tabla2[],'aux buscarv'!N$1,FALSE)</f>
        <v>https://goo.gl/maps/Ja5QqfJ1RjAcYHZTA</v>
      </c>
      <c r="O821" t="s">
        <v>152</v>
      </c>
      <c r="P821" t="s">
        <v>152</v>
      </c>
      <c r="Q821" t="s">
        <v>111</v>
      </c>
      <c r="R821">
        <v>16</v>
      </c>
    </row>
    <row r="822" spans="1:18" x14ac:dyDescent="0.25">
      <c r="A822" t="s">
        <v>517</v>
      </c>
      <c r="B822" s="46">
        <f>VLOOKUP(Tabla14[[#This Row],[id]],Tabla2[],'aux buscarv'!B$1,FALSE)</f>
        <v>44979</v>
      </c>
      <c r="C822" s="61">
        <f>VLOOKUP(Tabla14[[#This Row],[id]],Tabla2[],'aux buscarv'!C$1,FALSE)</f>
        <v>22</v>
      </c>
      <c r="D822" s="61">
        <f>VLOOKUP(Tabla14[[#This Row],[id]],Tabla2[],'aux buscarv'!D$1,FALSE)</f>
        <v>2</v>
      </c>
      <c r="E822" s="61">
        <f>VLOOKUP(Tabla14[[#This Row],[id]],Tabla2[],'aux buscarv'!E$1,FALSE)</f>
        <v>2023</v>
      </c>
      <c r="F822" s="61">
        <f>VLOOKUP(Tabla14[[#This Row],[id]],Tabla2[],'aux buscarv'!F$1,FALSE)</f>
        <v>9</v>
      </c>
      <c r="G822" s="61" t="str">
        <f>VLOOKUP(Tabla14[[#This Row],[id]],Tabla2[],'aux buscarv'!G$1,FALSE)</f>
        <v>ESTAR</v>
      </c>
      <c r="H822" s="61" t="str">
        <f>VLOOKUP(Tabla14[[#This Row],[id]],Tabla2[],'aux buscarv'!H$1,FALSE)</f>
        <v>SANTA CRUZ</v>
      </c>
      <c r="I822" s="61">
        <f>VLOOKUP(Tabla14[[#This Row],[id]],Tabla2[],'aux buscarv'!I$1,FALSE)</f>
        <v>36</v>
      </c>
      <c r="J822" s="61" t="str">
        <f>VLOOKUP(Tabla14[[#This Row],[id]],Tabla2[],'aux buscarv'!J$1,FALSE)</f>
        <v>DESEADO</v>
      </c>
      <c r="K822" s="61" t="str">
        <f>VLOOKUP(Tabla14[[#This Row],[id]],Tabla2[],'aux buscarv'!K$1,FALSE)</f>
        <v>CALETA OLIVIA</v>
      </c>
      <c r="L822" s="61" t="str">
        <f>VLOOKUP(Tabla14[[#This Row],[id]],Tabla2[],'aux buscarv'!L$1,FALSE)</f>
        <v>COMPLEJO DEPORTIVO MUNICIPAL ING KNUDSEN</v>
      </c>
      <c r="M822" s="61" t="str">
        <f>VLOOKUP(Tabla14[[#This Row],[id]],Tabla2[],'aux buscarv'!M$1,FALSE)</f>
        <v>AV COSTANERA NESTOR KIRCHNER Y CRUCEROS DEL BELGRANO</v>
      </c>
      <c r="N822" s="62" t="str">
        <f>VLOOKUP(Tabla14[[#This Row],[id]],Tabla2[],'aux buscarv'!N$1,FALSE)</f>
        <v>https://goo.gl/maps/Ja5QqfJ1RjAcYHZTA</v>
      </c>
      <c r="O822" t="s">
        <v>152</v>
      </c>
      <c r="P822" t="s">
        <v>152</v>
      </c>
      <c r="Q822" t="s">
        <v>142</v>
      </c>
      <c r="R822">
        <v>22</v>
      </c>
    </row>
    <row r="823" spans="1:18" x14ac:dyDescent="0.25">
      <c r="A823" t="s">
        <v>523</v>
      </c>
      <c r="B823" s="46">
        <f>VLOOKUP(Tabla14[[#This Row],[id]],Tabla2[],'aux buscarv'!B$1,FALSE)</f>
        <v>44980</v>
      </c>
      <c r="C823" s="61">
        <f>VLOOKUP(Tabla14[[#This Row],[id]],Tabla2[],'aux buscarv'!C$1,FALSE)</f>
        <v>23</v>
      </c>
      <c r="D823" s="61">
        <f>VLOOKUP(Tabla14[[#This Row],[id]],Tabla2[],'aux buscarv'!D$1,FALSE)</f>
        <v>2</v>
      </c>
      <c r="E823" s="61">
        <f>VLOOKUP(Tabla14[[#This Row],[id]],Tabla2[],'aux buscarv'!E$1,FALSE)</f>
        <v>2023</v>
      </c>
      <c r="F823" s="61">
        <f>VLOOKUP(Tabla14[[#This Row],[id]],Tabla2[],'aux buscarv'!F$1,FALSE)</f>
        <v>9</v>
      </c>
      <c r="G823" s="61" t="str">
        <f>VLOOKUP(Tabla14[[#This Row],[id]],Tabla2[],'aux buscarv'!G$1,FALSE)</f>
        <v>ESTAR</v>
      </c>
      <c r="H823" s="61" t="str">
        <f>VLOOKUP(Tabla14[[#This Row],[id]],Tabla2[],'aux buscarv'!H$1,FALSE)</f>
        <v>SANTA CRUZ</v>
      </c>
      <c r="I823" s="61">
        <f>VLOOKUP(Tabla14[[#This Row],[id]],Tabla2[],'aux buscarv'!I$1,FALSE)</f>
        <v>36</v>
      </c>
      <c r="J823" s="61" t="str">
        <f>VLOOKUP(Tabla14[[#This Row],[id]],Tabla2[],'aux buscarv'!J$1,FALSE)</f>
        <v>DESEADO</v>
      </c>
      <c r="K823" s="61" t="str">
        <f>VLOOKUP(Tabla14[[#This Row],[id]],Tabla2[],'aux buscarv'!K$1,FALSE)</f>
        <v>CALETA OLIVIA</v>
      </c>
      <c r="L823" s="61" t="str">
        <f>VLOOKUP(Tabla14[[#This Row],[id]],Tabla2[],'aux buscarv'!L$1,FALSE)</f>
        <v>COMPLEJO DEPORTIVO MUNICIPAL ING KNUDSEN</v>
      </c>
      <c r="M823" s="61" t="str">
        <f>VLOOKUP(Tabla14[[#This Row],[id]],Tabla2[],'aux buscarv'!M$1,FALSE)</f>
        <v>AV COSTANERA NESTOR KIRCHNER Y CRUCEROS DEL BELGRANO</v>
      </c>
      <c r="N823" s="62" t="str">
        <f>VLOOKUP(Tabla14[[#This Row],[id]],Tabla2[],'aux buscarv'!N$1,FALSE)</f>
        <v>https://goo.gl/maps/Ja5QqfJ1RjAcYHZTA</v>
      </c>
      <c r="O823" t="s">
        <v>109</v>
      </c>
      <c r="P823" t="s">
        <v>110</v>
      </c>
      <c r="Q823" t="s">
        <v>111</v>
      </c>
      <c r="R823">
        <v>101</v>
      </c>
    </row>
    <row r="824" spans="1:18" x14ac:dyDescent="0.25">
      <c r="A824" t="s">
        <v>523</v>
      </c>
      <c r="B824" s="46">
        <f>VLOOKUP(Tabla14[[#This Row],[id]],Tabla2[],'aux buscarv'!B$1,FALSE)</f>
        <v>44980</v>
      </c>
      <c r="C824" s="61">
        <f>VLOOKUP(Tabla14[[#This Row],[id]],Tabla2[],'aux buscarv'!C$1,FALSE)</f>
        <v>23</v>
      </c>
      <c r="D824" s="61">
        <f>VLOOKUP(Tabla14[[#This Row],[id]],Tabla2[],'aux buscarv'!D$1,FALSE)</f>
        <v>2</v>
      </c>
      <c r="E824" s="61">
        <f>VLOOKUP(Tabla14[[#This Row],[id]],Tabla2[],'aux buscarv'!E$1,FALSE)</f>
        <v>2023</v>
      </c>
      <c r="F824" s="61">
        <f>VLOOKUP(Tabla14[[#This Row],[id]],Tabla2[],'aux buscarv'!F$1,FALSE)</f>
        <v>9</v>
      </c>
      <c r="G824" s="61" t="str">
        <f>VLOOKUP(Tabla14[[#This Row],[id]],Tabla2[],'aux buscarv'!G$1,FALSE)</f>
        <v>ESTAR</v>
      </c>
      <c r="H824" s="61" t="str">
        <f>VLOOKUP(Tabla14[[#This Row],[id]],Tabla2[],'aux buscarv'!H$1,FALSE)</f>
        <v>SANTA CRUZ</v>
      </c>
      <c r="I824" s="61">
        <f>VLOOKUP(Tabla14[[#This Row],[id]],Tabla2[],'aux buscarv'!I$1,FALSE)</f>
        <v>36</v>
      </c>
      <c r="J824" s="61" t="str">
        <f>VLOOKUP(Tabla14[[#This Row],[id]],Tabla2[],'aux buscarv'!J$1,FALSE)</f>
        <v>DESEADO</v>
      </c>
      <c r="K824" s="61" t="str">
        <f>VLOOKUP(Tabla14[[#This Row],[id]],Tabla2[],'aux buscarv'!K$1,FALSE)</f>
        <v>CALETA OLIVIA</v>
      </c>
      <c r="L824" s="61" t="str">
        <f>VLOOKUP(Tabla14[[#This Row],[id]],Tabla2[],'aux buscarv'!L$1,FALSE)</f>
        <v>COMPLEJO DEPORTIVO MUNICIPAL ING KNUDSEN</v>
      </c>
      <c r="M824" s="61" t="str">
        <f>VLOOKUP(Tabla14[[#This Row],[id]],Tabla2[],'aux buscarv'!M$1,FALSE)</f>
        <v>AV COSTANERA NESTOR KIRCHNER Y CRUCEROS DEL BELGRANO</v>
      </c>
      <c r="N824" s="62" t="str">
        <f>VLOOKUP(Tabla14[[#This Row],[id]],Tabla2[],'aux buscarv'!N$1,FALSE)</f>
        <v>https://goo.gl/maps/Ja5QqfJ1RjAcYHZTA</v>
      </c>
      <c r="O824" t="s">
        <v>109</v>
      </c>
      <c r="P824" t="s">
        <v>110</v>
      </c>
      <c r="Q824" t="s">
        <v>112</v>
      </c>
      <c r="R824">
        <v>150</v>
      </c>
    </row>
    <row r="825" spans="1:18" x14ac:dyDescent="0.25">
      <c r="A825" t="s">
        <v>523</v>
      </c>
      <c r="B825" s="46">
        <f>VLOOKUP(Tabla14[[#This Row],[id]],Tabla2[],'aux buscarv'!B$1,FALSE)</f>
        <v>44980</v>
      </c>
      <c r="C825" s="61">
        <f>VLOOKUP(Tabla14[[#This Row],[id]],Tabla2[],'aux buscarv'!C$1,FALSE)</f>
        <v>23</v>
      </c>
      <c r="D825" s="61">
        <f>VLOOKUP(Tabla14[[#This Row],[id]],Tabla2[],'aux buscarv'!D$1,FALSE)</f>
        <v>2</v>
      </c>
      <c r="E825" s="61">
        <f>VLOOKUP(Tabla14[[#This Row],[id]],Tabla2[],'aux buscarv'!E$1,FALSE)</f>
        <v>2023</v>
      </c>
      <c r="F825" s="61">
        <f>VLOOKUP(Tabla14[[#This Row],[id]],Tabla2[],'aux buscarv'!F$1,FALSE)</f>
        <v>9</v>
      </c>
      <c r="G825" s="61" t="str">
        <f>VLOOKUP(Tabla14[[#This Row],[id]],Tabla2[],'aux buscarv'!G$1,FALSE)</f>
        <v>ESTAR</v>
      </c>
      <c r="H825" s="61" t="str">
        <f>VLOOKUP(Tabla14[[#This Row],[id]],Tabla2[],'aux buscarv'!H$1,FALSE)</f>
        <v>SANTA CRUZ</v>
      </c>
      <c r="I825" s="61">
        <f>VLOOKUP(Tabla14[[#This Row],[id]],Tabla2[],'aux buscarv'!I$1,FALSE)</f>
        <v>36</v>
      </c>
      <c r="J825" s="61" t="str">
        <f>VLOOKUP(Tabla14[[#This Row],[id]],Tabla2[],'aux buscarv'!J$1,FALSE)</f>
        <v>DESEADO</v>
      </c>
      <c r="K825" s="61" t="str">
        <f>VLOOKUP(Tabla14[[#This Row],[id]],Tabla2[],'aux buscarv'!K$1,FALSE)</f>
        <v>CALETA OLIVIA</v>
      </c>
      <c r="L825" s="61" t="str">
        <f>VLOOKUP(Tabla14[[#This Row],[id]],Tabla2[],'aux buscarv'!L$1,FALSE)</f>
        <v>COMPLEJO DEPORTIVO MUNICIPAL ING KNUDSEN</v>
      </c>
      <c r="M825" s="61" t="str">
        <f>VLOOKUP(Tabla14[[#This Row],[id]],Tabla2[],'aux buscarv'!M$1,FALSE)</f>
        <v>AV COSTANERA NESTOR KIRCHNER Y CRUCEROS DEL BELGRANO</v>
      </c>
      <c r="N825" s="62" t="str">
        <f>VLOOKUP(Tabla14[[#This Row],[id]],Tabla2[],'aux buscarv'!N$1,FALSE)</f>
        <v>https://goo.gl/maps/Ja5QqfJ1RjAcYHZTA</v>
      </c>
      <c r="O825" t="s">
        <v>109</v>
      </c>
      <c r="P825" t="s">
        <v>110</v>
      </c>
      <c r="Q825" t="s">
        <v>120</v>
      </c>
      <c r="R825">
        <v>13</v>
      </c>
    </row>
    <row r="826" spans="1:18" x14ac:dyDescent="0.25">
      <c r="A826" t="s">
        <v>523</v>
      </c>
      <c r="B826" s="46">
        <f>VLOOKUP(Tabla14[[#This Row],[id]],Tabla2[],'aux buscarv'!B$1,FALSE)</f>
        <v>44980</v>
      </c>
      <c r="C826" s="61">
        <f>VLOOKUP(Tabla14[[#This Row],[id]],Tabla2[],'aux buscarv'!C$1,FALSE)</f>
        <v>23</v>
      </c>
      <c r="D826" s="61">
        <f>VLOOKUP(Tabla14[[#This Row],[id]],Tabla2[],'aux buscarv'!D$1,FALSE)</f>
        <v>2</v>
      </c>
      <c r="E826" s="61">
        <f>VLOOKUP(Tabla14[[#This Row],[id]],Tabla2[],'aux buscarv'!E$1,FALSE)</f>
        <v>2023</v>
      </c>
      <c r="F826" s="61">
        <f>VLOOKUP(Tabla14[[#This Row],[id]],Tabla2[],'aux buscarv'!F$1,FALSE)</f>
        <v>9</v>
      </c>
      <c r="G826" s="61" t="str">
        <f>VLOOKUP(Tabla14[[#This Row],[id]],Tabla2[],'aux buscarv'!G$1,FALSE)</f>
        <v>ESTAR</v>
      </c>
      <c r="H826" s="61" t="str">
        <f>VLOOKUP(Tabla14[[#This Row],[id]],Tabla2[],'aux buscarv'!H$1,FALSE)</f>
        <v>SANTA CRUZ</v>
      </c>
      <c r="I826" s="61">
        <f>VLOOKUP(Tabla14[[#This Row],[id]],Tabla2[],'aux buscarv'!I$1,FALSE)</f>
        <v>36</v>
      </c>
      <c r="J826" s="61" t="str">
        <f>VLOOKUP(Tabla14[[#This Row],[id]],Tabla2[],'aux buscarv'!J$1,FALSE)</f>
        <v>DESEADO</v>
      </c>
      <c r="K826" s="61" t="str">
        <f>VLOOKUP(Tabla14[[#This Row],[id]],Tabla2[],'aux buscarv'!K$1,FALSE)</f>
        <v>CALETA OLIVIA</v>
      </c>
      <c r="L826" s="61" t="str">
        <f>VLOOKUP(Tabla14[[#This Row],[id]],Tabla2[],'aux buscarv'!L$1,FALSE)</f>
        <v>COMPLEJO DEPORTIVO MUNICIPAL ING KNUDSEN</v>
      </c>
      <c r="M826" s="61" t="str">
        <f>VLOOKUP(Tabla14[[#This Row],[id]],Tabla2[],'aux buscarv'!M$1,FALSE)</f>
        <v>AV COSTANERA NESTOR KIRCHNER Y CRUCEROS DEL BELGRANO</v>
      </c>
      <c r="N826" s="62" t="str">
        <f>VLOOKUP(Tabla14[[#This Row],[id]],Tabla2[],'aux buscarv'!N$1,FALSE)</f>
        <v>https://goo.gl/maps/Ja5QqfJ1RjAcYHZTA</v>
      </c>
      <c r="O826" t="s">
        <v>109</v>
      </c>
      <c r="P826" t="s">
        <v>113</v>
      </c>
      <c r="Q826" t="s">
        <v>112</v>
      </c>
      <c r="R826">
        <v>62</v>
      </c>
    </row>
    <row r="827" spans="1:18" x14ac:dyDescent="0.25">
      <c r="A827" t="s">
        <v>523</v>
      </c>
      <c r="B827" s="46">
        <f>VLOOKUP(Tabla14[[#This Row],[id]],Tabla2[],'aux buscarv'!B$1,FALSE)</f>
        <v>44980</v>
      </c>
      <c r="C827" s="61">
        <f>VLOOKUP(Tabla14[[#This Row],[id]],Tabla2[],'aux buscarv'!C$1,FALSE)</f>
        <v>23</v>
      </c>
      <c r="D827" s="61">
        <f>VLOOKUP(Tabla14[[#This Row],[id]],Tabla2[],'aux buscarv'!D$1,FALSE)</f>
        <v>2</v>
      </c>
      <c r="E827" s="61">
        <f>VLOOKUP(Tabla14[[#This Row],[id]],Tabla2[],'aux buscarv'!E$1,FALSE)</f>
        <v>2023</v>
      </c>
      <c r="F827" s="61">
        <f>VLOOKUP(Tabla14[[#This Row],[id]],Tabla2[],'aux buscarv'!F$1,FALSE)</f>
        <v>9</v>
      </c>
      <c r="G827" s="61" t="str">
        <f>VLOOKUP(Tabla14[[#This Row],[id]],Tabla2[],'aux buscarv'!G$1,FALSE)</f>
        <v>ESTAR</v>
      </c>
      <c r="H827" s="61" t="str">
        <f>VLOOKUP(Tabla14[[#This Row],[id]],Tabla2[],'aux buscarv'!H$1,FALSE)</f>
        <v>SANTA CRUZ</v>
      </c>
      <c r="I827" s="61">
        <f>VLOOKUP(Tabla14[[#This Row],[id]],Tabla2[],'aux buscarv'!I$1,FALSE)</f>
        <v>36</v>
      </c>
      <c r="J827" s="61" t="str">
        <f>VLOOKUP(Tabla14[[#This Row],[id]],Tabla2[],'aux buscarv'!J$1,FALSE)</f>
        <v>DESEADO</v>
      </c>
      <c r="K827" s="61" t="str">
        <f>VLOOKUP(Tabla14[[#This Row],[id]],Tabla2[],'aux buscarv'!K$1,FALSE)</f>
        <v>CALETA OLIVIA</v>
      </c>
      <c r="L827" s="61" t="str">
        <f>VLOOKUP(Tabla14[[#This Row],[id]],Tabla2[],'aux buscarv'!L$1,FALSE)</f>
        <v>COMPLEJO DEPORTIVO MUNICIPAL ING KNUDSEN</v>
      </c>
      <c r="M827" s="61" t="str">
        <f>VLOOKUP(Tabla14[[#This Row],[id]],Tabla2[],'aux buscarv'!M$1,FALSE)</f>
        <v>AV COSTANERA NESTOR KIRCHNER Y CRUCEROS DEL BELGRANO</v>
      </c>
      <c r="N827" s="62" t="str">
        <f>VLOOKUP(Tabla14[[#This Row],[id]],Tabla2[],'aux buscarv'!N$1,FALSE)</f>
        <v>https://goo.gl/maps/Ja5QqfJ1RjAcYHZTA</v>
      </c>
      <c r="O827" t="s">
        <v>114</v>
      </c>
      <c r="P827" t="s">
        <v>115</v>
      </c>
      <c r="Q827" t="s">
        <v>111</v>
      </c>
      <c r="R827">
        <v>66</v>
      </c>
    </row>
    <row r="828" spans="1:18" x14ac:dyDescent="0.25">
      <c r="A828" t="s">
        <v>523</v>
      </c>
      <c r="B828" s="46">
        <f>VLOOKUP(Tabla14[[#This Row],[id]],Tabla2[],'aux buscarv'!B$1,FALSE)</f>
        <v>44980</v>
      </c>
      <c r="C828" s="61">
        <f>VLOOKUP(Tabla14[[#This Row],[id]],Tabla2[],'aux buscarv'!C$1,FALSE)</f>
        <v>23</v>
      </c>
      <c r="D828" s="61">
        <f>VLOOKUP(Tabla14[[#This Row],[id]],Tabla2[],'aux buscarv'!D$1,FALSE)</f>
        <v>2</v>
      </c>
      <c r="E828" s="61">
        <f>VLOOKUP(Tabla14[[#This Row],[id]],Tabla2[],'aux buscarv'!E$1,FALSE)</f>
        <v>2023</v>
      </c>
      <c r="F828" s="61">
        <f>VLOOKUP(Tabla14[[#This Row],[id]],Tabla2[],'aux buscarv'!F$1,FALSE)</f>
        <v>9</v>
      </c>
      <c r="G828" s="61" t="str">
        <f>VLOOKUP(Tabla14[[#This Row],[id]],Tabla2[],'aux buscarv'!G$1,FALSE)</f>
        <v>ESTAR</v>
      </c>
      <c r="H828" s="61" t="str">
        <f>VLOOKUP(Tabla14[[#This Row],[id]],Tabla2[],'aux buscarv'!H$1,FALSE)</f>
        <v>SANTA CRUZ</v>
      </c>
      <c r="I828" s="61">
        <f>VLOOKUP(Tabla14[[#This Row],[id]],Tabla2[],'aux buscarv'!I$1,FALSE)</f>
        <v>36</v>
      </c>
      <c r="J828" s="61" t="str">
        <f>VLOOKUP(Tabla14[[#This Row],[id]],Tabla2[],'aux buscarv'!J$1,FALSE)</f>
        <v>DESEADO</v>
      </c>
      <c r="K828" s="61" t="str">
        <f>VLOOKUP(Tabla14[[#This Row],[id]],Tabla2[],'aux buscarv'!K$1,FALSE)</f>
        <v>CALETA OLIVIA</v>
      </c>
      <c r="L828" s="61" t="str">
        <f>VLOOKUP(Tabla14[[#This Row],[id]],Tabla2[],'aux buscarv'!L$1,FALSE)</f>
        <v>COMPLEJO DEPORTIVO MUNICIPAL ING KNUDSEN</v>
      </c>
      <c r="M828" s="61" t="str">
        <f>VLOOKUP(Tabla14[[#This Row],[id]],Tabla2[],'aux buscarv'!M$1,FALSE)</f>
        <v>AV COSTANERA NESTOR KIRCHNER Y CRUCEROS DEL BELGRANO</v>
      </c>
      <c r="N828" s="62" t="str">
        <f>VLOOKUP(Tabla14[[#This Row],[id]],Tabla2[],'aux buscarv'!N$1,FALSE)</f>
        <v>https://goo.gl/maps/Ja5QqfJ1RjAcYHZTA</v>
      </c>
      <c r="O828" t="s">
        <v>114</v>
      </c>
      <c r="P828" t="s">
        <v>123</v>
      </c>
      <c r="Q828" t="s">
        <v>124</v>
      </c>
      <c r="R828">
        <v>17</v>
      </c>
    </row>
    <row r="829" spans="1:18" x14ac:dyDescent="0.25">
      <c r="A829" t="s">
        <v>523</v>
      </c>
      <c r="B829" s="46">
        <f>VLOOKUP(Tabla14[[#This Row],[id]],Tabla2[],'aux buscarv'!B$1,FALSE)</f>
        <v>44980</v>
      </c>
      <c r="C829" s="61">
        <f>VLOOKUP(Tabla14[[#This Row],[id]],Tabla2[],'aux buscarv'!C$1,FALSE)</f>
        <v>23</v>
      </c>
      <c r="D829" s="61">
        <f>VLOOKUP(Tabla14[[#This Row],[id]],Tabla2[],'aux buscarv'!D$1,FALSE)</f>
        <v>2</v>
      </c>
      <c r="E829" s="61">
        <f>VLOOKUP(Tabla14[[#This Row],[id]],Tabla2[],'aux buscarv'!E$1,FALSE)</f>
        <v>2023</v>
      </c>
      <c r="F829" s="61">
        <f>VLOOKUP(Tabla14[[#This Row],[id]],Tabla2[],'aux buscarv'!F$1,FALSE)</f>
        <v>9</v>
      </c>
      <c r="G829" s="61" t="str">
        <f>VLOOKUP(Tabla14[[#This Row],[id]],Tabla2[],'aux buscarv'!G$1,FALSE)</f>
        <v>ESTAR</v>
      </c>
      <c r="H829" s="61" t="str">
        <f>VLOOKUP(Tabla14[[#This Row],[id]],Tabla2[],'aux buscarv'!H$1,FALSE)</f>
        <v>SANTA CRUZ</v>
      </c>
      <c r="I829" s="61">
        <f>VLOOKUP(Tabla14[[#This Row],[id]],Tabla2[],'aux buscarv'!I$1,FALSE)</f>
        <v>36</v>
      </c>
      <c r="J829" s="61" t="str">
        <f>VLOOKUP(Tabla14[[#This Row],[id]],Tabla2[],'aux buscarv'!J$1,FALSE)</f>
        <v>DESEADO</v>
      </c>
      <c r="K829" s="61" t="str">
        <f>VLOOKUP(Tabla14[[#This Row],[id]],Tabla2[],'aux buscarv'!K$1,FALSE)</f>
        <v>CALETA OLIVIA</v>
      </c>
      <c r="L829" s="61" t="str">
        <f>VLOOKUP(Tabla14[[#This Row],[id]],Tabla2[],'aux buscarv'!L$1,FALSE)</f>
        <v>COMPLEJO DEPORTIVO MUNICIPAL ING KNUDSEN</v>
      </c>
      <c r="M829" s="61" t="str">
        <f>VLOOKUP(Tabla14[[#This Row],[id]],Tabla2[],'aux buscarv'!M$1,FALSE)</f>
        <v>AV COSTANERA NESTOR KIRCHNER Y CRUCEROS DEL BELGRANO</v>
      </c>
      <c r="N829" s="62" t="str">
        <f>VLOOKUP(Tabla14[[#This Row],[id]],Tabla2[],'aux buscarv'!N$1,FALSE)</f>
        <v>https://goo.gl/maps/Ja5QqfJ1RjAcYHZTA</v>
      </c>
      <c r="O829" t="s">
        <v>114</v>
      </c>
      <c r="P829" t="s">
        <v>123</v>
      </c>
      <c r="Q829" t="s">
        <v>111</v>
      </c>
      <c r="R829">
        <v>281</v>
      </c>
    </row>
    <row r="830" spans="1:18" x14ac:dyDescent="0.25">
      <c r="A830" t="s">
        <v>526</v>
      </c>
      <c r="B830" s="46">
        <f>VLOOKUP(Tabla14[[#This Row],[id]],Tabla2[],'aux buscarv'!B$1,FALSE)</f>
        <v>44982</v>
      </c>
      <c r="C830" s="61">
        <f>VLOOKUP(Tabla14[[#This Row],[id]],Tabla2[],'aux buscarv'!C$1,FALSE)</f>
        <v>25</v>
      </c>
      <c r="D830" s="61">
        <f>VLOOKUP(Tabla14[[#This Row],[id]],Tabla2[],'aux buscarv'!D$1,FALSE)</f>
        <v>2</v>
      </c>
      <c r="E830" s="61">
        <f>VLOOKUP(Tabla14[[#This Row],[id]],Tabla2[],'aux buscarv'!E$1,FALSE)</f>
        <v>2023</v>
      </c>
      <c r="F830" s="61">
        <f>VLOOKUP(Tabla14[[#This Row],[id]],Tabla2[],'aux buscarv'!F$1,FALSE)</f>
        <v>9</v>
      </c>
      <c r="G830" s="61" t="str">
        <f>VLOOKUP(Tabla14[[#This Row],[id]],Tabla2[],'aux buscarv'!G$1,FALSE)</f>
        <v>ESTAR</v>
      </c>
      <c r="H830" s="61" t="str">
        <f>VLOOKUP(Tabla14[[#This Row],[id]],Tabla2[],'aux buscarv'!H$1,FALSE)</f>
        <v>SANTA CRUZ</v>
      </c>
      <c r="I830" s="61">
        <f>VLOOKUP(Tabla14[[#This Row],[id]],Tabla2[],'aux buscarv'!I$1,FALSE)</f>
        <v>36</v>
      </c>
      <c r="J830" s="61" t="str">
        <f>VLOOKUP(Tabla14[[#This Row],[id]],Tabla2[],'aux buscarv'!J$1,FALSE)</f>
        <v>DESEADO</v>
      </c>
      <c r="K830" s="61" t="str">
        <f>VLOOKUP(Tabla14[[#This Row],[id]],Tabla2[],'aux buscarv'!K$1,FALSE)</f>
        <v>PICO TRUNCADO</v>
      </c>
      <c r="L830" s="61" t="str">
        <f>VLOOKUP(Tabla14[[#This Row],[id]],Tabla2[],'aux buscarv'!L$1,FALSE)</f>
        <v>PLAZA SAN MARTIN</v>
      </c>
      <c r="M830" s="61" t="str">
        <f>VLOOKUP(Tabla14[[#This Row],[id]],Tabla2[],'aux buscarv'!M$1,FALSE)</f>
        <v>9 DE JULIO ENTRE YRIGOYEN  Y ROCA</v>
      </c>
      <c r="N830" s="62" t="str">
        <f>VLOOKUP(Tabla14[[#This Row],[id]],Tabla2[],'aux buscarv'!N$1,FALSE)</f>
        <v>https://goo.gl/maps/5tLjKJPkHwznj9RG8</v>
      </c>
      <c r="O830" t="s">
        <v>129</v>
      </c>
      <c r="P830" t="s">
        <v>1025</v>
      </c>
      <c r="Q830" t="s">
        <v>111</v>
      </c>
      <c r="R830">
        <v>51</v>
      </c>
    </row>
    <row r="831" spans="1:18" x14ac:dyDescent="0.25">
      <c r="A831" t="s">
        <v>499</v>
      </c>
      <c r="B831" s="46">
        <f>VLOOKUP(Tabla14[[#This Row],[id]],Tabla2[],'aux buscarv'!B$1,FALSE)</f>
        <v>44981</v>
      </c>
      <c r="C831" s="61">
        <f>VLOOKUP(Tabla14[[#This Row],[id]],Tabla2[],'aux buscarv'!C$1,FALSE)</f>
        <v>24</v>
      </c>
      <c r="D831" s="61">
        <f>VLOOKUP(Tabla14[[#This Row],[id]],Tabla2[],'aux buscarv'!D$1,FALSE)</f>
        <v>2</v>
      </c>
      <c r="E831" s="61">
        <f>VLOOKUP(Tabla14[[#This Row],[id]],Tabla2[],'aux buscarv'!E$1,FALSE)</f>
        <v>2023</v>
      </c>
      <c r="F831" s="61">
        <f>VLOOKUP(Tabla14[[#This Row],[id]],Tabla2[],'aux buscarv'!F$1,FALSE)</f>
        <v>9</v>
      </c>
      <c r="G831" s="61" t="str">
        <f>VLOOKUP(Tabla14[[#This Row],[id]],Tabla2[],'aux buscarv'!G$1,FALSE)</f>
        <v>DAPPTE</v>
      </c>
      <c r="H831" s="61" t="str">
        <f>VLOOKUP(Tabla14[[#This Row],[id]],Tabla2[],'aux buscarv'!H$1,FALSE)</f>
        <v>BUENOS AIRES</v>
      </c>
      <c r="I831" s="61">
        <f>VLOOKUP(Tabla14[[#This Row],[id]],Tabla2[],'aux buscarv'!I$1,FALSE)</f>
        <v>34</v>
      </c>
      <c r="J831" s="61" t="str">
        <f>VLOOKUP(Tabla14[[#This Row],[id]],Tabla2[],'aux buscarv'!J$1,FALSE)</f>
        <v>GENERAL PUEYRREDON</v>
      </c>
      <c r="K831" s="61" t="str">
        <f>VLOOKUP(Tabla14[[#This Row],[id]],Tabla2[],'aux buscarv'!K$1,FALSE)</f>
        <v xml:space="preserve">MAR DEL PLATA </v>
      </c>
      <c r="L831" s="61" t="str">
        <f>VLOOKUP(Tabla14[[#This Row],[id]],Tabla2[],'aux buscarv'!L$1,FALSE)</f>
        <v>PREDIO DEL PARQUE DE LAS INFANCIAS EN LA BASE NAVAL</v>
      </c>
      <c r="M831" s="61" t="str">
        <f>VLOOKUP(Tabla14[[#This Row],[id]],Tabla2[],'aux buscarv'!M$1,FALSE)</f>
        <v>AV P PERALTA RAMOS YGUARDAVIDAS G VOLPE</v>
      </c>
      <c r="N831" s="62" t="str">
        <f>VLOOKUP(Tabla14[[#This Row],[id]],Tabla2[],'aux buscarv'!N$1,FALSE)</f>
        <v>https://goo.gl/maps/FBbJZDMHo6NEspSn9</v>
      </c>
      <c r="O831" t="s">
        <v>129</v>
      </c>
      <c r="P831" t="s">
        <v>1025</v>
      </c>
      <c r="Q831" t="s">
        <v>111</v>
      </c>
      <c r="R831">
        <v>77</v>
      </c>
    </row>
    <row r="832" spans="1:18" x14ac:dyDescent="0.25">
      <c r="A832" t="s">
        <v>516</v>
      </c>
      <c r="B832" s="46">
        <f>VLOOKUP(Tabla14[[#This Row],[id]],Tabla2[],'aux buscarv'!B$1,FALSE)</f>
        <v>44978</v>
      </c>
      <c r="C832" s="61">
        <f>VLOOKUP(Tabla14[[#This Row],[id]],Tabla2[],'aux buscarv'!C$1,FALSE)</f>
        <v>21</v>
      </c>
      <c r="D832" s="61">
        <f>VLOOKUP(Tabla14[[#This Row],[id]],Tabla2[],'aux buscarv'!D$1,FALSE)</f>
        <v>2</v>
      </c>
      <c r="E832" s="61">
        <f>VLOOKUP(Tabla14[[#This Row],[id]],Tabla2[],'aux buscarv'!E$1,FALSE)</f>
        <v>2023</v>
      </c>
      <c r="F832" s="61">
        <f>VLOOKUP(Tabla14[[#This Row],[id]],Tabla2[],'aux buscarv'!F$1,FALSE)</f>
        <v>9</v>
      </c>
      <c r="G832" s="61" t="str">
        <f>VLOOKUP(Tabla14[[#This Row],[id]],Tabla2[],'aux buscarv'!G$1,FALSE)</f>
        <v>ESTAR</v>
      </c>
      <c r="H832" s="61" t="str">
        <f>VLOOKUP(Tabla14[[#This Row],[id]],Tabla2[],'aux buscarv'!H$1,FALSE)</f>
        <v>SANTA CRUZ</v>
      </c>
      <c r="I832" s="61">
        <f>VLOOKUP(Tabla14[[#This Row],[id]],Tabla2[],'aux buscarv'!I$1,FALSE)</f>
        <v>36</v>
      </c>
      <c r="J832" s="61" t="str">
        <f>VLOOKUP(Tabla14[[#This Row],[id]],Tabla2[],'aux buscarv'!J$1,FALSE)</f>
        <v>DESEADO</v>
      </c>
      <c r="K832" s="61" t="str">
        <f>VLOOKUP(Tabla14[[#This Row],[id]],Tabla2[],'aux buscarv'!K$1,FALSE)</f>
        <v>PUERTO DESEADO</v>
      </c>
      <c r="L832" s="61" t="str">
        <f>VLOOKUP(Tabla14[[#This Row],[id]],Tabla2[],'aux buscarv'!L$1,FALSE)</f>
        <v>CIIC</v>
      </c>
      <c r="M832" s="61" t="str">
        <f>VLOOKUP(Tabla14[[#This Row],[id]],Tabla2[],'aux buscarv'!M$1,FALSE)</f>
        <v>ING PORTELA Y ALFREDO GALIMENT</v>
      </c>
      <c r="N832" s="62" t="str">
        <f>VLOOKUP(Tabla14[[#This Row],[id]],Tabla2[],'aux buscarv'!N$1,FALSE)</f>
        <v>https://goo.gl/maps/AZwiRWnFxrKW7fGV8</v>
      </c>
      <c r="O832" t="s">
        <v>129</v>
      </c>
      <c r="P832" t="s">
        <v>281</v>
      </c>
      <c r="Q832" t="s">
        <v>111</v>
      </c>
      <c r="R832">
        <v>17</v>
      </c>
    </row>
    <row r="833" spans="1:18" x14ac:dyDescent="0.25">
      <c r="A833" t="s">
        <v>523</v>
      </c>
      <c r="B833" s="46">
        <f>VLOOKUP(Tabla14[[#This Row],[id]],Tabla2[],'aux buscarv'!B$1,FALSE)</f>
        <v>44980</v>
      </c>
      <c r="C833" s="61">
        <f>VLOOKUP(Tabla14[[#This Row],[id]],Tabla2[],'aux buscarv'!C$1,FALSE)</f>
        <v>23</v>
      </c>
      <c r="D833" s="61">
        <f>VLOOKUP(Tabla14[[#This Row],[id]],Tabla2[],'aux buscarv'!D$1,FALSE)</f>
        <v>2</v>
      </c>
      <c r="E833" s="61">
        <f>VLOOKUP(Tabla14[[#This Row],[id]],Tabla2[],'aux buscarv'!E$1,FALSE)</f>
        <v>2023</v>
      </c>
      <c r="F833" s="61">
        <f>VLOOKUP(Tabla14[[#This Row],[id]],Tabla2[],'aux buscarv'!F$1,FALSE)</f>
        <v>9</v>
      </c>
      <c r="G833" s="61" t="str">
        <f>VLOOKUP(Tabla14[[#This Row],[id]],Tabla2[],'aux buscarv'!G$1,FALSE)</f>
        <v>ESTAR</v>
      </c>
      <c r="H833" s="61" t="str">
        <f>VLOOKUP(Tabla14[[#This Row],[id]],Tabla2[],'aux buscarv'!H$1,FALSE)</f>
        <v>SANTA CRUZ</v>
      </c>
      <c r="I833" s="61">
        <f>VLOOKUP(Tabla14[[#This Row],[id]],Tabla2[],'aux buscarv'!I$1,FALSE)</f>
        <v>36</v>
      </c>
      <c r="J833" s="61" t="str">
        <f>VLOOKUP(Tabla14[[#This Row],[id]],Tabla2[],'aux buscarv'!J$1,FALSE)</f>
        <v>DESEADO</v>
      </c>
      <c r="K833" s="61" t="str">
        <f>VLOOKUP(Tabla14[[#This Row],[id]],Tabla2[],'aux buscarv'!K$1,FALSE)</f>
        <v>CALETA OLIVIA</v>
      </c>
      <c r="L833" s="61" t="str">
        <f>VLOOKUP(Tabla14[[#This Row],[id]],Tabla2[],'aux buscarv'!L$1,FALSE)</f>
        <v>COMPLEJO DEPORTIVO MUNICIPAL ING KNUDSEN</v>
      </c>
      <c r="M833" s="61" t="str">
        <f>VLOOKUP(Tabla14[[#This Row],[id]],Tabla2[],'aux buscarv'!M$1,FALSE)</f>
        <v>AV COSTANERA NESTOR KIRCHNER Y CRUCEROS DEL BELGRANO</v>
      </c>
      <c r="N833" s="62" t="str">
        <f>VLOOKUP(Tabla14[[#This Row],[id]],Tabla2[],'aux buscarv'!N$1,FALSE)</f>
        <v>https://goo.gl/maps/Ja5QqfJ1RjAcYHZTA</v>
      </c>
      <c r="O833" t="s">
        <v>144</v>
      </c>
      <c r="P833" t="s">
        <v>145</v>
      </c>
      <c r="Q833" t="s">
        <v>111</v>
      </c>
      <c r="R833">
        <v>25</v>
      </c>
    </row>
    <row r="834" spans="1:18" x14ac:dyDescent="0.25">
      <c r="A834" t="s">
        <v>523</v>
      </c>
      <c r="B834" s="46">
        <f>VLOOKUP(Tabla14[[#This Row],[id]],Tabla2[],'aux buscarv'!B$1,FALSE)</f>
        <v>44980</v>
      </c>
      <c r="C834" s="61">
        <f>VLOOKUP(Tabla14[[#This Row],[id]],Tabla2[],'aux buscarv'!C$1,FALSE)</f>
        <v>23</v>
      </c>
      <c r="D834" s="61">
        <f>VLOOKUP(Tabla14[[#This Row],[id]],Tabla2[],'aux buscarv'!D$1,FALSE)</f>
        <v>2</v>
      </c>
      <c r="E834" s="61">
        <f>VLOOKUP(Tabla14[[#This Row],[id]],Tabla2[],'aux buscarv'!E$1,FALSE)</f>
        <v>2023</v>
      </c>
      <c r="F834" s="61">
        <f>VLOOKUP(Tabla14[[#This Row],[id]],Tabla2[],'aux buscarv'!F$1,FALSE)</f>
        <v>9</v>
      </c>
      <c r="G834" s="61" t="str">
        <f>VLOOKUP(Tabla14[[#This Row],[id]],Tabla2[],'aux buscarv'!G$1,FALSE)</f>
        <v>ESTAR</v>
      </c>
      <c r="H834" s="61" t="str">
        <f>VLOOKUP(Tabla14[[#This Row],[id]],Tabla2[],'aux buscarv'!H$1,FALSE)</f>
        <v>SANTA CRUZ</v>
      </c>
      <c r="I834" s="61">
        <f>VLOOKUP(Tabla14[[#This Row],[id]],Tabla2[],'aux buscarv'!I$1,FALSE)</f>
        <v>36</v>
      </c>
      <c r="J834" s="61" t="str">
        <f>VLOOKUP(Tabla14[[#This Row],[id]],Tabla2[],'aux buscarv'!J$1,FALSE)</f>
        <v>DESEADO</v>
      </c>
      <c r="K834" s="61" t="str">
        <f>VLOOKUP(Tabla14[[#This Row],[id]],Tabla2[],'aux buscarv'!K$1,FALSE)</f>
        <v>CALETA OLIVIA</v>
      </c>
      <c r="L834" s="61" t="str">
        <f>VLOOKUP(Tabla14[[#This Row],[id]],Tabla2[],'aux buscarv'!L$1,FALSE)</f>
        <v>COMPLEJO DEPORTIVO MUNICIPAL ING KNUDSEN</v>
      </c>
      <c r="M834" s="61" t="str">
        <f>VLOOKUP(Tabla14[[#This Row],[id]],Tabla2[],'aux buscarv'!M$1,FALSE)</f>
        <v>AV COSTANERA NESTOR KIRCHNER Y CRUCEROS DEL BELGRANO</v>
      </c>
      <c r="N834" s="62" t="str">
        <f>VLOOKUP(Tabla14[[#This Row],[id]],Tabla2[],'aux buscarv'!N$1,FALSE)</f>
        <v>https://goo.gl/maps/Ja5QqfJ1RjAcYHZTA</v>
      </c>
      <c r="O834" t="s">
        <v>144</v>
      </c>
      <c r="P834" t="s">
        <v>145</v>
      </c>
      <c r="Q834" t="s">
        <v>146</v>
      </c>
      <c r="R834">
        <v>100</v>
      </c>
    </row>
    <row r="835" spans="1:18" x14ac:dyDescent="0.25">
      <c r="A835" t="s">
        <v>523</v>
      </c>
      <c r="B835" s="46">
        <f>VLOOKUP(Tabla14[[#This Row],[id]],Tabla2[],'aux buscarv'!B$1,FALSE)</f>
        <v>44980</v>
      </c>
      <c r="C835" s="61">
        <f>VLOOKUP(Tabla14[[#This Row],[id]],Tabla2[],'aux buscarv'!C$1,FALSE)</f>
        <v>23</v>
      </c>
      <c r="D835" s="61">
        <f>VLOOKUP(Tabla14[[#This Row],[id]],Tabla2[],'aux buscarv'!D$1,FALSE)</f>
        <v>2</v>
      </c>
      <c r="E835" s="61">
        <f>VLOOKUP(Tabla14[[#This Row],[id]],Tabla2[],'aux buscarv'!E$1,FALSE)</f>
        <v>2023</v>
      </c>
      <c r="F835" s="61">
        <f>VLOOKUP(Tabla14[[#This Row],[id]],Tabla2[],'aux buscarv'!F$1,FALSE)</f>
        <v>9</v>
      </c>
      <c r="G835" s="61" t="str">
        <f>VLOOKUP(Tabla14[[#This Row],[id]],Tabla2[],'aux buscarv'!G$1,FALSE)</f>
        <v>ESTAR</v>
      </c>
      <c r="H835" s="61" t="str">
        <f>VLOOKUP(Tabla14[[#This Row],[id]],Tabla2[],'aux buscarv'!H$1,FALSE)</f>
        <v>SANTA CRUZ</v>
      </c>
      <c r="I835" s="61">
        <f>VLOOKUP(Tabla14[[#This Row],[id]],Tabla2[],'aux buscarv'!I$1,FALSE)</f>
        <v>36</v>
      </c>
      <c r="J835" s="61" t="str">
        <f>VLOOKUP(Tabla14[[#This Row],[id]],Tabla2[],'aux buscarv'!J$1,FALSE)</f>
        <v>DESEADO</v>
      </c>
      <c r="K835" s="61" t="str">
        <f>VLOOKUP(Tabla14[[#This Row],[id]],Tabla2[],'aux buscarv'!K$1,FALSE)</f>
        <v>CALETA OLIVIA</v>
      </c>
      <c r="L835" s="61" t="str">
        <f>VLOOKUP(Tabla14[[#This Row],[id]],Tabla2[],'aux buscarv'!L$1,FALSE)</f>
        <v>COMPLEJO DEPORTIVO MUNICIPAL ING KNUDSEN</v>
      </c>
      <c r="M835" s="61" t="str">
        <f>VLOOKUP(Tabla14[[#This Row],[id]],Tabla2[],'aux buscarv'!M$1,FALSE)</f>
        <v>AV COSTANERA NESTOR KIRCHNER Y CRUCEROS DEL BELGRANO</v>
      </c>
      <c r="N835" s="62" t="str">
        <f>VLOOKUP(Tabla14[[#This Row],[id]],Tabla2[],'aux buscarv'!N$1,FALSE)</f>
        <v>https://goo.gl/maps/Ja5QqfJ1RjAcYHZTA</v>
      </c>
      <c r="O835" t="s">
        <v>151</v>
      </c>
      <c r="P835" t="s">
        <v>151</v>
      </c>
      <c r="Q835" t="s">
        <v>111</v>
      </c>
      <c r="R835">
        <v>75</v>
      </c>
    </row>
    <row r="836" spans="1:18" x14ac:dyDescent="0.25">
      <c r="A836" t="s">
        <v>523</v>
      </c>
      <c r="B836" s="46">
        <f>VLOOKUP(Tabla14[[#This Row],[id]],Tabla2[],'aux buscarv'!B$1,FALSE)</f>
        <v>44980</v>
      </c>
      <c r="C836" s="61">
        <f>VLOOKUP(Tabla14[[#This Row],[id]],Tabla2[],'aux buscarv'!C$1,FALSE)</f>
        <v>23</v>
      </c>
      <c r="D836" s="61">
        <f>VLOOKUP(Tabla14[[#This Row],[id]],Tabla2[],'aux buscarv'!D$1,FALSE)</f>
        <v>2</v>
      </c>
      <c r="E836" s="61">
        <f>VLOOKUP(Tabla14[[#This Row],[id]],Tabla2[],'aux buscarv'!E$1,FALSE)</f>
        <v>2023</v>
      </c>
      <c r="F836" s="61">
        <f>VLOOKUP(Tabla14[[#This Row],[id]],Tabla2[],'aux buscarv'!F$1,FALSE)</f>
        <v>9</v>
      </c>
      <c r="G836" s="61" t="str">
        <f>VLOOKUP(Tabla14[[#This Row],[id]],Tabla2[],'aux buscarv'!G$1,FALSE)</f>
        <v>ESTAR</v>
      </c>
      <c r="H836" s="61" t="str">
        <f>VLOOKUP(Tabla14[[#This Row],[id]],Tabla2[],'aux buscarv'!H$1,FALSE)</f>
        <v>SANTA CRUZ</v>
      </c>
      <c r="I836" s="61">
        <f>VLOOKUP(Tabla14[[#This Row],[id]],Tabla2[],'aux buscarv'!I$1,FALSE)</f>
        <v>36</v>
      </c>
      <c r="J836" s="61" t="str">
        <f>VLOOKUP(Tabla14[[#This Row],[id]],Tabla2[],'aux buscarv'!J$1,FALSE)</f>
        <v>DESEADO</v>
      </c>
      <c r="K836" s="61" t="str">
        <f>VLOOKUP(Tabla14[[#This Row],[id]],Tabla2[],'aux buscarv'!K$1,FALSE)</f>
        <v>CALETA OLIVIA</v>
      </c>
      <c r="L836" s="61" t="str">
        <f>VLOOKUP(Tabla14[[#This Row],[id]],Tabla2[],'aux buscarv'!L$1,FALSE)</f>
        <v>COMPLEJO DEPORTIVO MUNICIPAL ING KNUDSEN</v>
      </c>
      <c r="M836" s="61" t="str">
        <f>VLOOKUP(Tabla14[[#This Row],[id]],Tabla2[],'aux buscarv'!M$1,FALSE)</f>
        <v>AV COSTANERA NESTOR KIRCHNER Y CRUCEROS DEL BELGRANO</v>
      </c>
      <c r="N836" s="62" t="str">
        <f>VLOOKUP(Tabla14[[#This Row],[id]],Tabla2[],'aux buscarv'!N$1,FALSE)</f>
        <v>https://goo.gl/maps/Ja5QqfJ1RjAcYHZTA</v>
      </c>
      <c r="O836" t="s">
        <v>151</v>
      </c>
      <c r="P836" t="s">
        <v>151</v>
      </c>
      <c r="Q836" t="s">
        <v>142</v>
      </c>
      <c r="R836">
        <v>229</v>
      </c>
    </row>
    <row r="837" spans="1:18" x14ac:dyDescent="0.25">
      <c r="A837" t="s">
        <v>523</v>
      </c>
      <c r="B837" s="46">
        <f>VLOOKUP(Tabla14[[#This Row],[id]],Tabla2[],'aux buscarv'!B$1,FALSE)</f>
        <v>44980</v>
      </c>
      <c r="C837" s="61">
        <f>VLOOKUP(Tabla14[[#This Row],[id]],Tabla2[],'aux buscarv'!C$1,FALSE)</f>
        <v>23</v>
      </c>
      <c r="D837" s="61">
        <f>VLOOKUP(Tabla14[[#This Row],[id]],Tabla2[],'aux buscarv'!D$1,FALSE)</f>
        <v>2</v>
      </c>
      <c r="E837" s="61">
        <f>VLOOKUP(Tabla14[[#This Row],[id]],Tabla2[],'aux buscarv'!E$1,FALSE)</f>
        <v>2023</v>
      </c>
      <c r="F837" s="61">
        <f>VLOOKUP(Tabla14[[#This Row],[id]],Tabla2[],'aux buscarv'!F$1,FALSE)</f>
        <v>9</v>
      </c>
      <c r="G837" s="61" t="str">
        <f>VLOOKUP(Tabla14[[#This Row],[id]],Tabla2[],'aux buscarv'!G$1,FALSE)</f>
        <v>ESTAR</v>
      </c>
      <c r="H837" s="61" t="str">
        <f>VLOOKUP(Tabla14[[#This Row],[id]],Tabla2[],'aux buscarv'!H$1,FALSE)</f>
        <v>SANTA CRUZ</v>
      </c>
      <c r="I837" s="61">
        <f>VLOOKUP(Tabla14[[#This Row],[id]],Tabla2[],'aux buscarv'!I$1,FALSE)</f>
        <v>36</v>
      </c>
      <c r="J837" s="61" t="str">
        <f>VLOOKUP(Tabla14[[#This Row],[id]],Tabla2[],'aux buscarv'!J$1,FALSE)</f>
        <v>DESEADO</v>
      </c>
      <c r="K837" s="61" t="str">
        <f>VLOOKUP(Tabla14[[#This Row],[id]],Tabla2[],'aux buscarv'!K$1,FALSE)</f>
        <v>CALETA OLIVIA</v>
      </c>
      <c r="L837" s="61" t="str">
        <f>VLOOKUP(Tabla14[[#This Row],[id]],Tabla2[],'aux buscarv'!L$1,FALSE)</f>
        <v>COMPLEJO DEPORTIVO MUNICIPAL ING KNUDSEN</v>
      </c>
      <c r="M837" s="61" t="str">
        <f>VLOOKUP(Tabla14[[#This Row],[id]],Tabla2[],'aux buscarv'!M$1,FALSE)</f>
        <v>AV COSTANERA NESTOR KIRCHNER Y CRUCEROS DEL BELGRANO</v>
      </c>
      <c r="N837" s="62" t="str">
        <f>VLOOKUP(Tabla14[[#This Row],[id]],Tabla2[],'aux buscarv'!N$1,FALSE)</f>
        <v>https://goo.gl/maps/Ja5QqfJ1RjAcYHZTA</v>
      </c>
      <c r="O837" t="s">
        <v>152</v>
      </c>
      <c r="P837" t="s">
        <v>152</v>
      </c>
      <c r="Q837" t="s">
        <v>111</v>
      </c>
      <c r="R837">
        <v>20</v>
      </c>
    </row>
    <row r="838" spans="1:18" x14ac:dyDescent="0.25">
      <c r="A838" t="s">
        <v>523</v>
      </c>
      <c r="B838" s="46">
        <f>VLOOKUP(Tabla14[[#This Row],[id]],Tabla2[],'aux buscarv'!B$1,FALSE)</f>
        <v>44980</v>
      </c>
      <c r="C838" s="61">
        <f>VLOOKUP(Tabla14[[#This Row],[id]],Tabla2[],'aux buscarv'!C$1,FALSE)</f>
        <v>23</v>
      </c>
      <c r="D838" s="61">
        <f>VLOOKUP(Tabla14[[#This Row],[id]],Tabla2[],'aux buscarv'!D$1,FALSE)</f>
        <v>2</v>
      </c>
      <c r="E838" s="61">
        <f>VLOOKUP(Tabla14[[#This Row],[id]],Tabla2[],'aux buscarv'!E$1,FALSE)</f>
        <v>2023</v>
      </c>
      <c r="F838" s="61">
        <f>VLOOKUP(Tabla14[[#This Row],[id]],Tabla2[],'aux buscarv'!F$1,FALSE)</f>
        <v>9</v>
      </c>
      <c r="G838" s="61" t="str">
        <f>VLOOKUP(Tabla14[[#This Row],[id]],Tabla2[],'aux buscarv'!G$1,FALSE)</f>
        <v>ESTAR</v>
      </c>
      <c r="H838" s="61" t="str">
        <f>VLOOKUP(Tabla14[[#This Row],[id]],Tabla2[],'aux buscarv'!H$1,FALSE)</f>
        <v>SANTA CRUZ</v>
      </c>
      <c r="I838" s="61">
        <f>VLOOKUP(Tabla14[[#This Row],[id]],Tabla2[],'aux buscarv'!I$1,FALSE)</f>
        <v>36</v>
      </c>
      <c r="J838" s="61" t="str">
        <f>VLOOKUP(Tabla14[[#This Row],[id]],Tabla2[],'aux buscarv'!J$1,FALSE)</f>
        <v>DESEADO</v>
      </c>
      <c r="K838" s="61" t="str">
        <f>VLOOKUP(Tabla14[[#This Row],[id]],Tabla2[],'aux buscarv'!K$1,FALSE)</f>
        <v>CALETA OLIVIA</v>
      </c>
      <c r="L838" s="61" t="str">
        <f>VLOOKUP(Tabla14[[#This Row],[id]],Tabla2[],'aux buscarv'!L$1,FALSE)</f>
        <v>COMPLEJO DEPORTIVO MUNICIPAL ING KNUDSEN</v>
      </c>
      <c r="M838" s="61" t="str">
        <f>VLOOKUP(Tabla14[[#This Row],[id]],Tabla2[],'aux buscarv'!M$1,FALSE)</f>
        <v>AV COSTANERA NESTOR KIRCHNER Y CRUCEROS DEL BELGRANO</v>
      </c>
      <c r="N838" s="62" t="str">
        <f>VLOOKUP(Tabla14[[#This Row],[id]],Tabla2[],'aux buscarv'!N$1,FALSE)</f>
        <v>https://goo.gl/maps/Ja5QqfJ1RjAcYHZTA</v>
      </c>
      <c r="O838" t="s">
        <v>152</v>
      </c>
      <c r="P838" t="s">
        <v>152</v>
      </c>
      <c r="Q838" t="s">
        <v>142</v>
      </c>
      <c r="R838">
        <v>39</v>
      </c>
    </row>
    <row r="839" spans="1:18" x14ac:dyDescent="0.25">
      <c r="A839" t="s">
        <v>524</v>
      </c>
      <c r="B839" s="46">
        <f>VLOOKUP(Tabla14[[#This Row],[id]],Tabla2[],'aux buscarv'!B$1,FALSE)</f>
        <v>44981</v>
      </c>
      <c r="C839" s="61">
        <f>VLOOKUP(Tabla14[[#This Row],[id]],Tabla2[],'aux buscarv'!C$1,FALSE)</f>
        <v>24</v>
      </c>
      <c r="D839" s="61">
        <f>VLOOKUP(Tabla14[[#This Row],[id]],Tabla2[],'aux buscarv'!D$1,FALSE)</f>
        <v>2</v>
      </c>
      <c r="E839" s="61">
        <f>VLOOKUP(Tabla14[[#This Row],[id]],Tabla2[],'aux buscarv'!E$1,FALSE)</f>
        <v>2023</v>
      </c>
      <c r="F839" s="61">
        <f>VLOOKUP(Tabla14[[#This Row],[id]],Tabla2[],'aux buscarv'!F$1,FALSE)</f>
        <v>9</v>
      </c>
      <c r="G839" s="61" t="str">
        <f>VLOOKUP(Tabla14[[#This Row],[id]],Tabla2[],'aux buscarv'!G$1,FALSE)</f>
        <v>ESTAR</v>
      </c>
      <c r="H839" s="61" t="str">
        <f>VLOOKUP(Tabla14[[#This Row],[id]],Tabla2[],'aux buscarv'!H$1,FALSE)</f>
        <v>SANTA CRUZ</v>
      </c>
      <c r="I839" s="61">
        <f>VLOOKUP(Tabla14[[#This Row],[id]],Tabla2[],'aux buscarv'!I$1,FALSE)</f>
        <v>36</v>
      </c>
      <c r="J839" s="61" t="str">
        <f>VLOOKUP(Tabla14[[#This Row],[id]],Tabla2[],'aux buscarv'!J$1,FALSE)</f>
        <v>DESEADO</v>
      </c>
      <c r="K839" s="61" t="str">
        <f>VLOOKUP(Tabla14[[#This Row],[id]],Tabla2[],'aux buscarv'!K$1,FALSE)</f>
        <v>PICO TRUNCADO</v>
      </c>
      <c r="L839" s="61" t="str">
        <f>VLOOKUP(Tabla14[[#This Row],[id]],Tabla2[],'aux buscarv'!L$1,FALSE)</f>
        <v>PLAZA SAN MARTIN</v>
      </c>
      <c r="M839" s="61" t="str">
        <f>VLOOKUP(Tabla14[[#This Row],[id]],Tabla2[],'aux buscarv'!M$1,FALSE)</f>
        <v>9 DE JULIO ENTRE YRIGOYEN  Y ROCA</v>
      </c>
      <c r="N839" s="62" t="str">
        <f>VLOOKUP(Tabla14[[#This Row],[id]],Tabla2[],'aux buscarv'!N$1,FALSE)</f>
        <v>https://goo.gl/maps/5tLjKJPkHwznj9RG8</v>
      </c>
      <c r="O839" t="s">
        <v>109</v>
      </c>
      <c r="P839" t="s">
        <v>110</v>
      </c>
      <c r="Q839" t="s">
        <v>111</v>
      </c>
      <c r="R839">
        <v>63</v>
      </c>
    </row>
    <row r="840" spans="1:18" x14ac:dyDescent="0.25">
      <c r="A840" t="s">
        <v>524</v>
      </c>
      <c r="B840" s="46">
        <f>VLOOKUP(Tabla14[[#This Row],[id]],Tabla2[],'aux buscarv'!B$1,FALSE)</f>
        <v>44981</v>
      </c>
      <c r="C840" s="61">
        <f>VLOOKUP(Tabla14[[#This Row],[id]],Tabla2[],'aux buscarv'!C$1,FALSE)</f>
        <v>24</v>
      </c>
      <c r="D840" s="61">
        <f>VLOOKUP(Tabla14[[#This Row],[id]],Tabla2[],'aux buscarv'!D$1,FALSE)</f>
        <v>2</v>
      </c>
      <c r="E840" s="61">
        <f>VLOOKUP(Tabla14[[#This Row],[id]],Tabla2[],'aux buscarv'!E$1,FALSE)</f>
        <v>2023</v>
      </c>
      <c r="F840" s="61">
        <f>VLOOKUP(Tabla14[[#This Row],[id]],Tabla2[],'aux buscarv'!F$1,FALSE)</f>
        <v>9</v>
      </c>
      <c r="G840" s="61" t="str">
        <f>VLOOKUP(Tabla14[[#This Row],[id]],Tabla2[],'aux buscarv'!G$1,FALSE)</f>
        <v>ESTAR</v>
      </c>
      <c r="H840" s="61" t="str">
        <f>VLOOKUP(Tabla14[[#This Row],[id]],Tabla2[],'aux buscarv'!H$1,FALSE)</f>
        <v>SANTA CRUZ</v>
      </c>
      <c r="I840" s="61">
        <f>VLOOKUP(Tabla14[[#This Row],[id]],Tabla2[],'aux buscarv'!I$1,FALSE)</f>
        <v>36</v>
      </c>
      <c r="J840" s="61" t="str">
        <f>VLOOKUP(Tabla14[[#This Row],[id]],Tabla2[],'aux buscarv'!J$1,FALSE)</f>
        <v>DESEADO</v>
      </c>
      <c r="K840" s="61" t="str">
        <f>VLOOKUP(Tabla14[[#This Row],[id]],Tabla2[],'aux buscarv'!K$1,FALSE)</f>
        <v>PICO TRUNCADO</v>
      </c>
      <c r="L840" s="61" t="str">
        <f>VLOOKUP(Tabla14[[#This Row],[id]],Tabla2[],'aux buscarv'!L$1,FALSE)</f>
        <v>PLAZA SAN MARTIN</v>
      </c>
      <c r="M840" s="61" t="str">
        <f>VLOOKUP(Tabla14[[#This Row],[id]],Tabla2[],'aux buscarv'!M$1,FALSE)</f>
        <v>9 DE JULIO ENTRE YRIGOYEN  Y ROCA</v>
      </c>
      <c r="N840" s="62" t="str">
        <f>VLOOKUP(Tabla14[[#This Row],[id]],Tabla2[],'aux buscarv'!N$1,FALSE)</f>
        <v>https://goo.gl/maps/5tLjKJPkHwznj9RG8</v>
      </c>
      <c r="O840" t="s">
        <v>109</v>
      </c>
      <c r="P840" t="s">
        <v>110</v>
      </c>
      <c r="Q840" t="s">
        <v>112</v>
      </c>
      <c r="R840">
        <v>35</v>
      </c>
    </row>
    <row r="841" spans="1:18" x14ac:dyDescent="0.25">
      <c r="A841" t="s">
        <v>524</v>
      </c>
      <c r="B841" s="46">
        <f>VLOOKUP(Tabla14[[#This Row],[id]],Tabla2[],'aux buscarv'!B$1,FALSE)</f>
        <v>44981</v>
      </c>
      <c r="C841" s="61">
        <f>VLOOKUP(Tabla14[[#This Row],[id]],Tabla2[],'aux buscarv'!C$1,FALSE)</f>
        <v>24</v>
      </c>
      <c r="D841" s="61">
        <f>VLOOKUP(Tabla14[[#This Row],[id]],Tabla2[],'aux buscarv'!D$1,FALSE)</f>
        <v>2</v>
      </c>
      <c r="E841" s="61">
        <f>VLOOKUP(Tabla14[[#This Row],[id]],Tabla2[],'aux buscarv'!E$1,FALSE)</f>
        <v>2023</v>
      </c>
      <c r="F841" s="61">
        <f>VLOOKUP(Tabla14[[#This Row],[id]],Tabla2[],'aux buscarv'!F$1,FALSE)</f>
        <v>9</v>
      </c>
      <c r="G841" s="61" t="str">
        <f>VLOOKUP(Tabla14[[#This Row],[id]],Tabla2[],'aux buscarv'!G$1,FALSE)</f>
        <v>ESTAR</v>
      </c>
      <c r="H841" s="61" t="str">
        <f>VLOOKUP(Tabla14[[#This Row],[id]],Tabla2[],'aux buscarv'!H$1,FALSE)</f>
        <v>SANTA CRUZ</v>
      </c>
      <c r="I841" s="61">
        <f>VLOOKUP(Tabla14[[#This Row],[id]],Tabla2[],'aux buscarv'!I$1,FALSE)</f>
        <v>36</v>
      </c>
      <c r="J841" s="61" t="str">
        <f>VLOOKUP(Tabla14[[#This Row],[id]],Tabla2[],'aux buscarv'!J$1,FALSE)</f>
        <v>DESEADO</v>
      </c>
      <c r="K841" s="61" t="str">
        <f>VLOOKUP(Tabla14[[#This Row],[id]],Tabla2[],'aux buscarv'!K$1,FALSE)</f>
        <v>PICO TRUNCADO</v>
      </c>
      <c r="L841" s="61" t="str">
        <f>VLOOKUP(Tabla14[[#This Row],[id]],Tabla2[],'aux buscarv'!L$1,FALSE)</f>
        <v>PLAZA SAN MARTIN</v>
      </c>
      <c r="M841" s="61" t="str">
        <f>VLOOKUP(Tabla14[[#This Row],[id]],Tabla2[],'aux buscarv'!M$1,FALSE)</f>
        <v>9 DE JULIO ENTRE YRIGOYEN  Y ROCA</v>
      </c>
      <c r="N841" s="62" t="str">
        <f>VLOOKUP(Tabla14[[#This Row],[id]],Tabla2[],'aux buscarv'!N$1,FALSE)</f>
        <v>https://goo.gl/maps/5tLjKJPkHwznj9RG8</v>
      </c>
      <c r="O841" t="s">
        <v>109</v>
      </c>
      <c r="P841" t="s">
        <v>110</v>
      </c>
      <c r="Q841" t="s">
        <v>120</v>
      </c>
      <c r="R841">
        <v>18</v>
      </c>
    </row>
    <row r="842" spans="1:18" x14ac:dyDescent="0.25">
      <c r="A842" t="s">
        <v>524</v>
      </c>
      <c r="B842" s="46">
        <f>VLOOKUP(Tabla14[[#This Row],[id]],Tabla2[],'aux buscarv'!B$1,FALSE)</f>
        <v>44981</v>
      </c>
      <c r="C842" s="61">
        <f>VLOOKUP(Tabla14[[#This Row],[id]],Tabla2[],'aux buscarv'!C$1,FALSE)</f>
        <v>24</v>
      </c>
      <c r="D842" s="61">
        <f>VLOOKUP(Tabla14[[#This Row],[id]],Tabla2[],'aux buscarv'!D$1,FALSE)</f>
        <v>2</v>
      </c>
      <c r="E842" s="61">
        <f>VLOOKUP(Tabla14[[#This Row],[id]],Tabla2[],'aux buscarv'!E$1,FALSE)</f>
        <v>2023</v>
      </c>
      <c r="F842" s="61">
        <f>VLOOKUP(Tabla14[[#This Row],[id]],Tabla2[],'aux buscarv'!F$1,FALSE)</f>
        <v>9</v>
      </c>
      <c r="G842" s="61" t="str">
        <f>VLOOKUP(Tabla14[[#This Row],[id]],Tabla2[],'aux buscarv'!G$1,FALSE)</f>
        <v>ESTAR</v>
      </c>
      <c r="H842" s="61" t="str">
        <f>VLOOKUP(Tabla14[[#This Row],[id]],Tabla2[],'aux buscarv'!H$1,FALSE)</f>
        <v>SANTA CRUZ</v>
      </c>
      <c r="I842" s="61">
        <f>VLOOKUP(Tabla14[[#This Row],[id]],Tabla2[],'aux buscarv'!I$1,FALSE)</f>
        <v>36</v>
      </c>
      <c r="J842" s="61" t="str">
        <f>VLOOKUP(Tabla14[[#This Row],[id]],Tabla2[],'aux buscarv'!J$1,FALSE)</f>
        <v>DESEADO</v>
      </c>
      <c r="K842" s="61" t="str">
        <f>VLOOKUP(Tabla14[[#This Row],[id]],Tabla2[],'aux buscarv'!K$1,FALSE)</f>
        <v>PICO TRUNCADO</v>
      </c>
      <c r="L842" s="61" t="str">
        <f>VLOOKUP(Tabla14[[#This Row],[id]],Tabla2[],'aux buscarv'!L$1,FALSE)</f>
        <v>PLAZA SAN MARTIN</v>
      </c>
      <c r="M842" s="61" t="str">
        <f>VLOOKUP(Tabla14[[#This Row],[id]],Tabla2[],'aux buscarv'!M$1,FALSE)</f>
        <v>9 DE JULIO ENTRE YRIGOYEN  Y ROCA</v>
      </c>
      <c r="N842" s="62" t="str">
        <f>VLOOKUP(Tabla14[[#This Row],[id]],Tabla2[],'aux buscarv'!N$1,FALSE)</f>
        <v>https://goo.gl/maps/5tLjKJPkHwznj9RG8</v>
      </c>
      <c r="O842" t="s">
        <v>109</v>
      </c>
      <c r="P842" t="s">
        <v>113</v>
      </c>
      <c r="Q842" t="s">
        <v>112</v>
      </c>
      <c r="R842">
        <v>26</v>
      </c>
    </row>
    <row r="843" spans="1:18" x14ac:dyDescent="0.25">
      <c r="A843" t="s">
        <v>524</v>
      </c>
      <c r="B843" s="46">
        <f>VLOOKUP(Tabla14[[#This Row],[id]],Tabla2[],'aux buscarv'!B$1,FALSE)</f>
        <v>44981</v>
      </c>
      <c r="C843" s="61">
        <f>VLOOKUP(Tabla14[[#This Row],[id]],Tabla2[],'aux buscarv'!C$1,FALSE)</f>
        <v>24</v>
      </c>
      <c r="D843" s="61">
        <f>VLOOKUP(Tabla14[[#This Row],[id]],Tabla2[],'aux buscarv'!D$1,FALSE)</f>
        <v>2</v>
      </c>
      <c r="E843" s="61">
        <f>VLOOKUP(Tabla14[[#This Row],[id]],Tabla2[],'aux buscarv'!E$1,FALSE)</f>
        <v>2023</v>
      </c>
      <c r="F843" s="61">
        <f>VLOOKUP(Tabla14[[#This Row],[id]],Tabla2[],'aux buscarv'!F$1,FALSE)</f>
        <v>9</v>
      </c>
      <c r="G843" s="61" t="str">
        <f>VLOOKUP(Tabla14[[#This Row],[id]],Tabla2[],'aux buscarv'!G$1,FALSE)</f>
        <v>ESTAR</v>
      </c>
      <c r="H843" s="61" t="str">
        <f>VLOOKUP(Tabla14[[#This Row],[id]],Tabla2[],'aux buscarv'!H$1,FALSE)</f>
        <v>SANTA CRUZ</v>
      </c>
      <c r="I843" s="61">
        <f>VLOOKUP(Tabla14[[#This Row],[id]],Tabla2[],'aux buscarv'!I$1,FALSE)</f>
        <v>36</v>
      </c>
      <c r="J843" s="61" t="str">
        <f>VLOOKUP(Tabla14[[#This Row],[id]],Tabla2[],'aux buscarv'!J$1,FALSE)</f>
        <v>DESEADO</v>
      </c>
      <c r="K843" s="61" t="str">
        <f>VLOOKUP(Tabla14[[#This Row],[id]],Tabla2[],'aux buscarv'!K$1,FALSE)</f>
        <v>PICO TRUNCADO</v>
      </c>
      <c r="L843" s="61" t="str">
        <f>VLOOKUP(Tabla14[[#This Row],[id]],Tabla2[],'aux buscarv'!L$1,FALSE)</f>
        <v>PLAZA SAN MARTIN</v>
      </c>
      <c r="M843" s="61" t="str">
        <f>VLOOKUP(Tabla14[[#This Row],[id]],Tabla2[],'aux buscarv'!M$1,FALSE)</f>
        <v>9 DE JULIO ENTRE YRIGOYEN  Y ROCA</v>
      </c>
      <c r="N843" s="62" t="str">
        <f>VLOOKUP(Tabla14[[#This Row],[id]],Tabla2[],'aux buscarv'!N$1,FALSE)</f>
        <v>https://goo.gl/maps/5tLjKJPkHwznj9RG8</v>
      </c>
      <c r="O843" t="s">
        <v>114</v>
      </c>
      <c r="P843" t="s">
        <v>115</v>
      </c>
      <c r="Q843" t="s">
        <v>111</v>
      </c>
      <c r="R843">
        <v>38</v>
      </c>
    </row>
    <row r="844" spans="1:18" x14ac:dyDescent="0.25">
      <c r="A844" t="s">
        <v>524</v>
      </c>
      <c r="B844" s="46">
        <f>VLOOKUP(Tabla14[[#This Row],[id]],Tabla2[],'aux buscarv'!B$1,FALSE)</f>
        <v>44981</v>
      </c>
      <c r="C844" s="61">
        <f>VLOOKUP(Tabla14[[#This Row],[id]],Tabla2[],'aux buscarv'!C$1,FALSE)</f>
        <v>24</v>
      </c>
      <c r="D844" s="61">
        <f>VLOOKUP(Tabla14[[#This Row],[id]],Tabla2[],'aux buscarv'!D$1,FALSE)</f>
        <v>2</v>
      </c>
      <c r="E844" s="61">
        <f>VLOOKUP(Tabla14[[#This Row],[id]],Tabla2[],'aux buscarv'!E$1,FALSE)</f>
        <v>2023</v>
      </c>
      <c r="F844" s="61">
        <f>VLOOKUP(Tabla14[[#This Row],[id]],Tabla2[],'aux buscarv'!F$1,FALSE)</f>
        <v>9</v>
      </c>
      <c r="G844" s="61" t="str">
        <f>VLOOKUP(Tabla14[[#This Row],[id]],Tabla2[],'aux buscarv'!G$1,FALSE)</f>
        <v>ESTAR</v>
      </c>
      <c r="H844" s="61" t="str">
        <f>VLOOKUP(Tabla14[[#This Row],[id]],Tabla2[],'aux buscarv'!H$1,FALSE)</f>
        <v>SANTA CRUZ</v>
      </c>
      <c r="I844" s="61">
        <f>VLOOKUP(Tabla14[[#This Row],[id]],Tabla2[],'aux buscarv'!I$1,FALSE)</f>
        <v>36</v>
      </c>
      <c r="J844" s="61" t="str">
        <f>VLOOKUP(Tabla14[[#This Row],[id]],Tabla2[],'aux buscarv'!J$1,FALSE)</f>
        <v>DESEADO</v>
      </c>
      <c r="K844" s="61" t="str">
        <f>VLOOKUP(Tabla14[[#This Row],[id]],Tabla2[],'aux buscarv'!K$1,FALSE)</f>
        <v>PICO TRUNCADO</v>
      </c>
      <c r="L844" s="61" t="str">
        <f>VLOOKUP(Tabla14[[#This Row],[id]],Tabla2[],'aux buscarv'!L$1,FALSE)</f>
        <v>PLAZA SAN MARTIN</v>
      </c>
      <c r="M844" s="61" t="str">
        <f>VLOOKUP(Tabla14[[#This Row],[id]],Tabla2[],'aux buscarv'!M$1,FALSE)</f>
        <v>9 DE JULIO ENTRE YRIGOYEN  Y ROCA</v>
      </c>
      <c r="N844" s="62" t="str">
        <f>VLOOKUP(Tabla14[[#This Row],[id]],Tabla2[],'aux buscarv'!N$1,FALSE)</f>
        <v>https://goo.gl/maps/5tLjKJPkHwznj9RG8</v>
      </c>
      <c r="O844" t="s">
        <v>114</v>
      </c>
      <c r="P844" t="s">
        <v>123</v>
      </c>
      <c r="Q844" t="s">
        <v>124</v>
      </c>
      <c r="R844">
        <v>10</v>
      </c>
    </row>
    <row r="845" spans="1:18" x14ac:dyDescent="0.25">
      <c r="A845" t="s">
        <v>524</v>
      </c>
      <c r="B845" s="46">
        <f>VLOOKUP(Tabla14[[#This Row],[id]],Tabla2[],'aux buscarv'!B$1,FALSE)</f>
        <v>44981</v>
      </c>
      <c r="C845" s="61">
        <f>VLOOKUP(Tabla14[[#This Row],[id]],Tabla2[],'aux buscarv'!C$1,FALSE)</f>
        <v>24</v>
      </c>
      <c r="D845" s="61">
        <f>VLOOKUP(Tabla14[[#This Row],[id]],Tabla2[],'aux buscarv'!D$1,FALSE)</f>
        <v>2</v>
      </c>
      <c r="E845" s="61">
        <f>VLOOKUP(Tabla14[[#This Row],[id]],Tabla2[],'aux buscarv'!E$1,FALSE)</f>
        <v>2023</v>
      </c>
      <c r="F845" s="61">
        <f>VLOOKUP(Tabla14[[#This Row],[id]],Tabla2[],'aux buscarv'!F$1,FALSE)</f>
        <v>9</v>
      </c>
      <c r="G845" s="61" t="str">
        <f>VLOOKUP(Tabla14[[#This Row],[id]],Tabla2[],'aux buscarv'!G$1,FALSE)</f>
        <v>ESTAR</v>
      </c>
      <c r="H845" s="61" t="str">
        <f>VLOOKUP(Tabla14[[#This Row],[id]],Tabla2[],'aux buscarv'!H$1,FALSE)</f>
        <v>SANTA CRUZ</v>
      </c>
      <c r="I845" s="61">
        <f>VLOOKUP(Tabla14[[#This Row],[id]],Tabla2[],'aux buscarv'!I$1,FALSE)</f>
        <v>36</v>
      </c>
      <c r="J845" s="61" t="str">
        <f>VLOOKUP(Tabla14[[#This Row],[id]],Tabla2[],'aux buscarv'!J$1,FALSE)</f>
        <v>DESEADO</v>
      </c>
      <c r="K845" s="61" t="str">
        <f>VLOOKUP(Tabla14[[#This Row],[id]],Tabla2[],'aux buscarv'!K$1,FALSE)</f>
        <v>PICO TRUNCADO</v>
      </c>
      <c r="L845" s="61" t="str">
        <f>VLOOKUP(Tabla14[[#This Row],[id]],Tabla2[],'aux buscarv'!L$1,FALSE)</f>
        <v>PLAZA SAN MARTIN</v>
      </c>
      <c r="M845" s="61" t="str">
        <f>VLOOKUP(Tabla14[[#This Row],[id]],Tabla2[],'aux buscarv'!M$1,FALSE)</f>
        <v>9 DE JULIO ENTRE YRIGOYEN  Y ROCA</v>
      </c>
      <c r="N845" s="62" t="str">
        <f>VLOOKUP(Tabla14[[#This Row],[id]],Tabla2[],'aux buscarv'!N$1,FALSE)</f>
        <v>https://goo.gl/maps/5tLjKJPkHwznj9RG8</v>
      </c>
      <c r="O845" t="s">
        <v>114</v>
      </c>
      <c r="P845" t="s">
        <v>123</v>
      </c>
      <c r="Q845" t="s">
        <v>111</v>
      </c>
      <c r="R845">
        <v>150</v>
      </c>
    </row>
    <row r="846" spans="1:18" x14ac:dyDescent="0.25">
      <c r="A846" t="s">
        <v>516</v>
      </c>
      <c r="B846" s="46">
        <f>VLOOKUP(Tabla14[[#This Row],[id]],Tabla2[],'aux buscarv'!B$1,FALSE)</f>
        <v>44978</v>
      </c>
      <c r="C846" s="61">
        <f>VLOOKUP(Tabla14[[#This Row],[id]],Tabla2[],'aux buscarv'!C$1,FALSE)</f>
        <v>21</v>
      </c>
      <c r="D846" s="61">
        <f>VLOOKUP(Tabla14[[#This Row],[id]],Tabla2[],'aux buscarv'!D$1,FALSE)</f>
        <v>2</v>
      </c>
      <c r="E846" s="61">
        <f>VLOOKUP(Tabla14[[#This Row],[id]],Tabla2[],'aux buscarv'!E$1,FALSE)</f>
        <v>2023</v>
      </c>
      <c r="F846" s="61">
        <f>VLOOKUP(Tabla14[[#This Row],[id]],Tabla2[],'aux buscarv'!F$1,FALSE)</f>
        <v>9</v>
      </c>
      <c r="G846" s="61" t="str">
        <f>VLOOKUP(Tabla14[[#This Row],[id]],Tabla2[],'aux buscarv'!G$1,FALSE)</f>
        <v>ESTAR</v>
      </c>
      <c r="H846" s="61" t="str">
        <f>VLOOKUP(Tabla14[[#This Row],[id]],Tabla2[],'aux buscarv'!H$1,FALSE)</f>
        <v>SANTA CRUZ</v>
      </c>
      <c r="I846" s="61">
        <f>VLOOKUP(Tabla14[[#This Row],[id]],Tabla2[],'aux buscarv'!I$1,FALSE)</f>
        <v>36</v>
      </c>
      <c r="J846" s="61" t="str">
        <f>VLOOKUP(Tabla14[[#This Row],[id]],Tabla2[],'aux buscarv'!J$1,FALSE)</f>
        <v>DESEADO</v>
      </c>
      <c r="K846" s="61" t="str">
        <f>VLOOKUP(Tabla14[[#This Row],[id]],Tabla2[],'aux buscarv'!K$1,FALSE)</f>
        <v>PUERTO DESEADO</v>
      </c>
      <c r="L846" s="61" t="str">
        <f>VLOOKUP(Tabla14[[#This Row],[id]],Tabla2[],'aux buscarv'!L$1,FALSE)</f>
        <v>CIIC</v>
      </c>
      <c r="M846" s="61" t="str">
        <f>VLOOKUP(Tabla14[[#This Row],[id]],Tabla2[],'aux buscarv'!M$1,FALSE)</f>
        <v>ING PORTELA Y ALFREDO GALIMENT</v>
      </c>
      <c r="N846" s="62" t="str">
        <f>VLOOKUP(Tabla14[[#This Row],[id]],Tabla2[],'aux buscarv'!N$1,FALSE)</f>
        <v>https://goo.gl/maps/AZwiRWnFxrKW7fGV8</v>
      </c>
      <c r="O846" t="s">
        <v>129</v>
      </c>
      <c r="P846" t="s">
        <v>281</v>
      </c>
      <c r="Q846" t="s">
        <v>111</v>
      </c>
      <c r="R846">
        <v>10</v>
      </c>
    </row>
    <row r="847" spans="1:18" x14ac:dyDescent="0.25">
      <c r="A847" t="s">
        <v>517</v>
      </c>
      <c r="B847" s="46">
        <f>VLOOKUP(Tabla14[[#This Row],[id]],Tabla2[],'aux buscarv'!B$1,FALSE)</f>
        <v>44979</v>
      </c>
      <c r="C847" s="61">
        <f>VLOOKUP(Tabla14[[#This Row],[id]],Tabla2[],'aux buscarv'!C$1,FALSE)</f>
        <v>22</v>
      </c>
      <c r="D847" s="61">
        <f>VLOOKUP(Tabla14[[#This Row],[id]],Tabla2[],'aux buscarv'!D$1,FALSE)</f>
        <v>2</v>
      </c>
      <c r="E847" s="61">
        <f>VLOOKUP(Tabla14[[#This Row],[id]],Tabla2[],'aux buscarv'!E$1,FALSE)</f>
        <v>2023</v>
      </c>
      <c r="F847" s="61">
        <f>VLOOKUP(Tabla14[[#This Row],[id]],Tabla2[],'aux buscarv'!F$1,FALSE)</f>
        <v>9</v>
      </c>
      <c r="G847" s="61" t="str">
        <f>VLOOKUP(Tabla14[[#This Row],[id]],Tabla2[],'aux buscarv'!G$1,FALSE)</f>
        <v>ESTAR</v>
      </c>
      <c r="H847" s="61" t="str">
        <f>VLOOKUP(Tabla14[[#This Row],[id]],Tabla2[],'aux buscarv'!H$1,FALSE)</f>
        <v>SANTA CRUZ</v>
      </c>
      <c r="I847" s="61">
        <f>VLOOKUP(Tabla14[[#This Row],[id]],Tabla2[],'aux buscarv'!I$1,FALSE)</f>
        <v>36</v>
      </c>
      <c r="J847" s="61" t="str">
        <f>VLOOKUP(Tabla14[[#This Row],[id]],Tabla2[],'aux buscarv'!J$1,FALSE)</f>
        <v>DESEADO</v>
      </c>
      <c r="K847" s="61" t="str">
        <f>VLOOKUP(Tabla14[[#This Row],[id]],Tabla2[],'aux buscarv'!K$1,FALSE)</f>
        <v>CALETA OLIVIA</v>
      </c>
      <c r="L847" s="61" t="str">
        <f>VLOOKUP(Tabla14[[#This Row],[id]],Tabla2[],'aux buscarv'!L$1,FALSE)</f>
        <v>COMPLEJO DEPORTIVO MUNICIPAL ING KNUDSEN</v>
      </c>
      <c r="M847" s="61" t="str">
        <f>VLOOKUP(Tabla14[[#This Row],[id]],Tabla2[],'aux buscarv'!M$1,FALSE)</f>
        <v>AV COSTANERA NESTOR KIRCHNER Y CRUCEROS DEL BELGRANO</v>
      </c>
      <c r="N847" s="62" t="str">
        <f>VLOOKUP(Tabla14[[#This Row],[id]],Tabla2[],'aux buscarv'!N$1,FALSE)</f>
        <v>https://goo.gl/maps/Ja5QqfJ1RjAcYHZTA</v>
      </c>
      <c r="O847" t="s">
        <v>129</v>
      </c>
      <c r="P847" t="s">
        <v>281</v>
      </c>
      <c r="Q847" t="s">
        <v>111</v>
      </c>
      <c r="R847">
        <v>23</v>
      </c>
    </row>
    <row r="848" spans="1:18" x14ac:dyDescent="0.25">
      <c r="A848" t="s">
        <v>517</v>
      </c>
      <c r="B848" s="46">
        <f>VLOOKUP(Tabla14[[#This Row],[id]],Tabla2[],'aux buscarv'!B$1,FALSE)</f>
        <v>44979</v>
      </c>
      <c r="C848" s="61">
        <f>VLOOKUP(Tabla14[[#This Row],[id]],Tabla2[],'aux buscarv'!C$1,FALSE)</f>
        <v>22</v>
      </c>
      <c r="D848" s="61">
        <f>VLOOKUP(Tabla14[[#This Row],[id]],Tabla2[],'aux buscarv'!D$1,FALSE)</f>
        <v>2</v>
      </c>
      <c r="E848" s="61">
        <f>VLOOKUP(Tabla14[[#This Row],[id]],Tabla2[],'aux buscarv'!E$1,FALSE)</f>
        <v>2023</v>
      </c>
      <c r="F848" s="61">
        <f>VLOOKUP(Tabla14[[#This Row],[id]],Tabla2[],'aux buscarv'!F$1,FALSE)</f>
        <v>9</v>
      </c>
      <c r="G848" s="61" t="str">
        <f>VLOOKUP(Tabla14[[#This Row],[id]],Tabla2[],'aux buscarv'!G$1,FALSE)</f>
        <v>ESTAR</v>
      </c>
      <c r="H848" s="61" t="str">
        <f>VLOOKUP(Tabla14[[#This Row],[id]],Tabla2[],'aux buscarv'!H$1,FALSE)</f>
        <v>SANTA CRUZ</v>
      </c>
      <c r="I848" s="61">
        <f>VLOOKUP(Tabla14[[#This Row],[id]],Tabla2[],'aux buscarv'!I$1,FALSE)</f>
        <v>36</v>
      </c>
      <c r="J848" s="61" t="str">
        <f>VLOOKUP(Tabla14[[#This Row],[id]],Tabla2[],'aux buscarv'!J$1,FALSE)</f>
        <v>DESEADO</v>
      </c>
      <c r="K848" s="61" t="str">
        <f>VLOOKUP(Tabla14[[#This Row],[id]],Tabla2[],'aux buscarv'!K$1,FALSE)</f>
        <v>CALETA OLIVIA</v>
      </c>
      <c r="L848" s="61" t="str">
        <f>VLOOKUP(Tabla14[[#This Row],[id]],Tabla2[],'aux buscarv'!L$1,FALSE)</f>
        <v>COMPLEJO DEPORTIVO MUNICIPAL ING KNUDSEN</v>
      </c>
      <c r="M848" s="61" t="str">
        <f>VLOOKUP(Tabla14[[#This Row],[id]],Tabla2[],'aux buscarv'!M$1,FALSE)</f>
        <v>AV COSTANERA NESTOR KIRCHNER Y CRUCEROS DEL BELGRANO</v>
      </c>
      <c r="N848" s="62" t="str">
        <f>VLOOKUP(Tabla14[[#This Row],[id]],Tabla2[],'aux buscarv'!N$1,FALSE)</f>
        <v>https://goo.gl/maps/Ja5QqfJ1RjAcYHZTA</v>
      </c>
      <c r="O848" t="s">
        <v>129</v>
      </c>
      <c r="P848" t="s">
        <v>281</v>
      </c>
      <c r="Q848" t="s">
        <v>111</v>
      </c>
      <c r="R848">
        <v>3</v>
      </c>
    </row>
    <row r="849" spans="1:18" x14ac:dyDescent="0.25">
      <c r="A849" t="s">
        <v>523</v>
      </c>
      <c r="B849" s="46">
        <f>VLOOKUP(Tabla14[[#This Row],[id]],Tabla2[],'aux buscarv'!B$1,FALSE)</f>
        <v>44980</v>
      </c>
      <c r="C849" s="61">
        <f>VLOOKUP(Tabla14[[#This Row],[id]],Tabla2[],'aux buscarv'!C$1,FALSE)</f>
        <v>23</v>
      </c>
      <c r="D849" s="61">
        <f>VLOOKUP(Tabla14[[#This Row],[id]],Tabla2[],'aux buscarv'!D$1,FALSE)</f>
        <v>2</v>
      </c>
      <c r="E849" s="61">
        <f>VLOOKUP(Tabla14[[#This Row],[id]],Tabla2[],'aux buscarv'!E$1,FALSE)</f>
        <v>2023</v>
      </c>
      <c r="F849" s="61">
        <f>VLOOKUP(Tabla14[[#This Row],[id]],Tabla2[],'aux buscarv'!F$1,FALSE)</f>
        <v>9</v>
      </c>
      <c r="G849" s="61" t="str">
        <f>VLOOKUP(Tabla14[[#This Row],[id]],Tabla2[],'aux buscarv'!G$1,FALSE)</f>
        <v>ESTAR</v>
      </c>
      <c r="H849" s="61" t="str">
        <f>VLOOKUP(Tabla14[[#This Row],[id]],Tabla2[],'aux buscarv'!H$1,FALSE)</f>
        <v>SANTA CRUZ</v>
      </c>
      <c r="I849" s="61">
        <f>VLOOKUP(Tabla14[[#This Row],[id]],Tabla2[],'aux buscarv'!I$1,FALSE)</f>
        <v>36</v>
      </c>
      <c r="J849" s="61" t="str">
        <f>VLOOKUP(Tabla14[[#This Row],[id]],Tabla2[],'aux buscarv'!J$1,FALSE)</f>
        <v>DESEADO</v>
      </c>
      <c r="K849" s="61" t="str">
        <f>VLOOKUP(Tabla14[[#This Row],[id]],Tabla2[],'aux buscarv'!K$1,FALSE)</f>
        <v>CALETA OLIVIA</v>
      </c>
      <c r="L849" s="61" t="str">
        <f>VLOOKUP(Tabla14[[#This Row],[id]],Tabla2[],'aux buscarv'!L$1,FALSE)</f>
        <v>COMPLEJO DEPORTIVO MUNICIPAL ING KNUDSEN</v>
      </c>
      <c r="M849" s="61" t="str">
        <f>VLOOKUP(Tabla14[[#This Row],[id]],Tabla2[],'aux buscarv'!M$1,FALSE)</f>
        <v>AV COSTANERA NESTOR KIRCHNER Y CRUCEROS DEL BELGRANO</v>
      </c>
      <c r="N849" s="62" t="str">
        <f>VLOOKUP(Tabla14[[#This Row],[id]],Tabla2[],'aux buscarv'!N$1,FALSE)</f>
        <v>https://goo.gl/maps/Ja5QqfJ1RjAcYHZTA</v>
      </c>
      <c r="O849" t="s">
        <v>129</v>
      </c>
      <c r="P849" t="s">
        <v>281</v>
      </c>
      <c r="Q849" t="s">
        <v>111</v>
      </c>
      <c r="R849">
        <v>29</v>
      </c>
    </row>
    <row r="850" spans="1:18" x14ac:dyDescent="0.25">
      <c r="A850" t="s">
        <v>524</v>
      </c>
      <c r="B850" s="46">
        <f>VLOOKUP(Tabla14[[#This Row],[id]],Tabla2[],'aux buscarv'!B$1,FALSE)</f>
        <v>44981</v>
      </c>
      <c r="C850" s="61">
        <f>VLOOKUP(Tabla14[[#This Row],[id]],Tabla2[],'aux buscarv'!C$1,FALSE)</f>
        <v>24</v>
      </c>
      <c r="D850" s="61">
        <f>VLOOKUP(Tabla14[[#This Row],[id]],Tabla2[],'aux buscarv'!D$1,FALSE)</f>
        <v>2</v>
      </c>
      <c r="E850" s="61">
        <f>VLOOKUP(Tabla14[[#This Row],[id]],Tabla2[],'aux buscarv'!E$1,FALSE)</f>
        <v>2023</v>
      </c>
      <c r="F850" s="61">
        <f>VLOOKUP(Tabla14[[#This Row],[id]],Tabla2[],'aux buscarv'!F$1,FALSE)</f>
        <v>9</v>
      </c>
      <c r="G850" s="61" t="str">
        <f>VLOOKUP(Tabla14[[#This Row],[id]],Tabla2[],'aux buscarv'!G$1,FALSE)</f>
        <v>ESTAR</v>
      </c>
      <c r="H850" s="61" t="str">
        <f>VLOOKUP(Tabla14[[#This Row],[id]],Tabla2[],'aux buscarv'!H$1,FALSE)</f>
        <v>SANTA CRUZ</v>
      </c>
      <c r="I850" s="61">
        <f>VLOOKUP(Tabla14[[#This Row],[id]],Tabla2[],'aux buscarv'!I$1,FALSE)</f>
        <v>36</v>
      </c>
      <c r="J850" s="61" t="str">
        <f>VLOOKUP(Tabla14[[#This Row],[id]],Tabla2[],'aux buscarv'!J$1,FALSE)</f>
        <v>DESEADO</v>
      </c>
      <c r="K850" s="61" t="str">
        <f>VLOOKUP(Tabla14[[#This Row],[id]],Tabla2[],'aux buscarv'!K$1,FALSE)</f>
        <v>PICO TRUNCADO</v>
      </c>
      <c r="L850" s="61" t="str">
        <f>VLOOKUP(Tabla14[[#This Row],[id]],Tabla2[],'aux buscarv'!L$1,FALSE)</f>
        <v>PLAZA SAN MARTIN</v>
      </c>
      <c r="M850" s="61" t="str">
        <f>VLOOKUP(Tabla14[[#This Row],[id]],Tabla2[],'aux buscarv'!M$1,FALSE)</f>
        <v>9 DE JULIO ENTRE YRIGOYEN  Y ROCA</v>
      </c>
      <c r="N850" s="62" t="str">
        <f>VLOOKUP(Tabla14[[#This Row],[id]],Tabla2[],'aux buscarv'!N$1,FALSE)</f>
        <v>https://goo.gl/maps/5tLjKJPkHwznj9RG8</v>
      </c>
      <c r="O850" t="s">
        <v>144</v>
      </c>
      <c r="P850" t="s">
        <v>145</v>
      </c>
      <c r="Q850" t="s">
        <v>111</v>
      </c>
      <c r="R850">
        <v>25</v>
      </c>
    </row>
    <row r="851" spans="1:18" x14ac:dyDescent="0.25">
      <c r="A851" t="s">
        <v>524</v>
      </c>
      <c r="B851" s="46">
        <f>VLOOKUP(Tabla14[[#This Row],[id]],Tabla2[],'aux buscarv'!B$1,FALSE)</f>
        <v>44981</v>
      </c>
      <c r="C851" s="61">
        <f>VLOOKUP(Tabla14[[#This Row],[id]],Tabla2[],'aux buscarv'!C$1,FALSE)</f>
        <v>24</v>
      </c>
      <c r="D851" s="61">
        <f>VLOOKUP(Tabla14[[#This Row],[id]],Tabla2[],'aux buscarv'!D$1,FALSE)</f>
        <v>2</v>
      </c>
      <c r="E851" s="61">
        <f>VLOOKUP(Tabla14[[#This Row],[id]],Tabla2[],'aux buscarv'!E$1,FALSE)</f>
        <v>2023</v>
      </c>
      <c r="F851" s="61">
        <f>VLOOKUP(Tabla14[[#This Row],[id]],Tabla2[],'aux buscarv'!F$1,FALSE)</f>
        <v>9</v>
      </c>
      <c r="G851" s="61" t="str">
        <f>VLOOKUP(Tabla14[[#This Row],[id]],Tabla2[],'aux buscarv'!G$1,FALSE)</f>
        <v>ESTAR</v>
      </c>
      <c r="H851" s="61" t="str">
        <f>VLOOKUP(Tabla14[[#This Row],[id]],Tabla2[],'aux buscarv'!H$1,FALSE)</f>
        <v>SANTA CRUZ</v>
      </c>
      <c r="I851" s="61">
        <f>VLOOKUP(Tabla14[[#This Row],[id]],Tabla2[],'aux buscarv'!I$1,FALSE)</f>
        <v>36</v>
      </c>
      <c r="J851" s="61" t="str">
        <f>VLOOKUP(Tabla14[[#This Row],[id]],Tabla2[],'aux buscarv'!J$1,FALSE)</f>
        <v>DESEADO</v>
      </c>
      <c r="K851" s="61" t="str">
        <f>VLOOKUP(Tabla14[[#This Row],[id]],Tabla2[],'aux buscarv'!K$1,FALSE)</f>
        <v>PICO TRUNCADO</v>
      </c>
      <c r="L851" s="61" t="str">
        <f>VLOOKUP(Tabla14[[#This Row],[id]],Tabla2[],'aux buscarv'!L$1,FALSE)</f>
        <v>PLAZA SAN MARTIN</v>
      </c>
      <c r="M851" s="61" t="str">
        <f>VLOOKUP(Tabla14[[#This Row],[id]],Tabla2[],'aux buscarv'!M$1,FALSE)</f>
        <v>9 DE JULIO ENTRE YRIGOYEN  Y ROCA</v>
      </c>
      <c r="N851" s="62" t="str">
        <f>VLOOKUP(Tabla14[[#This Row],[id]],Tabla2[],'aux buscarv'!N$1,FALSE)</f>
        <v>https://goo.gl/maps/5tLjKJPkHwznj9RG8</v>
      </c>
      <c r="O851" t="s">
        <v>144</v>
      </c>
      <c r="P851" t="s">
        <v>145</v>
      </c>
      <c r="Q851" t="s">
        <v>146</v>
      </c>
      <c r="R851">
        <v>100</v>
      </c>
    </row>
    <row r="852" spans="1:18" x14ac:dyDescent="0.25">
      <c r="A852" t="s">
        <v>524</v>
      </c>
      <c r="B852" s="46">
        <f>VLOOKUP(Tabla14[[#This Row],[id]],Tabla2[],'aux buscarv'!B$1,FALSE)</f>
        <v>44981</v>
      </c>
      <c r="C852" s="61">
        <f>VLOOKUP(Tabla14[[#This Row],[id]],Tabla2[],'aux buscarv'!C$1,FALSE)</f>
        <v>24</v>
      </c>
      <c r="D852" s="61">
        <f>VLOOKUP(Tabla14[[#This Row],[id]],Tabla2[],'aux buscarv'!D$1,FALSE)</f>
        <v>2</v>
      </c>
      <c r="E852" s="61">
        <f>VLOOKUP(Tabla14[[#This Row],[id]],Tabla2[],'aux buscarv'!E$1,FALSE)</f>
        <v>2023</v>
      </c>
      <c r="F852" s="61">
        <f>VLOOKUP(Tabla14[[#This Row],[id]],Tabla2[],'aux buscarv'!F$1,FALSE)</f>
        <v>9</v>
      </c>
      <c r="G852" s="61" t="str">
        <f>VLOOKUP(Tabla14[[#This Row],[id]],Tabla2[],'aux buscarv'!G$1,FALSE)</f>
        <v>ESTAR</v>
      </c>
      <c r="H852" s="61" t="str">
        <f>VLOOKUP(Tabla14[[#This Row],[id]],Tabla2[],'aux buscarv'!H$1,FALSE)</f>
        <v>SANTA CRUZ</v>
      </c>
      <c r="I852" s="61">
        <f>VLOOKUP(Tabla14[[#This Row],[id]],Tabla2[],'aux buscarv'!I$1,FALSE)</f>
        <v>36</v>
      </c>
      <c r="J852" s="61" t="str">
        <f>VLOOKUP(Tabla14[[#This Row],[id]],Tabla2[],'aux buscarv'!J$1,FALSE)</f>
        <v>DESEADO</v>
      </c>
      <c r="K852" s="61" t="str">
        <f>VLOOKUP(Tabla14[[#This Row],[id]],Tabla2[],'aux buscarv'!K$1,FALSE)</f>
        <v>PICO TRUNCADO</v>
      </c>
      <c r="L852" s="61" t="str">
        <f>VLOOKUP(Tabla14[[#This Row],[id]],Tabla2[],'aux buscarv'!L$1,FALSE)</f>
        <v>PLAZA SAN MARTIN</v>
      </c>
      <c r="M852" s="61" t="str">
        <f>VLOOKUP(Tabla14[[#This Row],[id]],Tabla2[],'aux buscarv'!M$1,FALSE)</f>
        <v>9 DE JULIO ENTRE YRIGOYEN  Y ROCA</v>
      </c>
      <c r="N852" s="62" t="str">
        <f>VLOOKUP(Tabla14[[#This Row],[id]],Tabla2[],'aux buscarv'!N$1,FALSE)</f>
        <v>https://goo.gl/maps/5tLjKJPkHwznj9RG8</v>
      </c>
      <c r="O852" t="s">
        <v>151</v>
      </c>
      <c r="P852" t="s">
        <v>151</v>
      </c>
      <c r="Q852" t="s">
        <v>111</v>
      </c>
      <c r="R852">
        <v>43</v>
      </c>
    </row>
    <row r="853" spans="1:18" x14ac:dyDescent="0.25">
      <c r="A853" t="s">
        <v>524</v>
      </c>
      <c r="B853" s="46">
        <f>VLOOKUP(Tabla14[[#This Row],[id]],Tabla2[],'aux buscarv'!B$1,FALSE)</f>
        <v>44981</v>
      </c>
      <c r="C853" s="61">
        <f>VLOOKUP(Tabla14[[#This Row],[id]],Tabla2[],'aux buscarv'!C$1,FALSE)</f>
        <v>24</v>
      </c>
      <c r="D853" s="61">
        <f>VLOOKUP(Tabla14[[#This Row],[id]],Tabla2[],'aux buscarv'!D$1,FALSE)</f>
        <v>2</v>
      </c>
      <c r="E853" s="61">
        <f>VLOOKUP(Tabla14[[#This Row],[id]],Tabla2[],'aux buscarv'!E$1,FALSE)</f>
        <v>2023</v>
      </c>
      <c r="F853" s="61">
        <f>VLOOKUP(Tabla14[[#This Row],[id]],Tabla2[],'aux buscarv'!F$1,FALSE)</f>
        <v>9</v>
      </c>
      <c r="G853" s="61" t="str">
        <f>VLOOKUP(Tabla14[[#This Row],[id]],Tabla2[],'aux buscarv'!G$1,FALSE)</f>
        <v>ESTAR</v>
      </c>
      <c r="H853" s="61" t="str">
        <f>VLOOKUP(Tabla14[[#This Row],[id]],Tabla2[],'aux buscarv'!H$1,FALSE)</f>
        <v>SANTA CRUZ</v>
      </c>
      <c r="I853" s="61">
        <f>VLOOKUP(Tabla14[[#This Row],[id]],Tabla2[],'aux buscarv'!I$1,FALSE)</f>
        <v>36</v>
      </c>
      <c r="J853" s="61" t="str">
        <f>VLOOKUP(Tabla14[[#This Row],[id]],Tabla2[],'aux buscarv'!J$1,FALSE)</f>
        <v>DESEADO</v>
      </c>
      <c r="K853" s="61" t="str">
        <f>VLOOKUP(Tabla14[[#This Row],[id]],Tabla2[],'aux buscarv'!K$1,FALSE)</f>
        <v>PICO TRUNCADO</v>
      </c>
      <c r="L853" s="61" t="str">
        <f>VLOOKUP(Tabla14[[#This Row],[id]],Tabla2[],'aux buscarv'!L$1,FALSE)</f>
        <v>PLAZA SAN MARTIN</v>
      </c>
      <c r="M853" s="61" t="str">
        <f>VLOOKUP(Tabla14[[#This Row],[id]],Tabla2[],'aux buscarv'!M$1,FALSE)</f>
        <v>9 DE JULIO ENTRE YRIGOYEN  Y ROCA</v>
      </c>
      <c r="N853" s="62" t="str">
        <f>VLOOKUP(Tabla14[[#This Row],[id]],Tabla2[],'aux buscarv'!N$1,FALSE)</f>
        <v>https://goo.gl/maps/5tLjKJPkHwznj9RG8</v>
      </c>
      <c r="O853" t="s">
        <v>151</v>
      </c>
      <c r="P853" t="s">
        <v>151</v>
      </c>
      <c r="Q853" t="s">
        <v>142</v>
      </c>
      <c r="R853">
        <v>89</v>
      </c>
    </row>
    <row r="854" spans="1:18" x14ac:dyDescent="0.25">
      <c r="A854" t="s">
        <v>524</v>
      </c>
      <c r="B854" s="46">
        <f>VLOOKUP(Tabla14[[#This Row],[id]],Tabla2[],'aux buscarv'!B$1,FALSE)</f>
        <v>44981</v>
      </c>
      <c r="C854" s="61">
        <f>VLOOKUP(Tabla14[[#This Row],[id]],Tabla2[],'aux buscarv'!C$1,FALSE)</f>
        <v>24</v>
      </c>
      <c r="D854" s="61">
        <f>VLOOKUP(Tabla14[[#This Row],[id]],Tabla2[],'aux buscarv'!D$1,FALSE)</f>
        <v>2</v>
      </c>
      <c r="E854" s="61">
        <f>VLOOKUP(Tabla14[[#This Row],[id]],Tabla2[],'aux buscarv'!E$1,FALSE)</f>
        <v>2023</v>
      </c>
      <c r="F854" s="61">
        <f>VLOOKUP(Tabla14[[#This Row],[id]],Tabla2[],'aux buscarv'!F$1,FALSE)</f>
        <v>9</v>
      </c>
      <c r="G854" s="61" t="str">
        <f>VLOOKUP(Tabla14[[#This Row],[id]],Tabla2[],'aux buscarv'!G$1,FALSE)</f>
        <v>ESTAR</v>
      </c>
      <c r="H854" s="61" t="str">
        <f>VLOOKUP(Tabla14[[#This Row],[id]],Tabla2[],'aux buscarv'!H$1,FALSE)</f>
        <v>SANTA CRUZ</v>
      </c>
      <c r="I854" s="61">
        <f>VLOOKUP(Tabla14[[#This Row],[id]],Tabla2[],'aux buscarv'!I$1,FALSE)</f>
        <v>36</v>
      </c>
      <c r="J854" s="61" t="str">
        <f>VLOOKUP(Tabla14[[#This Row],[id]],Tabla2[],'aux buscarv'!J$1,FALSE)</f>
        <v>DESEADO</v>
      </c>
      <c r="K854" s="61" t="str">
        <f>VLOOKUP(Tabla14[[#This Row],[id]],Tabla2[],'aux buscarv'!K$1,FALSE)</f>
        <v>PICO TRUNCADO</v>
      </c>
      <c r="L854" s="61" t="str">
        <f>VLOOKUP(Tabla14[[#This Row],[id]],Tabla2[],'aux buscarv'!L$1,FALSE)</f>
        <v>PLAZA SAN MARTIN</v>
      </c>
      <c r="M854" s="61" t="str">
        <f>VLOOKUP(Tabla14[[#This Row],[id]],Tabla2[],'aux buscarv'!M$1,FALSE)</f>
        <v>9 DE JULIO ENTRE YRIGOYEN  Y ROCA</v>
      </c>
      <c r="N854" s="62" t="str">
        <f>VLOOKUP(Tabla14[[#This Row],[id]],Tabla2[],'aux buscarv'!N$1,FALSE)</f>
        <v>https://goo.gl/maps/5tLjKJPkHwznj9RG8</v>
      </c>
      <c r="O854" t="s">
        <v>152</v>
      </c>
      <c r="P854" t="s">
        <v>152</v>
      </c>
      <c r="Q854" t="s">
        <v>111</v>
      </c>
      <c r="R854">
        <v>57</v>
      </c>
    </row>
    <row r="855" spans="1:18" x14ac:dyDescent="0.25">
      <c r="A855" t="s">
        <v>524</v>
      </c>
      <c r="B855" s="46">
        <f>VLOOKUP(Tabla14[[#This Row],[id]],Tabla2[],'aux buscarv'!B$1,FALSE)</f>
        <v>44981</v>
      </c>
      <c r="C855" s="61">
        <f>VLOOKUP(Tabla14[[#This Row],[id]],Tabla2[],'aux buscarv'!C$1,FALSE)</f>
        <v>24</v>
      </c>
      <c r="D855" s="61">
        <f>VLOOKUP(Tabla14[[#This Row],[id]],Tabla2[],'aux buscarv'!D$1,FALSE)</f>
        <v>2</v>
      </c>
      <c r="E855" s="61">
        <f>VLOOKUP(Tabla14[[#This Row],[id]],Tabla2[],'aux buscarv'!E$1,FALSE)</f>
        <v>2023</v>
      </c>
      <c r="F855" s="61">
        <f>VLOOKUP(Tabla14[[#This Row],[id]],Tabla2[],'aux buscarv'!F$1,FALSE)</f>
        <v>9</v>
      </c>
      <c r="G855" s="61" t="str">
        <f>VLOOKUP(Tabla14[[#This Row],[id]],Tabla2[],'aux buscarv'!G$1,FALSE)</f>
        <v>ESTAR</v>
      </c>
      <c r="H855" s="61" t="str">
        <f>VLOOKUP(Tabla14[[#This Row],[id]],Tabla2[],'aux buscarv'!H$1,FALSE)</f>
        <v>SANTA CRUZ</v>
      </c>
      <c r="I855" s="61">
        <f>VLOOKUP(Tabla14[[#This Row],[id]],Tabla2[],'aux buscarv'!I$1,FALSE)</f>
        <v>36</v>
      </c>
      <c r="J855" s="61" t="str">
        <f>VLOOKUP(Tabla14[[#This Row],[id]],Tabla2[],'aux buscarv'!J$1,FALSE)</f>
        <v>DESEADO</v>
      </c>
      <c r="K855" s="61" t="str">
        <f>VLOOKUP(Tabla14[[#This Row],[id]],Tabla2[],'aux buscarv'!K$1,FALSE)</f>
        <v>PICO TRUNCADO</v>
      </c>
      <c r="L855" s="61" t="str">
        <f>VLOOKUP(Tabla14[[#This Row],[id]],Tabla2[],'aux buscarv'!L$1,FALSE)</f>
        <v>PLAZA SAN MARTIN</v>
      </c>
      <c r="M855" s="61" t="str">
        <f>VLOOKUP(Tabla14[[#This Row],[id]],Tabla2[],'aux buscarv'!M$1,FALSE)</f>
        <v>9 DE JULIO ENTRE YRIGOYEN  Y ROCA</v>
      </c>
      <c r="N855" s="62" t="str">
        <f>VLOOKUP(Tabla14[[#This Row],[id]],Tabla2[],'aux buscarv'!N$1,FALSE)</f>
        <v>https://goo.gl/maps/5tLjKJPkHwznj9RG8</v>
      </c>
      <c r="O855" t="s">
        <v>152</v>
      </c>
      <c r="P855" t="s">
        <v>152</v>
      </c>
      <c r="Q855" t="s">
        <v>142</v>
      </c>
      <c r="R855">
        <v>69</v>
      </c>
    </row>
    <row r="856" spans="1:18" x14ac:dyDescent="0.25">
      <c r="A856" t="s">
        <v>526</v>
      </c>
      <c r="B856" s="46">
        <f>VLOOKUP(Tabla14[[#This Row],[id]],Tabla2[],'aux buscarv'!B$1,FALSE)</f>
        <v>44982</v>
      </c>
      <c r="C856" s="61">
        <f>VLOOKUP(Tabla14[[#This Row],[id]],Tabla2[],'aux buscarv'!C$1,FALSE)</f>
        <v>25</v>
      </c>
      <c r="D856" s="61">
        <f>VLOOKUP(Tabla14[[#This Row],[id]],Tabla2[],'aux buscarv'!D$1,FALSE)</f>
        <v>2</v>
      </c>
      <c r="E856" s="61">
        <f>VLOOKUP(Tabla14[[#This Row],[id]],Tabla2[],'aux buscarv'!E$1,FALSE)</f>
        <v>2023</v>
      </c>
      <c r="F856" s="61">
        <f>VLOOKUP(Tabla14[[#This Row],[id]],Tabla2[],'aux buscarv'!F$1,FALSE)</f>
        <v>9</v>
      </c>
      <c r="G856" s="61" t="str">
        <f>VLOOKUP(Tabla14[[#This Row],[id]],Tabla2[],'aux buscarv'!G$1,FALSE)</f>
        <v>ESTAR</v>
      </c>
      <c r="H856" s="61" t="str">
        <f>VLOOKUP(Tabla14[[#This Row],[id]],Tabla2[],'aux buscarv'!H$1,FALSE)</f>
        <v>SANTA CRUZ</v>
      </c>
      <c r="I856" s="61">
        <f>VLOOKUP(Tabla14[[#This Row],[id]],Tabla2[],'aux buscarv'!I$1,FALSE)</f>
        <v>36</v>
      </c>
      <c r="J856" s="61" t="str">
        <f>VLOOKUP(Tabla14[[#This Row],[id]],Tabla2[],'aux buscarv'!J$1,FALSE)</f>
        <v>DESEADO</v>
      </c>
      <c r="K856" s="61" t="str">
        <f>VLOOKUP(Tabla14[[#This Row],[id]],Tabla2[],'aux buscarv'!K$1,FALSE)</f>
        <v>PICO TRUNCADO</v>
      </c>
      <c r="L856" s="61" t="str">
        <f>VLOOKUP(Tabla14[[#This Row],[id]],Tabla2[],'aux buscarv'!L$1,FALSE)</f>
        <v>PLAZA SAN MARTIN</v>
      </c>
      <c r="M856" s="61" t="str">
        <f>VLOOKUP(Tabla14[[#This Row],[id]],Tabla2[],'aux buscarv'!M$1,FALSE)</f>
        <v>9 DE JULIO ENTRE YRIGOYEN  Y ROCA</v>
      </c>
      <c r="N856" s="62" t="str">
        <f>VLOOKUP(Tabla14[[#This Row],[id]],Tabla2[],'aux buscarv'!N$1,FALSE)</f>
        <v>https://goo.gl/maps/5tLjKJPkHwznj9RG8</v>
      </c>
      <c r="O856" t="s">
        <v>109</v>
      </c>
      <c r="P856" t="s">
        <v>110</v>
      </c>
      <c r="Q856" t="s">
        <v>111</v>
      </c>
      <c r="R856">
        <v>112</v>
      </c>
    </row>
    <row r="857" spans="1:18" x14ac:dyDescent="0.25">
      <c r="A857" t="s">
        <v>526</v>
      </c>
      <c r="B857" s="46">
        <f>VLOOKUP(Tabla14[[#This Row],[id]],Tabla2[],'aux buscarv'!B$1,FALSE)</f>
        <v>44982</v>
      </c>
      <c r="C857" s="61">
        <f>VLOOKUP(Tabla14[[#This Row],[id]],Tabla2[],'aux buscarv'!C$1,FALSE)</f>
        <v>25</v>
      </c>
      <c r="D857" s="61">
        <f>VLOOKUP(Tabla14[[#This Row],[id]],Tabla2[],'aux buscarv'!D$1,FALSE)</f>
        <v>2</v>
      </c>
      <c r="E857" s="61">
        <f>VLOOKUP(Tabla14[[#This Row],[id]],Tabla2[],'aux buscarv'!E$1,FALSE)</f>
        <v>2023</v>
      </c>
      <c r="F857" s="61">
        <f>VLOOKUP(Tabla14[[#This Row],[id]],Tabla2[],'aux buscarv'!F$1,FALSE)</f>
        <v>9</v>
      </c>
      <c r="G857" s="61" t="str">
        <f>VLOOKUP(Tabla14[[#This Row],[id]],Tabla2[],'aux buscarv'!G$1,FALSE)</f>
        <v>ESTAR</v>
      </c>
      <c r="H857" s="61" t="str">
        <f>VLOOKUP(Tabla14[[#This Row],[id]],Tabla2[],'aux buscarv'!H$1,FALSE)</f>
        <v>SANTA CRUZ</v>
      </c>
      <c r="I857" s="61">
        <f>VLOOKUP(Tabla14[[#This Row],[id]],Tabla2[],'aux buscarv'!I$1,FALSE)</f>
        <v>36</v>
      </c>
      <c r="J857" s="61" t="str">
        <f>VLOOKUP(Tabla14[[#This Row],[id]],Tabla2[],'aux buscarv'!J$1,FALSE)</f>
        <v>DESEADO</v>
      </c>
      <c r="K857" s="61" t="str">
        <f>VLOOKUP(Tabla14[[#This Row],[id]],Tabla2[],'aux buscarv'!K$1,FALSE)</f>
        <v>PICO TRUNCADO</v>
      </c>
      <c r="L857" s="61" t="str">
        <f>VLOOKUP(Tabla14[[#This Row],[id]],Tabla2[],'aux buscarv'!L$1,FALSE)</f>
        <v>PLAZA SAN MARTIN</v>
      </c>
      <c r="M857" s="61" t="str">
        <f>VLOOKUP(Tabla14[[#This Row],[id]],Tabla2[],'aux buscarv'!M$1,FALSE)</f>
        <v>9 DE JULIO ENTRE YRIGOYEN  Y ROCA</v>
      </c>
      <c r="N857" s="62" t="str">
        <f>VLOOKUP(Tabla14[[#This Row],[id]],Tabla2[],'aux buscarv'!N$1,FALSE)</f>
        <v>https://goo.gl/maps/5tLjKJPkHwznj9RG8</v>
      </c>
      <c r="O857" t="s">
        <v>109</v>
      </c>
      <c r="P857" t="s">
        <v>110</v>
      </c>
      <c r="Q857" t="s">
        <v>112</v>
      </c>
      <c r="R857">
        <v>67</v>
      </c>
    </row>
    <row r="858" spans="1:18" x14ac:dyDescent="0.25">
      <c r="A858" t="s">
        <v>526</v>
      </c>
      <c r="B858" s="46">
        <f>VLOOKUP(Tabla14[[#This Row],[id]],Tabla2[],'aux buscarv'!B$1,FALSE)</f>
        <v>44982</v>
      </c>
      <c r="C858" s="61">
        <f>VLOOKUP(Tabla14[[#This Row],[id]],Tabla2[],'aux buscarv'!C$1,FALSE)</f>
        <v>25</v>
      </c>
      <c r="D858" s="61">
        <f>VLOOKUP(Tabla14[[#This Row],[id]],Tabla2[],'aux buscarv'!D$1,FALSE)</f>
        <v>2</v>
      </c>
      <c r="E858" s="61">
        <f>VLOOKUP(Tabla14[[#This Row],[id]],Tabla2[],'aux buscarv'!E$1,FALSE)</f>
        <v>2023</v>
      </c>
      <c r="F858" s="61">
        <f>VLOOKUP(Tabla14[[#This Row],[id]],Tabla2[],'aux buscarv'!F$1,FALSE)</f>
        <v>9</v>
      </c>
      <c r="G858" s="61" t="str">
        <f>VLOOKUP(Tabla14[[#This Row],[id]],Tabla2[],'aux buscarv'!G$1,FALSE)</f>
        <v>ESTAR</v>
      </c>
      <c r="H858" s="61" t="str">
        <f>VLOOKUP(Tabla14[[#This Row],[id]],Tabla2[],'aux buscarv'!H$1,FALSE)</f>
        <v>SANTA CRUZ</v>
      </c>
      <c r="I858" s="61">
        <f>VLOOKUP(Tabla14[[#This Row],[id]],Tabla2[],'aux buscarv'!I$1,FALSE)</f>
        <v>36</v>
      </c>
      <c r="J858" s="61" t="str">
        <f>VLOOKUP(Tabla14[[#This Row],[id]],Tabla2[],'aux buscarv'!J$1,FALSE)</f>
        <v>DESEADO</v>
      </c>
      <c r="K858" s="61" t="str">
        <f>VLOOKUP(Tabla14[[#This Row],[id]],Tabla2[],'aux buscarv'!K$1,FALSE)</f>
        <v>PICO TRUNCADO</v>
      </c>
      <c r="L858" s="61" t="str">
        <f>VLOOKUP(Tabla14[[#This Row],[id]],Tabla2[],'aux buscarv'!L$1,FALSE)</f>
        <v>PLAZA SAN MARTIN</v>
      </c>
      <c r="M858" s="61" t="str">
        <f>VLOOKUP(Tabla14[[#This Row],[id]],Tabla2[],'aux buscarv'!M$1,FALSE)</f>
        <v>9 DE JULIO ENTRE YRIGOYEN  Y ROCA</v>
      </c>
      <c r="N858" s="62" t="str">
        <f>VLOOKUP(Tabla14[[#This Row],[id]],Tabla2[],'aux buscarv'!N$1,FALSE)</f>
        <v>https://goo.gl/maps/5tLjKJPkHwznj9RG8</v>
      </c>
      <c r="O858" t="s">
        <v>109</v>
      </c>
      <c r="P858" t="s">
        <v>110</v>
      </c>
      <c r="Q858" t="s">
        <v>120</v>
      </c>
      <c r="R858">
        <v>36</v>
      </c>
    </row>
    <row r="859" spans="1:18" x14ac:dyDescent="0.25">
      <c r="A859" t="s">
        <v>526</v>
      </c>
      <c r="B859" s="46">
        <f>VLOOKUP(Tabla14[[#This Row],[id]],Tabla2[],'aux buscarv'!B$1,FALSE)</f>
        <v>44982</v>
      </c>
      <c r="C859" s="61">
        <f>VLOOKUP(Tabla14[[#This Row],[id]],Tabla2[],'aux buscarv'!C$1,FALSE)</f>
        <v>25</v>
      </c>
      <c r="D859" s="61">
        <f>VLOOKUP(Tabla14[[#This Row],[id]],Tabla2[],'aux buscarv'!D$1,FALSE)</f>
        <v>2</v>
      </c>
      <c r="E859" s="61">
        <f>VLOOKUP(Tabla14[[#This Row],[id]],Tabla2[],'aux buscarv'!E$1,FALSE)</f>
        <v>2023</v>
      </c>
      <c r="F859" s="61">
        <f>VLOOKUP(Tabla14[[#This Row],[id]],Tabla2[],'aux buscarv'!F$1,FALSE)</f>
        <v>9</v>
      </c>
      <c r="G859" s="61" t="str">
        <f>VLOOKUP(Tabla14[[#This Row],[id]],Tabla2[],'aux buscarv'!G$1,FALSE)</f>
        <v>ESTAR</v>
      </c>
      <c r="H859" s="61" t="str">
        <f>VLOOKUP(Tabla14[[#This Row],[id]],Tabla2[],'aux buscarv'!H$1,FALSE)</f>
        <v>SANTA CRUZ</v>
      </c>
      <c r="I859" s="61">
        <f>VLOOKUP(Tabla14[[#This Row],[id]],Tabla2[],'aux buscarv'!I$1,FALSE)</f>
        <v>36</v>
      </c>
      <c r="J859" s="61" t="str">
        <f>VLOOKUP(Tabla14[[#This Row],[id]],Tabla2[],'aux buscarv'!J$1,FALSE)</f>
        <v>DESEADO</v>
      </c>
      <c r="K859" s="61" t="str">
        <f>VLOOKUP(Tabla14[[#This Row],[id]],Tabla2[],'aux buscarv'!K$1,FALSE)</f>
        <v>PICO TRUNCADO</v>
      </c>
      <c r="L859" s="61" t="str">
        <f>VLOOKUP(Tabla14[[#This Row],[id]],Tabla2[],'aux buscarv'!L$1,FALSE)</f>
        <v>PLAZA SAN MARTIN</v>
      </c>
      <c r="M859" s="61" t="str">
        <f>VLOOKUP(Tabla14[[#This Row],[id]],Tabla2[],'aux buscarv'!M$1,FALSE)</f>
        <v>9 DE JULIO ENTRE YRIGOYEN  Y ROCA</v>
      </c>
      <c r="N859" s="62" t="str">
        <f>VLOOKUP(Tabla14[[#This Row],[id]],Tabla2[],'aux buscarv'!N$1,FALSE)</f>
        <v>https://goo.gl/maps/5tLjKJPkHwznj9RG8</v>
      </c>
      <c r="O859" t="s">
        <v>109</v>
      </c>
      <c r="P859" t="s">
        <v>110</v>
      </c>
      <c r="Q859" t="s">
        <v>121</v>
      </c>
      <c r="R859">
        <v>35</v>
      </c>
    </row>
    <row r="860" spans="1:18" x14ac:dyDescent="0.25">
      <c r="A860" t="s">
        <v>526</v>
      </c>
      <c r="B860" s="46">
        <f>VLOOKUP(Tabla14[[#This Row],[id]],Tabla2[],'aux buscarv'!B$1,FALSE)</f>
        <v>44982</v>
      </c>
      <c r="C860" s="61">
        <f>VLOOKUP(Tabla14[[#This Row],[id]],Tabla2[],'aux buscarv'!C$1,FALSE)</f>
        <v>25</v>
      </c>
      <c r="D860" s="61">
        <f>VLOOKUP(Tabla14[[#This Row],[id]],Tabla2[],'aux buscarv'!D$1,FALSE)</f>
        <v>2</v>
      </c>
      <c r="E860" s="61">
        <f>VLOOKUP(Tabla14[[#This Row],[id]],Tabla2[],'aux buscarv'!E$1,FALSE)</f>
        <v>2023</v>
      </c>
      <c r="F860" s="61">
        <f>VLOOKUP(Tabla14[[#This Row],[id]],Tabla2[],'aux buscarv'!F$1,FALSE)</f>
        <v>9</v>
      </c>
      <c r="G860" s="61" t="str">
        <f>VLOOKUP(Tabla14[[#This Row],[id]],Tabla2[],'aux buscarv'!G$1,FALSE)</f>
        <v>ESTAR</v>
      </c>
      <c r="H860" s="61" t="str">
        <f>VLOOKUP(Tabla14[[#This Row],[id]],Tabla2[],'aux buscarv'!H$1,FALSE)</f>
        <v>SANTA CRUZ</v>
      </c>
      <c r="I860" s="61">
        <f>VLOOKUP(Tabla14[[#This Row],[id]],Tabla2[],'aux buscarv'!I$1,FALSE)</f>
        <v>36</v>
      </c>
      <c r="J860" s="61" t="str">
        <f>VLOOKUP(Tabla14[[#This Row],[id]],Tabla2[],'aux buscarv'!J$1,FALSE)</f>
        <v>DESEADO</v>
      </c>
      <c r="K860" s="61" t="str">
        <f>VLOOKUP(Tabla14[[#This Row],[id]],Tabla2[],'aux buscarv'!K$1,FALSE)</f>
        <v>PICO TRUNCADO</v>
      </c>
      <c r="L860" s="61" t="str">
        <f>VLOOKUP(Tabla14[[#This Row],[id]],Tabla2[],'aux buscarv'!L$1,FALSE)</f>
        <v>PLAZA SAN MARTIN</v>
      </c>
      <c r="M860" s="61" t="str">
        <f>VLOOKUP(Tabla14[[#This Row],[id]],Tabla2[],'aux buscarv'!M$1,FALSE)</f>
        <v>9 DE JULIO ENTRE YRIGOYEN  Y ROCA</v>
      </c>
      <c r="N860" s="62" t="str">
        <f>VLOOKUP(Tabla14[[#This Row],[id]],Tabla2[],'aux buscarv'!N$1,FALSE)</f>
        <v>https://goo.gl/maps/5tLjKJPkHwznj9RG8</v>
      </c>
      <c r="O860" t="s">
        <v>109</v>
      </c>
      <c r="P860" t="s">
        <v>113</v>
      </c>
      <c r="Q860" t="s">
        <v>112</v>
      </c>
      <c r="R860">
        <v>28</v>
      </c>
    </row>
    <row r="861" spans="1:18" x14ac:dyDescent="0.25">
      <c r="A861" t="s">
        <v>526</v>
      </c>
      <c r="B861" s="46">
        <f>VLOOKUP(Tabla14[[#This Row],[id]],Tabla2[],'aux buscarv'!B$1,FALSE)</f>
        <v>44982</v>
      </c>
      <c r="C861" s="61">
        <f>VLOOKUP(Tabla14[[#This Row],[id]],Tabla2[],'aux buscarv'!C$1,FALSE)</f>
        <v>25</v>
      </c>
      <c r="D861" s="61">
        <f>VLOOKUP(Tabla14[[#This Row],[id]],Tabla2[],'aux buscarv'!D$1,FALSE)</f>
        <v>2</v>
      </c>
      <c r="E861" s="61">
        <f>VLOOKUP(Tabla14[[#This Row],[id]],Tabla2[],'aux buscarv'!E$1,FALSE)</f>
        <v>2023</v>
      </c>
      <c r="F861" s="61">
        <f>VLOOKUP(Tabla14[[#This Row],[id]],Tabla2[],'aux buscarv'!F$1,FALSE)</f>
        <v>9</v>
      </c>
      <c r="G861" s="61" t="str">
        <f>VLOOKUP(Tabla14[[#This Row],[id]],Tabla2[],'aux buscarv'!G$1,FALSE)</f>
        <v>ESTAR</v>
      </c>
      <c r="H861" s="61" t="str">
        <f>VLOOKUP(Tabla14[[#This Row],[id]],Tabla2[],'aux buscarv'!H$1,FALSE)</f>
        <v>SANTA CRUZ</v>
      </c>
      <c r="I861" s="61">
        <f>VLOOKUP(Tabla14[[#This Row],[id]],Tabla2[],'aux buscarv'!I$1,FALSE)</f>
        <v>36</v>
      </c>
      <c r="J861" s="61" t="str">
        <f>VLOOKUP(Tabla14[[#This Row],[id]],Tabla2[],'aux buscarv'!J$1,FALSE)</f>
        <v>DESEADO</v>
      </c>
      <c r="K861" s="61" t="str">
        <f>VLOOKUP(Tabla14[[#This Row],[id]],Tabla2[],'aux buscarv'!K$1,FALSE)</f>
        <v>PICO TRUNCADO</v>
      </c>
      <c r="L861" s="61" t="str">
        <f>VLOOKUP(Tabla14[[#This Row],[id]],Tabla2[],'aux buscarv'!L$1,FALSE)</f>
        <v>PLAZA SAN MARTIN</v>
      </c>
      <c r="M861" s="61" t="str">
        <f>VLOOKUP(Tabla14[[#This Row],[id]],Tabla2[],'aux buscarv'!M$1,FALSE)</f>
        <v>9 DE JULIO ENTRE YRIGOYEN  Y ROCA</v>
      </c>
      <c r="N861" s="62" t="str">
        <f>VLOOKUP(Tabla14[[#This Row],[id]],Tabla2[],'aux buscarv'!N$1,FALSE)</f>
        <v>https://goo.gl/maps/5tLjKJPkHwznj9RG8</v>
      </c>
      <c r="O861" t="s">
        <v>114</v>
      </c>
      <c r="P861" t="s">
        <v>115</v>
      </c>
      <c r="Q861" t="s">
        <v>111</v>
      </c>
      <c r="R861">
        <v>42</v>
      </c>
    </row>
    <row r="862" spans="1:18" x14ac:dyDescent="0.25">
      <c r="A862" t="s">
        <v>526</v>
      </c>
      <c r="B862" s="46">
        <f>VLOOKUP(Tabla14[[#This Row],[id]],Tabla2[],'aux buscarv'!B$1,FALSE)</f>
        <v>44982</v>
      </c>
      <c r="C862" s="61">
        <f>VLOOKUP(Tabla14[[#This Row],[id]],Tabla2[],'aux buscarv'!C$1,FALSE)</f>
        <v>25</v>
      </c>
      <c r="D862" s="61">
        <f>VLOOKUP(Tabla14[[#This Row],[id]],Tabla2[],'aux buscarv'!D$1,FALSE)</f>
        <v>2</v>
      </c>
      <c r="E862" s="61">
        <f>VLOOKUP(Tabla14[[#This Row],[id]],Tabla2[],'aux buscarv'!E$1,FALSE)</f>
        <v>2023</v>
      </c>
      <c r="F862" s="61">
        <f>VLOOKUP(Tabla14[[#This Row],[id]],Tabla2[],'aux buscarv'!F$1,FALSE)</f>
        <v>9</v>
      </c>
      <c r="G862" s="61" t="str">
        <f>VLOOKUP(Tabla14[[#This Row],[id]],Tabla2[],'aux buscarv'!G$1,FALSE)</f>
        <v>ESTAR</v>
      </c>
      <c r="H862" s="61" t="str">
        <f>VLOOKUP(Tabla14[[#This Row],[id]],Tabla2[],'aux buscarv'!H$1,FALSE)</f>
        <v>SANTA CRUZ</v>
      </c>
      <c r="I862" s="61">
        <f>VLOOKUP(Tabla14[[#This Row],[id]],Tabla2[],'aux buscarv'!I$1,FALSE)</f>
        <v>36</v>
      </c>
      <c r="J862" s="61" t="str">
        <f>VLOOKUP(Tabla14[[#This Row],[id]],Tabla2[],'aux buscarv'!J$1,FALSE)</f>
        <v>DESEADO</v>
      </c>
      <c r="K862" s="61" t="str">
        <f>VLOOKUP(Tabla14[[#This Row],[id]],Tabla2[],'aux buscarv'!K$1,FALSE)</f>
        <v>PICO TRUNCADO</v>
      </c>
      <c r="L862" s="61" t="str">
        <f>VLOOKUP(Tabla14[[#This Row],[id]],Tabla2[],'aux buscarv'!L$1,FALSE)</f>
        <v>PLAZA SAN MARTIN</v>
      </c>
      <c r="M862" s="61" t="str">
        <f>VLOOKUP(Tabla14[[#This Row],[id]],Tabla2[],'aux buscarv'!M$1,FALSE)</f>
        <v>9 DE JULIO ENTRE YRIGOYEN  Y ROCA</v>
      </c>
      <c r="N862" s="62" t="str">
        <f>VLOOKUP(Tabla14[[#This Row],[id]],Tabla2[],'aux buscarv'!N$1,FALSE)</f>
        <v>https://goo.gl/maps/5tLjKJPkHwznj9RG8</v>
      </c>
      <c r="O862" t="s">
        <v>114</v>
      </c>
      <c r="P862" t="s">
        <v>123</v>
      </c>
      <c r="Q862" t="s">
        <v>124</v>
      </c>
      <c r="R862">
        <v>16</v>
      </c>
    </row>
    <row r="863" spans="1:18" x14ac:dyDescent="0.25">
      <c r="A863" t="s">
        <v>526</v>
      </c>
      <c r="B863" s="46">
        <f>VLOOKUP(Tabla14[[#This Row],[id]],Tabla2[],'aux buscarv'!B$1,FALSE)</f>
        <v>44982</v>
      </c>
      <c r="C863" s="61">
        <f>VLOOKUP(Tabla14[[#This Row],[id]],Tabla2[],'aux buscarv'!C$1,FALSE)</f>
        <v>25</v>
      </c>
      <c r="D863" s="61">
        <f>VLOOKUP(Tabla14[[#This Row],[id]],Tabla2[],'aux buscarv'!D$1,FALSE)</f>
        <v>2</v>
      </c>
      <c r="E863" s="61">
        <f>VLOOKUP(Tabla14[[#This Row],[id]],Tabla2[],'aux buscarv'!E$1,FALSE)</f>
        <v>2023</v>
      </c>
      <c r="F863" s="61">
        <f>VLOOKUP(Tabla14[[#This Row],[id]],Tabla2[],'aux buscarv'!F$1,FALSE)</f>
        <v>9</v>
      </c>
      <c r="G863" s="61" t="str">
        <f>VLOOKUP(Tabla14[[#This Row],[id]],Tabla2[],'aux buscarv'!G$1,FALSE)</f>
        <v>ESTAR</v>
      </c>
      <c r="H863" s="61" t="str">
        <f>VLOOKUP(Tabla14[[#This Row],[id]],Tabla2[],'aux buscarv'!H$1,FALSE)</f>
        <v>SANTA CRUZ</v>
      </c>
      <c r="I863" s="61">
        <f>VLOOKUP(Tabla14[[#This Row],[id]],Tabla2[],'aux buscarv'!I$1,FALSE)</f>
        <v>36</v>
      </c>
      <c r="J863" s="61" t="str">
        <f>VLOOKUP(Tabla14[[#This Row],[id]],Tabla2[],'aux buscarv'!J$1,FALSE)</f>
        <v>DESEADO</v>
      </c>
      <c r="K863" s="61" t="str">
        <f>VLOOKUP(Tabla14[[#This Row],[id]],Tabla2[],'aux buscarv'!K$1,FALSE)</f>
        <v>PICO TRUNCADO</v>
      </c>
      <c r="L863" s="61" t="str">
        <f>VLOOKUP(Tabla14[[#This Row],[id]],Tabla2[],'aux buscarv'!L$1,FALSE)</f>
        <v>PLAZA SAN MARTIN</v>
      </c>
      <c r="M863" s="61" t="str">
        <f>VLOOKUP(Tabla14[[#This Row],[id]],Tabla2[],'aux buscarv'!M$1,FALSE)</f>
        <v>9 DE JULIO ENTRE YRIGOYEN  Y ROCA</v>
      </c>
      <c r="N863" s="62" t="str">
        <f>VLOOKUP(Tabla14[[#This Row],[id]],Tabla2[],'aux buscarv'!N$1,FALSE)</f>
        <v>https://goo.gl/maps/5tLjKJPkHwznj9RG8</v>
      </c>
      <c r="O863" t="s">
        <v>114</v>
      </c>
      <c r="P863" t="s">
        <v>123</v>
      </c>
      <c r="Q863" t="s">
        <v>111</v>
      </c>
      <c r="R863">
        <v>319</v>
      </c>
    </row>
    <row r="864" spans="1:18" x14ac:dyDescent="0.25">
      <c r="A864" t="s">
        <v>523</v>
      </c>
      <c r="B864" s="46">
        <f>VLOOKUP(Tabla14[[#This Row],[id]],Tabla2[],'aux buscarv'!B$1,FALSE)</f>
        <v>44980</v>
      </c>
      <c r="C864" s="61">
        <f>VLOOKUP(Tabla14[[#This Row],[id]],Tabla2[],'aux buscarv'!C$1,FALSE)</f>
        <v>23</v>
      </c>
      <c r="D864" s="61">
        <f>VLOOKUP(Tabla14[[#This Row],[id]],Tabla2[],'aux buscarv'!D$1,FALSE)</f>
        <v>2</v>
      </c>
      <c r="E864" s="61">
        <f>VLOOKUP(Tabla14[[#This Row],[id]],Tabla2[],'aux buscarv'!E$1,FALSE)</f>
        <v>2023</v>
      </c>
      <c r="F864" s="61">
        <f>VLOOKUP(Tabla14[[#This Row],[id]],Tabla2[],'aux buscarv'!F$1,FALSE)</f>
        <v>9</v>
      </c>
      <c r="G864" s="61" t="str">
        <f>VLOOKUP(Tabla14[[#This Row],[id]],Tabla2[],'aux buscarv'!G$1,FALSE)</f>
        <v>ESTAR</v>
      </c>
      <c r="H864" s="61" t="str">
        <f>VLOOKUP(Tabla14[[#This Row],[id]],Tabla2[],'aux buscarv'!H$1,FALSE)</f>
        <v>SANTA CRUZ</v>
      </c>
      <c r="I864" s="61">
        <f>VLOOKUP(Tabla14[[#This Row],[id]],Tabla2[],'aux buscarv'!I$1,FALSE)</f>
        <v>36</v>
      </c>
      <c r="J864" s="61" t="str">
        <f>VLOOKUP(Tabla14[[#This Row],[id]],Tabla2[],'aux buscarv'!J$1,FALSE)</f>
        <v>DESEADO</v>
      </c>
      <c r="K864" s="61" t="str">
        <f>VLOOKUP(Tabla14[[#This Row],[id]],Tabla2[],'aux buscarv'!K$1,FALSE)</f>
        <v>CALETA OLIVIA</v>
      </c>
      <c r="L864" s="61" t="str">
        <f>VLOOKUP(Tabla14[[#This Row],[id]],Tabla2[],'aux buscarv'!L$1,FALSE)</f>
        <v>COMPLEJO DEPORTIVO MUNICIPAL ING KNUDSEN</v>
      </c>
      <c r="M864" s="61" t="str">
        <f>VLOOKUP(Tabla14[[#This Row],[id]],Tabla2[],'aux buscarv'!M$1,FALSE)</f>
        <v>AV COSTANERA NESTOR KIRCHNER Y CRUCEROS DEL BELGRANO</v>
      </c>
      <c r="N864" s="62" t="str">
        <f>VLOOKUP(Tabla14[[#This Row],[id]],Tabla2[],'aux buscarv'!N$1,FALSE)</f>
        <v>https://goo.gl/maps/Ja5QqfJ1RjAcYHZTA</v>
      </c>
      <c r="O864" t="s">
        <v>129</v>
      </c>
      <c r="P864" t="s">
        <v>281</v>
      </c>
      <c r="Q864" t="s">
        <v>111</v>
      </c>
      <c r="R864">
        <v>3</v>
      </c>
    </row>
    <row r="865" spans="1:18" x14ac:dyDescent="0.25">
      <c r="A865" t="s">
        <v>524</v>
      </c>
      <c r="B865" s="46">
        <f>VLOOKUP(Tabla14[[#This Row],[id]],Tabla2[],'aux buscarv'!B$1,FALSE)</f>
        <v>44981</v>
      </c>
      <c r="C865" s="61">
        <f>VLOOKUP(Tabla14[[#This Row],[id]],Tabla2[],'aux buscarv'!C$1,FALSE)</f>
        <v>24</v>
      </c>
      <c r="D865" s="61">
        <f>VLOOKUP(Tabla14[[#This Row],[id]],Tabla2[],'aux buscarv'!D$1,FALSE)</f>
        <v>2</v>
      </c>
      <c r="E865" s="61">
        <f>VLOOKUP(Tabla14[[#This Row],[id]],Tabla2[],'aux buscarv'!E$1,FALSE)</f>
        <v>2023</v>
      </c>
      <c r="F865" s="61">
        <f>VLOOKUP(Tabla14[[#This Row],[id]],Tabla2[],'aux buscarv'!F$1,FALSE)</f>
        <v>9</v>
      </c>
      <c r="G865" s="61" t="str">
        <f>VLOOKUP(Tabla14[[#This Row],[id]],Tabla2[],'aux buscarv'!G$1,FALSE)</f>
        <v>ESTAR</v>
      </c>
      <c r="H865" s="61" t="str">
        <f>VLOOKUP(Tabla14[[#This Row],[id]],Tabla2[],'aux buscarv'!H$1,FALSE)</f>
        <v>SANTA CRUZ</v>
      </c>
      <c r="I865" s="61">
        <f>VLOOKUP(Tabla14[[#This Row],[id]],Tabla2[],'aux buscarv'!I$1,FALSE)</f>
        <v>36</v>
      </c>
      <c r="J865" s="61" t="str">
        <f>VLOOKUP(Tabla14[[#This Row],[id]],Tabla2[],'aux buscarv'!J$1,FALSE)</f>
        <v>DESEADO</v>
      </c>
      <c r="K865" s="61" t="str">
        <f>VLOOKUP(Tabla14[[#This Row],[id]],Tabla2[],'aux buscarv'!K$1,FALSE)</f>
        <v>PICO TRUNCADO</v>
      </c>
      <c r="L865" s="61" t="str">
        <f>VLOOKUP(Tabla14[[#This Row],[id]],Tabla2[],'aux buscarv'!L$1,FALSE)</f>
        <v>PLAZA SAN MARTIN</v>
      </c>
      <c r="M865" s="61" t="str">
        <f>VLOOKUP(Tabla14[[#This Row],[id]],Tabla2[],'aux buscarv'!M$1,FALSE)</f>
        <v>9 DE JULIO ENTRE YRIGOYEN  Y ROCA</v>
      </c>
      <c r="N865" s="62" t="str">
        <f>VLOOKUP(Tabla14[[#This Row],[id]],Tabla2[],'aux buscarv'!N$1,FALSE)</f>
        <v>https://goo.gl/maps/5tLjKJPkHwznj9RG8</v>
      </c>
      <c r="O865" t="s">
        <v>129</v>
      </c>
      <c r="P865" t="s">
        <v>281</v>
      </c>
      <c r="Q865" t="s">
        <v>111</v>
      </c>
      <c r="R865">
        <v>16</v>
      </c>
    </row>
    <row r="866" spans="1:18" x14ac:dyDescent="0.25">
      <c r="A866" t="s">
        <v>524</v>
      </c>
      <c r="B866" s="46">
        <f>VLOOKUP(Tabla14[[#This Row],[id]],Tabla2[],'aux buscarv'!B$1,FALSE)</f>
        <v>44981</v>
      </c>
      <c r="C866" s="61">
        <f>VLOOKUP(Tabla14[[#This Row],[id]],Tabla2[],'aux buscarv'!C$1,FALSE)</f>
        <v>24</v>
      </c>
      <c r="D866" s="61">
        <f>VLOOKUP(Tabla14[[#This Row],[id]],Tabla2[],'aux buscarv'!D$1,FALSE)</f>
        <v>2</v>
      </c>
      <c r="E866" s="61">
        <f>VLOOKUP(Tabla14[[#This Row],[id]],Tabla2[],'aux buscarv'!E$1,FALSE)</f>
        <v>2023</v>
      </c>
      <c r="F866" s="61">
        <f>VLOOKUP(Tabla14[[#This Row],[id]],Tabla2[],'aux buscarv'!F$1,FALSE)</f>
        <v>9</v>
      </c>
      <c r="G866" s="61" t="str">
        <f>VLOOKUP(Tabla14[[#This Row],[id]],Tabla2[],'aux buscarv'!G$1,FALSE)</f>
        <v>ESTAR</v>
      </c>
      <c r="H866" s="61" t="str">
        <f>VLOOKUP(Tabla14[[#This Row],[id]],Tabla2[],'aux buscarv'!H$1,FALSE)</f>
        <v>SANTA CRUZ</v>
      </c>
      <c r="I866" s="61">
        <f>VLOOKUP(Tabla14[[#This Row],[id]],Tabla2[],'aux buscarv'!I$1,FALSE)</f>
        <v>36</v>
      </c>
      <c r="J866" s="61" t="str">
        <f>VLOOKUP(Tabla14[[#This Row],[id]],Tabla2[],'aux buscarv'!J$1,FALSE)</f>
        <v>DESEADO</v>
      </c>
      <c r="K866" s="61" t="str">
        <f>VLOOKUP(Tabla14[[#This Row],[id]],Tabla2[],'aux buscarv'!K$1,FALSE)</f>
        <v>PICO TRUNCADO</v>
      </c>
      <c r="L866" s="61" t="str">
        <f>VLOOKUP(Tabla14[[#This Row],[id]],Tabla2[],'aux buscarv'!L$1,FALSE)</f>
        <v>PLAZA SAN MARTIN</v>
      </c>
      <c r="M866" s="61" t="str">
        <f>VLOOKUP(Tabla14[[#This Row],[id]],Tabla2[],'aux buscarv'!M$1,FALSE)</f>
        <v>9 DE JULIO ENTRE YRIGOYEN  Y ROCA</v>
      </c>
      <c r="N866" s="62" t="str">
        <f>VLOOKUP(Tabla14[[#This Row],[id]],Tabla2[],'aux buscarv'!N$1,FALSE)</f>
        <v>https://goo.gl/maps/5tLjKJPkHwznj9RG8</v>
      </c>
      <c r="O866" t="s">
        <v>129</v>
      </c>
      <c r="P866" t="s">
        <v>281</v>
      </c>
      <c r="Q866" t="s">
        <v>111</v>
      </c>
      <c r="R866">
        <v>3</v>
      </c>
    </row>
    <row r="867" spans="1:18" x14ac:dyDescent="0.25">
      <c r="A867" t="s">
        <v>526</v>
      </c>
      <c r="B867" s="46">
        <f>VLOOKUP(Tabla14[[#This Row],[id]],Tabla2[],'aux buscarv'!B$1,FALSE)</f>
        <v>44982</v>
      </c>
      <c r="C867" s="61">
        <f>VLOOKUP(Tabla14[[#This Row],[id]],Tabla2[],'aux buscarv'!C$1,FALSE)</f>
        <v>25</v>
      </c>
      <c r="D867" s="61">
        <f>VLOOKUP(Tabla14[[#This Row],[id]],Tabla2[],'aux buscarv'!D$1,FALSE)</f>
        <v>2</v>
      </c>
      <c r="E867" s="61">
        <f>VLOOKUP(Tabla14[[#This Row],[id]],Tabla2[],'aux buscarv'!E$1,FALSE)</f>
        <v>2023</v>
      </c>
      <c r="F867" s="61">
        <f>VLOOKUP(Tabla14[[#This Row],[id]],Tabla2[],'aux buscarv'!F$1,FALSE)</f>
        <v>9</v>
      </c>
      <c r="G867" s="61" t="str">
        <f>VLOOKUP(Tabla14[[#This Row],[id]],Tabla2[],'aux buscarv'!G$1,FALSE)</f>
        <v>ESTAR</v>
      </c>
      <c r="H867" s="61" t="str">
        <f>VLOOKUP(Tabla14[[#This Row],[id]],Tabla2[],'aux buscarv'!H$1,FALSE)</f>
        <v>SANTA CRUZ</v>
      </c>
      <c r="I867" s="61">
        <f>VLOOKUP(Tabla14[[#This Row],[id]],Tabla2[],'aux buscarv'!I$1,FALSE)</f>
        <v>36</v>
      </c>
      <c r="J867" s="61" t="str">
        <f>VLOOKUP(Tabla14[[#This Row],[id]],Tabla2[],'aux buscarv'!J$1,FALSE)</f>
        <v>DESEADO</v>
      </c>
      <c r="K867" s="61" t="str">
        <f>VLOOKUP(Tabla14[[#This Row],[id]],Tabla2[],'aux buscarv'!K$1,FALSE)</f>
        <v>PICO TRUNCADO</v>
      </c>
      <c r="L867" s="61" t="str">
        <f>VLOOKUP(Tabla14[[#This Row],[id]],Tabla2[],'aux buscarv'!L$1,FALSE)</f>
        <v>PLAZA SAN MARTIN</v>
      </c>
      <c r="M867" s="61" t="str">
        <f>VLOOKUP(Tabla14[[#This Row],[id]],Tabla2[],'aux buscarv'!M$1,FALSE)</f>
        <v>9 DE JULIO ENTRE YRIGOYEN  Y ROCA</v>
      </c>
      <c r="N867" s="62" t="str">
        <f>VLOOKUP(Tabla14[[#This Row],[id]],Tabla2[],'aux buscarv'!N$1,FALSE)</f>
        <v>https://goo.gl/maps/5tLjKJPkHwznj9RG8</v>
      </c>
      <c r="O867" t="s">
        <v>129</v>
      </c>
      <c r="P867" t="s">
        <v>281</v>
      </c>
      <c r="Q867" t="s">
        <v>111</v>
      </c>
      <c r="R867">
        <v>24</v>
      </c>
    </row>
    <row r="868" spans="1:18" x14ac:dyDescent="0.25">
      <c r="A868" t="s">
        <v>526</v>
      </c>
      <c r="B868" s="46">
        <f>VLOOKUP(Tabla14[[#This Row],[id]],Tabla2[],'aux buscarv'!B$1,FALSE)</f>
        <v>44982</v>
      </c>
      <c r="C868" s="61">
        <f>VLOOKUP(Tabla14[[#This Row],[id]],Tabla2[],'aux buscarv'!C$1,FALSE)</f>
        <v>25</v>
      </c>
      <c r="D868" s="61">
        <f>VLOOKUP(Tabla14[[#This Row],[id]],Tabla2[],'aux buscarv'!D$1,FALSE)</f>
        <v>2</v>
      </c>
      <c r="E868" s="61">
        <f>VLOOKUP(Tabla14[[#This Row],[id]],Tabla2[],'aux buscarv'!E$1,FALSE)</f>
        <v>2023</v>
      </c>
      <c r="F868" s="61">
        <f>VLOOKUP(Tabla14[[#This Row],[id]],Tabla2[],'aux buscarv'!F$1,FALSE)</f>
        <v>9</v>
      </c>
      <c r="G868" s="61" t="str">
        <f>VLOOKUP(Tabla14[[#This Row],[id]],Tabla2[],'aux buscarv'!G$1,FALSE)</f>
        <v>ESTAR</v>
      </c>
      <c r="H868" s="61" t="str">
        <f>VLOOKUP(Tabla14[[#This Row],[id]],Tabla2[],'aux buscarv'!H$1,FALSE)</f>
        <v>SANTA CRUZ</v>
      </c>
      <c r="I868" s="61">
        <f>VLOOKUP(Tabla14[[#This Row],[id]],Tabla2[],'aux buscarv'!I$1,FALSE)</f>
        <v>36</v>
      </c>
      <c r="J868" s="61" t="str">
        <f>VLOOKUP(Tabla14[[#This Row],[id]],Tabla2[],'aux buscarv'!J$1,FALSE)</f>
        <v>DESEADO</v>
      </c>
      <c r="K868" s="61" t="str">
        <f>VLOOKUP(Tabla14[[#This Row],[id]],Tabla2[],'aux buscarv'!K$1,FALSE)</f>
        <v>PICO TRUNCADO</v>
      </c>
      <c r="L868" s="61" t="str">
        <f>VLOOKUP(Tabla14[[#This Row],[id]],Tabla2[],'aux buscarv'!L$1,FALSE)</f>
        <v>PLAZA SAN MARTIN</v>
      </c>
      <c r="M868" s="61" t="str">
        <f>VLOOKUP(Tabla14[[#This Row],[id]],Tabla2[],'aux buscarv'!M$1,FALSE)</f>
        <v>9 DE JULIO ENTRE YRIGOYEN  Y ROCA</v>
      </c>
      <c r="N868" s="62" t="str">
        <f>VLOOKUP(Tabla14[[#This Row],[id]],Tabla2[],'aux buscarv'!N$1,FALSE)</f>
        <v>https://goo.gl/maps/5tLjKJPkHwznj9RG8</v>
      </c>
      <c r="O868" t="s">
        <v>151</v>
      </c>
      <c r="P868" t="s">
        <v>151</v>
      </c>
      <c r="Q868" t="s">
        <v>111</v>
      </c>
      <c r="R868">
        <v>70</v>
      </c>
    </row>
    <row r="869" spans="1:18" x14ac:dyDescent="0.25">
      <c r="A869" t="s">
        <v>526</v>
      </c>
      <c r="B869" s="46">
        <f>VLOOKUP(Tabla14[[#This Row],[id]],Tabla2[],'aux buscarv'!B$1,FALSE)</f>
        <v>44982</v>
      </c>
      <c r="C869" s="61">
        <f>VLOOKUP(Tabla14[[#This Row],[id]],Tabla2[],'aux buscarv'!C$1,FALSE)</f>
        <v>25</v>
      </c>
      <c r="D869" s="61">
        <f>VLOOKUP(Tabla14[[#This Row],[id]],Tabla2[],'aux buscarv'!D$1,FALSE)</f>
        <v>2</v>
      </c>
      <c r="E869" s="61">
        <f>VLOOKUP(Tabla14[[#This Row],[id]],Tabla2[],'aux buscarv'!E$1,FALSE)</f>
        <v>2023</v>
      </c>
      <c r="F869" s="61">
        <f>VLOOKUP(Tabla14[[#This Row],[id]],Tabla2[],'aux buscarv'!F$1,FALSE)</f>
        <v>9</v>
      </c>
      <c r="G869" s="61" t="str">
        <f>VLOOKUP(Tabla14[[#This Row],[id]],Tabla2[],'aux buscarv'!G$1,FALSE)</f>
        <v>ESTAR</v>
      </c>
      <c r="H869" s="61" t="str">
        <f>VLOOKUP(Tabla14[[#This Row],[id]],Tabla2[],'aux buscarv'!H$1,FALSE)</f>
        <v>SANTA CRUZ</v>
      </c>
      <c r="I869" s="61">
        <f>VLOOKUP(Tabla14[[#This Row],[id]],Tabla2[],'aux buscarv'!I$1,FALSE)</f>
        <v>36</v>
      </c>
      <c r="J869" s="61" t="str">
        <f>VLOOKUP(Tabla14[[#This Row],[id]],Tabla2[],'aux buscarv'!J$1,FALSE)</f>
        <v>DESEADO</v>
      </c>
      <c r="K869" s="61" t="str">
        <f>VLOOKUP(Tabla14[[#This Row],[id]],Tabla2[],'aux buscarv'!K$1,FALSE)</f>
        <v>PICO TRUNCADO</v>
      </c>
      <c r="L869" s="61" t="str">
        <f>VLOOKUP(Tabla14[[#This Row],[id]],Tabla2[],'aux buscarv'!L$1,FALSE)</f>
        <v>PLAZA SAN MARTIN</v>
      </c>
      <c r="M869" s="61" t="str">
        <f>VLOOKUP(Tabla14[[#This Row],[id]],Tabla2[],'aux buscarv'!M$1,FALSE)</f>
        <v>9 DE JULIO ENTRE YRIGOYEN  Y ROCA</v>
      </c>
      <c r="N869" s="62" t="str">
        <f>VLOOKUP(Tabla14[[#This Row],[id]],Tabla2[],'aux buscarv'!N$1,FALSE)</f>
        <v>https://goo.gl/maps/5tLjKJPkHwznj9RG8</v>
      </c>
      <c r="O869" t="s">
        <v>151</v>
      </c>
      <c r="P869" t="s">
        <v>151</v>
      </c>
      <c r="Q869" t="s">
        <v>142</v>
      </c>
      <c r="R869">
        <v>210</v>
      </c>
    </row>
    <row r="870" spans="1:18" x14ac:dyDescent="0.25">
      <c r="A870" t="s">
        <v>526</v>
      </c>
      <c r="B870" s="46">
        <f>VLOOKUP(Tabla14[[#This Row],[id]],Tabla2[],'aux buscarv'!B$1,FALSE)</f>
        <v>44982</v>
      </c>
      <c r="C870" s="61">
        <f>VLOOKUP(Tabla14[[#This Row],[id]],Tabla2[],'aux buscarv'!C$1,FALSE)</f>
        <v>25</v>
      </c>
      <c r="D870" s="61">
        <f>VLOOKUP(Tabla14[[#This Row],[id]],Tabla2[],'aux buscarv'!D$1,FALSE)</f>
        <v>2</v>
      </c>
      <c r="E870" s="61">
        <f>VLOOKUP(Tabla14[[#This Row],[id]],Tabla2[],'aux buscarv'!E$1,FALSE)</f>
        <v>2023</v>
      </c>
      <c r="F870" s="61">
        <f>VLOOKUP(Tabla14[[#This Row],[id]],Tabla2[],'aux buscarv'!F$1,FALSE)</f>
        <v>9</v>
      </c>
      <c r="G870" s="61" t="str">
        <f>VLOOKUP(Tabla14[[#This Row],[id]],Tabla2[],'aux buscarv'!G$1,FALSE)</f>
        <v>ESTAR</v>
      </c>
      <c r="H870" s="61" t="str">
        <f>VLOOKUP(Tabla14[[#This Row],[id]],Tabla2[],'aux buscarv'!H$1,FALSE)</f>
        <v>SANTA CRUZ</v>
      </c>
      <c r="I870" s="61">
        <f>VLOOKUP(Tabla14[[#This Row],[id]],Tabla2[],'aux buscarv'!I$1,FALSE)</f>
        <v>36</v>
      </c>
      <c r="J870" s="61" t="str">
        <f>VLOOKUP(Tabla14[[#This Row],[id]],Tabla2[],'aux buscarv'!J$1,FALSE)</f>
        <v>DESEADO</v>
      </c>
      <c r="K870" s="61" t="str">
        <f>VLOOKUP(Tabla14[[#This Row],[id]],Tabla2[],'aux buscarv'!K$1,FALSE)</f>
        <v>PICO TRUNCADO</v>
      </c>
      <c r="L870" s="61" t="str">
        <f>VLOOKUP(Tabla14[[#This Row],[id]],Tabla2[],'aux buscarv'!L$1,FALSE)</f>
        <v>PLAZA SAN MARTIN</v>
      </c>
      <c r="M870" s="61" t="str">
        <f>VLOOKUP(Tabla14[[#This Row],[id]],Tabla2[],'aux buscarv'!M$1,FALSE)</f>
        <v>9 DE JULIO ENTRE YRIGOYEN  Y ROCA</v>
      </c>
      <c r="N870" s="62" t="str">
        <f>VLOOKUP(Tabla14[[#This Row],[id]],Tabla2[],'aux buscarv'!N$1,FALSE)</f>
        <v>https://goo.gl/maps/5tLjKJPkHwznj9RG8</v>
      </c>
      <c r="O870" t="s">
        <v>152</v>
      </c>
      <c r="P870" t="s">
        <v>152</v>
      </c>
      <c r="Q870" t="s">
        <v>111</v>
      </c>
      <c r="R870">
        <v>78</v>
      </c>
    </row>
    <row r="871" spans="1:18" x14ac:dyDescent="0.25">
      <c r="A871" t="s">
        <v>526</v>
      </c>
      <c r="B871" s="46">
        <f>VLOOKUP(Tabla14[[#This Row],[id]],Tabla2[],'aux buscarv'!B$1,FALSE)</f>
        <v>44982</v>
      </c>
      <c r="C871" s="61">
        <f>VLOOKUP(Tabla14[[#This Row],[id]],Tabla2[],'aux buscarv'!C$1,FALSE)</f>
        <v>25</v>
      </c>
      <c r="D871" s="61">
        <f>VLOOKUP(Tabla14[[#This Row],[id]],Tabla2[],'aux buscarv'!D$1,FALSE)</f>
        <v>2</v>
      </c>
      <c r="E871" s="61">
        <f>VLOOKUP(Tabla14[[#This Row],[id]],Tabla2[],'aux buscarv'!E$1,FALSE)</f>
        <v>2023</v>
      </c>
      <c r="F871" s="61">
        <f>VLOOKUP(Tabla14[[#This Row],[id]],Tabla2[],'aux buscarv'!F$1,FALSE)</f>
        <v>9</v>
      </c>
      <c r="G871" s="61" t="str">
        <f>VLOOKUP(Tabla14[[#This Row],[id]],Tabla2[],'aux buscarv'!G$1,FALSE)</f>
        <v>ESTAR</v>
      </c>
      <c r="H871" s="61" t="str">
        <f>VLOOKUP(Tabla14[[#This Row],[id]],Tabla2[],'aux buscarv'!H$1,FALSE)</f>
        <v>SANTA CRUZ</v>
      </c>
      <c r="I871" s="61">
        <f>VLOOKUP(Tabla14[[#This Row],[id]],Tabla2[],'aux buscarv'!I$1,FALSE)</f>
        <v>36</v>
      </c>
      <c r="J871" s="61" t="str">
        <f>VLOOKUP(Tabla14[[#This Row],[id]],Tabla2[],'aux buscarv'!J$1,FALSE)</f>
        <v>DESEADO</v>
      </c>
      <c r="K871" s="61" t="str">
        <f>VLOOKUP(Tabla14[[#This Row],[id]],Tabla2[],'aux buscarv'!K$1,FALSE)</f>
        <v>PICO TRUNCADO</v>
      </c>
      <c r="L871" s="61" t="str">
        <f>VLOOKUP(Tabla14[[#This Row],[id]],Tabla2[],'aux buscarv'!L$1,FALSE)</f>
        <v>PLAZA SAN MARTIN</v>
      </c>
      <c r="M871" s="61" t="str">
        <f>VLOOKUP(Tabla14[[#This Row],[id]],Tabla2[],'aux buscarv'!M$1,FALSE)</f>
        <v>9 DE JULIO ENTRE YRIGOYEN  Y ROCA</v>
      </c>
      <c r="N871" s="62" t="str">
        <f>VLOOKUP(Tabla14[[#This Row],[id]],Tabla2[],'aux buscarv'!N$1,FALSE)</f>
        <v>https://goo.gl/maps/5tLjKJPkHwznj9RG8</v>
      </c>
      <c r="O871" t="s">
        <v>152</v>
      </c>
      <c r="P871" t="s">
        <v>152</v>
      </c>
      <c r="Q871" t="s">
        <v>142</v>
      </c>
      <c r="R871">
        <v>78</v>
      </c>
    </row>
    <row r="872" spans="1:18" x14ac:dyDescent="0.25">
      <c r="A872" t="s">
        <v>489</v>
      </c>
      <c r="B872" s="46">
        <f>VLOOKUP(Tabla14[[#This Row],[id]],Tabla2[],'aux buscarv'!B$1,FALSE)</f>
        <v>44979</v>
      </c>
      <c r="C872" s="61">
        <f>VLOOKUP(Tabla14[[#This Row],[id]],Tabla2[],'aux buscarv'!C$1,FALSE)</f>
        <v>22</v>
      </c>
      <c r="D872" s="61">
        <f>VLOOKUP(Tabla14[[#This Row],[id]],Tabla2[],'aux buscarv'!D$1,FALSE)</f>
        <v>2</v>
      </c>
      <c r="E872" s="61">
        <f>VLOOKUP(Tabla14[[#This Row],[id]],Tabla2[],'aux buscarv'!E$1,FALSE)</f>
        <v>2023</v>
      </c>
      <c r="F872" s="61">
        <f>VLOOKUP(Tabla14[[#This Row],[id]],Tabla2[],'aux buscarv'!F$1,FALSE)</f>
        <v>9</v>
      </c>
      <c r="G872" s="61" t="str">
        <f>VLOOKUP(Tabla14[[#This Row],[id]],Tabla2[],'aux buscarv'!G$1,FALSE)</f>
        <v>DAPPTE</v>
      </c>
      <c r="H872" s="61" t="str">
        <f>VLOOKUP(Tabla14[[#This Row],[id]],Tabla2[],'aux buscarv'!H$1,FALSE)</f>
        <v>CABA</v>
      </c>
      <c r="I872" s="61">
        <f>VLOOKUP(Tabla14[[#This Row],[id]],Tabla2[],'aux buscarv'!I$1,FALSE)</f>
        <v>33</v>
      </c>
      <c r="J872" s="61" t="str">
        <f>VLOOKUP(Tabla14[[#This Row],[id]],Tabla2[],'aux buscarv'!J$1,FALSE)</f>
        <v>COMUNA 1</v>
      </c>
      <c r="K872" s="61" t="str">
        <f>VLOOKUP(Tabla14[[#This Row],[id]],Tabla2[],'aux buscarv'!K$1,FALSE)</f>
        <v>CONSTITUCION</v>
      </c>
      <c r="L872" s="61" t="str">
        <f>VLOOKUP(Tabla14[[#This Row],[id]],Tabla2[],'aux buscarv'!L$1,FALSE)</f>
        <v>PLAZA DE TREN CONSTITUCION HALL CENTRAL ANDEN 14</v>
      </c>
      <c r="M872" s="61" t="str">
        <f>VLOOKUP(Tabla14[[#This Row],[id]],Tabla2[],'aux buscarv'!M$1,FALSE)</f>
        <v>BRASIL 1128</v>
      </c>
      <c r="N872" s="62" t="str">
        <f>VLOOKUP(Tabla14[[#This Row],[id]],Tabla2[],'aux buscarv'!N$1,FALSE)</f>
        <v>https://goo.gl/maps/uprzs4Mxs4X5b2LX6</v>
      </c>
      <c r="O872" t="s">
        <v>109</v>
      </c>
      <c r="P872" t="s">
        <v>110</v>
      </c>
      <c r="Q872" t="s">
        <v>111</v>
      </c>
      <c r="R872">
        <v>85</v>
      </c>
    </row>
    <row r="873" spans="1:18" x14ac:dyDescent="0.25">
      <c r="A873" t="s">
        <v>489</v>
      </c>
      <c r="B873" s="46">
        <f>VLOOKUP(Tabla14[[#This Row],[id]],Tabla2[],'aux buscarv'!B$1,FALSE)</f>
        <v>44979</v>
      </c>
      <c r="C873" s="61">
        <f>VLOOKUP(Tabla14[[#This Row],[id]],Tabla2[],'aux buscarv'!C$1,FALSE)</f>
        <v>22</v>
      </c>
      <c r="D873" s="61">
        <f>VLOOKUP(Tabla14[[#This Row],[id]],Tabla2[],'aux buscarv'!D$1,FALSE)</f>
        <v>2</v>
      </c>
      <c r="E873" s="61">
        <f>VLOOKUP(Tabla14[[#This Row],[id]],Tabla2[],'aux buscarv'!E$1,FALSE)</f>
        <v>2023</v>
      </c>
      <c r="F873" s="61">
        <f>VLOOKUP(Tabla14[[#This Row],[id]],Tabla2[],'aux buscarv'!F$1,FALSE)</f>
        <v>9</v>
      </c>
      <c r="G873" s="61" t="str">
        <f>VLOOKUP(Tabla14[[#This Row],[id]],Tabla2[],'aux buscarv'!G$1,FALSE)</f>
        <v>DAPPTE</v>
      </c>
      <c r="H873" s="61" t="str">
        <f>VLOOKUP(Tabla14[[#This Row],[id]],Tabla2[],'aux buscarv'!H$1,FALSE)</f>
        <v>CABA</v>
      </c>
      <c r="I873" s="61">
        <f>VLOOKUP(Tabla14[[#This Row],[id]],Tabla2[],'aux buscarv'!I$1,FALSE)</f>
        <v>33</v>
      </c>
      <c r="J873" s="61" t="str">
        <f>VLOOKUP(Tabla14[[#This Row],[id]],Tabla2[],'aux buscarv'!J$1,FALSE)</f>
        <v>COMUNA 1</v>
      </c>
      <c r="K873" s="61" t="str">
        <f>VLOOKUP(Tabla14[[#This Row],[id]],Tabla2[],'aux buscarv'!K$1,FALSE)</f>
        <v>CONSTITUCION</v>
      </c>
      <c r="L873" s="61" t="str">
        <f>VLOOKUP(Tabla14[[#This Row],[id]],Tabla2[],'aux buscarv'!L$1,FALSE)</f>
        <v>PLAZA DE TREN CONSTITUCION HALL CENTRAL ANDEN 14</v>
      </c>
      <c r="M873" s="61" t="str">
        <f>VLOOKUP(Tabla14[[#This Row],[id]],Tabla2[],'aux buscarv'!M$1,FALSE)</f>
        <v>BRASIL 1128</v>
      </c>
      <c r="N873" s="62" t="str">
        <f>VLOOKUP(Tabla14[[#This Row],[id]],Tabla2[],'aux buscarv'!N$1,FALSE)</f>
        <v>https://goo.gl/maps/uprzs4Mxs4X5b2LX6</v>
      </c>
      <c r="O873" t="s">
        <v>109</v>
      </c>
      <c r="P873" t="s">
        <v>110</v>
      </c>
      <c r="Q873" t="s">
        <v>112</v>
      </c>
      <c r="R873">
        <v>96</v>
      </c>
    </row>
    <row r="874" spans="1:18" x14ac:dyDescent="0.25">
      <c r="A874" t="s">
        <v>489</v>
      </c>
      <c r="B874" s="46">
        <f>VLOOKUP(Tabla14[[#This Row],[id]],Tabla2[],'aux buscarv'!B$1,FALSE)</f>
        <v>44979</v>
      </c>
      <c r="C874" s="61">
        <f>VLOOKUP(Tabla14[[#This Row],[id]],Tabla2[],'aux buscarv'!C$1,FALSE)</f>
        <v>22</v>
      </c>
      <c r="D874" s="61">
        <f>VLOOKUP(Tabla14[[#This Row],[id]],Tabla2[],'aux buscarv'!D$1,FALSE)</f>
        <v>2</v>
      </c>
      <c r="E874" s="61">
        <f>VLOOKUP(Tabla14[[#This Row],[id]],Tabla2[],'aux buscarv'!E$1,FALSE)</f>
        <v>2023</v>
      </c>
      <c r="F874" s="61">
        <f>VLOOKUP(Tabla14[[#This Row],[id]],Tabla2[],'aux buscarv'!F$1,FALSE)</f>
        <v>9</v>
      </c>
      <c r="G874" s="61" t="str">
        <f>VLOOKUP(Tabla14[[#This Row],[id]],Tabla2[],'aux buscarv'!G$1,FALSE)</f>
        <v>DAPPTE</v>
      </c>
      <c r="H874" s="61" t="str">
        <f>VLOOKUP(Tabla14[[#This Row],[id]],Tabla2[],'aux buscarv'!H$1,FALSE)</f>
        <v>CABA</v>
      </c>
      <c r="I874" s="61">
        <f>VLOOKUP(Tabla14[[#This Row],[id]],Tabla2[],'aux buscarv'!I$1,FALSE)</f>
        <v>33</v>
      </c>
      <c r="J874" s="61" t="str">
        <f>VLOOKUP(Tabla14[[#This Row],[id]],Tabla2[],'aux buscarv'!J$1,FALSE)</f>
        <v>COMUNA 1</v>
      </c>
      <c r="K874" s="61" t="str">
        <f>VLOOKUP(Tabla14[[#This Row],[id]],Tabla2[],'aux buscarv'!K$1,FALSE)</f>
        <v>CONSTITUCION</v>
      </c>
      <c r="L874" s="61" t="str">
        <f>VLOOKUP(Tabla14[[#This Row],[id]],Tabla2[],'aux buscarv'!L$1,FALSE)</f>
        <v>PLAZA DE TREN CONSTITUCION HALL CENTRAL ANDEN 14</v>
      </c>
      <c r="M874" s="61" t="str">
        <f>VLOOKUP(Tabla14[[#This Row],[id]],Tabla2[],'aux buscarv'!M$1,FALSE)</f>
        <v>BRASIL 1128</v>
      </c>
      <c r="N874" s="62" t="str">
        <f>VLOOKUP(Tabla14[[#This Row],[id]],Tabla2[],'aux buscarv'!N$1,FALSE)</f>
        <v>https://goo.gl/maps/uprzs4Mxs4X5b2LX6</v>
      </c>
      <c r="O874" t="s">
        <v>109</v>
      </c>
      <c r="P874" t="s">
        <v>110</v>
      </c>
      <c r="Q874" t="s">
        <v>120</v>
      </c>
      <c r="R874">
        <v>7</v>
      </c>
    </row>
    <row r="875" spans="1:18" x14ac:dyDescent="0.25">
      <c r="A875" t="s">
        <v>489</v>
      </c>
      <c r="B875" s="46">
        <f>VLOOKUP(Tabla14[[#This Row],[id]],Tabla2[],'aux buscarv'!B$1,FALSE)</f>
        <v>44979</v>
      </c>
      <c r="C875" s="61">
        <f>VLOOKUP(Tabla14[[#This Row],[id]],Tabla2[],'aux buscarv'!C$1,FALSE)</f>
        <v>22</v>
      </c>
      <c r="D875" s="61">
        <f>VLOOKUP(Tabla14[[#This Row],[id]],Tabla2[],'aux buscarv'!D$1,FALSE)</f>
        <v>2</v>
      </c>
      <c r="E875" s="61">
        <f>VLOOKUP(Tabla14[[#This Row],[id]],Tabla2[],'aux buscarv'!E$1,FALSE)</f>
        <v>2023</v>
      </c>
      <c r="F875" s="61">
        <f>VLOOKUP(Tabla14[[#This Row],[id]],Tabla2[],'aux buscarv'!F$1,FALSE)</f>
        <v>9</v>
      </c>
      <c r="G875" s="61" t="str">
        <f>VLOOKUP(Tabla14[[#This Row],[id]],Tabla2[],'aux buscarv'!G$1,FALSE)</f>
        <v>DAPPTE</v>
      </c>
      <c r="H875" s="61" t="str">
        <f>VLOOKUP(Tabla14[[#This Row],[id]],Tabla2[],'aux buscarv'!H$1,FALSE)</f>
        <v>CABA</v>
      </c>
      <c r="I875" s="61">
        <f>VLOOKUP(Tabla14[[#This Row],[id]],Tabla2[],'aux buscarv'!I$1,FALSE)</f>
        <v>33</v>
      </c>
      <c r="J875" s="61" t="str">
        <f>VLOOKUP(Tabla14[[#This Row],[id]],Tabla2[],'aux buscarv'!J$1,FALSE)</f>
        <v>COMUNA 1</v>
      </c>
      <c r="K875" s="61" t="str">
        <f>VLOOKUP(Tabla14[[#This Row],[id]],Tabla2[],'aux buscarv'!K$1,FALSE)</f>
        <v>CONSTITUCION</v>
      </c>
      <c r="L875" s="61" t="str">
        <f>VLOOKUP(Tabla14[[#This Row],[id]],Tabla2[],'aux buscarv'!L$1,FALSE)</f>
        <v>PLAZA DE TREN CONSTITUCION HALL CENTRAL ANDEN 14</v>
      </c>
      <c r="M875" s="61" t="str">
        <f>VLOOKUP(Tabla14[[#This Row],[id]],Tabla2[],'aux buscarv'!M$1,FALSE)</f>
        <v>BRASIL 1128</v>
      </c>
      <c r="N875" s="62" t="str">
        <f>VLOOKUP(Tabla14[[#This Row],[id]],Tabla2[],'aux buscarv'!N$1,FALSE)</f>
        <v>https://goo.gl/maps/uprzs4Mxs4X5b2LX6</v>
      </c>
      <c r="O875" t="s">
        <v>109</v>
      </c>
      <c r="P875" t="s">
        <v>113</v>
      </c>
      <c r="Q875" t="s">
        <v>112</v>
      </c>
      <c r="R875">
        <v>68</v>
      </c>
    </row>
    <row r="876" spans="1:18" x14ac:dyDescent="0.25">
      <c r="A876" t="s">
        <v>489</v>
      </c>
      <c r="B876" s="46">
        <f>VLOOKUP(Tabla14[[#This Row],[id]],Tabla2[],'aux buscarv'!B$1,FALSE)</f>
        <v>44979</v>
      </c>
      <c r="C876" s="61">
        <f>VLOOKUP(Tabla14[[#This Row],[id]],Tabla2[],'aux buscarv'!C$1,FALSE)</f>
        <v>22</v>
      </c>
      <c r="D876" s="61">
        <f>VLOOKUP(Tabla14[[#This Row],[id]],Tabla2[],'aux buscarv'!D$1,FALSE)</f>
        <v>2</v>
      </c>
      <c r="E876" s="61">
        <f>VLOOKUP(Tabla14[[#This Row],[id]],Tabla2[],'aux buscarv'!E$1,FALSE)</f>
        <v>2023</v>
      </c>
      <c r="F876" s="61">
        <f>VLOOKUP(Tabla14[[#This Row],[id]],Tabla2[],'aux buscarv'!F$1,FALSE)</f>
        <v>9</v>
      </c>
      <c r="G876" s="61" t="str">
        <f>VLOOKUP(Tabla14[[#This Row],[id]],Tabla2[],'aux buscarv'!G$1,FALSE)</f>
        <v>DAPPTE</v>
      </c>
      <c r="H876" s="61" t="str">
        <f>VLOOKUP(Tabla14[[#This Row],[id]],Tabla2[],'aux buscarv'!H$1,FALSE)</f>
        <v>CABA</v>
      </c>
      <c r="I876" s="61">
        <f>VLOOKUP(Tabla14[[#This Row],[id]],Tabla2[],'aux buscarv'!I$1,FALSE)</f>
        <v>33</v>
      </c>
      <c r="J876" s="61" t="str">
        <f>VLOOKUP(Tabla14[[#This Row],[id]],Tabla2[],'aux buscarv'!J$1,FALSE)</f>
        <v>COMUNA 1</v>
      </c>
      <c r="K876" s="61" t="str">
        <f>VLOOKUP(Tabla14[[#This Row],[id]],Tabla2[],'aux buscarv'!K$1,FALSE)</f>
        <v>CONSTITUCION</v>
      </c>
      <c r="L876" s="61" t="str">
        <f>VLOOKUP(Tabla14[[#This Row],[id]],Tabla2[],'aux buscarv'!L$1,FALSE)</f>
        <v>PLAZA DE TREN CONSTITUCION HALL CENTRAL ANDEN 14</v>
      </c>
      <c r="M876" s="61" t="str">
        <f>VLOOKUP(Tabla14[[#This Row],[id]],Tabla2[],'aux buscarv'!M$1,FALSE)</f>
        <v>BRASIL 1128</v>
      </c>
      <c r="N876" s="62" t="str">
        <f>VLOOKUP(Tabla14[[#This Row],[id]],Tabla2[],'aux buscarv'!N$1,FALSE)</f>
        <v>https://goo.gl/maps/uprzs4Mxs4X5b2LX6</v>
      </c>
      <c r="O876" t="s">
        <v>114</v>
      </c>
      <c r="P876" t="s">
        <v>115</v>
      </c>
      <c r="Q876" t="s">
        <v>111</v>
      </c>
      <c r="R876">
        <v>65</v>
      </c>
    </row>
    <row r="877" spans="1:18" x14ac:dyDescent="0.25">
      <c r="A877" t="s">
        <v>489</v>
      </c>
      <c r="B877" s="46">
        <f>VLOOKUP(Tabla14[[#This Row],[id]],Tabla2[],'aux buscarv'!B$1,FALSE)</f>
        <v>44979</v>
      </c>
      <c r="C877" s="61">
        <f>VLOOKUP(Tabla14[[#This Row],[id]],Tabla2[],'aux buscarv'!C$1,FALSE)</f>
        <v>22</v>
      </c>
      <c r="D877" s="61">
        <f>VLOOKUP(Tabla14[[#This Row],[id]],Tabla2[],'aux buscarv'!D$1,FALSE)</f>
        <v>2</v>
      </c>
      <c r="E877" s="61">
        <f>VLOOKUP(Tabla14[[#This Row],[id]],Tabla2[],'aux buscarv'!E$1,FALSE)</f>
        <v>2023</v>
      </c>
      <c r="F877" s="61">
        <f>VLOOKUP(Tabla14[[#This Row],[id]],Tabla2[],'aux buscarv'!F$1,FALSE)</f>
        <v>9</v>
      </c>
      <c r="G877" s="61" t="str">
        <f>VLOOKUP(Tabla14[[#This Row],[id]],Tabla2[],'aux buscarv'!G$1,FALSE)</f>
        <v>DAPPTE</v>
      </c>
      <c r="H877" s="61" t="str">
        <f>VLOOKUP(Tabla14[[#This Row],[id]],Tabla2[],'aux buscarv'!H$1,FALSE)</f>
        <v>CABA</v>
      </c>
      <c r="I877" s="61">
        <f>VLOOKUP(Tabla14[[#This Row],[id]],Tabla2[],'aux buscarv'!I$1,FALSE)</f>
        <v>33</v>
      </c>
      <c r="J877" s="61" t="str">
        <f>VLOOKUP(Tabla14[[#This Row],[id]],Tabla2[],'aux buscarv'!J$1,FALSE)</f>
        <v>COMUNA 1</v>
      </c>
      <c r="K877" s="61" t="str">
        <f>VLOOKUP(Tabla14[[#This Row],[id]],Tabla2[],'aux buscarv'!K$1,FALSE)</f>
        <v>CONSTITUCION</v>
      </c>
      <c r="L877" s="61" t="str">
        <f>VLOOKUP(Tabla14[[#This Row],[id]],Tabla2[],'aux buscarv'!L$1,FALSE)</f>
        <v>PLAZA DE TREN CONSTITUCION HALL CENTRAL ANDEN 14</v>
      </c>
      <c r="M877" s="61" t="str">
        <f>VLOOKUP(Tabla14[[#This Row],[id]],Tabla2[],'aux buscarv'!M$1,FALSE)</f>
        <v>BRASIL 1128</v>
      </c>
      <c r="N877" s="62" t="str">
        <f>VLOOKUP(Tabla14[[#This Row],[id]],Tabla2[],'aux buscarv'!N$1,FALSE)</f>
        <v>https://goo.gl/maps/uprzs4Mxs4X5b2LX6</v>
      </c>
      <c r="O877" t="s">
        <v>114</v>
      </c>
      <c r="P877" t="s">
        <v>123</v>
      </c>
      <c r="Q877" t="s">
        <v>124</v>
      </c>
      <c r="R877">
        <v>4</v>
      </c>
    </row>
    <row r="878" spans="1:18" x14ac:dyDescent="0.25">
      <c r="A878" t="s">
        <v>489</v>
      </c>
      <c r="B878" s="46">
        <f>VLOOKUP(Tabla14[[#This Row],[id]],Tabla2[],'aux buscarv'!B$1,FALSE)</f>
        <v>44979</v>
      </c>
      <c r="C878" s="61">
        <f>VLOOKUP(Tabla14[[#This Row],[id]],Tabla2[],'aux buscarv'!C$1,FALSE)</f>
        <v>22</v>
      </c>
      <c r="D878" s="61">
        <f>VLOOKUP(Tabla14[[#This Row],[id]],Tabla2[],'aux buscarv'!D$1,FALSE)</f>
        <v>2</v>
      </c>
      <c r="E878" s="61">
        <f>VLOOKUP(Tabla14[[#This Row],[id]],Tabla2[],'aux buscarv'!E$1,FALSE)</f>
        <v>2023</v>
      </c>
      <c r="F878" s="61">
        <f>VLOOKUP(Tabla14[[#This Row],[id]],Tabla2[],'aux buscarv'!F$1,FALSE)</f>
        <v>9</v>
      </c>
      <c r="G878" s="61" t="str">
        <f>VLOOKUP(Tabla14[[#This Row],[id]],Tabla2[],'aux buscarv'!G$1,FALSE)</f>
        <v>DAPPTE</v>
      </c>
      <c r="H878" s="61" t="str">
        <f>VLOOKUP(Tabla14[[#This Row],[id]],Tabla2[],'aux buscarv'!H$1,FALSE)</f>
        <v>CABA</v>
      </c>
      <c r="I878" s="61">
        <f>VLOOKUP(Tabla14[[#This Row],[id]],Tabla2[],'aux buscarv'!I$1,FALSE)</f>
        <v>33</v>
      </c>
      <c r="J878" s="61" t="str">
        <f>VLOOKUP(Tabla14[[#This Row],[id]],Tabla2[],'aux buscarv'!J$1,FALSE)</f>
        <v>COMUNA 1</v>
      </c>
      <c r="K878" s="61" t="str">
        <f>VLOOKUP(Tabla14[[#This Row],[id]],Tabla2[],'aux buscarv'!K$1,FALSE)</f>
        <v>CONSTITUCION</v>
      </c>
      <c r="L878" s="61" t="str">
        <f>VLOOKUP(Tabla14[[#This Row],[id]],Tabla2[],'aux buscarv'!L$1,FALSE)</f>
        <v>PLAZA DE TREN CONSTITUCION HALL CENTRAL ANDEN 14</v>
      </c>
      <c r="M878" s="61" t="str">
        <f>VLOOKUP(Tabla14[[#This Row],[id]],Tabla2[],'aux buscarv'!M$1,FALSE)</f>
        <v>BRASIL 1128</v>
      </c>
      <c r="N878" s="62" t="str">
        <f>VLOOKUP(Tabla14[[#This Row],[id]],Tabla2[],'aux buscarv'!N$1,FALSE)</f>
        <v>https://goo.gl/maps/uprzs4Mxs4X5b2LX6</v>
      </c>
      <c r="O878" t="s">
        <v>114</v>
      </c>
      <c r="P878" t="s">
        <v>123</v>
      </c>
      <c r="Q878" t="s">
        <v>111</v>
      </c>
      <c r="R878">
        <v>27</v>
      </c>
    </row>
    <row r="879" spans="1:18" x14ac:dyDescent="0.25">
      <c r="A879" t="s">
        <v>491</v>
      </c>
      <c r="B879" s="46">
        <f>VLOOKUP(Tabla14[[#This Row],[id]],Tabla2[],'aux buscarv'!B$1,FALSE)</f>
        <v>44980</v>
      </c>
      <c r="C879" s="61">
        <f>VLOOKUP(Tabla14[[#This Row],[id]],Tabla2[],'aux buscarv'!C$1,FALSE)</f>
        <v>23</v>
      </c>
      <c r="D879" s="61">
        <f>VLOOKUP(Tabla14[[#This Row],[id]],Tabla2[],'aux buscarv'!D$1,FALSE)</f>
        <v>2</v>
      </c>
      <c r="E879" s="61">
        <f>VLOOKUP(Tabla14[[#This Row],[id]],Tabla2[],'aux buscarv'!E$1,FALSE)</f>
        <v>2023</v>
      </c>
      <c r="F879" s="61">
        <f>VLOOKUP(Tabla14[[#This Row],[id]],Tabla2[],'aux buscarv'!F$1,FALSE)</f>
        <v>9</v>
      </c>
      <c r="G879" s="61" t="str">
        <f>VLOOKUP(Tabla14[[#This Row],[id]],Tabla2[],'aux buscarv'!G$1,FALSE)</f>
        <v>DAPPTE</v>
      </c>
      <c r="H879" s="61" t="str">
        <f>VLOOKUP(Tabla14[[#This Row],[id]],Tabla2[],'aux buscarv'!H$1,FALSE)</f>
        <v>CABA</v>
      </c>
      <c r="I879" s="61">
        <f>VLOOKUP(Tabla14[[#This Row],[id]],Tabla2[],'aux buscarv'!I$1,FALSE)</f>
        <v>33</v>
      </c>
      <c r="J879" s="61" t="str">
        <f>VLOOKUP(Tabla14[[#This Row],[id]],Tabla2[],'aux buscarv'!J$1,FALSE)</f>
        <v>COMUNA 1</v>
      </c>
      <c r="K879" s="61" t="str">
        <f>VLOOKUP(Tabla14[[#This Row],[id]],Tabla2[],'aux buscarv'!K$1,FALSE)</f>
        <v>CONSTITUCION</v>
      </c>
      <c r="L879" s="61" t="str">
        <f>VLOOKUP(Tabla14[[#This Row],[id]],Tabla2[],'aux buscarv'!L$1,FALSE)</f>
        <v>PLAZA DE TREN CONSTITUCION HALL CENTRAL ANDEN 14</v>
      </c>
      <c r="M879" s="61" t="str">
        <f>VLOOKUP(Tabla14[[#This Row],[id]],Tabla2[],'aux buscarv'!M$1,FALSE)</f>
        <v>BRASIL 1128</v>
      </c>
      <c r="N879" s="62" t="str">
        <f>VLOOKUP(Tabla14[[#This Row],[id]],Tabla2[],'aux buscarv'!N$1,FALSE)</f>
        <v>https://goo.gl/maps/uprzs4Mxs4X5b2LX6</v>
      </c>
      <c r="O879" t="s">
        <v>109</v>
      </c>
      <c r="P879" t="s">
        <v>110</v>
      </c>
      <c r="Q879" t="s">
        <v>111</v>
      </c>
      <c r="R879">
        <v>76</v>
      </c>
    </row>
    <row r="880" spans="1:18" x14ac:dyDescent="0.25">
      <c r="A880" t="s">
        <v>491</v>
      </c>
      <c r="B880" s="46">
        <f>VLOOKUP(Tabla14[[#This Row],[id]],Tabla2[],'aux buscarv'!B$1,FALSE)</f>
        <v>44980</v>
      </c>
      <c r="C880" s="61">
        <f>VLOOKUP(Tabla14[[#This Row],[id]],Tabla2[],'aux buscarv'!C$1,FALSE)</f>
        <v>23</v>
      </c>
      <c r="D880" s="61">
        <f>VLOOKUP(Tabla14[[#This Row],[id]],Tabla2[],'aux buscarv'!D$1,FALSE)</f>
        <v>2</v>
      </c>
      <c r="E880" s="61">
        <f>VLOOKUP(Tabla14[[#This Row],[id]],Tabla2[],'aux buscarv'!E$1,FALSE)</f>
        <v>2023</v>
      </c>
      <c r="F880" s="61">
        <f>VLOOKUP(Tabla14[[#This Row],[id]],Tabla2[],'aux buscarv'!F$1,FALSE)</f>
        <v>9</v>
      </c>
      <c r="G880" s="61" t="str">
        <f>VLOOKUP(Tabla14[[#This Row],[id]],Tabla2[],'aux buscarv'!G$1,FALSE)</f>
        <v>DAPPTE</v>
      </c>
      <c r="H880" s="61" t="str">
        <f>VLOOKUP(Tabla14[[#This Row],[id]],Tabla2[],'aux buscarv'!H$1,FALSE)</f>
        <v>CABA</v>
      </c>
      <c r="I880" s="61">
        <f>VLOOKUP(Tabla14[[#This Row],[id]],Tabla2[],'aux buscarv'!I$1,FALSE)</f>
        <v>33</v>
      </c>
      <c r="J880" s="61" t="str">
        <f>VLOOKUP(Tabla14[[#This Row],[id]],Tabla2[],'aux buscarv'!J$1,FALSE)</f>
        <v>COMUNA 1</v>
      </c>
      <c r="K880" s="61" t="str">
        <f>VLOOKUP(Tabla14[[#This Row],[id]],Tabla2[],'aux buscarv'!K$1,FALSE)</f>
        <v>CONSTITUCION</v>
      </c>
      <c r="L880" s="61" t="str">
        <f>VLOOKUP(Tabla14[[#This Row],[id]],Tabla2[],'aux buscarv'!L$1,FALSE)</f>
        <v>PLAZA DE TREN CONSTITUCION HALL CENTRAL ANDEN 14</v>
      </c>
      <c r="M880" s="61" t="str">
        <f>VLOOKUP(Tabla14[[#This Row],[id]],Tabla2[],'aux buscarv'!M$1,FALSE)</f>
        <v>BRASIL 1128</v>
      </c>
      <c r="N880" s="62" t="str">
        <f>VLOOKUP(Tabla14[[#This Row],[id]],Tabla2[],'aux buscarv'!N$1,FALSE)</f>
        <v>https://goo.gl/maps/uprzs4Mxs4X5b2LX6</v>
      </c>
      <c r="O880" t="s">
        <v>109</v>
      </c>
      <c r="P880" t="s">
        <v>110</v>
      </c>
      <c r="Q880" t="s">
        <v>112</v>
      </c>
      <c r="R880">
        <v>111</v>
      </c>
    </row>
    <row r="881" spans="1:18" x14ac:dyDescent="0.25">
      <c r="A881" t="s">
        <v>491</v>
      </c>
      <c r="B881" s="46">
        <f>VLOOKUP(Tabla14[[#This Row],[id]],Tabla2[],'aux buscarv'!B$1,FALSE)</f>
        <v>44980</v>
      </c>
      <c r="C881" s="61">
        <f>VLOOKUP(Tabla14[[#This Row],[id]],Tabla2[],'aux buscarv'!C$1,FALSE)</f>
        <v>23</v>
      </c>
      <c r="D881" s="61">
        <f>VLOOKUP(Tabla14[[#This Row],[id]],Tabla2[],'aux buscarv'!D$1,FALSE)</f>
        <v>2</v>
      </c>
      <c r="E881" s="61">
        <f>VLOOKUP(Tabla14[[#This Row],[id]],Tabla2[],'aux buscarv'!E$1,FALSE)</f>
        <v>2023</v>
      </c>
      <c r="F881" s="61">
        <f>VLOOKUP(Tabla14[[#This Row],[id]],Tabla2[],'aux buscarv'!F$1,FALSE)</f>
        <v>9</v>
      </c>
      <c r="G881" s="61" t="str">
        <f>VLOOKUP(Tabla14[[#This Row],[id]],Tabla2[],'aux buscarv'!G$1,FALSE)</f>
        <v>DAPPTE</v>
      </c>
      <c r="H881" s="61" t="str">
        <f>VLOOKUP(Tabla14[[#This Row],[id]],Tabla2[],'aux buscarv'!H$1,FALSE)</f>
        <v>CABA</v>
      </c>
      <c r="I881" s="61">
        <f>VLOOKUP(Tabla14[[#This Row],[id]],Tabla2[],'aux buscarv'!I$1,FALSE)</f>
        <v>33</v>
      </c>
      <c r="J881" s="61" t="str">
        <f>VLOOKUP(Tabla14[[#This Row],[id]],Tabla2[],'aux buscarv'!J$1,FALSE)</f>
        <v>COMUNA 1</v>
      </c>
      <c r="K881" s="61" t="str">
        <f>VLOOKUP(Tabla14[[#This Row],[id]],Tabla2[],'aux buscarv'!K$1,FALSE)</f>
        <v>CONSTITUCION</v>
      </c>
      <c r="L881" s="61" t="str">
        <f>VLOOKUP(Tabla14[[#This Row],[id]],Tabla2[],'aux buscarv'!L$1,FALSE)</f>
        <v>PLAZA DE TREN CONSTITUCION HALL CENTRAL ANDEN 14</v>
      </c>
      <c r="M881" s="61" t="str">
        <f>VLOOKUP(Tabla14[[#This Row],[id]],Tabla2[],'aux buscarv'!M$1,FALSE)</f>
        <v>BRASIL 1128</v>
      </c>
      <c r="N881" s="62" t="str">
        <f>VLOOKUP(Tabla14[[#This Row],[id]],Tabla2[],'aux buscarv'!N$1,FALSE)</f>
        <v>https://goo.gl/maps/uprzs4Mxs4X5b2LX6</v>
      </c>
      <c r="O881" t="s">
        <v>109</v>
      </c>
      <c r="P881" t="s">
        <v>113</v>
      </c>
      <c r="Q881" t="s">
        <v>112</v>
      </c>
      <c r="R881">
        <v>62</v>
      </c>
    </row>
    <row r="882" spans="1:18" x14ac:dyDescent="0.25">
      <c r="A882" t="s">
        <v>491</v>
      </c>
      <c r="B882" s="46">
        <f>VLOOKUP(Tabla14[[#This Row],[id]],Tabla2[],'aux buscarv'!B$1,FALSE)</f>
        <v>44980</v>
      </c>
      <c r="C882" s="61">
        <f>VLOOKUP(Tabla14[[#This Row],[id]],Tabla2[],'aux buscarv'!C$1,FALSE)</f>
        <v>23</v>
      </c>
      <c r="D882" s="61">
        <f>VLOOKUP(Tabla14[[#This Row],[id]],Tabla2[],'aux buscarv'!D$1,FALSE)</f>
        <v>2</v>
      </c>
      <c r="E882" s="61">
        <f>VLOOKUP(Tabla14[[#This Row],[id]],Tabla2[],'aux buscarv'!E$1,FALSE)</f>
        <v>2023</v>
      </c>
      <c r="F882" s="61">
        <f>VLOOKUP(Tabla14[[#This Row],[id]],Tabla2[],'aux buscarv'!F$1,FALSE)</f>
        <v>9</v>
      </c>
      <c r="G882" s="61" t="str">
        <f>VLOOKUP(Tabla14[[#This Row],[id]],Tabla2[],'aux buscarv'!G$1,FALSE)</f>
        <v>DAPPTE</v>
      </c>
      <c r="H882" s="61" t="str">
        <f>VLOOKUP(Tabla14[[#This Row],[id]],Tabla2[],'aux buscarv'!H$1,FALSE)</f>
        <v>CABA</v>
      </c>
      <c r="I882" s="61">
        <f>VLOOKUP(Tabla14[[#This Row],[id]],Tabla2[],'aux buscarv'!I$1,FALSE)</f>
        <v>33</v>
      </c>
      <c r="J882" s="61" t="str">
        <f>VLOOKUP(Tabla14[[#This Row],[id]],Tabla2[],'aux buscarv'!J$1,FALSE)</f>
        <v>COMUNA 1</v>
      </c>
      <c r="K882" s="61" t="str">
        <f>VLOOKUP(Tabla14[[#This Row],[id]],Tabla2[],'aux buscarv'!K$1,FALSE)</f>
        <v>CONSTITUCION</v>
      </c>
      <c r="L882" s="61" t="str">
        <f>VLOOKUP(Tabla14[[#This Row],[id]],Tabla2[],'aux buscarv'!L$1,FALSE)</f>
        <v>PLAZA DE TREN CONSTITUCION HALL CENTRAL ANDEN 14</v>
      </c>
      <c r="M882" s="61" t="str">
        <f>VLOOKUP(Tabla14[[#This Row],[id]],Tabla2[],'aux buscarv'!M$1,FALSE)</f>
        <v>BRASIL 1128</v>
      </c>
      <c r="N882" s="62" t="str">
        <f>VLOOKUP(Tabla14[[#This Row],[id]],Tabla2[],'aux buscarv'!N$1,FALSE)</f>
        <v>https://goo.gl/maps/uprzs4Mxs4X5b2LX6</v>
      </c>
      <c r="O882" t="s">
        <v>114</v>
      </c>
      <c r="P882" t="s">
        <v>115</v>
      </c>
      <c r="Q882" t="s">
        <v>111</v>
      </c>
      <c r="R882">
        <v>55</v>
      </c>
    </row>
    <row r="883" spans="1:18" x14ac:dyDescent="0.25">
      <c r="A883" t="s">
        <v>491</v>
      </c>
      <c r="B883" s="46">
        <f>VLOOKUP(Tabla14[[#This Row],[id]],Tabla2[],'aux buscarv'!B$1,FALSE)</f>
        <v>44980</v>
      </c>
      <c r="C883" s="61">
        <f>VLOOKUP(Tabla14[[#This Row],[id]],Tabla2[],'aux buscarv'!C$1,FALSE)</f>
        <v>23</v>
      </c>
      <c r="D883" s="61">
        <f>VLOOKUP(Tabla14[[#This Row],[id]],Tabla2[],'aux buscarv'!D$1,FALSE)</f>
        <v>2</v>
      </c>
      <c r="E883" s="61">
        <f>VLOOKUP(Tabla14[[#This Row],[id]],Tabla2[],'aux buscarv'!E$1,FALSE)</f>
        <v>2023</v>
      </c>
      <c r="F883" s="61">
        <f>VLOOKUP(Tabla14[[#This Row],[id]],Tabla2[],'aux buscarv'!F$1,FALSE)</f>
        <v>9</v>
      </c>
      <c r="G883" s="61" t="str">
        <f>VLOOKUP(Tabla14[[#This Row],[id]],Tabla2[],'aux buscarv'!G$1,FALSE)</f>
        <v>DAPPTE</v>
      </c>
      <c r="H883" s="61" t="str">
        <f>VLOOKUP(Tabla14[[#This Row],[id]],Tabla2[],'aux buscarv'!H$1,FALSE)</f>
        <v>CABA</v>
      </c>
      <c r="I883" s="61">
        <f>VLOOKUP(Tabla14[[#This Row],[id]],Tabla2[],'aux buscarv'!I$1,FALSE)</f>
        <v>33</v>
      </c>
      <c r="J883" s="61" t="str">
        <f>VLOOKUP(Tabla14[[#This Row],[id]],Tabla2[],'aux buscarv'!J$1,FALSE)</f>
        <v>COMUNA 1</v>
      </c>
      <c r="K883" s="61" t="str">
        <f>VLOOKUP(Tabla14[[#This Row],[id]],Tabla2[],'aux buscarv'!K$1,FALSE)</f>
        <v>CONSTITUCION</v>
      </c>
      <c r="L883" s="61" t="str">
        <f>VLOOKUP(Tabla14[[#This Row],[id]],Tabla2[],'aux buscarv'!L$1,FALSE)</f>
        <v>PLAZA DE TREN CONSTITUCION HALL CENTRAL ANDEN 14</v>
      </c>
      <c r="M883" s="61" t="str">
        <f>VLOOKUP(Tabla14[[#This Row],[id]],Tabla2[],'aux buscarv'!M$1,FALSE)</f>
        <v>BRASIL 1128</v>
      </c>
      <c r="N883" s="62" t="str">
        <f>VLOOKUP(Tabla14[[#This Row],[id]],Tabla2[],'aux buscarv'!N$1,FALSE)</f>
        <v>https://goo.gl/maps/uprzs4Mxs4X5b2LX6</v>
      </c>
      <c r="O883" t="s">
        <v>114</v>
      </c>
      <c r="P883" t="s">
        <v>123</v>
      </c>
      <c r="Q883" t="s">
        <v>124</v>
      </c>
      <c r="R883">
        <v>3</v>
      </c>
    </row>
    <row r="884" spans="1:18" x14ac:dyDescent="0.25">
      <c r="A884" t="s">
        <v>491</v>
      </c>
      <c r="B884" s="46">
        <f>VLOOKUP(Tabla14[[#This Row],[id]],Tabla2[],'aux buscarv'!B$1,FALSE)</f>
        <v>44980</v>
      </c>
      <c r="C884" s="61">
        <f>VLOOKUP(Tabla14[[#This Row],[id]],Tabla2[],'aux buscarv'!C$1,FALSE)</f>
        <v>23</v>
      </c>
      <c r="D884" s="61">
        <f>VLOOKUP(Tabla14[[#This Row],[id]],Tabla2[],'aux buscarv'!D$1,FALSE)</f>
        <v>2</v>
      </c>
      <c r="E884" s="61">
        <f>VLOOKUP(Tabla14[[#This Row],[id]],Tabla2[],'aux buscarv'!E$1,FALSE)</f>
        <v>2023</v>
      </c>
      <c r="F884" s="61">
        <f>VLOOKUP(Tabla14[[#This Row],[id]],Tabla2[],'aux buscarv'!F$1,FALSE)</f>
        <v>9</v>
      </c>
      <c r="G884" s="61" t="str">
        <f>VLOOKUP(Tabla14[[#This Row],[id]],Tabla2[],'aux buscarv'!G$1,FALSE)</f>
        <v>DAPPTE</v>
      </c>
      <c r="H884" s="61" t="str">
        <f>VLOOKUP(Tabla14[[#This Row],[id]],Tabla2[],'aux buscarv'!H$1,FALSE)</f>
        <v>CABA</v>
      </c>
      <c r="I884" s="61">
        <f>VLOOKUP(Tabla14[[#This Row],[id]],Tabla2[],'aux buscarv'!I$1,FALSE)</f>
        <v>33</v>
      </c>
      <c r="J884" s="61" t="str">
        <f>VLOOKUP(Tabla14[[#This Row],[id]],Tabla2[],'aux buscarv'!J$1,FALSE)</f>
        <v>COMUNA 1</v>
      </c>
      <c r="K884" s="61" t="str">
        <f>VLOOKUP(Tabla14[[#This Row],[id]],Tabla2[],'aux buscarv'!K$1,FALSE)</f>
        <v>CONSTITUCION</v>
      </c>
      <c r="L884" s="61" t="str">
        <f>VLOOKUP(Tabla14[[#This Row],[id]],Tabla2[],'aux buscarv'!L$1,FALSE)</f>
        <v>PLAZA DE TREN CONSTITUCION HALL CENTRAL ANDEN 14</v>
      </c>
      <c r="M884" s="61" t="str">
        <f>VLOOKUP(Tabla14[[#This Row],[id]],Tabla2[],'aux buscarv'!M$1,FALSE)</f>
        <v>BRASIL 1128</v>
      </c>
      <c r="N884" s="62" t="str">
        <f>VLOOKUP(Tabla14[[#This Row],[id]],Tabla2[],'aux buscarv'!N$1,FALSE)</f>
        <v>https://goo.gl/maps/uprzs4Mxs4X5b2LX6</v>
      </c>
      <c r="O884" t="s">
        <v>114</v>
      </c>
      <c r="P884" t="s">
        <v>123</v>
      </c>
      <c r="Q884" t="s">
        <v>111</v>
      </c>
      <c r="R884">
        <v>85</v>
      </c>
    </row>
    <row r="885" spans="1:18" x14ac:dyDescent="0.25">
      <c r="A885" t="s">
        <v>527</v>
      </c>
      <c r="B885" s="46">
        <f>VLOOKUP(Tabla14[[#This Row],[id]],Tabla2[],'aux buscarv'!B$1,FALSE)</f>
        <v>44981</v>
      </c>
      <c r="C885" s="61">
        <f>VLOOKUP(Tabla14[[#This Row],[id]],Tabla2[],'aux buscarv'!C$1,FALSE)</f>
        <v>24</v>
      </c>
      <c r="D885" s="61">
        <f>VLOOKUP(Tabla14[[#This Row],[id]],Tabla2[],'aux buscarv'!D$1,FALSE)</f>
        <v>2</v>
      </c>
      <c r="E885" s="61">
        <f>VLOOKUP(Tabla14[[#This Row],[id]],Tabla2[],'aux buscarv'!E$1,FALSE)</f>
        <v>2023</v>
      </c>
      <c r="F885" s="61">
        <f>VLOOKUP(Tabla14[[#This Row],[id]],Tabla2[],'aux buscarv'!F$1,FALSE)</f>
        <v>9</v>
      </c>
      <c r="G885" s="61" t="str">
        <f>VLOOKUP(Tabla14[[#This Row],[id]],Tabla2[],'aux buscarv'!G$1,FALSE)</f>
        <v>HAY EQUIPO</v>
      </c>
      <c r="H885" s="61" t="str">
        <f>VLOOKUP(Tabla14[[#This Row],[id]],Tabla2[],'aux buscarv'!H$1,FALSE)</f>
        <v>BUENOS AIRES</v>
      </c>
      <c r="I885" s="61">
        <f>VLOOKUP(Tabla14[[#This Row],[id]],Tabla2[],'aux buscarv'!I$1,FALSE)</f>
        <v>37</v>
      </c>
      <c r="J885" s="61" t="str">
        <f>VLOOKUP(Tabla14[[#This Row],[id]],Tabla2[],'aux buscarv'!J$1,FALSE)</f>
        <v>GENERAL PUEYRREDON</v>
      </c>
      <c r="K885" s="61" t="str">
        <f>VLOOKUP(Tabla14[[#This Row],[id]],Tabla2[],'aux buscarv'!K$1,FALSE)</f>
        <v xml:space="preserve">MAR DEL PLATA </v>
      </c>
      <c r="L885" s="61" t="str">
        <f>VLOOKUP(Tabla14[[#This Row],[id]],Tabla2[],'aux buscarv'!L$1,FALSE)</f>
        <v>CLUB AL VER VERAS</v>
      </c>
      <c r="M885" s="61" t="str">
        <f>VLOOKUP(Tabla14[[#This Row],[id]],Tabla2[],'aux buscarv'!M$1,FALSE)</f>
        <v>AV VICTORIO TETAMANTI  3324</v>
      </c>
      <c r="N885" s="62" t="str">
        <f>VLOOKUP(Tabla14[[#This Row],[id]],Tabla2[],'aux buscarv'!N$1,FALSE)</f>
        <v>https://goo.gl/maps/CPmDyP9phCBYpXqK6</v>
      </c>
      <c r="O885" t="s">
        <v>109</v>
      </c>
      <c r="P885" t="s">
        <v>110</v>
      </c>
      <c r="Q885" t="s">
        <v>111</v>
      </c>
      <c r="R885">
        <v>75</v>
      </c>
    </row>
    <row r="886" spans="1:18" x14ac:dyDescent="0.25">
      <c r="A886" t="s">
        <v>527</v>
      </c>
      <c r="B886" s="46">
        <f>VLOOKUP(Tabla14[[#This Row],[id]],Tabla2[],'aux buscarv'!B$1,FALSE)</f>
        <v>44981</v>
      </c>
      <c r="C886" s="61">
        <f>VLOOKUP(Tabla14[[#This Row],[id]],Tabla2[],'aux buscarv'!C$1,FALSE)</f>
        <v>24</v>
      </c>
      <c r="D886" s="61">
        <f>VLOOKUP(Tabla14[[#This Row],[id]],Tabla2[],'aux buscarv'!D$1,FALSE)</f>
        <v>2</v>
      </c>
      <c r="E886" s="61">
        <f>VLOOKUP(Tabla14[[#This Row],[id]],Tabla2[],'aux buscarv'!E$1,FALSE)</f>
        <v>2023</v>
      </c>
      <c r="F886" s="61">
        <f>VLOOKUP(Tabla14[[#This Row],[id]],Tabla2[],'aux buscarv'!F$1,FALSE)</f>
        <v>9</v>
      </c>
      <c r="G886" s="61" t="str">
        <f>VLOOKUP(Tabla14[[#This Row],[id]],Tabla2[],'aux buscarv'!G$1,FALSE)</f>
        <v>HAY EQUIPO</v>
      </c>
      <c r="H886" s="61" t="str">
        <f>VLOOKUP(Tabla14[[#This Row],[id]],Tabla2[],'aux buscarv'!H$1,FALSE)</f>
        <v>BUENOS AIRES</v>
      </c>
      <c r="I886" s="61">
        <f>VLOOKUP(Tabla14[[#This Row],[id]],Tabla2[],'aux buscarv'!I$1,FALSE)</f>
        <v>37</v>
      </c>
      <c r="J886" s="61" t="str">
        <f>VLOOKUP(Tabla14[[#This Row],[id]],Tabla2[],'aux buscarv'!J$1,FALSE)</f>
        <v>GENERAL PUEYRREDON</v>
      </c>
      <c r="K886" s="61" t="str">
        <f>VLOOKUP(Tabla14[[#This Row],[id]],Tabla2[],'aux buscarv'!K$1,FALSE)</f>
        <v xml:space="preserve">MAR DEL PLATA </v>
      </c>
      <c r="L886" s="61" t="str">
        <f>VLOOKUP(Tabla14[[#This Row],[id]],Tabla2[],'aux buscarv'!L$1,FALSE)</f>
        <v>CLUB AL VER VERAS</v>
      </c>
      <c r="M886" s="61" t="str">
        <f>VLOOKUP(Tabla14[[#This Row],[id]],Tabla2[],'aux buscarv'!M$1,FALSE)</f>
        <v>AV VICTORIO TETAMANTI  3324</v>
      </c>
      <c r="N886" s="62" t="str">
        <f>VLOOKUP(Tabla14[[#This Row],[id]],Tabla2[],'aux buscarv'!N$1,FALSE)</f>
        <v>https://goo.gl/maps/CPmDyP9phCBYpXqK6</v>
      </c>
      <c r="O886" t="s">
        <v>109</v>
      </c>
      <c r="P886" t="s">
        <v>110</v>
      </c>
      <c r="Q886" t="s">
        <v>112</v>
      </c>
      <c r="R886">
        <v>84</v>
      </c>
    </row>
    <row r="887" spans="1:18" x14ac:dyDescent="0.25">
      <c r="A887" t="s">
        <v>527</v>
      </c>
      <c r="B887" s="46">
        <f>VLOOKUP(Tabla14[[#This Row],[id]],Tabla2[],'aux buscarv'!B$1,FALSE)</f>
        <v>44981</v>
      </c>
      <c r="C887" s="61">
        <f>VLOOKUP(Tabla14[[#This Row],[id]],Tabla2[],'aux buscarv'!C$1,FALSE)</f>
        <v>24</v>
      </c>
      <c r="D887" s="61">
        <f>VLOOKUP(Tabla14[[#This Row],[id]],Tabla2[],'aux buscarv'!D$1,FALSE)</f>
        <v>2</v>
      </c>
      <c r="E887" s="61">
        <f>VLOOKUP(Tabla14[[#This Row],[id]],Tabla2[],'aux buscarv'!E$1,FALSE)</f>
        <v>2023</v>
      </c>
      <c r="F887" s="61">
        <f>VLOOKUP(Tabla14[[#This Row],[id]],Tabla2[],'aux buscarv'!F$1,FALSE)</f>
        <v>9</v>
      </c>
      <c r="G887" s="61" t="str">
        <f>VLOOKUP(Tabla14[[#This Row],[id]],Tabla2[],'aux buscarv'!G$1,FALSE)</f>
        <v>HAY EQUIPO</v>
      </c>
      <c r="H887" s="61" t="str">
        <f>VLOOKUP(Tabla14[[#This Row],[id]],Tabla2[],'aux buscarv'!H$1,FALSE)</f>
        <v>BUENOS AIRES</v>
      </c>
      <c r="I887" s="61">
        <f>VLOOKUP(Tabla14[[#This Row],[id]],Tabla2[],'aux buscarv'!I$1,FALSE)</f>
        <v>37</v>
      </c>
      <c r="J887" s="61" t="str">
        <f>VLOOKUP(Tabla14[[#This Row],[id]],Tabla2[],'aux buscarv'!J$1,FALSE)</f>
        <v>GENERAL PUEYRREDON</v>
      </c>
      <c r="K887" s="61" t="str">
        <f>VLOOKUP(Tabla14[[#This Row],[id]],Tabla2[],'aux buscarv'!K$1,FALSE)</f>
        <v xml:space="preserve">MAR DEL PLATA </v>
      </c>
      <c r="L887" s="61" t="str">
        <f>VLOOKUP(Tabla14[[#This Row],[id]],Tabla2[],'aux buscarv'!L$1,FALSE)</f>
        <v>CLUB AL VER VERAS</v>
      </c>
      <c r="M887" s="61" t="str">
        <f>VLOOKUP(Tabla14[[#This Row],[id]],Tabla2[],'aux buscarv'!M$1,FALSE)</f>
        <v>AV VICTORIO TETAMANTI  3324</v>
      </c>
      <c r="N887" s="62" t="str">
        <f>VLOOKUP(Tabla14[[#This Row],[id]],Tabla2[],'aux buscarv'!N$1,FALSE)</f>
        <v>https://goo.gl/maps/CPmDyP9phCBYpXqK6</v>
      </c>
      <c r="O887" t="s">
        <v>109</v>
      </c>
      <c r="P887" t="s">
        <v>110</v>
      </c>
      <c r="Q887" t="s">
        <v>120</v>
      </c>
      <c r="R887">
        <v>17</v>
      </c>
    </row>
    <row r="888" spans="1:18" x14ac:dyDescent="0.25">
      <c r="A888" t="s">
        <v>527</v>
      </c>
      <c r="B888" s="46">
        <f>VLOOKUP(Tabla14[[#This Row],[id]],Tabla2[],'aux buscarv'!B$1,FALSE)</f>
        <v>44981</v>
      </c>
      <c r="C888" s="61">
        <f>VLOOKUP(Tabla14[[#This Row],[id]],Tabla2[],'aux buscarv'!C$1,FALSE)</f>
        <v>24</v>
      </c>
      <c r="D888" s="61">
        <f>VLOOKUP(Tabla14[[#This Row],[id]],Tabla2[],'aux buscarv'!D$1,FALSE)</f>
        <v>2</v>
      </c>
      <c r="E888" s="61">
        <f>VLOOKUP(Tabla14[[#This Row],[id]],Tabla2[],'aux buscarv'!E$1,FALSE)</f>
        <v>2023</v>
      </c>
      <c r="F888" s="61">
        <f>VLOOKUP(Tabla14[[#This Row],[id]],Tabla2[],'aux buscarv'!F$1,FALSE)</f>
        <v>9</v>
      </c>
      <c r="G888" s="61" t="str">
        <f>VLOOKUP(Tabla14[[#This Row],[id]],Tabla2[],'aux buscarv'!G$1,FALSE)</f>
        <v>HAY EQUIPO</v>
      </c>
      <c r="H888" s="61" t="str">
        <f>VLOOKUP(Tabla14[[#This Row],[id]],Tabla2[],'aux buscarv'!H$1,FALSE)</f>
        <v>BUENOS AIRES</v>
      </c>
      <c r="I888" s="61">
        <f>VLOOKUP(Tabla14[[#This Row],[id]],Tabla2[],'aux buscarv'!I$1,FALSE)</f>
        <v>37</v>
      </c>
      <c r="J888" s="61" t="str">
        <f>VLOOKUP(Tabla14[[#This Row],[id]],Tabla2[],'aux buscarv'!J$1,FALSE)</f>
        <v>GENERAL PUEYRREDON</v>
      </c>
      <c r="K888" s="61" t="str">
        <f>VLOOKUP(Tabla14[[#This Row],[id]],Tabla2[],'aux buscarv'!K$1,FALSE)</f>
        <v xml:space="preserve">MAR DEL PLATA </v>
      </c>
      <c r="L888" s="61" t="str">
        <f>VLOOKUP(Tabla14[[#This Row],[id]],Tabla2[],'aux buscarv'!L$1,FALSE)</f>
        <v>CLUB AL VER VERAS</v>
      </c>
      <c r="M888" s="61" t="str">
        <f>VLOOKUP(Tabla14[[#This Row],[id]],Tabla2[],'aux buscarv'!M$1,FALSE)</f>
        <v>AV VICTORIO TETAMANTI  3324</v>
      </c>
      <c r="N888" s="62" t="str">
        <f>VLOOKUP(Tabla14[[#This Row],[id]],Tabla2[],'aux buscarv'!N$1,FALSE)</f>
        <v>https://goo.gl/maps/CPmDyP9phCBYpXqK6</v>
      </c>
      <c r="O888" t="s">
        <v>109</v>
      </c>
      <c r="P888" t="s">
        <v>113</v>
      </c>
      <c r="Q888" t="s">
        <v>112</v>
      </c>
      <c r="R888">
        <v>39</v>
      </c>
    </row>
    <row r="889" spans="1:18" x14ac:dyDescent="0.25">
      <c r="A889" t="s">
        <v>527</v>
      </c>
      <c r="B889" s="46">
        <f>VLOOKUP(Tabla14[[#This Row],[id]],Tabla2[],'aux buscarv'!B$1,FALSE)</f>
        <v>44981</v>
      </c>
      <c r="C889" s="61">
        <f>VLOOKUP(Tabla14[[#This Row],[id]],Tabla2[],'aux buscarv'!C$1,FALSE)</f>
        <v>24</v>
      </c>
      <c r="D889" s="61">
        <f>VLOOKUP(Tabla14[[#This Row],[id]],Tabla2[],'aux buscarv'!D$1,FALSE)</f>
        <v>2</v>
      </c>
      <c r="E889" s="61">
        <f>VLOOKUP(Tabla14[[#This Row],[id]],Tabla2[],'aux buscarv'!E$1,FALSE)</f>
        <v>2023</v>
      </c>
      <c r="F889" s="61">
        <f>VLOOKUP(Tabla14[[#This Row],[id]],Tabla2[],'aux buscarv'!F$1,FALSE)</f>
        <v>9</v>
      </c>
      <c r="G889" s="61" t="str">
        <f>VLOOKUP(Tabla14[[#This Row],[id]],Tabla2[],'aux buscarv'!G$1,FALSE)</f>
        <v>HAY EQUIPO</v>
      </c>
      <c r="H889" s="61" t="str">
        <f>VLOOKUP(Tabla14[[#This Row],[id]],Tabla2[],'aux buscarv'!H$1,FALSE)</f>
        <v>BUENOS AIRES</v>
      </c>
      <c r="I889" s="61">
        <f>VLOOKUP(Tabla14[[#This Row],[id]],Tabla2[],'aux buscarv'!I$1,FALSE)</f>
        <v>37</v>
      </c>
      <c r="J889" s="61" t="str">
        <f>VLOOKUP(Tabla14[[#This Row],[id]],Tabla2[],'aux buscarv'!J$1,FALSE)</f>
        <v>GENERAL PUEYRREDON</v>
      </c>
      <c r="K889" s="61" t="str">
        <f>VLOOKUP(Tabla14[[#This Row],[id]],Tabla2[],'aux buscarv'!K$1,FALSE)</f>
        <v xml:space="preserve">MAR DEL PLATA </v>
      </c>
      <c r="L889" s="61" t="str">
        <f>VLOOKUP(Tabla14[[#This Row],[id]],Tabla2[],'aux buscarv'!L$1,FALSE)</f>
        <v>CLUB AL VER VERAS</v>
      </c>
      <c r="M889" s="61" t="str">
        <f>VLOOKUP(Tabla14[[#This Row],[id]],Tabla2[],'aux buscarv'!M$1,FALSE)</f>
        <v>AV VICTORIO TETAMANTI  3324</v>
      </c>
      <c r="N889" s="62" t="str">
        <f>VLOOKUP(Tabla14[[#This Row],[id]],Tabla2[],'aux buscarv'!N$1,FALSE)</f>
        <v>https://goo.gl/maps/CPmDyP9phCBYpXqK6</v>
      </c>
      <c r="O889" t="s">
        <v>114</v>
      </c>
      <c r="P889" t="s">
        <v>123</v>
      </c>
      <c r="Q889" t="s">
        <v>124</v>
      </c>
      <c r="R889">
        <v>12</v>
      </c>
    </row>
    <row r="890" spans="1:18" x14ac:dyDescent="0.25">
      <c r="A890" t="s">
        <v>527</v>
      </c>
      <c r="B890" s="46">
        <f>VLOOKUP(Tabla14[[#This Row],[id]],Tabla2[],'aux buscarv'!B$1,FALSE)</f>
        <v>44981</v>
      </c>
      <c r="C890" s="61">
        <f>VLOOKUP(Tabla14[[#This Row],[id]],Tabla2[],'aux buscarv'!C$1,FALSE)</f>
        <v>24</v>
      </c>
      <c r="D890" s="61">
        <f>VLOOKUP(Tabla14[[#This Row],[id]],Tabla2[],'aux buscarv'!D$1,FALSE)</f>
        <v>2</v>
      </c>
      <c r="E890" s="61">
        <f>VLOOKUP(Tabla14[[#This Row],[id]],Tabla2[],'aux buscarv'!E$1,FALSE)</f>
        <v>2023</v>
      </c>
      <c r="F890" s="61">
        <f>VLOOKUP(Tabla14[[#This Row],[id]],Tabla2[],'aux buscarv'!F$1,FALSE)</f>
        <v>9</v>
      </c>
      <c r="G890" s="61" t="str">
        <f>VLOOKUP(Tabla14[[#This Row],[id]],Tabla2[],'aux buscarv'!G$1,FALSE)</f>
        <v>HAY EQUIPO</v>
      </c>
      <c r="H890" s="61" t="str">
        <f>VLOOKUP(Tabla14[[#This Row],[id]],Tabla2[],'aux buscarv'!H$1,FALSE)</f>
        <v>BUENOS AIRES</v>
      </c>
      <c r="I890" s="61">
        <f>VLOOKUP(Tabla14[[#This Row],[id]],Tabla2[],'aux buscarv'!I$1,FALSE)</f>
        <v>37</v>
      </c>
      <c r="J890" s="61" t="str">
        <f>VLOOKUP(Tabla14[[#This Row],[id]],Tabla2[],'aux buscarv'!J$1,FALSE)</f>
        <v>GENERAL PUEYRREDON</v>
      </c>
      <c r="K890" s="61" t="str">
        <f>VLOOKUP(Tabla14[[#This Row],[id]],Tabla2[],'aux buscarv'!K$1,FALSE)</f>
        <v xml:space="preserve">MAR DEL PLATA </v>
      </c>
      <c r="L890" s="61" t="str">
        <f>VLOOKUP(Tabla14[[#This Row],[id]],Tabla2[],'aux buscarv'!L$1,FALSE)</f>
        <v>CLUB AL VER VERAS</v>
      </c>
      <c r="M890" s="61" t="str">
        <f>VLOOKUP(Tabla14[[#This Row],[id]],Tabla2[],'aux buscarv'!M$1,FALSE)</f>
        <v>AV VICTORIO TETAMANTI  3324</v>
      </c>
      <c r="N890" s="62" t="str">
        <f>VLOOKUP(Tabla14[[#This Row],[id]],Tabla2[],'aux buscarv'!N$1,FALSE)</f>
        <v>https://goo.gl/maps/CPmDyP9phCBYpXqK6</v>
      </c>
      <c r="O890" t="s">
        <v>114</v>
      </c>
      <c r="P890" t="s">
        <v>123</v>
      </c>
      <c r="Q890" t="s">
        <v>111</v>
      </c>
      <c r="R890">
        <v>140</v>
      </c>
    </row>
    <row r="891" spans="1:18" x14ac:dyDescent="0.25">
      <c r="A891" t="s">
        <v>527</v>
      </c>
      <c r="B891" s="46">
        <f>VLOOKUP(Tabla14[[#This Row],[id]],Tabla2[],'aux buscarv'!B$1,FALSE)</f>
        <v>44981</v>
      </c>
      <c r="C891" s="61">
        <f>VLOOKUP(Tabla14[[#This Row],[id]],Tabla2[],'aux buscarv'!C$1,FALSE)</f>
        <v>24</v>
      </c>
      <c r="D891" s="61">
        <f>VLOOKUP(Tabla14[[#This Row],[id]],Tabla2[],'aux buscarv'!D$1,FALSE)</f>
        <v>2</v>
      </c>
      <c r="E891" s="61">
        <f>VLOOKUP(Tabla14[[#This Row],[id]],Tabla2[],'aux buscarv'!E$1,FALSE)</f>
        <v>2023</v>
      </c>
      <c r="F891" s="61">
        <f>VLOOKUP(Tabla14[[#This Row],[id]],Tabla2[],'aux buscarv'!F$1,FALSE)</f>
        <v>9</v>
      </c>
      <c r="G891" s="61" t="str">
        <f>VLOOKUP(Tabla14[[#This Row],[id]],Tabla2[],'aux buscarv'!G$1,FALSE)</f>
        <v>HAY EQUIPO</v>
      </c>
      <c r="H891" s="61" t="str">
        <f>VLOOKUP(Tabla14[[#This Row],[id]],Tabla2[],'aux buscarv'!H$1,FALSE)</f>
        <v>BUENOS AIRES</v>
      </c>
      <c r="I891" s="61">
        <f>VLOOKUP(Tabla14[[#This Row],[id]],Tabla2[],'aux buscarv'!I$1,FALSE)</f>
        <v>37</v>
      </c>
      <c r="J891" s="61" t="str">
        <f>VLOOKUP(Tabla14[[#This Row],[id]],Tabla2[],'aux buscarv'!J$1,FALSE)</f>
        <v>GENERAL PUEYRREDON</v>
      </c>
      <c r="K891" s="61" t="str">
        <f>VLOOKUP(Tabla14[[#This Row],[id]],Tabla2[],'aux buscarv'!K$1,FALSE)</f>
        <v xml:space="preserve">MAR DEL PLATA </v>
      </c>
      <c r="L891" s="61" t="str">
        <f>VLOOKUP(Tabla14[[#This Row],[id]],Tabla2[],'aux buscarv'!L$1,FALSE)</f>
        <v>CLUB AL VER VERAS</v>
      </c>
      <c r="M891" s="61" t="str">
        <f>VLOOKUP(Tabla14[[#This Row],[id]],Tabla2[],'aux buscarv'!M$1,FALSE)</f>
        <v>AV VICTORIO TETAMANTI  3324</v>
      </c>
      <c r="N891" s="62" t="str">
        <f>VLOOKUP(Tabla14[[#This Row],[id]],Tabla2[],'aux buscarv'!N$1,FALSE)</f>
        <v>https://goo.gl/maps/CPmDyP9phCBYpXqK6</v>
      </c>
      <c r="O891" t="s">
        <v>129</v>
      </c>
      <c r="P891" t="s">
        <v>1024</v>
      </c>
      <c r="Q891" t="s">
        <v>111</v>
      </c>
      <c r="R891">
        <v>48</v>
      </c>
    </row>
    <row r="892" spans="1:18" x14ac:dyDescent="0.25">
      <c r="A892" t="s">
        <v>527</v>
      </c>
      <c r="B892" s="46">
        <f>VLOOKUP(Tabla14[[#This Row],[id]],Tabla2[],'aux buscarv'!B$1,FALSE)</f>
        <v>44981</v>
      </c>
      <c r="C892" s="61">
        <f>VLOOKUP(Tabla14[[#This Row],[id]],Tabla2[],'aux buscarv'!C$1,FALSE)</f>
        <v>24</v>
      </c>
      <c r="D892" s="61">
        <f>VLOOKUP(Tabla14[[#This Row],[id]],Tabla2[],'aux buscarv'!D$1,FALSE)</f>
        <v>2</v>
      </c>
      <c r="E892" s="61">
        <f>VLOOKUP(Tabla14[[#This Row],[id]],Tabla2[],'aux buscarv'!E$1,FALSE)</f>
        <v>2023</v>
      </c>
      <c r="F892" s="61">
        <f>VLOOKUP(Tabla14[[#This Row],[id]],Tabla2[],'aux buscarv'!F$1,FALSE)</f>
        <v>9</v>
      </c>
      <c r="G892" s="61" t="str">
        <f>VLOOKUP(Tabla14[[#This Row],[id]],Tabla2[],'aux buscarv'!G$1,FALSE)</f>
        <v>HAY EQUIPO</v>
      </c>
      <c r="H892" s="61" t="str">
        <f>VLOOKUP(Tabla14[[#This Row],[id]],Tabla2[],'aux buscarv'!H$1,FALSE)</f>
        <v>BUENOS AIRES</v>
      </c>
      <c r="I892" s="61">
        <f>VLOOKUP(Tabla14[[#This Row],[id]],Tabla2[],'aux buscarv'!I$1,FALSE)</f>
        <v>37</v>
      </c>
      <c r="J892" s="61" t="str">
        <f>VLOOKUP(Tabla14[[#This Row],[id]],Tabla2[],'aux buscarv'!J$1,FALSE)</f>
        <v>GENERAL PUEYRREDON</v>
      </c>
      <c r="K892" s="61" t="str">
        <f>VLOOKUP(Tabla14[[#This Row],[id]],Tabla2[],'aux buscarv'!K$1,FALSE)</f>
        <v xml:space="preserve">MAR DEL PLATA </v>
      </c>
      <c r="L892" s="61" t="str">
        <f>VLOOKUP(Tabla14[[#This Row],[id]],Tabla2[],'aux buscarv'!L$1,FALSE)</f>
        <v>CLUB AL VER VERAS</v>
      </c>
      <c r="M892" s="61" t="str">
        <f>VLOOKUP(Tabla14[[#This Row],[id]],Tabla2[],'aux buscarv'!M$1,FALSE)</f>
        <v>AV VICTORIO TETAMANTI  3324</v>
      </c>
      <c r="N892" s="62" t="str">
        <f>VLOOKUP(Tabla14[[#This Row],[id]],Tabla2[],'aux buscarv'!N$1,FALSE)</f>
        <v>https://goo.gl/maps/CPmDyP9phCBYpXqK6</v>
      </c>
      <c r="O892" t="s">
        <v>129</v>
      </c>
      <c r="P892" t="s">
        <v>1024</v>
      </c>
      <c r="Q892" t="s">
        <v>136</v>
      </c>
      <c r="R892">
        <v>48</v>
      </c>
    </row>
    <row r="893" spans="1:18" x14ac:dyDescent="0.25">
      <c r="A893" t="s">
        <v>527</v>
      </c>
      <c r="B893" s="46">
        <f>VLOOKUP(Tabla14[[#This Row],[id]],Tabla2[],'aux buscarv'!B$1,FALSE)</f>
        <v>44981</v>
      </c>
      <c r="C893" s="61">
        <f>VLOOKUP(Tabla14[[#This Row],[id]],Tabla2[],'aux buscarv'!C$1,FALSE)</f>
        <v>24</v>
      </c>
      <c r="D893" s="61">
        <f>VLOOKUP(Tabla14[[#This Row],[id]],Tabla2[],'aux buscarv'!D$1,FALSE)</f>
        <v>2</v>
      </c>
      <c r="E893" s="61">
        <f>VLOOKUP(Tabla14[[#This Row],[id]],Tabla2[],'aux buscarv'!E$1,FALSE)</f>
        <v>2023</v>
      </c>
      <c r="F893" s="61">
        <f>VLOOKUP(Tabla14[[#This Row],[id]],Tabla2[],'aux buscarv'!F$1,FALSE)</f>
        <v>9</v>
      </c>
      <c r="G893" s="61" t="str">
        <f>VLOOKUP(Tabla14[[#This Row],[id]],Tabla2[],'aux buscarv'!G$1,FALSE)</f>
        <v>HAY EQUIPO</v>
      </c>
      <c r="H893" s="61" t="str">
        <f>VLOOKUP(Tabla14[[#This Row],[id]],Tabla2[],'aux buscarv'!H$1,FALSE)</f>
        <v>BUENOS AIRES</v>
      </c>
      <c r="I893" s="61">
        <f>VLOOKUP(Tabla14[[#This Row],[id]],Tabla2[],'aux buscarv'!I$1,FALSE)</f>
        <v>37</v>
      </c>
      <c r="J893" s="61" t="str">
        <f>VLOOKUP(Tabla14[[#This Row],[id]],Tabla2[],'aux buscarv'!J$1,FALSE)</f>
        <v>GENERAL PUEYRREDON</v>
      </c>
      <c r="K893" s="61" t="str">
        <f>VLOOKUP(Tabla14[[#This Row],[id]],Tabla2[],'aux buscarv'!K$1,FALSE)</f>
        <v xml:space="preserve">MAR DEL PLATA </v>
      </c>
      <c r="L893" s="61" t="str">
        <f>VLOOKUP(Tabla14[[#This Row],[id]],Tabla2[],'aux buscarv'!L$1,FALSE)</f>
        <v>CLUB AL VER VERAS</v>
      </c>
      <c r="M893" s="61" t="str">
        <f>VLOOKUP(Tabla14[[#This Row],[id]],Tabla2[],'aux buscarv'!M$1,FALSE)</f>
        <v>AV VICTORIO TETAMANTI  3324</v>
      </c>
      <c r="N893" s="62" t="str">
        <f>VLOOKUP(Tabla14[[#This Row],[id]],Tabla2[],'aux buscarv'!N$1,FALSE)</f>
        <v>https://goo.gl/maps/CPmDyP9phCBYpXqK6</v>
      </c>
      <c r="O893" t="s">
        <v>129</v>
      </c>
      <c r="P893" t="s">
        <v>1024</v>
      </c>
      <c r="Q893" t="s">
        <v>121</v>
      </c>
      <c r="R893">
        <v>12</v>
      </c>
    </row>
    <row r="894" spans="1:18" x14ac:dyDescent="0.25">
      <c r="A894" t="s">
        <v>527</v>
      </c>
      <c r="B894" s="46">
        <f>VLOOKUP(Tabla14[[#This Row],[id]],Tabla2[],'aux buscarv'!B$1,FALSE)</f>
        <v>44981</v>
      </c>
      <c r="C894" s="61">
        <f>VLOOKUP(Tabla14[[#This Row],[id]],Tabla2[],'aux buscarv'!C$1,FALSE)</f>
        <v>24</v>
      </c>
      <c r="D894" s="61">
        <f>VLOOKUP(Tabla14[[#This Row],[id]],Tabla2[],'aux buscarv'!D$1,FALSE)</f>
        <v>2</v>
      </c>
      <c r="E894" s="61">
        <f>VLOOKUP(Tabla14[[#This Row],[id]],Tabla2[],'aux buscarv'!E$1,FALSE)</f>
        <v>2023</v>
      </c>
      <c r="F894" s="61">
        <f>VLOOKUP(Tabla14[[#This Row],[id]],Tabla2[],'aux buscarv'!F$1,FALSE)</f>
        <v>9</v>
      </c>
      <c r="G894" s="61" t="str">
        <f>VLOOKUP(Tabla14[[#This Row],[id]],Tabla2[],'aux buscarv'!G$1,FALSE)</f>
        <v>HAY EQUIPO</v>
      </c>
      <c r="H894" s="61" t="str">
        <f>VLOOKUP(Tabla14[[#This Row],[id]],Tabla2[],'aux buscarv'!H$1,FALSE)</f>
        <v>BUENOS AIRES</v>
      </c>
      <c r="I894" s="61">
        <f>VLOOKUP(Tabla14[[#This Row],[id]],Tabla2[],'aux buscarv'!I$1,FALSE)</f>
        <v>37</v>
      </c>
      <c r="J894" s="61" t="str">
        <f>VLOOKUP(Tabla14[[#This Row],[id]],Tabla2[],'aux buscarv'!J$1,FALSE)</f>
        <v>GENERAL PUEYRREDON</v>
      </c>
      <c r="K894" s="61" t="str">
        <f>VLOOKUP(Tabla14[[#This Row],[id]],Tabla2[],'aux buscarv'!K$1,FALSE)</f>
        <v xml:space="preserve">MAR DEL PLATA </v>
      </c>
      <c r="L894" s="61" t="str">
        <f>VLOOKUP(Tabla14[[#This Row],[id]],Tabla2[],'aux buscarv'!L$1,FALSE)</f>
        <v>CLUB AL VER VERAS</v>
      </c>
      <c r="M894" s="61" t="str">
        <f>VLOOKUP(Tabla14[[#This Row],[id]],Tabla2[],'aux buscarv'!M$1,FALSE)</f>
        <v>AV VICTORIO TETAMANTI  3324</v>
      </c>
      <c r="N894" s="62" t="str">
        <f>VLOOKUP(Tabla14[[#This Row],[id]],Tabla2[],'aux buscarv'!N$1,FALSE)</f>
        <v>https://goo.gl/maps/CPmDyP9phCBYpXqK6</v>
      </c>
      <c r="O894" t="s">
        <v>129</v>
      </c>
      <c r="P894" t="s">
        <v>1025</v>
      </c>
      <c r="Q894" t="s">
        <v>111</v>
      </c>
      <c r="R894">
        <v>77</v>
      </c>
    </row>
    <row r="895" spans="1:18" x14ac:dyDescent="0.25">
      <c r="A895" t="s">
        <v>527</v>
      </c>
      <c r="B895" s="46">
        <f>VLOOKUP(Tabla14[[#This Row],[id]],Tabla2[],'aux buscarv'!B$1,FALSE)</f>
        <v>44981</v>
      </c>
      <c r="C895" s="61">
        <f>VLOOKUP(Tabla14[[#This Row],[id]],Tabla2[],'aux buscarv'!C$1,FALSE)</f>
        <v>24</v>
      </c>
      <c r="D895" s="61">
        <f>VLOOKUP(Tabla14[[#This Row],[id]],Tabla2[],'aux buscarv'!D$1,FALSE)</f>
        <v>2</v>
      </c>
      <c r="E895" s="61">
        <f>VLOOKUP(Tabla14[[#This Row],[id]],Tabla2[],'aux buscarv'!E$1,FALSE)</f>
        <v>2023</v>
      </c>
      <c r="F895" s="61">
        <f>VLOOKUP(Tabla14[[#This Row],[id]],Tabla2[],'aux buscarv'!F$1,FALSE)</f>
        <v>9</v>
      </c>
      <c r="G895" s="61" t="str">
        <f>VLOOKUP(Tabla14[[#This Row],[id]],Tabla2[],'aux buscarv'!G$1,FALSE)</f>
        <v>HAY EQUIPO</v>
      </c>
      <c r="H895" s="61" t="str">
        <f>VLOOKUP(Tabla14[[#This Row],[id]],Tabla2[],'aux buscarv'!H$1,FALSE)</f>
        <v>BUENOS AIRES</v>
      </c>
      <c r="I895" s="61">
        <f>VLOOKUP(Tabla14[[#This Row],[id]],Tabla2[],'aux buscarv'!I$1,FALSE)</f>
        <v>37</v>
      </c>
      <c r="J895" s="61" t="str">
        <f>VLOOKUP(Tabla14[[#This Row],[id]],Tabla2[],'aux buscarv'!J$1,FALSE)</f>
        <v>GENERAL PUEYRREDON</v>
      </c>
      <c r="K895" s="61" t="str">
        <f>VLOOKUP(Tabla14[[#This Row],[id]],Tabla2[],'aux buscarv'!K$1,FALSE)</f>
        <v xml:space="preserve">MAR DEL PLATA </v>
      </c>
      <c r="L895" s="61" t="str">
        <f>VLOOKUP(Tabla14[[#This Row],[id]],Tabla2[],'aux buscarv'!L$1,FALSE)</f>
        <v>CLUB AL VER VERAS</v>
      </c>
      <c r="M895" s="61" t="str">
        <f>VLOOKUP(Tabla14[[#This Row],[id]],Tabla2[],'aux buscarv'!M$1,FALSE)</f>
        <v>AV VICTORIO TETAMANTI  3324</v>
      </c>
      <c r="N895" s="62" t="str">
        <f>VLOOKUP(Tabla14[[#This Row],[id]],Tabla2[],'aux buscarv'!N$1,FALSE)</f>
        <v>https://goo.gl/maps/CPmDyP9phCBYpXqK6</v>
      </c>
      <c r="O895" t="s">
        <v>151</v>
      </c>
      <c r="P895" t="s">
        <v>151</v>
      </c>
      <c r="Q895" t="s">
        <v>111</v>
      </c>
      <c r="R895">
        <v>125</v>
      </c>
    </row>
    <row r="896" spans="1:18" x14ac:dyDescent="0.25">
      <c r="A896" t="s">
        <v>527</v>
      </c>
      <c r="B896" s="46">
        <f>VLOOKUP(Tabla14[[#This Row],[id]],Tabla2[],'aux buscarv'!B$1,FALSE)</f>
        <v>44981</v>
      </c>
      <c r="C896" s="61">
        <f>VLOOKUP(Tabla14[[#This Row],[id]],Tabla2[],'aux buscarv'!C$1,FALSE)</f>
        <v>24</v>
      </c>
      <c r="D896" s="61">
        <f>VLOOKUP(Tabla14[[#This Row],[id]],Tabla2[],'aux buscarv'!D$1,FALSE)</f>
        <v>2</v>
      </c>
      <c r="E896" s="61">
        <f>VLOOKUP(Tabla14[[#This Row],[id]],Tabla2[],'aux buscarv'!E$1,FALSE)</f>
        <v>2023</v>
      </c>
      <c r="F896" s="61">
        <f>VLOOKUP(Tabla14[[#This Row],[id]],Tabla2[],'aux buscarv'!F$1,FALSE)</f>
        <v>9</v>
      </c>
      <c r="G896" s="61" t="str">
        <f>VLOOKUP(Tabla14[[#This Row],[id]],Tabla2[],'aux buscarv'!G$1,FALSE)</f>
        <v>HAY EQUIPO</v>
      </c>
      <c r="H896" s="61" t="str">
        <f>VLOOKUP(Tabla14[[#This Row],[id]],Tabla2[],'aux buscarv'!H$1,FALSE)</f>
        <v>BUENOS AIRES</v>
      </c>
      <c r="I896" s="61">
        <f>VLOOKUP(Tabla14[[#This Row],[id]],Tabla2[],'aux buscarv'!I$1,FALSE)</f>
        <v>37</v>
      </c>
      <c r="J896" s="61" t="str">
        <f>VLOOKUP(Tabla14[[#This Row],[id]],Tabla2[],'aux buscarv'!J$1,FALSE)</f>
        <v>GENERAL PUEYRREDON</v>
      </c>
      <c r="K896" s="61" t="str">
        <f>VLOOKUP(Tabla14[[#This Row],[id]],Tabla2[],'aux buscarv'!K$1,FALSE)</f>
        <v xml:space="preserve">MAR DEL PLATA </v>
      </c>
      <c r="L896" s="61" t="str">
        <f>VLOOKUP(Tabla14[[#This Row],[id]],Tabla2[],'aux buscarv'!L$1,FALSE)</f>
        <v>CLUB AL VER VERAS</v>
      </c>
      <c r="M896" s="61" t="str">
        <f>VLOOKUP(Tabla14[[#This Row],[id]],Tabla2[],'aux buscarv'!M$1,FALSE)</f>
        <v>AV VICTORIO TETAMANTI  3324</v>
      </c>
      <c r="N896" s="62" t="str">
        <f>VLOOKUP(Tabla14[[#This Row],[id]],Tabla2[],'aux buscarv'!N$1,FALSE)</f>
        <v>https://goo.gl/maps/CPmDyP9phCBYpXqK6</v>
      </c>
      <c r="O896" t="s">
        <v>151</v>
      </c>
      <c r="P896" t="s">
        <v>151</v>
      </c>
      <c r="Q896" t="s">
        <v>142</v>
      </c>
      <c r="R896">
        <v>162</v>
      </c>
    </row>
    <row r="897" spans="1:18" x14ac:dyDescent="0.25">
      <c r="A897" t="s">
        <v>502</v>
      </c>
      <c r="B897" s="46">
        <f>VLOOKUP(Tabla14[[#This Row],[id]],Tabla2[],'aux buscarv'!B$1,FALSE)</f>
        <v>44979</v>
      </c>
      <c r="C897" s="61">
        <f>VLOOKUP(Tabla14[[#This Row],[id]],Tabla2[],'aux buscarv'!C$1,FALSE)</f>
        <v>22</v>
      </c>
      <c r="D897" s="61">
        <f>VLOOKUP(Tabla14[[#This Row],[id]],Tabla2[],'aux buscarv'!D$1,FALSE)</f>
        <v>2</v>
      </c>
      <c r="E897" s="61">
        <f>VLOOKUP(Tabla14[[#This Row],[id]],Tabla2[],'aux buscarv'!E$1,FALSE)</f>
        <v>2023</v>
      </c>
      <c r="F897" s="61">
        <f>VLOOKUP(Tabla14[[#This Row],[id]],Tabla2[],'aux buscarv'!F$1,FALSE)</f>
        <v>9</v>
      </c>
      <c r="G897" s="61" t="str">
        <f>VLOOKUP(Tabla14[[#This Row],[id]],Tabla2[],'aux buscarv'!G$1,FALSE)</f>
        <v>DAPPTE</v>
      </c>
      <c r="H897" s="61" t="str">
        <f>VLOOKUP(Tabla14[[#This Row],[id]],Tabla2[],'aux buscarv'!H$1,FALSE)</f>
        <v>BUENOS AIRES</v>
      </c>
      <c r="I897" s="61">
        <f>VLOOKUP(Tabla14[[#This Row],[id]],Tabla2[],'aux buscarv'!I$1,FALSE)</f>
        <v>35</v>
      </c>
      <c r="J897" s="61" t="str">
        <f>VLOOKUP(Tabla14[[#This Row],[id]],Tabla2[],'aux buscarv'!J$1,FALSE)</f>
        <v>LA MATANZA</v>
      </c>
      <c r="K897" s="61" t="str">
        <f>VLOOKUP(Tabla14[[#This Row],[id]],Tabla2[],'aux buscarv'!K$1,FALSE)</f>
        <v>VIRREY DEL PINO</v>
      </c>
      <c r="L897" s="61" t="str">
        <f>VLOOKUP(Tabla14[[#This Row],[id]],Tabla2[],'aux buscarv'!L$1,FALSE)</f>
        <v>BARRIO SAN PEDRO</v>
      </c>
      <c r="M897" s="61" t="str">
        <f>VLOOKUP(Tabla14[[#This Row],[id]],Tabla2[],'aux buscarv'!M$1,FALSE)</f>
        <v>MARTIN GARCIA 8425 ENTRE COLASTINE Y CONCORDIA</v>
      </c>
      <c r="N897" s="62" t="str">
        <f>VLOOKUP(Tabla14[[#This Row],[id]],Tabla2[],'aux buscarv'!N$1,FALSE)</f>
        <v>https://maps.app.goo.gl/ZSCiJJUx1DtFGUzH7</v>
      </c>
      <c r="O897" t="s">
        <v>109</v>
      </c>
      <c r="P897" t="s">
        <v>110</v>
      </c>
      <c r="Q897" t="s">
        <v>111</v>
      </c>
      <c r="R897">
        <v>27</v>
      </c>
    </row>
    <row r="898" spans="1:18" x14ac:dyDescent="0.25">
      <c r="A898" t="s">
        <v>502</v>
      </c>
      <c r="B898" s="46">
        <f>VLOOKUP(Tabla14[[#This Row],[id]],Tabla2[],'aux buscarv'!B$1,FALSE)</f>
        <v>44979</v>
      </c>
      <c r="C898" s="61">
        <f>VLOOKUP(Tabla14[[#This Row],[id]],Tabla2[],'aux buscarv'!C$1,FALSE)</f>
        <v>22</v>
      </c>
      <c r="D898" s="61">
        <f>VLOOKUP(Tabla14[[#This Row],[id]],Tabla2[],'aux buscarv'!D$1,FALSE)</f>
        <v>2</v>
      </c>
      <c r="E898" s="61">
        <f>VLOOKUP(Tabla14[[#This Row],[id]],Tabla2[],'aux buscarv'!E$1,FALSE)</f>
        <v>2023</v>
      </c>
      <c r="F898" s="61">
        <f>VLOOKUP(Tabla14[[#This Row],[id]],Tabla2[],'aux buscarv'!F$1,FALSE)</f>
        <v>9</v>
      </c>
      <c r="G898" s="61" t="str">
        <f>VLOOKUP(Tabla14[[#This Row],[id]],Tabla2[],'aux buscarv'!G$1,FALSE)</f>
        <v>DAPPTE</v>
      </c>
      <c r="H898" s="61" t="str">
        <f>VLOOKUP(Tabla14[[#This Row],[id]],Tabla2[],'aux buscarv'!H$1,FALSE)</f>
        <v>BUENOS AIRES</v>
      </c>
      <c r="I898" s="61">
        <f>VLOOKUP(Tabla14[[#This Row],[id]],Tabla2[],'aux buscarv'!I$1,FALSE)</f>
        <v>35</v>
      </c>
      <c r="J898" s="61" t="str">
        <f>VLOOKUP(Tabla14[[#This Row],[id]],Tabla2[],'aux buscarv'!J$1,FALSE)</f>
        <v>LA MATANZA</v>
      </c>
      <c r="K898" s="61" t="str">
        <f>VLOOKUP(Tabla14[[#This Row],[id]],Tabla2[],'aux buscarv'!K$1,FALSE)</f>
        <v>VIRREY DEL PINO</v>
      </c>
      <c r="L898" s="61" t="str">
        <f>VLOOKUP(Tabla14[[#This Row],[id]],Tabla2[],'aux buscarv'!L$1,FALSE)</f>
        <v>BARRIO SAN PEDRO</v>
      </c>
      <c r="M898" s="61" t="str">
        <f>VLOOKUP(Tabla14[[#This Row],[id]],Tabla2[],'aux buscarv'!M$1,FALSE)</f>
        <v>MARTIN GARCIA 8425 ENTRE COLASTINE Y CONCORDIA</v>
      </c>
      <c r="N898" s="62" t="str">
        <f>VLOOKUP(Tabla14[[#This Row],[id]],Tabla2[],'aux buscarv'!N$1,FALSE)</f>
        <v>https://maps.app.goo.gl/ZSCiJJUx1DtFGUzH7</v>
      </c>
      <c r="O898" t="s">
        <v>109</v>
      </c>
      <c r="P898" t="s">
        <v>110</v>
      </c>
      <c r="Q898" t="s">
        <v>112</v>
      </c>
      <c r="R898">
        <v>33</v>
      </c>
    </row>
    <row r="899" spans="1:18" x14ac:dyDescent="0.25">
      <c r="A899" t="s">
        <v>502</v>
      </c>
      <c r="B899" s="46">
        <f>VLOOKUP(Tabla14[[#This Row],[id]],Tabla2[],'aux buscarv'!B$1,FALSE)</f>
        <v>44979</v>
      </c>
      <c r="C899" s="61">
        <f>VLOOKUP(Tabla14[[#This Row],[id]],Tabla2[],'aux buscarv'!C$1,FALSE)</f>
        <v>22</v>
      </c>
      <c r="D899" s="61">
        <f>VLOOKUP(Tabla14[[#This Row],[id]],Tabla2[],'aux buscarv'!D$1,FALSE)</f>
        <v>2</v>
      </c>
      <c r="E899" s="61">
        <f>VLOOKUP(Tabla14[[#This Row],[id]],Tabla2[],'aux buscarv'!E$1,FALSE)</f>
        <v>2023</v>
      </c>
      <c r="F899" s="61">
        <f>VLOOKUP(Tabla14[[#This Row],[id]],Tabla2[],'aux buscarv'!F$1,FALSE)</f>
        <v>9</v>
      </c>
      <c r="G899" s="61" t="str">
        <f>VLOOKUP(Tabla14[[#This Row],[id]],Tabla2[],'aux buscarv'!G$1,FALSE)</f>
        <v>DAPPTE</v>
      </c>
      <c r="H899" s="61" t="str">
        <f>VLOOKUP(Tabla14[[#This Row],[id]],Tabla2[],'aux buscarv'!H$1,FALSE)</f>
        <v>BUENOS AIRES</v>
      </c>
      <c r="I899" s="61">
        <f>VLOOKUP(Tabla14[[#This Row],[id]],Tabla2[],'aux buscarv'!I$1,FALSE)</f>
        <v>35</v>
      </c>
      <c r="J899" s="61" t="str">
        <f>VLOOKUP(Tabla14[[#This Row],[id]],Tabla2[],'aux buscarv'!J$1,FALSE)</f>
        <v>LA MATANZA</v>
      </c>
      <c r="K899" s="61" t="str">
        <f>VLOOKUP(Tabla14[[#This Row],[id]],Tabla2[],'aux buscarv'!K$1,FALSE)</f>
        <v>VIRREY DEL PINO</v>
      </c>
      <c r="L899" s="61" t="str">
        <f>VLOOKUP(Tabla14[[#This Row],[id]],Tabla2[],'aux buscarv'!L$1,FALSE)</f>
        <v>BARRIO SAN PEDRO</v>
      </c>
      <c r="M899" s="61" t="str">
        <f>VLOOKUP(Tabla14[[#This Row],[id]],Tabla2[],'aux buscarv'!M$1,FALSE)</f>
        <v>MARTIN GARCIA 8425 ENTRE COLASTINE Y CONCORDIA</v>
      </c>
      <c r="N899" s="62" t="str">
        <f>VLOOKUP(Tabla14[[#This Row],[id]],Tabla2[],'aux buscarv'!N$1,FALSE)</f>
        <v>https://maps.app.goo.gl/ZSCiJJUx1DtFGUzH7</v>
      </c>
      <c r="O899" t="s">
        <v>109</v>
      </c>
      <c r="P899" t="s">
        <v>110</v>
      </c>
      <c r="Q899" t="s">
        <v>120</v>
      </c>
      <c r="R899">
        <v>1</v>
      </c>
    </row>
    <row r="900" spans="1:18" x14ac:dyDescent="0.25">
      <c r="A900" t="s">
        <v>502</v>
      </c>
      <c r="B900" s="46">
        <f>VLOOKUP(Tabla14[[#This Row],[id]],Tabla2[],'aux buscarv'!B$1,FALSE)</f>
        <v>44979</v>
      </c>
      <c r="C900" s="61">
        <f>VLOOKUP(Tabla14[[#This Row],[id]],Tabla2[],'aux buscarv'!C$1,FALSE)</f>
        <v>22</v>
      </c>
      <c r="D900" s="61">
        <f>VLOOKUP(Tabla14[[#This Row],[id]],Tabla2[],'aux buscarv'!D$1,FALSE)</f>
        <v>2</v>
      </c>
      <c r="E900" s="61">
        <f>VLOOKUP(Tabla14[[#This Row],[id]],Tabla2[],'aux buscarv'!E$1,FALSE)</f>
        <v>2023</v>
      </c>
      <c r="F900" s="61">
        <f>VLOOKUP(Tabla14[[#This Row],[id]],Tabla2[],'aux buscarv'!F$1,FALSE)</f>
        <v>9</v>
      </c>
      <c r="G900" s="61" t="str">
        <f>VLOOKUP(Tabla14[[#This Row],[id]],Tabla2[],'aux buscarv'!G$1,FALSE)</f>
        <v>DAPPTE</v>
      </c>
      <c r="H900" s="61" t="str">
        <f>VLOOKUP(Tabla14[[#This Row],[id]],Tabla2[],'aux buscarv'!H$1,FALSE)</f>
        <v>BUENOS AIRES</v>
      </c>
      <c r="I900" s="61">
        <f>VLOOKUP(Tabla14[[#This Row],[id]],Tabla2[],'aux buscarv'!I$1,FALSE)</f>
        <v>35</v>
      </c>
      <c r="J900" s="61" t="str">
        <f>VLOOKUP(Tabla14[[#This Row],[id]],Tabla2[],'aux buscarv'!J$1,FALSE)</f>
        <v>LA MATANZA</v>
      </c>
      <c r="K900" s="61" t="str">
        <f>VLOOKUP(Tabla14[[#This Row],[id]],Tabla2[],'aux buscarv'!K$1,FALSE)</f>
        <v>VIRREY DEL PINO</v>
      </c>
      <c r="L900" s="61" t="str">
        <f>VLOOKUP(Tabla14[[#This Row],[id]],Tabla2[],'aux buscarv'!L$1,FALSE)</f>
        <v>BARRIO SAN PEDRO</v>
      </c>
      <c r="M900" s="61" t="str">
        <f>VLOOKUP(Tabla14[[#This Row],[id]],Tabla2[],'aux buscarv'!M$1,FALSE)</f>
        <v>MARTIN GARCIA 8425 ENTRE COLASTINE Y CONCORDIA</v>
      </c>
      <c r="N900" s="62" t="str">
        <f>VLOOKUP(Tabla14[[#This Row],[id]],Tabla2[],'aux buscarv'!N$1,FALSE)</f>
        <v>https://maps.app.goo.gl/ZSCiJJUx1DtFGUzH7</v>
      </c>
      <c r="O900" t="s">
        <v>109</v>
      </c>
      <c r="P900" t="s">
        <v>113</v>
      </c>
      <c r="Q900" t="s">
        <v>112</v>
      </c>
      <c r="R900">
        <v>72</v>
      </c>
    </row>
    <row r="901" spans="1:18" x14ac:dyDescent="0.25">
      <c r="A901" t="s">
        <v>492</v>
      </c>
      <c r="B901" s="46">
        <f>VLOOKUP(Tabla14[[#This Row],[id]],Tabla2[],'aux buscarv'!B$1,FALSE)</f>
        <v>44978</v>
      </c>
      <c r="C901" s="61">
        <f>VLOOKUP(Tabla14[[#This Row],[id]],Tabla2[],'aux buscarv'!C$1,FALSE)</f>
        <v>21</v>
      </c>
      <c r="D901" s="61">
        <f>VLOOKUP(Tabla14[[#This Row],[id]],Tabla2[],'aux buscarv'!D$1,FALSE)</f>
        <v>2</v>
      </c>
      <c r="E901" s="61">
        <f>VLOOKUP(Tabla14[[#This Row],[id]],Tabla2[],'aux buscarv'!E$1,FALSE)</f>
        <v>2023</v>
      </c>
      <c r="F901" s="61">
        <f>VLOOKUP(Tabla14[[#This Row],[id]],Tabla2[],'aux buscarv'!F$1,FALSE)</f>
        <v>9</v>
      </c>
      <c r="G901" s="61" t="str">
        <f>VLOOKUP(Tabla14[[#This Row],[id]],Tabla2[],'aux buscarv'!G$1,FALSE)</f>
        <v>DAPPTE</v>
      </c>
      <c r="H901" s="61" t="str">
        <f>VLOOKUP(Tabla14[[#This Row],[id]],Tabla2[],'aux buscarv'!H$1,FALSE)</f>
        <v>BUENOS AIRES</v>
      </c>
      <c r="I901" s="61">
        <f>VLOOKUP(Tabla14[[#This Row],[id]],Tabla2[],'aux buscarv'!I$1,FALSE)</f>
        <v>34</v>
      </c>
      <c r="J901" s="61" t="str">
        <f>VLOOKUP(Tabla14[[#This Row],[id]],Tabla2[],'aux buscarv'!J$1,FALSE)</f>
        <v>GENERAL PUEYRREDON</v>
      </c>
      <c r="K901" s="61" t="str">
        <f>VLOOKUP(Tabla14[[#This Row],[id]],Tabla2[],'aux buscarv'!K$1,FALSE)</f>
        <v xml:space="preserve">MAR DEL PLATA </v>
      </c>
      <c r="L901" s="61" t="str">
        <f>VLOOKUP(Tabla14[[#This Row],[id]],Tabla2[],'aux buscarv'!L$1,FALSE)</f>
        <v>PREDIO DEL PARQUE DE LAS INFANCIAS EN LA BASE NAVAL</v>
      </c>
      <c r="M901" s="61" t="str">
        <f>VLOOKUP(Tabla14[[#This Row],[id]],Tabla2[],'aux buscarv'!M$1,FALSE)</f>
        <v>AV P PERALTA RAMOS YGUARDAVIDAS G VOLPE</v>
      </c>
      <c r="N901" s="62" t="str">
        <f>VLOOKUP(Tabla14[[#This Row],[id]],Tabla2[],'aux buscarv'!N$1,FALSE)</f>
        <v>https://goo.gl/maps/FBbJZDMHo6NEspSn9</v>
      </c>
      <c r="O901" t="s">
        <v>114</v>
      </c>
      <c r="P901" t="s">
        <v>115</v>
      </c>
      <c r="Q901" t="s">
        <v>111</v>
      </c>
      <c r="R901">
        <v>5</v>
      </c>
    </row>
    <row r="902" spans="1:18" x14ac:dyDescent="0.25">
      <c r="A902" t="s">
        <v>492</v>
      </c>
      <c r="B902" s="46">
        <f>VLOOKUP(Tabla14[[#This Row],[id]],Tabla2[],'aux buscarv'!B$1,FALSE)</f>
        <v>44978</v>
      </c>
      <c r="C902" s="61">
        <f>VLOOKUP(Tabla14[[#This Row],[id]],Tabla2[],'aux buscarv'!C$1,FALSE)</f>
        <v>21</v>
      </c>
      <c r="D902" s="61">
        <f>VLOOKUP(Tabla14[[#This Row],[id]],Tabla2[],'aux buscarv'!D$1,FALSE)</f>
        <v>2</v>
      </c>
      <c r="E902" s="61">
        <f>VLOOKUP(Tabla14[[#This Row],[id]],Tabla2[],'aux buscarv'!E$1,FALSE)</f>
        <v>2023</v>
      </c>
      <c r="F902" s="61">
        <f>VLOOKUP(Tabla14[[#This Row],[id]],Tabla2[],'aux buscarv'!F$1,FALSE)</f>
        <v>9</v>
      </c>
      <c r="G902" s="61" t="str">
        <f>VLOOKUP(Tabla14[[#This Row],[id]],Tabla2[],'aux buscarv'!G$1,FALSE)</f>
        <v>DAPPTE</v>
      </c>
      <c r="H902" s="61" t="str">
        <f>VLOOKUP(Tabla14[[#This Row],[id]],Tabla2[],'aux buscarv'!H$1,FALSE)</f>
        <v>BUENOS AIRES</v>
      </c>
      <c r="I902" s="61">
        <f>VLOOKUP(Tabla14[[#This Row],[id]],Tabla2[],'aux buscarv'!I$1,FALSE)</f>
        <v>34</v>
      </c>
      <c r="J902" s="61" t="str">
        <f>VLOOKUP(Tabla14[[#This Row],[id]],Tabla2[],'aux buscarv'!J$1,FALSE)</f>
        <v>GENERAL PUEYRREDON</v>
      </c>
      <c r="K902" s="61" t="str">
        <f>VLOOKUP(Tabla14[[#This Row],[id]],Tabla2[],'aux buscarv'!K$1,FALSE)</f>
        <v xml:space="preserve">MAR DEL PLATA </v>
      </c>
      <c r="L902" s="61" t="str">
        <f>VLOOKUP(Tabla14[[#This Row],[id]],Tabla2[],'aux buscarv'!L$1,FALSE)</f>
        <v>PREDIO DEL PARQUE DE LAS INFANCIAS EN LA BASE NAVAL</v>
      </c>
      <c r="M902" s="61" t="str">
        <f>VLOOKUP(Tabla14[[#This Row],[id]],Tabla2[],'aux buscarv'!M$1,FALSE)</f>
        <v>AV P PERALTA RAMOS YGUARDAVIDAS G VOLPE</v>
      </c>
      <c r="N902" s="62" t="str">
        <f>VLOOKUP(Tabla14[[#This Row],[id]],Tabla2[],'aux buscarv'!N$1,FALSE)</f>
        <v>https://goo.gl/maps/FBbJZDMHo6NEspSn9</v>
      </c>
      <c r="O902" t="s">
        <v>114</v>
      </c>
      <c r="P902" t="s">
        <v>123</v>
      </c>
      <c r="Q902" t="s">
        <v>124</v>
      </c>
      <c r="R902">
        <v>9</v>
      </c>
    </row>
    <row r="903" spans="1:18" x14ac:dyDescent="0.25">
      <c r="A903" t="s">
        <v>492</v>
      </c>
      <c r="B903" s="46">
        <f>VLOOKUP(Tabla14[[#This Row],[id]],Tabla2[],'aux buscarv'!B$1,FALSE)</f>
        <v>44978</v>
      </c>
      <c r="C903" s="61">
        <f>VLOOKUP(Tabla14[[#This Row],[id]],Tabla2[],'aux buscarv'!C$1,FALSE)</f>
        <v>21</v>
      </c>
      <c r="D903" s="61">
        <f>VLOOKUP(Tabla14[[#This Row],[id]],Tabla2[],'aux buscarv'!D$1,FALSE)</f>
        <v>2</v>
      </c>
      <c r="E903" s="61">
        <f>VLOOKUP(Tabla14[[#This Row],[id]],Tabla2[],'aux buscarv'!E$1,FALSE)</f>
        <v>2023</v>
      </c>
      <c r="F903" s="61">
        <f>VLOOKUP(Tabla14[[#This Row],[id]],Tabla2[],'aux buscarv'!F$1,FALSE)</f>
        <v>9</v>
      </c>
      <c r="G903" s="61" t="str">
        <f>VLOOKUP(Tabla14[[#This Row],[id]],Tabla2[],'aux buscarv'!G$1,FALSE)</f>
        <v>DAPPTE</v>
      </c>
      <c r="H903" s="61" t="str">
        <f>VLOOKUP(Tabla14[[#This Row],[id]],Tabla2[],'aux buscarv'!H$1,FALSE)</f>
        <v>BUENOS AIRES</v>
      </c>
      <c r="I903" s="61">
        <f>VLOOKUP(Tabla14[[#This Row],[id]],Tabla2[],'aux buscarv'!I$1,FALSE)</f>
        <v>34</v>
      </c>
      <c r="J903" s="61" t="str">
        <f>VLOOKUP(Tabla14[[#This Row],[id]],Tabla2[],'aux buscarv'!J$1,FALSE)</f>
        <v>GENERAL PUEYRREDON</v>
      </c>
      <c r="K903" s="61" t="str">
        <f>VLOOKUP(Tabla14[[#This Row],[id]],Tabla2[],'aux buscarv'!K$1,FALSE)</f>
        <v xml:space="preserve">MAR DEL PLATA </v>
      </c>
      <c r="L903" s="61" t="str">
        <f>VLOOKUP(Tabla14[[#This Row],[id]],Tabla2[],'aux buscarv'!L$1,FALSE)</f>
        <v>PREDIO DEL PARQUE DE LAS INFANCIAS EN LA BASE NAVAL</v>
      </c>
      <c r="M903" s="61" t="str">
        <f>VLOOKUP(Tabla14[[#This Row],[id]],Tabla2[],'aux buscarv'!M$1,FALSE)</f>
        <v>AV P PERALTA RAMOS YGUARDAVIDAS G VOLPE</v>
      </c>
      <c r="N903" s="62" t="str">
        <f>VLOOKUP(Tabla14[[#This Row],[id]],Tabla2[],'aux buscarv'!N$1,FALSE)</f>
        <v>https://goo.gl/maps/FBbJZDMHo6NEspSn9</v>
      </c>
      <c r="O903" t="s">
        <v>114</v>
      </c>
      <c r="P903" t="s">
        <v>123</v>
      </c>
      <c r="Q903" t="s">
        <v>111</v>
      </c>
      <c r="R903">
        <v>86</v>
      </c>
    </row>
    <row r="904" spans="1:18" x14ac:dyDescent="0.25">
      <c r="A904" t="s">
        <v>497</v>
      </c>
      <c r="B904" s="46">
        <f>VLOOKUP(Tabla14[[#This Row],[id]],Tabla2[],'aux buscarv'!B$1,FALSE)</f>
        <v>44979</v>
      </c>
      <c r="C904" s="61">
        <f>VLOOKUP(Tabla14[[#This Row],[id]],Tabla2[],'aux buscarv'!C$1,FALSE)</f>
        <v>22</v>
      </c>
      <c r="D904" s="61">
        <f>VLOOKUP(Tabla14[[#This Row],[id]],Tabla2[],'aux buscarv'!D$1,FALSE)</f>
        <v>2</v>
      </c>
      <c r="E904" s="61">
        <f>VLOOKUP(Tabla14[[#This Row],[id]],Tabla2[],'aux buscarv'!E$1,FALSE)</f>
        <v>2023</v>
      </c>
      <c r="F904" s="61">
        <f>VLOOKUP(Tabla14[[#This Row],[id]],Tabla2[],'aux buscarv'!F$1,FALSE)</f>
        <v>9</v>
      </c>
      <c r="G904" s="61" t="str">
        <f>VLOOKUP(Tabla14[[#This Row],[id]],Tabla2[],'aux buscarv'!G$1,FALSE)</f>
        <v>DAPPTE</v>
      </c>
      <c r="H904" s="61" t="str">
        <f>VLOOKUP(Tabla14[[#This Row],[id]],Tabla2[],'aux buscarv'!H$1,FALSE)</f>
        <v>BUENOS AIRES</v>
      </c>
      <c r="I904" s="61">
        <f>VLOOKUP(Tabla14[[#This Row],[id]],Tabla2[],'aux buscarv'!I$1,FALSE)</f>
        <v>34</v>
      </c>
      <c r="J904" s="61" t="str">
        <f>VLOOKUP(Tabla14[[#This Row],[id]],Tabla2[],'aux buscarv'!J$1,FALSE)</f>
        <v>GENERAL PUEYRREDON</v>
      </c>
      <c r="K904" s="61" t="str">
        <f>VLOOKUP(Tabla14[[#This Row],[id]],Tabla2[],'aux buscarv'!K$1,FALSE)</f>
        <v xml:space="preserve">MAR DEL PLATA </v>
      </c>
      <c r="L904" s="61" t="str">
        <f>VLOOKUP(Tabla14[[#This Row],[id]],Tabla2[],'aux buscarv'!L$1,FALSE)</f>
        <v>PREDIO DEL PARQUE DE LAS INFANCIAS EN LA BASE NAVAL</v>
      </c>
      <c r="M904" s="61" t="str">
        <f>VLOOKUP(Tabla14[[#This Row],[id]],Tabla2[],'aux buscarv'!M$1,FALSE)</f>
        <v>AV P PERALTA RAMOS YGUARDAVIDAS G VOLPE</v>
      </c>
      <c r="N904" s="62" t="str">
        <f>VLOOKUP(Tabla14[[#This Row],[id]],Tabla2[],'aux buscarv'!N$1,FALSE)</f>
        <v>https://goo.gl/maps/FBbJZDMHo6NEspSn9</v>
      </c>
      <c r="O904" t="s">
        <v>114</v>
      </c>
      <c r="P904" t="s">
        <v>115</v>
      </c>
      <c r="Q904" t="s">
        <v>111</v>
      </c>
      <c r="R904">
        <v>1</v>
      </c>
    </row>
    <row r="905" spans="1:18" x14ac:dyDescent="0.25">
      <c r="A905" t="s">
        <v>497</v>
      </c>
      <c r="B905" s="46">
        <f>VLOOKUP(Tabla14[[#This Row],[id]],Tabla2[],'aux buscarv'!B$1,FALSE)</f>
        <v>44979</v>
      </c>
      <c r="C905" s="61">
        <f>VLOOKUP(Tabla14[[#This Row],[id]],Tabla2[],'aux buscarv'!C$1,FALSE)</f>
        <v>22</v>
      </c>
      <c r="D905" s="61">
        <f>VLOOKUP(Tabla14[[#This Row],[id]],Tabla2[],'aux buscarv'!D$1,FALSE)</f>
        <v>2</v>
      </c>
      <c r="E905" s="61">
        <f>VLOOKUP(Tabla14[[#This Row],[id]],Tabla2[],'aux buscarv'!E$1,FALSE)</f>
        <v>2023</v>
      </c>
      <c r="F905" s="61">
        <f>VLOOKUP(Tabla14[[#This Row],[id]],Tabla2[],'aux buscarv'!F$1,FALSE)</f>
        <v>9</v>
      </c>
      <c r="G905" s="61" t="str">
        <f>VLOOKUP(Tabla14[[#This Row],[id]],Tabla2[],'aux buscarv'!G$1,FALSE)</f>
        <v>DAPPTE</v>
      </c>
      <c r="H905" s="61" t="str">
        <f>VLOOKUP(Tabla14[[#This Row],[id]],Tabla2[],'aux buscarv'!H$1,FALSE)</f>
        <v>BUENOS AIRES</v>
      </c>
      <c r="I905" s="61">
        <f>VLOOKUP(Tabla14[[#This Row],[id]],Tabla2[],'aux buscarv'!I$1,FALSE)</f>
        <v>34</v>
      </c>
      <c r="J905" s="61" t="str">
        <f>VLOOKUP(Tabla14[[#This Row],[id]],Tabla2[],'aux buscarv'!J$1,FALSE)</f>
        <v>GENERAL PUEYRREDON</v>
      </c>
      <c r="K905" s="61" t="str">
        <f>VLOOKUP(Tabla14[[#This Row],[id]],Tabla2[],'aux buscarv'!K$1,FALSE)</f>
        <v xml:space="preserve">MAR DEL PLATA </v>
      </c>
      <c r="L905" s="61" t="str">
        <f>VLOOKUP(Tabla14[[#This Row],[id]],Tabla2[],'aux buscarv'!L$1,FALSE)</f>
        <v>PREDIO DEL PARQUE DE LAS INFANCIAS EN LA BASE NAVAL</v>
      </c>
      <c r="M905" s="61" t="str">
        <f>VLOOKUP(Tabla14[[#This Row],[id]],Tabla2[],'aux buscarv'!M$1,FALSE)</f>
        <v>AV P PERALTA RAMOS YGUARDAVIDAS G VOLPE</v>
      </c>
      <c r="N905" s="62" t="str">
        <f>VLOOKUP(Tabla14[[#This Row],[id]],Tabla2[],'aux buscarv'!N$1,FALSE)</f>
        <v>https://goo.gl/maps/FBbJZDMHo6NEspSn9</v>
      </c>
      <c r="O905" t="s">
        <v>114</v>
      </c>
      <c r="P905" t="s">
        <v>123</v>
      </c>
      <c r="Q905" t="s">
        <v>124</v>
      </c>
      <c r="R905">
        <v>5</v>
      </c>
    </row>
    <row r="906" spans="1:18" x14ac:dyDescent="0.25">
      <c r="A906" t="s">
        <v>497</v>
      </c>
      <c r="B906" s="46">
        <f>VLOOKUP(Tabla14[[#This Row],[id]],Tabla2[],'aux buscarv'!B$1,FALSE)</f>
        <v>44979</v>
      </c>
      <c r="C906" s="61">
        <f>VLOOKUP(Tabla14[[#This Row],[id]],Tabla2[],'aux buscarv'!C$1,FALSE)</f>
        <v>22</v>
      </c>
      <c r="D906" s="61">
        <f>VLOOKUP(Tabla14[[#This Row],[id]],Tabla2[],'aux buscarv'!D$1,FALSE)</f>
        <v>2</v>
      </c>
      <c r="E906" s="61">
        <f>VLOOKUP(Tabla14[[#This Row],[id]],Tabla2[],'aux buscarv'!E$1,FALSE)</f>
        <v>2023</v>
      </c>
      <c r="F906" s="61">
        <f>VLOOKUP(Tabla14[[#This Row],[id]],Tabla2[],'aux buscarv'!F$1,FALSE)</f>
        <v>9</v>
      </c>
      <c r="G906" s="61" t="str">
        <f>VLOOKUP(Tabla14[[#This Row],[id]],Tabla2[],'aux buscarv'!G$1,FALSE)</f>
        <v>DAPPTE</v>
      </c>
      <c r="H906" s="61" t="str">
        <f>VLOOKUP(Tabla14[[#This Row],[id]],Tabla2[],'aux buscarv'!H$1,FALSE)</f>
        <v>BUENOS AIRES</v>
      </c>
      <c r="I906" s="61">
        <f>VLOOKUP(Tabla14[[#This Row],[id]],Tabla2[],'aux buscarv'!I$1,FALSE)</f>
        <v>34</v>
      </c>
      <c r="J906" s="61" t="str">
        <f>VLOOKUP(Tabla14[[#This Row],[id]],Tabla2[],'aux buscarv'!J$1,FALSE)</f>
        <v>GENERAL PUEYRREDON</v>
      </c>
      <c r="K906" s="61" t="str">
        <f>VLOOKUP(Tabla14[[#This Row],[id]],Tabla2[],'aux buscarv'!K$1,FALSE)</f>
        <v xml:space="preserve">MAR DEL PLATA </v>
      </c>
      <c r="L906" s="61" t="str">
        <f>VLOOKUP(Tabla14[[#This Row],[id]],Tabla2[],'aux buscarv'!L$1,FALSE)</f>
        <v>PREDIO DEL PARQUE DE LAS INFANCIAS EN LA BASE NAVAL</v>
      </c>
      <c r="M906" s="61" t="str">
        <f>VLOOKUP(Tabla14[[#This Row],[id]],Tabla2[],'aux buscarv'!M$1,FALSE)</f>
        <v>AV P PERALTA RAMOS YGUARDAVIDAS G VOLPE</v>
      </c>
      <c r="N906" s="62" t="str">
        <f>VLOOKUP(Tabla14[[#This Row],[id]],Tabla2[],'aux buscarv'!N$1,FALSE)</f>
        <v>https://goo.gl/maps/FBbJZDMHo6NEspSn9</v>
      </c>
      <c r="O906" t="s">
        <v>114</v>
      </c>
      <c r="P906" t="s">
        <v>123</v>
      </c>
      <c r="Q906" t="s">
        <v>111</v>
      </c>
      <c r="R906">
        <v>30</v>
      </c>
    </row>
    <row r="907" spans="1:18" x14ac:dyDescent="0.25">
      <c r="A907" t="s">
        <v>498</v>
      </c>
      <c r="B907" s="46">
        <f>VLOOKUP(Tabla14[[#This Row],[id]],Tabla2[],'aux buscarv'!B$1,FALSE)</f>
        <v>44980</v>
      </c>
      <c r="C907" s="61">
        <f>VLOOKUP(Tabla14[[#This Row],[id]],Tabla2[],'aux buscarv'!C$1,FALSE)</f>
        <v>23</v>
      </c>
      <c r="D907" s="61">
        <f>VLOOKUP(Tabla14[[#This Row],[id]],Tabla2[],'aux buscarv'!D$1,FALSE)</f>
        <v>2</v>
      </c>
      <c r="E907" s="61">
        <f>VLOOKUP(Tabla14[[#This Row],[id]],Tabla2[],'aux buscarv'!E$1,FALSE)</f>
        <v>2023</v>
      </c>
      <c r="F907" s="61">
        <f>VLOOKUP(Tabla14[[#This Row],[id]],Tabla2[],'aux buscarv'!F$1,FALSE)</f>
        <v>9</v>
      </c>
      <c r="G907" s="61" t="str">
        <f>VLOOKUP(Tabla14[[#This Row],[id]],Tabla2[],'aux buscarv'!G$1,FALSE)</f>
        <v>DAPPTE</v>
      </c>
      <c r="H907" s="61" t="str">
        <f>VLOOKUP(Tabla14[[#This Row],[id]],Tabla2[],'aux buscarv'!H$1,FALSE)</f>
        <v>BUENOS AIRES</v>
      </c>
      <c r="I907" s="61">
        <f>VLOOKUP(Tabla14[[#This Row],[id]],Tabla2[],'aux buscarv'!I$1,FALSE)</f>
        <v>34</v>
      </c>
      <c r="J907" s="61" t="str">
        <f>VLOOKUP(Tabla14[[#This Row],[id]],Tabla2[],'aux buscarv'!J$1,FALSE)</f>
        <v>GENERAL PUEYRREDON</v>
      </c>
      <c r="K907" s="61" t="str">
        <f>VLOOKUP(Tabla14[[#This Row],[id]],Tabla2[],'aux buscarv'!K$1,FALSE)</f>
        <v xml:space="preserve">MAR DEL PLATA </v>
      </c>
      <c r="L907" s="61" t="str">
        <f>VLOOKUP(Tabla14[[#This Row],[id]],Tabla2[],'aux buscarv'!L$1,FALSE)</f>
        <v>PREDIO DEL PARQUE DE LAS INFANCIAS EN LA BASE NAVAL</v>
      </c>
      <c r="M907" s="61" t="str">
        <f>VLOOKUP(Tabla14[[#This Row],[id]],Tabla2[],'aux buscarv'!M$1,FALSE)</f>
        <v>AV P PERALTA RAMOS YGUARDAVIDAS G VOLPE</v>
      </c>
      <c r="N907" s="62" t="str">
        <f>VLOOKUP(Tabla14[[#This Row],[id]],Tabla2[],'aux buscarv'!N$1,FALSE)</f>
        <v>https://goo.gl/maps/FBbJZDMHo6NEspSn9</v>
      </c>
      <c r="O907" t="s">
        <v>114</v>
      </c>
      <c r="P907" t="s">
        <v>115</v>
      </c>
      <c r="Q907" t="s">
        <v>111</v>
      </c>
      <c r="R907">
        <v>2</v>
      </c>
    </row>
    <row r="908" spans="1:18" x14ac:dyDescent="0.25">
      <c r="A908" t="s">
        <v>498</v>
      </c>
      <c r="B908" s="46">
        <f>VLOOKUP(Tabla14[[#This Row],[id]],Tabla2[],'aux buscarv'!B$1,FALSE)</f>
        <v>44980</v>
      </c>
      <c r="C908" s="61">
        <f>VLOOKUP(Tabla14[[#This Row],[id]],Tabla2[],'aux buscarv'!C$1,FALSE)</f>
        <v>23</v>
      </c>
      <c r="D908" s="61">
        <f>VLOOKUP(Tabla14[[#This Row],[id]],Tabla2[],'aux buscarv'!D$1,FALSE)</f>
        <v>2</v>
      </c>
      <c r="E908" s="61">
        <f>VLOOKUP(Tabla14[[#This Row],[id]],Tabla2[],'aux buscarv'!E$1,FALSE)</f>
        <v>2023</v>
      </c>
      <c r="F908" s="61">
        <f>VLOOKUP(Tabla14[[#This Row],[id]],Tabla2[],'aux buscarv'!F$1,FALSE)</f>
        <v>9</v>
      </c>
      <c r="G908" s="61" t="str">
        <f>VLOOKUP(Tabla14[[#This Row],[id]],Tabla2[],'aux buscarv'!G$1,FALSE)</f>
        <v>DAPPTE</v>
      </c>
      <c r="H908" s="61" t="str">
        <f>VLOOKUP(Tabla14[[#This Row],[id]],Tabla2[],'aux buscarv'!H$1,FALSE)</f>
        <v>BUENOS AIRES</v>
      </c>
      <c r="I908" s="61">
        <f>VLOOKUP(Tabla14[[#This Row],[id]],Tabla2[],'aux buscarv'!I$1,FALSE)</f>
        <v>34</v>
      </c>
      <c r="J908" s="61" t="str">
        <f>VLOOKUP(Tabla14[[#This Row],[id]],Tabla2[],'aux buscarv'!J$1,FALSE)</f>
        <v>GENERAL PUEYRREDON</v>
      </c>
      <c r="K908" s="61" t="str">
        <f>VLOOKUP(Tabla14[[#This Row],[id]],Tabla2[],'aux buscarv'!K$1,FALSE)</f>
        <v xml:space="preserve">MAR DEL PLATA </v>
      </c>
      <c r="L908" s="61" t="str">
        <f>VLOOKUP(Tabla14[[#This Row],[id]],Tabla2[],'aux buscarv'!L$1,FALSE)</f>
        <v>PREDIO DEL PARQUE DE LAS INFANCIAS EN LA BASE NAVAL</v>
      </c>
      <c r="M908" s="61" t="str">
        <f>VLOOKUP(Tabla14[[#This Row],[id]],Tabla2[],'aux buscarv'!M$1,FALSE)</f>
        <v>AV P PERALTA RAMOS YGUARDAVIDAS G VOLPE</v>
      </c>
      <c r="N908" s="62" t="str">
        <f>VLOOKUP(Tabla14[[#This Row],[id]],Tabla2[],'aux buscarv'!N$1,FALSE)</f>
        <v>https://goo.gl/maps/FBbJZDMHo6NEspSn9</v>
      </c>
      <c r="O908" t="s">
        <v>114</v>
      </c>
      <c r="P908" t="s">
        <v>123</v>
      </c>
      <c r="Q908" t="s">
        <v>124</v>
      </c>
      <c r="R908">
        <v>5</v>
      </c>
    </row>
    <row r="909" spans="1:18" x14ac:dyDescent="0.25">
      <c r="A909" t="s">
        <v>498</v>
      </c>
      <c r="B909" s="46">
        <f>VLOOKUP(Tabla14[[#This Row],[id]],Tabla2[],'aux buscarv'!B$1,FALSE)</f>
        <v>44980</v>
      </c>
      <c r="C909" s="61">
        <f>VLOOKUP(Tabla14[[#This Row],[id]],Tabla2[],'aux buscarv'!C$1,FALSE)</f>
        <v>23</v>
      </c>
      <c r="D909" s="61">
        <f>VLOOKUP(Tabla14[[#This Row],[id]],Tabla2[],'aux buscarv'!D$1,FALSE)</f>
        <v>2</v>
      </c>
      <c r="E909" s="61">
        <f>VLOOKUP(Tabla14[[#This Row],[id]],Tabla2[],'aux buscarv'!E$1,FALSE)</f>
        <v>2023</v>
      </c>
      <c r="F909" s="61">
        <f>VLOOKUP(Tabla14[[#This Row],[id]],Tabla2[],'aux buscarv'!F$1,FALSE)</f>
        <v>9</v>
      </c>
      <c r="G909" s="61" t="str">
        <f>VLOOKUP(Tabla14[[#This Row],[id]],Tabla2[],'aux buscarv'!G$1,FALSE)</f>
        <v>DAPPTE</v>
      </c>
      <c r="H909" s="61" t="str">
        <f>VLOOKUP(Tabla14[[#This Row],[id]],Tabla2[],'aux buscarv'!H$1,FALSE)</f>
        <v>BUENOS AIRES</v>
      </c>
      <c r="I909" s="61">
        <f>VLOOKUP(Tabla14[[#This Row],[id]],Tabla2[],'aux buscarv'!I$1,FALSE)</f>
        <v>34</v>
      </c>
      <c r="J909" s="61" t="str">
        <f>VLOOKUP(Tabla14[[#This Row],[id]],Tabla2[],'aux buscarv'!J$1,FALSE)</f>
        <v>GENERAL PUEYRREDON</v>
      </c>
      <c r="K909" s="61" t="str">
        <f>VLOOKUP(Tabla14[[#This Row],[id]],Tabla2[],'aux buscarv'!K$1,FALSE)</f>
        <v xml:space="preserve">MAR DEL PLATA </v>
      </c>
      <c r="L909" s="61" t="str">
        <f>VLOOKUP(Tabla14[[#This Row],[id]],Tabla2[],'aux buscarv'!L$1,FALSE)</f>
        <v>PREDIO DEL PARQUE DE LAS INFANCIAS EN LA BASE NAVAL</v>
      </c>
      <c r="M909" s="61" t="str">
        <f>VLOOKUP(Tabla14[[#This Row],[id]],Tabla2[],'aux buscarv'!M$1,FALSE)</f>
        <v>AV P PERALTA RAMOS YGUARDAVIDAS G VOLPE</v>
      </c>
      <c r="N909" s="62" t="str">
        <f>VLOOKUP(Tabla14[[#This Row],[id]],Tabla2[],'aux buscarv'!N$1,FALSE)</f>
        <v>https://goo.gl/maps/FBbJZDMHo6NEspSn9</v>
      </c>
      <c r="O909" t="s">
        <v>114</v>
      </c>
      <c r="P909" t="s">
        <v>123</v>
      </c>
      <c r="Q909" t="s">
        <v>111</v>
      </c>
      <c r="R909">
        <v>45</v>
      </c>
    </row>
    <row r="910" spans="1:18" x14ac:dyDescent="0.25">
      <c r="A910" t="s">
        <v>499</v>
      </c>
      <c r="B910" s="46">
        <f>VLOOKUP(Tabla14[[#This Row],[id]],Tabla2[],'aux buscarv'!B$1,FALSE)</f>
        <v>44981</v>
      </c>
      <c r="C910" s="61">
        <f>VLOOKUP(Tabla14[[#This Row],[id]],Tabla2[],'aux buscarv'!C$1,FALSE)</f>
        <v>24</v>
      </c>
      <c r="D910" s="61">
        <f>VLOOKUP(Tabla14[[#This Row],[id]],Tabla2[],'aux buscarv'!D$1,FALSE)</f>
        <v>2</v>
      </c>
      <c r="E910" s="61">
        <f>VLOOKUP(Tabla14[[#This Row],[id]],Tabla2[],'aux buscarv'!E$1,FALSE)</f>
        <v>2023</v>
      </c>
      <c r="F910" s="61">
        <f>VLOOKUP(Tabla14[[#This Row],[id]],Tabla2[],'aux buscarv'!F$1,FALSE)</f>
        <v>9</v>
      </c>
      <c r="G910" s="61" t="str">
        <f>VLOOKUP(Tabla14[[#This Row],[id]],Tabla2[],'aux buscarv'!G$1,FALSE)</f>
        <v>DAPPTE</v>
      </c>
      <c r="H910" s="61" t="str">
        <f>VLOOKUP(Tabla14[[#This Row],[id]],Tabla2[],'aux buscarv'!H$1,FALSE)</f>
        <v>BUENOS AIRES</v>
      </c>
      <c r="I910" s="61">
        <f>VLOOKUP(Tabla14[[#This Row],[id]],Tabla2[],'aux buscarv'!I$1,FALSE)</f>
        <v>34</v>
      </c>
      <c r="J910" s="61" t="str">
        <f>VLOOKUP(Tabla14[[#This Row],[id]],Tabla2[],'aux buscarv'!J$1,FALSE)</f>
        <v>GENERAL PUEYRREDON</v>
      </c>
      <c r="K910" s="61" t="str">
        <f>VLOOKUP(Tabla14[[#This Row],[id]],Tabla2[],'aux buscarv'!K$1,FALSE)</f>
        <v xml:space="preserve">MAR DEL PLATA </v>
      </c>
      <c r="L910" s="61" t="str">
        <f>VLOOKUP(Tabla14[[#This Row],[id]],Tabla2[],'aux buscarv'!L$1,FALSE)</f>
        <v>PREDIO DEL PARQUE DE LAS INFANCIAS EN LA BASE NAVAL</v>
      </c>
      <c r="M910" s="61" t="str">
        <f>VLOOKUP(Tabla14[[#This Row],[id]],Tabla2[],'aux buscarv'!M$1,FALSE)</f>
        <v>AV P PERALTA RAMOS YGUARDAVIDAS G VOLPE</v>
      </c>
      <c r="N910" s="62" t="str">
        <f>VLOOKUP(Tabla14[[#This Row],[id]],Tabla2[],'aux buscarv'!N$1,FALSE)</f>
        <v>https://goo.gl/maps/FBbJZDMHo6NEspSn9</v>
      </c>
      <c r="O910" t="s">
        <v>109</v>
      </c>
      <c r="P910" t="s">
        <v>110</v>
      </c>
      <c r="Q910" t="s">
        <v>111</v>
      </c>
      <c r="R910">
        <v>75</v>
      </c>
    </row>
    <row r="911" spans="1:18" x14ac:dyDescent="0.25">
      <c r="A911" t="s">
        <v>499</v>
      </c>
      <c r="B911" s="46">
        <f>VLOOKUP(Tabla14[[#This Row],[id]],Tabla2[],'aux buscarv'!B$1,FALSE)</f>
        <v>44981</v>
      </c>
      <c r="C911" s="61">
        <f>VLOOKUP(Tabla14[[#This Row],[id]],Tabla2[],'aux buscarv'!C$1,FALSE)</f>
        <v>24</v>
      </c>
      <c r="D911" s="61">
        <f>VLOOKUP(Tabla14[[#This Row],[id]],Tabla2[],'aux buscarv'!D$1,FALSE)</f>
        <v>2</v>
      </c>
      <c r="E911" s="61">
        <f>VLOOKUP(Tabla14[[#This Row],[id]],Tabla2[],'aux buscarv'!E$1,FALSE)</f>
        <v>2023</v>
      </c>
      <c r="F911" s="61">
        <f>VLOOKUP(Tabla14[[#This Row],[id]],Tabla2[],'aux buscarv'!F$1,FALSE)</f>
        <v>9</v>
      </c>
      <c r="G911" s="61" t="str">
        <f>VLOOKUP(Tabla14[[#This Row],[id]],Tabla2[],'aux buscarv'!G$1,FALSE)</f>
        <v>DAPPTE</v>
      </c>
      <c r="H911" s="61" t="str">
        <f>VLOOKUP(Tabla14[[#This Row],[id]],Tabla2[],'aux buscarv'!H$1,FALSE)</f>
        <v>BUENOS AIRES</v>
      </c>
      <c r="I911" s="61">
        <f>VLOOKUP(Tabla14[[#This Row],[id]],Tabla2[],'aux buscarv'!I$1,FALSE)</f>
        <v>34</v>
      </c>
      <c r="J911" s="61" t="str">
        <f>VLOOKUP(Tabla14[[#This Row],[id]],Tabla2[],'aux buscarv'!J$1,FALSE)</f>
        <v>GENERAL PUEYRREDON</v>
      </c>
      <c r="K911" s="61" t="str">
        <f>VLOOKUP(Tabla14[[#This Row],[id]],Tabla2[],'aux buscarv'!K$1,FALSE)</f>
        <v xml:space="preserve">MAR DEL PLATA </v>
      </c>
      <c r="L911" s="61" t="str">
        <f>VLOOKUP(Tabla14[[#This Row],[id]],Tabla2[],'aux buscarv'!L$1,FALSE)</f>
        <v>PREDIO DEL PARQUE DE LAS INFANCIAS EN LA BASE NAVAL</v>
      </c>
      <c r="M911" s="61" t="str">
        <f>VLOOKUP(Tabla14[[#This Row],[id]],Tabla2[],'aux buscarv'!M$1,FALSE)</f>
        <v>AV P PERALTA RAMOS YGUARDAVIDAS G VOLPE</v>
      </c>
      <c r="N911" s="62" t="str">
        <f>VLOOKUP(Tabla14[[#This Row],[id]],Tabla2[],'aux buscarv'!N$1,FALSE)</f>
        <v>https://goo.gl/maps/FBbJZDMHo6NEspSn9</v>
      </c>
      <c r="O911" t="s">
        <v>109</v>
      </c>
      <c r="P911" t="s">
        <v>110</v>
      </c>
      <c r="Q911" t="s">
        <v>112</v>
      </c>
      <c r="R911">
        <v>84</v>
      </c>
    </row>
    <row r="912" spans="1:18" x14ac:dyDescent="0.25">
      <c r="A912" t="s">
        <v>499</v>
      </c>
      <c r="B912" s="46">
        <f>VLOOKUP(Tabla14[[#This Row],[id]],Tabla2[],'aux buscarv'!B$1,FALSE)</f>
        <v>44981</v>
      </c>
      <c r="C912" s="61">
        <f>VLOOKUP(Tabla14[[#This Row],[id]],Tabla2[],'aux buscarv'!C$1,FALSE)</f>
        <v>24</v>
      </c>
      <c r="D912" s="61">
        <f>VLOOKUP(Tabla14[[#This Row],[id]],Tabla2[],'aux buscarv'!D$1,FALSE)</f>
        <v>2</v>
      </c>
      <c r="E912" s="61">
        <f>VLOOKUP(Tabla14[[#This Row],[id]],Tabla2[],'aux buscarv'!E$1,FALSE)</f>
        <v>2023</v>
      </c>
      <c r="F912" s="61">
        <f>VLOOKUP(Tabla14[[#This Row],[id]],Tabla2[],'aux buscarv'!F$1,FALSE)</f>
        <v>9</v>
      </c>
      <c r="G912" s="61" t="str">
        <f>VLOOKUP(Tabla14[[#This Row],[id]],Tabla2[],'aux buscarv'!G$1,FALSE)</f>
        <v>DAPPTE</v>
      </c>
      <c r="H912" s="61" t="str">
        <f>VLOOKUP(Tabla14[[#This Row],[id]],Tabla2[],'aux buscarv'!H$1,FALSE)</f>
        <v>BUENOS AIRES</v>
      </c>
      <c r="I912" s="61">
        <f>VLOOKUP(Tabla14[[#This Row],[id]],Tabla2[],'aux buscarv'!I$1,FALSE)</f>
        <v>34</v>
      </c>
      <c r="J912" s="61" t="str">
        <f>VLOOKUP(Tabla14[[#This Row],[id]],Tabla2[],'aux buscarv'!J$1,FALSE)</f>
        <v>GENERAL PUEYRREDON</v>
      </c>
      <c r="K912" s="61" t="str">
        <f>VLOOKUP(Tabla14[[#This Row],[id]],Tabla2[],'aux buscarv'!K$1,FALSE)</f>
        <v xml:space="preserve">MAR DEL PLATA </v>
      </c>
      <c r="L912" s="61" t="str">
        <f>VLOOKUP(Tabla14[[#This Row],[id]],Tabla2[],'aux buscarv'!L$1,FALSE)</f>
        <v>PREDIO DEL PARQUE DE LAS INFANCIAS EN LA BASE NAVAL</v>
      </c>
      <c r="M912" s="61" t="str">
        <f>VLOOKUP(Tabla14[[#This Row],[id]],Tabla2[],'aux buscarv'!M$1,FALSE)</f>
        <v>AV P PERALTA RAMOS YGUARDAVIDAS G VOLPE</v>
      </c>
      <c r="N912" s="62" t="str">
        <f>VLOOKUP(Tabla14[[#This Row],[id]],Tabla2[],'aux buscarv'!N$1,FALSE)</f>
        <v>https://goo.gl/maps/FBbJZDMHo6NEspSn9</v>
      </c>
      <c r="O912" t="s">
        <v>109</v>
      </c>
      <c r="P912" t="s">
        <v>110</v>
      </c>
      <c r="Q912" t="s">
        <v>120</v>
      </c>
      <c r="R912">
        <v>17</v>
      </c>
    </row>
    <row r="913" spans="1:18" x14ac:dyDescent="0.25">
      <c r="A913" t="s">
        <v>499</v>
      </c>
      <c r="B913" s="46">
        <f>VLOOKUP(Tabla14[[#This Row],[id]],Tabla2[],'aux buscarv'!B$1,FALSE)</f>
        <v>44981</v>
      </c>
      <c r="C913" s="61">
        <f>VLOOKUP(Tabla14[[#This Row],[id]],Tabla2[],'aux buscarv'!C$1,FALSE)</f>
        <v>24</v>
      </c>
      <c r="D913" s="61">
        <f>VLOOKUP(Tabla14[[#This Row],[id]],Tabla2[],'aux buscarv'!D$1,FALSE)</f>
        <v>2</v>
      </c>
      <c r="E913" s="61">
        <f>VLOOKUP(Tabla14[[#This Row],[id]],Tabla2[],'aux buscarv'!E$1,FALSE)</f>
        <v>2023</v>
      </c>
      <c r="F913" s="61">
        <f>VLOOKUP(Tabla14[[#This Row],[id]],Tabla2[],'aux buscarv'!F$1,FALSE)</f>
        <v>9</v>
      </c>
      <c r="G913" s="61" t="str">
        <f>VLOOKUP(Tabla14[[#This Row],[id]],Tabla2[],'aux buscarv'!G$1,FALSE)</f>
        <v>DAPPTE</v>
      </c>
      <c r="H913" s="61" t="str">
        <f>VLOOKUP(Tabla14[[#This Row],[id]],Tabla2[],'aux buscarv'!H$1,FALSE)</f>
        <v>BUENOS AIRES</v>
      </c>
      <c r="I913" s="61">
        <f>VLOOKUP(Tabla14[[#This Row],[id]],Tabla2[],'aux buscarv'!I$1,FALSE)</f>
        <v>34</v>
      </c>
      <c r="J913" s="61" t="str">
        <f>VLOOKUP(Tabla14[[#This Row],[id]],Tabla2[],'aux buscarv'!J$1,FALSE)</f>
        <v>GENERAL PUEYRREDON</v>
      </c>
      <c r="K913" s="61" t="str">
        <f>VLOOKUP(Tabla14[[#This Row],[id]],Tabla2[],'aux buscarv'!K$1,FALSE)</f>
        <v xml:space="preserve">MAR DEL PLATA </v>
      </c>
      <c r="L913" s="61" t="str">
        <f>VLOOKUP(Tabla14[[#This Row],[id]],Tabla2[],'aux buscarv'!L$1,FALSE)</f>
        <v>PREDIO DEL PARQUE DE LAS INFANCIAS EN LA BASE NAVAL</v>
      </c>
      <c r="M913" s="61" t="str">
        <f>VLOOKUP(Tabla14[[#This Row],[id]],Tabla2[],'aux buscarv'!M$1,FALSE)</f>
        <v>AV P PERALTA RAMOS YGUARDAVIDAS G VOLPE</v>
      </c>
      <c r="N913" s="62" t="str">
        <f>VLOOKUP(Tabla14[[#This Row],[id]],Tabla2[],'aux buscarv'!N$1,FALSE)</f>
        <v>https://goo.gl/maps/FBbJZDMHo6NEspSn9</v>
      </c>
      <c r="O913" t="s">
        <v>109</v>
      </c>
      <c r="P913" t="s">
        <v>113</v>
      </c>
      <c r="Q913" t="s">
        <v>112</v>
      </c>
      <c r="R913">
        <v>39</v>
      </c>
    </row>
    <row r="914" spans="1:18" x14ac:dyDescent="0.25">
      <c r="A914" t="s">
        <v>499</v>
      </c>
      <c r="B914" s="46">
        <f>VLOOKUP(Tabla14[[#This Row],[id]],Tabla2[],'aux buscarv'!B$1,FALSE)</f>
        <v>44981</v>
      </c>
      <c r="C914" s="61">
        <f>VLOOKUP(Tabla14[[#This Row],[id]],Tabla2[],'aux buscarv'!C$1,FALSE)</f>
        <v>24</v>
      </c>
      <c r="D914" s="61">
        <f>VLOOKUP(Tabla14[[#This Row],[id]],Tabla2[],'aux buscarv'!D$1,FALSE)</f>
        <v>2</v>
      </c>
      <c r="E914" s="61">
        <f>VLOOKUP(Tabla14[[#This Row],[id]],Tabla2[],'aux buscarv'!E$1,FALSE)</f>
        <v>2023</v>
      </c>
      <c r="F914" s="61">
        <f>VLOOKUP(Tabla14[[#This Row],[id]],Tabla2[],'aux buscarv'!F$1,FALSE)</f>
        <v>9</v>
      </c>
      <c r="G914" s="61" t="str">
        <f>VLOOKUP(Tabla14[[#This Row],[id]],Tabla2[],'aux buscarv'!G$1,FALSE)</f>
        <v>DAPPTE</v>
      </c>
      <c r="H914" s="61" t="str">
        <f>VLOOKUP(Tabla14[[#This Row],[id]],Tabla2[],'aux buscarv'!H$1,FALSE)</f>
        <v>BUENOS AIRES</v>
      </c>
      <c r="I914" s="61">
        <f>VLOOKUP(Tabla14[[#This Row],[id]],Tabla2[],'aux buscarv'!I$1,FALSE)</f>
        <v>34</v>
      </c>
      <c r="J914" s="61" t="str">
        <f>VLOOKUP(Tabla14[[#This Row],[id]],Tabla2[],'aux buscarv'!J$1,FALSE)</f>
        <v>GENERAL PUEYRREDON</v>
      </c>
      <c r="K914" s="61" t="str">
        <f>VLOOKUP(Tabla14[[#This Row],[id]],Tabla2[],'aux buscarv'!K$1,FALSE)</f>
        <v xml:space="preserve">MAR DEL PLATA </v>
      </c>
      <c r="L914" s="61" t="str">
        <f>VLOOKUP(Tabla14[[#This Row],[id]],Tabla2[],'aux buscarv'!L$1,FALSE)</f>
        <v>PREDIO DEL PARQUE DE LAS INFANCIAS EN LA BASE NAVAL</v>
      </c>
      <c r="M914" s="61" t="str">
        <f>VLOOKUP(Tabla14[[#This Row],[id]],Tabla2[],'aux buscarv'!M$1,FALSE)</f>
        <v>AV P PERALTA RAMOS YGUARDAVIDAS G VOLPE</v>
      </c>
      <c r="N914" s="62" t="str">
        <f>VLOOKUP(Tabla14[[#This Row],[id]],Tabla2[],'aux buscarv'!N$1,FALSE)</f>
        <v>https://goo.gl/maps/FBbJZDMHo6NEspSn9</v>
      </c>
      <c r="O914" t="s">
        <v>114</v>
      </c>
      <c r="P914" t="s">
        <v>123</v>
      </c>
      <c r="Q914" t="s">
        <v>124</v>
      </c>
      <c r="R914">
        <v>12</v>
      </c>
    </row>
    <row r="915" spans="1:18" x14ac:dyDescent="0.25">
      <c r="A915" t="s">
        <v>499</v>
      </c>
      <c r="B915" s="46">
        <f>VLOOKUP(Tabla14[[#This Row],[id]],Tabla2[],'aux buscarv'!B$1,FALSE)</f>
        <v>44981</v>
      </c>
      <c r="C915" s="61">
        <f>VLOOKUP(Tabla14[[#This Row],[id]],Tabla2[],'aux buscarv'!C$1,FALSE)</f>
        <v>24</v>
      </c>
      <c r="D915" s="61">
        <f>VLOOKUP(Tabla14[[#This Row],[id]],Tabla2[],'aux buscarv'!D$1,FALSE)</f>
        <v>2</v>
      </c>
      <c r="E915" s="61">
        <f>VLOOKUP(Tabla14[[#This Row],[id]],Tabla2[],'aux buscarv'!E$1,FALSE)</f>
        <v>2023</v>
      </c>
      <c r="F915" s="61">
        <f>VLOOKUP(Tabla14[[#This Row],[id]],Tabla2[],'aux buscarv'!F$1,FALSE)</f>
        <v>9</v>
      </c>
      <c r="G915" s="61" t="str">
        <f>VLOOKUP(Tabla14[[#This Row],[id]],Tabla2[],'aux buscarv'!G$1,FALSE)</f>
        <v>DAPPTE</v>
      </c>
      <c r="H915" s="61" t="str">
        <f>VLOOKUP(Tabla14[[#This Row],[id]],Tabla2[],'aux buscarv'!H$1,FALSE)</f>
        <v>BUENOS AIRES</v>
      </c>
      <c r="I915" s="61">
        <f>VLOOKUP(Tabla14[[#This Row],[id]],Tabla2[],'aux buscarv'!I$1,FALSE)</f>
        <v>34</v>
      </c>
      <c r="J915" s="61" t="str">
        <f>VLOOKUP(Tabla14[[#This Row],[id]],Tabla2[],'aux buscarv'!J$1,FALSE)</f>
        <v>GENERAL PUEYRREDON</v>
      </c>
      <c r="K915" s="61" t="str">
        <f>VLOOKUP(Tabla14[[#This Row],[id]],Tabla2[],'aux buscarv'!K$1,FALSE)</f>
        <v xml:space="preserve">MAR DEL PLATA </v>
      </c>
      <c r="L915" s="61" t="str">
        <f>VLOOKUP(Tabla14[[#This Row],[id]],Tabla2[],'aux buscarv'!L$1,FALSE)</f>
        <v>PREDIO DEL PARQUE DE LAS INFANCIAS EN LA BASE NAVAL</v>
      </c>
      <c r="M915" s="61" t="str">
        <f>VLOOKUP(Tabla14[[#This Row],[id]],Tabla2[],'aux buscarv'!M$1,FALSE)</f>
        <v>AV P PERALTA RAMOS YGUARDAVIDAS G VOLPE</v>
      </c>
      <c r="N915" s="62" t="str">
        <f>VLOOKUP(Tabla14[[#This Row],[id]],Tabla2[],'aux buscarv'!N$1,FALSE)</f>
        <v>https://goo.gl/maps/FBbJZDMHo6NEspSn9</v>
      </c>
      <c r="O915" t="s">
        <v>114</v>
      </c>
      <c r="P915" t="s">
        <v>123</v>
      </c>
      <c r="Q915" t="s">
        <v>111</v>
      </c>
      <c r="R915">
        <v>140</v>
      </c>
    </row>
    <row r="916" spans="1:18" x14ac:dyDescent="0.25">
      <c r="A916" t="s">
        <v>499</v>
      </c>
      <c r="B916" s="46">
        <f>VLOOKUP(Tabla14[[#This Row],[id]],Tabla2[],'aux buscarv'!B$1,FALSE)</f>
        <v>44981</v>
      </c>
      <c r="C916" s="61">
        <f>VLOOKUP(Tabla14[[#This Row],[id]],Tabla2[],'aux buscarv'!C$1,FALSE)</f>
        <v>24</v>
      </c>
      <c r="D916" s="61">
        <f>VLOOKUP(Tabla14[[#This Row],[id]],Tabla2[],'aux buscarv'!D$1,FALSE)</f>
        <v>2</v>
      </c>
      <c r="E916" s="61">
        <f>VLOOKUP(Tabla14[[#This Row],[id]],Tabla2[],'aux buscarv'!E$1,FALSE)</f>
        <v>2023</v>
      </c>
      <c r="F916" s="61">
        <f>VLOOKUP(Tabla14[[#This Row],[id]],Tabla2[],'aux buscarv'!F$1,FALSE)</f>
        <v>9</v>
      </c>
      <c r="G916" s="61" t="str">
        <f>VLOOKUP(Tabla14[[#This Row],[id]],Tabla2[],'aux buscarv'!G$1,FALSE)</f>
        <v>DAPPTE</v>
      </c>
      <c r="H916" s="61" t="str">
        <f>VLOOKUP(Tabla14[[#This Row],[id]],Tabla2[],'aux buscarv'!H$1,FALSE)</f>
        <v>BUENOS AIRES</v>
      </c>
      <c r="I916" s="61">
        <f>VLOOKUP(Tabla14[[#This Row],[id]],Tabla2[],'aux buscarv'!I$1,FALSE)</f>
        <v>34</v>
      </c>
      <c r="J916" s="61" t="str">
        <f>VLOOKUP(Tabla14[[#This Row],[id]],Tabla2[],'aux buscarv'!J$1,FALSE)</f>
        <v>GENERAL PUEYRREDON</v>
      </c>
      <c r="K916" s="61" t="str">
        <f>VLOOKUP(Tabla14[[#This Row],[id]],Tabla2[],'aux buscarv'!K$1,FALSE)</f>
        <v xml:space="preserve">MAR DEL PLATA </v>
      </c>
      <c r="L916" s="61" t="str">
        <f>VLOOKUP(Tabla14[[#This Row],[id]],Tabla2[],'aux buscarv'!L$1,FALSE)</f>
        <v>PREDIO DEL PARQUE DE LAS INFANCIAS EN LA BASE NAVAL</v>
      </c>
      <c r="M916" s="61" t="str">
        <f>VLOOKUP(Tabla14[[#This Row],[id]],Tabla2[],'aux buscarv'!M$1,FALSE)</f>
        <v>AV P PERALTA RAMOS YGUARDAVIDAS G VOLPE</v>
      </c>
      <c r="N916" s="62" t="str">
        <f>VLOOKUP(Tabla14[[#This Row],[id]],Tabla2[],'aux buscarv'!N$1,FALSE)</f>
        <v>https://goo.gl/maps/FBbJZDMHo6NEspSn9</v>
      </c>
      <c r="O916" t="s">
        <v>129</v>
      </c>
      <c r="P916" t="s">
        <v>1024</v>
      </c>
      <c r="Q916" t="s">
        <v>111</v>
      </c>
      <c r="R916">
        <v>48</v>
      </c>
    </row>
    <row r="917" spans="1:18" x14ac:dyDescent="0.25">
      <c r="A917" t="s">
        <v>499</v>
      </c>
      <c r="B917" s="46">
        <f>VLOOKUP(Tabla14[[#This Row],[id]],Tabla2[],'aux buscarv'!B$1,FALSE)</f>
        <v>44981</v>
      </c>
      <c r="C917" s="61">
        <f>VLOOKUP(Tabla14[[#This Row],[id]],Tabla2[],'aux buscarv'!C$1,FALSE)</f>
        <v>24</v>
      </c>
      <c r="D917" s="61">
        <f>VLOOKUP(Tabla14[[#This Row],[id]],Tabla2[],'aux buscarv'!D$1,FALSE)</f>
        <v>2</v>
      </c>
      <c r="E917" s="61">
        <f>VLOOKUP(Tabla14[[#This Row],[id]],Tabla2[],'aux buscarv'!E$1,FALSE)</f>
        <v>2023</v>
      </c>
      <c r="F917" s="61">
        <f>VLOOKUP(Tabla14[[#This Row],[id]],Tabla2[],'aux buscarv'!F$1,FALSE)</f>
        <v>9</v>
      </c>
      <c r="G917" s="61" t="str">
        <f>VLOOKUP(Tabla14[[#This Row],[id]],Tabla2[],'aux buscarv'!G$1,FALSE)</f>
        <v>DAPPTE</v>
      </c>
      <c r="H917" s="61" t="str">
        <f>VLOOKUP(Tabla14[[#This Row],[id]],Tabla2[],'aux buscarv'!H$1,FALSE)</f>
        <v>BUENOS AIRES</v>
      </c>
      <c r="I917" s="61">
        <f>VLOOKUP(Tabla14[[#This Row],[id]],Tabla2[],'aux buscarv'!I$1,FALSE)</f>
        <v>34</v>
      </c>
      <c r="J917" s="61" t="str">
        <f>VLOOKUP(Tabla14[[#This Row],[id]],Tabla2[],'aux buscarv'!J$1,FALSE)</f>
        <v>GENERAL PUEYRREDON</v>
      </c>
      <c r="K917" s="61" t="str">
        <f>VLOOKUP(Tabla14[[#This Row],[id]],Tabla2[],'aux buscarv'!K$1,FALSE)</f>
        <v xml:space="preserve">MAR DEL PLATA </v>
      </c>
      <c r="L917" s="61" t="str">
        <f>VLOOKUP(Tabla14[[#This Row],[id]],Tabla2[],'aux buscarv'!L$1,FALSE)</f>
        <v>PREDIO DEL PARQUE DE LAS INFANCIAS EN LA BASE NAVAL</v>
      </c>
      <c r="M917" s="61" t="str">
        <f>VLOOKUP(Tabla14[[#This Row],[id]],Tabla2[],'aux buscarv'!M$1,FALSE)</f>
        <v>AV P PERALTA RAMOS YGUARDAVIDAS G VOLPE</v>
      </c>
      <c r="N917" s="62" t="str">
        <f>VLOOKUP(Tabla14[[#This Row],[id]],Tabla2[],'aux buscarv'!N$1,FALSE)</f>
        <v>https://goo.gl/maps/FBbJZDMHo6NEspSn9</v>
      </c>
      <c r="O917" t="s">
        <v>129</v>
      </c>
      <c r="P917" t="s">
        <v>1024</v>
      </c>
      <c r="Q917" t="s">
        <v>136</v>
      </c>
      <c r="R917">
        <v>48</v>
      </c>
    </row>
    <row r="918" spans="1:18" x14ac:dyDescent="0.25">
      <c r="A918" t="s">
        <v>499</v>
      </c>
      <c r="B918" s="46">
        <f>VLOOKUP(Tabla14[[#This Row],[id]],Tabla2[],'aux buscarv'!B$1,FALSE)</f>
        <v>44981</v>
      </c>
      <c r="C918" s="61">
        <f>VLOOKUP(Tabla14[[#This Row],[id]],Tabla2[],'aux buscarv'!C$1,FALSE)</f>
        <v>24</v>
      </c>
      <c r="D918" s="61">
        <f>VLOOKUP(Tabla14[[#This Row],[id]],Tabla2[],'aux buscarv'!D$1,FALSE)</f>
        <v>2</v>
      </c>
      <c r="E918" s="61">
        <f>VLOOKUP(Tabla14[[#This Row],[id]],Tabla2[],'aux buscarv'!E$1,FALSE)</f>
        <v>2023</v>
      </c>
      <c r="F918" s="61">
        <f>VLOOKUP(Tabla14[[#This Row],[id]],Tabla2[],'aux buscarv'!F$1,FALSE)</f>
        <v>9</v>
      </c>
      <c r="G918" s="61" t="str">
        <f>VLOOKUP(Tabla14[[#This Row],[id]],Tabla2[],'aux buscarv'!G$1,FALSE)</f>
        <v>DAPPTE</v>
      </c>
      <c r="H918" s="61" t="str">
        <f>VLOOKUP(Tabla14[[#This Row],[id]],Tabla2[],'aux buscarv'!H$1,FALSE)</f>
        <v>BUENOS AIRES</v>
      </c>
      <c r="I918" s="61">
        <f>VLOOKUP(Tabla14[[#This Row],[id]],Tabla2[],'aux buscarv'!I$1,FALSE)</f>
        <v>34</v>
      </c>
      <c r="J918" s="61" t="str">
        <f>VLOOKUP(Tabla14[[#This Row],[id]],Tabla2[],'aux buscarv'!J$1,FALSE)</f>
        <v>GENERAL PUEYRREDON</v>
      </c>
      <c r="K918" s="61" t="str">
        <f>VLOOKUP(Tabla14[[#This Row],[id]],Tabla2[],'aux buscarv'!K$1,FALSE)</f>
        <v xml:space="preserve">MAR DEL PLATA </v>
      </c>
      <c r="L918" s="61" t="str">
        <f>VLOOKUP(Tabla14[[#This Row],[id]],Tabla2[],'aux buscarv'!L$1,FALSE)</f>
        <v>PREDIO DEL PARQUE DE LAS INFANCIAS EN LA BASE NAVAL</v>
      </c>
      <c r="M918" s="61" t="str">
        <f>VLOOKUP(Tabla14[[#This Row],[id]],Tabla2[],'aux buscarv'!M$1,FALSE)</f>
        <v>AV P PERALTA RAMOS YGUARDAVIDAS G VOLPE</v>
      </c>
      <c r="N918" s="62" t="str">
        <f>VLOOKUP(Tabla14[[#This Row],[id]],Tabla2[],'aux buscarv'!N$1,FALSE)</f>
        <v>https://goo.gl/maps/FBbJZDMHo6NEspSn9</v>
      </c>
      <c r="O918" t="s">
        <v>129</v>
      </c>
      <c r="P918" t="s">
        <v>1024</v>
      </c>
      <c r="Q918" t="s">
        <v>121</v>
      </c>
      <c r="R918">
        <v>12</v>
      </c>
    </row>
    <row r="919" spans="1:18" x14ac:dyDescent="0.25">
      <c r="A919" t="s">
        <v>526</v>
      </c>
      <c r="B919" s="46">
        <f>VLOOKUP(Tabla14[[#This Row],[id]],Tabla2[],'aux buscarv'!B$1,FALSE)</f>
        <v>44982</v>
      </c>
      <c r="C919" s="61">
        <f>VLOOKUP(Tabla14[[#This Row],[id]],Tabla2[],'aux buscarv'!C$1,FALSE)</f>
        <v>25</v>
      </c>
      <c r="D919" s="61">
        <f>VLOOKUP(Tabla14[[#This Row],[id]],Tabla2[],'aux buscarv'!D$1,FALSE)</f>
        <v>2</v>
      </c>
      <c r="E919" s="61">
        <f>VLOOKUP(Tabla14[[#This Row],[id]],Tabla2[],'aux buscarv'!E$1,FALSE)</f>
        <v>2023</v>
      </c>
      <c r="F919" s="61">
        <f>VLOOKUP(Tabla14[[#This Row],[id]],Tabla2[],'aux buscarv'!F$1,FALSE)</f>
        <v>9</v>
      </c>
      <c r="G919" s="61" t="str">
        <f>VLOOKUP(Tabla14[[#This Row],[id]],Tabla2[],'aux buscarv'!G$1,FALSE)</f>
        <v>ESTAR</v>
      </c>
      <c r="H919" s="61" t="str">
        <f>VLOOKUP(Tabla14[[#This Row],[id]],Tabla2[],'aux buscarv'!H$1,FALSE)</f>
        <v>SANTA CRUZ</v>
      </c>
      <c r="I919" s="61">
        <f>VLOOKUP(Tabla14[[#This Row],[id]],Tabla2[],'aux buscarv'!I$1,FALSE)</f>
        <v>36</v>
      </c>
      <c r="J919" s="61" t="str">
        <f>VLOOKUP(Tabla14[[#This Row],[id]],Tabla2[],'aux buscarv'!J$1,FALSE)</f>
        <v>DESEADO</v>
      </c>
      <c r="K919" s="61" t="str">
        <f>VLOOKUP(Tabla14[[#This Row],[id]],Tabla2[],'aux buscarv'!K$1,FALSE)</f>
        <v>PICO TRUNCADO</v>
      </c>
      <c r="L919" s="61" t="str">
        <f>VLOOKUP(Tabla14[[#This Row],[id]],Tabla2[],'aux buscarv'!L$1,FALSE)</f>
        <v>PLAZA SAN MARTIN</v>
      </c>
      <c r="M919" s="61" t="str">
        <f>VLOOKUP(Tabla14[[#This Row],[id]],Tabla2[],'aux buscarv'!M$1,FALSE)</f>
        <v>9 DE JULIO ENTRE YRIGOYEN  Y ROCA</v>
      </c>
      <c r="N919" s="62" t="str">
        <f>VLOOKUP(Tabla14[[#This Row],[id]],Tabla2[],'aux buscarv'!N$1,FALSE)</f>
        <v>https://goo.gl/maps/5tLjKJPkHwznj9RG8</v>
      </c>
      <c r="O919" t="s">
        <v>129</v>
      </c>
      <c r="P919" t="s">
        <v>281</v>
      </c>
      <c r="Q919" t="s">
        <v>111</v>
      </c>
      <c r="R919">
        <v>7</v>
      </c>
    </row>
    <row r="920" spans="1:18" x14ac:dyDescent="0.25">
      <c r="A920" t="s">
        <v>499</v>
      </c>
      <c r="B920" s="46">
        <f>VLOOKUP(Tabla14[[#This Row],[id]],Tabla2[],'aux buscarv'!B$1,FALSE)</f>
        <v>44981</v>
      </c>
      <c r="C920" s="61">
        <f>VLOOKUP(Tabla14[[#This Row],[id]],Tabla2[],'aux buscarv'!C$1,FALSE)</f>
        <v>24</v>
      </c>
      <c r="D920" s="61">
        <f>VLOOKUP(Tabla14[[#This Row],[id]],Tabla2[],'aux buscarv'!D$1,FALSE)</f>
        <v>2</v>
      </c>
      <c r="E920" s="61">
        <f>VLOOKUP(Tabla14[[#This Row],[id]],Tabla2[],'aux buscarv'!E$1,FALSE)</f>
        <v>2023</v>
      </c>
      <c r="F920" s="61">
        <f>VLOOKUP(Tabla14[[#This Row],[id]],Tabla2[],'aux buscarv'!F$1,FALSE)</f>
        <v>9</v>
      </c>
      <c r="G920" s="61" t="str">
        <f>VLOOKUP(Tabla14[[#This Row],[id]],Tabla2[],'aux buscarv'!G$1,FALSE)</f>
        <v>DAPPTE</v>
      </c>
      <c r="H920" s="61" t="str">
        <f>VLOOKUP(Tabla14[[#This Row],[id]],Tabla2[],'aux buscarv'!H$1,FALSE)</f>
        <v>BUENOS AIRES</v>
      </c>
      <c r="I920" s="61">
        <f>VLOOKUP(Tabla14[[#This Row],[id]],Tabla2[],'aux buscarv'!I$1,FALSE)</f>
        <v>34</v>
      </c>
      <c r="J920" s="61" t="str">
        <f>VLOOKUP(Tabla14[[#This Row],[id]],Tabla2[],'aux buscarv'!J$1,FALSE)</f>
        <v>GENERAL PUEYRREDON</v>
      </c>
      <c r="K920" s="61" t="str">
        <f>VLOOKUP(Tabla14[[#This Row],[id]],Tabla2[],'aux buscarv'!K$1,FALSE)</f>
        <v xml:space="preserve">MAR DEL PLATA </v>
      </c>
      <c r="L920" s="61" t="str">
        <f>VLOOKUP(Tabla14[[#This Row],[id]],Tabla2[],'aux buscarv'!L$1,FALSE)</f>
        <v>PREDIO DEL PARQUE DE LAS INFANCIAS EN LA BASE NAVAL</v>
      </c>
      <c r="M920" s="61" t="str">
        <f>VLOOKUP(Tabla14[[#This Row],[id]],Tabla2[],'aux buscarv'!M$1,FALSE)</f>
        <v>AV P PERALTA RAMOS YGUARDAVIDAS G VOLPE</v>
      </c>
      <c r="N920" s="62" t="str">
        <f>VLOOKUP(Tabla14[[#This Row],[id]],Tabla2[],'aux buscarv'!N$1,FALSE)</f>
        <v>https://goo.gl/maps/FBbJZDMHo6NEspSn9</v>
      </c>
      <c r="O920" t="s">
        <v>151</v>
      </c>
      <c r="P920" t="s">
        <v>151</v>
      </c>
      <c r="Q920" t="s">
        <v>111</v>
      </c>
      <c r="R920">
        <v>125</v>
      </c>
    </row>
    <row r="921" spans="1:18" x14ac:dyDescent="0.25">
      <c r="A921" t="s">
        <v>499</v>
      </c>
      <c r="B921" s="46">
        <f>VLOOKUP(Tabla14[[#This Row],[id]],Tabla2[],'aux buscarv'!B$1,FALSE)</f>
        <v>44981</v>
      </c>
      <c r="C921" s="61">
        <f>VLOOKUP(Tabla14[[#This Row],[id]],Tabla2[],'aux buscarv'!C$1,FALSE)</f>
        <v>24</v>
      </c>
      <c r="D921" s="61">
        <f>VLOOKUP(Tabla14[[#This Row],[id]],Tabla2[],'aux buscarv'!D$1,FALSE)</f>
        <v>2</v>
      </c>
      <c r="E921" s="61">
        <f>VLOOKUP(Tabla14[[#This Row],[id]],Tabla2[],'aux buscarv'!E$1,FALSE)</f>
        <v>2023</v>
      </c>
      <c r="F921" s="61">
        <f>VLOOKUP(Tabla14[[#This Row],[id]],Tabla2[],'aux buscarv'!F$1,FALSE)</f>
        <v>9</v>
      </c>
      <c r="G921" s="61" t="str">
        <f>VLOOKUP(Tabla14[[#This Row],[id]],Tabla2[],'aux buscarv'!G$1,FALSE)</f>
        <v>DAPPTE</v>
      </c>
      <c r="H921" s="61" t="str">
        <f>VLOOKUP(Tabla14[[#This Row],[id]],Tabla2[],'aux buscarv'!H$1,FALSE)</f>
        <v>BUENOS AIRES</v>
      </c>
      <c r="I921" s="61">
        <f>VLOOKUP(Tabla14[[#This Row],[id]],Tabla2[],'aux buscarv'!I$1,FALSE)</f>
        <v>34</v>
      </c>
      <c r="J921" s="61" t="str">
        <f>VLOOKUP(Tabla14[[#This Row],[id]],Tabla2[],'aux buscarv'!J$1,FALSE)</f>
        <v>GENERAL PUEYRREDON</v>
      </c>
      <c r="K921" s="61" t="str">
        <f>VLOOKUP(Tabla14[[#This Row],[id]],Tabla2[],'aux buscarv'!K$1,FALSE)</f>
        <v xml:space="preserve">MAR DEL PLATA </v>
      </c>
      <c r="L921" s="61" t="str">
        <f>VLOOKUP(Tabla14[[#This Row],[id]],Tabla2[],'aux buscarv'!L$1,FALSE)</f>
        <v>PREDIO DEL PARQUE DE LAS INFANCIAS EN LA BASE NAVAL</v>
      </c>
      <c r="M921" s="61" t="str">
        <f>VLOOKUP(Tabla14[[#This Row],[id]],Tabla2[],'aux buscarv'!M$1,FALSE)</f>
        <v>AV P PERALTA RAMOS YGUARDAVIDAS G VOLPE</v>
      </c>
      <c r="N921" s="62" t="str">
        <f>VLOOKUP(Tabla14[[#This Row],[id]],Tabla2[],'aux buscarv'!N$1,FALSE)</f>
        <v>https://goo.gl/maps/FBbJZDMHo6NEspSn9</v>
      </c>
      <c r="O921" t="s">
        <v>151</v>
      </c>
      <c r="P921" t="s">
        <v>151</v>
      </c>
      <c r="Q921" t="s">
        <v>142</v>
      </c>
      <c r="R921">
        <v>162</v>
      </c>
    </row>
    <row r="922" spans="1:18" x14ac:dyDescent="0.25">
      <c r="A922" t="s">
        <v>500</v>
      </c>
      <c r="B922" s="46">
        <f>VLOOKUP(Tabla14[[#This Row],[id]],Tabla2[],'aux buscarv'!B$1,FALSE)</f>
        <v>44982</v>
      </c>
      <c r="C922" s="61">
        <f>VLOOKUP(Tabla14[[#This Row],[id]],Tabla2[],'aux buscarv'!C$1,FALSE)</f>
        <v>25</v>
      </c>
      <c r="D922" s="61">
        <f>VLOOKUP(Tabla14[[#This Row],[id]],Tabla2[],'aux buscarv'!D$1,FALSE)</f>
        <v>2</v>
      </c>
      <c r="E922" s="61">
        <f>VLOOKUP(Tabla14[[#This Row],[id]],Tabla2[],'aux buscarv'!E$1,FALSE)</f>
        <v>2023</v>
      </c>
      <c r="F922" s="61">
        <f>VLOOKUP(Tabla14[[#This Row],[id]],Tabla2[],'aux buscarv'!F$1,FALSE)</f>
        <v>9</v>
      </c>
      <c r="G922" s="61" t="str">
        <f>VLOOKUP(Tabla14[[#This Row],[id]],Tabla2[],'aux buscarv'!G$1,FALSE)</f>
        <v>DAPPTE</v>
      </c>
      <c r="H922" s="61" t="str">
        <f>VLOOKUP(Tabla14[[#This Row],[id]],Tabla2[],'aux buscarv'!H$1,FALSE)</f>
        <v>BUENOS AIRES</v>
      </c>
      <c r="I922" s="61">
        <f>VLOOKUP(Tabla14[[#This Row],[id]],Tabla2[],'aux buscarv'!I$1,FALSE)</f>
        <v>34</v>
      </c>
      <c r="J922" s="61" t="str">
        <f>VLOOKUP(Tabla14[[#This Row],[id]],Tabla2[],'aux buscarv'!J$1,FALSE)</f>
        <v>GENERAL PUEYRREDON</v>
      </c>
      <c r="K922" s="61" t="str">
        <f>VLOOKUP(Tabla14[[#This Row],[id]],Tabla2[],'aux buscarv'!K$1,FALSE)</f>
        <v xml:space="preserve">MAR DEL PLATA </v>
      </c>
      <c r="L922" s="61" t="str">
        <f>VLOOKUP(Tabla14[[#This Row],[id]],Tabla2[],'aux buscarv'!L$1,FALSE)</f>
        <v>PREDIO DEL PARQUE DE LAS INFANCIAS EN LA BASE NAVAL</v>
      </c>
      <c r="M922" s="61" t="str">
        <f>VLOOKUP(Tabla14[[#This Row],[id]],Tabla2[],'aux buscarv'!M$1,FALSE)</f>
        <v>AV P PERALTA RAMOS YGUARDAVIDAS G VOLPE</v>
      </c>
      <c r="N922" s="62" t="str">
        <f>VLOOKUP(Tabla14[[#This Row],[id]],Tabla2[],'aux buscarv'!N$1,FALSE)</f>
        <v>https://goo.gl/maps/FBbJZDMHo6NEspSn9</v>
      </c>
      <c r="O922" t="s">
        <v>114</v>
      </c>
      <c r="P922" t="s">
        <v>115</v>
      </c>
      <c r="Q922" t="s">
        <v>111</v>
      </c>
      <c r="R922">
        <v>5</v>
      </c>
    </row>
    <row r="923" spans="1:18" x14ac:dyDescent="0.25">
      <c r="A923" t="s">
        <v>500</v>
      </c>
      <c r="B923" s="46">
        <f>VLOOKUP(Tabla14[[#This Row],[id]],Tabla2[],'aux buscarv'!B$1,FALSE)</f>
        <v>44982</v>
      </c>
      <c r="C923" s="61">
        <f>VLOOKUP(Tabla14[[#This Row],[id]],Tabla2[],'aux buscarv'!C$1,FALSE)</f>
        <v>25</v>
      </c>
      <c r="D923" s="61">
        <f>VLOOKUP(Tabla14[[#This Row],[id]],Tabla2[],'aux buscarv'!D$1,FALSE)</f>
        <v>2</v>
      </c>
      <c r="E923" s="61">
        <f>VLOOKUP(Tabla14[[#This Row],[id]],Tabla2[],'aux buscarv'!E$1,FALSE)</f>
        <v>2023</v>
      </c>
      <c r="F923" s="61">
        <f>VLOOKUP(Tabla14[[#This Row],[id]],Tabla2[],'aux buscarv'!F$1,FALSE)</f>
        <v>9</v>
      </c>
      <c r="G923" s="61" t="str">
        <f>VLOOKUP(Tabla14[[#This Row],[id]],Tabla2[],'aux buscarv'!G$1,FALSE)</f>
        <v>DAPPTE</v>
      </c>
      <c r="H923" s="61" t="str">
        <f>VLOOKUP(Tabla14[[#This Row],[id]],Tabla2[],'aux buscarv'!H$1,FALSE)</f>
        <v>BUENOS AIRES</v>
      </c>
      <c r="I923" s="61">
        <f>VLOOKUP(Tabla14[[#This Row],[id]],Tabla2[],'aux buscarv'!I$1,FALSE)</f>
        <v>34</v>
      </c>
      <c r="J923" s="61" t="str">
        <f>VLOOKUP(Tabla14[[#This Row],[id]],Tabla2[],'aux buscarv'!J$1,FALSE)</f>
        <v>GENERAL PUEYRREDON</v>
      </c>
      <c r="K923" s="61" t="str">
        <f>VLOOKUP(Tabla14[[#This Row],[id]],Tabla2[],'aux buscarv'!K$1,FALSE)</f>
        <v xml:space="preserve">MAR DEL PLATA </v>
      </c>
      <c r="L923" s="61" t="str">
        <f>VLOOKUP(Tabla14[[#This Row],[id]],Tabla2[],'aux buscarv'!L$1,FALSE)</f>
        <v>PREDIO DEL PARQUE DE LAS INFANCIAS EN LA BASE NAVAL</v>
      </c>
      <c r="M923" s="61" t="str">
        <f>VLOOKUP(Tabla14[[#This Row],[id]],Tabla2[],'aux buscarv'!M$1,FALSE)</f>
        <v>AV P PERALTA RAMOS YGUARDAVIDAS G VOLPE</v>
      </c>
      <c r="N923" s="62" t="str">
        <f>VLOOKUP(Tabla14[[#This Row],[id]],Tabla2[],'aux buscarv'!N$1,FALSE)</f>
        <v>https://goo.gl/maps/FBbJZDMHo6NEspSn9</v>
      </c>
      <c r="O923" t="s">
        <v>114</v>
      </c>
      <c r="P923" t="s">
        <v>123</v>
      </c>
      <c r="Q923" t="s">
        <v>124</v>
      </c>
      <c r="R923">
        <v>6</v>
      </c>
    </row>
    <row r="924" spans="1:18" x14ac:dyDescent="0.25">
      <c r="A924" t="s">
        <v>500</v>
      </c>
      <c r="B924" s="46">
        <f>VLOOKUP(Tabla14[[#This Row],[id]],Tabla2[],'aux buscarv'!B$1,FALSE)</f>
        <v>44982</v>
      </c>
      <c r="C924" s="61">
        <f>VLOOKUP(Tabla14[[#This Row],[id]],Tabla2[],'aux buscarv'!C$1,FALSE)</f>
        <v>25</v>
      </c>
      <c r="D924" s="61">
        <f>VLOOKUP(Tabla14[[#This Row],[id]],Tabla2[],'aux buscarv'!D$1,FALSE)</f>
        <v>2</v>
      </c>
      <c r="E924" s="61">
        <f>VLOOKUP(Tabla14[[#This Row],[id]],Tabla2[],'aux buscarv'!E$1,FALSE)</f>
        <v>2023</v>
      </c>
      <c r="F924" s="61">
        <f>VLOOKUP(Tabla14[[#This Row],[id]],Tabla2[],'aux buscarv'!F$1,FALSE)</f>
        <v>9</v>
      </c>
      <c r="G924" s="61" t="str">
        <f>VLOOKUP(Tabla14[[#This Row],[id]],Tabla2[],'aux buscarv'!G$1,FALSE)</f>
        <v>DAPPTE</v>
      </c>
      <c r="H924" s="61" t="str">
        <f>VLOOKUP(Tabla14[[#This Row],[id]],Tabla2[],'aux buscarv'!H$1,FALSE)</f>
        <v>BUENOS AIRES</v>
      </c>
      <c r="I924" s="61">
        <f>VLOOKUP(Tabla14[[#This Row],[id]],Tabla2[],'aux buscarv'!I$1,FALSE)</f>
        <v>34</v>
      </c>
      <c r="J924" s="61" t="str">
        <f>VLOOKUP(Tabla14[[#This Row],[id]],Tabla2[],'aux buscarv'!J$1,FALSE)</f>
        <v>GENERAL PUEYRREDON</v>
      </c>
      <c r="K924" s="61" t="str">
        <f>VLOOKUP(Tabla14[[#This Row],[id]],Tabla2[],'aux buscarv'!K$1,FALSE)</f>
        <v xml:space="preserve">MAR DEL PLATA </v>
      </c>
      <c r="L924" s="61" t="str">
        <f>VLOOKUP(Tabla14[[#This Row],[id]],Tabla2[],'aux buscarv'!L$1,FALSE)</f>
        <v>PREDIO DEL PARQUE DE LAS INFANCIAS EN LA BASE NAVAL</v>
      </c>
      <c r="M924" s="61" t="str">
        <f>VLOOKUP(Tabla14[[#This Row],[id]],Tabla2[],'aux buscarv'!M$1,FALSE)</f>
        <v>AV P PERALTA RAMOS YGUARDAVIDAS G VOLPE</v>
      </c>
      <c r="N924" s="62" t="str">
        <f>VLOOKUP(Tabla14[[#This Row],[id]],Tabla2[],'aux buscarv'!N$1,FALSE)</f>
        <v>https://goo.gl/maps/FBbJZDMHo6NEspSn9</v>
      </c>
      <c r="O924" t="s">
        <v>114</v>
      </c>
      <c r="P924" t="s">
        <v>123</v>
      </c>
      <c r="Q924" t="s">
        <v>111</v>
      </c>
      <c r="R924">
        <v>45</v>
      </c>
    </row>
    <row r="925" spans="1:18" x14ac:dyDescent="0.25">
      <c r="A925" t="s">
        <v>501</v>
      </c>
      <c r="B925" s="46">
        <f>VLOOKUP(Tabla14[[#This Row],[id]],Tabla2[],'aux buscarv'!B$1,FALSE)</f>
        <v>44983</v>
      </c>
      <c r="C925" s="61">
        <f>VLOOKUP(Tabla14[[#This Row],[id]],Tabla2[],'aux buscarv'!C$1,FALSE)</f>
        <v>26</v>
      </c>
      <c r="D925" s="61">
        <f>VLOOKUP(Tabla14[[#This Row],[id]],Tabla2[],'aux buscarv'!D$1,FALSE)</f>
        <v>2</v>
      </c>
      <c r="E925" s="61">
        <f>VLOOKUP(Tabla14[[#This Row],[id]],Tabla2[],'aux buscarv'!E$1,FALSE)</f>
        <v>2023</v>
      </c>
      <c r="F925" s="61">
        <f>VLOOKUP(Tabla14[[#This Row],[id]],Tabla2[],'aux buscarv'!F$1,FALSE)</f>
        <v>9</v>
      </c>
      <c r="G925" s="61" t="str">
        <f>VLOOKUP(Tabla14[[#This Row],[id]],Tabla2[],'aux buscarv'!G$1,FALSE)</f>
        <v>DAPPTE</v>
      </c>
      <c r="H925" s="61" t="str">
        <f>VLOOKUP(Tabla14[[#This Row],[id]],Tabla2[],'aux buscarv'!H$1,FALSE)</f>
        <v>BUENOS AIRES</v>
      </c>
      <c r="I925" s="61">
        <f>VLOOKUP(Tabla14[[#This Row],[id]],Tabla2[],'aux buscarv'!I$1,FALSE)</f>
        <v>34</v>
      </c>
      <c r="J925" s="61" t="str">
        <f>VLOOKUP(Tabla14[[#This Row],[id]],Tabla2[],'aux buscarv'!J$1,FALSE)</f>
        <v>GENERAL PUEYRREDON</v>
      </c>
      <c r="K925" s="61" t="str">
        <f>VLOOKUP(Tabla14[[#This Row],[id]],Tabla2[],'aux buscarv'!K$1,FALSE)</f>
        <v xml:space="preserve">MAR DEL PLATA </v>
      </c>
      <c r="L925" s="61" t="str">
        <f>VLOOKUP(Tabla14[[#This Row],[id]],Tabla2[],'aux buscarv'!L$1,FALSE)</f>
        <v>PREDIO DEL PARQUE DE LAS INFANCIAS EN LA BASE NAVAL</v>
      </c>
      <c r="M925" s="61" t="str">
        <f>VLOOKUP(Tabla14[[#This Row],[id]],Tabla2[],'aux buscarv'!M$1,FALSE)</f>
        <v>AV P PERALTA RAMOS YGUARDAVIDAS G VOLPE</v>
      </c>
      <c r="N925" s="62" t="str">
        <f>VLOOKUP(Tabla14[[#This Row],[id]],Tabla2[],'aux buscarv'!N$1,FALSE)</f>
        <v>https://goo.gl/maps/FBbJZDMHo6NEspSn9</v>
      </c>
      <c r="O925" t="s">
        <v>114</v>
      </c>
      <c r="P925" t="s">
        <v>115</v>
      </c>
      <c r="Q925" t="s">
        <v>111</v>
      </c>
      <c r="R925">
        <v>7</v>
      </c>
    </row>
    <row r="926" spans="1:18" x14ac:dyDescent="0.25">
      <c r="A926" t="s">
        <v>501</v>
      </c>
      <c r="B926" s="46">
        <f>VLOOKUP(Tabla14[[#This Row],[id]],Tabla2[],'aux buscarv'!B$1,FALSE)</f>
        <v>44983</v>
      </c>
      <c r="C926" s="61">
        <f>VLOOKUP(Tabla14[[#This Row],[id]],Tabla2[],'aux buscarv'!C$1,FALSE)</f>
        <v>26</v>
      </c>
      <c r="D926" s="61">
        <f>VLOOKUP(Tabla14[[#This Row],[id]],Tabla2[],'aux buscarv'!D$1,FALSE)</f>
        <v>2</v>
      </c>
      <c r="E926" s="61">
        <f>VLOOKUP(Tabla14[[#This Row],[id]],Tabla2[],'aux buscarv'!E$1,FALSE)</f>
        <v>2023</v>
      </c>
      <c r="F926" s="61">
        <f>VLOOKUP(Tabla14[[#This Row],[id]],Tabla2[],'aux buscarv'!F$1,FALSE)</f>
        <v>9</v>
      </c>
      <c r="G926" s="61" t="str">
        <f>VLOOKUP(Tabla14[[#This Row],[id]],Tabla2[],'aux buscarv'!G$1,FALSE)</f>
        <v>DAPPTE</v>
      </c>
      <c r="H926" s="61" t="str">
        <f>VLOOKUP(Tabla14[[#This Row],[id]],Tabla2[],'aux buscarv'!H$1,FALSE)</f>
        <v>BUENOS AIRES</v>
      </c>
      <c r="I926" s="61">
        <f>VLOOKUP(Tabla14[[#This Row],[id]],Tabla2[],'aux buscarv'!I$1,FALSE)</f>
        <v>34</v>
      </c>
      <c r="J926" s="61" t="str">
        <f>VLOOKUP(Tabla14[[#This Row],[id]],Tabla2[],'aux buscarv'!J$1,FALSE)</f>
        <v>GENERAL PUEYRREDON</v>
      </c>
      <c r="K926" s="61" t="str">
        <f>VLOOKUP(Tabla14[[#This Row],[id]],Tabla2[],'aux buscarv'!K$1,FALSE)</f>
        <v xml:space="preserve">MAR DEL PLATA </v>
      </c>
      <c r="L926" s="61" t="str">
        <f>VLOOKUP(Tabla14[[#This Row],[id]],Tabla2[],'aux buscarv'!L$1,FALSE)</f>
        <v>PREDIO DEL PARQUE DE LAS INFANCIAS EN LA BASE NAVAL</v>
      </c>
      <c r="M926" s="61" t="str">
        <f>VLOOKUP(Tabla14[[#This Row],[id]],Tabla2[],'aux buscarv'!M$1,FALSE)</f>
        <v>AV P PERALTA RAMOS YGUARDAVIDAS G VOLPE</v>
      </c>
      <c r="N926" s="62" t="str">
        <f>VLOOKUP(Tabla14[[#This Row],[id]],Tabla2[],'aux buscarv'!N$1,FALSE)</f>
        <v>https://goo.gl/maps/FBbJZDMHo6NEspSn9</v>
      </c>
      <c r="O926" t="s">
        <v>114</v>
      </c>
      <c r="P926" t="s">
        <v>123</v>
      </c>
      <c r="Q926" t="s">
        <v>124</v>
      </c>
      <c r="R926">
        <v>11</v>
      </c>
    </row>
    <row r="927" spans="1:18" x14ac:dyDescent="0.25">
      <c r="A927" t="s">
        <v>501</v>
      </c>
      <c r="B927" s="46">
        <f>VLOOKUP(Tabla14[[#This Row],[id]],Tabla2[],'aux buscarv'!B$1,FALSE)</f>
        <v>44983</v>
      </c>
      <c r="C927" s="61">
        <f>VLOOKUP(Tabla14[[#This Row],[id]],Tabla2[],'aux buscarv'!C$1,FALSE)</f>
        <v>26</v>
      </c>
      <c r="D927" s="61">
        <f>VLOOKUP(Tabla14[[#This Row],[id]],Tabla2[],'aux buscarv'!D$1,FALSE)</f>
        <v>2</v>
      </c>
      <c r="E927" s="61">
        <f>VLOOKUP(Tabla14[[#This Row],[id]],Tabla2[],'aux buscarv'!E$1,FALSE)</f>
        <v>2023</v>
      </c>
      <c r="F927" s="61">
        <f>VLOOKUP(Tabla14[[#This Row],[id]],Tabla2[],'aux buscarv'!F$1,FALSE)</f>
        <v>9</v>
      </c>
      <c r="G927" s="61" t="str">
        <f>VLOOKUP(Tabla14[[#This Row],[id]],Tabla2[],'aux buscarv'!G$1,FALSE)</f>
        <v>DAPPTE</v>
      </c>
      <c r="H927" s="61" t="str">
        <f>VLOOKUP(Tabla14[[#This Row],[id]],Tabla2[],'aux buscarv'!H$1,FALSE)</f>
        <v>BUENOS AIRES</v>
      </c>
      <c r="I927" s="61">
        <f>VLOOKUP(Tabla14[[#This Row],[id]],Tabla2[],'aux buscarv'!I$1,FALSE)</f>
        <v>34</v>
      </c>
      <c r="J927" s="61" t="str">
        <f>VLOOKUP(Tabla14[[#This Row],[id]],Tabla2[],'aux buscarv'!J$1,FALSE)</f>
        <v>GENERAL PUEYRREDON</v>
      </c>
      <c r="K927" s="61" t="str">
        <f>VLOOKUP(Tabla14[[#This Row],[id]],Tabla2[],'aux buscarv'!K$1,FALSE)</f>
        <v xml:space="preserve">MAR DEL PLATA </v>
      </c>
      <c r="L927" s="61" t="str">
        <f>VLOOKUP(Tabla14[[#This Row],[id]],Tabla2[],'aux buscarv'!L$1,FALSE)</f>
        <v>PREDIO DEL PARQUE DE LAS INFANCIAS EN LA BASE NAVAL</v>
      </c>
      <c r="M927" s="61" t="str">
        <f>VLOOKUP(Tabla14[[#This Row],[id]],Tabla2[],'aux buscarv'!M$1,FALSE)</f>
        <v>AV P PERALTA RAMOS YGUARDAVIDAS G VOLPE</v>
      </c>
      <c r="N927" s="62" t="str">
        <f>VLOOKUP(Tabla14[[#This Row],[id]],Tabla2[],'aux buscarv'!N$1,FALSE)</f>
        <v>https://goo.gl/maps/FBbJZDMHo6NEspSn9</v>
      </c>
      <c r="O927" t="s">
        <v>114</v>
      </c>
      <c r="P927" t="s">
        <v>123</v>
      </c>
      <c r="Q927" t="s">
        <v>111</v>
      </c>
      <c r="R927">
        <v>80</v>
      </c>
    </row>
    <row r="928" spans="1:18" x14ac:dyDescent="0.25">
      <c r="A928" t="s">
        <v>621</v>
      </c>
      <c r="B928" s="46">
        <f>VLOOKUP(Tabla14[[#This Row],[id]],Tabla2[],'aux buscarv'!B$1,FALSE)</f>
        <v>44987</v>
      </c>
      <c r="C928" s="61">
        <f>VLOOKUP(Tabla14[[#This Row],[id]],Tabla2[],'aux buscarv'!C$1,FALSE)</f>
        <v>2</v>
      </c>
      <c r="D928" s="61">
        <f>VLOOKUP(Tabla14[[#This Row],[id]],Tabla2[],'aux buscarv'!D$1,FALSE)</f>
        <v>3</v>
      </c>
      <c r="E928" s="61">
        <f>VLOOKUP(Tabla14[[#This Row],[id]],Tabla2[],'aux buscarv'!E$1,FALSE)</f>
        <v>2023</v>
      </c>
      <c r="F928" s="61">
        <f>VLOOKUP(Tabla14[[#This Row],[id]],Tabla2[],'aux buscarv'!F$1,FALSE)</f>
        <v>10</v>
      </c>
      <c r="G928" s="61" t="str">
        <f>VLOOKUP(Tabla14[[#This Row],[id]],Tabla2[],'aux buscarv'!G$1,FALSE)</f>
        <v>DAPPTE</v>
      </c>
      <c r="H928" s="61" t="str">
        <f>VLOOKUP(Tabla14[[#This Row],[id]],Tabla2[],'aux buscarv'!H$1,FALSE)</f>
        <v>CABA</v>
      </c>
      <c r="I928" s="61">
        <f>VLOOKUP(Tabla14[[#This Row],[id]],Tabla2[],'aux buscarv'!I$1,FALSE)</f>
        <v>41</v>
      </c>
      <c r="J928" s="61" t="str">
        <f>VLOOKUP(Tabla14[[#This Row],[id]],Tabla2[],'aux buscarv'!J$1,FALSE)</f>
        <v>COMUNA 1</v>
      </c>
      <c r="K928" s="61" t="str">
        <f>VLOOKUP(Tabla14[[#This Row],[id]],Tabla2[],'aux buscarv'!K$1,FALSE)</f>
        <v>SAN NICOLAS</v>
      </c>
      <c r="L928" s="61" t="str">
        <f>VLOOKUP(Tabla14[[#This Row],[id]],Tabla2[],'aux buscarv'!L$1,FALSE)</f>
        <v>MINISTERIO DE TRABAJO</v>
      </c>
      <c r="M928" s="61" t="str">
        <f>VLOOKUP(Tabla14[[#This Row],[id]],Tabla2[],'aux buscarv'!M$1,FALSE)</f>
        <v>ALEM 650</v>
      </c>
      <c r="N928" s="62" t="str">
        <f>VLOOKUP(Tabla14[[#This Row],[id]],Tabla2[],'aux buscarv'!N$1,FALSE)</f>
        <v>https://goo.gl/maps/pUEfbvXcCcNyetBT8</v>
      </c>
      <c r="O928" t="s">
        <v>109</v>
      </c>
      <c r="P928" t="s">
        <v>110</v>
      </c>
      <c r="Q928" t="s">
        <v>111</v>
      </c>
      <c r="R928">
        <v>0</v>
      </c>
    </row>
    <row r="929" spans="1:18" x14ac:dyDescent="0.25">
      <c r="A929" t="s">
        <v>621</v>
      </c>
      <c r="B929" s="46">
        <f>VLOOKUP(Tabla14[[#This Row],[id]],Tabla2[],'aux buscarv'!B$1,FALSE)</f>
        <v>44987</v>
      </c>
      <c r="C929" s="61">
        <f>VLOOKUP(Tabla14[[#This Row],[id]],Tabla2[],'aux buscarv'!C$1,FALSE)</f>
        <v>2</v>
      </c>
      <c r="D929" s="61">
        <f>VLOOKUP(Tabla14[[#This Row],[id]],Tabla2[],'aux buscarv'!D$1,FALSE)</f>
        <v>3</v>
      </c>
      <c r="E929" s="61">
        <f>VLOOKUP(Tabla14[[#This Row],[id]],Tabla2[],'aux buscarv'!E$1,FALSE)</f>
        <v>2023</v>
      </c>
      <c r="F929" s="61">
        <f>VLOOKUP(Tabla14[[#This Row],[id]],Tabla2[],'aux buscarv'!F$1,FALSE)</f>
        <v>10</v>
      </c>
      <c r="G929" s="61" t="str">
        <f>VLOOKUP(Tabla14[[#This Row],[id]],Tabla2[],'aux buscarv'!G$1,FALSE)</f>
        <v>DAPPTE</v>
      </c>
      <c r="H929" s="61" t="str">
        <f>VLOOKUP(Tabla14[[#This Row],[id]],Tabla2[],'aux buscarv'!H$1,FALSE)</f>
        <v>CABA</v>
      </c>
      <c r="I929" s="61">
        <f>VLOOKUP(Tabla14[[#This Row],[id]],Tabla2[],'aux buscarv'!I$1,FALSE)</f>
        <v>41</v>
      </c>
      <c r="J929" s="61" t="str">
        <f>VLOOKUP(Tabla14[[#This Row],[id]],Tabla2[],'aux buscarv'!J$1,FALSE)</f>
        <v>COMUNA 1</v>
      </c>
      <c r="K929" s="61" t="str">
        <f>VLOOKUP(Tabla14[[#This Row],[id]],Tabla2[],'aux buscarv'!K$1,FALSE)</f>
        <v>SAN NICOLAS</v>
      </c>
      <c r="L929" s="61" t="str">
        <f>VLOOKUP(Tabla14[[#This Row],[id]],Tabla2[],'aux buscarv'!L$1,FALSE)</f>
        <v>MINISTERIO DE TRABAJO</v>
      </c>
      <c r="M929" s="61" t="str">
        <f>VLOOKUP(Tabla14[[#This Row],[id]],Tabla2[],'aux buscarv'!M$1,FALSE)</f>
        <v>ALEM 650</v>
      </c>
      <c r="N929" s="62" t="str">
        <f>VLOOKUP(Tabla14[[#This Row],[id]],Tabla2[],'aux buscarv'!N$1,FALSE)</f>
        <v>https://goo.gl/maps/pUEfbvXcCcNyetBT8</v>
      </c>
      <c r="O929" t="s">
        <v>109</v>
      </c>
      <c r="P929" t="s">
        <v>110</v>
      </c>
      <c r="Q929" t="s">
        <v>112</v>
      </c>
      <c r="R929">
        <v>0</v>
      </c>
    </row>
    <row r="930" spans="1:18" x14ac:dyDescent="0.25">
      <c r="A930" t="s">
        <v>621</v>
      </c>
      <c r="B930" s="46">
        <f>VLOOKUP(Tabla14[[#This Row],[id]],Tabla2[],'aux buscarv'!B$1,FALSE)</f>
        <v>44987</v>
      </c>
      <c r="C930" s="61">
        <f>VLOOKUP(Tabla14[[#This Row],[id]],Tabla2[],'aux buscarv'!C$1,FALSE)</f>
        <v>2</v>
      </c>
      <c r="D930" s="61">
        <f>VLOOKUP(Tabla14[[#This Row],[id]],Tabla2[],'aux buscarv'!D$1,FALSE)</f>
        <v>3</v>
      </c>
      <c r="E930" s="61">
        <f>VLOOKUP(Tabla14[[#This Row],[id]],Tabla2[],'aux buscarv'!E$1,FALSE)</f>
        <v>2023</v>
      </c>
      <c r="F930" s="61">
        <f>VLOOKUP(Tabla14[[#This Row],[id]],Tabla2[],'aux buscarv'!F$1,FALSE)</f>
        <v>10</v>
      </c>
      <c r="G930" s="61" t="str">
        <f>VLOOKUP(Tabla14[[#This Row],[id]],Tabla2[],'aux buscarv'!G$1,FALSE)</f>
        <v>DAPPTE</v>
      </c>
      <c r="H930" s="61" t="str">
        <f>VLOOKUP(Tabla14[[#This Row],[id]],Tabla2[],'aux buscarv'!H$1,FALSE)</f>
        <v>CABA</v>
      </c>
      <c r="I930" s="61">
        <f>VLOOKUP(Tabla14[[#This Row],[id]],Tabla2[],'aux buscarv'!I$1,FALSE)</f>
        <v>41</v>
      </c>
      <c r="J930" s="61" t="str">
        <f>VLOOKUP(Tabla14[[#This Row],[id]],Tabla2[],'aux buscarv'!J$1,FALSE)</f>
        <v>COMUNA 1</v>
      </c>
      <c r="K930" s="61" t="str">
        <f>VLOOKUP(Tabla14[[#This Row],[id]],Tabla2[],'aux buscarv'!K$1,FALSE)</f>
        <v>SAN NICOLAS</v>
      </c>
      <c r="L930" s="61" t="str">
        <f>VLOOKUP(Tabla14[[#This Row],[id]],Tabla2[],'aux buscarv'!L$1,FALSE)</f>
        <v>MINISTERIO DE TRABAJO</v>
      </c>
      <c r="M930" s="61" t="str">
        <f>VLOOKUP(Tabla14[[#This Row],[id]],Tabla2[],'aux buscarv'!M$1,FALSE)</f>
        <v>ALEM 650</v>
      </c>
      <c r="N930" s="62" t="str">
        <f>VLOOKUP(Tabla14[[#This Row],[id]],Tabla2[],'aux buscarv'!N$1,FALSE)</f>
        <v>https://goo.gl/maps/pUEfbvXcCcNyetBT8</v>
      </c>
      <c r="O930" t="s">
        <v>109</v>
      </c>
      <c r="P930" t="s">
        <v>110</v>
      </c>
      <c r="Q930" t="s">
        <v>120</v>
      </c>
      <c r="R930">
        <v>0</v>
      </c>
    </row>
    <row r="931" spans="1:18" x14ac:dyDescent="0.25">
      <c r="A931" t="s">
        <v>621</v>
      </c>
      <c r="B931" s="46">
        <f>VLOOKUP(Tabla14[[#This Row],[id]],Tabla2[],'aux buscarv'!B$1,FALSE)</f>
        <v>44987</v>
      </c>
      <c r="C931" s="61">
        <f>VLOOKUP(Tabla14[[#This Row],[id]],Tabla2[],'aux buscarv'!C$1,FALSE)</f>
        <v>2</v>
      </c>
      <c r="D931" s="61">
        <f>VLOOKUP(Tabla14[[#This Row],[id]],Tabla2[],'aux buscarv'!D$1,FALSE)</f>
        <v>3</v>
      </c>
      <c r="E931" s="61">
        <f>VLOOKUP(Tabla14[[#This Row],[id]],Tabla2[],'aux buscarv'!E$1,FALSE)</f>
        <v>2023</v>
      </c>
      <c r="F931" s="61">
        <f>VLOOKUP(Tabla14[[#This Row],[id]],Tabla2[],'aux buscarv'!F$1,FALSE)</f>
        <v>10</v>
      </c>
      <c r="G931" s="61" t="str">
        <f>VLOOKUP(Tabla14[[#This Row],[id]],Tabla2[],'aux buscarv'!G$1,FALSE)</f>
        <v>DAPPTE</v>
      </c>
      <c r="H931" s="61" t="str">
        <f>VLOOKUP(Tabla14[[#This Row],[id]],Tabla2[],'aux buscarv'!H$1,FALSE)</f>
        <v>CABA</v>
      </c>
      <c r="I931" s="61">
        <f>VLOOKUP(Tabla14[[#This Row],[id]],Tabla2[],'aux buscarv'!I$1,FALSE)</f>
        <v>41</v>
      </c>
      <c r="J931" s="61" t="str">
        <f>VLOOKUP(Tabla14[[#This Row],[id]],Tabla2[],'aux buscarv'!J$1,FALSE)</f>
        <v>COMUNA 1</v>
      </c>
      <c r="K931" s="61" t="str">
        <f>VLOOKUP(Tabla14[[#This Row],[id]],Tabla2[],'aux buscarv'!K$1,FALSE)</f>
        <v>SAN NICOLAS</v>
      </c>
      <c r="L931" s="61" t="str">
        <f>VLOOKUP(Tabla14[[#This Row],[id]],Tabla2[],'aux buscarv'!L$1,FALSE)</f>
        <v>MINISTERIO DE TRABAJO</v>
      </c>
      <c r="M931" s="61" t="str">
        <f>VLOOKUP(Tabla14[[#This Row],[id]],Tabla2[],'aux buscarv'!M$1,FALSE)</f>
        <v>ALEM 650</v>
      </c>
      <c r="N931" s="62" t="str">
        <f>VLOOKUP(Tabla14[[#This Row],[id]],Tabla2[],'aux buscarv'!N$1,FALSE)</f>
        <v>https://goo.gl/maps/pUEfbvXcCcNyetBT8</v>
      </c>
      <c r="O931" t="s">
        <v>109</v>
      </c>
      <c r="P931" t="s">
        <v>110</v>
      </c>
      <c r="Q931" t="s">
        <v>121</v>
      </c>
      <c r="R931">
        <v>0</v>
      </c>
    </row>
    <row r="932" spans="1:18" x14ac:dyDescent="0.25">
      <c r="A932" t="s">
        <v>621</v>
      </c>
      <c r="B932" s="46">
        <f>VLOOKUP(Tabla14[[#This Row],[id]],Tabla2[],'aux buscarv'!B$1,FALSE)</f>
        <v>44987</v>
      </c>
      <c r="C932" s="61">
        <f>VLOOKUP(Tabla14[[#This Row],[id]],Tabla2[],'aux buscarv'!C$1,FALSE)</f>
        <v>2</v>
      </c>
      <c r="D932" s="61">
        <f>VLOOKUP(Tabla14[[#This Row],[id]],Tabla2[],'aux buscarv'!D$1,FALSE)</f>
        <v>3</v>
      </c>
      <c r="E932" s="61">
        <f>VLOOKUP(Tabla14[[#This Row],[id]],Tabla2[],'aux buscarv'!E$1,FALSE)</f>
        <v>2023</v>
      </c>
      <c r="F932" s="61">
        <f>VLOOKUP(Tabla14[[#This Row],[id]],Tabla2[],'aux buscarv'!F$1,FALSE)</f>
        <v>10</v>
      </c>
      <c r="G932" s="61" t="str">
        <f>VLOOKUP(Tabla14[[#This Row],[id]],Tabla2[],'aux buscarv'!G$1,FALSE)</f>
        <v>DAPPTE</v>
      </c>
      <c r="H932" s="61" t="str">
        <f>VLOOKUP(Tabla14[[#This Row],[id]],Tabla2[],'aux buscarv'!H$1,FALSE)</f>
        <v>CABA</v>
      </c>
      <c r="I932" s="61">
        <f>VLOOKUP(Tabla14[[#This Row],[id]],Tabla2[],'aux buscarv'!I$1,FALSE)</f>
        <v>41</v>
      </c>
      <c r="J932" s="61" t="str">
        <f>VLOOKUP(Tabla14[[#This Row],[id]],Tabla2[],'aux buscarv'!J$1,FALSE)</f>
        <v>COMUNA 1</v>
      </c>
      <c r="K932" s="61" t="str">
        <f>VLOOKUP(Tabla14[[#This Row],[id]],Tabla2[],'aux buscarv'!K$1,FALSE)</f>
        <v>SAN NICOLAS</v>
      </c>
      <c r="L932" s="61" t="str">
        <f>VLOOKUP(Tabla14[[#This Row],[id]],Tabla2[],'aux buscarv'!L$1,FALSE)</f>
        <v>MINISTERIO DE TRABAJO</v>
      </c>
      <c r="M932" s="61" t="str">
        <f>VLOOKUP(Tabla14[[#This Row],[id]],Tabla2[],'aux buscarv'!M$1,FALSE)</f>
        <v>ALEM 650</v>
      </c>
      <c r="N932" s="62" t="str">
        <f>VLOOKUP(Tabla14[[#This Row],[id]],Tabla2[],'aux buscarv'!N$1,FALSE)</f>
        <v>https://goo.gl/maps/pUEfbvXcCcNyetBT8</v>
      </c>
      <c r="O932" t="s">
        <v>109</v>
      </c>
      <c r="P932" t="s">
        <v>113</v>
      </c>
      <c r="Q932" t="s">
        <v>112</v>
      </c>
      <c r="R932">
        <v>0</v>
      </c>
    </row>
    <row r="933" spans="1:18" x14ac:dyDescent="0.25">
      <c r="A933" t="s">
        <v>621</v>
      </c>
      <c r="B933" s="46">
        <f>VLOOKUP(Tabla14[[#This Row],[id]],Tabla2[],'aux buscarv'!B$1,FALSE)</f>
        <v>44987</v>
      </c>
      <c r="C933" s="61">
        <f>VLOOKUP(Tabla14[[#This Row],[id]],Tabla2[],'aux buscarv'!C$1,FALSE)</f>
        <v>2</v>
      </c>
      <c r="D933" s="61">
        <f>VLOOKUP(Tabla14[[#This Row],[id]],Tabla2[],'aux buscarv'!D$1,FALSE)</f>
        <v>3</v>
      </c>
      <c r="E933" s="61">
        <f>VLOOKUP(Tabla14[[#This Row],[id]],Tabla2[],'aux buscarv'!E$1,FALSE)</f>
        <v>2023</v>
      </c>
      <c r="F933" s="61">
        <f>VLOOKUP(Tabla14[[#This Row],[id]],Tabla2[],'aux buscarv'!F$1,FALSE)</f>
        <v>10</v>
      </c>
      <c r="G933" s="61" t="str">
        <f>VLOOKUP(Tabla14[[#This Row],[id]],Tabla2[],'aux buscarv'!G$1,FALSE)</f>
        <v>DAPPTE</v>
      </c>
      <c r="H933" s="61" t="str">
        <f>VLOOKUP(Tabla14[[#This Row],[id]],Tabla2[],'aux buscarv'!H$1,FALSE)</f>
        <v>CABA</v>
      </c>
      <c r="I933" s="61">
        <f>VLOOKUP(Tabla14[[#This Row],[id]],Tabla2[],'aux buscarv'!I$1,FALSE)</f>
        <v>41</v>
      </c>
      <c r="J933" s="61" t="str">
        <f>VLOOKUP(Tabla14[[#This Row],[id]],Tabla2[],'aux buscarv'!J$1,FALSE)</f>
        <v>COMUNA 1</v>
      </c>
      <c r="K933" s="61" t="str">
        <f>VLOOKUP(Tabla14[[#This Row],[id]],Tabla2[],'aux buscarv'!K$1,FALSE)</f>
        <v>SAN NICOLAS</v>
      </c>
      <c r="L933" s="61" t="str">
        <f>VLOOKUP(Tabla14[[#This Row],[id]],Tabla2[],'aux buscarv'!L$1,FALSE)</f>
        <v>MINISTERIO DE TRABAJO</v>
      </c>
      <c r="M933" s="61" t="str">
        <f>VLOOKUP(Tabla14[[#This Row],[id]],Tabla2[],'aux buscarv'!M$1,FALSE)</f>
        <v>ALEM 650</v>
      </c>
      <c r="N933" s="62" t="str">
        <f>VLOOKUP(Tabla14[[#This Row],[id]],Tabla2[],'aux buscarv'!N$1,FALSE)</f>
        <v>https://goo.gl/maps/pUEfbvXcCcNyetBT8</v>
      </c>
      <c r="O933" t="s">
        <v>114</v>
      </c>
      <c r="P933" t="s">
        <v>115</v>
      </c>
      <c r="Q933" t="s">
        <v>111</v>
      </c>
      <c r="R933">
        <v>0</v>
      </c>
    </row>
    <row r="934" spans="1:18" x14ac:dyDescent="0.25">
      <c r="A934" t="s">
        <v>621</v>
      </c>
      <c r="B934" s="46">
        <f>VLOOKUP(Tabla14[[#This Row],[id]],Tabla2[],'aux buscarv'!B$1,FALSE)</f>
        <v>44987</v>
      </c>
      <c r="C934" s="61">
        <f>VLOOKUP(Tabla14[[#This Row],[id]],Tabla2[],'aux buscarv'!C$1,FALSE)</f>
        <v>2</v>
      </c>
      <c r="D934" s="61">
        <f>VLOOKUP(Tabla14[[#This Row],[id]],Tabla2[],'aux buscarv'!D$1,FALSE)</f>
        <v>3</v>
      </c>
      <c r="E934" s="61">
        <f>VLOOKUP(Tabla14[[#This Row],[id]],Tabla2[],'aux buscarv'!E$1,FALSE)</f>
        <v>2023</v>
      </c>
      <c r="F934" s="61">
        <f>VLOOKUP(Tabla14[[#This Row],[id]],Tabla2[],'aux buscarv'!F$1,FALSE)</f>
        <v>10</v>
      </c>
      <c r="G934" s="61" t="str">
        <f>VLOOKUP(Tabla14[[#This Row],[id]],Tabla2[],'aux buscarv'!G$1,FALSE)</f>
        <v>DAPPTE</v>
      </c>
      <c r="H934" s="61" t="str">
        <f>VLOOKUP(Tabla14[[#This Row],[id]],Tabla2[],'aux buscarv'!H$1,FALSE)</f>
        <v>CABA</v>
      </c>
      <c r="I934" s="61">
        <f>VLOOKUP(Tabla14[[#This Row],[id]],Tabla2[],'aux buscarv'!I$1,FALSE)</f>
        <v>41</v>
      </c>
      <c r="J934" s="61" t="str">
        <f>VLOOKUP(Tabla14[[#This Row],[id]],Tabla2[],'aux buscarv'!J$1,FALSE)</f>
        <v>COMUNA 1</v>
      </c>
      <c r="K934" s="61" t="str">
        <f>VLOOKUP(Tabla14[[#This Row],[id]],Tabla2[],'aux buscarv'!K$1,FALSE)</f>
        <v>SAN NICOLAS</v>
      </c>
      <c r="L934" s="61" t="str">
        <f>VLOOKUP(Tabla14[[#This Row],[id]],Tabla2[],'aux buscarv'!L$1,FALSE)</f>
        <v>MINISTERIO DE TRABAJO</v>
      </c>
      <c r="M934" s="61" t="str">
        <f>VLOOKUP(Tabla14[[#This Row],[id]],Tabla2[],'aux buscarv'!M$1,FALSE)</f>
        <v>ALEM 650</v>
      </c>
      <c r="N934" s="62" t="str">
        <f>VLOOKUP(Tabla14[[#This Row],[id]],Tabla2[],'aux buscarv'!N$1,FALSE)</f>
        <v>https://goo.gl/maps/pUEfbvXcCcNyetBT8</v>
      </c>
      <c r="O934" t="s">
        <v>114</v>
      </c>
      <c r="P934" t="s">
        <v>123</v>
      </c>
      <c r="Q934" t="s">
        <v>124</v>
      </c>
      <c r="R934">
        <v>0</v>
      </c>
    </row>
    <row r="935" spans="1:18" x14ac:dyDescent="0.25">
      <c r="A935" t="s">
        <v>621</v>
      </c>
      <c r="B935" s="46">
        <f>VLOOKUP(Tabla14[[#This Row],[id]],Tabla2[],'aux buscarv'!B$1,FALSE)</f>
        <v>44987</v>
      </c>
      <c r="C935" s="61">
        <f>VLOOKUP(Tabla14[[#This Row],[id]],Tabla2[],'aux buscarv'!C$1,FALSE)</f>
        <v>2</v>
      </c>
      <c r="D935" s="61">
        <f>VLOOKUP(Tabla14[[#This Row],[id]],Tabla2[],'aux buscarv'!D$1,FALSE)</f>
        <v>3</v>
      </c>
      <c r="E935" s="61">
        <f>VLOOKUP(Tabla14[[#This Row],[id]],Tabla2[],'aux buscarv'!E$1,FALSE)</f>
        <v>2023</v>
      </c>
      <c r="F935" s="61">
        <f>VLOOKUP(Tabla14[[#This Row],[id]],Tabla2[],'aux buscarv'!F$1,FALSE)</f>
        <v>10</v>
      </c>
      <c r="G935" s="61" t="str">
        <f>VLOOKUP(Tabla14[[#This Row],[id]],Tabla2[],'aux buscarv'!G$1,FALSE)</f>
        <v>DAPPTE</v>
      </c>
      <c r="H935" s="61" t="str">
        <f>VLOOKUP(Tabla14[[#This Row],[id]],Tabla2[],'aux buscarv'!H$1,FALSE)</f>
        <v>CABA</v>
      </c>
      <c r="I935" s="61">
        <f>VLOOKUP(Tabla14[[#This Row],[id]],Tabla2[],'aux buscarv'!I$1,FALSE)</f>
        <v>41</v>
      </c>
      <c r="J935" s="61" t="str">
        <f>VLOOKUP(Tabla14[[#This Row],[id]],Tabla2[],'aux buscarv'!J$1,FALSE)</f>
        <v>COMUNA 1</v>
      </c>
      <c r="K935" s="61" t="str">
        <f>VLOOKUP(Tabla14[[#This Row],[id]],Tabla2[],'aux buscarv'!K$1,FALSE)</f>
        <v>SAN NICOLAS</v>
      </c>
      <c r="L935" s="61" t="str">
        <f>VLOOKUP(Tabla14[[#This Row],[id]],Tabla2[],'aux buscarv'!L$1,FALSE)</f>
        <v>MINISTERIO DE TRABAJO</v>
      </c>
      <c r="M935" s="61" t="str">
        <f>VLOOKUP(Tabla14[[#This Row],[id]],Tabla2[],'aux buscarv'!M$1,FALSE)</f>
        <v>ALEM 650</v>
      </c>
      <c r="N935" s="62" t="str">
        <f>VLOOKUP(Tabla14[[#This Row],[id]],Tabla2[],'aux buscarv'!N$1,FALSE)</f>
        <v>https://goo.gl/maps/pUEfbvXcCcNyetBT8</v>
      </c>
      <c r="O935" t="s">
        <v>114</v>
      </c>
      <c r="P935" t="s">
        <v>123</v>
      </c>
      <c r="Q935" t="s">
        <v>111</v>
      </c>
      <c r="R935">
        <v>0</v>
      </c>
    </row>
    <row r="936" spans="1:18" x14ac:dyDescent="0.25">
      <c r="A936" t="s">
        <v>621</v>
      </c>
      <c r="B936" s="46">
        <f>VLOOKUP(Tabla14[[#This Row],[id]],Tabla2[],'aux buscarv'!B$1,FALSE)</f>
        <v>44987</v>
      </c>
      <c r="C936" s="61">
        <f>VLOOKUP(Tabla14[[#This Row],[id]],Tabla2[],'aux buscarv'!C$1,FALSE)</f>
        <v>2</v>
      </c>
      <c r="D936" s="61">
        <f>VLOOKUP(Tabla14[[#This Row],[id]],Tabla2[],'aux buscarv'!D$1,FALSE)</f>
        <v>3</v>
      </c>
      <c r="E936" s="61">
        <f>VLOOKUP(Tabla14[[#This Row],[id]],Tabla2[],'aux buscarv'!E$1,FALSE)</f>
        <v>2023</v>
      </c>
      <c r="F936" s="61">
        <f>VLOOKUP(Tabla14[[#This Row],[id]],Tabla2[],'aux buscarv'!F$1,FALSE)</f>
        <v>10</v>
      </c>
      <c r="G936" s="61" t="str">
        <f>VLOOKUP(Tabla14[[#This Row],[id]],Tabla2[],'aux buscarv'!G$1,FALSE)</f>
        <v>DAPPTE</v>
      </c>
      <c r="H936" s="61" t="str">
        <f>VLOOKUP(Tabla14[[#This Row],[id]],Tabla2[],'aux buscarv'!H$1,FALSE)</f>
        <v>CABA</v>
      </c>
      <c r="I936" s="61">
        <f>VLOOKUP(Tabla14[[#This Row],[id]],Tabla2[],'aux buscarv'!I$1,FALSE)</f>
        <v>41</v>
      </c>
      <c r="J936" s="61" t="str">
        <f>VLOOKUP(Tabla14[[#This Row],[id]],Tabla2[],'aux buscarv'!J$1,FALSE)</f>
        <v>COMUNA 1</v>
      </c>
      <c r="K936" s="61" t="str">
        <f>VLOOKUP(Tabla14[[#This Row],[id]],Tabla2[],'aux buscarv'!K$1,FALSE)</f>
        <v>SAN NICOLAS</v>
      </c>
      <c r="L936" s="61" t="str">
        <f>VLOOKUP(Tabla14[[#This Row],[id]],Tabla2[],'aux buscarv'!L$1,FALSE)</f>
        <v>MINISTERIO DE TRABAJO</v>
      </c>
      <c r="M936" s="61" t="str">
        <f>VLOOKUP(Tabla14[[#This Row],[id]],Tabla2[],'aux buscarv'!M$1,FALSE)</f>
        <v>ALEM 650</v>
      </c>
      <c r="N936" s="62" t="str">
        <f>VLOOKUP(Tabla14[[#This Row],[id]],Tabla2[],'aux buscarv'!N$1,FALSE)</f>
        <v>https://goo.gl/maps/pUEfbvXcCcNyetBT8</v>
      </c>
      <c r="O936" t="s">
        <v>129</v>
      </c>
      <c r="P936" t="s">
        <v>1022</v>
      </c>
      <c r="Q936" t="s">
        <v>111</v>
      </c>
      <c r="R936">
        <v>0</v>
      </c>
    </row>
    <row r="937" spans="1:18" x14ac:dyDescent="0.25">
      <c r="A937" t="s">
        <v>621</v>
      </c>
      <c r="B937" s="46">
        <f>VLOOKUP(Tabla14[[#This Row],[id]],Tabla2[],'aux buscarv'!B$1,FALSE)</f>
        <v>44987</v>
      </c>
      <c r="C937" s="61">
        <f>VLOOKUP(Tabla14[[#This Row],[id]],Tabla2[],'aux buscarv'!C$1,FALSE)</f>
        <v>2</v>
      </c>
      <c r="D937" s="61">
        <f>VLOOKUP(Tabla14[[#This Row],[id]],Tabla2[],'aux buscarv'!D$1,FALSE)</f>
        <v>3</v>
      </c>
      <c r="E937" s="61">
        <f>VLOOKUP(Tabla14[[#This Row],[id]],Tabla2[],'aux buscarv'!E$1,FALSE)</f>
        <v>2023</v>
      </c>
      <c r="F937" s="61">
        <f>VLOOKUP(Tabla14[[#This Row],[id]],Tabla2[],'aux buscarv'!F$1,FALSE)</f>
        <v>10</v>
      </c>
      <c r="G937" s="61" t="str">
        <f>VLOOKUP(Tabla14[[#This Row],[id]],Tabla2[],'aux buscarv'!G$1,FALSE)</f>
        <v>DAPPTE</v>
      </c>
      <c r="H937" s="61" t="str">
        <f>VLOOKUP(Tabla14[[#This Row],[id]],Tabla2[],'aux buscarv'!H$1,FALSE)</f>
        <v>CABA</v>
      </c>
      <c r="I937" s="61">
        <f>VLOOKUP(Tabla14[[#This Row],[id]],Tabla2[],'aux buscarv'!I$1,FALSE)</f>
        <v>41</v>
      </c>
      <c r="J937" s="61" t="str">
        <f>VLOOKUP(Tabla14[[#This Row],[id]],Tabla2[],'aux buscarv'!J$1,FALSE)</f>
        <v>COMUNA 1</v>
      </c>
      <c r="K937" s="61" t="str">
        <f>VLOOKUP(Tabla14[[#This Row],[id]],Tabla2[],'aux buscarv'!K$1,FALSE)</f>
        <v>SAN NICOLAS</v>
      </c>
      <c r="L937" s="61" t="str">
        <f>VLOOKUP(Tabla14[[#This Row],[id]],Tabla2[],'aux buscarv'!L$1,FALSE)</f>
        <v>MINISTERIO DE TRABAJO</v>
      </c>
      <c r="M937" s="61" t="str">
        <f>VLOOKUP(Tabla14[[#This Row],[id]],Tabla2[],'aux buscarv'!M$1,FALSE)</f>
        <v>ALEM 650</v>
      </c>
      <c r="N937" s="62" t="str">
        <f>VLOOKUP(Tabla14[[#This Row],[id]],Tabla2[],'aux buscarv'!N$1,FALSE)</f>
        <v>https://goo.gl/maps/pUEfbvXcCcNyetBT8</v>
      </c>
      <c r="O937" t="s">
        <v>129</v>
      </c>
      <c r="P937" t="s">
        <v>1022</v>
      </c>
      <c r="Q937" t="s">
        <v>131</v>
      </c>
      <c r="R937">
        <v>0</v>
      </c>
    </row>
    <row r="938" spans="1:18" x14ac:dyDescent="0.25">
      <c r="A938" t="s">
        <v>621</v>
      </c>
      <c r="B938" s="46">
        <f>VLOOKUP(Tabla14[[#This Row],[id]],Tabla2[],'aux buscarv'!B$1,FALSE)</f>
        <v>44987</v>
      </c>
      <c r="C938" s="61">
        <f>VLOOKUP(Tabla14[[#This Row],[id]],Tabla2[],'aux buscarv'!C$1,FALSE)</f>
        <v>2</v>
      </c>
      <c r="D938" s="61">
        <f>VLOOKUP(Tabla14[[#This Row],[id]],Tabla2[],'aux buscarv'!D$1,FALSE)</f>
        <v>3</v>
      </c>
      <c r="E938" s="61">
        <f>VLOOKUP(Tabla14[[#This Row],[id]],Tabla2[],'aux buscarv'!E$1,FALSE)</f>
        <v>2023</v>
      </c>
      <c r="F938" s="61">
        <f>VLOOKUP(Tabla14[[#This Row],[id]],Tabla2[],'aux buscarv'!F$1,FALSE)</f>
        <v>10</v>
      </c>
      <c r="G938" s="61" t="str">
        <f>VLOOKUP(Tabla14[[#This Row],[id]],Tabla2[],'aux buscarv'!G$1,FALSE)</f>
        <v>DAPPTE</v>
      </c>
      <c r="H938" s="61" t="str">
        <f>VLOOKUP(Tabla14[[#This Row],[id]],Tabla2[],'aux buscarv'!H$1,FALSE)</f>
        <v>CABA</v>
      </c>
      <c r="I938" s="61">
        <f>VLOOKUP(Tabla14[[#This Row],[id]],Tabla2[],'aux buscarv'!I$1,FALSE)</f>
        <v>41</v>
      </c>
      <c r="J938" s="61" t="str">
        <f>VLOOKUP(Tabla14[[#This Row],[id]],Tabla2[],'aux buscarv'!J$1,FALSE)</f>
        <v>COMUNA 1</v>
      </c>
      <c r="K938" s="61" t="str">
        <f>VLOOKUP(Tabla14[[#This Row],[id]],Tabla2[],'aux buscarv'!K$1,FALSE)</f>
        <v>SAN NICOLAS</v>
      </c>
      <c r="L938" s="61" t="str">
        <f>VLOOKUP(Tabla14[[#This Row],[id]],Tabla2[],'aux buscarv'!L$1,FALSE)</f>
        <v>MINISTERIO DE TRABAJO</v>
      </c>
      <c r="M938" s="61" t="str">
        <f>VLOOKUP(Tabla14[[#This Row],[id]],Tabla2[],'aux buscarv'!M$1,FALSE)</f>
        <v>ALEM 650</v>
      </c>
      <c r="N938" s="62" t="str">
        <f>VLOOKUP(Tabla14[[#This Row],[id]],Tabla2[],'aux buscarv'!N$1,FALSE)</f>
        <v>https://goo.gl/maps/pUEfbvXcCcNyetBT8</v>
      </c>
      <c r="O938" t="s">
        <v>129</v>
      </c>
      <c r="P938" t="s">
        <v>1022</v>
      </c>
      <c r="Q938" t="s">
        <v>132</v>
      </c>
      <c r="R938">
        <v>0</v>
      </c>
    </row>
    <row r="939" spans="1:18" x14ac:dyDescent="0.25">
      <c r="A939" t="s">
        <v>621</v>
      </c>
      <c r="B939" s="46">
        <f>VLOOKUP(Tabla14[[#This Row],[id]],Tabla2[],'aux buscarv'!B$1,FALSE)</f>
        <v>44987</v>
      </c>
      <c r="C939" s="61">
        <f>VLOOKUP(Tabla14[[#This Row],[id]],Tabla2[],'aux buscarv'!C$1,FALSE)</f>
        <v>2</v>
      </c>
      <c r="D939" s="61">
        <f>VLOOKUP(Tabla14[[#This Row],[id]],Tabla2[],'aux buscarv'!D$1,FALSE)</f>
        <v>3</v>
      </c>
      <c r="E939" s="61">
        <f>VLOOKUP(Tabla14[[#This Row],[id]],Tabla2[],'aux buscarv'!E$1,FALSE)</f>
        <v>2023</v>
      </c>
      <c r="F939" s="61">
        <f>VLOOKUP(Tabla14[[#This Row],[id]],Tabla2[],'aux buscarv'!F$1,FALSE)</f>
        <v>10</v>
      </c>
      <c r="G939" s="61" t="str">
        <f>VLOOKUP(Tabla14[[#This Row],[id]],Tabla2[],'aux buscarv'!G$1,FALSE)</f>
        <v>DAPPTE</v>
      </c>
      <c r="H939" s="61" t="str">
        <f>VLOOKUP(Tabla14[[#This Row],[id]],Tabla2[],'aux buscarv'!H$1,FALSE)</f>
        <v>CABA</v>
      </c>
      <c r="I939" s="61">
        <f>VLOOKUP(Tabla14[[#This Row],[id]],Tabla2[],'aux buscarv'!I$1,FALSE)</f>
        <v>41</v>
      </c>
      <c r="J939" s="61" t="str">
        <f>VLOOKUP(Tabla14[[#This Row],[id]],Tabla2[],'aux buscarv'!J$1,FALSE)</f>
        <v>COMUNA 1</v>
      </c>
      <c r="K939" s="61" t="str">
        <f>VLOOKUP(Tabla14[[#This Row],[id]],Tabla2[],'aux buscarv'!K$1,FALSE)</f>
        <v>SAN NICOLAS</v>
      </c>
      <c r="L939" s="61" t="str">
        <f>VLOOKUP(Tabla14[[#This Row],[id]],Tabla2[],'aux buscarv'!L$1,FALSE)</f>
        <v>MINISTERIO DE TRABAJO</v>
      </c>
      <c r="M939" s="61" t="str">
        <f>VLOOKUP(Tabla14[[#This Row],[id]],Tabla2[],'aux buscarv'!M$1,FALSE)</f>
        <v>ALEM 650</v>
      </c>
      <c r="N939" s="62" t="str">
        <f>VLOOKUP(Tabla14[[#This Row],[id]],Tabla2[],'aux buscarv'!N$1,FALSE)</f>
        <v>https://goo.gl/maps/pUEfbvXcCcNyetBT8</v>
      </c>
      <c r="O939" t="s">
        <v>129</v>
      </c>
      <c r="P939" t="s">
        <v>1022</v>
      </c>
      <c r="Q939" t="s">
        <v>133</v>
      </c>
      <c r="R939">
        <v>0</v>
      </c>
    </row>
    <row r="940" spans="1:18" x14ac:dyDescent="0.25">
      <c r="A940" t="s">
        <v>621</v>
      </c>
      <c r="B940" s="46">
        <f>VLOOKUP(Tabla14[[#This Row],[id]],Tabla2[],'aux buscarv'!B$1,FALSE)</f>
        <v>44987</v>
      </c>
      <c r="C940" s="61">
        <f>VLOOKUP(Tabla14[[#This Row],[id]],Tabla2[],'aux buscarv'!C$1,FALSE)</f>
        <v>2</v>
      </c>
      <c r="D940" s="61">
        <f>VLOOKUP(Tabla14[[#This Row],[id]],Tabla2[],'aux buscarv'!D$1,FALSE)</f>
        <v>3</v>
      </c>
      <c r="E940" s="61">
        <f>VLOOKUP(Tabla14[[#This Row],[id]],Tabla2[],'aux buscarv'!E$1,FALSE)</f>
        <v>2023</v>
      </c>
      <c r="F940" s="61">
        <f>VLOOKUP(Tabla14[[#This Row],[id]],Tabla2[],'aux buscarv'!F$1,FALSE)</f>
        <v>10</v>
      </c>
      <c r="G940" s="61" t="str">
        <f>VLOOKUP(Tabla14[[#This Row],[id]],Tabla2[],'aux buscarv'!G$1,FALSE)</f>
        <v>DAPPTE</v>
      </c>
      <c r="H940" s="61" t="str">
        <f>VLOOKUP(Tabla14[[#This Row],[id]],Tabla2[],'aux buscarv'!H$1,FALSE)</f>
        <v>CABA</v>
      </c>
      <c r="I940" s="61">
        <f>VLOOKUP(Tabla14[[#This Row],[id]],Tabla2[],'aux buscarv'!I$1,FALSE)</f>
        <v>41</v>
      </c>
      <c r="J940" s="61" t="str">
        <f>VLOOKUP(Tabla14[[#This Row],[id]],Tabla2[],'aux buscarv'!J$1,FALSE)</f>
        <v>COMUNA 1</v>
      </c>
      <c r="K940" s="61" t="str">
        <f>VLOOKUP(Tabla14[[#This Row],[id]],Tabla2[],'aux buscarv'!K$1,FALSE)</f>
        <v>SAN NICOLAS</v>
      </c>
      <c r="L940" s="61" t="str">
        <f>VLOOKUP(Tabla14[[#This Row],[id]],Tabla2[],'aux buscarv'!L$1,FALSE)</f>
        <v>MINISTERIO DE TRABAJO</v>
      </c>
      <c r="M940" s="61" t="str">
        <f>VLOOKUP(Tabla14[[#This Row],[id]],Tabla2[],'aux buscarv'!M$1,FALSE)</f>
        <v>ALEM 650</v>
      </c>
      <c r="N940" s="62" t="str">
        <f>VLOOKUP(Tabla14[[#This Row],[id]],Tabla2[],'aux buscarv'!N$1,FALSE)</f>
        <v>https://goo.gl/maps/pUEfbvXcCcNyetBT8</v>
      </c>
      <c r="O940" t="s">
        <v>129</v>
      </c>
      <c r="P940" t="s">
        <v>1022</v>
      </c>
      <c r="Q940" t="s">
        <v>134</v>
      </c>
      <c r="R940">
        <v>0</v>
      </c>
    </row>
    <row r="941" spans="1:18" x14ac:dyDescent="0.25">
      <c r="A941" t="s">
        <v>621</v>
      </c>
      <c r="B941" s="46">
        <f>VLOOKUP(Tabla14[[#This Row],[id]],Tabla2[],'aux buscarv'!B$1,FALSE)</f>
        <v>44987</v>
      </c>
      <c r="C941" s="61">
        <f>VLOOKUP(Tabla14[[#This Row],[id]],Tabla2[],'aux buscarv'!C$1,FALSE)</f>
        <v>2</v>
      </c>
      <c r="D941" s="61">
        <f>VLOOKUP(Tabla14[[#This Row],[id]],Tabla2[],'aux buscarv'!D$1,FALSE)</f>
        <v>3</v>
      </c>
      <c r="E941" s="61">
        <f>VLOOKUP(Tabla14[[#This Row],[id]],Tabla2[],'aux buscarv'!E$1,FALSE)</f>
        <v>2023</v>
      </c>
      <c r="F941" s="61">
        <f>VLOOKUP(Tabla14[[#This Row],[id]],Tabla2[],'aux buscarv'!F$1,FALSE)</f>
        <v>10</v>
      </c>
      <c r="G941" s="61" t="str">
        <f>VLOOKUP(Tabla14[[#This Row],[id]],Tabla2[],'aux buscarv'!G$1,FALSE)</f>
        <v>DAPPTE</v>
      </c>
      <c r="H941" s="61" t="str">
        <f>VLOOKUP(Tabla14[[#This Row],[id]],Tabla2[],'aux buscarv'!H$1,FALSE)</f>
        <v>CABA</v>
      </c>
      <c r="I941" s="61">
        <f>VLOOKUP(Tabla14[[#This Row],[id]],Tabla2[],'aux buscarv'!I$1,FALSE)</f>
        <v>41</v>
      </c>
      <c r="J941" s="61" t="str">
        <f>VLOOKUP(Tabla14[[#This Row],[id]],Tabla2[],'aux buscarv'!J$1,FALSE)</f>
        <v>COMUNA 1</v>
      </c>
      <c r="K941" s="61" t="str">
        <f>VLOOKUP(Tabla14[[#This Row],[id]],Tabla2[],'aux buscarv'!K$1,FALSE)</f>
        <v>SAN NICOLAS</v>
      </c>
      <c r="L941" s="61" t="str">
        <f>VLOOKUP(Tabla14[[#This Row],[id]],Tabla2[],'aux buscarv'!L$1,FALSE)</f>
        <v>MINISTERIO DE TRABAJO</v>
      </c>
      <c r="M941" s="61" t="str">
        <f>VLOOKUP(Tabla14[[#This Row],[id]],Tabla2[],'aux buscarv'!M$1,FALSE)</f>
        <v>ALEM 650</v>
      </c>
      <c r="N941" s="62" t="str">
        <f>VLOOKUP(Tabla14[[#This Row],[id]],Tabla2[],'aux buscarv'!N$1,FALSE)</f>
        <v>https://goo.gl/maps/pUEfbvXcCcNyetBT8</v>
      </c>
      <c r="O941" t="s">
        <v>129</v>
      </c>
      <c r="P941" t="s">
        <v>1023</v>
      </c>
      <c r="Q941" t="s">
        <v>111</v>
      </c>
      <c r="R941">
        <v>0</v>
      </c>
    </row>
    <row r="942" spans="1:18" x14ac:dyDescent="0.25">
      <c r="A942" t="s">
        <v>621</v>
      </c>
      <c r="B942" s="46">
        <f>VLOOKUP(Tabla14[[#This Row],[id]],Tabla2[],'aux buscarv'!B$1,FALSE)</f>
        <v>44987</v>
      </c>
      <c r="C942" s="61">
        <f>VLOOKUP(Tabla14[[#This Row],[id]],Tabla2[],'aux buscarv'!C$1,FALSE)</f>
        <v>2</v>
      </c>
      <c r="D942" s="61">
        <f>VLOOKUP(Tabla14[[#This Row],[id]],Tabla2[],'aux buscarv'!D$1,FALSE)</f>
        <v>3</v>
      </c>
      <c r="E942" s="61">
        <f>VLOOKUP(Tabla14[[#This Row],[id]],Tabla2[],'aux buscarv'!E$1,FALSE)</f>
        <v>2023</v>
      </c>
      <c r="F942" s="61">
        <f>VLOOKUP(Tabla14[[#This Row],[id]],Tabla2[],'aux buscarv'!F$1,FALSE)</f>
        <v>10</v>
      </c>
      <c r="G942" s="61" t="str">
        <f>VLOOKUP(Tabla14[[#This Row],[id]],Tabla2[],'aux buscarv'!G$1,FALSE)</f>
        <v>DAPPTE</v>
      </c>
      <c r="H942" s="61" t="str">
        <f>VLOOKUP(Tabla14[[#This Row],[id]],Tabla2[],'aux buscarv'!H$1,FALSE)</f>
        <v>CABA</v>
      </c>
      <c r="I942" s="61">
        <f>VLOOKUP(Tabla14[[#This Row],[id]],Tabla2[],'aux buscarv'!I$1,FALSE)</f>
        <v>41</v>
      </c>
      <c r="J942" s="61" t="str">
        <f>VLOOKUP(Tabla14[[#This Row],[id]],Tabla2[],'aux buscarv'!J$1,FALSE)</f>
        <v>COMUNA 1</v>
      </c>
      <c r="K942" s="61" t="str">
        <f>VLOOKUP(Tabla14[[#This Row],[id]],Tabla2[],'aux buscarv'!K$1,FALSE)</f>
        <v>SAN NICOLAS</v>
      </c>
      <c r="L942" s="61" t="str">
        <f>VLOOKUP(Tabla14[[#This Row],[id]],Tabla2[],'aux buscarv'!L$1,FALSE)</f>
        <v>MINISTERIO DE TRABAJO</v>
      </c>
      <c r="M942" s="61" t="str">
        <f>VLOOKUP(Tabla14[[#This Row],[id]],Tabla2[],'aux buscarv'!M$1,FALSE)</f>
        <v>ALEM 650</v>
      </c>
      <c r="N942" s="62" t="str">
        <f>VLOOKUP(Tabla14[[#This Row],[id]],Tabla2[],'aux buscarv'!N$1,FALSE)</f>
        <v>https://goo.gl/maps/pUEfbvXcCcNyetBT8</v>
      </c>
      <c r="O942" t="s">
        <v>129</v>
      </c>
      <c r="P942" t="s">
        <v>1024</v>
      </c>
      <c r="Q942" t="s">
        <v>111</v>
      </c>
      <c r="R942">
        <v>0</v>
      </c>
    </row>
    <row r="943" spans="1:18" x14ac:dyDescent="0.25">
      <c r="A943" t="s">
        <v>621</v>
      </c>
      <c r="B943" s="46">
        <f>VLOOKUP(Tabla14[[#This Row],[id]],Tabla2[],'aux buscarv'!B$1,FALSE)</f>
        <v>44987</v>
      </c>
      <c r="C943" s="61">
        <f>VLOOKUP(Tabla14[[#This Row],[id]],Tabla2[],'aux buscarv'!C$1,FALSE)</f>
        <v>2</v>
      </c>
      <c r="D943" s="61">
        <f>VLOOKUP(Tabla14[[#This Row],[id]],Tabla2[],'aux buscarv'!D$1,FALSE)</f>
        <v>3</v>
      </c>
      <c r="E943" s="61">
        <f>VLOOKUP(Tabla14[[#This Row],[id]],Tabla2[],'aux buscarv'!E$1,FALSE)</f>
        <v>2023</v>
      </c>
      <c r="F943" s="61">
        <f>VLOOKUP(Tabla14[[#This Row],[id]],Tabla2[],'aux buscarv'!F$1,FALSE)</f>
        <v>10</v>
      </c>
      <c r="G943" s="61" t="str">
        <f>VLOOKUP(Tabla14[[#This Row],[id]],Tabla2[],'aux buscarv'!G$1,FALSE)</f>
        <v>DAPPTE</v>
      </c>
      <c r="H943" s="61" t="str">
        <f>VLOOKUP(Tabla14[[#This Row],[id]],Tabla2[],'aux buscarv'!H$1,FALSE)</f>
        <v>CABA</v>
      </c>
      <c r="I943" s="61">
        <f>VLOOKUP(Tabla14[[#This Row],[id]],Tabla2[],'aux buscarv'!I$1,FALSE)</f>
        <v>41</v>
      </c>
      <c r="J943" s="61" t="str">
        <f>VLOOKUP(Tabla14[[#This Row],[id]],Tabla2[],'aux buscarv'!J$1,FALSE)</f>
        <v>COMUNA 1</v>
      </c>
      <c r="K943" s="61" t="str">
        <f>VLOOKUP(Tabla14[[#This Row],[id]],Tabla2[],'aux buscarv'!K$1,FALSE)</f>
        <v>SAN NICOLAS</v>
      </c>
      <c r="L943" s="61" t="str">
        <f>VLOOKUP(Tabla14[[#This Row],[id]],Tabla2[],'aux buscarv'!L$1,FALSE)</f>
        <v>MINISTERIO DE TRABAJO</v>
      </c>
      <c r="M943" s="61" t="str">
        <f>VLOOKUP(Tabla14[[#This Row],[id]],Tabla2[],'aux buscarv'!M$1,FALSE)</f>
        <v>ALEM 650</v>
      </c>
      <c r="N943" s="62" t="str">
        <f>VLOOKUP(Tabla14[[#This Row],[id]],Tabla2[],'aux buscarv'!N$1,FALSE)</f>
        <v>https://goo.gl/maps/pUEfbvXcCcNyetBT8</v>
      </c>
      <c r="O943" t="s">
        <v>129</v>
      </c>
      <c r="P943" t="s">
        <v>1024</v>
      </c>
      <c r="Q943" t="s">
        <v>132</v>
      </c>
      <c r="R943">
        <v>0</v>
      </c>
    </row>
    <row r="944" spans="1:18" x14ac:dyDescent="0.25">
      <c r="A944" t="s">
        <v>621</v>
      </c>
      <c r="B944" s="46">
        <f>VLOOKUP(Tabla14[[#This Row],[id]],Tabla2[],'aux buscarv'!B$1,FALSE)</f>
        <v>44987</v>
      </c>
      <c r="C944" s="61">
        <f>VLOOKUP(Tabla14[[#This Row],[id]],Tabla2[],'aux buscarv'!C$1,FALSE)</f>
        <v>2</v>
      </c>
      <c r="D944" s="61">
        <f>VLOOKUP(Tabla14[[#This Row],[id]],Tabla2[],'aux buscarv'!D$1,FALSE)</f>
        <v>3</v>
      </c>
      <c r="E944" s="61">
        <f>VLOOKUP(Tabla14[[#This Row],[id]],Tabla2[],'aux buscarv'!E$1,FALSE)</f>
        <v>2023</v>
      </c>
      <c r="F944" s="61">
        <f>VLOOKUP(Tabla14[[#This Row],[id]],Tabla2[],'aux buscarv'!F$1,FALSE)</f>
        <v>10</v>
      </c>
      <c r="G944" s="61" t="str">
        <f>VLOOKUP(Tabla14[[#This Row],[id]],Tabla2[],'aux buscarv'!G$1,FALSE)</f>
        <v>DAPPTE</v>
      </c>
      <c r="H944" s="61" t="str">
        <f>VLOOKUP(Tabla14[[#This Row],[id]],Tabla2[],'aux buscarv'!H$1,FALSE)</f>
        <v>CABA</v>
      </c>
      <c r="I944" s="61">
        <f>VLOOKUP(Tabla14[[#This Row],[id]],Tabla2[],'aux buscarv'!I$1,FALSE)</f>
        <v>41</v>
      </c>
      <c r="J944" s="61" t="str">
        <f>VLOOKUP(Tabla14[[#This Row],[id]],Tabla2[],'aux buscarv'!J$1,FALSE)</f>
        <v>COMUNA 1</v>
      </c>
      <c r="K944" s="61" t="str">
        <f>VLOOKUP(Tabla14[[#This Row],[id]],Tabla2[],'aux buscarv'!K$1,FALSE)</f>
        <v>SAN NICOLAS</v>
      </c>
      <c r="L944" s="61" t="str">
        <f>VLOOKUP(Tabla14[[#This Row],[id]],Tabla2[],'aux buscarv'!L$1,FALSE)</f>
        <v>MINISTERIO DE TRABAJO</v>
      </c>
      <c r="M944" s="61" t="str">
        <f>VLOOKUP(Tabla14[[#This Row],[id]],Tabla2[],'aux buscarv'!M$1,FALSE)</f>
        <v>ALEM 650</v>
      </c>
      <c r="N944" s="62" t="str">
        <f>VLOOKUP(Tabla14[[#This Row],[id]],Tabla2[],'aux buscarv'!N$1,FALSE)</f>
        <v>https://goo.gl/maps/pUEfbvXcCcNyetBT8</v>
      </c>
      <c r="O944" t="s">
        <v>129</v>
      </c>
      <c r="P944" t="s">
        <v>1024</v>
      </c>
      <c r="Q944" t="s">
        <v>136</v>
      </c>
      <c r="R944">
        <v>0</v>
      </c>
    </row>
    <row r="945" spans="1:18" x14ac:dyDescent="0.25">
      <c r="A945" t="s">
        <v>621</v>
      </c>
      <c r="B945" s="46">
        <f>VLOOKUP(Tabla14[[#This Row],[id]],Tabla2[],'aux buscarv'!B$1,FALSE)</f>
        <v>44987</v>
      </c>
      <c r="C945" s="61">
        <f>VLOOKUP(Tabla14[[#This Row],[id]],Tabla2[],'aux buscarv'!C$1,FALSE)</f>
        <v>2</v>
      </c>
      <c r="D945" s="61">
        <f>VLOOKUP(Tabla14[[#This Row],[id]],Tabla2[],'aux buscarv'!D$1,FALSE)</f>
        <v>3</v>
      </c>
      <c r="E945" s="61">
        <f>VLOOKUP(Tabla14[[#This Row],[id]],Tabla2[],'aux buscarv'!E$1,FALSE)</f>
        <v>2023</v>
      </c>
      <c r="F945" s="61">
        <f>VLOOKUP(Tabla14[[#This Row],[id]],Tabla2[],'aux buscarv'!F$1,FALSE)</f>
        <v>10</v>
      </c>
      <c r="G945" s="61" t="str">
        <f>VLOOKUP(Tabla14[[#This Row],[id]],Tabla2[],'aux buscarv'!G$1,FALSE)</f>
        <v>DAPPTE</v>
      </c>
      <c r="H945" s="61" t="str">
        <f>VLOOKUP(Tabla14[[#This Row],[id]],Tabla2[],'aux buscarv'!H$1,FALSE)</f>
        <v>CABA</v>
      </c>
      <c r="I945" s="61">
        <f>VLOOKUP(Tabla14[[#This Row],[id]],Tabla2[],'aux buscarv'!I$1,FALSE)</f>
        <v>41</v>
      </c>
      <c r="J945" s="61" t="str">
        <f>VLOOKUP(Tabla14[[#This Row],[id]],Tabla2[],'aux buscarv'!J$1,FALSE)</f>
        <v>COMUNA 1</v>
      </c>
      <c r="K945" s="61" t="str">
        <f>VLOOKUP(Tabla14[[#This Row],[id]],Tabla2[],'aux buscarv'!K$1,FALSE)</f>
        <v>SAN NICOLAS</v>
      </c>
      <c r="L945" s="61" t="str">
        <f>VLOOKUP(Tabla14[[#This Row],[id]],Tabla2[],'aux buscarv'!L$1,FALSE)</f>
        <v>MINISTERIO DE TRABAJO</v>
      </c>
      <c r="M945" s="61" t="str">
        <f>VLOOKUP(Tabla14[[#This Row],[id]],Tabla2[],'aux buscarv'!M$1,FALSE)</f>
        <v>ALEM 650</v>
      </c>
      <c r="N945" s="62" t="str">
        <f>VLOOKUP(Tabla14[[#This Row],[id]],Tabla2[],'aux buscarv'!N$1,FALSE)</f>
        <v>https://goo.gl/maps/pUEfbvXcCcNyetBT8</v>
      </c>
      <c r="O945" t="s">
        <v>129</v>
      </c>
      <c r="P945" t="s">
        <v>1024</v>
      </c>
      <c r="Q945" t="s">
        <v>121</v>
      </c>
      <c r="R945">
        <v>0</v>
      </c>
    </row>
    <row r="946" spans="1:18" x14ac:dyDescent="0.25">
      <c r="A946" t="s">
        <v>621</v>
      </c>
      <c r="B946" s="46">
        <f>VLOOKUP(Tabla14[[#This Row],[id]],Tabla2[],'aux buscarv'!B$1,FALSE)</f>
        <v>44987</v>
      </c>
      <c r="C946" s="61">
        <f>VLOOKUP(Tabla14[[#This Row],[id]],Tabla2[],'aux buscarv'!C$1,FALSE)</f>
        <v>2</v>
      </c>
      <c r="D946" s="61">
        <f>VLOOKUP(Tabla14[[#This Row],[id]],Tabla2[],'aux buscarv'!D$1,FALSE)</f>
        <v>3</v>
      </c>
      <c r="E946" s="61">
        <f>VLOOKUP(Tabla14[[#This Row],[id]],Tabla2[],'aux buscarv'!E$1,FALSE)</f>
        <v>2023</v>
      </c>
      <c r="F946" s="61">
        <f>VLOOKUP(Tabla14[[#This Row],[id]],Tabla2[],'aux buscarv'!F$1,FALSE)</f>
        <v>10</v>
      </c>
      <c r="G946" s="61" t="str">
        <f>VLOOKUP(Tabla14[[#This Row],[id]],Tabla2[],'aux buscarv'!G$1,FALSE)</f>
        <v>DAPPTE</v>
      </c>
      <c r="H946" s="61" t="str">
        <f>VLOOKUP(Tabla14[[#This Row],[id]],Tabla2[],'aux buscarv'!H$1,FALSE)</f>
        <v>CABA</v>
      </c>
      <c r="I946" s="61">
        <f>VLOOKUP(Tabla14[[#This Row],[id]],Tabla2[],'aux buscarv'!I$1,FALSE)</f>
        <v>41</v>
      </c>
      <c r="J946" s="61" t="str">
        <f>VLOOKUP(Tabla14[[#This Row],[id]],Tabla2[],'aux buscarv'!J$1,FALSE)</f>
        <v>COMUNA 1</v>
      </c>
      <c r="K946" s="61" t="str">
        <f>VLOOKUP(Tabla14[[#This Row],[id]],Tabla2[],'aux buscarv'!K$1,FALSE)</f>
        <v>SAN NICOLAS</v>
      </c>
      <c r="L946" s="61" t="str">
        <f>VLOOKUP(Tabla14[[#This Row],[id]],Tabla2[],'aux buscarv'!L$1,FALSE)</f>
        <v>MINISTERIO DE TRABAJO</v>
      </c>
      <c r="M946" s="61" t="str">
        <f>VLOOKUP(Tabla14[[#This Row],[id]],Tabla2[],'aux buscarv'!M$1,FALSE)</f>
        <v>ALEM 650</v>
      </c>
      <c r="N946" s="62" t="str">
        <f>VLOOKUP(Tabla14[[#This Row],[id]],Tabla2[],'aux buscarv'!N$1,FALSE)</f>
        <v>https://goo.gl/maps/pUEfbvXcCcNyetBT8</v>
      </c>
      <c r="O946" t="s">
        <v>129</v>
      </c>
      <c r="P946" t="s">
        <v>1024</v>
      </c>
      <c r="Q946" t="s">
        <v>134</v>
      </c>
      <c r="R946">
        <v>0</v>
      </c>
    </row>
    <row r="947" spans="1:18" x14ac:dyDescent="0.25">
      <c r="A947" t="s">
        <v>621</v>
      </c>
      <c r="B947" s="46">
        <f>VLOOKUP(Tabla14[[#This Row],[id]],Tabla2[],'aux buscarv'!B$1,FALSE)</f>
        <v>44987</v>
      </c>
      <c r="C947" s="61">
        <f>VLOOKUP(Tabla14[[#This Row],[id]],Tabla2[],'aux buscarv'!C$1,FALSE)</f>
        <v>2</v>
      </c>
      <c r="D947" s="61">
        <f>VLOOKUP(Tabla14[[#This Row],[id]],Tabla2[],'aux buscarv'!D$1,FALSE)</f>
        <v>3</v>
      </c>
      <c r="E947" s="61">
        <f>VLOOKUP(Tabla14[[#This Row],[id]],Tabla2[],'aux buscarv'!E$1,FALSE)</f>
        <v>2023</v>
      </c>
      <c r="F947" s="61">
        <f>VLOOKUP(Tabla14[[#This Row],[id]],Tabla2[],'aux buscarv'!F$1,FALSE)</f>
        <v>10</v>
      </c>
      <c r="G947" s="61" t="str">
        <f>VLOOKUP(Tabla14[[#This Row],[id]],Tabla2[],'aux buscarv'!G$1,FALSE)</f>
        <v>DAPPTE</v>
      </c>
      <c r="H947" s="61" t="str">
        <f>VLOOKUP(Tabla14[[#This Row],[id]],Tabla2[],'aux buscarv'!H$1,FALSE)</f>
        <v>CABA</v>
      </c>
      <c r="I947" s="61">
        <f>VLOOKUP(Tabla14[[#This Row],[id]],Tabla2[],'aux buscarv'!I$1,FALSE)</f>
        <v>41</v>
      </c>
      <c r="J947" s="61" t="str">
        <f>VLOOKUP(Tabla14[[#This Row],[id]],Tabla2[],'aux buscarv'!J$1,FALSE)</f>
        <v>COMUNA 1</v>
      </c>
      <c r="K947" s="61" t="str">
        <f>VLOOKUP(Tabla14[[#This Row],[id]],Tabla2[],'aux buscarv'!K$1,FALSE)</f>
        <v>SAN NICOLAS</v>
      </c>
      <c r="L947" s="61" t="str">
        <f>VLOOKUP(Tabla14[[#This Row],[id]],Tabla2[],'aux buscarv'!L$1,FALSE)</f>
        <v>MINISTERIO DE TRABAJO</v>
      </c>
      <c r="M947" s="61" t="str">
        <f>VLOOKUP(Tabla14[[#This Row],[id]],Tabla2[],'aux buscarv'!M$1,FALSE)</f>
        <v>ALEM 650</v>
      </c>
      <c r="N947" s="62" t="str">
        <f>VLOOKUP(Tabla14[[#This Row],[id]],Tabla2[],'aux buscarv'!N$1,FALSE)</f>
        <v>https://goo.gl/maps/pUEfbvXcCcNyetBT8</v>
      </c>
      <c r="O947" t="s">
        <v>129</v>
      </c>
      <c r="P947" t="s">
        <v>1025</v>
      </c>
      <c r="Q947" t="s">
        <v>111</v>
      </c>
      <c r="R947">
        <v>0</v>
      </c>
    </row>
    <row r="948" spans="1:18" x14ac:dyDescent="0.25">
      <c r="A948" t="s">
        <v>621</v>
      </c>
      <c r="B948" s="46">
        <f>VLOOKUP(Tabla14[[#This Row],[id]],Tabla2[],'aux buscarv'!B$1,FALSE)</f>
        <v>44987</v>
      </c>
      <c r="C948" s="61">
        <f>VLOOKUP(Tabla14[[#This Row],[id]],Tabla2[],'aux buscarv'!C$1,FALSE)</f>
        <v>2</v>
      </c>
      <c r="D948" s="61">
        <f>VLOOKUP(Tabla14[[#This Row],[id]],Tabla2[],'aux buscarv'!D$1,FALSE)</f>
        <v>3</v>
      </c>
      <c r="E948" s="61">
        <f>VLOOKUP(Tabla14[[#This Row],[id]],Tabla2[],'aux buscarv'!E$1,FALSE)</f>
        <v>2023</v>
      </c>
      <c r="F948" s="61">
        <f>VLOOKUP(Tabla14[[#This Row],[id]],Tabla2[],'aux buscarv'!F$1,FALSE)</f>
        <v>10</v>
      </c>
      <c r="G948" s="61" t="str">
        <f>VLOOKUP(Tabla14[[#This Row],[id]],Tabla2[],'aux buscarv'!G$1,FALSE)</f>
        <v>DAPPTE</v>
      </c>
      <c r="H948" s="61" t="str">
        <f>VLOOKUP(Tabla14[[#This Row],[id]],Tabla2[],'aux buscarv'!H$1,FALSE)</f>
        <v>CABA</v>
      </c>
      <c r="I948" s="61">
        <f>VLOOKUP(Tabla14[[#This Row],[id]],Tabla2[],'aux buscarv'!I$1,FALSE)</f>
        <v>41</v>
      </c>
      <c r="J948" s="61" t="str">
        <f>VLOOKUP(Tabla14[[#This Row],[id]],Tabla2[],'aux buscarv'!J$1,FALSE)</f>
        <v>COMUNA 1</v>
      </c>
      <c r="K948" s="61" t="str">
        <f>VLOOKUP(Tabla14[[#This Row],[id]],Tabla2[],'aux buscarv'!K$1,FALSE)</f>
        <v>SAN NICOLAS</v>
      </c>
      <c r="L948" s="61" t="str">
        <f>VLOOKUP(Tabla14[[#This Row],[id]],Tabla2[],'aux buscarv'!L$1,FALSE)</f>
        <v>MINISTERIO DE TRABAJO</v>
      </c>
      <c r="M948" s="61" t="str">
        <f>VLOOKUP(Tabla14[[#This Row],[id]],Tabla2[],'aux buscarv'!M$1,FALSE)</f>
        <v>ALEM 650</v>
      </c>
      <c r="N948" s="62" t="str">
        <f>VLOOKUP(Tabla14[[#This Row],[id]],Tabla2[],'aux buscarv'!N$1,FALSE)</f>
        <v>https://goo.gl/maps/pUEfbvXcCcNyetBT8</v>
      </c>
      <c r="O948" t="s">
        <v>129</v>
      </c>
      <c r="P948" t="s">
        <v>137</v>
      </c>
      <c r="Q948" t="s">
        <v>111</v>
      </c>
      <c r="R948">
        <v>0</v>
      </c>
    </row>
    <row r="949" spans="1:18" x14ac:dyDescent="0.25">
      <c r="A949" t="s">
        <v>621</v>
      </c>
      <c r="B949" s="46">
        <f>VLOOKUP(Tabla14[[#This Row],[id]],Tabla2[],'aux buscarv'!B$1,FALSE)</f>
        <v>44987</v>
      </c>
      <c r="C949" s="61">
        <f>VLOOKUP(Tabla14[[#This Row],[id]],Tabla2[],'aux buscarv'!C$1,FALSE)</f>
        <v>2</v>
      </c>
      <c r="D949" s="61">
        <f>VLOOKUP(Tabla14[[#This Row],[id]],Tabla2[],'aux buscarv'!D$1,FALSE)</f>
        <v>3</v>
      </c>
      <c r="E949" s="61">
        <f>VLOOKUP(Tabla14[[#This Row],[id]],Tabla2[],'aux buscarv'!E$1,FALSE)</f>
        <v>2023</v>
      </c>
      <c r="F949" s="61">
        <f>VLOOKUP(Tabla14[[#This Row],[id]],Tabla2[],'aux buscarv'!F$1,FALSE)</f>
        <v>10</v>
      </c>
      <c r="G949" s="61" t="str">
        <f>VLOOKUP(Tabla14[[#This Row],[id]],Tabla2[],'aux buscarv'!G$1,FALSE)</f>
        <v>DAPPTE</v>
      </c>
      <c r="H949" s="61" t="str">
        <f>VLOOKUP(Tabla14[[#This Row],[id]],Tabla2[],'aux buscarv'!H$1,FALSE)</f>
        <v>CABA</v>
      </c>
      <c r="I949" s="61">
        <f>VLOOKUP(Tabla14[[#This Row],[id]],Tabla2[],'aux buscarv'!I$1,FALSE)</f>
        <v>41</v>
      </c>
      <c r="J949" s="61" t="str">
        <f>VLOOKUP(Tabla14[[#This Row],[id]],Tabla2[],'aux buscarv'!J$1,FALSE)</f>
        <v>COMUNA 1</v>
      </c>
      <c r="K949" s="61" t="str">
        <f>VLOOKUP(Tabla14[[#This Row],[id]],Tabla2[],'aux buscarv'!K$1,FALSE)</f>
        <v>SAN NICOLAS</v>
      </c>
      <c r="L949" s="61" t="str">
        <f>VLOOKUP(Tabla14[[#This Row],[id]],Tabla2[],'aux buscarv'!L$1,FALSE)</f>
        <v>MINISTERIO DE TRABAJO</v>
      </c>
      <c r="M949" s="61" t="str">
        <f>VLOOKUP(Tabla14[[#This Row],[id]],Tabla2[],'aux buscarv'!M$1,FALSE)</f>
        <v>ALEM 650</v>
      </c>
      <c r="N949" s="62" t="str">
        <f>VLOOKUP(Tabla14[[#This Row],[id]],Tabla2[],'aux buscarv'!N$1,FALSE)</f>
        <v>https://goo.gl/maps/pUEfbvXcCcNyetBT8</v>
      </c>
      <c r="O949" t="s">
        <v>129</v>
      </c>
      <c r="P949" t="s">
        <v>137</v>
      </c>
      <c r="Q949" t="s">
        <v>138</v>
      </c>
      <c r="R949">
        <v>0</v>
      </c>
    </row>
    <row r="950" spans="1:18" x14ac:dyDescent="0.25">
      <c r="A950" t="s">
        <v>621</v>
      </c>
      <c r="B950" s="46">
        <f>VLOOKUP(Tabla14[[#This Row],[id]],Tabla2[],'aux buscarv'!B$1,FALSE)</f>
        <v>44987</v>
      </c>
      <c r="C950" s="61">
        <f>VLOOKUP(Tabla14[[#This Row],[id]],Tabla2[],'aux buscarv'!C$1,FALSE)</f>
        <v>2</v>
      </c>
      <c r="D950" s="61">
        <f>VLOOKUP(Tabla14[[#This Row],[id]],Tabla2[],'aux buscarv'!D$1,FALSE)</f>
        <v>3</v>
      </c>
      <c r="E950" s="61">
        <f>VLOOKUP(Tabla14[[#This Row],[id]],Tabla2[],'aux buscarv'!E$1,FALSE)</f>
        <v>2023</v>
      </c>
      <c r="F950" s="61">
        <f>VLOOKUP(Tabla14[[#This Row],[id]],Tabla2[],'aux buscarv'!F$1,FALSE)</f>
        <v>10</v>
      </c>
      <c r="G950" s="61" t="str">
        <f>VLOOKUP(Tabla14[[#This Row],[id]],Tabla2[],'aux buscarv'!G$1,FALSE)</f>
        <v>DAPPTE</v>
      </c>
      <c r="H950" s="61" t="str">
        <f>VLOOKUP(Tabla14[[#This Row],[id]],Tabla2[],'aux buscarv'!H$1,FALSE)</f>
        <v>CABA</v>
      </c>
      <c r="I950" s="61">
        <f>VLOOKUP(Tabla14[[#This Row],[id]],Tabla2[],'aux buscarv'!I$1,FALSE)</f>
        <v>41</v>
      </c>
      <c r="J950" s="61" t="str">
        <f>VLOOKUP(Tabla14[[#This Row],[id]],Tabla2[],'aux buscarv'!J$1,FALSE)</f>
        <v>COMUNA 1</v>
      </c>
      <c r="K950" s="61" t="str">
        <f>VLOOKUP(Tabla14[[#This Row],[id]],Tabla2[],'aux buscarv'!K$1,FALSE)</f>
        <v>SAN NICOLAS</v>
      </c>
      <c r="L950" s="61" t="str">
        <f>VLOOKUP(Tabla14[[#This Row],[id]],Tabla2[],'aux buscarv'!L$1,FALSE)</f>
        <v>MINISTERIO DE TRABAJO</v>
      </c>
      <c r="M950" s="61" t="str">
        <f>VLOOKUP(Tabla14[[#This Row],[id]],Tabla2[],'aux buscarv'!M$1,FALSE)</f>
        <v>ALEM 650</v>
      </c>
      <c r="N950" s="62" t="str">
        <f>VLOOKUP(Tabla14[[#This Row],[id]],Tabla2[],'aux buscarv'!N$1,FALSE)</f>
        <v>https://goo.gl/maps/pUEfbvXcCcNyetBT8</v>
      </c>
      <c r="O950" t="s">
        <v>129</v>
      </c>
      <c r="P950" t="s">
        <v>137</v>
      </c>
      <c r="Q950" t="s">
        <v>139</v>
      </c>
      <c r="R950">
        <v>0</v>
      </c>
    </row>
    <row r="951" spans="1:18" x14ac:dyDescent="0.25">
      <c r="A951" t="s">
        <v>621</v>
      </c>
      <c r="B951" s="46">
        <f>VLOOKUP(Tabla14[[#This Row],[id]],Tabla2[],'aux buscarv'!B$1,FALSE)</f>
        <v>44987</v>
      </c>
      <c r="C951" s="61">
        <f>VLOOKUP(Tabla14[[#This Row],[id]],Tabla2[],'aux buscarv'!C$1,FALSE)</f>
        <v>2</v>
      </c>
      <c r="D951" s="61">
        <f>VLOOKUP(Tabla14[[#This Row],[id]],Tabla2[],'aux buscarv'!D$1,FALSE)</f>
        <v>3</v>
      </c>
      <c r="E951" s="61">
        <f>VLOOKUP(Tabla14[[#This Row],[id]],Tabla2[],'aux buscarv'!E$1,FALSE)</f>
        <v>2023</v>
      </c>
      <c r="F951" s="61">
        <f>VLOOKUP(Tabla14[[#This Row],[id]],Tabla2[],'aux buscarv'!F$1,FALSE)</f>
        <v>10</v>
      </c>
      <c r="G951" s="61" t="str">
        <f>VLOOKUP(Tabla14[[#This Row],[id]],Tabla2[],'aux buscarv'!G$1,FALSE)</f>
        <v>DAPPTE</v>
      </c>
      <c r="H951" s="61" t="str">
        <f>VLOOKUP(Tabla14[[#This Row],[id]],Tabla2[],'aux buscarv'!H$1,FALSE)</f>
        <v>CABA</v>
      </c>
      <c r="I951" s="61">
        <f>VLOOKUP(Tabla14[[#This Row],[id]],Tabla2[],'aux buscarv'!I$1,FALSE)</f>
        <v>41</v>
      </c>
      <c r="J951" s="61" t="str">
        <f>VLOOKUP(Tabla14[[#This Row],[id]],Tabla2[],'aux buscarv'!J$1,FALSE)</f>
        <v>COMUNA 1</v>
      </c>
      <c r="K951" s="61" t="str">
        <f>VLOOKUP(Tabla14[[#This Row],[id]],Tabla2[],'aux buscarv'!K$1,FALSE)</f>
        <v>SAN NICOLAS</v>
      </c>
      <c r="L951" s="61" t="str">
        <f>VLOOKUP(Tabla14[[#This Row],[id]],Tabla2[],'aux buscarv'!L$1,FALSE)</f>
        <v>MINISTERIO DE TRABAJO</v>
      </c>
      <c r="M951" s="61" t="str">
        <f>VLOOKUP(Tabla14[[#This Row],[id]],Tabla2[],'aux buscarv'!M$1,FALSE)</f>
        <v>ALEM 650</v>
      </c>
      <c r="N951" s="62" t="str">
        <f>VLOOKUP(Tabla14[[#This Row],[id]],Tabla2[],'aux buscarv'!N$1,FALSE)</f>
        <v>https://goo.gl/maps/pUEfbvXcCcNyetBT8</v>
      </c>
      <c r="O951" t="s">
        <v>129</v>
      </c>
      <c r="P951" t="s">
        <v>137</v>
      </c>
      <c r="Q951" t="s">
        <v>140</v>
      </c>
      <c r="R951">
        <v>0</v>
      </c>
    </row>
    <row r="952" spans="1:18" x14ac:dyDescent="0.25">
      <c r="A952" t="s">
        <v>621</v>
      </c>
      <c r="B952" s="46">
        <f>VLOOKUP(Tabla14[[#This Row],[id]],Tabla2[],'aux buscarv'!B$1,FALSE)</f>
        <v>44987</v>
      </c>
      <c r="C952" s="61">
        <f>VLOOKUP(Tabla14[[#This Row],[id]],Tabla2[],'aux buscarv'!C$1,FALSE)</f>
        <v>2</v>
      </c>
      <c r="D952" s="61">
        <f>VLOOKUP(Tabla14[[#This Row],[id]],Tabla2[],'aux buscarv'!D$1,FALSE)</f>
        <v>3</v>
      </c>
      <c r="E952" s="61">
        <f>VLOOKUP(Tabla14[[#This Row],[id]],Tabla2[],'aux buscarv'!E$1,FALSE)</f>
        <v>2023</v>
      </c>
      <c r="F952" s="61">
        <f>VLOOKUP(Tabla14[[#This Row],[id]],Tabla2[],'aux buscarv'!F$1,FALSE)</f>
        <v>10</v>
      </c>
      <c r="G952" s="61" t="str">
        <f>VLOOKUP(Tabla14[[#This Row],[id]],Tabla2[],'aux buscarv'!G$1,FALSE)</f>
        <v>DAPPTE</v>
      </c>
      <c r="H952" s="61" t="str">
        <f>VLOOKUP(Tabla14[[#This Row],[id]],Tabla2[],'aux buscarv'!H$1,FALSE)</f>
        <v>CABA</v>
      </c>
      <c r="I952" s="61">
        <f>VLOOKUP(Tabla14[[#This Row],[id]],Tabla2[],'aux buscarv'!I$1,FALSE)</f>
        <v>41</v>
      </c>
      <c r="J952" s="61" t="str">
        <f>VLOOKUP(Tabla14[[#This Row],[id]],Tabla2[],'aux buscarv'!J$1,FALSE)</f>
        <v>COMUNA 1</v>
      </c>
      <c r="K952" s="61" t="str">
        <f>VLOOKUP(Tabla14[[#This Row],[id]],Tabla2[],'aux buscarv'!K$1,FALSE)</f>
        <v>SAN NICOLAS</v>
      </c>
      <c r="L952" s="61" t="str">
        <f>VLOOKUP(Tabla14[[#This Row],[id]],Tabla2[],'aux buscarv'!L$1,FALSE)</f>
        <v>MINISTERIO DE TRABAJO</v>
      </c>
      <c r="M952" s="61" t="str">
        <f>VLOOKUP(Tabla14[[#This Row],[id]],Tabla2[],'aux buscarv'!M$1,FALSE)</f>
        <v>ALEM 650</v>
      </c>
      <c r="N952" s="62" t="str">
        <f>VLOOKUP(Tabla14[[#This Row],[id]],Tabla2[],'aux buscarv'!N$1,FALSE)</f>
        <v>https://goo.gl/maps/pUEfbvXcCcNyetBT8</v>
      </c>
      <c r="O952" t="s">
        <v>129</v>
      </c>
      <c r="P952" t="s">
        <v>137</v>
      </c>
      <c r="Q952" t="s">
        <v>141</v>
      </c>
      <c r="R952">
        <v>0</v>
      </c>
    </row>
    <row r="953" spans="1:18" x14ac:dyDescent="0.25">
      <c r="A953" t="s">
        <v>621</v>
      </c>
      <c r="B953" s="46">
        <f>VLOOKUP(Tabla14[[#This Row],[id]],Tabla2[],'aux buscarv'!B$1,FALSE)</f>
        <v>44987</v>
      </c>
      <c r="C953" s="61">
        <f>VLOOKUP(Tabla14[[#This Row],[id]],Tabla2[],'aux buscarv'!C$1,FALSE)</f>
        <v>2</v>
      </c>
      <c r="D953" s="61">
        <f>VLOOKUP(Tabla14[[#This Row],[id]],Tabla2[],'aux buscarv'!D$1,FALSE)</f>
        <v>3</v>
      </c>
      <c r="E953" s="61">
        <f>VLOOKUP(Tabla14[[#This Row],[id]],Tabla2[],'aux buscarv'!E$1,FALSE)</f>
        <v>2023</v>
      </c>
      <c r="F953" s="61">
        <f>VLOOKUP(Tabla14[[#This Row],[id]],Tabla2[],'aux buscarv'!F$1,FALSE)</f>
        <v>10</v>
      </c>
      <c r="G953" s="61" t="str">
        <f>VLOOKUP(Tabla14[[#This Row],[id]],Tabla2[],'aux buscarv'!G$1,FALSE)</f>
        <v>DAPPTE</v>
      </c>
      <c r="H953" s="61" t="str">
        <f>VLOOKUP(Tabla14[[#This Row],[id]],Tabla2[],'aux buscarv'!H$1,FALSE)</f>
        <v>CABA</v>
      </c>
      <c r="I953" s="61">
        <f>VLOOKUP(Tabla14[[#This Row],[id]],Tabla2[],'aux buscarv'!I$1,FALSE)</f>
        <v>41</v>
      </c>
      <c r="J953" s="61" t="str">
        <f>VLOOKUP(Tabla14[[#This Row],[id]],Tabla2[],'aux buscarv'!J$1,FALSE)</f>
        <v>COMUNA 1</v>
      </c>
      <c r="K953" s="61" t="str">
        <f>VLOOKUP(Tabla14[[#This Row],[id]],Tabla2[],'aux buscarv'!K$1,FALSE)</f>
        <v>SAN NICOLAS</v>
      </c>
      <c r="L953" s="61" t="str">
        <f>VLOOKUP(Tabla14[[#This Row],[id]],Tabla2[],'aux buscarv'!L$1,FALSE)</f>
        <v>MINISTERIO DE TRABAJO</v>
      </c>
      <c r="M953" s="61" t="str">
        <f>VLOOKUP(Tabla14[[#This Row],[id]],Tabla2[],'aux buscarv'!M$1,FALSE)</f>
        <v>ALEM 650</v>
      </c>
      <c r="N953" s="62" t="str">
        <f>VLOOKUP(Tabla14[[#This Row],[id]],Tabla2[],'aux buscarv'!N$1,FALSE)</f>
        <v>https://goo.gl/maps/pUEfbvXcCcNyetBT8</v>
      </c>
      <c r="O953" t="s">
        <v>129</v>
      </c>
      <c r="P953" t="s">
        <v>137</v>
      </c>
      <c r="Q953" t="s">
        <v>142</v>
      </c>
      <c r="R953">
        <v>0</v>
      </c>
    </row>
    <row r="954" spans="1:18" x14ac:dyDescent="0.25">
      <c r="A954" t="s">
        <v>621</v>
      </c>
      <c r="B954" s="46">
        <f>VLOOKUP(Tabla14[[#This Row],[id]],Tabla2[],'aux buscarv'!B$1,FALSE)</f>
        <v>44987</v>
      </c>
      <c r="C954" s="61">
        <f>VLOOKUP(Tabla14[[#This Row],[id]],Tabla2[],'aux buscarv'!C$1,FALSE)</f>
        <v>2</v>
      </c>
      <c r="D954" s="61">
        <f>VLOOKUP(Tabla14[[#This Row],[id]],Tabla2[],'aux buscarv'!D$1,FALSE)</f>
        <v>3</v>
      </c>
      <c r="E954" s="61">
        <f>VLOOKUP(Tabla14[[#This Row],[id]],Tabla2[],'aux buscarv'!E$1,FALSE)</f>
        <v>2023</v>
      </c>
      <c r="F954" s="61">
        <f>VLOOKUP(Tabla14[[#This Row],[id]],Tabla2[],'aux buscarv'!F$1,FALSE)</f>
        <v>10</v>
      </c>
      <c r="G954" s="61" t="str">
        <f>VLOOKUP(Tabla14[[#This Row],[id]],Tabla2[],'aux buscarv'!G$1,FALSE)</f>
        <v>DAPPTE</v>
      </c>
      <c r="H954" s="61" t="str">
        <f>VLOOKUP(Tabla14[[#This Row],[id]],Tabla2[],'aux buscarv'!H$1,FALSE)</f>
        <v>CABA</v>
      </c>
      <c r="I954" s="61">
        <f>VLOOKUP(Tabla14[[#This Row],[id]],Tabla2[],'aux buscarv'!I$1,FALSE)</f>
        <v>41</v>
      </c>
      <c r="J954" s="61" t="str">
        <f>VLOOKUP(Tabla14[[#This Row],[id]],Tabla2[],'aux buscarv'!J$1,FALSE)</f>
        <v>COMUNA 1</v>
      </c>
      <c r="K954" s="61" t="str">
        <f>VLOOKUP(Tabla14[[#This Row],[id]],Tabla2[],'aux buscarv'!K$1,FALSE)</f>
        <v>SAN NICOLAS</v>
      </c>
      <c r="L954" s="61" t="str">
        <f>VLOOKUP(Tabla14[[#This Row],[id]],Tabla2[],'aux buscarv'!L$1,FALSE)</f>
        <v>MINISTERIO DE TRABAJO</v>
      </c>
      <c r="M954" s="61" t="str">
        <f>VLOOKUP(Tabla14[[#This Row],[id]],Tabla2[],'aux buscarv'!M$1,FALSE)</f>
        <v>ALEM 650</v>
      </c>
      <c r="N954" s="62" t="str">
        <f>VLOOKUP(Tabla14[[#This Row],[id]],Tabla2[],'aux buscarv'!N$1,FALSE)</f>
        <v>https://goo.gl/maps/pUEfbvXcCcNyetBT8</v>
      </c>
      <c r="O954" t="s">
        <v>129</v>
      </c>
      <c r="P954" t="s">
        <v>137</v>
      </c>
      <c r="Q954" t="s">
        <v>143</v>
      </c>
      <c r="R954">
        <v>0</v>
      </c>
    </row>
    <row r="955" spans="1:18" x14ac:dyDescent="0.25">
      <c r="A955" t="s">
        <v>621</v>
      </c>
      <c r="B955" s="46">
        <f>VLOOKUP(Tabla14[[#This Row],[id]],Tabla2[],'aux buscarv'!B$1,FALSE)</f>
        <v>44987</v>
      </c>
      <c r="C955" s="61">
        <f>VLOOKUP(Tabla14[[#This Row],[id]],Tabla2[],'aux buscarv'!C$1,FALSE)</f>
        <v>2</v>
      </c>
      <c r="D955" s="61">
        <f>VLOOKUP(Tabla14[[#This Row],[id]],Tabla2[],'aux buscarv'!D$1,FALSE)</f>
        <v>3</v>
      </c>
      <c r="E955" s="61">
        <f>VLOOKUP(Tabla14[[#This Row],[id]],Tabla2[],'aux buscarv'!E$1,FALSE)</f>
        <v>2023</v>
      </c>
      <c r="F955" s="61">
        <f>VLOOKUP(Tabla14[[#This Row],[id]],Tabla2[],'aux buscarv'!F$1,FALSE)</f>
        <v>10</v>
      </c>
      <c r="G955" s="61" t="str">
        <f>VLOOKUP(Tabla14[[#This Row],[id]],Tabla2[],'aux buscarv'!G$1,FALSE)</f>
        <v>DAPPTE</v>
      </c>
      <c r="H955" s="61" t="str">
        <f>VLOOKUP(Tabla14[[#This Row],[id]],Tabla2[],'aux buscarv'!H$1,FALSE)</f>
        <v>CABA</v>
      </c>
      <c r="I955" s="61">
        <f>VLOOKUP(Tabla14[[#This Row],[id]],Tabla2[],'aux buscarv'!I$1,FALSE)</f>
        <v>41</v>
      </c>
      <c r="J955" s="61" t="str">
        <f>VLOOKUP(Tabla14[[#This Row],[id]],Tabla2[],'aux buscarv'!J$1,FALSE)</f>
        <v>COMUNA 1</v>
      </c>
      <c r="K955" s="61" t="str">
        <f>VLOOKUP(Tabla14[[#This Row],[id]],Tabla2[],'aux buscarv'!K$1,FALSE)</f>
        <v>SAN NICOLAS</v>
      </c>
      <c r="L955" s="61" t="str">
        <f>VLOOKUP(Tabla14[[#This Row],[id]],Tabla2[],'aux buscarv'!L$1,FALSE)</f>
        <v>MINISTERIO DE TRABAJO</v>
      </c>
      <c r="M955" s="61" t="str">
        <f>VLOOKUP(Tabla14[[#This Row],[id]],Tabla2[],'aux buscarv'!M$1,FALSE)</f>
        <v>ALEM 650</v>
      </c>
      <c r="N955" s="62" t="str">
        <f>VLOOKUP(Tabla14[[#This Row],[id]],Tabla2[],'aux buscarv'!N$1,FALSE)</f>
        <v>https://goo.gl/maps/pUEfbvXcCcNyetBT8</v>
      </c>
      <c r="O955" t="s">
        <v>129</v>
      </c>
      <c r="P955" t="s">
        <v>137</v>
      </c>
      <c r="Q955" t="s">
        <v>134</v>
      </c>
      <c r="R955">
        <v>0</v>
      </c>
    </row>
    <row r="956" spans="1:18" x14ac:dyDescent="0.25">
      <c r="A956" t="s">
        <v>621</v>
      </c>
      <c r="B956" s="46">
        <f>VLOOKUP(Tabla14[[#This Row],[id]],Tabla2[],'aux buscarv'!B$1,FALSE)</f>
        <v>44987</v>
      </c>
      <c r="C956" s="61">
        <f>VLOOKUP(Tabla14[[#This Row],[id]],Tabla2[],'aux buscarv'!C$1,FALSE)</f>
        <v>2</v>
      </c>
      <c r="D956" s="61">
        <f>VLOOKUP(Tabla14[[#This Row],[id]],Tabla2[],'aux buscarv'!D$1,FALSE)</f>
        <v>3</v>
      </c>
      <c r="E956" s="61">
        <f>VLOOKUP(Tabla14[[#This Row],[id]],Tabla2[],'aux buscarv'!E$1,FALSE)</f>
        <v>2023</v>
      </c>
      <c r="F956" s="61">
        <f>VLOOKUP(Tabla14[[#This Row],[id]],Tabla2[],'aux buscarv'!F$1,FALSE)</f>
        <v>10</v>
      </c>
      <c r="G956" s="61" t="str">
        <f>VLOOKUP(Tabla14[[#This Row],[id]],Tabla2[],'aux buscarv'!G$1,FALSE)</f>
        <v>DAPPTE</v>
      </c>
      <c r="H956" s="61" t="str">
        <f>VLOOKUP(Tabla14[[#This Row],[id]],Tabla2[],'aux buscarv'!H$1,FALSE)</f>
        <v>CABA</v>
      </c>
      <c r="I956" s="61">
        <f>VLOOKUP(Tabla14[[#This Row],[id]],Tabla2[],'aux buscarv'!I$1,FALSE)</f>
        <v>41</v>
      </c>
      <c r="J956" s="61" t="str">
        <f>VLOOKUP(Tabla14[[#This Row],[id]],Tabla2[],'aux buscarv'!J$1,FALSE)</f>
        <v>COMUNA 1</v>
      </c>
      <c r="K956" s="61" t="str">
        <f>VLOOKUP(Tabla14[[#This Row],[id]],Tabla2[],'aux buscarv'!K$1,FALSE)</f>
        <v>SAN NICOLAS</v>
      </c>
      <c r="L956" s="61" t="str">
        <f>VLOOKUP(Tabla14[[#This Row],[id]],Tabla2[],'aux buscarv'!L$1,FALSE)</f>
        <v>MINISTERIO DE TRABAJO</v>
      </c>
      <c r="M956" s="61" t="str">
        <f>VLOOKUP(Tabla14[[#This Row],[id]],Tabla2[],'aux buscarv'!M$1,FALSE)</f>
        <v>ALEM 650</v>
      </c>
      <c r="N956" s="62" t="str">
        <f>VLOOKUP(Tabla14[[#This Row],[id]],Tabla2[],'aux buscarv'!N$1,FALSE)</f>
        <v>https://goo.gl/maps/pUEfbvXcCcNyetBT8</v>
      </c>
      <c r="O956" t="s">
        <v>129</v>
      </c>
      <c r="P956" t="s">
        <v>281</v>
      </c>
      <c r="Q956" t="s">
        <v>111</v>
      </c>
      <c r="R956">
        <v>0</v>
      </c>
    </row>
    <row r="957" spans="1:18" x14ac:dyDescent="0.25">
      <c r="A957" t="s">
        <v>621</v>
      </c>
      <c r="B957" s="46">
        <f>VLOOKUP(Tabla14[[#This Row],[id]],Tabla2[],'aux buscarv'!B$1,FALSE)</f>
        <v>44987</v>
      </c>
      <c r="C957" s="61">
        <f>VLOOKUP(Tabla14[[#This Row],[id]],Tabla2[],'aux buscarv'!C$1,FALSE)</f>
        <v>2</v>
      </c>
      <c r="D957" s="61">
        <f>VLOOKUP(Tabla14[[#This Row],[id]],Tabla2[],'aux buscarv'!D$1,FALSE)</f>
        <v>3</v>
      </c>
      <c r="E957" s="61">
        <f>VLOOKUP(Tabla14[[#This Row],[id]],Tabla2[],'aux buscarv'!E$1,FALSE)</f>
        <v>2023</v>
      </c>
      <c r="F957" s="61">
        <f>VLOOKUP(Tabla14[[#This Row],[id]],Tabla2[],'aux buscarv'!F$1,FALSE)</f>
        <v>10</v>
      </c>
      <c r="G957" s="61" t="str">
        <f>VLOOKUP(Tabla14[[#This Row],[id]],Tabla2[],'aux buscarv'!G$1,FALSE)</f>
        <v>DAPPTE</v>
      </c>
      <c r="H957" s="61" t="str">
        <f>VLOOKUP(Tabla14[[#This Row],[id]],Tabla2[],'aux buscarv'!H$1,FALSE)</f>
        <v>CABA</v>
      </c>
      <c r="I957" s="61">
        <f>VLOOKUP(Tabla14[[#This Row],[id]],Tabla2[],'aux buscarv'!I$1,FALSE)</f>
        <v>41</v>
      </c>
      <c r="J957" s="61" t="str">
        <f>VLOOKUP(Tabla14[[#This Row],[id]],Tabla2[],'aux buscarv'!J$1,FALSE)</f>
        <v>COMUNA 1</v>
      </c>
      <c r="K957" s="61" t="str">
        <f>VLOOKUP(Tabla14[[#This Row],[id]],Tabla2[],'aux buscarv'!K$1,FALSE)</f>
        <v>SAN NICOLAS</v>
      </c>
      <c r="L957" s="61" t="str">
        <f>VLOOKUP(Tabla14[[#This Row],[id]],Tabla2[],'aux buscarv'!L$1,FALSE)</f>
        <v>MINISTERIO DE TRABAJO</v>
      </c>
      <c r="M957" s="61" t="str">
        <f>VLOOKUP(Tabla14[[#This Row],[id]],Tabla2[],'aux buscarv'!M$1,FALSE)</f>
        <v>ALEM 650</v>
      </c>
      <c r="N957" s="62" t="str">
        <f>VLOOKUP(Tabla14[[#This Row],[id]],Tabla2[],'aux buscarv'!N$1,FALSE)</f>
        <v>https://goo.gl/maps/pUEfbvXcCcNyetBT8</v>
      </c>
      <c r="O957" t="s">
        <v>129</v>
      </c>
      <c r="P957" t="s">
        <v>281</v>
      </c>
      <c r="Q957" t="s">
        <v>138</v>
      </c>
      <c r="R957">
        <v>0</v>
      </c>
    </row>
    <row r="958" spans="1:18" x14ac:dyDescent="0.25">
      <c r="A958" t="s">
        <v>621</v>
      </c>
      <c r="B958" s="46">
        <f>VLOOKUP(Tabla14[[#This Row],[id]],Tabla2[],'aux buscarv'!B$1,FALSE)</f>
        <v>44987</v>
      </c>
      <c r="C958" s="61">
        <f>VLOOKUP(Tabla14[[#This Row],[id]],Tabla2[],'aux buscarv'!C$1,FALSE)</f>
        <v>2</v>
      </c>
      <c r="D958" s="61">
        <f>VLOOKUP(Tabla14[[#This Row],[id]],Tabla2[],'aux buscarv'!D$1,FALSE)</f>
        <v>3</v>
      </c>
      <c r="E958" s="61">
        <f>VLOOKUP(Tabla14[[#This Row],[id]],Tabla2[],'aux buscarv'!E$1,FALSE)</f>
        <v>2023</v>
      </c>
      <c r="F958" s="61">
        <f>VLOOKUP(Tabla14[[#This Row],[id]],Tabla2[],'aux buscarv'!F$1,FALSE)</f>
        <v>10</v>
      </c>
      <c r="G958" s="61" t="str">
        <f>VLOOKUP(Tabla14[[#This Row],[id]],Tabla2[],'aux buscarv'!G$1,FALSE)</f>
        <v>DAPPTE</v>
      </c>
      <c r="H958" s="61" t="str">
        <f>VLOOKUP(Tabla14[[#This Row],[id]],Tabla2[],'aux buscarv'!H$1,FALSE)</f>
        <v>CABA</v>
      </c>
      <c r="I958" s="61">
        <f>VLOOKUP(Tabla14[[#This Row],[id]],Tabla2[],'aux buscarv'!I$1,FALSE)</f>
        <v>41</v>
      </c>
      <c r="J958" s="61" t="str">
        <f>VLOOKUP(Tabla14[[#This Row],[id]],Tabla2[],'aux buscarv'!J$1,FALSE)</f>
        <v>COMUNA 1</v>
      </c>
      <c r="K958" s="61" t="str">
        <f>VLOOKUP(Tabla14[[#This Row],[id]],Tabla2[],'aux buscarv'!K$1,FALSE)</f>
        <v>SAN NICOLAS</v>
      </c>
      <c r="L958" s="61" t="str">
        <f>VLOOKUP(Tabla14[[#This Row],[id]],Tabla2[],'aux buscarv'!L$1,FALSE)</f>
        <v>MINISTERIO DE TRABAJO</v>
      </c>
      <c r="M958" s="61" t="str">
        <f>VLOOKUP(Tabla14[[#This Row],[id]],Tabla2[],'aux buscarv'!M$1,FALSE)</f>
        <v>ALEM 650</v>
      </c>
      <c r="N958" s="62" t="str">
        <f>VLOOKUP(Tabla14[[#This Row],[id]],Tabla2[],'aux buscarv'!N$1,FALSE)</f>
        <v>https://goo.gl/maps/pUEfbvXcCcNyetBT8</v>
      </c>
      <c r="O958" t="s">
        <v>144</v>
      </c>
      <c r="P958" t="s">
        <v>145</v>
      </c>
      <c r="Q958" t="s">
        <v>111</v>
      </c>
      <c r="R958">
        <v>0</v>
      </c>
    </row>
    <row r="959" spans="1:18" x14ac:dyDescent="0.25">
      <c r="A959" t="s">
        <v>621</v>
      </c>
      <c r="B959" s="46">
        <f>VLOOKUP(Tabla14[[#This Row],[id]],Tabla2[],'aux buscarv'!B$1,FALSE)</f>
        <v>44987</v>
      </c>
      <c r="C959" s="61">
        <f>VLOOKUP(Tabla14[[#This Row],[id]],Tabla2[],'aux buscarv'!C$1,FALSE)</f>
        <v>2</v>
      </c>
      <c r="D959" s="61">
        <f>VLOOKUP(Tabla14[[#This Row],[id]],Tabla2[],'aux buscarv'!D$1,FALSE)</f>
        <v>3</v>
      </c>
      <c r="E959" s="61">
        <f>VLOOKUP(Tabla14[[#This Row],[id]],Tabla2[],'aux buscarv'!E$1,FALSE)</f>
        <v>2023</v>
      </c>
      <c r="F959" s="61">
        <f>VLOOKUP(Tabla14[[#This Row],[id]],Tabla2[],'aux buscarv'!F$1,FALSE)</f>
        <v>10</v>
      </c>
      <c r="G959" s="61" t="str">
        <f>VLOOKUP(Tabla14[[#This Row],[id]],Tabla2[],'aux buscarv'!G$1,FALSE)</f>
        <v>DAPPTE</v>
      </c>
      <c r="H959" s="61" t="str">
        <f>VLOOKUP(Tabla14[[#This Row],[id]],Tabla2[],'aux buscarv'!H$1,FALSE)</f>
        <v>CABA</v>
      </c>
      <c r="I959" s="61">
        <f>VLOOKUP(Tabla14[[#This Row],[id]],Tabla2[],'aux buscarv'!I$1,FALSE)</f>
        <v>41</v>
      </c>
      <c r="J959" s="61" t="str">
        <f>VLOOKUP(Tabla14[[#This Row],[id]],Tabla2[],'aux buscarv'!J$1,FALSE)</f>
        <v>COMUNA 1</v>
      </c>
      <c r="K959" s="61" t="str">
        <f>VLOOKUP(Tabla14[[#This Row],[id]],Tabla2[],'aux buscarv'!K$1,FALSE)</f>
        <v>SAN NICOLAS</v>
      </c>
      <c r="L959" s="61" t="str">
        <f>VLOOKUP(Tabla14[[#This Row],[id]],Tabla2[],'aux buscarv'!L$1,FALSE)</f>
        <v>MINISTERIO DE TRABAJO</v>
      </c>
      <c r="M959" s="61" t="str">
        <f>VLOOKUP(Tabla14[[#This Row],[id]],Tabla2[],'aux buscarv'!M$1,FALSE)</f>
        <v>ALEM 650</v>
      </c>
      <c r="N959" s="62" t="str">
        <f>VLOOKUP(Tabla14[[#This Row],[id]],Tabla2[],'aux buscarv'!N$1,FALSE)</f>
        <v>https://goo.gl/maps/pUEfbvXcCcNyetBT8</v>
      </c>
      <c r="O959" t="s">
        <v>144</v>
      </c>
      <c r="P959" t="s">
        <v>145</v>
      </c>
      <c r="Q959" t="s">
        <v>146</v>
      </c>
      <c r="R959">
        <v>0</v>
      </c>
    </row>
    <row r="960" spans="1:18" x14ac:dyDescent="0.25">
      <c r="A960" t="s">
        <v>621</v>
      </c>
      <c r="B960" s="46">
        <f>VLOOKUP(Tabla14[[#This Row],[id]],Tabla2[],'aux buscarv'!B$1,FALSE)</f>
        <v>44987</v>
      </c>
      <c r="C960" s="61">
        <f>VLOOKUP(Tabla14[[#This Row],[id]],Tabla2[],'aux buscarv'!C$1,FALSE)</f>
        <v>2</v>
      </c>
      <c r="D960" s="61">
        <f>VLOOKUP(Tabla14[[#This Row],[id]],Tabla2[],'aux buscarv'!D$1,FALSE)</f>
        <v>3</v>
      </c>
      <c r="E960" s="61">
        <f>VLOOKUP(Tabla14[[#This Row],[id]],Tabla2[],'aux buscarv'!E$1,FALSE)</f>
        <v>2023</v>
      </c>
      <c r="F960" s="61">
        <f>VLOOKUP(Tabla14[[#This Row],[id]],Tabla2[],'aux buscarv'!F$1,FALSE)</f>
        <v>10</v>
      </c>
      <c r="G960" s="61" t="str">
        <f>VLOOKUP(Tabla14[[#This Row],[id]],Tabla2[],'aux buscarv'!G$1,FALSE)</f>
        <v>DAPPTE</v>
      </c>
      <c r="H960" s="61" t="str">
        <f>VLOOKUP(Tabla14[[#This Row],[id]],Tabla2[],'aux buscarv'!H$1,FALSE)</f>
        <v>CABA</v>
      </c>
      <c r="I960" s="61">
        <f>VLOOKUP(Tabla14[[#This Row],[id]],Tabla2[],'aux buscarv'!I$1,FALSE)</f>
        <v>41</v>
      </c>
      <c r="J960" s="61" t="str">
        <f>VLOOKUP(Tabla14[[#This Row],[id]],Tabla2[],'aux buscarv'!J$1,FALSE)</f>
        <v>COMUNA 1</v>
      </c>
      <c r="K960" s="61" t="str">
        <f>VLOOKUP(Tabla14[[#This Row],[id]],Tabla2[],'aux buscarv'!K$1,FALSE)</f>
        <v>SAN NICOLAS</v>
      </c>
      <c r="L960" s="61" t="str">
        <f>VLOOKUP(Tabla14[[#This Row],[id]],Tabla2[],'aux buscarv'!L$1,FALSE)</f>
        <v>MINISTERIO DE TRABAJO</v>
      </c>
      <c r="M960" s="61" t="str">
        <f>VLOOKUP(Tabla14[[#This Row],[id]],Tabla2[],'aux buscarv'!M$1,FALSE)</f>
        <v>ALEM 650</v>
      </c>
      <c r="N960" s="62" t="str">
        <f>VLOOKUP(Tabla14[[#This Row],[id]],Tabla2[],'aux buscarv'!N$1,FALSE)</f>
        <v>https://goo.gl/maps/pUEfbvXcCcNyetBT8</v>
      </c>
      <c r="O960" t="s">
        <v>144</v>
      </c>
      <c r="P960" t="s">
        <v>146</v>
      </c>
      <c r="Q960" t="s">
        <v>111</v>
      </c>
      <c r="R960">
        <v>0</v>
      </c>
    </row>
    <row r="961" spans="1:18" x14ac:dyDescent="0.25">
      <c r="A961" t="s">
        <v>621</v>
      </c>
      <c r="B961" s="46">
        <f>VLOOKUP(Tabla14[[#This Row],[id]],Tabla2[],'aux buscarv'!B$1,FALSE)</f>
        <v>44987</v>
      </c>
      <c r="C961" s="61">
        <f>VLOOKUP(Tabla14[[#This Row],[id]],Tabla2[],'aux buscarv'!C$1,FALSE)</f>
        <v>2</v>
      </c>
      <c r="D961" s="61">
        <f>VLOOKUP(Tabla14[[#This Row],[id]],Tabla2[],'aux buscarv'!D$1,FALSE)</f>
        <v>3</v>
      </c>
      <c r="E961" s="61">
        <f>VLOOKUP(Tabla14[[#This Row],[id]],Tabla2[],'aux buscarv'!E$1,FALSE)</f>
        <v>2023</v>
      </c>
      <c r="F961" s="61">
        <f>VLOOKUP(Tabla14[[#This Row],[id]],Tabla2[],'aux buscarv'!F$1,FALSE)</f>
        <v>10</v>
      </c>
      <c r="G961" s="61" t="str">
        <f>VLOOKUP(Tabla14[[#This Row],[id]],Tabla2[],'aux buscarv'!G$1,FALSE)</f>
        <v>DAPPTE</v>
      </c>
      <c r="H961" s="61" t="str">
        <f>VLOOKUP(Tabla14[[#This Row],[id]],Tabla2[],'aux buscarv'!H$1,FALSE)</f>
        <v>CABA</v>
      </c>
      <c r="I961" s="61">
        <f>VLOOKUP(Tabla14[[#This Row],[id]],Tabla2[],'aux buscarv'!I$1,FALSE)</f>
        <v>41</v>
      </c>
      <c r="J961" s="61" t="str">
        <f>VLOOKUP(Tabla14[[#This Row],[id]],Tabla2[],'aux buscarv'!J$1,FALSE)</f>
        <v>COMUNA 1</v>
      </c>
      <c r="K961" s="61" t="str">
        <f>VLOOKUP(Tabla14[[#This Row],[id]],Tabla2[],'aux buscarv'!K$1,FALSE)</f>
        <v>SAN NICOLAS</v>
      </c>
      <c r="L961" s="61" t="str">
        <f>VLOOKUP(Tabla14[[#This Row],[id]],Tabla2[],'aux buscarv'!L$1,FALSE)</f>
        <v>MINISTERIO DE TRABAJO</v>
      </c>
      <c r="M961" s="61" t="str">
        <f>VLOOKUP(Tabla14[[#This Row],[id]],Tabla2[],'aux buscarv'!M$1,FALSE)</f>
        <v>ALEM 650</v>
      </c>
      <c r="N961" s="62" t="str">
        <f>VLOOKUP(Tabla14[[#This Row],[id]],Tabla2[],'aux buscarv'!N$1,FALSE)</f>
        <v>https://goo.gl/maps/pUEfbvXcCcNyetBT8</v>
      </c>
      <c r="O961" t="s">
        <v>144</v>
      </c>
      <c r="P961" t="s">
        <v>146</v>
      </c>
      <c r="Q961" t="s">
        <v>146</v>
      </c>
      <c r="R961">
        <v>0</v>
      </c>
    </row>
    <row r="962" spans="1:18" x14ac:dyDescent="0.25">
      <c r="A962" t="s">
        <v>621</v>
      </c>
      <c r="B962" s="46">
        <f>VLOOKUP(Tabla14[[#This Row],[id]],Tabla2[],'aux buscarv'!B$1,FALSE)</f>
        <v>44987</v>
      </c>
      <c r="C962" s="61">
        <f>VLOOKUP(Tabla14[[#This Row],[id]],Tabla2[],'aux buscarv'!C$1,FALSE)</f>
        <v>2</v>
      </c>
      <c r="D962" s="61">
        <f>VLOOKUP(Tabla14[[#This Row],[id]],Tabla2[],'aux buscarv'!D$1,FALSE)</f>
        <v>3</v>
      </c>
      <c r="E962" s="61">
        <f>VLOOKUP(Tabla14[[#This Row],[id]],Tabla2[],'aux buscarv'!E$1,FALSE)</f>
        <v>2023</v>
      </c>
      <c r="F962" s="61">
        <f>VLOOKUP(Tabla14[[#This Row],[id]],Tabla2[],'aux buscarv'!F$1,FALSE)</f>
        <v>10</v>
      </c>
      <c r="G962" s="61" t="str">
        <f>VLOOKUP(Tabla14[[#This Row],[id]],Tabla2[],'aux buscarv'!G$1,FALSE)</f>
        <v>DAPPTE</v>
      </c>
      <c r="H962" s="61" t="str">
        <f>VLOOKUP(Tabla14[[#This Row],[id]],Tabla2[],'aux buscarv'!H$1,FALSE)</f>
        <v>CABA</v>
      </c>
      <c r="I962" s="61">
        <f>VLOOKUP(Tabla14[[#This Row],[id]],Tabla2[],'aux buscarv'!I$1,FALSE)</f>
        <v>41</v>
      </c>
      <c r="J962" s="61" t="str">
        <f>VLOOKUP(Tabla14[[#This Row],[id]],Tabla2[],'aux buscarv'!J$1,FALSE)</f>
        <v>COMUNA 1</v>
      </c>
      <c r="K962" s="61" t="str">
        <f>VLOOKUP(Tabla14[[#This Row],[id]],Tabla2[],'aux buscarv'!K$1,FALSE)</f>
        <v>SAN NICOLAS</v>
      </c>
      <c r="L962" s="61" t="str">
        <f>VLOOKUP(Tabla14[[#This Row],[id]],Tabla2[],'aux buscarv'!L$1,FALSE)</f>
        <v>MINISTERIO DE TRABAJO</v>
      </c>
      <c r="M962" s="61" t="str">
        <f>VLOOKUP(Tabla14[[#This Row],[id]],Tabla2[],'aux buscarv'!M$1,FALSE)</f>
        <v>ALEM 650</v>
      </c>
      <c r="N962" s="62" t="str">
        <f>VLOOKUP(Tabla14[[#This Row],[id]],Tabla2[],'aux buscarv'!N$1,FALSE)</f>
        <v>https://goo.gl/maps/pUEfbvXcCcNyetBT8</v>
      </c>
      <c r="O962" t="s">
        <v>144</v>
      </c>
      <c r="P962" t="s">
        <v>144</v>
      </c>
      <c r="Q962" t="s">
        <v>134</v>
      </c>
      <c r="R962">
        <v>0</v>
      </c>
    </row>
    <row r="963" spans="1:18" x14ac:dyDescent="0.25">
      <c r="A963" t="s">
        <v>621</v>
      </c>
      <c r="B963" s="46">
        <f>VLOOKUP(Tabla14[[#This Row],[id]],Tabla2[],'aux buscarv'!B$1,FALSE)</f>
        <v>44987</v>
      </c>
      <c r="C963" s="61">
        <f>VLOOKUP(Tabla14[[#This Row],[id]],Tabla2[],'aux buscarv'!C$1,FALSE)</f>
        <v>2</v>
      </c>
      <c r="D963" s="61">
        <f>VLOOKUP(Tabla14[[#This Row],[id]],Tabla2[],'aux buscarv'!D$1,FALSE)</f>
        <v>3</v>
      </c>
      <c r="E963" s="61">
        <f>VLOOKUP(Tabla14[[#This Row],[id]],Tabla2[],'aux buscarv'!E$1,FALSE)</f>
        <v>2023</v>
      </c>
      <c r="F963" s="61">
        <f>VLOOKUP(Tabla14[[#This Row],[id]],Tabla2[],'aux buscarv'!F$1,FALSE)</f>
        <v>10</v>
      </c>
      <c r="G963" s="61" t="str">
        <f>VLOOKUP(Tabla14[[#This Row],[id]],Tabla2[],'aux buscarv'!G$1,FALSE)</f>
        <v>DAPPTE</v>
      </c>
      <c r="H963" s="61" t="str">
        <f>VLOOKUP(Tabla14[[#This Row],[id]],Tabla2[],'aux buscarv'!H$1,FALSE)</f>
        <v>CABA</v>
      </c>
      <c r="I963" s="61">
        <f>VLOOKUP(Tabla14[[#This Row],[id]],Tabla2[],'aux buscarv'!I$1,FALSE)</f>
        <v>41</v>
      </c>
      <c r="J963" s="61" t="str">
        <f>VLOOKUP(Tabla14[[#This Row],[id]],Tabla2[],'aux buscarv'!J$1,FALSE)</f>
        <v>COMUNA 1</v>
      </c>
      <c r="K963" s="61" t="str">
        <f>VLOOKUP(Tabla14[[#This Row],[id]],Tabla2[],'aux buscarv'!K$1,FALSE)</f>
        <v>SAN NICOLAS</v>
      </c>
      <c r="L963" s="61" t="str">
        <f>VLOOKUP(Tabla14[[#This Row],[id]],Tabla2[],'aux buscarv'!L$1,FALSE)</f>
        <v>MINISTERIO DE TRABAJO</v>
      </c>
      <c r="M963" s="61" t="str">
        <f>VLOOKUP(Tabla14[[#This Row],[id]],Tabla2[],'aux buscarv'!M$1,FALSE)</f>
        <v>ALEM 650</v>
      </c>
      <c r="N963" s="62" t="str">
        <f>VLOOKUP(Tabla14[[#This Row],[id]],Tabla2[],'aux buscarv'!N$1,FALSE)</f>
        <v>https://goo.gl/maps/pUEfbvXcCcNyetBT8</v>
      </c>
      <c r="O963" t="s">
        <v>149</v>
      </c>
      <c r="P963" t="s">
        <v>149</v>
      </c>
      <c r="Q963" t="s">
        <v>111</v>
      </c>
      <c r="R963">
        <v>0</v>
      </c>
    </row>
    <row r="964" spans="1:18" x14ac:dyDescent="0.25">
      <c r="A964" t="s">
        <v>621</v>
      </c>
      <c r="B964" s="46">
        <f>VLOOKUP(Tabla14[[#This Row],[id]],Tabla2[],'aux buscarv'!B$1,FALSE)</f>
        <v>44987</v>
      </c>
      <c r="C964" s="61">
        <f>VLOOKUP(Tabla14[[#This Row],[id]],Tabla2[],'aux buscarv'!C$1,FALSE)</f>
        <v>2</v>
      </c>
      <c r="D964" s="61">
        <f>VLOOKUP(Tabla14[[#This Row],[id]],Tabla2[],'aux buscarv'!D$1,FALSE)</f>
        <v>3</v>
      </c>
      <c r="E964" s="61">
        <f>VLOOKUP(Tabla14[[#This Row],[id]],Tabla2[],'aux buscarv'!E$1,FALSE)</f>
        <v>2023</v>
      </c>
      <c r="F964" s="61">
        <f>VLOOKUP(Tabla14[[#This Row],[id]],Tabla2[],'aux buscarv'!F$1,FALSE)</f>
        <v>10</v>
      </c>
      <c r="G964" s="61" t="str">
        <f>VLOOKUP(Tabla14[[#This Row],[id]],Tabla2[],'aux buscarv'!G$1,FALSE)</f>
        <v>DAPPTE</v>
      </c>
      <c r="H964" s="61" t="str">
        <f>VLOOKUP(Tabla14[[#This Row],[id]],Tabla2[],'aux buscarv'!H$1,FALSE)</f>
        <v>CABA</v>
      </c>
      <c r="I964" s="61">
        <f>VLOOKUP(Tabla14[[#This Row],[id]],Tabla2[],'aux buscarv'!I$1,FALSE)</f>
        <v>41</v>
      </c>
      <c r="J964" s="61" t="str">
        <f>VLOOKUP(Tabla14[[#This Row],[id]],Tabla2[],'aux buscarv'!J$1,FALSE)</f>
        <v>COMUNA 1</v>
      </c>
      <c r="K964" s="61" t="str">
        <f>VLOOKUP(Tabla14[[#This Row],[id]],Tabla2[],'aux buscarv'!K$1,FALSE)</f>
        <v>SAN NICOLAS</v>
      </c>
      <c r="L964" s="61" t="str">
        <f>VLOOKUP(Tabla14[[#This Row],[id]],Tabla2[],'aux buscarv'!L$1,FALSE)</f>
        <v>MINISTERIO DE TRABAJO</v>
      </c>
      <c r="M964" s="61" t="str">
        <f>VLOOKUP(Tabla14[[#This Row],[id]],Tabla2[],'aux buscarv'!M$1,FALSE)</f>
        <v>ALEM 650</v>
      </c>
      <c r="N964" s="62" t="str">
        <f>VLOOKUP(Tabla14[[#This Row],[id]],Tabla2[],'aux buscarv'!N$1,FALSE)</f>
        <v>https://goo.gl/maps/pUEfbvXcCcNyetBT8</v>
      </c>
      <c r="O964" t="s">
        <v>149</v>
      </c>
      <c r="P964" t="s">
        <v>149</v>
      </c>
      <c r="Q964" t="s">
        <v>134</v>
      </c>
      <c r="R964">
        <v>0</v>
      </c>
    </row>
    <row r="965" spans="1:18" x14ac:dyDescent="0.25">
      <c r="A965" t="s">
        <v>621</v>
      </c>
      <c r="B965" s="46">
        <f>VLOOKUP(Tabla14[[#This Row],[id]],Tabla2[],'aux buscarv'!B$1,FALSE)</f>
        <v>44987</v>
      </c>
      <c r="C965" s="61">
        <f>VLOOKUP(Tabla14[[#This Row],[id]],Tabla2[],'aux buscarv'!C$1,FALSE)</f>
        <v>2</v>
      </c>
      <c r="D965" s="61">
        <f>VLOOKUP(Tabla14[[#This Row],[id]],Tabla2[],'aux buscarv'!D$1,FALSE)</f>
        <v>3</v>
      </c>
      <c r="E965" s="61">
        <f>VLOOKUP(Tabla14[[#This Row],[id]],Tabla2[],'aux buscarv'!E$1,FALSE)</f>
        <v>2023</v>
      </c>
      <c r="F965" s="61">
        <f>VLOOKUP(Tabla14[[#This Row],[id]],Tabla2[],'aux buscarv'!F$1,FALSE)</f>
        <v>10</v>
      </c>
      <c r="G965" s="61" t="str">
        <f>VLOOKUP(Tabla14[[#This Row],[id]],Tabla2[],'aux buscarv'!G$1,FALSE)</f>
        <v>DAPPTE</v>
      </c>
      <c r="H965" s="61" t="str">
        <f>VLOOKUP(Tabla14[[#This Row],[id]],Tabla2[],'aux buscarv'!H$1,FALSE)</f>
        <v>CABA</v>
      </c>
      <c r="I965" s="61">
        <f>VLOOKUP(Tabla14[[#This Row],[id]],Tabla2[],'aux buscarv'!I$1,FALSE)</f>
        <v>41</v>
      </c>
      <c r="J965" s="61" t="str">
        <f>VLOOKUP(Tabla14[[#This Row],[id]],Tabla2[],'aux buscarv'!J$1,FALSE)</f>
        <v>COMUNA 1</v>
      </c>
      <c r="K965" s="61" t="str">
        <f>VLOOKUP(Tabla14[[#This Row],[id]],Tabla2[],'aux buscarv'!K$1,FALSE)</f>
        <v>SAN NICOLAS</v>
      </c>
      <c r="L965" s="61" t="str">
        <f>VLOOKUP(Tabla14[[#This Row],[id]],Tabla2[],'aux buscarv'!L$1,FALSE)</f>
        <v>MINISTERIO DE TRABAJO</v>
      </c>
      <c r="M965" s="61" t="str">
        <f>VLOOKUP(Tabla14[[#This Row],[id]],Tabla2[],'aux buscarv'!M$1,FALSE)</f>
        <v>ALEM 650</v>
      </c>
      <c r="N965" s="62" t="str">
        <f>VLOOKUP(Tabla14[[#This Row],[id]],Tabla2[],'aux buscarv'!N$1,FALSE)</f>
        <v>https://goo.gl/maps/pUEfbvXcCcNyetBT8</v>
      </c>
      <c r="O965" t="s">
        <v>149</v>
      </c>
      <c r="P965" t="s">
        <v>149</v>
      </c>
      <c r="Q965" t="s">
        <v>150</v>
      </c>
      <c r="R965">
        <v>0</v>
      </c>
    </row>
    <row r="966" spans="1:18" x14ac:dyDescent="0.25">
      <c r="A966" t="s">
        <v>621</v>
      </c>
      <c r="B966" s="46">
        <f>VLOOKUP(Tabla14[[#This Row],[id]],Tabla2[],'aux buscarv'!B$1,FALSE)</f>
        <v>44987</v>
      </c>
      <c r="C966" s="61">
        <f>VLOOKUP(Tabla14[[#This Row],[id]],Tabla2[],'aux buscarv'!C$1,FALSE)</f>
        <v>2</v>
      </c>
      <c r="D966" s="61">
        <f>VLOOKUP(Tabla14[[#This Row],[id]],Tabla2[],'aux buscarv'!D$1,FALSE)</f>
        <v>3</v>
      </c>
      <c r="E966" s="61">
        <f>VLOOKUP(Tabla14[[#This Row],[id]],Tabla2[],'aux buscarv'!E$1,FALSE)</f>
        <v>2023</v>
      </c>
      <c r="F966" s="61">
        <f>VLOOKUP(Tabla14[[#This Row],[id]],Tabla2[],'aux buscarv'!F$1,FALSE)</f>
        <v>10</v>
      </c>
      <c r="G966" s="61" t="str">
        <f>VLOOKUP(Tabla14[[#This Row],[id]],Tabla2[],'aux buscarv'!G$1,FALSE)</f>
        <v>DAPPTE</v>
      </c>
      <c r="H966" s="61" t="str">
        <f>VLOOKUP(Tabla14[[#This Row],[id]],Tabla2[],'aux buscarv'!H$1,FALSE)</f>
        <v>CABA</v>
      </c>
      <c r="I966" s="61">
        <f>VLOOKUP(Tabla14[[#This Row],[id]],Tabla2[],'aux buscarv'!I$1,FALSE)</f>
        <v>41</v>
      </c>
      <c r="J966" s="61" t="str">
        <f>VLOOKUP(Tabla14[[#This Row],[id]],Tabla2[],'aux buscarv'!J$1,FALSE)</f>
        <v>COMUNA 1</v>
      </c>
      <c r="K966" s="61" t="str">
        <f>VLOOKUP(Tabla14[[#This Row],[id]],Tabla2[],'aux buscarv'!K$1,FALSE)</f>
        <v>SAN NICOLAS</v>
      </c>
      <c r="L966" s="61" t="str">
        <f>VLOOKUP(Tabla14[[#This Row],[id]],Tabla2[],'aux buscarv'!L$1,FALSE)</f>
        <v>MINISTERIO DE TRABAJO</v>
      </c>
      <c r="M966" s="61" t="str">
        <f>VLOOKUP(Tabla14[[#This Row],[id]],Tabla2[],'aux buscarv'!M$1,FALSE)</f>
        <v>ALEM 650</v>
      </c>
      <c r="N966" s="62" t="str">
        <f>VLOOKUP(Tabla14[[#This Row],[id]],Tabla2[],'aux buscarv'!N$1,FALSE)</f>
        <v>https://goo.gl/maps/pUEfbvXcCcNyetBT8</v>
      </c>
      <c r="O966" t="s">
        <v>151</v>
      </c>
      <c r="P966" t="s">
        <v>151</v>
      </c>
      <c r="Q966" t="s">
        <v>111</v>
      </c>
      <c r="R966">
        <v>0</v>
      </c>
    </row>
    <row r="967" spans="1:18" x14ac:dyDescent="0.25">
      <c r="A967" t="s">
        <v>621</v>
      </c>
      <c r="B967" s="46">
        <f>VLOOKUP(Tabla14[[#This Row],[id]],Tabla2[],'aux buscarv'!B$1,FALSE)</f>
        <v>44987</v>
      </c>
      <c r="C967" s="61">
        <f>VLOOKUP(Tabla14[[#This Row],[id]],Tabla2[],'aux buscarv'!C$1,FALSE)</f>
        <v>2</v>
      </c>
      <c r="D967" s="61">
        <f>VLOOKUP(Tabla14[[#This Row],[id]],Tabla2[],'aux buscarv'!D$1,FALSE)</f>
        <v>3</v>
      </c>
      <c r="E967" s="61">
        <f>VLOOKUP(Tabla14[[#This Row],[id]],Tabla2[],'aux buscarv'!E$1,FALSE)</f>
        <v>2023</v>
      </c>
      <c r="F967" s="61">
        <f>VLOOKUP(Tabla14[[#This Row],[id]],Tabla2[],'aux buscarv'!F$1,FALSE)</f>
        <v>10</v>
      </c>
      <c r="G967" s="61" t="str">
        <f>VLOOKUP(Tabla14[[#This Row],[id]],Tabla2[],'aux buscarv'!G$1,FALSE)</f>
        <v>DAPPTE</v>
      </c>
      <c r="H967" s="61" t="str">
        <f>VLOOKUP(Tabla14[[#This Row],[id]],Tabla2[],'aux buscarv'!H$1,FALSE)</f>
        <v>CABA</v>
      </c>
      <c r="I967" s="61">
        <f>VLOOKUP(Tabla14[[#This Row],[id]],Tabla2[],'aux buscarv'!I$1,FALSE)</f>
        <v>41</v>
      </c>
      <c r="J967" s="61" t="str">
        <f>VLOOKUP(Tabla14[[#This Row],[id]],Tabla2[],'aux buscarv'!J$1,FALSE)</f>
        <v>COMUNA 1</v>
      </c>
      <c r="K967" s="61" t="str">
        <f>VLOOKUP(Tabla14[[#This Row],[id]],Tabla2[],'aux buscarv'!K$1,FALSE)</f>
        <v>SAN NICOLAS</v>
      </c>
      <c r="L967" s="61" t="str">
        <f>VLOOKUP(Tabla14[[#This Row],[id]],Tabla2[],'aux buscarv'!L$1,FALSE)</f>
        <v>MINISTERIO DE TRABAJO</v>
      </c>
      <c r="M967" s="61" t="str">
        <f>VLOOKUP(Tabla14[[#This Row],[id]],Tabla2[],'aux buscarv'!M$1,FALSE)</f>
        <v>ALEM 650</v>
      </c>
      <c r="N967" s="62" t="str">
        <f>VLOOKUP(Tabla14[[#This Row],[id]],Tabla2[],'aux buscarv'!N$1,FALSE)</f>
        <v>https://goo.gl/maps/pUEfbvXcCcNyetBT8</v>
      </c>
      <c r="O967" t="s">
        <v>151</v>
      </c>
      <c r="P967" t="s">
        <v>151</v>
      </c>
      <c r="Q967" t="s">
        <v>142</v>
      </c>
      <c r="R967">
        <v>0</v>
      </c>
    </row>
    <row r="968" spans="1:18" x14ac:dyDescent="0.25">
      <c r="A968" t="s">
        <v>621</v>
      </c>
      <c r="B968" s="46">
        <f>VLOOKUP(Tabla14[[#This Row],[id]],Tabla2[],'aux buscarv'!B$1,FALSE)</f>
        <v>44987</v>
      </c>
      <c r="C968" s="61">
        <f>VLOOKUP(Tabla14[[#This Row],[id]],Tabla2[],'aux buscarv'!C$1,FALSE)</f>
        <v>2</v>
      </c>
      <c r="D968" s="61">
        <f>VLOOKUP(Tabla14[[#This Row],[id]],Tabla2[],'aux buscarv'!D$1,FALSE)</f>
        <v>3</v>
      </c>
      <c r="E968" s="61">
        <f>VLOOKUP(Tabla14[[#This Row],[id]],Tabla2[],'aux buscarv'!E$1,FALSE)</f>
        <v>2023</v>
      </c>
      <c r="F968" s="61">
        <f>VLOOKUP(Tabla14[[#This Row],[id]],Tabla2[],'aux buscarv'!F$1,FALSE)</f>
        <v>10</v>
      </c>
      <c r="G968" s="61" t="str">
        <f>VLOOKUP(Tabla14[[#This Row],[id]],Tabla2[],'aux buscarv'!G$1,FALSE)</f>
        <v>DAPPTE</v>
      </c>
      <c r="H968" s="61" t="str">
        <f>VLOOKUP(Tabla14[[#This Row],[id]],Tabla2[],'aux buscarv'!H$1,FALSE)</f>
        <v>CABA</v>
      </c>
      <c r="I968" s="61">
        <f>VLOOKUP(Tabla14[[#This Row],[id]],Tabla2[],'aux buscarv'!I$1,FALSE)</f>
        <v>41</v>
      </c>
      <c r="J968" s="61" t="str">
        <f>VLOOKUP(Tabla14[[#This Row],[id]],Tabla2[],'aux buscarv'!J$1,FALSE)</f>
        <v>COMUNA 1</v>
      </c>
      <c r="K968" s="61" t="str">
        <f>VLOOKUP(Tabla14[[#This Row],[id]],Tabla2[],'aux buscarv'!K$1,FALSE)</f>
        <v>SAN NICOLAS</v>
      </c>
      <c r="L968" s="61" t="str">
        <f>VLOOKUP(Tabla14[[#This Row],[id]],Tabla2[],'aux buscarv'!L$1,FALSE)</f>
        <v>MINISTERIO DE TRABAJO</v>
      </c>
      <c r="M968" s="61" t="str">
        <f>VLOOKUP(Tabla14[[#This Row],[id]],Tabla2[],'aux buscarv'!M$1,FALSE)</f>
        <v>ALEM 650</v>
      </c>
      <c r="N968" s="62" t="str">
        <f>VLOOKUP(Tabla14[[#This Row],[id]],Tabla2[],'aux buscarv'!N$1,FALSE)</f>
        <v>https://goo.gl/maps/pUEfbvXcCcNyetBT8</v>
      </c>
      <c r="O968" t="s">
        <v>151</v>
      </c>
      <c r="P968" t="s">
        <v>151</v>
      </c>
      <c r="Q968" t="s">
        <v>121</v>
      </c>
      <c r="R968">
        <v>0</v>
      </c>
    </row>
    <row r="969" spans="1:18" x14ac:dyDescent="0.25">
      <c r="A969" t="s">
        <v>621</v>
      </c>
      <c r="B969" s="46">
        <f>VLOOKUP(Tabla14[[#This Row],[id]],Tabla2[],'aux buscarv'!B$1,FALSE)</f>
        <v>44987</v>
      </c>
      <c r="C969" s="61">
        <f>VLOOKUP(Tabla14[[#This Row],[id]],Tabla2[],'aux buscarv'!C$1,FALSE)</f>
        <v>2</v>
      </c>
      <c r="D969" s="61">
        <f>VLOOKUP(Tabla14[[#This Row],[id]],Tabla2[],'aux buscarv'!D$1,FALSE)</f>
        <v>3</v>
      </c>
      <c r="E969" s="61">
        <f>VLOOKUP(Tabla14[[#This Row],[id]],Tabla2[],'aux buscarv'!E$1,FALSE)</f>
        <v>2023</v>
      </c>
      <c r="F969" s="61">
        <f>VLOOKUP(Tabla14[[#This Row],[id]],Tabla2[],'aux buscarv'!F$1,FALSE)</f>
        <v>10</v>
      </c>
      <c r="G969" s="61" t="str">
        <f>VLOOKUP(Tabla14[[#This Row],[id]],Tabla2[],'aux buscarv'!G$1,FALSE)</f>
        <v>DAPPTE</v>
      </c>
      <c r="H969" s="61" t="str">
        <f>VLOOKUP(Tabla14[[#This Row],[id]],Tabla2[],'aux buscarv'!H$1,FALSE)</f>
        <v>CABA</v>
      </c>
      <c r="I969" s="61">
        <f>VLOOKUP(Tabla14[[#This Row],[id]],Tabla2[],'aux buscarv'!I$1,FALSE)</f>
        <v>41</v>
      </c>
      <c r="J969" s="61" t="str">
        <f>VLOOKUP(Tabla14[[#This Row],[id]],Tabla2[],'aux buscarv'!J$1,FALSE)</f>
        <v>COMUNA 1</v>
      </c>
      <c r="K969" s="61" t="str">
        <f>VLOOKUP(Tabla14[[#This Row],[id]],Tabla2[],'aux buscarv'!K$1,FALSE)</f>
        <v>SAN NICOLAS</v>
      </c>
      <c r="L969" s="61" t="str">
        <f>VLOOKUP(Tabla14[[#This Row],[id]],Tabla2[],'aux buscarv'!L$1,FALSE)</f>
        <v>MINISTERIO DE TRABAJO</v>
      </c>
      <c r="M969" s="61" t="str">
        <f>VLOOKUP(Tabla14[[#This Row],[id]],Tabla2[],'aux buscarv'!M$1,FALSE)</f>
        <v>ALEM 650</v>
      </c>
      <c r="N969" s="62" t="str">
        <f>VLOOKUP(Tabla14[[#This Row],[id]],Tabla2[],'aux buscarv'!N$1,FALSE)</f>
        <v>https://goo.gl/maps/pUEfbvXcCcNyetBT8</v>
      </c>
      <c r="O969" t="s">
        <v>151</v>
      </c>
      <c r="P969" t="s">
        <v>151</v>
      </c>
      <c r="Q969" t="s">
        <v>134</v>
      </c>
      <c r="R969">
        <v>0</v>
      </c>
    </row>
    <row r="970" spans="1:18" x14ac:dyDescent="0.25">
      <c r="A970" t="s">
        <v>621</v>
      </c>
      <c r="B970" s="46">
        <f>VLOOKUP(Tabla14[[#This Row],[id]],Tabla2[],'aux buscarv'!B$1,FALSE)</f>
        <v>44987</v>
      </c>
      <c r="C970" s="61">
        <f>VLOOKUP(Tabla14[[#This Row],[id]],Tabla2[],'aux buscarv'!C$1,FALSE)</f>
        <v>2</v>
      </c>
      <c r="D970" s="61">
        <f>VLOOKUP(Tabla14[[#This Row],[id]],Tabla2[],'aux buscarv'!D$1,FALSE)</f>
        <v>3</v>
      </c>
      <c r="E970" s="61">
        <f>VLOOKUP(Tabla14[[#This Row],[id]],Tabla2[],'aux buscarv'!E$1,FALSE)</f>
        <v>2023</v>
      </c>
      <c r="F970" s="61">
        <f>VLOOKUP(Tabla14[[#This Row],[id]],Tabla2[],'aux buscarv'!F$1,FALSE)</f>
        <v>10</v>
      </c>
      <c r="G970" s="61" t="str">
        <f>VLOOKUP(Tabla14[[#This Row],[id]],Tabla2[],'aux buscarv'!G$1,FALSE)</f>
        <v>DAPPTE</v>
      </c>
      <c r="H970" s="61" t="str">
        <f>VLOOKUP(Tabla14[[#This Row],[id]],Tabla2[],'aux buscarv'!H$1,FALSE)</f>
        <v>CABA</v>
      </c>
      <c r="I970" s="61">
        <f>VLOOKUP(Tabla14[[#This Row],[id]],Tabla2[],'aux buscarv'!I$1,FALSE)</f>
        <v>41</v>
      </c>
      <c r="J970" s="61" t="str">
        <f>VLOOKUP(Tabla14[[#This Row],[id]],Tabla2[],'aux buscarv'!J$1,FALSE)</f>
        <v>COMUNA 1</v>
      </c>
      <c r="K970" s="61" t="str">
        <f>VLOOKUP(Tabla14[[#This Row],[id]],Tabla2[],'aux buscarv'!K$1,FALSE)</f>
        <v>SAN NICOLAS</v>
      </c>
      <c r="L970" s="61" t="str">
        <f>VLOOKUP(Tabla14[[#This Row],[id]],Tabla2[],'aux buscarv'!L$1,FALSE)</f>
        <v>MINISTERIO DE TRABAJO</v>
      </c>
      <c r="M970" s="61" t="str">
        <f>VLOOKUP(Tabla14[[#This Row],[id]],Tabla2[],'aux buscarv'!M$1,FALSE)</f>
        <v>ALEM 650</v>
      </c>
      <c r="N970" s="62" t="str">
        <f>VLOOKUP(Tabla14[[#This Row],[id]],Tabla2[],'aux buscarv'!N$1,FALSE)</f>
        <v>https://goo.gl/maps/pUEfbvXcCcNyetBT8</v>
      </c>
      <c r="O970" t="s">
        <v>152</v>
      </c>
      <c r="P970" t="s">
        <v>152</v>
      </c>
      <c r="Q970" t="s">
        <v>111</v>
      </c>
      <c r="R970">
        <v>0</v>
      </c>
    </row>
    <row r="971" spans="1:18" x14ac:dyDescent="0.25">
      <c r="A971" t="s">
        <v>621</v>
      </c>
      <c r="B971" s="46">
        <f>VLOOKUP(Tabla14[[#This Row],[id]],Tabla2[],'aux buscarv'!B$1,FALSE)</f>
        <v>44987</v>
      </c>
      <c r="C971" s="61">
        <f>VLOOKUP(Tabla14[[#This Row],[id]],Tabla2[],'aux buscarv'!C$1,FALSE)</f>
        <v>2</v>
      </c>
      <c r="D971" s="61">
        <f>VLOOKUP(Tabla14[[#This Row],[id]],Tabla2[],'aux buscarv'!D$1,FALSE)</f>
        <v>3</v>
      </c>
      <c r="E971" s="61">
        <f>VLOOKUP(Tabla14[[#This Row],[id]],Tabla2[],'aux buscarv'!E$1,FALSE)</f>
        <v>2023</v>
      </c>
      <c r="F971" s="61">
        <f>VLOOKUP(Tabla14[[#This Row],[id]],Tabla2[],'aux buscarv'!F$1,FALSE)</f>
        <v>10</v>
      </c>
      <c r="G971" s="61" t="str">
        <f>VLOOKUP(Tabla14[[#This Row],[id]],Tabla2[],'aux buscarv'!G$1,FALSE)</f>
        <v>DAPPTE</v>
      </c>
      <c r="H971" s="61" t="str">
        <f>VLOOKUP(Tabla14[[#This Row],[id]],Tabla2[],'aux buscarv'!H$1,FALSE)</f>
        <v>CABA</v>
      </c>
      <c r="I971" s="61">
        <f>VLOOKUP(Tabla14[[#This Row],[id]],Tabla2[],'aux buscarv'!I$1,FALSE)</f>
        <v>41</v>
      </c>
      <c r="J971" s="61" t="str">
        <f>VLOOKUP(Tabla14[[#This Row],[id]],Tabla2[],'aux buscarv'!J$1,FALSE)</f>
        <v>COMUNA 1</v>
      </c>
      <c r="K971" s="61" t="str">
        <f>VLOOKUP(Tabla14[[#This Row],[id]],Tabla2[],'aux buscarv'!K$1,FALSE)</f>
        <v>SAN NICOLAS</v>
      </c>
      <c r="L971" s="61" t="str">
        <f>VLOOKUP(Tabla14[[#This Row],[id]],Tabla2[],'aux buscarv'!L$1,FALSE)</f>
        <v>MINISTERIO DE TRABAJO</v>
      </c>
      <c r="M971" s="61" t="str">
        <f>VLOOKUP(Tabla14[[#This Row],[id]],Tabla2[],'aux buscarv'!M$1,FALSE)</f>
        <v>ALEM 650</v>
      </c>
      <c r="N971" s="62" t="str">
        <f>VLOOKUP(Tabla14[[#This Row],[id]],Tabla2[],'aux buscarv'!N$1,FALSE)</f>
        <v>https://goo.gl/maps/pUEfbvXcCcNyetBT8</v>
      </c>
      <c r="O971" t="s">
        <v>152</v>
      </c>
      <c r="P971" t="s">
        <v>152</v>
      </c>
      <c r="Q971" t="s">
        <v>142</v>
      </c>
      <c r="R971">
        <v>0</v>
      </c>
    </row>
    <row r="972" spans="1:18" x14ac:dyDescent="0.25">
      <c r="A972" t="s">
        <v>621</v>
      </c>
      <c r="B972" s="46">
        <f>VLOOKUP(Tabla14[[#This Row],[id]],Tabla2[],'aux buscarv'!B$1,FALSE)</f>
        <v>44987</v>
      </c>
      <c r="C972" s="61">
        <f>VLOOKUP(Tabla14[[#This Row],[id]],Tabla2[],'aux buscarv'!C$1,FALSE)</f>
        <v>2</v>
      </c>
      <c r="D972" s="61">
        <f>VLOOKUP(Tabla14[[#This Row],[id]],Tabla2[],'aux buscarv'!D$1,FALSE)</f>
        <v>3</v>
      </c>
      <c r="E972" s="61">
        <f>VLOOKUP(Tabla14[[#This Row],[id]],Tabla2[],'aux buscarv'!E$1,FALSE)</f>
        <v>2023</v>
      </c>
      <c r="F972" s="61">
        <f>VLOOKUP(Tabla14[[#This Row],[id]],Tabla2[],'aux buscarv'!F$1,FALSE)</f>
        <v>10</v>
      </c>
      <c r="G972" s="61" t="str">
        <f>VLOOKUP(Tabla14[[#This Row],[id]],Tabla2[],'aux buscarv'!G$1,FALSE)</f>
        <v>DAPPTE</v>
      </c>
      <c r="H972" s="61" t="str">
        <f>VLOOKUP(Tabla14[[#This Row],[id]],Tabla2[],'aux buscarv'!H$1,FALSE)</f>
        <v>CABA</v>
      </c>
      <c r="I972" s="61">
        <f>VLOOKUP(Tabla14[[#This Row],[id]],Tabla2[],'aux buscarv'!I$1,FALSE)</f>
        <v>41</v>
      </c>
      <c r="J972" s="61" t="str">
        <f>VLOOKUP(Tabla14[[#This Row],[id]],Tabla2[],'aux buscarv'!J$1,FALSE)</f>
        <v>COMUNA 1</v>
      </c>
      <c r="K972" s="61" t="str">
        <f>VLOOKUP(Tabla14[[#This Row],[id]],Tabla2[],'aux buscarv'!K$1,FALSE)</f>
        <v>SAN NICOLAS</v>
      </c>
      <c r="L972" s="61" t="str">
        <f>VLOOKUP(Tabla14[[#This Row],[id]],Tabla2[],'aux buscarv'!L$1,FALSE)</f>
        <v>MINISTERIO DE TRABAJO</v>
      </c>
      <c r="M972" s="61" t="str">
        <f>VLOOKUP(Tabla14[[#This Row],[id]],Tabla2[],'aux buscarv'!M$1,FALSE)</f>
        <v>ALEM 650</v>
      </c>
      <c r="N972" s="62" t="str">
        <f>VLOOKUP(Tabla14[[#This Row],[id]],Tabla2[],'aux buscarv'!N$1,FALSE)</f>
        <v>https://goo.gl/maps/pUEfbvXcCcNyetBT8</v>
      </c>
      <c r="O972" t="s">
        <v>152</v>
      </c>
      <c r="P972" t="s">
        <v>152</v>
      </c>
      <c r="Q972" t="s">
        <v>134</v>
      </c>
      <c r="R972">
        <v>0</v>
      </c>
    </row>
    <row r="973" spans="1:18" x14ac:dyDescent="0.25">
      <c r="A973" t="s">
        <v>621</v>
      </c>
      <c r="B973" s="46">
        <f>VLOOKUP(Tabla14[[#This Row],[id]],Tabla2[],'aux buscarv'!B$1,FALSE)</f>
        <v>44987</v>
      </c>
      <c r="C973" s="61">
        <f>VLOOKUP(Tabla14[[#This Row],[id]],Tabla2[],'aux buscarv'!C$1,FALSE)</f>
        <v>2</v>
      </c>
      <c r="D973" s="61">
        <f>VLOOKUP(Tabla14[[#This Row],[id]],Tabla2[],'aux buscarv'!D$1,FALSE)</f>
        <v>3</v>
      </c>
      <c r="E973" s="61">
        <f>VLOOKUP(Tabla14[[#This Row],[id]],Tabla2[],'aux buscarv'!E$1,FALSE)</f>
        <v>2023</v>
      </c>
      <c r="F973" s="61">
        <f>VLOOKUP(Tabla14[[#This Row],[id]],Tabla2[],'aux buscarv'!F$1,FALSE)</f>
        <v>10</v>
      </c>
      <c r="G973" s="61" t="str">
        <f>VLOOKUP(Tabla14[[#This Row],[id]],Tabla2[],'aux buscarv'!G$1,FALSE)</f>
        <v>DAPPTE</v>
      </c>
      <c r="H973" s="61" t="str">
        <f>VLOOKUP(Tabla14[[#This Row],[id]],Tabla2[],'aux buscarv'!H$1,FALSE)</f>
        <v>CABA</v>
      </c>
      <c r="I973" s="61">
        <f>VLOOKUP(Tabla14[[#This Row],[id]],Tabla2[],'aux buscarv'!I$1,FALSE)</f>
        <v>41</v>
      </c>
      <c r="J973" s="61" t="str">
        <f>VLOOKUP(Tabla14[[#This Row],[id]],Tabla2[],'aux buscarv'!J$1,FALSE)</f>
        <v>COMUNA 1</v>
      </c>
      <c r="K973" s="61" t="str">
        <f>VLOOKUP(Tabla14[[#This Row],[id]],Tabla2[],'aux buscarv'!K$1,FALSE)</f>
        <v>SAN NICOLAS</v>
      </c>
      <c r="L973" s="61" t="str">
        <f>VLOOKUP(Tabla14[[#This Row],[id]],Tabla2[],'aux buscarv'!L$1,FALSE)</f>
        <v>MINISTERIO DE TRABAJO</v>
      </c>
      <c r="M973" s="61" t="str">
        <f>VLOOKUP(Tabla14[[#This Row],[id]],Tabla2[],'aux buscarv'!M$1,FALSE)</f>
        <v>ALEM 650</v>
      </c>
      <c r="N973" s="62" t="str">
        <f>VLOOKUP(Tabla14[[#This Row],[id]],Tabla2[],'aux buscarv'!N$1,FALSE)</f>
        <v>https://goo.gl/maps/pUEfbvXcCcNyetBT8</v>
      </c>
      <c r="O973" t="s">
        <v>153</v>
      </c>
      <c r="P973" t="s">
        <v>153</v>
      </c>
      <c r="Q973" t="s">
        <v>111</v>
      </c>
      <c r="R973">
        <v>0</v>
      </c>
    </row>
    <row r="974" spans="1:18" x14ac:dyDescent="0.25">
      <c r="A974" t="s">
        <v>621</v>
      </c>
      <c r="B974" s="46">
        <f>VLOOKUP(Tabla14[[#This Row],[id]],Tabla2[],'aux buscarv'!B$1,FALSE)</f>
        <v>44987</v>
      </c>
      <c r="C974" s="61">
        <f>VLOOKUP(Tabla14[[#This Row],[id]],Tabla2[],'aux buscarv'!C$1,FALSE)</f>
        <v>2</v>
      </c>
      <c r="D974" s="61">
        <f>VLOOKUP(Tabla14[[#This Row],[id]],Tabla2[],'aux buscarv'!D$1,FALSE)</f>
        <v>3</v>
      </c>
      <c r="E974" s="61">
        <f>VLOOKUP(Tabla14[[#This Row],[id]],Tabla2[],'aux buscarv'!E$1,FALSE)</f>
        <v>2023</v>
      </c>
      <c r="F974" s="61">
        <f>VLOOKUP(Tabla14[[#This Row],[id]],Tabla2[],'aux buscarv'!F$1,FALSE)</f>
        <v>10</v>
      </c>
      <c r="G974" s="61" t="str">
        <f>VLOOKUP(Tabla14[[#This Row],[id]],Tabla2[],'aux buscarv'!G$1,FALSE)</f>
        <v>DAPPTE</v>
      </c>
      <c r="H974" s="61" t="str">
        <f>VLOOKUP(Tabla14[[#This Row],[id]],Tabla2[],'aux buscarv'!H$1,FALSE)</f>
        <v>CABA</v>
      </c>
      <c r="I974" s="61">
        <f>VLOOKUP(Tabla14[[#This Row],[id]],Tabla2[],'aux buscarv'!I$1,FALSE)</f>
        <v>41</v>
      </c>
      <c r="J974" s="61" t="str">
        <f>VLOOKUP(Tabla14[[#This Row],[id]],Tabla2[],'aux buscarv'!J$1,FALSE)</f>
        <v>COMUNA 1</v>
      </c>
      <c r="K974" s="61" t="str">
        <f>VLOOKUP(Tabla14[[#This Row],[id]],Tabla2[],'aux buscarv'!K$1,FALSE)</f>
        <v>SAN NICOLAS</v>
      </c>
      <c r="L974" s="61" t="str">
        <f>VLOOKUP(Tabla14[[#This Row],[id]],Tabla2[],'aux buscarv'!L$1,FALSE)</f>
        <v>MINISTERIO DE TRABAJO</v>
      </c>
      <c r="M974" s="61" t="str">
        <f>VLOOKUP(Tabla14[[#This Row],[id]],Tabla2[],'aux buscarv'!M$1,FALSE)</f>
        <v>ALEM 650</v>
      </c>
      <c r="N974" s="62" t="str">
        <f>VLOOKUP(Tabla14[[#This Row],[id]],Tabla2[],'aux buscarv'!N$1,FALSE)</f>
        <v>https://goo.gl/maps/pUEfbvXcCcNyetBT8</v>
      </c>
      <c r="O974" t="s">
        <v>153</v>
      </c>
      <c r="P974" t="s">
        <v>153</v>
      </c>
      <c r="Q974" t="s">
        <v>154</v>
      </c>
      <c r="R974">
        <v>0</v>
      </c>
    </row>
    <row r="975" spans="1:18" x14ac:dyDescent="0.25">
      <c r="A975" t="s">
        <v>621</v>
      </c>
      <c r="B975" s="46">
        <f>VLOOKUP(Tabla14[[#This Row],[id]],Tabla2[],'aux buscarv'!B$1,FALSE)</f>
        <v>44987</v>
      </c>
      <c r="C975" s="61">
        <f>VLOOKUP(Tabla14[[#This Row],[id]],Tabla2[],'aux buscarv'!C$1,FALSE)</f>
        <v>2</v>
      </c>
      <c r="D975" s="61">
        <f>VLOOKUP(Tabla14[[#This Row],[id]],Tabla2[],'aux buscarv'!D$1,FALSE)</f>
        <v>3</v>
      </c>
      <c r="E975" s="61">
        <f>VLOOKUP(Tabla14[[#This Row],[id]],Tabla2[],'aux buscarv'!E$1,FALSE)</f>
        <v>2023</v>
      </c>
      <c r="F975" s="61">
        <f>VLOOKUP(Tabla14[[#This Row],[id]],Tabla2[],'aux buscarv'!F$1,FALSE)</f>
        <v>10</v>
      </c>
      <c r="G975" s="61" t="str">
        <f>VLOOKUP(Tabla14[[#This Row],[id]],Tabla2[],'aux buscarv'!G$1,FALSE)</f>
        <v>DAPPTE</v>
      </c>
      <c r="H975" s="61" t="str">
        <f>VLOOKUP(Tabla14[[#This Row],[id]],Tabla2[],'aux buscarv'!H$1,FALSE)</f>
        <v>CABA</v>
      </c>
      <c r="I975" s="61">
        <f>VLOOKUP(Tabla14[[#This Row],[id]],Tabla2[],'aux buscarv'!I$1,FALSE)</f>
        <v>41</v>
      </c>
      <c r="J975" s="61" t="str">
        <f>VLOOKUP(Tabla14[[#This Row],[id]],Tabla2[],'aux buscarv'!J$1,FALSE)</f>
        <v>COMUNA 1</v>
      </c>
      <c r="K975" s="61" t="str">
        <f>VLOOKUP(Tabla14[[#This Row],[id]],Tabla2[],'aux buscarv'!K$1,FALSE)</f>
        <v>SAN NICOLAS</v>
      </c>
      <c r="L975" s="61" t="str">
        <f>VLOOKUP(Tabla14[[#This Row],[id]],Tabla2[],'aux buscarv'!L$1,FALSE)</f>
        <v>MINISTERIO DE TRABAJO</v>
      </c>
      <c r="M975" s="61" t="str">
        <f>VLOOKUP(Tabla14[[#This Row],[id]],Tabla2[],'aux buscarv'!M$1,FALSE)</f>
        <v>ALEM 650</v>
      </c>
      <c r="N975" s="62" t="str">
        <f>VLOOKUP(Tabla14[[#This Row],[id]],Tabla2[],'aux buscarv'!N$1,FALSE)</f>
        <v>https://goo.gl/maps/pUEfbvXcCcNyetBT8</v>
      </c>
      <c r="O975" t="s">
        <v>153</v>
      </c>
      <c r="P975" t="s">
        <v>153</v>
      </c>
      <c r="Q975" t="s">
        <v>155</v>
      </c>
      <c r="R975">
        <v>0</v>
      </c>
    </row>
    <row r="976" spans="1:18" s="78" customFormat="1" x14ac:dyDescent="0.25">
      <c r="A976" t="s">
        <v>621</v>
      </c>
      <c r="B976" s="46">
        <f>VLOOKUP(Tabla14[[#This Row],[id]],Tabla2[],'aux buscarv'!B$1,FALSE)</f>
        <v>44987</v>
      </c>
      <c r="C976" s="61">
        <f>VLOOKUP(Tabla14[[#This Row],[id]],Tabla2[],'aux buscarv'!C$1,FALSE)</f>
        <v>2</v>
      </c>
      <c r="D976" s="61">
        <f>VLOOKUP(Tabla14[[#This Row],[id]],Tabla2[],'aux buscarv'!D$1,FALSE)</f>
        <v>3</v>
      </c>
      <c r="E976" s="61">
        <f>VLOOKUP(Tabla14[[#This Row],[id]],Tabla2[],'aux buscarv'!E$1,FALSE)</f>
        <v>2023</v>
      </c>
      <c r="F976" s="61">
        <f>VLOOKUP(Tabla14[[#This Row],[id]],Tabla2[],'aux buscarv'!F$1,FALSE)</f>
        <v>10</v>
      </c>
      <c r="G976" s="61" t="str">
        <f>VLOOKUP(Tabla14[[#This Row],[id]],Tabla2[],'aux buscarv'!G$1,FALSE)</f>
        <v>DAPPTE</v>
      </c>
      <c r="H976" s="61" t="str">
        <f>VLOOKUP(Tabla14[[#This Row],[id]],Tabla2[],'aux buscarv'!H$1,FALSE)</f>
        <v>CABA</v>
      </c>
      <c r="I976" s="61">
        <f>VLOOKUP(Tabla14[[#This Row],[id]],Tabla2[],'aux buscarv'!I$1,FALSE)</f>
        <v>41</v>
      </c>
      <c r="J976" s="61" t="str">
        <f>VLOOKUP(Tabla14[[#This Row],[id]],Tabla2[],'aux buscarv'!J$1,FALSE)</f>
        <v>COMUNA 1</v>
      </c>
      <c r="K976" s="61" t="str">
        <f>VLOOKUP(Tabla14[[#This Row],[id]],Tabla2[],'aux buscarv'!K$1,FALSE)</f>
        <v>SAN NICOLAS</v>
      </c>
      <c r="L976" s="61" t="str">
        <f>VLOOKUP(Tabla14[[#This Row],[id]],Tabla2[],'aux buscarv'!L$1,FALSE)</f>
        <v>MINISTERIO DE TRABAJO</v>
      </c>
      <c r="M976" s="61" t="str">
        <f>VLOOKUP(Tabla14[[#This Row],[id]],Tabla2[],'aux buscarv'!M$1,FALSE)</f>
        <v>ALEM 650</v>
      </c>
      <c r="N976" s="62" t="str">
        <f>VLOOKUP(Tabla14[[#This Row],[id]],Tabla2[],'aux buscarv'!N$1,FALSE)</f>
        <v>https://goo.gl/maps/pUEfbvXcCcNyetBT8</v>
      </c>
      <c r="O976" t="s">
        <v>153</v>
      </c>
      <c r="P976" t="s">
        <v>153</v>
      </c>
      <c r="Q976" t="s">
        <v>156</v>
      </c>
      <c r="R976">
        <v>0</v>
      </c>
    </row>
    <row r="977" spans="1:18" s="78" customFormat="1" x14ac:dyDescent="0.25">
      <c r="A977" t="s">
        <v>621</v>
      </c>
      <c r="B977" s="46">
        <f>VLOOKUP(Tabla14[[#This Row],[id]],Tabla2[],'aux buscarv'!B$1,FALSE)</f>
        <v>44987</v>
      </c>
      <c r="C977" s="61">
        <f>VLOOKUP(Tabla14[[#This Row],[id]],Tabla2[],'aux buscarv'!C$1,FALSE)</f>
        <v>2</v>
      </c>
      <c r="D977" s="61">
        <f>VLOOKUP(Tabla14[[#This Row],[id]],Tabla2[],'aux buscarv'!D$1,FALSE)</f>
        <v>3</v>
      </c>
      <c r="E977" s="61">
        <f>VLOOKUP(Tabla14[[#This Row],[id]],Tabla2[],'aux buscarv'!E$1,FALSE)</f>
        <v>2023</v>
      </c>
      <c r="F977" s="61">
        <f>VLOOKUP(Tabla14[[#This Row],[id]],Tabla2[],'aux buscarv'!F$1,FALSE)</f>
        <v>10</v>
      </c>
      <c r="G977" s="61" t="str">
        <f>VLOOKUP(Tabla14[[#This Row],[id]],Tabla2[],'aux buscarv'!G$1,FALSE)</f>
        <v>DAPPTE</v>
      </c>
      <c r="H977" s="61" t="str">
        <f>VLOOKUP(Tabla14[[#This Row],[id]],Tabla2[],'aux buscarv'!H$1,FALSE)</f>
        <v>CABA</v>
      </c>
      <c r="I977" s="61">
        <f>VLOOKUP(Tabla14[[#This Row],[id]],Tabla2[],'aux buscarv'!I$1,FALSE)</f>
        <v>41</v>
      </c>
      <c r="J977" s="61" t="str">
        <f>VLOOKUP(Tabla14[[#This Row],[id]],Tabla2[],'aux buscarv'!J$1,FALSE)</f>
        <v>COMUNA 1</v>
      </c>
      <c r="K977" s="61" t="str">
        <f>VLOOKUP(Tabla14[[#This Row],[id]],Tabla2[],'aux buscarv'!K$1,FALSE)</f>
        <v>SAN NICOLAS</v>
      </c>
      <c r="L977" s="61" t="str">
        <f>VLOOKUP(Tabla14[[#This Row],[id]],Tabla2[],'aux buscarv'!L$1,FALSE)</f>
        <v>MINISTERIO DE TRABAJO</v>
      </c>
      <c r="M977" s="61" t="str">
        <f>VLOOKUP(Tabla14[[#This Row],[id]],Tabla2[],'aux buscarv'!M$1,FALSE)</f>
        <v>ALEM 650</v>
      </c>
      <c r="N977" s="62" t="str">
        <f>VLOOKUP(Tabla14[[#This Row],[id]],Tabla2[],'aux buscarv'!N$1,FALSE)</f>
        <v>https://goo.gl/maps/pUEfbvXcCcNyetBT8</v>
      </c>
      <c r="O977" t="s">
        <v>153</v>
      </c>
      <c r="P977" t="s">
        <v>153</v>
      </c>
      <c r="Q977" t="s">
        <v>157</v>
      </c>
      <c r="R977">
        <v>0</v>
      </c>
    </row>
    <row r="978" spans="1:18" s="78" customFormat="1" x14ac:dyDescent="0.25">
      <c r="A978" t="s">
        <v>621</v>
      </c>
      <c r="B978" s="46">
        <f>VLOOKUP(Tabla14[[#This Row],[id]],Tabla2[],'aux buscarv'!B$1,FALSE)</f>
        <v>44987</v>
      </c>
      <c r="C978" s="61">
        <f>VLOOKUP(Tabla14[[#This Row],[id]],Tabla2[],'aux buscarv'!C$1,FALSE)</f>
        <v>2</v>
      </c>
      <c r="D978" s="61">
        <f>VLOOKUP(Tabla14[[#This Row],[id]],Tabla2[],'aux buscarv'!D$1,FALSE)</f>
        <v>3</v>
      </c>
      <c r="E978" s="61">
        <f>VLOOKUP(Tabla14[[#This Row],[id]],Tabla2[],'aux buscarv'!E$1,FALSE)</f>
        <v>2023</v>
      </c>
      <c r="F978" s="61">
        <f>VLOOKUP(Tabla14[[#This Row],[id]],Tabla2[],'aux buscarv'!F$1,FALSE)</f>
        <v>10</v>
      </c>
      <c r="G978" s="61" t="str">
        <f>VLOOKUP(Tabla14[[#This Row],[id]],Tabla2[],'aux buscarv'!G$1,FALSE)</f>
        <v>DAPPTE</v>
      </c>
      <c r="H978" s="61" t="str">
        <f>VLOOKUP(Tabla14[[#This Row],[id]],Tabla2[],'aux buscarv'!H$1,FALSE)</f>
        <v>CABA</v>
      </c>
      <c r="I978" s="61">
        <f>VLOOKUP(Tabla14[[#This Row],[id]],Tabla2[],'aux buscarv'!I$1,FALSE)</f>
        <v>41</v>
      </c>
      <c r="J978" s="61" t="str">
        <f>VLOOKUP(Tabla14[[#This Row],[id]],Tabla2[],'aux buscarv'!J$1,FALSE)</f>
        <v>COMUNA 1</v>
      </c>
      <c r="K978" s="61" t="str">
        <f>VLOOKUP(Tabla14[[#This Row],[id]],Tabla2[],'aux buscarv'!K$1,FALSE)</f>
        <v>SAN NICOLAS</v>
      </c>
      <c r="L978" s="61" t="str">
        <f>VLOOKUP(Tabla14[[#This Row],[id]],Tabla2[],'aux buscarv'!L$1,FALSE)</f>
        <v>MINISTERIO DE TRABAJO</v>
      </c>
      <c r="M978" s="61" t="str">
        <f>VLOOKUP(Tabla14[[#This Row],[id]],Tabla2[],'aux buscarv'!M$1,FALSE)</f>
        <v>ALEM 650</v>
      </c>
      <c r="N978" s="62" t="str">
        <f>VLOOKUP(Tabla14[[#This Row],[id]],Tabla2[],'aux buscarv'!N$1,FALSE)</f>
        <v>https://goo.gl/maps/pUEfbvXcCcNyetBT8</v>
      </c>
      <c r="O978" t="s">
        <v>153</v>
      </c>
      <c r="P978" t="s">
        <v>153</v>
      </c>
      <c r="Q978" t="s">
        <v>158</v>
      </c>
      <c r="R978">
        <v>0</v>
      </c>
    </row>
    <row r="979" spans="1:18" s="78" customFormat="1" x14ac:dyDescent="0.25">
      <c r="A979" t="s">
        <v>621</v>
      </c>
      <c r="B979" s="46">
        <f>VLOOKUP(Tabla14[[#This Row],[id]],Tabla2[],'aux buscarv'!B$1,FALSE)</f>
        <v>44987</v>
      </c>
      <c r="C979" s="61">
        <f>VLOOKUP(Tabla14[[#This Row],[id]],Tabla2[],'aux buscarv'!C$1,FALSE)</f>
        <v>2</v>
      </c>
      <c r="D979" s="61">
        <f>VLOOKUP(Tabla14[[#This Row],[id]],Tabla2[],'aux buscarv'!D$1,FALSE)</f>
        <v>3</v>
      </c>
      <c r="E979" s="61">
        <f>VLOOKUP(Tabla14[[#This Row],[id]],Tabla2[],'aux buscarv'!E$1,FALSE)</f>
        <v>2023</v>
      </c>
      <c r="F979" s="61">
        <f>VLOOKUP(Tabla14[[#This Row],[id]],Tabla2[],'aux buscarv'!F$1,FALSE)</f>
        <v>10</v>
      </c>
      <c r="G979" s="61" t="str">
        <f>VLOOKUP(Tabla14[[#This Row],[id]],Tabla2[],'aux buscarv'!G$1,FALSE)</f>
        <v>DAPPTE</v>
      </c>
      <c r="H979" s="61" t="str">
        <f>VLOOKUP(Tabla14[[#This Row],[id]],Tabla2[],'aux buscarv'!H$1,FALSE)</f>
        <v>CABA</v>
      </c>
      <c r="I979" s="61">
        <f>VLOOKUP(Tabla14[[#This Row],[id]],Tabla2[],'aux buscarv'!I$1,FALSE)</f>
        <v>41</v>
      </c>
      <c r="J979" s="61" t="str">
        <f>VLOOKUP(Tabla14[[#This Row],[id]],Tabla2[],'aux buscarv'!J$1,FALSE)</f>
        <v>COMUNA 1</v>
      </c>
      <c r="K979" s="61" t="str">
        <f>VLOOKUP(Tabla14[[#This Row],[id]],Tabla2[],'aux buscarv'!K$1,FALSE)</f>
        <v>SAN NICOLAS</v>
      </c>
      <c r="L979" s="61" t="str">
        <f>VLOOKUP(Tabla14[[#This Row],[id]],Tabla2[],'aux buscarv'!L$1,FALSE)</f>
        <v>MINISTERIO DE TRABAJO</v>
      </c>
      <c r="M979" s="61" t="str">
        <f>VLOOKUP(Tabla14[[#This Row],[id]],Tabla2[],'aux buscarv'!M$1,FALSE)</f>
        <v>ALEM 650</v>
      </c>
      <c r="N979" s="62" t="str">
        <f>VLOOKUP(Tabla14[[#This Row],[id]],Tabla2[],'aux buscarv'!N$1,FALSE)</f>
        <v>https://goo.gl/maps/pUEfbvXcCcNyetBT8</v>
      </c>
      <c r="O979" t="s">
        <v>153</v>
      </c>
      <c r="P979" t="s">
        <v>153</v>
      </c>
      <c r="Q979" t="s">
        <v>134</v>
      </c>
      <c r="R979">
        <v>0</v>
      </c>
    </row>
    <row r="980" spans="1:18" s="78" customFormat="1" x14ac:dyDescent="0.25">
      <c r="A980" t="s">
        <v>621</v>
      </c>
      <c r="B980" s="46">
        <f>VLOOKUP(Tabla14[[#This Row],[id]],Tabla2[],'aux buscarv'!B$1,FALSE)</f>
        <v>44987</v>
      </c>
      <c r="C980" s="61">
        <f>VLOOKUP(Tabla14[[#This Row],[id]],Tabla2[],'aux buscarv'!C$1,FALSE)</f>
        <v>2</v>
      </c>
      <c r="D980" s="61">
        <f>VLOOKUP(Tabla14[[#This Row],[id]],Tabla2[],'aux buscarv'!D$1,FALSE)</f>
        <v>3</v>
      </c>
      <c r="E980" s="61">
        <f>VLOOKUP(Tabla14[[#This Row],[id]],Tabla2[],'aux buscarv'!E$1,FALSE)</f>
        <v>2023</v>
      </c>
      <c r="F980" s="61">
        <f>VLOOKUP(Tabla14[[#This Row],[id]],Tabla2[],'aux buscarv'!F$1,FALSE)</f>
        <v>10</v>
      </c>
      <c r="G980" s="61" t="str">
        <f>VLOOKUP(Tabla14[[#This Row],[id]],Tabla2[],'aux buscarv'!G$1,FALSE)</f>
        <v>DAPPTE</v>
      </c>
      <c r="H980" s="61" t="str">
        <f>VLOOKUP(Tabla14[[#This Row],[id]],Tabla2[],'aux buscarv'!H$1,FALSE)</f>
        <v>CABA</v>
      </c>
      <c r="I980" s="61">
        <f>VLOOKUP(Tabla14[[#This Row],[id]],Tabla2[],'aux buscarv'!I$1,FALSE)</f>
        <v>41</v>
      </c>
      <c r="J980" s="61" t="str">
        <f>VLOOKUP(Tabla14[[#This Row],[id]],Tabla2[],'aux buscarv'!J$1,FALSE)</f>
        <v>COMUNA 1</v>
      </c>
      <c r="K980" s="61" t="str">
        <f>VLOOKUP(Tabla14[[#This Row],[id]],Tabla2[],'aux buscarv'!K$1,FALSE)</f>
        <v>SAN NICOLAS</v>
      </c>
      <c r="L980" s="61" t="str">
        <f>VLOOKUP(Tabla14[[#This Row],[id]],Tabla2[],'aux buscarv'!L$1,FALSE)</f>
        <v>MINISTERIO DE TRABAJO</v>
      </c>
      <c r="M980" s="61" t="str">
        <f>VLOOKUP(Tabla14[[#This Row],[id]],Tabla2[],'aux buscarv'!M$1,FALSE)</f>
        <v>ALEM 650</v>
      </c>
      <c r="N980" s="62" t="str">
        <f>VLOOKUP(Tabla14[[#This Row],[id]],Tabla2[],'aux buscarv'!N$1,FALSE)</f>
        <v>https://goo.gl/maps/pUEfbvXcCcNyetBT8</v>
      </c>
      <c r="O980" t="s">
        <v>153</v>
      </c>
      <c r="P980" t="s">
        <v>123</v>
      </c>
      <c r="Q980" t="s">
        <v>124</v>
      </c>
      <c r="R980">
        <v>0</v>
      </c>
    </row>
    <row r="981" spans="1:18" s="78" customFormat="1" x14ac:dyDescent="0.25">
      <c r="A981" t="s">
        <v>621</v>
      </c>
      <c r="B981" s="46">
        <f>VLOOKUP(Tabla14[[#This Row],[id]],Tabla2[],'aux buscarv'!B$1,FALSE)</f>
        <v>44987</v>
      </c>
      <c r="C981" s="61">
        <f>VLOOKUP(Tabla14[[#This Row],[id]],Tabla2[],'aux buscarv'!C$1,FALSE)</f>
        <v>2</v>
      </c>
      <c r="D981" s="61">
        <f>VLOOKUP(Tabla14[[#This Row],[id]],Tabla2[],'aux buscarv'!D$1,FALSE)</f>
        <v>3</v>
      </c>
      <c r="E981" s="61">
        <f>VLOOKUP(Tabla14[[#This Row],[id]],Tabla2[],'aux buscarv'!E$1,FALSE)</f>
        <v>2023</v>
      </c>
      <c r="F981" s="61">
        <f>VLOOKUP(Tabla14[[#This Row],[id]],Tabla2[],'aux buscarv'!F$1,FALSE)</f>
        <v>10</v>
      </c>
      <c r="G981" s="61" t="str">
        <f>VLOOKUP(Tabla14[[#This Row],[id]],Tabla2[],'aux buscarv'!G$1,FALSE)</f>
        <v>DAPPTE</v>
      </c>
      <c r="H981" s="61" t="str">
        <f>VLOOKUP(Tabla14[[#This Row],[id]],Tabla2[],'aux buscarv'!H$1,FALSE)</f>
        <v>CABA</v>
      </c>
      <c r="I981" s="61">
        <f>VLOOKUP(Tabla14[[#This Row],[id]],Tabla2[],'aux buscarv'!I$1,FALSE)</f>
        <v>41</v>
      </c>
      <c r="J981" s="61" t="str">
        <f>VLOOKUP(Tabla14[[#This Row],[id]],Tabla2[],'aux buscarv'!J$1,FALSE)</f>
        <v>COMUNA 1</v>
      </c>
      <c r="K981" s="61" t="str">
        <f>VLOOKUP(Tabla14[[#This Row],[id]],Tabla2[],'aux buscarv'!K$1,FALSE)</f>
        <v>SAN NICOLAS</v>
      </c>
      <c r="L981" s="61" t="str">
        <f>VLOOKUP(Tabla14[[#This Row],[id]],Tabla2[],'aux buscarv'!L$1,FALSE)</f>
        <v>MINISTERIO DE TRABAJO</v>
      </c>
      <c r="M981" s="61" t="str">
        <f>VLOOKUP(Tabla14[[#This Row],[id]],Tabla2[],'aux buscarv'!M$1,FALSE)</f>
        <v>ALEM 650</v>
      </c>
      <c r="N981" s="62" t="str">
        <f>VLOOKUP(Tabla14[[#This Row],[id]],Tabla2[],'aux buscarv'!N$1,FALSE)</f>
        <v>https://goo.gl/maps/pUEfbvXcCcNyetBT8</v>
      </c>
      <c r="O981" t="s">
        <v>153</v>
      </c>
      <c r="P981" t="s">
        <v>123</v>
      </c>
      <c r="Q981" t="s">
        <v>111</v>
      </c>
      <c r="R981">
        <v>0</v>
      </c>
    </row>
    <row r="982" spans="1:18" s="78" customFormat="1" x14ac:dyDescent="0.25">
      <c r="A982" t="s">
        <v>611</v>
      </c>
      <c r="B982" s="46">
        <f>VLOOKUP(Tabla14[[#This Row],[id]],Tabla2[],'aux buscarv'!B$1,FALSE)</f>
        <v>44984</v>
      </c>
      <c r="C982" s="61">
        <f>VLOOKUP(Tabla14[[#This Row],[id]],Tabla2[],'aux buscarv'!C$1,FALSE)</f>
        <v>27</v>
      </c>
      <c r="D982" s="61">
        <f>VLOOKUP(Tabla14[[#This Row],[id]],Tabla2[],'aux buscarv'!D$1,FALSE)</f>
        <v>2</v>
      </c>
      <c r="E982" s="61">
        <f>VLOOKUP(Tabla14[[#This Row],[id]],Tabla2[],'aux buscarv'!E$1,FALSE)</f>
        <v>2023</v>
      </c>
      <c r="F982" s="61">
        <f>VLOOKUP(Tabla14[[#This Row],[id]],Tabla2[],'aux buscarv'!F$1,FALSE)</f>
        <v>10</v>
      </c>
      <c r="G982" s="61" t="str">
        <f>VLOOKUP(Tabla14[[#This Row],[id]],Tabla2[],'aux buscarv'!G$1,FALSE)</f>
        <v>DAPPTE</v>
      </c>
      <c r="H982" s="61" t="str">
        <f>VLOOKUP(Tabla14[[#This Row],[id]],Tabla2[],'aux buscarv'!H$1,FALSE)</f>
        <v>CABA</v>
      </c>
      <c r="I982" s="61">
        <f>VLOOKUP(Tabla14[[#This Row],[id]],Tabla2[],'aux buscarv'!I$1,FALSE)</f>
        <v>40</v>
      </c>
      <c r="J982" s="61" t="str">
        <f>VLOOKUP(Tabla14[[#This Row],[id]],Tabla2[],'aux buscarv'!J$1,FALSE)</f>
        <v>COMUNA 1</v>
      </c>
      <c r="K982" s="61" t="str">
        <f>VLOOKUP(Tabla14[[#This Row],[id]],Tabla2[],'aux buscarv'!K$1,FALSE)</f>
        <v>CONSTITUCION</v>
      </c>
      <c r="L982" s="61" t="str">
        <f>VLOOKUP(Tabla14[[#This Row],[id]],Tabla2[],'aux buscarv'!L$1,FALSE)</f>
        <v>PLAZA DE TREN CONSTITUCION HALL CENTRAL ANDEN 14</v>
      </c>
      <c r="M982" s="61" t="str">
        <f>VLOOKUP(Tabla14[[#This Row],[id]],Tabla2[],'aux buscarv'!M$1,FALSE)</f>
        <v>BRASIL 1128</v>
      </c>
      <c r="N982" s="62" t="str">
        <f>VLOOKUP(Tabla14[[#This Row],[id]],Tabla2[],'aux buscarv'!N$1,FALSE)</f>
        <v>https://goo.gl/maps/uprzs4Mxs4X5b2LX6</v>
      </c>
      <c r="O982" t="s">
        <v>109</v>
      </c>
      <c r="P982" t="s">
        <v>110</v>
      </c>
      <c r="Q982" t="s">
        <v>111</v>
      </c>
      <c r="R982">
        <v>89</v>
      </c>
    </row>
    <row r="983" spans="1:18" s="78" customFormat="1" x14ac:dyDescent="0.25">
      <c r="A983" t="s">
        <v>611</v>
      </c>
      <c r="B983" s="46">
        <f>VLOOKUP(Tabla14[[#This Row],[id]],Tabla2[],'aux buscarv'!B$1,FALSE)</f>
        <v>44984</v>
      </c>
      <c r="C983" s="61">
        <f>VLOOKUP(Tabla14[[#This Row],[id]],Tabla2[],'aux buscarv'!C$1,FALSE)</f>
        <v>27</v>
      </c>
      <c r="D983" s="61">
        <f>VLOOKUP(Tabla14[[#This Row],[id]],Tabla2[],'aux buscarv'!D$1,FALSE)</f>
        <v>2</v>
      </c>
      <c r="E983" s="61">
        <f>VLOOKUP(Tabla14[[#This Row],[id]],Tabla2[],'aux buscarv'!E$1,FALSE)</f>
        <v>2023</v>
      </c>
      <c r="F983" s="61">
        <f>VLOOKUP(Tabla14[[#This Row],[id]],Tabla2[],'aux buscarv'!F$1,FALSE)</f>
        <v>10</v>
      </c>
      <c r="G983" s="61" t="str">
        <f>VLOOKUP(Tabla14[[#This Row],[id]],Tabla2[],'aux buscarv'!G$1,FALSE)</f>
        <v>DAPPTE</v>
      </c>
      <c r="H983" s="61" t="str">
        <f>VLOOKUP(Tabla14[[#This Row],[id]],Tabla2[],'aux buscarv'!H$1,FALSE)</f>
        <v>CABA</v>
      </c>
      <c r="I983" s="61">
        <f>VLOOKUP(Tabla14[[#This Row],[id]],Tabla2[],'aux buscarv'!I$1,FALSE)</f>
        <v>40</v>
      </c>
      <c r="J983" s="61" t="str">
        <f>VLOOKUP(Tabla14[[#This Row],[id]],Tabla2[],'aux buscarv'!J$1,FALSE)</f>
        <v>COMUNA 1</v>
      </c>
      <c r="K983" s="61" t="str">
        <f>VLOOKUP(Tabla14[[#This Row],[id]],Tabla2[],'aux buscarv'!K$1,FALSE)</f>
        <v>CONSTITUCION</v>
      </c>
      <c r="L983" s="61" t="str">
        <f>VLOOKUP(Tabla14[[#This Row],[id]],Tabla2[],'aux buscarv'!L$1,FALSE)</f>
        <v>PLAZA DE TREN CONSTITUCION HALL CENTRAL ANDEN 14</v>
      </c>
      <c r="M983" s="61" t="str">
        <f>VLOOKUP(Tabla14[[#This Row],[id]],Tabla2[],'aux buscarv'!M$1,FALSE)</f>
        <v>BRASIL 1128</v>
      </c>
      <c r="N983" s="62" t="str">
        <f>VLOOKUP(Tabla14[[#This Row],[id]],Tabla2[],'aux buscarv'!N$1,FALSE)</f>
        <v>https://goo.gl/maps/uprzs4Mxs4X5b2LX6</v>
      </c>
      <c r="O983" t="s">
        <v>109</v>
      </c>
      <c r="P983" t="s">
        <v>110</v>
      </c>
      <c r="Q983" t="s">
        <v>112</v>
      </c>
      <c r="R983">
        <v>104</v>
      </c>
    </row>
    <row r="984" spans="1:18" s="78" customFormat="1" x14ac:dyDescent="0.25">
      <c r="A984" t="s">
        <v>611</v>
      </c>
      <c r="B984" s="46">
        <f>VLOOKUP(Tabla14[[#This Row],[id]],Tabla2[],'aux buscarv'!B$1,FALSE)</f>
        <v>44984</v>
      </c>
      <c r="C984" s="61">
        <f>VLOOKUP(Tabla14[[#This Row],[id]],Tabla2[],'aux buscarv'!C$1,FALSE)</f>
        <v>27</v>
      </c>
      <c r="D984" s="61">
        <f>VLOOKUP(Tabla14[[#This Row],[id]],Tabla2[],'aux buscarv'!D$1,FALSE)</f>
        <v>2</v>
      </c>
      <c r="E984" s="61">
        <f>VLOOKUP(Tabla14[[#This Row],[id]],Tabla2[],'aux buscarv'!E$1,FALSE)</f>
        <v>2023</v>
      </c>
      <c r="F984" s="61">
        <f>VLOOKUP(Tabla14[[#This Row],[id]],Tabla2[],'aux buscarv'!F$1,FALSE)</f>
        <v>10</v>
      </c>
      <c r="G984" s="61" t="str">
        <f>VLOOKUP(Tabla14[[#This Row],[id]],Tabla2[],'aux buscarv'!G$1,FALSE)</f>
        <v>DAPPTE</v>
      </c>
      <c r="H984" s="61" t="str">
        <f>VLOOKUP(Tabla14[[#This Row],[id]],Tabla2[],'aux buscarv'!H$1,FALSE)</f>
        <v>CABA</v>
      </c>
      <c r="I984" s="61">
        <f>VLOOKUP(Tabla14[[#This Row],[id]],Tabla2[],'aux buscarv'!I$1,FALSE)</f>
        <v>40</v>
      </c>
      <c r="J984" s="61" t="str">
        <f>VLOOKUP(Tabla14[[#This Row],[id]],Tabla2[],'aux buscarv'!J$1,FALSE)</f>
        <v>COMUNA 1</v>
      </c>
      <c r="K984" s="61" t="str">
        <f>VLOOKUP(Tabla14[[#This Row],[id]],Tabla2[],'aux buscarv'!K$1,FALSE)</f>
        <v>CONSTITUCION</v>
      </c>
      <c r="L984" s="61" t="str">
        <f>VLOOKUP(Tabla14[[#This Row],[id]],Tabla2[],'aux buscarv'!L$1,FALSE)</f>
        <v>PLAZA DE TREN CONSTITUCION HALL CENTRAL ANDEN 14</v>
      </c>
      <c r="M984" s="61" t="str">
        <f>VLOOKUP(Tabla14[[#This Row],[id]],Tabla2[],'aux buscarv'!M$1,FALSE)</f>
        <v>BRASIL 1128</v>
      </c>
      <c r="N984" s="62" t="str">
        <f>VLOOKUP(Tabla14[[#This Row],[id]],Tabla2[],'aux buscarv'!N$1,FALSE)</f>
        <v>https://goo.gl/maps/uprzs4Mxs4X5b2LX6</v>
      </c>
      <c r="O984" t="s">
        <v>109</v>
      </c>
      <c r="P984" t="s">
        <v>113</v>
      </c>
      <c r="Q984" t="s">
        <v>112</v>
      </c>
      <c r="R984">
        <v>72</v>
      </c>
    </row>
    <row r="985" spans="1:18" s="78" customFormat="1" x14ac:dyDescent="0.25">
      <c r="A985" t="s">
        <v>611</v>
      </c>
      <c r="B985" s="46">
        <f>VLOOKUP(Tabla14[[#This Row],[id]],Tabla2[],'aux buscarv'!B$1,FALSE)</f>
        <v>44984</v>
      </c>
      <c r="C985" s="61">
        <f>VLOOKUP(Tabla14[[#This Row],[id]],Tabla2[],'aux buscarv'!C$1,FALSE)</f>
        <v>27</v>
      </c>
      <c r="D985" s="61">
        <f>VLOOKUP(Tabla14[[#This Row],[id]],Tabla2[],'aux buscarv'!D$1,FALSE)</f>
        <v>2</v>
      </c>
      <c r="E985" s="61">
        <f>VLOOKUP(Tabla14[[#This Row],[id]],Tabla2[],'aux buscarv'!E$1,FALSE)</f>
        <v>2023</v>
      </c>
      <c r="F985" s="61">
        <f>VLOOKUP(Tabla14[[#This Row],[id]],Tabla2[],'aux buscarv'!F$1,FALSE)</f>
        <v>10</v>
      </c>
      <c r="G985" s="61" t="str">
        <f>VLOOKUP(Tabla14[[#This Row],[id]],Tabla2[],'aux buscarv'!G$1,FALSE)</f>
        <v>DAPPTE</v>
      </c>
      <c r="H985" s="61" t="str">
        <f>VLOOKUP(Tabla14[[#This Row],[id]],Tabla2[],'aux buscarv'!H$1,FALSE)</f>
        <v>CABA</v>
      </c>
      <c r="I985" s="61">
        <f>VLOOKUP(Tabla14[[#This Row],[id]],Tabla2[],'aux buscarv'!I$1,FALSE)</f>
        <v>40</v>
      </c>
      <c r="J985" s="61" t="str">
        <f>VLOOKUP(Tabla14[[#This Row],[id]],Tabla2[],'aux buscarv'!J$1,FALSE)</f>
        <v>COMUNA 1</v>
      </c>
      <c r="K985" s="61" t="str">
        <f>VLOOKUP(Tabla14[[#This Row],[id]],Tabla2[],'aux buscarv'!K$1,FALSE)</f>
        <v>CONSTITUCION</v>
      </c>
      <c r="L985" s="61" t="str">
        <f>VLOOKUP(Tabla14[[#This Row],[id]],Tabla2[],'aux buscarv'!L$1,FALSE)</f>
        <v>PLAZA DE TREN CONSTITUCION HALL CENTRAL ANDEN 14</v>
      </c>
      <c r="M985" s="61" t="str">
        <f>VLOOKUP(Tabla14[[#This Row],[id]],Tabla2[],'aux buscarv'!M$1,FALSE)</f>
        <v>BRASIL 1128</v>
      </c>
      <c r="N985" s="62" t="str">
        <f>VLOOKUP(Tabla14[[#This Row],[id]],Tabla2[],'aux buscarv'!N$1,FALSE)</f>
        <v>https://goo.gl/maps/uprzs4Mxs4X5b2LX6</v>
      </c>
      <c r="O985" t="s">
        <v>114</v>
      </c>
      <c r="P985" t="s">
        <v>115</v>
      </c>
      <c r="Q985" t="s">
        <v>111</v>
      </c>
      <c r="R985">
        <v>102</v>
      </c>
    </row>
    <row r="986" spans="1:18" s="78" customFormat="1" x14ac:dyDescent="0.25">
      <c r="A986" t="s">
        <v>611</v>
      </c>
      <c r="B986" s="46">
        <f>VLOOKUP(Tabla14[[#This Row],[id]],Tabla2[],'aux buscarv'!B$1,FALSE)</f>
        <v>44984</v>
      </c>
      <c r="C986" s="61">
        <f>VLOOKUP(Tabla14[[#This Row],[id]],Tabla2[],'aux buscarv'!C$1,FALSE)</f>
        <v>27</v>
      </c>
      <c r="D986" s="61">
        <f>VLOOKUP(Tabla14[[#This Row],[id]],Tabla2[],'aux buscarv'!D$1,FALSE)</f>
        <v>2</v>
      </c>
      <c r="E986" s="61">
        <f>VLOOKUP(Tabla14[[#This Row],[id]],Tabla2[],'aux buscarv'!E$1,FALSE)</f>
        <v>2023</v>
      </c>
      <c r="F986" s="61">
        <f>VLOOKUP(Tabla14[[#This Row],[id]],Tabla2[],'aux buscarv'!F$1,FALSE)</f>
        <v>10</v>
      </c>
      <c r="G986" s="61" t="str">
        <f>VLOOKUP(Tabla14[[#This Row],[id]],Tabla2[],'aux buscarv'!G$1,FALSE)</f>
        <v>DAPPTE</v>
      </c>
      <c r="H986" s="61" t="str">
        <f>VLOOKUP(Tabla14[[#This Row],[id]],Tabla2[],'aux buscarv'!H$1,FALSE)</f>
        <v>CABA</v>
      </c>
      <c r="I986" s="61">
        <f>VLOOKUP(Tabla14[[#This Row],[id]],Tabla2[],'aux buscarv'!I$1,FALSE)</f>
        <v>40</v>
      </c>
      <c r="J986" s="61" t="str">
        <f>VLOOKUP(Tabla14[[#This Row],[id]],Tabla2[],'aux buscarv'!J$1,FALSE)</f>
        <v>COMUNA 1</v>
      </c>
      <c r="K986" s="61" t="str">
        <f>VLOOKUP(Tabla14[[#This Row],[id]],Tabla2[],'aux buscarv'!K$1,FALSE)</f>
        <v>CONSTITUCION</v>
      </c>
      <c r="L986" s="61" t="str">
        <f>VLOOKUP(Tabla14[[#This Row],[id]],Tabla2[],'aux buscarv'!L$1,FALSE)</f>
        <v>PLAZA DE TREN CONSTITUCION HALL CENTRAL ANDEN 14</v>
      </c>
      <c r="M986" s="61" t="str">
        <f>VLOOKUP(Tabla14[[#This Row],[id]],Tabla2[],'aux buscarv'!M$1,FALSE)</f>
        <v>BRASIL 1128</v>
      </c>
      <c r="N986" s="62" t="str">
        <f>VLOOKUP(Tabla14[[#This Row],[id]],Tabla2[],'aux buscarv'!N$1,FALSE)</f>
        <v>https://goo.gl/maps/uprzs4Mxs4X5b2LX6</v>
      </c>
      <c r="O986" t="s">
        <v>114</v>
      </c>
      <c r="P986" t="s">
        <v>123</v>
      </c>
      <c r="Q986" t="s">
        <v>124</v>
      </c>
      <c r="R986">
        <v>1</v>
      </c>
    </row>
    <row r="987" spans="1:18" s="78" customFormat="1" x14ac:dyDescent="0.25">
      <c r="A987" t="s">
        <v>611</v>
      </c>
      <c r="B987" s="46">
        <f>VLOOKUP(Tabla14[[#This Row],[id]],Tabla2[],'aux buscarv'!B$1,FALSE)</f>
        <v>44984</v>
      </c>
      <c r="C987" s="61">
        <f>VLOOKUP(Tabla14[[#This Row],[id]],Tabla2[],'aux buscarv'!C$1,FALSE)</f>
        <v>27</v>
      </c>
      <c r="D987" s="61">
        <f>VLOOKUP(Tabla14[[#This Row],[id]],Tabla2[],'aux buscarv'!D$1,FALSE)</f>
        <v>2</v>
      </c>
      <c r="E987" s="61">
        <f>VLOOKUP(Tabla14[[#This Row],[id]],Tabla2[],'aux buscarv'!E$1,FALSE)</f>
        <v>2023</v>
      </c>
      <c r="F987" s="61">
        <f>VLOOKUP(Tabla14[[#This Row],[id]],Tabla2[],'aux buscarv'!F$1,FALSE)</f>
        <v>10</v>
      </c>
      <c r="G987" s="61" t="str">
        <f>VLOOKUP(Tabla14[[#This Row],[id]],Tabla2[],'aux buscarv'!G$1,FALSE)</f>
        <v>DAPPTE</v>
      </c>
      <c r="H987" s="61" t="str">
        <f>VLOOKUP(Tabla14[[#This Row],[id]],Tabla2[],'aux buscarv'!H$1,FALSE)</f>
        <v>CABA</v>
      </c>
      <c r="I987" s="61">
        <f>VLOOKUP(Tabla14[[#This Row],[id]],Tabla2[],'aux buscarv'!I$1,FALSE)</f>
        <v>40</v>
      </c>
      <c r="J987" s="61" t="str">
        <f>VLOOKUP(Tabla14[[#This Row],[id]],Tabla2[],'aux buscarv'!J$1,FALSE)</f>
        <v>COMUNA 1</v>
      </c>
      <c r="K987" s="61" t="str">
        <f>VLOOKUP(Tabla14[[#This Row],[id]],Tabla2[],'aux buscarv'!K$1,FALSE)</f>
        <v>CONSTITUCION</v>
      </c>
      <c r="L987" s="61" t="str">
        <f>VLOOKUP(Tabla14[[#This Row],[id]],Tabla2[],'aux buscarv'!L$1,FALSE)</f>
        <v>PLAZA DE TREN CONSTITUCION HALL CENTRAL ANDEN 14</v>
      </c>
      <c r="M987" s="61" t="str">
        <f>VLOOKUP(Tabla14[[#This Row],[id]],Tabla2[],'aux buscarv'!M$1,FALSE)</f>
        <v>BRASIL 1128</v>
      </c>
      <c r="N987" s="62" t="str">
        <f>VLOOKUP(Tabla14[[#This Row],[id]],Tabla2[],'aux buscarv'!N$1,FALSE)</f>
        <v>https://goo.gl/maps/uprzs4Mxs4X5b2LX6</v>
      </c>
      <c r="O987" t="s">
        <v>114</v>
      </c>
      <c r="P987" t="s">
        <v>123</v>
      </c>
      <c r="Q987" t="s">
        <v>111</v>
      </c>
      <c r="R987">
        <v>108</v>
      </c>
    </row>
    <row r="988" spans="1:18" s="78" customFormat="1" x14ac:dyDescent="0.25">
      <c r="A988" t="s">
        <v>640</v>
      </c>
      <c r="B988" s="46">
        <f>VLOOKUP(Tabla14[[#This Row],[id]],Tabla2[],'aux buscarv'!B$1,FALSE)</f>
        <v>44984</v>
      </c>
      <c r="C988" s="61">
        <f>VLOOKUP(Tabla14[[#This Row],[id]],Tabla2[],'aux buscarv'!C$1,FALSE)</f>
        <v>27</v>
      </c>
      <c r="D988" s="61">
        <f>VLOOKUP(Tabla14[[#This Row],[id]],Tabla2[],'aux buscarv'!D$1,FALSE)</f>
        <v>2</v>
      </c>
      <c r="E988" s="61">
        <f>VLOOKUP(Tabla14[[#This Row],[id]],Tabla2[],'aux buscarv'!E$1,FALSE)</f>
        <v>2023</v>
      </c>
      <c r="F988" s="61">
        <f>VLOOKUP(Tabla14[[#This Row],[id]],Tabla2[],'aux buscarv'!F$1,FALSE)</f>
        <v>10</v>
      </c>
      <c r="G988" s="61" t="str">
        <f>VLOOKUP(Tabla14[[#This Row],[id]],Tabla2[],'aux buscarv'!G$1,FALSE)</f>
        <v>ESTAR</v>
      </c>
      <c r="H988" s="61" t="str">
        <f>VLOOKUP(Tabla14[[#This Row],[id]],Tabla2[],'aux buscarv'!H$1,FALSE)</f>
        <v>SANTA CRUZ</v>
      </c>
      <c r="I988" s="61">
        <f>VLOOKUP(Tabla14[[#This Row],[id]],Tabla2[],'aux buscarv'!I$1,FALSE)</f>
        <v>43</v>
      </c>
      <c r="J988" s="61" t="str">
        <f>VLOOKUP(Tabla14[[#This Row],[id]],Tabla2[],'aux buscarv'!J$1,FALSE)</f>
        <v>LAGO BUENOS AIRES</v>
      </c>
      <c r="K988" s="61" t="str">
        <f>VLOOKUP(Tabla14[[#This Row],[id]],Tabla2[],'aux buscarv'!K$1,FALSE)</f>
        <v>LOS ANTIGUOS</v>
      </c>
      <c r="L988" s="61" t="str">
        <f>VLOOKUP(Tabla14[[#This Row],[id]],Tabla2[],'aux buscarv'!L$1,FALSE)</f>
        <v>GIMNASIO MUNICIPAL MARIO LOBOS</v>
      </c>
      <c r="M988" s="61" t="str">
        <f>VLOOKUP(Tabla14[[#This Row],[id]],Tabla2[],'aux buscarv'!M$1,FALSE)</f>
        <v>AV. 11 DE JULIO Y LAGO BUENOS AIRES</v>
      </c>
      <c r="N988" s="62" t="str">
        <f>VLOOKUP(Tabla14[[#This Row],[id]],Tabla2[],'aux buscarv'!N$1,FALSE)</f>
        <v>https://goo.gl/maps/WxZg5pTHrzee123SA</v>
      </c>
      <c r="O988" t="s">
        <v>109</v>
      </c>
      <c r="P988" t="s">
        <v>110</v>
      </c>
      <c r="Q988" t="s">
        <v>111</v>
      </c>
      <c r="R988">
        <v>7</v>
      </c>
    </row>
    <row r="989" spans="1:18" s="78" customFormat="1" x14ac:dyDescent="0.25">
      <c r="A989" t="s">
        <v>640</v>
      </c>
      <c r="B989" s="46">
        <f>VLOOKUP(Tabla14[[#This Row],[id]],Tabla2[],'aux buscarv'!B$1,FALSE)</f>
        <v>44984</v>
      </c>
      <c r="C989" s="61">
        <f>VLOOKUP(Tabla14[[#This Row],[id]],Tabla2[],'aux buscarv'!C$1,FALSE)</f>
        <v>27</v>
      </c>
      <c r="D989" s="61">
        <f>VLOOKUP(Tabla14[[#This Row],[id]],Tabla2[],'aux buscarv'!D$1,FALSE)</f>
        <v>2</v>
      </c>
      <c r="E989" s="61">
        <f>VLOOKUP(Tabla14[[#This Row],[id]],Tabla2[],'aux buscarv'!E$1,FALSE)</f>
        <v>2023</v>
      </c>
      <c r="F989" s="61">
        <f>VLOOKUP(Tabla14[[#This Row],[id]],Tabla2[],'aux buscarv'!F$1,FALSE)</f>
        <v>10</v>
      </c>
      <c r="G989" s="61" t="str">
        <f>VLOOKUP(Tabla14[[#This Row],[id]],Tabla2[],'aux buscarv'!G$1,FALSE)</f>
        <v>ESTAR</v>
      </c>
      <c r="H989" s="61" t="str">
        <f>VLOOKUP(Tabla14[[#This Row],[id]],Tabla2[],'aux buscarv'!H$1,FALSE)</f>
        <v>SANTA CRUZ</v>
      </c>
      <c r="I989" s="61">
        <f>VLOOKUP(Tabla14[[#This Row],[id]],Tabla2[],'aux buscarv'!I$1,FALSE)</f>
        <v>43</v>
      </c>
      <c r="J989" s="61" t="str">
        <f>VLOOKUP(Tabla14[[#This Row],[id]],Tabla2[],'aux buscarv'!J$1,FALSE)</f>
        <v>LAGO BUENOS AIRES</v>
      </c>
      <c r="K989" s="61" t="str">
        <f>VLOOKUP(Tabla14[[#This Row],[id]],Tabla2[],'aux buscarv'!K$1,FALSE)</f>
        <v>LOS ANTIGUOS</v>
      </c>
      <c r="L989" s="61" t="str">
        <f>VLOOKUP(Tabla14[[#This Row],[id]],Tabla2[],'aux buscarv'!L$1,FALSE)</f>
        <v>GIMNASIO MUNICIPAL MARIO LOBOS</v>
      </c>
      <c r="M989" s="61" t="str">
        <f>VLOOKUP(Tabla14[[#This Row],[id]],Tabla2[],'aux buscarv'!M$1,FALSE)</f>
        <v>AV. 11 DE JULIO Y LAGO BUENOS AIRES</v>
      </c>
      <c r="N989" s="62" t="str">
        <f>VLOOKUP(Tabla14[[#This Row],[id]],Tabla2[],'aux buscarv'!N$1,FALSE)</f>
        <v>https://goo.gl/maps/WxZg5pTHrzee123SA</v>
      </c>
      <c r="O989" t="s">
        <v>109</v>
      </c>
      <c r="P989" t="s">
        <v>110</v>
      </c>
      <c r="Q989" t="s">
        <v>112</v>
      </c>
      <c r="R989">
        <v>2</v>
      </c>
    </row>
    <row r="990" spans="1:18" s="78" customFormat="1" x14ac:dyDescent="0.25">
      <c r="A990" t="s">
        <v>640</v>
      </c>
      <c r="B990" s="46">
        <f>VLOOKUP(Tabla14[[#This Row],[id]],Tabla2[],'aux buscarv'!B$1,FALSE)</f>
        <v>44984</v>
      </c>
      <c r="C990" s="61">
        <f>VLOOKUP(Tabla14[[#This Row],[id]],Tabla2[],'aux buscarv'!C$1,FALSE)</f>
        <v>27</v>
      </c>
      <c r="D990" s="61">
        <f>VLOOKUP(Tabla14[[#This Row],[id]],Tabla2[],'aux buscarv'!D$1,FALSE)</f>
        <v>2</v>
      </c>
      <c r="E990" s="61">
        <f>VLOOKUP(Tabla14[[#This Row],[id]],Tabla2[],'aux buscarv'!E$1,FALSE)</f>
        <v>2023</v>
      </c>
      <c r="F990" s="61">
        <f>VLOOKUP(Tabla14[[#This Row],[id]],Tabla2[],'aux buscarv'!F$1,FALSE)</f>
        <v>10</v>
      </c>
      <c r="G990" s="61" t="str">
        <f>VLOOKUP(Tabla14[[#This Row],[id]],Tabla2[],'aux buscarv'!G$1,FALSE)</f>
        <v>ESTAR</v>
      </c>
      <c r="H990" s="61" t="str">
        <f>VLOOKUP(Tabla14[[#This Row],[id]],Tabla2[],'aux buscarv'!H$1,FALSE)</f>
        <v>SANTA CRUZ</v>
      </c>
      <c r="I990" s="61">
        <f>VLOOKUP(Tabla14[[#This Row],[id]],Tabla2[],'aux buscarv'!I$1,FALSE)</f>
        <v>43</v>
      </c>
      <c r="J990" s="61" t="str">
        <f>VLOOKUP(Tabla14[[#This Row],[id]],Tabla2[],'aux buscarv'!J$1,FALSE)</f>
        <v>LAGO BUENOS AIRES</v>
      </c>
      <c r="K990" s="61" t="str">
        <f>VLOOKUP(Tabla14[[#This Row],[id]],Tabla2[],'aux buscarv'!K$1,FALSE)</f>
        <v>LOS ANTIGUOS</v>
      </c>
      <c r="L990" s="61" t="str">
        <f>VLOOKUP(Tabla14[[#This Row],[id]],Tabla2[],'aux buscarv'!L$1,FALSE)</f>
        <v>GIMNASIO MUNICIPAL MARIO LOBOS</v>
      </c>
      <c r="M990" s="61" t="str">
        <f>VLOOKUP(Tabla14[[#This Row],[id]],Tabla2[],'aux buscarv'!M$1,FALSE)</f>
        <v>AV. 11 DE JULIO Y LAGO BUENOS AIRES</v>
      </c>
      <c r="N990" s="62" t="str">
        <f>VLOOKUP(Tabla14[[#This Row],[id]],Tabla2[],'aux buscarv'!N$1,FALSE)</f>
        <v>https://goo.gl/maps/WxZg5pTHrzee123SA</v>
      </c>
      <c r="O990" t="s">
        <v>109</v>
      </c>
      <c r="P990" t="s">
        <v>110</v>
      </c>
      <c r="Q990" t="s">
        <v>120</v>
      </c>
      <c r="R990">
        <v>4</v>
      </c>
    </row>
    <row r="991" spans="1:18" s="78" customFormat="1" x14ac:dyDescent="0.25">
      <c r="A991" t="s">
        <v>640</v>
      </c>
      <c r="B991" s="46">
        <f>VLOOKUP(Tabla14[[#This Row],[id]],Tabla2[],'aux buscarv'!B$1,FALSE)</f>
        <v>44984</v>
      </c>
      <c r="C991" s="61">
        <f>VLOOKUP(Tabla14[[#This Row],[id]],Tabla2[],'aux buscarv'!C$1,FALSE)</f>
        <v>27</v>
      </c>
      <c r="D991" s="61">
        <f>VLOOKUP(Tabla14[[#This Row],[id]],Tabla2[],'aux buscarv'!D$1,FALSE)</f>
        <v>2</v>
      </c>
      <c r="E991" s="61">
        <f>VLOOKUP(Tabla14[[#This Row],[id]],Tabla2[],'aux buscarv'!E$1,FALSE)</f>
        <v>2023</v>
      </c>
      <c r="F991" s="61">
        <f>VLOOKUP(Tabla14[[#This Row],[id]],Tabla2[],'aux buscarv'!F$1,FALSE)</f>
        <v>10</v>
      </c>
      <c r="G991" s="61" t="str">
        <f>VLOOKUP(Tabla14[[#This Row],[id]],Tabla2[],'aux buscarv'!G$1,FALSE)</f>
        <v>ESTAR</v>
      </c>
      <c r="H991" s="61" t="str">
        <f>VLOOKUP(Tabla14[[#This Row],[id]],Tabla2[],'aux buscarv'!H$1,FALSE)</f>
        <v>SANTA CRUZ</v>
      </c>
      <c r="I991" s="61">
        <f>VLOOKUP(Tabla14[[#This Row],[id]],Tabla2[],'aux buscarv'!I$1,FALSE)</f>
        <v>43</v>
      </c>
      <c r="J991" s="61" t="str">
        <f>VLOOKUP(Tabla14[[#This Row],[id]],Tabla2[],'aux buscarv'!J$1,FALSE)</f>
        <v>LAGO BUENOS AIRES</v>
      </c>
      <c r="K991" s="61" t="str">
        <f>VLOOKUP(Tabla14[[#This Row],[id]],Tabla2[],'aux buscarv'!K$1,FALSE)</f>
        <v>LOS ANTIGUOS</v>
      </c>
      <c r="L991" s="61" t="str">
        <f>VLOOKUP(Tabla14[[#This Row],[id]],Tabla2[],'aux buscarv'!L$1,FALSE)</f>
        <v>GIMNASIO MUNICIPAL MARIO LOBOS</v>
      </c>
      <c r="M991" s="61" t="str">
        <f>VLOOKUP(Tabla14[[#This Row],[id]],Tabla2[],'aux buscarv'!M$1,FALSE)</f>
        <v>AV. 11 DE JULIO Y LAGO BUENOS AIRES</v>
      </c>
      <c r="N991" s="62" t="str">
        <f>VLOOKUP(Tabla14[[#This Row],[id]],Tabla2[],'aux buscarv'!N$1,FALSE)</f>
        <v>https://goo.gl/maps/WxZg5pTHrzee123SA</v>
      </c>
      <c r="O991" t="s">
        <v>109</v>
      </c>
      <c r="P991" t="s">
        <v>113</v>
      </c>
      <c r="Q991" t="s">
        <v>112</v>
      </c>
      <c r="R991">
        <v>2</v>
      </c>
    </row>
    <row r="992" spans="1:18" s="78" customFormat="1" x14ac:dyDescent="0.25">
      <c r="A992" t="s">
        <v>640</v>
      </c>
      <c r="B992" s="46">
        <f>VLOOKUP(Tabla14[[#This Row],[id]],Tabla2[],'aux buscarv'!B$1,FALSE)</f>
        <v>44984</v>
      </c>
      <c r="C992" s="61">
        <f>VLOOKUP(Tabla14[[#This Row],[id]],Tabla2[],'aux buscarv'!C$1,FALSE)</f>
        <v>27</v>
      </c>
      <c r="D992" s="61">
        <f>VLOOKUP(Tabla14[[#This Row],[id]],Tabla2[],'aux buscarv'!D$1,FALSE)</f>
        <v>2</v>
      </c>
      <c r="E992" s="61">
        <f>VLOOKUP(Tabla14[[#This Row],[id]],Tabla2[],'aux buscarv'!E$1,FALSE)</f>
        <v>2023</v>
      </c>
      <c r="F992" s="61">
        <f>VLOOKUP(Tabla14[[#This Row],[id]],Tabla2[],'aux buscarv'!F$1,FALSE)</f>
        <v>10</v>
      </c>
      <c r="G992" s="61" t="str">
        <f>VLOOKUP(Tabla14[[#This Row],[id]],Tabla2[],'aux buscarv'!G$1,FALSE)</f>
        <v>ESTAR</v>
      </c>
      <c r="H992" s="61" t="str">
        <f>VLOOKUP(Tabla14[[#This Row],[id]],Tabla2[],'aux buscarv'!H$1,FALSE)</f>
        <v>SANTA CRUZ</v>
      </c>
      <c r="I992" s="61">
        <f>VLOOKUP(Tabla14[[#This Row],[id]],Tabla2[],'aux buscarv'!I$1,FALSE)</f>
        <v>43</v>
      </c>
      <c r="J992" s="61" t="str">
        <f>VLOOKUP(Tabla14[[#This Row],[id]],Tabla2[],'aux buscarv'!J$1,FALSE)</f>
        <v>LAGO BUENOS AIRES</v>
      </c>
      <c r="K992" s="61" t="str">
        <f>VLOOKUP(Tabla14[[#This Row],[id]],Tabla2[],'aux buscarv'!K$1,FALSE)</f>
        <v>LOS ANTIGUOS</v>
      </c>
      <c r="L992" s="61" t="str">
        <f>VLOOKUP(Tabla14[[#This Row],[id]],Tabla2[],'aux buscarv'!L$1,FALSE)</f>
        <v>GIMNASIO MUNICIPAL MARIO LOBOS</v>
      </c>
      <c r="M992" s="61" t="str">
        <f>VLOOKUP(Tabla14[[#This Row],[id]],Tabla2[],'aux buscarv'!M$1,FALSE)</f>
        <v>AV. 11 DE JULIO Y LAGO BUENOS AIRES</v>
      </c>
      <c r="N992" s="62" t="str">
        <f>VLOOKUP(Tabla14[[#This Row],[id]],Tabla2[],'aux buscarv'!N$1,FALSE)</f>
        <v>https://goo.gl/maps/WxZg5pTHrzee123SA</v>
      </c>
      <c r="O992" t="s">
        <v>114</v>
      </c>
      <c r="P992" t="s">
        <v>115</v>
      </c>
      <c r="Q992" t="s">
        <v>111</v>
      </c>
      <c r="R992">
        <v>12</v>
      </c>
    </row>
    <row r="993" spans="1:18" s="78" customFormat="1" x14ac:dyDescent="0.25">
      <c r="A993" t="s">
        <v>640</v>
      </c>
      <c r="B993" s="46">
        <f>VLOOKUP(Tabla14[[#This Row],[id]],Tabla2[],'aux buscarv'!B$1,FALSE)</f>
        <v>44984</v>
      </c>
      <c r="C993" s="61">
        <f>VLOOKUP(Tabla14[[#This Row],[id]],Tabla2[],'aux buscarv'!C$1,FALSE)</f>
        <v>27</v>
      </c>
      <c r="D993" s="61">
        <f>VLOOKUP(Tabla14[[#This Row],[id]],Tabla2[],'aux buscarv'!D$1,FALSE)</f>
        <v>2</v>
      </c>
      <c r="E993" s="61">
        <f>VLOOKUP(Tabla14[[#This Row],[id]],Tabla2[],'aux buscarv'!E$1,FALSE)</f>
        <v>2023</v>
      </c>
      <c r="F993" s="61">
        <f>VLOOKUP(Tabla14[[#This Row],[id]],Tabla2[],'aux buscarv'!F$1,FALSE)</f>
        <v>10</v>
      </c>
      <c r="G993" s="61" t="str">
        <f>VLOOKUP(Tabla14[[#This Row],[id]],Tabla2[],'aux buscarv'!G$1,FALSE)</f>
        <v>ESTAR</v>
      </c>
      <c r="H993" s="61" t="str">
        <f>VLOOKUP(Tabla14[[#This Row],[id]],Tabla2[],'aux buscarv'!H$1,FALSE)</f>
        <v>SANTA CRUZ</v>
      </c>
      <c r="I993" s="61">
        <f>VLOOKUP(Tabla14[[#This Row],[id]],Tabla2[],'aux buscarv'!I$1,FALSE)</f>
        <v>43</v>
      </c>
      <c r="J993" s="61" t="str">
        <f>VLOOKUP(Tabla14[[#This Row],[id]],Tabla2[],'aux buscarv'!J$1,FALSE)</f>
        <v>LAGO BUENOS AIRES</v>
      </c>
      <c r="K993" s="61" t="str">
        <f>VLOOKUP(Tabla14[[#This Row],[id]],Tabla2[],'aux buscarv'!K$1,FALSE)</f>
        <v>LOS ANTIGUOS</v>
      </c>
      <c r="L993" s="61" t="str">
        <f>VLOOKUP(Tabla14[[#This Row],[id]],Tabla2[],'aux buscarv'!L$1,FALSE)</f>
        <v>GIMNASIO MUNICIPAL MARIO LOBOS</v>
      </c>
      <c r="M993" s="61" t="str">
        <f>VLOOKUP(Tabla14[[#This Row],[id]],Tabla2[],'aux buscarv'!M$1,FALSE)</f>
        <v>AV. 11 DE JULIO Y LAGO BUENOS AIRES</v>
      </c>
      <c r="N993" s="62" t="str">
        <f>VLOOKUP(Tabla14[[#This Row],[id]],Tabla2[],'aux buscarv'!N$1,FALSE)</f>
        <v>https://goo.gl/maps/WxZg5pTHrzee123SA</v>
      </c>
      <c r="O993" t="s">
        <v>114</v>
      </c>
      <c r="P993" t="s">
        <v>123</v>
      </c>
      <c r="Q993" t="s">
        <v>124</v>
      </c>
      <c r="R993">
        <v>7</v>
      </c>
    </row>
    <row r="994" spans="1:18" s="78" customFormat="1" x14ac:dyDescent="0.25">
      <c r="A994" t="s">
        <v>640</v>
      </c>
      <c r="B994" s="46">
        <f>VLOOKUP(Tabla14[[#This Row],[id]],Tabla2[],'aux buscarv'!B$1,FALSE)</f>
        <v>44984</v>
      </c>
      <c r="C994" s="61">
        <f>VLOOKUP(Tabla14[[#This Row],[id]],Tabla2[],'aux buscarv'!C$1,FALSE)</f>
        <v>27</v>
      </c>
      <c r="D994" s="61">
        <f>VLOOKUP(Tabla14[[#This Row],[id]],Tabla2[],'aux buscarv'!D$1,FALSE)</f>
        <v>2</v>
      </c>
      <c r="E994" s="61">
        <f>VLOOKUP(Tabla14[[#This Row],[id]],Tabla2[],'aux buscarv'!E$1,FALSE)</f>
        <v>2023</v>
      </c>
      <c r="F994" s="61">
        <f>VLOOKUP(Tabla14[[#This Row],[id]],Tabla2[],'aux buscarv'!F$1,FALSE)</f>
        <v>10</v>
      </c>
      <c r="G994" s="61" t="str">
        <f>VLOOKUP(Tabla14[[#This Row],[id]],Tabla2[],'aux buscarv'!G$1,FALSE)</f>
        <v>ESTAR</v>
      </c>
      <c r="H994" s="61" t="str">
        <f>VLOOKUP(Tabla14[[#This Row],[id]],Tabla2[],'aux buscarv'!H$1,FALSE)</f>
        <v>SANTA CRUZ</v>
      </c>
      <c r="I994" s="61">
        <f>VLOOKUP(Tabla14[[#This Row],[id]],Tabla2[],'aux buscarv'!I$1,FALSE)</f>
        <v>43</v>
      </c>
      <c r="J994" s="61" t="str">
        <f>VLOOKUP(Tabla14[[#This Row],[id]],Tabla2[],'aux buscarv'!J$1,FALSE)</f>
        <v>LAGO BUENOS AIRES</v>
      </c>
      <c r="K994" s="61" t="str">
        <f>VLOOKUP(Tabla14[[#This Row],[id]],Tabla2[],'aux buscarv'!K$1,FALSE)</f>
        <v>LOS ANTIGUOS</v>
      </c>
      <c r="L994" s="61" t="str">
        <f>VLOOKUP(Tabla14[[#This Row],[id]],Tabla2[],'aux buscarv'!L$1,FALSE)</f>
        <v>GIMNASIO MUNICIPAL MARIO LOBOS</v>
      </c>
      <c r="M994" s="61" t="str">
        <f>VLOOKUP(Tabla14[[#This Row],[id]],Tabla2[],'aux buscarv'!M$1,FALSE)</f>
        <v>AV. 11 DE JULIO Y LAGO BUENOS AIRES</v>
      </c>
      <c r="N994" s="62" t="str">
        <f>VLOOKUP(Tabla14[[#This Row],[id]],Tabla2[],'aux buscarv'!N$1,FALSE)</f>
        <v>https://goo.gl/maps/WxZg5pTHrzee123SA</v>
      </c>
      <c r="O994" t="s">
        <v>114</v>
      </c>
      <c r="P994" t="s">
        <v>123</v>
      </c>
      <c r="Q994" t="s">
        <v>111</v>
      </c>
      <c r="R994">
        <v>61</v>
      </c>
    </row>
    <row r="995" spans="1:18" s="78" customFormat="1" x14ac:dyDescent="0.25">
      <c r="A995" t="s">
        <v>640</v>
      </c>
      <c r="B995" s="46">
        <f>VLOOKUP(Tabla14[[#This Row],[id]],Tabla2[],'aux buscarv'!B$1,FALSE)</f>
        <v>44984</v>
      </c>
      <c r="C995" s="61">
        <f>VLOOKUP(Tabla14[[#This Row],[id]],Tabla2[],'aux buscarv'!C$1,FALSE)</f>
        <v>27</v>
      </c>
      <c r="D995" s="61">
        <f>VLOOKUP(Tabla14[[#This Row],[id]],Tabla2[],'aux buscarv'!D$1,FALSE)</f>
        <v>2</v>
      </c>
      <c r="E995" s="61">
        <f>VLOOKUP(Tabla14[[#This Row],[id]],Tabla2[],'aux buscarv'!E$1,FALSE)</f>
        <v>2023</v>
      </c>
      <c r="F995" s="61">
        <f>VLOOKUP(Tabla14[[#This Row],[id]],Tabla2[],'aux buscarv'!F$1,FALSE)</f>
        <v>10</v>
      </c>
      <c r="G995" s="61" t="str">
        <f>VLOOKUP(Tabla14[[#This Row],[id]],Tabla2[],'aux buscarv'!G$1,FALSE)</f>
        <v>ESTAR</v>
      </c>
      <c r="H995" s="61" t="str">
        <f>VLOOKUP(Tabla14[[#This Row],[id]],Tabla2[],'aux buscarv'!H$1,FALSE)</f>
        <v>SANTA CRUZ</v>
      </c>
      <c r="I995" s="61">
        <f>VLOOKUP(Tabla14[[#This Row],[id]],Tabla2[],'aux buscarv'!I$1,FALSE)</f>
        <v>43</v>
      </c>
      <c r="J995" s="61" t="str">
        <f>VLOOKUP(Tabla14[[#This Row],[id]],Tabla2[],'aux buscarv'!J$1,FALSE)</f>
        <v>LAGO BUENOS AIRES</v>
      </c>
      <c r="K995" s="61" t="str">
        <f>VLOOKUP(Tabla14[[#This Row],[id]],Tabla2[],'aux buscarv'!K$1,FALSE)</f>
        <v>LOS ANTIGUOS</v>
      </c>
      <c r="L995" s="61" t="str">
        <f>VLOOKUP(Tabla14[[#This Row],[id]],Tabla2[],'aux buscarv'!L$1,FALSE)</f>
        <v>GIMNASIO MUNICIPAL MARIO LOBOS</v>
      </c>
      <c r="M995" s="61" t="str">
        <f>VLOOKUP(Tabla14[[#This Row],[id]],Tabla2[],'aux buscarv'!M$1,FALSE)</f>
        <v>AV. 11 DE JULIO Y LAGO BUENOS AIRES</v>
      </c>
      <c r="N995" s="62" t="str">
        <f>VLOOKUP(Tabla14[[#This Row],[id]],Tabla2[],'aux buscarv'!N$1,FALSE)</f>
        <v>https://goo.gl/maps/WxZg5pTHrzee123SA</v>
      </c>
      <c r="O995" t="s">
        <v>129</v>
      </c>
      <c r="P995" t="s">
        <v>1023</v>
      </c>
      <c r="Q995" t="s">
        <v>111</v>
      </c>
      <c r="R995">
        <v>3</v>
      </c>
    </row>
    <row r="996" spans="1:18" s="78" customFormat="1" x14ac:dyDescent="0.25">
      <c r="A996" t="s">
        <v>640</v>
      </c>
      <c r="B996" s="46">
        <f>VLOOKUP(Tabla14[[#This Row],[id]],Tabla2[],'aux buscarv'!B$1,FALSE)</f>
        <v>44984</v>
      </c>
      <c r="C996" s="61">
        <f>VLOOKUP(Tabla14[[#This Row],[id]],Tabla2[],'aux buscarv'!C$1,FALSE)</f>
        <v>27</v>
      </c>
      <c r="D996" s="61">
        <f>VLOOKUP(Tabla14[[#This Row],[id]],Tabla2[],'aux buscarv'!D$1,FALSE)</f>
        <v>2</v>
      </c>
      <c r="E996" s="61">
        <f>VLOOKUP(Tabla14[[#This Row],[id]],Tabla2[],'aux buscarv'!E$1,FALSE)</f>
        <v>2023</v>
      </c>
      <c r="F996" s="61">
        <f>VLOOKUP(Tabla14[[#This Row],[id]],Tabla2[],'aux buscarv'!F$1,FALSE)</f>
        <v>10</v>
      </c>
      <c r="G996" s="61" t="str">
        <f>VLOOKUP(Tabla14[[#This Row],[id]],Tabla2[],'aux buscarv'!G$1,FALSE)</f>
        <v>ESTAR</v>
      </c>
      <c r="H996" s="61" t="str">
        <f>VLOOKUP(Tabla14[[#This Row],[id]],Tabla2[],'aux buscarv'!H$1,FALSE)</f>
        <v>SANTA CRUZ</v>
      </c>
      <c r="I996" s="61">
        <f>VLOOKUP(Tabla14[[#This Row],[id]],Tabla2[],'aux buscarv'!I$1,FALSE)</f>
        <v>43</v>
      </c>
      <c r="J996" s="61" t="str">
        <f>VLOOKUP(Tabla14[[#This Row],[id]],Tabla2[],'aux buscarv'!J$1,FALSE)</f>
        <v>LAGO BUENOS AIRES</v>
      </c>
      <c r="K996" s="61" t="str">
        <f>VLOOKUP(Tabla14[[#This Row],[id]],Tabla2[],'aux buscarv'!K$1,FALSE)</f>
        <v>LOS ANTIGUOS</v>
      </c>
      <c r="L996" s="61" t="str">
        <f>VLOOKUP(Tabla14[[#This Row],[id]],Tabla2[],'aux buscarv'!L$1,FALSE)</f>
        <v>GIMNASIO MUNICIPAL MARIO LOBOS</v>
      </c>
      <c r="M996" s="61" t="str">
        <f>VLOOKUP(Tabla14[[#This Row],[id]],Tabla2[],'aux buscarv'!M$1,FALSE)</f>
        <v>AV. 11 DE JULIO Y LAGO BUENOS AIRES</v>
      </c>
      <c r="N996" s="62" t="str">
        <f>VLOOKUP(Tabla14[[#This Row],[id]],Tabla2[],'aux buscarv'!N$1,FALSE)</f>
        <v>https://goo.gl/maps/WxZg5pTHrzee123SA</v>
      </c>
      <c r="O996" t="s">
        <v>129</v>
      </c>
      <c r="P996" t="s">
        <v>1025</v>
      </c>
      <c r="Q996" t="s">
        <v>111</v>
      </c>
      <c r="R996">
        <v>13</v>
      </c>
    </row>
    <row r="997" spans="1:18" s="78" customFormat="1" x14ac:dyDescent="0.25">
      <c r="A997" t="s">
        <v>640</v>
      </c>
      <c r="B997" s="46">
        <f>VLOOKUP(Tabla14[[#This Row],[id]],Tabla2[],'aux buscarv'!B$1,FALSE)</f>
        <v>44984</v>
      </c>
      <c r="C997" s="61">
        <f>VLOOKUP(Tabla14[[#This Row],[id]],Tabla2[],'aux buscarv'!C$1,FALSE)</f>
        <v>27</v>
      </c>
      <c r="D997" s="61">
        <f>VLOOKUP(Tabla14[[#This Row],[id]],Tabla2[],'aux buscarv'!D$1,FALSE)</f>
        <v>2</v>
      </c>
      <c r="E997" s="61">
        <f>VLOOKUP(Tabla14[[#This Row],[id]],Tabla2[],'aux buscarv'!E$1,FALSE)</f>
        <v>2023</v>
      </c>
      <c r="F997" s="61">
        <f>VLOOKUP(Tabla14[[#This Row],[id]],Tabla2[],'aux buscarv'!F$1,FALSE)</f>
        <v>10</v>
      </c>
      <c r="G997" s="61" t="str">
        <f>VLOOKUP(Tabla14[[#This Row],[id]],Tabla2[],'aux buscarv'!G$1,FALSE)</f>
        <v>ESTAR</v>
      </c>
      <c r="H997" s="61" t="str">
        <f>VLOOKUP(Tabla14[[#This Row],[id]],Tabla2[],'aux buscarv'!H$1,FALSE)</f>
        <v>SANTA CRUZ</v>
      </c>
      <c r="I997" s="61">
        <f>VLOOKUP(Tabla14[[#This Row],[id]],Tabla2[],'aux buscarv'!I$1,FALSE)</f>
        <v>43</v>
      </c>
      <c r="J997" s="61" t="str">
        <f>VLOOKUP(Tabla14[[#This Row],[id]],Tabla2[],'aux buscarv'!J$1,FALSE)</f>
        <v>LAGO BUENOS AIRES</v>
      </c>
      <c r="K997" s="61" t="str">
        <f>VLOOKUP(Tabla14[[#This Row],[id]],Tabla2[],'aux buscarv'!K$1,FALSE)</f>
        <v>LOS ANTIGUOS</v>
      </c>
      <c r="L997" s="61" t="str">
        <f>VLOOKUP(Tabla14[[#This Row],[id]],Tabla2[],'aux buscarv'!L$1,FALSE)</f>
        <v>GIMNASIO MUNICIPAL MARIO LOBOS</v>
      </c>
      <c r="M997" s="61" t="str">
        <f>VLOOKUP(Tabla14[[#This Row],[id]],Tabla2[],'aux buscarv'!M$1,FALSE)</f>
        <v>AV. 11 DE JULIO Y LAGO BUENOS AIRES</v>
      </c>
      <c r="N997" s="62" t="str">
        <f>VLOOKUP(Tabla14[[#This Row],[id]],Tabla2[],'aux buscarv'!N$1,FALSE)</f>
        <v>https://goo.gl/maps/WxZg5pTHrzee123SA</v>
      </c>
      <c r="O997" t="s">
        <v>129</v>
      </c>
      <c r="P997" t="s">
        <v>281</v>
      </c>
      <c r="Q997" t="s">
        <v>111</v>
      </c>
      <c r="R997">
        <v>1</v>
      </c>
    </row>
    <row r="998" spans="1:18" s="78" customFormat="1" x14ac:dyDescent="0.25">
      <c r="A998" t="s">
        <v>640</v>
      </c>
      <c r="B998" s="46">
        <f>VLOOKUP(Tabla14[[#This Row],[id]],Tabla2[],'aux buscarv'!B$1,FALSE)</f>
        <v>44984</v>
      </c>
      <c r="C998" s="61">
        <f>VLOOKUP(Tabla14[[#This Row],[id]],Tabla2[],'aux buscarv'!C$1,FALSE)</f>
        <v>27</v>
      </c>
      <c r="D998" s="61">
        <f>VLOOKUP(Tabla14[[#This Row],[id]],Tabla2[],'aux buscarv'!D$1,FALSE)</f>
        <v>2</v>
      </c>
      <c r="E998" s="61">
        <f>VLOOKUP(Tabla14[[#This Row],[id]],Tabla2[],'aux buscarv'!E$1,FALSE)</f>
        <v>2023</v>
      </c>
      <c r="F998" s="61">
        <f>VLOOKUP(Tabla14[[#This Row],[id]],Tabla2[],'aux buscarv'!F$1,FALSE)</f>
        <v>10</v>
      </c>
      <c r="G998" s="61" t="str">
        <f>VLOOKUP(Tabla14[[#This Row],[id]],Tabla2[],'aux buscarv'!G$1,FALSE)</f>
        <v>ESTAR</v>
      </c>
      <c r="H998" s="61" t="str">
        <f>VLOOKUP(Tabla14[[#This Row],[id]],Tabla2[],'aux buscarv'!H$1,FALSE)</f>
        <v>SANTA CRUZ</v>
      </c>
      <c r="I998" s="61">
        <f>VLOOKUP(Tabla14[[#This Row],[id]],Tabla2[],'aux buscarv'!I$1,FALSE)</f>
        <v>43</v>
      </c>
      <c r="J998" s="61" t="str">
        <f>VLOOKUP(Tabla14[[#This Row],[id]],Tabla2[],'aux buscarv'!J$1,FALSE)</f>
        <v>LAGO BUENOS AIRES</v>
      </c>
      <c r="K998" s="61" t="str">
        <f>VLOOKUP(Tabla14[[#This Row],[id]],Tabla2[],'aux buscarv'!K$1,FALSE)</f>
        <v>LOS ANTIGUOS</v>
      </c>
      <c r="L998" s="61" t="str">
        <f>VLOOKUP(Tabla14[[#This Row],[id]],Tabla2[],'aux buscarv'!L$1,FALSE)</f>
        <v>GIMNASIO MUNICIPAL MARIO LOBOS</v>
      </c>
      <c r="M998" s="61" t="str">
        <f>VLOOKUP(Tabla14[[#This Row],[id]],Tabla2[],'aux buscarv'!M$1,FALSE)</f>
        <v>AV. 11 DE JULIO Y LAGO BUENOS AIRES</v>
      </c>
      <c r="N998" s="62" t="str">
        <f>VLOOKUP(Tabla14[[#This Row],[id]],Tabla2[],'aux buscarv'!N$1,FALSE)</f>
        <v>https://goo.gl/maps/WxZg5pTHrzee123SA</v>
      </c>
      <c r="O998" t="s">
        <v>144</v>
      </c>
      <c r="P998" t="s">
        <v>145</v>
      </c>
      <c r="Q998" t="s">
        <v>111</v>
      </c>
      <c r="R998">
        <v>27</v>
      </c>
    </row>
    <row r="999" spans="1:18" s="78" customFormat="1" x14ac:dyDescent="0.25">
      <c r="A999" t="s">
        <v>640</v>
      </c>
      <c r="B999" s="46">
        <f>VLOOKUP(Tabla14[[#This Row],[id]],Tabla2[],'aux buscarv'!B$1,FALSE)</f>
        <v>44984</v>
      </c>
      <c r="C999" s="61">
        <f>VLOOKUP(Tabla14[[#This Row],[id]],Tabla2[],'aux buscarv'!C$1,FALSE)</f>
        <v>27</v>
      </c>
      <c r="D999" s="61">
        <f>VLOOKUP(Tabla14[[#This Row],[id]],Tabla2[],'aux buscarv'!D$1,FALSE)</f>
        <v>2</v>
      </c>
      <c r="E999" s="61">
        <f>VLOOKUP(Tabla14[[#This Row],[id]],Tabla2[],'aux buscarv'!E$1,FALSE)</f>
        <v>2023</v>
      </c>
      <c r="F999" s="61">
        <f>VLOOKUP(Tabla14[[#This Row],[id]],Tabla2[],'aux buscarv'!F$1,FALSE)</f>
        <v>10</v>
      </c>
      <c r="G999" s="61" t="str">
        <f>VLOOKUP(Tabla14[[#This Row],[id]],Tabla2[],'aux buscarv'!G$1,FALSE)</f>
        <v>ESTAR</v>
      </c>
      <c r="H999" s="61" t="str">
        <f>VLOOKUP(Tabla14[[#This Row],[id]],Tabla2[],'aux buscarv'!H$1,FALSE)</f>
        <v>SANTA CRUZ</v>
      </c>
      <c r="I999" s="61">
        <f>VLOOKUP(Tabla14[[#This Row],[id]],Tabla2[],'aux buscarv'!I$1,FALSE)</f>
        <v>43</v>
      </c>
      <c r="J999" s="61" t="str">
        <f>VLOOKUP(Tabla14[[#This Row],[id]],Tabla2[],'aux buscarv'!J$1,FALSE)</f>
        <v>LAGO BUENOS AIRES</v>
      </c>
      <c r="K999" s="61" t="str">
        <f>VLOOKUP(Tabla14[[#This Row],[id]],Tabla2[],'aux buscarv'!K$1,FALSE)</f>
        <v>LOS ANTIGUOS</v>
      </c>
      <c r="L999" s="61" t="str">
        <f>VLOOKUP(Tabla14[[#This Row],[id]],Tabla2[],'aux buscarv'!L$1,FALSE)</f>
        <v>GIMNASIO MUNICIPAL MARIO LOBOS</v>
      </c>
      <c r="M999" s="61" t="str">
        <f>VLOOKUP(Tabla14[[#This Row],[id]],Tabla2[],'aux buscarv'!M$1,FALSE)</f>
        <v>AV. 11 DE JULIO Y LAGO BUENOS AIRES</v>
      </c>
      <c r="N999" s="62" t="str">
        <f>VLOOKUP(Tabla14[[#This Row],[id]],Tabla2[],'aux buscarv'!N$1,FALSE)</f>
        <v>https://goo.gl/maps/WxZg5pTHrzee123SA</v>
      </c>
      <c r="O999" t="s">
        <v>144</v>
      </c>
      <c r="P999" t="s">
        <v>145</v>
      </c>
      <c r="Q999" t="s">
        <v>146</v>
      </c>
      <c r="R999">
        <v>108</v>
      </c>
    </row>
    <row r="1000" spans="1:18" s="78" customFormat="1" x14ac:dyDescent="0.25">
      <c r="A1000" t="s">
        <v>640</v>
      </c>
      <c r="B1000" s="46">
        <f>VLOOKUP(Tabla14[[#This Row],[id]],Tabla2[],'aux buscarv'!B$1,FALSE)</f>
        <v>44984</v>
      </c>
      <c r="C1000" s="61">
        <f>VLOOKUP(Tabla14[[#This Row],[id]],Tabla2[],'aux buscarv'!C$1,FALSE)</f>
        <v>27</v>
      </c>
      <c r="D1000" s="61">
        <f>VLOOKUP(Tabla14[[#This Row],[id]],Tabla2[],'aux buscarv'!D$1,FALSE)</f>
        <v>2</v>
      </c>
      <c r="E1000" s="61">
        <f>VLOOKUP(Tabla14[[#This Row],[id]],Tabla2[],'aux buscarv'!E$1,FALSE)</f>
        <v>2023</v>
      </c>
      <c r="F1000" s="61">
        <f>VLOOKUP(Tabla14[[#This Row],[id]],Tabla2[],'aux buscarv'!F$1,FALSE)</f>
        <v>10</v>
      </c>
      <c r="G1000" s="61" t="str">
        <f>VLOOKUP(Tabla14[[#This Row],[id]],Tabla2[],'aux buscarv'!G$1,FALSE)</f>
        <v>ESTAR</v>
      </c>
      <c r="H1000" s="61" t="str">
        <f>VLOOKUP(Tabla14[[#This Row],[id]],Tabla2[],'aux buscarv'!H$1,FALSE)</f>
        <v>SANTA CRUZ</v>
      </c>
      <c r="I1000" s="61">
        <f>VLOOKUP(Tabla14[[#This Row],[id]],Tabla2[],'aux buscarv'!I$1,FALSE)</f>
        <v>43</v>
      </c>
      <c r="J1000" s="61" t="str">
        <f>VLOOKUP(Tabla14[[#This Row],[id]],Tabla2[],'aux buscarv'!J$1,FALSE)</f>
        <v>LAGO BUENOS AIRES</v>
      </c>
      <c r="K1000" s="61" t="str">
        <f>VLOOKUP(Tabla14[[#This Row],[id]],Tabla2[],'aux buscarv'!K$1,FALSE)</f>
        <v>LOS ANTIGUOS</v>
      </c>
      <c r="L1000" s="61" t="str">
        <f>VLOOKUP(Tabla14[[#This Row],[id]],Tabla2[],'aux buscarv'!L$1,FALSE)</f>
        <v>GIMNASIO MUNICIPAL MARIO LOBOS</v>
      </c>
      <c r="M1000" s="61" t="str">
        <f>VLOOKUP(Tabla14[[#This Row],[id]],Tabla2[],'aux buscarv'!M$1,FALSE)</f>
        <v>AV. 11 DE JULIO Y LAGO BUENOS AIRES</v>
      </c>
      <c r="N1000" s="62" t="str">
        <f>VLOOKUP(Tabla14[[#This Row],[id]],Tabla2[],'aux buscarv'!N$1,FALSE)</f>
        <v>https://goo.gl/maps/WxZg5pTHrzee123SA</v>
      </c>
      <c r="O1000" t="s">
        <v>151</v>
      </c>
      <c r="P1000" t="s">
        <v>151</v>
      </c>
      <c r="Q1000" t="s">
        <v>111</v>
      </c>
      <c r="R1000">
        <v>16</v>
      </c>
    </row>
    <row r="1001" spans="1:18" s="78" customFormat="1" x14ac:dyDescent="0.25">
      <c r="A1001" t="s">
        <v>640</v>
      </c>
      <c r="B1001" s="46">
        <f>VLOOKUP(Tabla14[[#This Row],[id]],Tabla2[],'aux buscarv'!B$1,FALSE)</f>
        <v>44984</v>
      </c>
      <c r="C1001" s="61">
        <f>VLOOKUP(Tabla14[[#This Row],[id]],Tabla2[],'aux buscarv'!C$1,FALSE)</f>
        <v>27</v>
      </c>
      <c r="D1001" s="61">
        <f>VLOOKUP(Tabla14[[#This Row],[id]],Tabla2[],'aux buscarv'!D$1,FALSE)</f>
        <v>2</v>
      </c>
      <c r="E1001" s="61">
        <f>VLOOKUP(Tabla14[[#This Row],[id]],Tabla2[],'aux buscarv'!E$1,FALSE)</f>
        <v>2023</v>
      </c>
      <c r="F1001" s="61">
        <f>VLOOKUP(Tabla14[[#This Row],[id]],Tabla2[],'aux buscarv'!F$1,FALSE)</f>
        <v>10</v>
      </c>
      <c r="G1001" s="61" t="str">
        <f>VLOOKUP(Tabla14[[#This Row],[id]],Tabla2[],'aux buscarv'!G$1,FALSE)</f>
        <v>ESTAR</v>
      </c>
      <c r="H1001" s="61" t="str">
        <f>VLOOKUP(Tabla14[[#This Row],[id]],Tabla2[],'aux buscarv'!H$1,FALSE)</f>
        <v>SANTA CRUZ</v>
      </c>
      <c r="I1001" s="61">
        <f>VLOOKUP(Tabla14[[#This Row],[id]],Tabla2[],'aux buscarv'!I$1,FALSE)</f>
        <v>43</v>
      </c>
      <c r="J1001" s="61" t="str">
        <f>VLOOKUP(Tabla14[[#This Row],[id]],Tabla2[],'aux buscarv'!J$1,FALSE)</f>
        <v>LAGO BUENOS AIRES</v>
      </c>
      <c r="K1001" s="61" t="str">
        <f>VLOOKUP(Tabla14[[#This Row],[id]],Tabla2[],'aux buscarv'!K$1,FALSE)</f>
        <v>LOS ANTIGUOS</v>
      </c>
      <c r="L1001" s="61" t="str">
        <f>VLOOKUP(Tabla14[[#This Row],[id]],Tabla2[],'aux buscarv'!L$1,FALSE)</f>
        <v>GIMNASIO MUNICIPAL MARIO LOBOS</v>
      </c>
      <c r="M1001" s="61" t="str">
        <f>VLOOKUP(Tabla14[[#This Row],[id]],Tabla2[],'aux buscarv'!M$1,FALSE)</f>
        <v>AV. 11 DE JULIO Y LAGO BUENOS AIRES</v>
      </c>
      <c r="N1001" s="62" t="str">
        <f>VLOOKUP(Tabla14[[#This Row],[id]],Tabla2[],'aux buscarv'!N$1,FALSE)</f>
        <v>https://goo.gl/maps/WxZg5pTHrzee123SA</v>
      </c>
      <c r="O1001" t="s">
        <v>151</v>
      </c>
      <c r="P1001" t="s">
        <v>151</v>
      </c>
      <c r="Q1001" t="s">
        <v>142</v>
      </c>
      <c r="R1001">
        <v>49</v>
      </c>
    </row>
    <row r="1002" spans="1:18" s="78" customFormat="1" x14ac:dyDescent="0.25">
      <c r="A1002" t="s">
        <v>640</v>
      </c>
      <c r="B1002" s="46">
        <f>VLOOKUP(Tabla14[[#This Row],[id]],Tabla2[],'aux buscarv'!B$1,FALSE)</f>
        <v>44984</v>
      </c>
      <c r="C1002" s="61">
        <f>VLOOKUP(Tabla14[[#This Row],[id]],Tabla2[],'aux buscarv'!C$1,FALSE)</f>
        <v>27</v>
      </c>
      <c r="D1002" s="61">
        <f>VLOOKUP(Tabla14[[#This Row],[id]],Tabla2[],'aux buscarv'!D$1,FALSE)</f>
        <v>2</v>
      </c>
      <c r="E1002" s="61">
        <f>VLOOKUP(Tabla14[[#This Row],[id]],Tabla2[],'aux buscarv'!E$1,FALSE)</f>
        <v>2023</v>
      </c>
      <c r="F1002" s="61">
        <f>VLOOKUP(Tabla14[[#This Row],[id]],Tabla2[],'aux buscarv'!F$1,FALSE)</f>
        <v>10</v>
      </c>
      <c r="G1002" s="61" t="str">
        <f>VLOOKUP(Tabla14[[#This Row],[id]],Tabla2[],'aux buscarv'!G$1,FALSE)</f>
        <v>ESTAR</v>
      </c>
      <c r="H1002" s="61" t="str">
        <f>VLOOKUP(Tabla14[[#This Row],[id]],Tabla2[],'aux buscarv'!H$1,FALSE)</f>
        <v>SANTA CRUZ</v>
      </c>
      <c r="I1002" s="61">
        <f>VLOOKUP(Tabla14[[#This Row],[id]],Tabla2[],'aux buscarv'!I$1,FALSE)</f>
        <v>43</v>
      </c>
      <c r="J1002" s="61" t="str">
        <f>VLOOKUP(Tabla14[[#This Row],[id]],Tabla2[],'aux buscarv'!J$1,FALSE)</f>
        <v>LAGO BUENOS AIRES</v>
      </c>
      <c r="K1002" s="61" t="str">
        <f>VLOOKUP(Tabla14[[#This Row],[id]],Tabla2[],'aux buscarv'!K$1,FALSE)</f>
        <v>LOS ANTIGUOS</v>
      </c>
      <c r="L1002" s="61" t="str">
        <f>VLOOKUP(Tabla14[[#This Row],[id]],Tabla2[],'aux buscarv'!L$1,FALSE)</f>
        <v>GIMNASIO MUNICIPAL MARIO LOBOS</v>
      </c>
      <c r="M1002" s="61" t="str">
        <f>VLOOKUP(Tabla14[[#This Row],[id]],Tabla2[],'aux buscarv'!M$1,FALSE)</f>
        <v>AV. 11 DE JULIO Y LAGO BUENOS AIRES</v>
      </c>
      <c r="N1002" s="62" t="str">
        <f>VLOOKUP(Tabla14[[#This Row],[id]],Tabla2[],'aux buscarv'!N$1,FALSE)</f>
        <v>https://goo.gl/maps/WxZg5pTHrzee123SA</v>
      </c>
      <c r="O1002" t="s">
        <v>152</v>
      </c>
      <c r="P1002" t="s">
        <v>152</v>
      </c>
      <c r="Q1002" t="s">
        <v>111</v>
      </c>
      <c r="R1002">
        <v>12</v>
      </c>
    </row>
    <row r="1003" spans="1:18" s="78" customFormat="1" x14ac:dyDescent="0.25">
      <c r="A1003" t="s">
        <v>640</v>
      </c>
      <c r="B1003" s="46">
        <f>VLOOKUP(Tabla14[[#This Row],[id]],Tabla2[],'aux buscarv'!B$1,FALSE)</f>
        <v>44984</v>
      </c>
      <c r="C1003" s="61">
        <f>VLOOKUP(Tabla14[[#This Row],[id]],Tabla2[],'aux buscarv'!C$1,FALSE)</f>
        <v>27</v>
      </c>
      <c r="D1003" s="61">
        <f>VLOOKUP(Tabla14[[#This Row],[id]],Tabla2[],'aux buscarv'!D$1,FALSE)</f>
        <v>2</v>
      </c>
      <c r="E1003" s="61">
        <f>VLOOKUP(Tabla14[[#This Row],[id]],Tabla2[],'aux buscarv'!E$1,FALSE)</f>
        <v>2023</v>
      </c>
      <c r="F1003" s="61">
        <f>VLOOKUP(Tabla14[[#This Row],[id]],Tabla2[],'aux buscarv'!F$1,FALSE)</f>
        <v>10</v>
      </c>
      <c r="G1003" s="61" t="str">
        <f>VLOOKUP(Tabla14[[#This Row],[id]],Tabla2[],'aux buscarv'!G$1,FALSE)</f>
        <v>ESTAR</v>
      </c>
      <c r="H1003" s="61" t="str">
        <f>VLOOKUP(Tabla14[[#This Row],[id]],Tabla2[],'aux buscarv'!H$1,FALSE)</f>
        <v>SANTA CRUZ</v>
      </c>
      <c r="I1003" s="61">
        <f>VLOOKUP(Tabla14[[#This Row],[id]],Tabla2[],'aux buscarv'!I$1,FALSE)</f>
        <v>43</v>
      </c>
      <c r="J1003" s="61" t="str">
        <f>VLOOKUP(Tabla14[[#This Row],[id]],Tabla2[],'aux buscarv'!J$1,FALSE)</f>
        <v>LAGO BUENOS AIRES</v>
      </c>
      <c r="K1003" s="61" t="str">
        <f>VLOOKUP(Tabla14[[#This Row],[id]],Tabla2[],'aux buscarv'!K$1,FALSE)</f>
        <v>LOS ANTIGUOS</v>
      </c>
      <c r="L1003" s="61" t="str">
        <f>VLOOKUP(Tabla14[[#This Row],[id]],Tabla2[],'aux buscarv'!L$1,FALSE)</f>
        <v>GIMNASIO MUNICIPAL MARIO LOBOS</v>
      </c>
      <c r="M1003" s="61" t="str">
        <f>VLOOKUP(Tabla14[[#This Row],[id]],Tabla2[],'aux buscarv'!M$1,FALSE)</f>
        <v>AV. 11 DE JULIO Y LAGO BUENOS AIRES</v>
      </c>
      <c r="N1003" s="62" t="str">
        <f>VLOOKUP(Tabla14[[#This Row],[id]],Tabla2[],'aux buscarv'!N$1,FALSE)</f>
        <v>https://goo.gl/maps/WxZg5pTHrzee123SA</v>
      </c>
      <c r="O1003" t="s">
        <v>152</v>
      </c>
      <c r="P1003" t="s">
        <v>152</v>
      </c>
      <c r="Q1003" t="s">
        <v>142</v>
      </c>
      <c r="R1003">
        <v>31</v>
      </c>
    </row>
    <row r="1004" spans="1:18" s="78" customFormat="1" x14ac:dyDescent="0.25">
      <c r="A1004" t="s">
        <v>612</v>
      </c>
      <c r="B1004" s="46">
        <f>VLOOKUP(Tabla14[[#This Row],[id]],Tabla2[],'aux buscarv'!B$1,FALSE)</f>
        <v>44985</v>
      </c>
      <c r="C1004" s="61">
        <f>VLOOKUP(Tabla14[[#This Row],[id]],Tabla2[],'aux buscarv'!C$1,FALSE)</f>
        <v>28</v>
      </c>
      <c r="D1004" s="61">
        <f>VLOOKUP(Tabla14[[#This Row],[id]],Tabla2[],'aux buscarv'!D$1,FALSE)</f>
        <v>2</v>
      </c>
      <c r="E1004" s="61">
        <f>VLOOKUP(Tabla14[[#This Row],[id]],Tabla2[],'aux buscarv'!E$1,FALSE)</f>
        <v>2023</v>
      </c>
      <c r="F1004" s="61">
        <f>VLOOKUP(Tabla14[[#This Row],[id]],Tabla2[],'aux buscarv'!F$1,FALSE)</f>
        <v>10</v>
      </c>
      <c r="G1004" s="61" t="str">
        <f>VLOOKUP(Tabla14[[#This Row],[id]],Tabla2[],'aux buscarv'!G$1,FALSE)</f>
        <v>DAPPTE</v>
      </c>
      <c r="H1004" s="61" t="str">
        <f>VLOOKUP(Tabla14[[#This Row],[id]],Tabla2[],'aux buscarv'!H$1,FALSE)</f>
        <v>CABA</v>
      </c>
      <c r="I1004" s="61">
        <f>VLOOKUP(Tabla14[[#This Row],[id]],Tabla2[],'aux buscarv'!I$1,FALSE)</f>
        <v>40</v>
      </c>
      <c r="J1004" s="61" t="str">
        <f>VLOOKUP(Tabla14[[#This Row],[id]],Tabla2[],'aux buscarv'!J$1,FALSE)</f>
        <v>COMUNA 1</v>
      </c>
      <c r="K1004" s="61" t="str">
        <f>VLOOKUP(Tabla14[[#This Row],[id]],Tabla2[],'aux buscarv'!K$1,FALSE)</f>
        <v>CONSTITUCION</v>
      </c>
      <c r="L1004" s="61" t="str">
        <f>VLOOKUP(Tabla14[[#This Row],[id]],Tabla2[],'aux buscarv'!L$1,FALSE)</f>
        <v>PLAZA DE TREN CONSTITUCION HALL CENTRAL ANDEN 14</v>
      </c>
      <c r="M1004" s="61" t="str">
        <f>VLOOKUP(Tabla14[[#This Row],[id]],Tabla2[],'aux buscarv'!M$1,FALSE)</f>
        <v>BRASIL 1128</v>
      </c>
      <c r="N1004" s="62" t="str">
        <f>VLOOKUP(Tabla14[[#This Row],[id]],Tabla2[],'aux buscarv'!N$1,FALSE)</f>
        <v>https://goo.gl/maps/uprzs4Mxs4X5b2LX6</v>
      </c>
      <c r="O1004" t="s">
        <v>109</v>
      </c>
      <c r="P1004" t="s">
        <v>110</v>
      </c>
      <c r="Q1004" t="s">
        <v>111</v>
      </c>
      <c r="R1004">
        <v>96</v>
      </c>
    </row>
    <row r="1005" spans="1:18" s="78" customFormat="1" x14ac:dyDescent="0.25">
      <c r="A1005" t="s">
        <v>612</v>
      </c>
      <c r="B1005" s="46">
        <f>VLOOKUP(Tabla14[[#This Row],[id]],Tabla2[],'aux buscarv'!B$1,FALSE)</f>
        <v>44985</v>
      </c>
      <c r="C1005" s="61">
        <f>VLOOKUP(Tabla14[[#This Row],[id]],Tabla2[],'aux buscarv'!C$1,FALSE)</f>
        <v>28</v>
      </c>
      <c r="D1005" s="61">
        <f>VLOOKUP(Tabla14[[#This Row],[id]],Tabla2[],'aux buscarv'!D$1,FALSE)</f>
        <v>2</v>
      </c>
      <c r="E1005" s="61">
        <f>VLOOKUP(Tabla14[[#This Row],[id]],Tabla2[],'aux buscarv'!E$1,FALSE)</f>
        <v>2023</v>
      </c>
      <c r="F1005" s="61">
        <f>VLOOKUP(Tabla14[[#This Row],[id]],Tabla2[],'aux buscarv'!F$1,FALSE)</f>
        <v>10</v>
      </c>
      <c r="G1005" s="61" t="str">
        <f>VLOOKUP(Tabla14[[#This Row],[id]],Tabla2[],'aux buscarv'!G$1,FALSE)</f>
        <v>DAPPTE</v>
      </c>
      <c r="H1005" s="61" t="str">
        <f>VLOOKUP(Tabla14[[#This Row],[id]],Tabla2[],'aux buscarv'!H$1,FALSE)</f>
        <v>CABA</v>
      </c>
      <c r="I1005" s="61">
        <f>VLOOKUP(Tabla14[[#This Row],[id]],Tabla2[],'aux buscarv'!I$1,FALSE)</f>
        <v>40</v>
      </c>
      <c r="J1005" s="61" t="str">
        <f>VLOOKUP(Tabla14[[#This Row],[id]],Tabla2[],'aux buscarv'!J$1,FALSE)</f>
        <v>COMUNA 1</v>
      </c>
      <c r="K1005" s="61" t="str">
        <f>VLOOKUP(Tabla14[[#This Row],[id]],Tabla2[],'aux buscarv'!K$1,FALSE)</f>
        <v>CONSTITUCION</v>
      </c>
      <c r="L1005" s="61" t="str">
        <f>VLOOKUP(Tabla14[[#This Row],[id]],Tabla2[],'aux buscarv'!L$1,FALSE)</f>
        <v>PLAZA DE TREN CONSTITUCION HALL CENTRAL ANDEN 14</v>
      </c>
      <c r="M1005" s="61" t="str">
        <f>VLOOKUP(Tabla14[[#This Row],[id]],Tabla2[],'aux buscarv'!M$1,FALSE)</f>
        <v>BRASIL 1128</v>
      </c>
      <c r="N1005" s="62" t="str">
        <f>VLOOKUP(Tabla14[[#This Row],[id]],Tabla2[],'aux buscarv'!N$1,FALSE)</f>
        <v>https://goo.gl/maps/uprzs4Mxs4X5b2LX6</v>
      </c>
      <c r="O1005" t="s">
        <v>109</v>
      </c>
      <c r="P1005" t="s">
        <v>110</v>
      </c>
      <c r="Q1005" t="s">
        <v>112</v>
      </c>
      <c r="R1005">
        <v>107</v>
      </c>
    </row>
    <row r="1006" spans="1:18" s="78" customFormat="1" x14ac:dyDescent="0.25">
      <c r="A1006" t="s">
        <v>612</v>
      </c>
      <c r="B1006" s="46">
        <f>VLOOKUP(Tabla14[[#This Row],[id]],Tabla2[],'aux buscarv'!B$1,FALSE)</f>
        <v>44985</v>
      </c>
      <c r="C1006" s="61">
        <f>VLOOKUP(Tabla14[[#This Row],[id]],Tabla2[],'aux buscarv'!C$1,FALSE)</f>
        <v>28</v>
      </c>
      <c r="D1006" s="61">
        <f>VLOOKUP(Tabla14[[#This Row],[id]],Tabla2[],'aux buscarv'!D$1,FALSE)</f>
        <v>2</v>
      </c>
      <c r="E1006" s="61">
        <f>VLOOKUP(Tabla14[[#This Row],[id]],Tabla2[],'aux buscarv'!E$1,FALSE)</f>
        <v>2023</v>
      </c>
      <c r="F1006" s="61">
        <f>VLOOKUP(Tabla14[[#This Row],[id]],Tabla2[],'aux buscarv'!F$1,FALSE)</f>
        <v>10</v>
      </c>
      <c r="G1006" s="61" t="str">
        <f>VLOOKUP(Tabla14[[#This Row],[id]],Tabla2[],'aux buscarv'!G$1,FALSE)</f>
        <v>DAPPTE</v>
      </c>
      <c r="H1006" s="61" t="str">
        <f>VLOOKUP(Tabla14[[#This Row],[id]],Tabla2[],'aux buscarv'!H$1,FALSE)</f>
        <v>CABA</v>
      </c>
      <c r="I1006" s="61">
        <f>VLOOKUP(Tabla14[[#This Row],[id]],Tabla2[],'aux buscarv'!I$1,FALSE)</f>
        <v>40</v>
      </c>
      <c r="J1006" s="61" t="str">
        <f>VLOOKUP(Tabla14[[#This Row],[id]],Tabla2[],'aux buscarv'!J$1,FALSE)</f>
        <v>COMUNA 1</v>
      </c>
      <c r="K1006" s="61" t="str">
        <f>VLOOKUP(Tabla14[[#This Row],[id]],Tabla2[],'aux buscarv'!K$1,FALSE)</f>
        <v>CONSTITUCION</v>
      </c>
      <c r="L1006" s="61" t="str">
        <f>VLOOKUP(Tabla14[[#This Row],[id]],Tabla2[],'aux buscarv'!L$1,FALSE)</f>
        <v>PLAZA DE TREN CONSTITUCION HALL CENTRAL ANDEN 14</v>
      </c>
      <c r="M1006" s="61" t="str">
        <f>VLOOKUP(Tabla14[[#This Row],[id]],Tabla2[],'aux buscarv'!M$1,FALSE)</f>
        <v>BRASIL 1128</v>
      </c>
      <c r="N1006" s="62" t="str">
        <f>VLOOKUP(Tabla14[[#This Row],[id]],Tabla2[],'aux buscarv'!N$1,FALSE)</f>
        <v>https://goo.gl/maps/uprzs4Mxs4X5b2LX6</v>
      </c>
      <c r="O1006" t="s">
        <v>109</v>
      </c>
      <c r="P1006" t="s">
        <v>113</v>
      </c>
      <c r="Q1006" t="s">
        <v>112</v>
      </c>
      <c r="R1006">
        <v>86</v>
      </c>
    </row>
    <row r="1007" spans="1:18" s="78" customFormat="1" x14ac:dyDescent="0.25">
      <c r="A1007" t="s">
        <v>612</v>
      </c>
      <c r="B1007" s="46">
        <f>VLOOKUP(Tabla14[[#This Row],[id]],Tabla2[],'aux buscarv'!B$1,FALSE)</f>
        <v>44985</v>
      </c>
      <c r="C1007" s="61">
        <f>VLOOKUP(Tabla14[[#This Row],[id]],Tabla2[],'aux buscarv'!C$1,FALSE)</f>
        <v>28</v>
      </c>
      <c r="D1007" s="61">
        <f>VLOOKUP(Tabla14[[#This Row],[id]],Tabla2[],'aux buscarv'!D$1,FALSE)</f>
        <v>2</v>
      </c>
      <c r="E1007" s="61">
        <f>VLOOKUP(Tabla14[[#This Row],[id]],Tabla2[],'aux buscarv'!E$1,FALSE)</f>
        <v>2023</v>
      </c>
      <c r="F1007" s="61">
        <f>VLOOKUP(Tabla14[[#This Row],[id]],Tabla2[],'aux buscarv'!F$1,FALSE)</f>
        <v>10</v>
      </c>
      <c r="G1007" s="61" t="str">
        <f>VLOOKUP(Tabla14[[#This Row],[id]],Tabla2[],'aux buscarv'!G$1,FALSE)</f>
        <v>DAPPTE</v>
      </c>
      <c r="H1007" s="61" t="str">
        <f>VLOOKUP(Tabla14[[#This Row],[id]],Tabla2[],'aux buscarv'!H$1,FALSE)</f>
        <v>CABA</v>
      </c>
      <c r="I1007" s="61">
        <f>VLOOKUP(Tabla14[[#This Row],[id]],Tabla2[],'aux buscarv'!I$1,FALSE)</f>
        <v>40</v>
      </c>
      <c r="J1007" s="61" t="str">
        <f>VLOOKUP(Tabla14[[#This Row],[id]],Tabla2[],'aux buscarv'!J$1,FALSE)</f>
        <v>COMUNA 1</v>
      </c>
      <c r="K1007" s="61" t="str">
        <f>VLOOKUP(Tabla14[[#This Row],[id]],Tabla2[],'aux buscarv'!K$1,FALSE)</f>
        <v>CONSTITUCION</v>
      </c>
      <c r="L1007" s="61" t="str">
        <f>VLOOKUP(Tabla14[[#This Row],[id]],Tabla2[],'aux buscarv'!L$1,FALSE)</f>
        <v>PLAZA DE TREN CONSTITUCION HALL CENTRAL ANDEN 14</v>
      </c>
      <c r="M1007" s="61" t="str">
        <f>VLOOKUP(Tabla14[[#This Row],[id]],Tabla2[],'aux buscarv'!M$1,FALSE)</f>
        <v>BRASIL 1128</v>
      </c>
      <c r="N1007" s="62" t="str">
        <f>VLOOKUP(Tabla14[[#This Row],[id]],Tabla2[],'aux buscarv'!N$1,FALSE)</f>
        <v>https://goo.gl/maps/uprzs4Mxs4X5b2LX6</v>
      </c>
      <c r="O1007" t="s">
        <v>114</v>
      </c>
      <c r="P1007" t="s">
        <v>115</v>
      </c>
      <c r="Q1007" t="s">
        <v>111</v>
      </c>
      <c r="R1007">
        <v>90</v>
      </c>
    </row>
    <row r="1008" spans="1:18" s="78" customFormat="1" x14ac:dyDescent="0.25">
      <c r="A1008" t="s">
        <v>612</v>
      </c>
      <c r="B1008" s="46">
        <f>VLOOKUP(Tabla14[[#This Row],[id]],Tabla2[],'aux buscarv'!B$1,FALSE)</f>
        <v>44985</v>
      </c>
      <c r="C1008" s="61">
        <f>VLOOKUP(Tabla14[[#This Row],[id]],Tabla2[],'aux buscarv'!C$1,FALSE)</f>
        <v>28</v>
      </c>
      <c r="D1008" s="61">
        <f>VLOOKUP(Tabla14[[#This Row],[id]],Tabla2[],'aux buscarv'!D$1,FALSE)</f>
        <v>2</v>
      </c>
      <c r="E1008" s="61">
        <f>VLOOKUP(Tabla14[[#This Row],[id]],Tabla2[],'aux buscarv'!E$1,FALSE)</f>
        <v>2023</v>
      </c>
      <c r="F1008" s="61">
        <f>VLOOKUP(Tabla14[[#This Row],[id]],Tabla2[],'aux buscarv'!F$1,FALSE)</f>
        <v>10</v>
      </c>
      <c r="G1008" s="61" t="str">
        <f>VLOOKUP(Tabla14[[#This Row],[id]],Tabla2[],'aux buscarv'!G$1,FALSE)</f>
        <v>DAPPTE</v>
      </c>
      <c r="H1008" s="61" t="str">
        <f>VLOOKUP(Tabla14[[#This Row],[id]],Tabla2[],'aux buscarv'!H$1,FALSE)</f>
        <v>CABA</v>
      </c>
      <c r="I1008" s="61">
        <f>VLOOKUP(Tabla14[[#This Row],[id]],Tabla2[],'aux buscarv'!I$1,FALSE)</f>
        <v>40</v>
      </c>
      <c r="J1008" s="61" t="str">
        <f>VLOOKUP(Tabla14[[#This Row],[id]],Tabla2[],'aux buscarv'!J$1,FALSE)</f>
        <v>COMUNA 1</v>
      </c>
      <c r="K1008" s="61" t="str">
        <f>VLOOKUP(Tabla14[[#This Row],[id]],Tabla2[],'aux buscarv'!K$1,FALSE)</f>
        <v>CONSTITUCION</v>
      </c>
      <c r="L1008" s="61" t="str">
        <f>VLOOKUP(Tabla14[[#This Row],[id]],Tabla2[],'aux buscarv'!L$1,FALSE)</f>
        <v>PLAZA DE TREN CONSTITUCION HALL CENTRAL ANDEN 14</v>
      </c>
      <c r="M1008" s="61" t="str">
        <f>VLOOKUP(Tabla14[[#This Row],[id]],Tabla2[],'aux buscarv'!M$1,FALSE)</f>
        <v>BRASIL 1128</v>
      </c>
      <c r="N1008" s="62" t="str">
        <f>VLOOKUP(Tabla14[[#This Row],[id]],Tabla2[],'aux buscarv'!N$1,FALSE)</f>
        <v>https://goo.gl/maps/uprzs4Mxs4X5b2LX6</v>
      </c>
      <c r="O1008" t="s">
        <v>114</v>
      </c>
      <c r="P1008" t="s">
        <v>123</v>
      </c>
      <c r="Q1008" t="s">
        <v>124</v>
      </c>
      <c r="R1008">
        <v>1</v>
      </c>
    </row>
    <row r="1009" spans="1:18" s="78" customFormat="1" x14ac:dyDescent="0.25">
      <c r="A1009" t="s">
        <v>612</v>
      </c>
      <c r="B1009" s="46">
        <f>VLOOKUP(Tabla14[[#This Row],[id]],Tabla2[],'aux buscarv'!B$1,FALSE)</f>
        <v>44985</v>
      </c>
      <c r="C1009" s="61">
        <f>VLOOKUP(Tabla14[[#This Row],[id]],Tabla2[],'aux buscarv'!C$1,FALSE)</f>
        <v>28</v>
      </c>
      <c r="D1009" s="61">
        <f>VLOOKUP(Tabla14[[#This Row],[id]],Tabla2[],'aux buscarv'!D$1,FALSE)</f>
        <v>2</v>
      </c>
      <c r="E1009" s="61">
        <f>VLOOKUP(Tabla14[[#This Row],[id]],Tabla2[],'aux buscarv'!E$1,FALSE)</f>
        <v>2023</v>
      </c>
      <c r="F1009" s="61">
        <f>VLOOKUP(Tabla14[[#This Row],[id]],Tabla2[],'aux buscarv'!F$1,FALSE)</f>
        <v>10</v>
      </c>
      <c r="G1009" s="61" t="str">
        <f>VLOOKUP(Tabla14[[#This Row],[id]],Tabla2[],'aux buscarv'!G$1,FALSE)</f>
        <v>DAPPTE</v>
      </c>
      <c r="H1009" s="61" t="str">
        <f>VLOOKUP(Tabla14[[#This Row],[id]],Tabla2[],'aux buscarv'!H$1,FALSE)</f>
        <v>CABA</v>
      </c>
      <c r="I1009" s="61">
        <f>VLOOKUP(Tabla14[[#This Row],[id]],Tabla2[],'aux buscarv'!I$1,FALSE)</f>
        <v>40</v>
      </c>
      <c r="J1009" s="61" t="str">
        <f>VLOOKUP(Tabla14[[#This Row],[id]],Tabla2[],'aux buscarv'!J$1,FALSE)</f>
        <v>COMUNA 1</v>
      </c>
      <c r="K1009" s="61" t="str">
        <f>VLOOKUP(Tabla14[[#This Row],[id]],Tabla2[],'aux buscarv'!K$1,FALSE)</f>
        <v>CONSTITUCION</v>
      </c>
      <c r="L1009" s="61" t="str">
        <f>VLOOKUP(Tabla14[[#This Row],[id]],Tabla2[],'aux buscarv'!L$1,FALSE)</f>
        <v>PLAZA DE TREN CONSTITUCION HALL CENTRAL ANDEN 14</v>
      </c>
      <c r="M1009" s="61" t="str">
        <f>VLOOKUP(Tabla14[[#This Row],[id]],Tabla2[],'aux buscarv'!M$1,FALSE)</f>
        <v>BRASIL 1128</v>
      </c>
      <c r="N1009" s="62" t="str">
        <f>VLOOKUP(Tabla14[[#This Row],[id]],Tabla2[],'aux buscarv'!N$1,FALSE)</f>
        <v>https://goo.gl/maps/uprzs4Mxs4X5b2LX6</v>
      </c>
      <c r="O1009" t="s">
        <v>114</v>
      </c>
      <c r="P1009" t="s">
        <v>123</v>
      </c>
      <c r="Q1009" t="s">
        <v>111</v>
      </c>
      <c r="R1009">
        <v>96</v>
      </c>
    </row>
    <row r="1010" spans="1:18" s="78" customFormat="1" x14ac:dyDescent="0.25">
      <c r="A1010" t="s">
        <v>637</v>
      </c>
      <c r="B1010" s="46">
        <f>VLOOKUP(Tabla14[[#This Row],[id]],Tabla2[],'aux buscarv'!B$1,FALSE)</f>
        <v>44985</v>
      </c>
      <c r="C1010" s="61">
        <f>VLOOKUP(Tabla14[[#This Row],[id]],Tabla2[],'aux buscarv'!C$1,FALSE)</f>
        <v>28</v>
      </c>
      <c r="D1010" s="61">
        <f>VLOOKUP(Tabla14[[#This Row],[id]],Tabla2[],'aux buscarv'!D$1,FALSE)</f>
        <v>2</v>
      </c>
      <c r="E1010" s="61">
        <f>VLOOKUP(Tabla14[[#This Row],[id]],Tabla2[],'aux buscarv'!E$1,FALSE)</f>
        <v>2023</v>
      </c>
      <c r="F1010" s="61">
        <f>VLOOKUP(Tabla14[[#This Row],[id]],Tabla2[],'aux buscarv'!F$1,FALSE)</f>
        <v>10</v>
      </c>
      <c r="G1010" s="61" t="str">
        <f>VLOOKUP(Tabla14[[#This Row],[id]],Tabla2[],'aux buscarv'!G$1,FALSE)</f>
        <v>ESTAR</v>
      </c>
      <c r="H1010" s="61" t="str">
        <f>VLOOKUP(Tabla14[[#This Row],[id]],Tabla2[],'aux buscarv'!H$1,FALSE)</f>
        <v>SANTA CRUZ</v>
      </c>
      <c r="I1010" s="61">
        <f>VLOOKUP(Tabla14[[#This Row],[id]],Tabla2[],'aux buscarv'!I$1,FALSE)</f>
        <v>43</v>
      </c>
      <c r="J1010" s="61" t="str">
        <f>VLOOKUP(Tabla14[[#This Row],[id]],Tabla2[],'aux buscarv'!J$1,FALSE)</f>
        <v>LAGO BUENOS AIRES</v>
      </c>
      <c r="K1010" s="61" t="str">
        <f>VLOOKUP(Tabla14[[#This Row],[id]],Tabla2[],'aux buscarv'!K$1,FALSE)</f>
        <v>LOS ANTIGUOS</v>
      </c>
      <c r="L1010" s="61" t="str">
        <f>VLOOKUP(Tabla14[[#This Row],[id]],Tabla2[],'aux buscarv'!L$1,FALSE)</f>
        <v>GIMNASIO MUNICIPAL MARIO LOBOS</v>
      </c>
      <c r="M1010" s="61" t="str">
        <f>VLOOKUP(Tabla14[[#This Row],[id]],Tabla2[],'aux buscarv'!M$1,FALSE)</f>
        <v>AV. 11 DE JULIO Y LAGO BUENOS AIRES</v>
      </c>
      <c r="N1010" s="62" t="str">
        <f>VLOOKUP(Tabla14[[#This Row],[id]],Tabla2[],'aux buscarv'!N$1,FALSE)</f>
        <v>https://goo.gl/maps/WxZg5pTHrzee123SA</v>
      </c>
      <c r="O1010" t="s">
        <v>109</v>
      </c>
      <c r="P1010" t="s">
        <v>110</v>
      </c>
      <c r="Q1010" t="s">
        <v>111</v>
      </c>
      <c r="R1010">
        <v>7</v>
      </c>
    </row>
    <row r="1011" spans="1:18" s="78" customFormat="1" x14ac:dyDescent="0.25">
      <c r="A1011" t="s">
        <v>637</v>
      </c>
      <c r="B1011" s="46">
        <f>VLOOKUP(Tabla14[[#This Row],[id]],Tabla2[],'aux buscarv'!B$1,FALSE)</f>
        <v>44985</v>
      </c>
      <c r="C1011" s="61">
        <f>VLOOKUP(Tabla14[[#This Row],[id]],Tabla2[],'aux buscarv'!C$1,FALSE)</f>
        <v>28</v>
      </c>
      <c r="D1011" s="61">
        <f>VLOOKUP(Tabla14[[#This Row],[id]],Tabla2[],'aux buscarv'!D$1,FALSE)</f>
        <v>2</v>
      </c>
      <c r="E1011" s="61">
        <f>VLOOKUP(Tabla14[[#This Row],[id]],Tabla2[],'aux buscarv'!E$1,FALSE)</f>
        <v>2023</v>
      </c>
      <c r="F1011" s="61">
        <f>VLOOKUP(Tabla14[[#This Row],[id]],Tabla2[],'aux buscarv'!F$1,FALSE)</f>
        <v>10</v>
      </c>
      <c r="G1011" s="61" t="str">
        <f>VLOOKUP(Tabla14[[#This Row],[id]],Tabla2[],'aux buscarv'!G$1,FALSE)</f>
        <v>ESTAR</v>
      </c>
      <c r="H1011" s="61" t="str">
        <f>VLOOKUP(Tabla14[[#This Row],[id]],Tabla2[],'aux buscarv'!H$1,FALSE)</f>
        <v>SANTA CRUZ</v>
      </c>
      <c r="I1011" s="61">
        <f>VLOOKUP(Tabla14[[#This Row],[id]],Tabla2[],'aux buscarv'!I$1,FALSE)</f>
        <v>43</v>
      </c>
      <c r="J1011" s="61" t="str">
        <f>VLOOKUP(Tabla14[[#This Row],[id]],Tabla2[],'aux buscarv'!J$1,FALSE)</f>
        <v>LAGO BUENOS AIRES</v>
      </c>
      <c r="K1011" s="61" t="str">
        <f>VLOOKUP(Tabla14[[#This Row],[id]],Tabla2[],'aux buscarv'!K$1,FALSE)</f>
        <v>LOS ANTIGUOS</v>
      </c>
      <c r="L1011" s="61" t="str">
        <f>VLOOKUP(Tabla14[[#This Row],[id]],Tabla2[],'aux buscarv'!L$1,FALSE)</f>
        <v>GIMNASIO MUNICIPAL MARIO LOBOS</v>
      </c>
      <c r="M1011" s="61" t="str">
        <f>VLOOKUP(Tabla14[[#This Row],[id]],Tabla2[],'aux buscarv'!M$1,FALSE)</f>
        <v>AV. 11 DE JULIO Y LAGO BUENOS AIRES</v>
      </c>
      <c r="N1011" s="62" t="str">
        <f>VLOOKUP(Tabla14[[#This Row],[id]],Tabla2[],'aux buscarv'!N$1,FALSE)</f>
        <v>https://goo.gl/maps/WxZg5pTHrzee123SA</v>
      </c>
      <c r="O1011" t="s">
        <v>109</v>
      </c>
      <c r="P1011" t="s">
        <v>110</v>
      </c>
      <c r="Q1011" t="s">
        <v>112</v>
      </c>
      <c r="R1011">
        <v>11</v>
      </c>
    </row>
    <row r="1012" spans="1:18" s="78" customFormat="1" x14ac:dyDescent="0.25">
      <c r="A1012" t="s">
        <v>637</v>
      </c>
      <c r="B1012" s="46">
        <f>VLOOKUP(Tabla14[[#This Row],[id]],Tabla2[],'aux buscarv'!B$1,FALSE)</f>
        <v>44985</v>
      </c>
      <c r="C1012" s="61">
        <f>VLOOKUP(Tabla14[[#This Row],[id]],Tabla2[],'aux buscarv'!C$1,FALSE)</f>
        <v>28</v>
      </c>
      <c r="D1012" s="61">
        <f>VLOOKUP(Tabla14[[#This Row],[id]],Tabla2[],'aux buscarv'!D$1,FALSE)</f>
        <v>2</v>
      </c>
      <c r="E1012" s="61">
        <f>VLOOKUP(Tabla14[[#This Row],[id]],Tabla2[],'aux buscarv'!E$1,FALSE)</f>
        <v>2023</v>
      </c>
      <c r="F1012" s="61">
        <f>VLOOKUP(Tabla14[[#This Row],[id]],Tabla2[],'aux buscarv'!F$1,FALSE)</f>
        <v>10</v>
      </c>
      <c r="G1012" s="61" t="str">
        <f>VLOOKUP(Tabla14[[#This Row],[id]],Tabla2[],'aux buscarv'!G$1,FALSE)</f>
        <v>ESTAR</v>
      </c>
      <c r="H1012" s="61" t="str">
        <f>VLOOKUP(Tabla14[[#This Row],[id]],Tabla2[],'aux buscarv'!H$1,FALSE)</f>
        <v>SANTA CRUZ</v>
      </c>
      <c r="I1012" s="61">
        <f>VLOOKUP(Tabla14[[#This Row],[id]],Tabla2[],'aux buscarv'!I$1,FALSE)</f>
        <v>43</v>
      </c>
      <c r="J1012" s="61" t="str">
        <f>VLOOKUP(Tabla14[[#This Row],[id]],Tabla2[],'aux buscarv'!J$1,FALSE)</f>
        <v>LAGO BUENOS AIRES</v>
      </c>
      <c r="K1012" s="61" t="str">
        <f>VLOOKUP(Tabla14[[#This Row],[id]],Tabla2[],'aux buscarv'!K$1,FALSE)</f>
        <v>LOS ANTIGUOS</v>
      </c>
      <c r="L1012" s="61" t="str">
        <f>VLOOKUP(Tabla14[[#This Row],[id]],Tabla2[],'aux buscarv'!L$1,FALSE)</f>
        <v>GIMNASIO MUNICIPAL MARIO LOBOS</v>
      </c>
      <c r="M1012" s="61" t="str">
        <f>VLOOKUP(Tabla14[[#This Row],[id]],Tabla2[],'aux buscarv'!M$1,FALSE)</f>
        <v>AV. 11 DE JULIO Y LAGO BUENOS AIRES</v>
      </c>
      <c r="N1012" s="62" t="str">
        <f>VLOOKUP(Tabla14[[#This Row],[id]],Tabla2[],'aux buscarv'!N$1,FALSE)</f>
        <v>https://goo.gl/maps/WxZg5pTHrzee123SA</v>
      </c>
      <c r="O1012" t="s">
        <v>109</v>
      </c>
      <c r="P1012" t="s">
        <v>113</v>
      </c>
      <c r="Q1012" t="s">
        <v>112</v>
      </c>
      <c r="R1012">
        <v>3</v>
      </c>
    </row>
    <row r="1013" spans="1:18" s="78" customFormat="1" x14ac:dyDescent="0.25">
      <c r="A1013" t="s">
        <v>637</v>
      </c>
      <c r="B1013" s="46">
        <f>VLOOKUP(Tabla14[[#This Row],[id]],Tabla2[],'aux buscarv'!B$1,FALSE)</f>
        <v>44985</v>
      </c>
      <c r="C1013" s="61">
        <f>VLOOKUP(Tabla14[[#This Row],[id]],Tabla2[],'aux buscarv'!C$1,FALSE)</f>
        <v>28</v>
      </c>
      <c r="D1013" s="61">
        <f>VLOOKUP(Tabla14[[#This Row],[id]],Tabla2[],'aux buscarv'!D$1,FALSE)</f>
        <v>2</v>
      </c>
      <c r="E1013" s="61">
        <f>VLOOKUP(Tabla14[[#This Row],[id]],Tabla2[],'aux buscarv'!E$1,FALSE)</f>
        <v>2023</v>
      </c>
      <c r="F1013" s="61">
        <f>VLOOKUP(Tabla14[[#This Row],[id]],Tabla2[],'aux buscarv'!F$1,FALSE)</f>
        <v>10</v>
      </c>
      <c r="G1013" s="61" t="str">
        <f>VLOOKUP(Tabla14[[#This Row],[id]],Tabla2[],'aux buscarv'!G$1,FALSE)</f>
        <v>ESTAR</v>
      </c>
      <c r="H1013" s="61" t="str">
        <f>VLOOKUP(Tabla14[[#This Row],[id]],Tabla2[],'aux buscarv'!H$1,FALSE)</f>
        <v>SANTA CRUZ</v>
      </c>
      <c r="I1013" s="61">
        <f>VLOOKUP(Tabla14[[#This Row],[id]],Tabla2[],'aux buscarv'!I$1,FALSE)</f>
        <v>43</v>
      </c>
      <c r="J1013" s="61" t="str">
        <f>VLOOKUP(Tabla14[[#This Row],[id]],Tabla2[],'aux buscarv'!J$1,FALSE)</f>
        <v>LAGO BUENOS AIRES</v>
      </c>
      <c r="K1013" s="61" t="str">
        <f>VLOOKUP(Tabla14[[#This Row],[id]],Tabla2[],'aux buscarv'!K$1,FALSE)</f>
        <v>LOS ANTIGUOS</v>
      </c>
      <c r="L1013" s="61" t="str">
        <f>VLOOKUP(Tabla14[[#This Row],[id]],Tabla2[],'aux buscarv'!L$1,FALSE)</f>
        <v>GIMNASIO MUNICIPAL MARIO LOBOS</v>
      </c>
      <c r="M1013" s="61" t="str">
        <f>VLOOKUP(Tabla14[[#This Row],[id]],Tabla2[],'aux buscarv'!M$1,FALSE)</f>
        <v>AV. 11 DE JULIO Y LAGO BUENOS AIRES</v>
      </c>
      <c r="N1013" s="62" t="str">
        <f>VLOOKUP(Tabla14[[#This Row],[id]],Tabla2[],'aux buscarv'!N$1,FALSE)</f>
        <v>https://goo.gl/maps/WxZg5pTHrzee123SA</v>
      </c>
      <c r="O1013" t="s">
        <v>114</v>
      </c>
      <c r="P1013" t="s">
        <v>115</v>
      </c>
      <c r="Q1013" t="s">
        <v>111</v>
      </c>
      <c r="R1013">
        <v>4</v>
      </c>
    </row>
    <row r="1014" spans="1:18" s="78" customFormat="1" x14ac:dyDescent="0.25">
      <c r="A1014" t="s">
        <v>637</v>
      </c>
      <c r="B1014" s="46">
        <f>VLOOKUP(Tabla14[[#This Row],[id]],Tabla2[],'aux buscarv'!B$1,FALSE)</f>
        <v>44985</v>
      </c>
      <c r="C1014" s="61">
        <f>VLOOKUP(Tabla14[[#This Row],[id]],Tabla2[],'aux buscarv'!C$1,FALSE)</f>
        <v>28</v>
      </c>
      <c r="D1014" s="61">
        <f>VLOOKUP(Tabla14[[#This Row],[id]],Tabla2[],'aux buscarv'!D$1,FALSE)</f>
        <v>2</v>
      </c>
      <c r="E1014" s="61">
        <f>VLOOKUP(Tabla14[[#This Row],[id]],Tabla2[],'aux buscarv'!E$1,FALSE)</f>
        <v>2023</v>
      </c>
      <c r="F1014" s="61">
        <f>VLOOKUP(Tabla14[[#This Row],[id]],Tabla2[],'aux buscarv'!F$1,FALSE)</f>
        <v>10</v>
      </c>
      <c r="G1014" s="61" t="str">
        <f>VLOOKUP(Tabla14[[#This Row],[id]],Tabla2[],'aux buscarv'!G$1,FALSE)</f>
        <v>ESTAR</v>
      </c>
      <c r="H1014" s="61" t="str">
        <f>VLOOKUP(Tabla14[[#This Row],[id]],Tabla2[],'aux buscarv'!H$1,FALSE)</f>
        <v>SANTA CRUZ</v>
      </c>
      <c r="I1014" s="61">
        <f>VLOOKUP(Tabla14[[#This Row],[id]],Tabla2[],'aux buscarv'!I$1,FALSE)</f>
        <v>43</v>
      </c>
      <c r="J1014" s="61" t="str">
        <f>VLOOKUP(Tabla14[[#This Row],[id]],Tabla2[],'aux buscarv'!J$1,FALSE)</f>
        <v>LAGO BUENOS AIRES</v>
      </c>
      <c r="K1014" s="61" t="str">
        <f>VLOOKUP(Tabla14[[#This Row],[id]],Tabla2[],'aux buscarv'!K$1,FALSE)</f>
        <v>LOS ANTIGUOS</v>
      </c>
      <c r="L1014" s="61" t="str">
        <f>VLOOKUP(Tabla14[[#This Row],[id]],Tabla2[],'aux buscarv'!L$1,FALSE)</f>
        <v>GIMNASIO MUNICIPAL MARIO LOBOS</v>
      </c>
      <c r="M1014" s="61" t="str">
        <f>VLOOKUP(Tabla14[[#This Row],[id]],Tabla2[],'aux buscarv'!M$1,FALSE)</f>
        <v>AV. 11 DE JULIO Y LAGO BUENOS AIRES</v>
      </c>
      <c r="N1014" s="62" t="str">
        <f>VLOOKUP(Tabla14[[#This Row],[id]],Tabla2[],'aux buscarv'!N$1,FALSE)</f>
        <v>https://goo.gl/maps/WxZg5pTHrzee123SA</v>
      </c>
      <c r="O1014" t="s">
        <v>114</v>
      </c>
      <c r="P1014" t="s">
        <v>123</v>
      </c>
      <c r="Q1014" t="s">
        <v>124</v>
      </c>
      <c r="R1014">
        <v>3</v>
      </c>
    </row>
    <row r="1015" spans="1:18" s="78" customFormat="1" x14ac:dyDescent="0.25">
      <c r="A1015" t="s">
        <v>637</v>
      </c>
      <c r="B1015" s="46">
        <f>VLOOKUP(Tabla14[[#This Row],[id]],Tabla2[],'aux buscarv'!B$1,FALSE)</f>
        <v>44985</v>
      </c>
      <c r="C1015" s="61">
        <f>VLOOKUP(Tabla14[[#This Row],[id]],Tabla2[],'aux buscarv'!C$1,FALSE)</f>
        <v>28</v>
      </c>
      <c r="D1015" s="61">
        <f>VLOOKUP(Tabla14[[#This Row],[id]],Tabla2[],'aux buscarv'!D$1,FALSE)</f>
        <v>2</v>
      </c>
      <c r="E1015" s="61">
        <f>VLOOKUP(Tabla14[[#This Row],[id]],Tabla2[],'aux buscarv'!E$1,FALSE)</f>
        <v>2023</v>
      </c>
      <c r="F1015" s="61">
        <f>VLOOKUP(Tabla14[[#This Row],[id]],Tabla2[],'aux buscarv'!F$1,FALSE)</f>
        <v>10</v>
      </c>
      <c r="G1015" s="61" t="str">
        <f>VLOOKUP(Tabla14[[#This Row],[id]],Tabla2[],'aux buscarv'!G$1,FALSE)</f>
        <v>ESTAR</v>
      </c>
      <c r="H1015" s="61" t="str">
        <f>VLOOKUP(Tabla14[[#This Row],[id]],Tabla2[],'aux buscarv'!H$1,FALSE)</f>
        <v>SANTA CRUZ</v>
      </c>
      <c r="I1015" s="61">
        <f>VLOOKUP(Tabla14[[#This Row],[id]],Tabla2[],'aux buscarv'!I$1,FALSE)</f>
        <v>43</v>
      </c>
      <c r="J1015" s="61" t="str">
        <f>VLOOKUP(Tabla14[[#This Row],[id]],Tabla2[],'aux buscarv'!J$1,FALSE)</f>
        <v>LAGO BUENOS AIRES</v>
      </c>
      <c r="K1015" s="61" t="str">
        <f>VLOOKUP(Tabla14[[#This Row],[id]],Tabla2[],'aux buscarv'!K$1,FALSE)</f>
        <v>LOS ANTIGUOS</v>
      </c>
      <c r="L1015" s="61" t="str">
        <f>VLOOKUP(Tabla14[[#This Row],[id]],Tabla2[],'aux buscarv'!L$1,FALSE)</f>
        <v>GIMNASIO MUNICIPAL MARIO LOBOS</v>
      </c>
      <c r="M1015" s="61" t="str">
        <f>VLOOKUP(Tabla14[[#This Row],[id]],Tabla2[],'aux buscarv'!M$1,FALSE)</f>
        <v>AV. 11 DE JULIO Y LAGO BUENOS AIRES</v>
      </c>
      <c r="N1015" s="62" t="str">
        <f>VLOOKUP(Tabla14[[#This Row],[id]],Tabla2[],'aux buscarv'!N$1,FALSE)</f>
        <v>https://goo.gl/maps/WxZg5pTHrzee123SA</v>
      </c>
      <c r="O1015" t="s">
        <v>114</v>
      </c>
      <c r="P1015" t="s">
        <v>123</v>
      </c>
      <c r="Q1015" t="s">
        <v>111</v>
      </c>
      <c r="R1015">
        <v>35</v>
      </c>
    </row>
    <row r="1016" spans="1:18" s="78" customFormat="1" x14ac:dyDescent="0.25">
      <c r="A1016" t="s">
        <v>637</v>
      </c>
      <c r="B1016" s="46">
        <f>VLOOKUP(Tabla14[[#This Row],[id]],Tabla2[],'aux buscarv'!B$1,FALSE)</f>
        <v>44985</v>
      </c>
      <c r="C1016" s="61">
        <f>VLOOKUP(Tabla14[[#This Row],[id]],Tabla2[],'aux buscarv'!C$1,FALSE)</f>
        <v>28</v>
      </c>
      <c r="D1016" s="61">
        <f>VLOOKUP(Tabla14[[#This Row],[id]],Tabla2[],'aux buscarv'!D$1,FALSE)</f>
        <v>2</v>
      </c>
      <c r="E1016" s="61">
        <f>VLOOKUP(Tabla14[[#This Row],[id]],Tabla2[],'aux buscarv'!E$1,FALSE)</f>
        <v>2023</v>
      </c>
      <c r="F1016" s="61">
        <f>VLOOKUP(Tabla14[[#This Row],[id]],Tabla2[],'aux buscarv'!F$1,FALSE)</f>
        <v>10</v>
      </c>
      <c r="G1016" s="61" t="str">
        <f>VLOOKUP(Tabla14[[#This Row],[id]],Tabla2[],'aux buscarv'!G$1,FALSE)</f>
        <v>ESTAR</v>
      </c>
      <c r="H1016" s="61" t="str">
        <f>VLOOKUP(Tabla14[[#This Row],[id]],Tabla2[],'aux buscarv'!H$1,FALSE)</f>
        <v>SANTA CRUZ</v>
      </c>
      <c r="I1016" s="61">
        <f>VLOOKUP(Tabla14[[#This Row],[id]],Tabla2[],'aux buscarv'!I$1,FALSE)</f>
        <v>43</v>
      </c>
      <c r="J1016" s="61" t="str">
        <f>VLOOKUP(Tabla14[[#This Row],[id]],Tabla2[],'aux buscarv'!J$1,FALSE)</f>
        <v>LAGO BUENOS AIRES</v>
      </c>
      <c r="K1016" s="61" t="str">
        <f>VLOOKUP(Tabla14[[#This Row],[id]],Tabla2[],'aux buscarv'!K$1,FALSE)</f>
        <v>LOS ANTIGUOS</v>
      </c>
      <c r="L1016" s="61" t="str">
        <f>VLOOKUP(Tabla14[[#This Row],[id]],Tabla2[],'aux buscarv'!L$1,FALSE)</f>
        <v>GIMNASIO MUNICIPAL MARIO LOBOS</v>
      </c>
      <c r="M1016" s="61" t="str">
        <f>VLOOKUP(Tabla14[[#This Row],[id]],Tabla2[],'aux buscarv'!M$1,FALSE)</f>
        <v>AV. 11 DE JULIO Y LAGO BUENOS AIRES</v>
      </c>
      <c r="N1016" s="62" t="str">
        <f>VLOOKUP(Tabla14[[#This Row],[id]],Tabla2[],'aux buscarv'!N$1,FALSE)</f>
        <v>https://goo.gl/maps/WxZg5pTHrzee123SA</v>
      </c>
      <c r="O1016" t="s">
        <v>129</v>
      </c>
      <c r="P1016" t="s">
        <v>1023</v>
      </c>
      <c r="Q1016" t="s">
        <v>111</v>
      </c>
      <c r="R1016">
        <v>1</v>
      </c>
    </row>
    <row r="1017" spans="1:18" s="78" customFormat="1" x14ac:dyDescent="0.25">
      <c r="A1017" t="s">
        <v>637</v>
      </c>
      <c r="B1017" s="46">
        <f>VLOOKUP(Tabla14[[#This Row],[id]],Tabla2[],'aux buscarv'!B$1,FALSE)</f>
        <v>44985</v>
      </c>
      <c r="C1017" s="61">
        <f>VLOOKUP(Tabla14[[#This Row],[id]],Tabla2[],'aux buscarv'!C$1,FALSE)</f>
        <v>28</v>
      </c>
      <c r="D1017" s="61">
        <f>VLOOKUP(Tabla14[[#This Row],[id]],Tabla2[],'aux buscarv'!D$1,FALSE)</f>
        <v>2</v>
      </c>
      <c r="E1017" s="61">
        <f>VLOOKUP(Tabla14[[#This Row],[id]],Tabla2[],'aux buscarv'!E$1,FALSE)</f>
        <v>2023</v>
      </c>
      <c r="F1017" s="61">
        <f>VLOOKUP(Tabla14[[#This Row],[id]],Tabla2[],'aux buscarv'!F$1,FALSE)</f>
        <v>10</v>
      </c>
      <c r="G1017" s="61" t="str">
        <f>VLOOKUP(Tabla14[[#This Row],[id]],Tabla2[],'aux buscarv'!G$1,FALSE)</f>
        <v>ESTAR</v>
      </c>
      <c r="H1017" s="61" t="str">
        <f>VLOOKUP(Tabla14[[#This Row],[id]],Tabla2[],'aux buscarv'!H$1,FALSE)</f>
        <v>SANTA CRUZ</v>
      </c>
      <c r="I1017" s="61">
        <f>VLOOKUP(Tabla14[[#This Row],[id]],Tabla2[],'aux buscarv'!I$1,FALSE)</f>
        <v>43</v>
      </c>
      <c r="J1017" s="61" t="str">
        <f>VLOOKUP(Tabla14[[#This Row],[id]],Tabla2[],'aux buscarv'!J$1,FALSE)</f>
        <v>LAGO BUENOS AIRES</v>
      </c>
      <c r="K1017" s="61" t="str">
        <f>VLOOKUP(Tabla14[[#This Row],[id]],Tabla2[],'aux buscarv'!K$1,FALSE)</f>
        <v>LOS ANTIGUOS</v>
      </c>
      <c r="L1017" s="61" t="str">
        <f>VLOOKUP(Tabla14[[#This Row],[id]],Tabla2[],'aux buscarv'!L$1,FALSE)</f>
        <v>GIMNASIO MUNICIPAL MARIO LOBOS</v>
      </c>
      <c r="M1017" s="61" t="str">
        <f>VLOOKUP(Tabla14[[#This Row],[id]],Tabla2[],'aux buscarv'!M$1,FALSE)</f>
        <v>AV. 11 DE JULIO Y LAGO BUENOS AIRES</v>
      </c>
      <c r="N1017" s="62" t="str">
        <f>VLOOKUP(Tabla14[[#This Row],[id]],Tabla2[],'aux buscarv'!N$1,FALSE)</f>
        <v>https://goo.gl/maps/WxZg5pTHrzee123SA</v>
      </c>
      <c r="O1017" t="s">
        <v>129</v>
      </c>
      <c r="P1017" t="s">
        <v>1025</v>
      </c>
      <c r="Q1017" t="s">
        <v>111</v>
      </c>
      <c r="R1017">
        <v>10</v>
      </c>
    </row>
    <row r="1018" spans="1:18" s="78" customFormat="1" x14ac:dyDescent="0.25">
      <c r="A1018" t="s">
        <v>637</v>
      </c>
      <c r="B1018" s="46">
        <f>VLOOKUP(Tabla14[[#This Row],[id]],Tabla2[],'aux buscarv'!B$1,FALSE)</f>
        <v>44985</v>
      </c>
      <c r="C1018" s="61">
        <f>VLOOKUP(Tabla14[[#This Row],[id]],Tabla2[],'aux buscarv'!C$1,FALSE)</f>
        <v>28</v>
      </c>
      <c r="D1018" s="61">
        <f>VLOOKUP(Tabla14[[#This Row],[id]],Tabla2[],'aux buscarv'!D$1,FALSE)</f>
        <v>2</v>
      </c>
      <c r="E1018" s="61">
        <f>VLOOKUP(Tabla14[[#This Row],[id]],Tabla2[],'aux buscarv'!E$1,FALSE)</f>
        <v>2023</v>
      </c>
      <c r="F1018" s="61">
        <f>VLOOKUP(Tabla14[[#This Row],[id]],Tabla2[],'aux buscarv'!F$1,FALSE)</f>
        <v>10</v>
      </c>
      <c r="G1018" s="61" t="str">
        <f>VLOOKUP(Tabla14[[#This Row],[id]],Tabla2[],'aux buscarv'!G$1,FALSE)</f>
        <v>ESTAR</v>
      </c>
      <c r="H1018" s="61" t="str">
        <f>VLOOKUP(Tabla14[[#This Row],[id]],Tabla2[],'aux buscarv'!H$1,FALSE)</f>
        <v>SANTA CRUZ</v>
      </c>
      <c r="I1018" s="61">
        <f>VLOOKUP(Tabla14[[#This Row],[id]],Tabla2[],'aux buscarv'!I$1,FALSE)</f>
        <v>43</v>
      </c>
      <c r="J1018" s="61" t="str">
        <f>VLOOKUP(Tabla14[[#This Row],[id]],Tabla2[],'aux buscarv'!J$1,FALSE)</f>
        <v>LAGO BUENOS AIRES</v>
      </c>
      <c r="K1018" s="61" t="str">
        <f>VLOOKUP(Tabla14[[#This Row],[id]],Tabla2[],'aux buscarv'!K$1,FALSE)</f>
        <v>LOS ANTIGUOS</v>
      </c>
      <c r="L1018" s="61" t="str">
        <f>VLOOKUP(Tabla14[[#This Row],[id]],Tabla2[],'aux buscarv'!L$1,FALSE)</f>
        <v>GIMNASIO MUNICIPAL MARIO LOBOS</v>
      </c>
      <c r="M1018" s="61" t="str">
        <f>VLOOKUP(Tabla14[[#This Row],[id]],Tabla2[],'aux buscarv'!M$1,FALSE)</f>
        <v>AV. 11 DE JULIO Y LAGO BUENOS AIRES</v>
      </c>
      <c r="N1018" s="62" t="str">
        <f>VLOOKUP(Tabla14[[#This Row],[id]],Tabla2[],'aux buscarv'!N$1,FALSE)</f>
        <v>https://goo.gl/maps/WxZg5pTHrzee123SA</v>
      </c>
      <c r="O1018" t="s">
        <v>129</v>
      </c>
      <c r="P1018" t="s">
        <v>281</v>
      </c>
      <c r="Q1018" t="s">
        <v>111</v>
      </c>
      <c r="R1018">
        <v>2</v>
      </c>
    </row>
    <row r="1019" spans="1:18" s="78" customFormat="1" x14ac:dyDescent="0.25">
      <c r="A1019" t="s">
        <v>637</v>
      </c>
      <c r="B1019" s="46">
        <f>VLOOKUP(Tabla14[[#This Row],[id]],Tabla2[],'aux buscarv'!B$1,FALSE)</f>
        <v>44985</v>
      </c>
      <c r="C1019" s="61">
        <f>VLOOKUP(Tabla14[[#This Row],[id]],Tabla2[],'aux buscarv'!C$1,FALSE)</f>
        <v>28</v>
      </c>
      <c r="D1019" s="61">
        <f>VLOOKUP(Tabla14[[#This Row],[id]],Tabla2[],'aux buscarv'!D$1,FALSE)</f>
        <v>2</v>
      </c>
      <c r="E1019" s="61">
        <f>VLOOKUP(Tabla14[[#This Row],[id]],Tabla2[],'aux buscarv'!E$1,FALSE)</f>
        <v>2023</v>
      </c>
      <c r="F1019" s="61">
        <f>VLOOKUP(Tabla14[[#This Row],[id]],Tabla2[],'aux buscarv'!F$1,FALSE)</f>
        <v>10</v>
      </c>
      <c r="G1019" s="61" t="str">
        <f>VLOOKUP(Tabla14[[#This Row],[id]],Tabla2[],'aux buscarv'!G$1,FALSE)</f>
        <v>ESTAR</v>
      </c>
      <c r="H1019" s="61" t="str">
        <f>VLOOKUP(Tabla14[[#This Row],[id]],Tabla2[],'aux buscarv'!H$1,FALSE)</f>
        <v>SANTA CRUZ</v>
      </c>
      <c r="I1019" s="61">
        <f>VLOOKUP(Tabla14[[#This Row],[id]],Tabla2[],'aux buscarv'!I$1,FALSE)</f>
        <v>43</v>
      </c>
      <c r="J1019" s="61" t="str">
        <f>VLOOKUP(Tabla14[[#This Row],[id]],Tabla2[],'aux buscarv'!J$1,FALSE)</f>
        <v>LAGO BUENOS AIRES</v>
      </c>
      <c r="K1019" s="61" t="str">
        <f>VLOOKUP(Tabla14[[#This Row],[id]],Tabla2[],'aux buscarv'!K$1,FALSE)</f>
        <v>LOS ANTIGUOS</v>
      </c>
      <c r="L1019" s="61" t="str">
        <f>VLOOKUP(Tabla14[[#This Row],[id]],Tabla2[],'aux buscarv'!L$1,FALSE)</f>
        <v>GIMNASIO MUNICIPAL MARIO LOBOS</v>
      </c>
      <c r="M1019" s="61" t="str">
        <f>VLOOKUP(Tabla14[[#This Row],[id]],Tabla2[],'aux buscarv'!M$1,FALSE)</f>
        <v>AV. 11 DE JULIO Y LAGO BUENOS AIRES</v>
      </c>
      <c r="N1019" s="62" t="str">
        <f>VLOOKUP(Tabla14[[#This Row],[id]],Tabla2[],'aux buscarv'!N$1,FALSE)</f>
        <v>https://goo.gl/maps/WxZg5pTHrzee123SA</v>
      </c>
      <c r="O1019" t="s">
        <v>144</v>
      </c>
      <c r="P1019" t="s">
        <v>145</v>
      </c>
      <c r="Q1019" t="s">
        <v>111</v>
      </c>
      <c r="R1019">
        <v>30</v>
      </c>
    </row>
    <row r="1020" spans="1:18" s="78" customFormat="1" x14ac:dyDescent="0.25">
      <c r="A1020" t="s">
        <v>637</v>
      </c>
      <c r="B1020" s="46">
        <f>VLOOKUP(Tabla14[[#This Row],[id]],Tabla2[],'aux buscarv'!B$1,FALSE)</f>
        <v>44985</v>
      </c>
      <c r="C1020" s="61">
        <f>VLOOKUP(Tabla14[[#This Row],[id]],Tabla2[],'aux buscarv'!C$1,FALSE)</f>
        <v>28</v>
      </c>
      <c r="D1020" s="61">
        <f>VLOOKUP(Tabla14[[#This Row],[id]],Tabla2[],'aux buscarv'!D$1,FALSE)</f>
        <v>2</v>
      </c>
      <c r="E1020" s="61">
        <f>VLOOKUP(Tabla14[[#This Row],[id]],Tabla2[],'aux buscarv'!E$1,FALSE)</f>
        <v>2023</v>
      </c>
      <c r="F1020" s="61">
        <f>VLOOKUP(Tabla14[[#This Row],[id]],Tabla2[],'aux buscarv'!F$1,FALSE)</f>
        <v>10</v>
      </c>
      <c r="G1020" s="61" t="str">
        <f>VLOOKUP(Tabla14[[#This Row],[id]],Tabla2[],'aux buscarv'!G$1,FALSE)</f>
        <v>ESTAR</v>
      </c>
      <c r="H1020" s="61" t="str">
        <f>VLOOKUP(Tabla14[[#This Row],[id]],Tabla2[],'aux buscarv'!H$1,FALSE)</f>
        <v>SANTA CRUZ</v>
      </c>
      <c r="I1020" s="61">
        <f>VLOOKUP(Tabla14[[#This Row],[id]],Tabla2[],'aux buscarv'!I$1,FALSE)</f>
        <v>43</v>
      </c>
      <c r="J1020" s="61" t="str">
        <f>VLOOKUP(Tabla14[[#This Row],[id]],Tabla2[],'aux buscarv'!J$1,FALSE)</f>
        <v>LAGO BUENOS AIRES</v>
      </c>
      <c r="K1020" s="61" t="str">
        <f>VLOOKUP(Tabla14[[#This Row],[id]],Tabla2[],'aux buscarv'!K$1,FALSE)</f>
        <v>LOS ANTIGUOS</v>
      </c>
      <c r="L1020" s="61" t="str">
        <f>VLOOKUP(Tabla14[[#This Row],[id]],Tabla2[],'aux buscarv'!L$1,FALSE)</f>
        <v>GIMNASIO MUNICIPAL MARIO LOBOS</v>
      </c>
      <c r="M1020" s="61" t="str">
        <f>VLOOKUP(Tabla14[[#This Row],[id]],Tabla2[],'aux buscarv'!M$1,FALSE)</f>
        <v>AV. 11 DE JULIO Y LAGO BUENOS AIRES</v>
      </c>
      <c r="N1020" s="62" t="str">
        <f>VLOOKUP(Tabla14[[#This Row],[id]],Tabla2[],'aux buscarv'!N$1,FALSE)</f>
        <v>https://goo.gl/maps/WxZg5pTHrzee123SA</v>
      </c>
      <c r="O1020" t="s">
        <v>144</v>
      </c>
      <c r="P1020" t="s">
        <v>145</v>
      </c>
      <c r="Q1020" t="s">
        <v>146</v>
      </c>
      <c r="R1020">
        <v>125</v>
      </c>
    </row>
    <row r="1021" spans="1:18" s="78" customFormat="1" x14ac:dyDescent="0.25">
      <c r="A1021" t="s">
        <v>637</v>
      </c>
      <c r="B1021" s="46">
        <f>VLOOKUP(Tabla14[[#This Row],[id]],Tabla2[],'aux buscarv'!B$1,FALSE)</f>
        <v>44985</v>
      </c>
      <c r="C1021" s="61">
        <f>VLOOKUP(Tabla14[[#This Row],[id]],Tabla2[],'aux buscarv'!C$1,FALSE)</f>
        <v>28</v>
      </c>
      <c r="D1021" s="61">
        <f>VLOOKUP(Tabla14[[#This Row],[id]],Tabla2[],'aux buscarv'!D$1,FALSE)</f>
        <v>2</v>
      </c>
      <c r="E1021" s="61">
        <f>VLOOKUP(Tabla14[[#This Row],[id]],Tabla2[],'aux buscarv'!E$1,FALSE)</f>
        <v>2023</v>
      </c>
      <c r="F1021" s="61">
        <f>VLOOKUP(Tabla14[[#This Row],[id]],Tabla2[],'aux buscarv'!F$1,FALSE)</f>
        <v>10</v>
      </c>
      <c r="G1021" s="61" t="str">
        <f>VLOOKUP(Tabla14[[#This Row],[id]],Tabla2[],'aux buscarv'!G$1,FALSE)</f>
        <v>ESTAR</v>
      </c>
      <c r="H1021" s="61" t="str">
        <f>VLOOKUP(Tabla14[[#This Row],[id]],Tabla2[],'aux buscarv'!H$1,FALSE)</f>
        <v>SANTA CRUZ</v>
      </c>
      <c r="I1021" s="61">
        <f>VLOOKUP(Tabla14[[#This Row],[id]],Tabla2[],'aux buscarv'!I$1,FALSE)</f>
        <v>43</v>
      </c>
      <c r="J1021" s="61" t="str">
        <f>VLOOKUP(Tabla14[[#This Row],[id]],Tabla2[],'aux buscarv'!J$1,FALSE)</f>
        <v>LAGO BUENOS AIRES</v>
      </c>
      <c r="K1021" s="61" t="str">
        <f>VLOOKUP(Tabla14[[#This Row],[id]],Tabla2[],'aux buscarv'!K$1,FALSE)</f>
        <v>LOS ANTIGUOS</v>
      </c>
      <c r="L1021" s="61" t="str">
        <f>VLOOKUP(Tabla14[[#This Row],[id]],Tabla2[],'aux buscarv'!L$1,FALSE)</f>
        <v>GIMNASIO MUNICIPAL MARIO LOBOS</v>
      </c>
      <c r="M1021" s="61" t="str">
        <f>VLOOKUP(Tabla14[[#This Row],[id]],Tabla2[],'aux buscarv'!M$1,FALSE)</f>
        <v>AV. 11 DE JULIO Y LAGO BUENOS AIRES</v>
      </c>
      <c r="N1021" s="62" t="str">
        <f>VLOOKUP(Tabla14[[#This Row],[id]],Tabla2[],'aux buscarv'!N$1,FALSE)</f>
        <v>https://goo.gl/maps/WxZg5pTHrzee123SA</v>
      </c>
      <c r="O1021" t="s">
        <v>151</v>
      </c>
      <c r="P1021" t="s">
        <v>151</v>
      </c>
      <c r="Q1021" t="s">
        <v>111</v>
      </c>
      <c r="R1021">
        <v>11</v>
      </c>
    </row>
    <row r="1022" spans="1:18" s="78" customFormat="1" x14ac:dyDescent="0.25">
      <c r="A1022" t="s">
        <v>637</v>
      </c>
      <c r="B1022" s="46">
        <f>VLOOKUP(Tabla14[[#This Row],[id]],Tabla2[],'aux buscarv'!B$1,FALSE)</f>
        <v>44985</v>
      </c>
      <c r="C1022" s="61">
        <f>VLOOKUP(Tabla14[[#This Row],[id]],Tabla2[],'aux buscarv'!C$1,FALSE)</f>
        <v>28</v>
      </c>
      <c r="D1022" s="61">
        <f>VLOOKUP(Tabla14[[#This Row],[id]],Tabla2[],'aux buscarv'!D$1,FALSE)</f>
        <v>2</v>
      </c>
      <c r="E1022" s="61">
        <f>VLOOKUP(Tabla14[[#This Row],[id]],Tabla2[],'aux buscarv'!E$1,FALSE)</f>
        <v>2023</v>
      </c>
      <c r="F1022" s="61">
        <f>VLOOKUP(Tabla14[[#This Row],[id]],Tabla2[],'aux buscarv'!F$1,FALSE)</f>
        <v>10</v>
      </c>
      <c r="G1022" s="61" t="str">
        <f>VLOOKUP(Tabla14[[#This Row],[id]],Tabla2[],'aux buscarv'!G$1,FALSE)</f>
        <v>ESTAR</v>
      </c>
      <c r="H1022" s="61" t="str">
        <f>VLOOKUP(Tabla14[[#This Row],[id]],Tabla2[],'aux buscarv'!H$1,FALSE)</f>
        <v>SANTA CRUZ</v>
      </c>
      <c r="I1022" s="61">
        <f>VLOOKUP(Tabla14[[#This Row],[id]],Tabla2[],'aux buscarv'!I$1,FALSE)</f>
        <v>43</v>
      </c>
      <c r="J1022" s="61" t="str">
        <f>VLOOKUP(Tabla14[[#This Row],[id]],Tabla2[],'aux buscarv'!J$1,FALSE)</f>
        <v>LAGO BUENOS AIRES</v>
      </c>
      <c r="K1022" s="61" t="str">
        <f>VLOOKUP(Tabla14[[#This Row],[id]],Tabla2[],'aux buscarv'!K$1,FALSE)</f>
        <v>LOS ANTIGUOS</v>
      </c>
      <c r="L1022" s="61" t="str">
        <f>VLOOKUP(Tabla14[[#This Row],[id]],Tabla2[],'aux buscarv'!L$1,FALSE)</f>
        <v>GIMNASIO MUNICIPAL MARIO LOBOS</v>
      </c>
      <c r="M1022" s="61" t="str">
        <f>VLOOKUP(Tabla14[[#This Row],[id]],Tabla2[],'aux buscarv'!M$1,FALSE)</f>
        <v>AV. 11 DE JULIO Y LAGO BUENOS AIRES</v>
      </c>
      <c r="N1022" s="62" t="str">
        <f>VLOOKUP(Tabla14[[#This Row],[id]],Tabla2[],'aux buscarv'!N$1,FALSE)</f>
        <v>https://goo.gl/maps/WxZg5pTHrzee123SA</v>
      </c>
      <c r="O1022" t="s">
        <v>151</v>
      </c>
      <c r="P1022" t="s">
        <v>151</v>
      </c>
      <c r="Q1022" t="s">
        <v>142</v>
      </c>
      <c r="R1022">
        <v>33</v>
      </c>
    </row>
    <row r="1023" spans="1:18" s="78" customFormat="1" x14ac:dyDescent="0.25">
      <c r="A1023" t="s">
        <v>637</v>
      </c>
      <c r="B1023" s="46">
        <f>VLOOKUP(Tabla14[[#This Row],[id]],Tabla2[],'aux buscarv'!B$1,FALSE)</f>
        <v>44985</v>
      </c>
      <c r="C1023" s="61">
        <f>VLOOKUP(Tabla14[[#This Row],[id]],Tabla2[],'aux buscarv'!C$1,FALSE)</f>
        <v>28</v>
      </c>
      <c r="D1023" s="61">
        <f>VLOOKUP(Tabla14[[#This Row],[id]],Tabla2[],'aux buscarv'!D$1,FALSE)</f>
        <v>2</v>
      </c>
      <c r="E1023" s="61">
        <f>VLOOKUP(Tabla14[[#This Row],[id]],Tabla2[],'aux buscarv'!E$1,FALSE)</f>
        <v>2023</v>
      </c>
      <c r="F1023" s="61">
        <f>VLOOKUP(Tabla14[[#This Row],[id]],Tabla2[],'aux buscarv'!F$1,FALSE)</f>
        <v>10</v>
      </c>
      <c r="G1023" s="61" t="str">
        <f>VLOOKUP(Tabla14[[#This Row],[id]],Tabla2[],'aux buscarv'!G$1,FALSE)</f>
        <v>ESTAR</v>
      </c>
      <c r="H1023" s="61" t="str">
        <f>VLOOKUP(Tabla14[[#This Row],[id]],Tabla2[],'aux buscarv'!H$1,FALSE)</f>
        <v>SANTA CRUZ</v>
      </c>
      <c r="I1023" s="61">
        <f>VLOOKUP(Tabla14[[#This Row],[id]],Tabla2[],'aux buscarv'!I$1,FALSE)</f>
        <v>43</v>
      </c>
      <c r="J1023" s="61" t="str">
        <f>VLOOKUP(Tabla14[[#This Row],[id]],Tabla2[],'aux buscarv'!J$1,FALSE)</f>
        <v>LAGO BUENOS AIRES</v>
      </c>
      <c r="K1023" s="61" t="str">
        <f>VLOOKUP(Tabla14[[#This Row],[id]],Tabla2[],'aux buscarv'!K$1,FALSE)</f>
        <v>LOS ANTIGUOS</v>
      </c>
      <c r="L1023" s="61" t="str">
        <f>VLOOKUP(Tabla14[[#This Row],[id]],Tabla2[],'aux buscarv'!L$1,FALSE)</f>
        <v>GIMNASIO MUNICIPAL MARIO LOBOS</v>
      </c>
      <c r="M1023" s="61" t="str">
        <f>VLOOKUP(Tabla14[[#This Row],[id]],Tabla2[],'aux buscarv'!M$1,FALSE)</f>
        <v>AV. 11 DE JULIO Y LAGO BUENOS AIRES</v>
      </c>
      <c r="N1023" s="62" t="str">
        <f>VLOOKUP(Tabla14[[#This Row],[id]],Tabla2[],'aux buscarv'!N$1,FALSE)</f>
        <v>https://goo.gl/maps/WxZg5pTHrzee123SA</v>
      </c>
      <c r="O1023" t="s">
        <v>152</v>
      </c>
      <c r="P1023" t="s">
        <v>152</v>
      </c>
      <c r="Q1023" t="s">
        <v>111</v>
      </c>
      <c r="R1023">
        <v>13</v>
      </c>
    </row>
    <row r="1024" spans="1:18" s="78" customFormat="1" x14ac:dyDescent="0.25">
      <c r="A1024" t="s">
        <v>637</v>
      </c>
      <c r="B1024" s="46">
        <f>VLOOKUP(Tabla14[[#This Row],[id]],Tabla2[],'aux buscarv'!B$1,FALSE)</f>
        <v>44985</v>
      </c>
      <c r="C1024" s="61">
        <f>VLOOKUP(Tabla14[[#This Row],[id]],Tabla2[],'aux buscarv'!C$1,FALSE)</f>
        <v>28</v>
      </c>
      <c r="D1024" s="61">
        <f>VLOOKUP(Tabla14[[#This Row],[id]],Tabla2[],'aux buscarv'!D$1,FALSE)</f>
        <v>2</v>
      </c>
      <c r="E1024" s="61">
        <f>VLOOKUP(Tabla14[[#This Row],[id]],Tabla2[],'aux buscarv'!E$1,FALSE)</f>
        <v>2023</v>
      </c>
      <c r="F1024" s="61">
        <f>VLOOKUP(Tabla14[[#This Row],[id]],Tabla2[],'aux buscarv'!F$1,FALSE)</f>
        <v>10</v>
      </c>
      <c r="G1024" s="61" t="str">
        <f>VLOOKUP(Tabla14[[#This Row],[id]],Tabla2[],'aux buscarv'!G$1,FALSE)</f>
        <v>ESTAR</v>
      </c>
      <c r="H1024" s="61" t="str">
        <f>VLOOKUP(Tabla14[[#This Row],[id]],Tabla2[],'aux buscarv'!H$1,FALSE)</f>
        <v>SANTA CRUZ</v>
      </c>
      <c r="I1024" s="61">
        <f>VLOOKUP(Tabla14[[#This Row],[id]],Tabla2[],'aux buscarv'!I$1,FALSE)</f>
        <v>43</v>
      </c>
      <c r="J1024" s="61" t="str">
        <f>VLOOKUP(Tabla14[[#This Row],[id]],Tabla2[],'aux buscarv'!J$1,FALSE)</f>
        <v>LAGO BUENOS AIRES</v>
      </c>
      <c r="K1024" s="61" t="str">
        <f>VLOOKUP(Tabla14[[#This Row],[id]],Tabla2[],'aux buscarv'!K$1,FALSE)</f>
        <v>LOS ANTIGUOS</v>
      </c>
      <c r="L1024" s="61" t="str">
        <f>VLOOKUP(Tabla14[[#This Row],[id]],Tabla2[],'aux buscarv'!L$1,FALSE)</f>
        <v>GIMNASIO MUNICIPAL MARIO LOBOS</v>
      </c>
      <c r="M1024" s="61" t="str">
        <f>VLOOKUP(Tabla14[[#This Row],[id]],Tabla2[],'aux buscarv'!M$1,FALSE)</f>
        <v>AV. 11 DE JULIO Y LAGO BUENOS AIRES</v>
      </c>
      <c r="N1024" s="62" t="str">
        <f>VLOOKUP(Tabla14[[#This Row],[id]],Tabla2[],'aux buscarv'!N$1,FALSE)</f>
        <v>https://goo.gl/maps/WxZg5pTHrzee123SA</v>
      </c>
      <c r="O1024" t="s">
        <v>152</v>
      </c>
      <c r="P1024" t="s">
        <v>152</v>
      </c>
      <c r="Q1024" t="s">
        <v>142</v>
      </c>
      <c r="R1024">
        <v>27</v>
      </c>
    </row>
    <row r="1025" spans="1:18" s="78" customFormat="1" x14ac:dyDescent="0.25">
      <c r="A1025" t="s">
        <v>632</v>
      </c>
      <c r="B1025" s="46">
        <f>VLOOKUP(Tabla14[[#This Row],[id]],Tabla2[],'aux buscarv'!B$1,FALSE)</f>
        <v>44985</v>
      </c>
      <c r="C1025" s="61">
        <f>VLOOKUP(Tabla14[[#This Row],[id]],Tabla2[],'aux buscarv'!C$1,FALSE)</f>
        <v>28</v>
      </c>
      <c r="D1025" s="61">
        <f>VLOOKUP(Tabla14[[#This Row],[id]],Tabla2[],'aux buscarv'!D$1,FALSE)</f>
        <v>2</v>
      </c>
      <c r="E1025" s="61">
        <f>VLOOKUP(Tabla14[[#This Row],[id]],Tabla2[],'aux buscarv'!E$1,FALSE)</f>
        <v>2023</v>
      </c>
      <c r="F1025" s="61">
        <f>VLOOKUP(Tabla14[[#This Row],[id]],Tabla2[],'aux buscarv'!F$1,FALSE)</f>
        <v>10</v>
      </c>
      <c r="G1025" s="61" t="str">
        <f>VLOOKUP(Tabla14[[#This Row],[id]],Tabla2[],'aux buscarv'!G$1,FALSE)</f>
        <v>EETB</v>
      </c>
      <c r="H1025" s="61" t="str">
        <f>VLOOKUP(Tabla14[[#This Row],[id]],Tabla2[],'aux buscarv'!H$1,FALSE)</f>
        <v>CABA</v>
      </c>
      <c r="I1025" s="61">
        <f>VLOOKUP(Tabla14[[#This Row],[id]],Tabla2[],'aux buscarv'!I$1,FALSE)</f>
        <v>42</v>
      </c>
      <c r="J1025" s="61" t="str">
        <f>VLOOKUP(Tabla14[[#This Row],[id]],Tabla2[],'aux buscarv'!J$1,FALSE)</f>
        <v>COMUNA 3</v>
      </c>
      <c r="K1025" s="61" t="str">
        <f>VLOOKUP(Tabla14[[#This Row],[id]],Tabla2[],'aux buscarv'!K$1,FALSE)</f>
        <v>BALVANERA</v>
      </c>
      <c r="L1025" s="61" t="str">
        <f>VLOOKUP(Tabla14[[#This Row],[id]],Tabla2[],'aux buscarv'!L$1,FALSE)</f>
        <v>PLAZA MISERERE</v>
      </c>
      <c r="M1025" s="61" t="str">
        <f>VLOOKUP(Tabla14[[#This Row],[id]],Tabla2[],'aux buscarv'!M$1,FALSE)</f>
        <v>AV RIVADAVIA Y PUEYRREDON</v>
      </c>
      <c r="N1025" s="62" t="str">
        <f>VLOOKUP(Tabla14[[#This Row],[id]],Tabla2[],'aux buscarv'!N$1,FALSE)</f>
        <v>https://goo.gl/maps/Tvfg7xyi6wiRj1ox8</v>
      </c>
      <c r="O1025" t="s">
        <v>109</v>
      </c>
      <c r="P1025" t="s">
        <v>110</v>
      </c>
      <c r="Q1025" t="s">
        <v>111</v>
      </c>
      <c r="R1025">
        <v>79</v>
      </c>
    </row>
    <row r="1026" spans="1:18" s="78" customFormat="1" x14ac:dyDescent="0.25">
      <c r="A1026" t="s">
        <v>632</v>
      </c>
      <c r="B1026" s="46">
        <f>VLOOKUP(Tabla14[[#This Row],[id]],Tabla2[],'aux buscarv'!B$1,FALSE)</f>
        <v>44985</v>
      </c>
      <c r="C1026" s="61">
        <f>VLOOKUP(Tabla14[[#This Row],[id]],Tabla2[],'aux buscarv'!C$1,FALSE)</f>
        <v>28</v>
      </c>
      <c r="D1026" s="61">
        <f>VLOOKUP(Tabla14[[#This Row],[id]],Tabla2[],'aux buscarv'!D$1,FALSE)</f>
        <v>2</v>
      </c>
      <c r="E1026" s="61">
        <f>VLOOKUP(Tabla14[[#This Row],[id]],Tabla2[],'aux buscarv'!E$1,FALSE)</f>
        <v>2023</v>
      </c>
      <c r="F1026" s="61">
        <f>VLOOKUP(Tabla14[[#This Row],[id]],Tabla2[],'aux buscarv'!F$1,FALSE)</f>
        <v>10</v>
      </c>
      <c r="G1026" s="61" t="str">
        <f>VLOOKUP(Tabla14[[#This Row],[id]],Tabla2[],'aux buscarv'!G$1,FALSE)</f>
        <v>EETB</v>
      </c>
      <c r="H1026" s="61" t="str">
        <f>VLOOKUP(Tabla14[[#This Row],[id]],Tabla2[],'aux buscarv'!H$1,FALSE)</f>
        <v>CABA</v>
      </c>
      <c r="I1026" s="61">
        <f>VLOOKUP(Tabla14[[#This Row],[id]],Tabla2[],'aux buscarv'!I$1,FALSE)</f>
        <v>42</v>
      </c>
      <c r="J1026" s="61" t="str">
        <f>VLOOKUP(Tabla14[[#This Row],[id]],Tabla2[],'aux buscarv'!J$1,FALSE)</f>
        <v>COMUNA 3</v>
      </c>
      <c r="K1026" s="61" t="str">
        <f>VLOOKUP(Tabla14[[#This Row],[id]],Tabla2[],'aux buscarv'!K$1,FALSE)</f>
        <v>BALVANERA</v>
      </c>
      <c r="L1026" s="61" t="str">
        <f>VLOOKUP(Tabla14[[#This Row],[id]],Tabla2[],'aux buscarv'!L$1,FALSE)</f>
        <v>PLAZA MISERERE</v>
      </c>
      <c r="M1026" s="61" t="str">
        <f>VLOOKUP(Tabla14[[#This Row],[id]],Tabla2[],'aux buscarv'!M$1,FALSE)</f>
        <v>AV RIVADAVIA Y PUEYRREDON</v>
      </c>
      <c r="N1026" s="62" t="str">
        <f>VLOOKUP(Tabla14[[#This Row],[id]],Tabla2[],'aux buscarv'!N$1,FALSE)</f>
        <v>https://goo.gl/maps/Tvfg7xyi6wiRj1ox8</v>
      </c>
      <c r="O1026" t="s">
        <v>109</v>
      </c>
      <c r="P1026" t="s">
        <v>110</v>
      </c>
      <c r="Q1026" t="s">
        <v>112</v>
      </c>
      <c r="R1026">
        <v>112</v>
      </c>
    </row>
    <row r="1027" spans="1:18" s="78" customFormat="1" x14ac:dyDescent="0.25">
      <c r="A1027" t="s">
        <v>632</v>
      </c>
      <c r="B1027" s="46">
        <f>VLOOKUP(Tabla14[[#This Row],[id]],Tabla2[],'aux buscarv'!B$1,FALSE)</f>
        <v>44985</v>
      </c>
      <c r="C1027" s="61">
        <f>VLOOKUP(Tabla14[[#This Row],[id]],Tabla2[],'aux buscarv'!C$1,FALSE)</f>
        <v>28</v>
      </c>
      <c r="D1027" s="61">
        <f>VLOOKUP(Tabla14[[#This Row],[id]],Tabla2[],'aux buscarv'!D$1,FALSE)</f>
        <v>2</v>
      </c>
      <c r="E1027" s="61">
        <f>VLOOKUP(Tabla14[[#This Row],[id]],Tabla2[],'aux buscarv'!E$1,FALSE)</f>
        <v>2023</v>
      </c>
      <c r="F1027" s="61">
        <f>VLOOKUP(Tabla14[[#This Row],[id]],Tabla2[],'aux buscarv'!F$1,FALSE)</f>
        <v>10</v>
      </c>
      <c r="G1027" s="61" t="str">
        <f>VLOOKUP(Tabla14[[#This Row],[id]],Tabla2[],'aux buscarv'!G$1,FALSE)</f>
        <v>EETB</v>
      </c>
      <c r="H1027" s="61" t="str">
        <f>VLOOKUP(Tabla14[[#This Row],[id]],Tabla2[],'aux buscarv'!H$1,FALSE)</f>
        <v>CABA</v>
      </c>
      <c r="I1027" s="61">
        <f>VLOOKUP(Tabla14[[#This Row],[id]],Tabla2[],'aux buscarv'!I$1,FALSE)</f>
        <v>42</v>
      </c>
      <c r="J1027" s="61" t="str">
        <f>VLOOKUP(Tabla14[[#This Row],[id]],Tabla2[],'aux buscarv'!J$1,FALSE)</f>
        <v>COMUNA 3</v>
      </c>
      <c r="K1027" s="61" t="str">
        <f>VLOOKUP(Tabla14[[#This Row],[id]],Tabla2[],'aux buscarv'!K$1,FALSE)</f>
        <v>BALVANERA</v>
      </c>
      <c r="L1027" s="61" t="str">
        <f>VLOOKUP(Tabla14[[#This Row],[id]],Tabla2[],'aux buscarv'!L$1,FALSE)</f>
        <v>PLAZA MISERERE</v>
      </c>
      <c r="M1027" s="61" t="str">
        <f>VLOOKUP(Tabla14[[#This Row],[id]],Tabla2[],'aux buscarv'!M$1,FALSE)</f>
        <v>AV RIVADAVIA Y PUEYRREDON</v>
      </c>
      <c r="N1027" s="62" t="str">
        <f>VLOOKUP(Tabla14[[#This Row],[id]],Tabla2[],'aux buscarv'!N$1,FALSE)</f>
        <v>https://goo.gl/maps/Tvfg7xyi6wiRj1ox8</v>
      </c>
      <c r="O1027" t="s">
        <v>109</v>
      </c>
      <c r="P1027" t="s">
        <v>113</v>
      </c>
      <c r="Q1027" t="s">
        <v>112</v>
      </c>
      <c r="R1027">
        <v>63</v>
      </c>
    </row>
    <row r="1028" spans="1:18" s="78" customFormat="1" x14ac:dyDescent="0.25">
      <c r="A1028" t="s">
        <v>638</v>
      </c>
      <c r="B1028" s="46">
        <f>VLOOKUP(Tabla14[[#This Row],[id]],Tabla2[],'aux buscarv'!B$1,FALSE)</f>
        <v>44986</v>
      </c>
      <c r="C1028" s="61">
        <f>VLOOKUP(Tabla14[[#This Row],[id]],Tabla2[],'aux buscarv'!C$1,FALSE)</f>
        <v>1</v>
      </c>
      <c r="D1028" s="61">
        <f>VLOOKUP(Tabla14[[#This Row],[id]],Tabla2[],'aux buscarv'!D$1,FALSE)</f>
        <v>3</v>
      </c>
      <c r="E1028" s="61">
        <f>VLOOKUP(Tabla14[[#This Row],[id]],Tabla2[],'aux buscarv'!E$1,FALSE)</f>
        <v>2023</v>
      </c>
      <c r="F1028" s="61">
        <f>VLOOKUP(Tabla14[[#This Row],[id]],Tabla2[],'aux buscarv'!F$1,FALSE)</f>
        <v>10</v>
      </c>
      <c r="G1028" s="61" t="str">
        <f>VLOOKUP(Tabla14[[#This Row],[id]],Tabla2[],'aux buscarv'!G$1,FALSE)</f>
        <v>ESTAR</v>
      </c>
      <c r="H1028" s="61" t="str">
        <f>VLOOKUP(Tabla14[[#This Row],[id]],Tabla2[],'aux buscarv'!H$1,FALSE)</f>
        <v>SANTA CRUZ</v>
      </c>
      <c r="I1028" s="61">
        <f>VLOOKUP(Tabla14[[#This Row],[id]],Tabla2[],'aux buscarv'!I$1,FALSE)</f>
        <v>43</v>
      </c>
      <c r="J1028" s="61" t="str">
        <f>VLOOKUP(Tabla14[[#This Row],[id]],Tabla2[],'aux buscarv'!J$1,FALSE)</f>
        <v>LAGO BUENOS AIRES</v>
      </c>
      <c r="K1028" s="61" t="str">
        <f>VLOOKUP(Tabla14[[#This Row],[id]],Tabla2[],'aux buscarv'!K$1,FALSE)</f>
        <v>PERITO MORENO</v>
      </c>
      <c r="L1028" s="61" t="str">
        <f>VLOOKUP(Tabla14[[#This Row],[id]],Tabla2[],'aux buscarv'!L$1,FALSE)</f>
        <v>CAJA DE PREVISION SOCIAL</v>
      </c>
      <c r="M1028" s="61" t="str">
        <f>VLOOKUP(Tabla14[[#This Row],[id]],Tabla2[],'aux buscarv'!M$1,FALSE)</f>
        <v>RIVADAVIA Y DON BOSCO</v>
      </c>
      <c r="N1028" s="62" t="str">
        <f>VLOOKUP(Tabla14[[#This Row],[id]],Tabla2[],'aux buscarv'!N$1,FALSE)</f>
        <v>https://goo.gl/maps/BFnH9a1auWk6GJPM8</v>
      </c>
      <c r="O1028" t="s">
        <v>109</v>
      </c>
      <c r="P1028" t="s">
        <v>110</v>
      </c>
      <c r="Q1028" t="s">
        <v>111</v>
      </c>
      <c r="R1028">
        <v>28</v>
      </c>
    </row>
    <row r="1029" spans="1:18" s="78" customFormat="1" x14ac:dyDescent="0.25">
      <c r="A1029" t="s">
        <v>638</v>
      </c>
      <c r="B1029" s="46">
        <f>VLOOKUP(Tabla14[[#This Row],[id]],Tabla2[],'aux buscarv'!B$1,FALSE)</f>
        <v>44986</v>
      </c>
      <c r="C1029" s="61">
        <f>VLOOKUP(Tabla14[[#This Row],[id]],Tabla2[],'aux buscarv'!C$1,FALSE)</f>
        <v>1</v>
      </c>
      <c r="D1029" s="61">
        <f>VLOOKUP(Tabla14[[#This Row],[id]],Tabla2[],'aux buscarv'!D$1,FALSE)</f>
        <v>3</v>
      </c>
      <c r="E1029" s="61">
        <f>VLOOKUP(Tabla14[[#This Row],[id]],Tabla2[],'aux buscarv'!E$1,FALSE)</f>
        <v>2023</v>
      </c>
      <c r="F1029" s="61">
        <f>VLOOKUP(Tabla14[[#This Row],[id]],Tabla2[],'aux buscarv'!F$1,FALSE)</f>
        <v>10</v>
      </c>
      <c r="G1029" s="61" t="str">
        <f>VLOOKUP(Tabla14[[#This Row],[id]],Tabla2[],'aux buscarv'!G$1,FALSE)</f>
        <v>ESTAR</v>
      </c>
      <c r="H1029" s="61" t="str">
        <f>VLOOKUP(Tabla14[[#This Row],[id]],Tabla2[],'aux buscarv'!H$1,FALSE)</f>
        <v>SANTA CRUZ</v>
      </c>
      <c r="I1029" s="61">
        <f>VLOOKUP(Tabla14[[#This Row],[id]],Tabla2[],'aux buscarv'!I$1,FALSE)</f>
        <v>43</v>
      </c>
      <c r="J1029" s="61" t="str">
        <f>VLOOKUP(Tabla14[[#This Row],[id]],Tabla2[],'aux buscarv'!J$1,FALSE)</f>
        <v>LAGO BUENOS AIRES</v>
      </c>
      <c r="K1029" s="61" t="str">
        <f>VLOOKUP(Tabla14[[#This Row],[id]],Tabla2[],'aux buscarv'!K$1,FALSE)</f>
        <v>PERITO MORENO</v>
      </c>
      <c r="L1029" s="61" t="str">
        <f>VLOOKUP(Tabla14[[#This Row],[id]],Tabla2[],'aux buscarv'!L$1,FALSE)</f>
        <v>CAJA DE PREVISION SOCIAL</v>
      </c>
      <c r="M1029" s="61" t="str">
        <f>VLOOKUP(Tabla14[[#This Row],[id]],Tabla2[],'aux buscarv'!M$1,FALSE)</f>
        <v>RIVADAVIA Y DON BOSCO</v>
      </c>
      <c r="N1029" s="62" t="str">
        <f>VLOOKUP(Tabla14[[#This Row],[id]],Tabla2[],'aux buscarv'!N$1,FALSE)</f>
        <v>https://goo.gl/maps/BFnH9a1auWk6GJPM8</v>
      </c>
      <c r="O1029" t="s">
        <v>109</v>
      </c>
      <c r="P1029" t="s">
        <v>110</v>
      </c>
      <c r="Q1029" t="s">
        <v>112</v>
      </c>
      <c r="R1029">
        <v>47</v>
      </c>
    </row>
    <row r="1030" spans="1:18" x14ac:dyDescent="0.25">
      <c r="A1030" t="s">
        <v>638</v>
      </c>
      <c r="B1030" s="46">
        <f>VLOOKUP(Tabla14[[#This Row],[id]],Tabla2[],'aux buscarv'!B$1,FALSE)</f>
        <v>44986</v>
      </c>
      <c r="C1030" s="61">
        <f>VLOOKUP(Tabla14[[#This Row],[id]],Tabla2[],'aux buscarv'!C$1,FALSE)</f>
        <v>1</v>
      </c>
      <c r="D1030" s="61">
        <f>VLOOKUP(Tabla14[[#This Row],[id]],Tabla2[],'aux buscarv'!D$1,FALSE)</f>
        <v>3</v>
      </c>
      <c r="E1030" s="61">
        <f>VLOOKUP(Tabla14[[#This Row],[id]],Tabla2[],'aux buscarv'!E$1,FALSE)</f>
        <v>2023</v>
      </c>
      <c r="F1030" s="61">
        <f>VLOOKUP(Tabla14[[#This Row],[id]],Tabla2[],'aux buscarv'!F$1,FALSE)</f>
        <v>10</v>
      </c>
      <c r="G1030" s="61" t="str">
        <f>VLOOKUP(Tabla14[[#This Row],[id]],Tabla2[],'aux buscarv'!G$1,FALSE)</f>
        <v>ESTAR</v>
      </c>
      <c r="H1030" s="61" t="str">
        <f>VLOOKUP(Tabla14[[#This Row],[id]],Tabla2[],'aux buscarv'!H$1,FALSE)</f>
        <v>SANTA CRUZ</v>
      </c>
      <c r="I1030" s="61">
        <f>VLOOKUP(Tabla14[[#This Row],[id]],Tabla2[],'aux buscarv'!I$1,FALSE)</f>
        <v>43</v>
      </c>
      <c r="J1030" s="61" t="str">
        <f>VLOOKUP(Tabla14[[#This Row],[id]],Tabla2[],'aux buscarv'!J$1,FALSE)</f>
        <v>LAGO BUENOS AIRES</v>
      </c>
      <c r="K1030" s="61" t="str">
        <f>VLOOKUP(Tabla14[[#This Row],[id]],Tabla2[],'aux buscarv'!K$1,FALSE)</f>
        <v>PERITO MORENO</v>
      </c>
      <c r="L1030" s="61" t="str">
        <f>VLOOKUP(Tabla14[[#This Row],[id]],Tabla2[],'aux buscarv'!L$1,FALSE)</f>
        <v>CAJA DE PREVISION SOCIAL</v>
      </c>
      <c r="M1030" s="61" t="str">
        <f>VLOOKUP(Tabla14[[#This Row],[id]],Tabla2[],'aux buscarv'!M$1,FALSE)</f>
        <v>RIVADAVIA Y DON BOSCO</v>
      </c>
      <c r="N1030" s="62" t="str">
        <f>VLOOKUP(Tabla14[[#This Row],[id]],Tabla2[],'aux buscarv'!N$1,FALSE)</f>
        <v>https://goo.gl/maps/BFnH9a1auWk6GJPM8</v>
      </c>
      <c r="O1030" t="s">
        <v>109</v>
      </c>
      <c r="P1030" t="s">
        <v>110</v>
      </c>
      <c r="Q1030" t="s">
        <v>120</v>
      </c>
      <c r="R1030">
        <v>4</v>
      </c>
    </row>
    <row r="1031" spans="1:18" x14ac:dyDescent="0.25">
      <c r="A1031" t="s">
        <v>638</v>
      </c>
      <c r="B1031" s="46">
        <f>VLOOKUP(Tabla14[[#This Row],[id]],Tabla2[],'aux buscarv'!B$1,FALSE)</f>
        <v>44986</v>
      </c>
      <c r="C1031" s="61">
        <f>VLOOKUP(Tabla14[[#This Row],[id]],Tabla2[],'aux buscarv'!C$1,FALSE)</f>
        <v>1</v>
      </c>
      <c r="D1031" s="61">
        <f>VLOOKUP(Tabla14[[#This Row],[id]],Tabla2[],'aux buscarv'!D$1,FALSE)</f>
        <v>3</v>
      </c>
      <c r="E1031" s="61">
        <f>VLOOKUP(Tabla14[[#This Row],[id]],Tabla2[],'aux buscarv'!E$1,FALSE)</f>
        <v>2023</v>
      </c>
      <c r="F1031" s="61">
        <f>VLOOKUP(Tabla14[[#This Row],[id]],Tabla2[],'aux buscarv'!F$1,FALSE)</f>
        <v>10</v>
      </c>
      <c r="G1031" s="61" t="str">
        <f>VLOOKUP(Tabla14[[#This Row],[id]],Tabla2[],'aux buscarv'!G$1,FALSE)</f>
        <v>ESTAR</v>
      </c>
      <c r="H1031" s="61" t="str">
        <f>VLOOKUP(Tabla14[[#This Row],[id]],Tabla2[],'aux buscarv'!H$1,FALSE)</f>
        <v>SANTA CRUZ</v>
      </c>
      <c r="I1031" s="61">
        <f>VLOOKUP(Tabla14[[#This Row],[id]],Tabla2[],'aux buscarv'!I$1,FALSE)</f>
        <v>43</v>
      </c>
      <c r="J1031" s="61" t="str">
        <f>VLOOKUP(Tabla14[[#This Row],[id]],Tabla2[],'aux buscarv'!J$1,FALSE)</f>
        <v>LAGO BUENOS AIRES</v>
      </c>
      <c r="K1031" s="61" t="str">
        <f>VLOOKUP(Tabla14[[#This Row],[id]],Tabla2[],'aux buscarv'!K$1,FALSE)</f>
        <v>PERITO MORENO</v>
      </c>
      <c r="L1031" s="61" t="str">
        <f>VLOOKUP(Tabla14[[#This Row],[id]],Tabla2[],'aux buscarv'!L$1,FALSE)</f>
        <v>CAJA DE PREVISION SOCIAL</v>
      </c>
      <c r="M1031" s="61" t="str">
        <f>VLOOKUP(Tabla14[[#This Row],[id]],Tabla2[],'aux buscarv'!M$1,FALSE)</f>
        <v>RIVADAVIA Y DON BOSCO</v>
      </c>
      <c r="N1031" s="62" t="str">
        <f>VLOOKUP(Tabla14[[#This Row],[id]],Tabla2[],'aux buscarv'!N$1,FALSE)</f>
        <v>https://goo.gl/maps/BFnH9a1auWk6GJPM8</v>
      </c>
      <c r="O1031" t="s">
        <v>109</v>
      </c>
      <c r="P1031" t="s">
        <v>113</v>
      </c>
      <c r="Q1031" t="s">
        <v>112</v>
      </c>
      <c r="R1031">
        <v>11</v>
      </c>
    </row>
    <row r="1032" spans="1:18" x14ac:dyDescent="0.25">
      <c r="A1032" t="s">
        <v>638</v>
      </c>
      <c r="B1032" s="46">
        <f>VLOOKUP(Tabla14[[#This Row],[id]],Tabla2[],'aux buscarv'!B$1,FALSE)</f>
        <v>44986</v>
      </c>
      <c r="C1032" s="61">
        <f>VLOOKUP(Tabla14[[#This Row],[id]],Tabla2[],'aux buscarv'!C$1,FALSE)</f>
        <v>1</v>
      </c>
      <c r="D1032" s="61">
        <f>VLOOKUP(Tabla14[[#This Row],[id]],Tabla2[],'aux buscarv'!D$1,FALSE)</f>
        <v>3</v>
      </c>
      <c r="E1032" s="61">
        <f>VLOOKUP(Tabla14[[#This Row],[id]],Tabla2[],'aux buscarv'!E$1,FALSE)</f>
        <v>2023</v>
      </c>
      <c r="F1032" s="61">
        <f>VLOOKUP(Tabla14[[#This Row],[id]],Tabla2[],'aux buscarv'!F$1,FALSE)</f>
        <v>10</v>
      </c>
      <c r="G1032" s="61" t="str">
        <f>VLOOKUP(Tabla14[[#This Row],[id]],Tabla2[],'aux buscarv'!G$1,FALSE)</f>
        <v>ESTAR</v>
      </c>
      <c r="H1032" s="61" t="str">
        <f>VLOOKUP(Tabla14[[#This Row],[id]],Tabla2[],'aux buscarv'!H$1,FALSE)</f>
        <v>SANTA CRUZ</v>
      </c>
      <c r="I1032" s="61">
        <f>VLOOKUP(Tabla14[[#This Row],[id]],Tabla2[],'aux buscarv'!I$1,FALSE)</f>
        <v>43</v>
      </c>
      <c r="J1032" s="61" t="str">
        <f>VLOOKUP(Tabla14[[#This Row],[id]],Tabla2[],'aux buscarv'!J$1,FALSE)</f>
        <v>LAGO BUENOS AIRES</v>
      </c>
      <c r="K1032" s="61" t="str">
        <f>VLOOKUP(Tabla14[[#This Row],[id]],Tabla2[],'aux buscarv'!K$1,FALSE)</f>
        <v>PERITO MORENO</v>
      </c>
      <c r="L1032" s="61" t="str">
        <f>VLOOKUP(Tabla14[[#This Row],[id]],Tabla2[],'aux buscarv'!L$1,FALSE)</f>
        <v>CAJA DE PREVISION SOCIAL</v>
      </c>
      <c r="M1032" s="61" t="str">
        <f>VLOOKUP(Tabla14[[#This Row],[id]],Tabla2[],'aux buscarv'!M$1,FALSE)</f>
        <v>RIVADAVIA Y DON BOSCO</v>
      </c>
      <c r="N1032" s="62" t="str">
        <f>VLOOKUP(Tabla14[[#This Row],[id]],Tabla2[],'aux buscarv'!N$1,FALSE)</f>
        <v>https://goo.gl/maps/BFnH9a1auWk6GJPM8</v>
      </c>
      <c r="O1032" t="s">
        <v>114</v>
      </c>
      <c r="P1032" t="s">
        <v>115</v>
      </c>
      <c r="Q1032" t="s">
        <v>111</v>
      </c>
      <c r="R1032">
        <v>24</v>
      </c>
    </row>
    <row r="1033" spans="1:18" x14ac:dyDescent="0.25">
      <c r="A1033" t="s">
        <v>638</v>
      </c>
      <c r="B1033" s="46">
        <f>VLOOKUP(Tabla14[[#This Row],[id]],Tabla2[],'aux buscarv'!B$1,FALSE)</f>
        <v>44986</v>
      </c>
      <c r="C1033" s="61">
        <f>VLOOKUP(Tabla14[[#This Row],[id]],Tabla2[],'aux buscarv'!C$1,FALSE)</f>
        <v>1</v>
      </c>
      <c r="D1033" s="61">
        <f>VLOOKUP(Tabla14[[#This Row],[id]],Tabla2[],'aux buscarv'!D$1,FALSE)</f>
        <v>3</v>
      </c>
      <c r="E1033" s="61">
        <f>VLOOKUP(Tabla14[[#This Row],[id]],Tabla2[],'aux buscarv'!E$1,FALSE)</f>
        <v>2023</v>
      </c>
      <c r="F1033" s="61">
        <f>VLOOKUP(Tabla14[[#This Row],[id]],Tabla2[],'aux buscarv'!F$1,FALSE)</f>
        <v>10</v>
      </c>
      <c r="G1033" s="61" t="str">
        <f>VLOOKUP(Tabla14[[#This Row],[id]],Tabla2[],'aux buscarv'!G$1,FALSE)</f>
        <v>ESTAR</v>
      </c>
      <c r="H1033" s="61" t="str">
        <f>VLOOKUP(Tabla14[[#This Row],[id]],Tabla2[],'aux buscarv'!H$1,FALSE)</f>
        <v>SANTA CRUZ</v>
      </c>
      <c r="I1033" s="61">
        <f>VLOOKUP(Tabla14[[#This Row],[id]],Tabla2[],'aux buscarv'!I$1,FALSE)</f>
        <v>43</v>
      </c>
      <c r="J1033" s="61" t="str">
        <f>VLOOKUP(Tabla14[[#This Row],[id]],Tabla2[],'aux buscarv'!J$1,FALSE)</f>
        <v>LAGO BUENOS AIRES</v>
      </c>
      <c r="K1033" s="61" t="str">
        <f>VLOOKUP(Tabla14[[#This Row],[id]],Tabla2[],'aux buscarv'!K$1,FALSE)</f>
        <v>PERITO MORENO</v>
      </c>
      <c r="L1033" s="61" t="str">
        <f>VLOOKUP(Tabla14[[#This Row],[id]],Tabla2[],'aux buscarv'!L$1,FALSE)</f>
        <v>CAJA DE PREVISION SOCIAL</v>
      </c>
      <c r="M1033" s="61" t="str">
        <f>VLOOKUP(Tabla14[[#This Row],[id]],Tabla2[],'aux buscarv'!M$1,FALSE)</f>
        <v>RIVADAVIA Y DON BOSCO</v>
      </c>
      <c r="N1033" s="62" t="str">
        <f>VLOOKUP(Tabla14[[#This Row],[id]],Tabla2[],'aux buscarv'!N$1,FALSE)</f>
        <v>https://goo.gl/maps/BFnH9a1auWk6GJPM8</v>
      </c>
      <c r="O1033" t="s">
        <v>114</v>
      </c>
      <c r="P1033" t="s">
        <v>123</v>
      </c>
      <c r="Q1033" t="s">
        <v>124</v>
      </c>
      <c r="R1033">
        <v>4</v>
      </c>
    </row>
    <row r="1034" spans="1:18" x14ac:dyDescent="0.25">
      <c r="A1034" t="s">
        <v>638</v>
      </c>
      <c r="B1034" s="46">
        <f>VLOOKUP(Tabla14[[#This Row],[id]],Tabla2[],'aux buscarv'!B$1,FALSE)</f>
        <v>44986</v>
      </c>
      <c r="C1034" s="61">
        <f>VLOOKUP(Tabla14[[#This Row],[id]],Tabla2[],'aux buscarv'!C$1,FALSE)</f>
        <v>1</v>
      </c>
      <c r="D1034" s="61">
        <f>VLOOKUP(Tabla14[[#This Row],[id]],Tabla2[],'aux buscarv'!D$1,FALSE)</f>
        <v>3</v>
      </c>
      <c r="E1034" s="61">
        <f>VLOOKUP(Tabla14[[#This Row],[id]],Tabla2[],'aux buscarv'!E$1,FALSE)</f>
        <v>2023</v>
      </c>
      <c r="F1034" s="61">
        <f>VLOOKUP(Tabla14[[#This Row],[id]],Tabla2[],'aux buscarv'!F$1,FALSE)</f>
        <v>10</v>
      </c>
      <c r="G1034" s="61" t="str">
        <f>VLOOKUP(Tabla14[[#This Row],[id]],Tabla2[],'aux buscarv'!G$1,FALSE)</f>
        <v>ESTAR</v>
      </c>
      <c r="H1034" s="61" t="str">
        <f>VLOOKUP(Tabla14[[#This Row],[id]],Tabla2[],'aux buscarv'!H$1,FALSE)</f>
        <v>SANTA CRUZ</v>
      </c>
      <c r="I1034" s="61">
        <f>VLOOKUP(Tabla14[[#This Row],[id]],Tabla2[],'aux buscarv'!I$1,FALSE)</f>
        <v>43</v>
      </c>
      <c r="J1034" s="61" t="str">
        <f>VLOOKUP(Tabla14[[#This Row],[id]],Tabla2[],'aux buscarv'!J$1,FALSE)</f>
        <v>LAGO BUENOS AIRES</v>
      </c>
      <c r="K1034" s="61" t="str">
        <f>VLOOKUP(Tabla14[[#This Row],[id]],Tabla2[],'aux buscarv'!K$1,FALSE)</f>
        <v>PERITO MORENO</v>
      </c>
      <c r="L1034" s="61" t="str">
        <f>VLOOKUP(Tabla14[[#This Row],[id]],Tabla2[],'aux buscarv'!L$1,FALSE)</f>
        <v>CAJA DE PREVISION SOCIAL</v>
      </c>
      <c r="M1034" s="61" t="str">
        <f>VLOOKUP(Tabla14[[#This Row],[id]],Tabla2[],'aux buscarv'!M$1,FALSE)</f>
        <v>RIVADAVIA Y DON BOSCO</v>
      </c>
      <c r="N1034" s="62" t="str">
        <f>VLOOKUP(Tabla14[[#This Row],[id]],Tabla2[],'aux buscarv'!N$1,FALSE)</f>
        <v>https://goo.gl/maps/BFnH9a1auWk6GJPM8</v>
      </c>
      <c r="O1034" t="s">
        <v>114</v>
      </c>
      <c r="P1034" t="s">
        <v>123</v>
      </c>
      <c r="Q1034" t="s">
        <v>111</v>
      </c>
      <c r="R1034">
        <v>55</v>
      </c>
    </row>
    <row r="1035" spans="1:18" x14ac:dyDescent="0.25">
      <c r="A1035" t="s">
        <v>638</v>
      </c>
      <c r="B1035" s="46">
        <f>VLOOKUP(Tabla14[[#This Row],[id]],Tabla2[],'aux buscarv'!B$1,FALSE)</f>
        <v>44986</v>
      </c>
      <c r="C1035" s="61">
        <f>VLOOKUP(Tabla14[[#This Row],[id]],Tabla2[],'aux buscarv'!C$1,FALSE)</f>
        <v>1</v>
      </c>
      <c r="D1035" s="61">
        <f>VLOOKUP(Tabla14[[#This Row],[id]],Tabla2[],'aux buscarv'!D$1,FALSE)</f>
        <v>3</v>
      </c>
      <c r="E1035" s="61">
        <f>VLOOKUP(Tabla14[[#This Row],[id]],Tabla2[],'aux buscarv'!E$1,FALSE)</f>
        <v>2023</v>
      </c>
      <c r="F1035" s="61">
        <f>VLOOKUP(Tabla14[[#This Row],[id]],Tabla2[],'aux buscarv'!F$1,FALSE)</f>
        <v>10</v>
      </c>
      <c r="G1035" s="61" t="str">
        <f>VLOOKUP(Tabla14[[#This Row],[id]],Tabla2[],'aux buscarv'!G$1,FALSE)</f>
        <v>ESTAR</v>
      </c>
      <c r="H1035" s="61" t="str">
        <f>VLOOKUP(Tabla14[[#This Row],[id]],Tabla2[],'aux buscarv'!H$1,FALSE)</f>
        <v>SANTA CRUZ</v>
      </c>
      <c r="I1035" s="61">
        <f>VLOOKUP(Tabla14[[#This Row],[id]],Tabla2[],'aux buscarv'!I$1,FALSE)</f>
        <v>43</v>
      </c>
      <c r="J1035" s="61" t="str">
        <f>VLOOKUP(Tabla14[[#This Row],[id]],Tabla2[],'aux buscarv'!J$1,FALSE)</f>
        <v>LAGO BUENOS AIRES</v>
      </c>
      <c r="K1035" s="61" t="str">
        <f>VLOOKUP(Tabla14[[#This Row],[id]],Tabla2[],'aux buscarv'!K$1,FALSE)</f>
        <v>PERITO MORENO</v>
      </c>
      <c r="L1035" s="61" t="str">
        <f>VLOOKUP(Tabla14[[#This Row],[id]],Tabla2[],'aux buscarv'!L$1,FALSE)</f>
        <v>CAJA DE PREVISION SOCIAL</v>
      </c>
      <c r="M1035" s="61" t="str">
        <f>VLOOKUP(Tabla14[[#This Row],[id]],Tabla2[],'aux buscarv'!M$1,FALSE)</f>
        <v>RIVADAVIA Y DON BOSCO</v>
      </c>
      <c r="N1035" s="62" t="str">
        <f>VLOOKUP(Tabla14[[#This Row],[id]],Tabla2[],'aux buscarv'!N$1,FALSE)</f>
        <v>https://goo.gl/maps/BFnH9a1auWk6GJPM8</v>
      </c>
      <c r="O1035" t="s">
        <v>129</v>
      </c>
      <c r="P1035" t="s">
        <v>1023</v>
      </c>
      <c r="Q1035" t="s">
        <v>111</v>
      </c>
      <c r="R1035">
        <v>5</v>
      </c>
    </row>
    <row r="1036" spans="1:18" x14ac:dyDescent="0.25">
      <c r="A1036" t="s">
        <v>638</v>
      </c>
      <c r="B1036" s="46">
        <f>VLOOKUP(Tabla14[[#This Row],[id]],Tabla2[],'aux buscarv'!B$1,FALSE)</f>
        <v>44986</v>
      </c>
      <c r="C1036" s="61">
        <f>VLOOKUP(Tabla14[[#This Row],[id]],Tabla2[],'aux buscarv'!C$1,FALSE)</f>
        <v>1</v>
      </c>
      <c r="D1036" s="61">
        <f>VLOOKUP(Tabla14[[#This Row],[id]],Tabla2[],'aux buscarv'!D$1,FALSE)</f>
        <v>3</v>
      </c>
      <c r="E1036" s="61">
        <f>VLOOKUP(Tabla14[[#This Row],[id]],Tabla2[],'aux buscarv'!E$1,FALSE)</f>
        <v>2023</v>
      </c>
      <c r="F1036" s="61">
        <f>VLOOKUP(Tabla14[[#This Row],[id]],Tabla2[],'aux buscarv'!F$1,FALSE)</f>
        <v>10</v>
      </c>
      <c r="G1036" s="61" t="str">
        <f>VLOOKUP(Tabla14[[#This Row],[id]],Tabla2[],'aux buscarv'!G$1,FALSE)</f>
        <v>ESTAR</v>
      </c>
      <c r="H1036" s="61" t="str">
        <f>VLOOKUP(Tabla14[[#This Row],[id]],Tabla2[],'aux buscarv'!H$1,FALSE)</f>
        <v>SANTA CRUZ</v>
      </c>
      <c r="I1036" s="61">
        <f>VLOOKUP(Tabla14[[#This Row],[id]],Tabla2[],'aux buscarv'!I$1,FALSE)</f>
        <v>43</v>
      </c>
      <c r="J1036" s="61" t="str">
        <f>VLOOKUP(Tabla14[[#This Row],[id]],Tabla2[],'aux buscarv'!J$1,FALSE)</f>
        <v>LAGO BUENOS AIRES</v>
      </c>
      <c r="K1036" s="61" t="str">
        <f>VLOOKUP(Tabla14[[#This Row],[id]],Tabla2[],'aux buscarv'!K$1,FALSE)</f>
        <v>PERITO MORENO</v>
      </c>
      <c r="L1036" s="61" t="str">
        <f>VLOOKUP(Tabla14[[#This Row],[id]],Tabla2[],'aux buscarv'!L$1,FALSE)</f>
        <v>CAJA DE PREVISION SOCIAL</v>
      </c>
      <c r="M1036" s="61" t="str">
        <f>VLOOKUP(Tabla14[[#This Row],[id]],Tabla2[],'aux buscarv'!M$1,FALSE)</f>
        <v>RIVADAVIA Y DON BOSCO</v>
      </c>
      <c r="N1036" s="62" t="str">
        <f>VLOOKUP(Tabla14[[#This Row],[id]],Tabla2[],'aux buscarv'!N$1,FALSE)</f>
        <v>https://goo.gl/maps/BFnH9a1auWk6GJPM8</v>
      </c>
      <c r="O1036" t="s">
        <v>129</v>
      </c>
      <c r="P1036" t="s">
        <v>1025</v>
      </c>
      <c r="Q1036" t="s">
        <v>111</v>
      </c>
      <c r="R1036">
        <v>17</v>
      </c>
    </row>
    <row r="1037" spans="1:18" x14ac:dyDescent="0.25">
      <c r="A1037" t="s">
        <v>638</v>
      </c>
      <c r="B1037" s="46">
        <f>VLOOKUP(Tabla14[[#This Row],[id]],Tabla2[],'aux buscarv'!B$1,FALSE)</f>
        <v>44986</v>
      </c>
      <c r="C1037" s="61">
        <f>VLOOKUP(Tabla14[[#This Row],[id]],Tabla2[],'aux buscarv'!C$1,FALSE)</f>
        <v>1</v>
      </c>
      <c r="D1037" s="61">
        <f>VLOOKUP(Tabla14[[#This Row],[id]],Tabla2[],'aux buscarv'!D$1,FALSE)</f>
        <v>3</v>
      </c>
      <c r="E1037" s="61">
        <f>VLOOKUP(Tabla14[[#This Row],[id]],Tabla2[],'aux buscarv'!E$1,FALSE)</f>
        <v>2023</v>
      </c>
      <c r="F1037" s="61">
        <f>VLOOKUP(Tabla14[[#This Row],[id]],Tabla2[],'aux buscarv'!F$1,FALSE)</f>
        <v>10</v>
      </c>
      <c r="G1037" s="61" t="str">
        <f>VLOOKUP(Tabla14[[#This Row],[id]],Tabla2[],'aux buscarv'!G$1,FALSE)</f>
        <v>ESTAR</v>
      </c>
      <c r="H1037" s="61" t="str">
        <f>VLOOKUP(Tabla14[[#This Row],[id]],Tabla2[],'aux buscarv'!H$1,FALSE)</f>
        <v>SANTA CRUZ</v>
      </c>
      <c r="I1037" s="61">
        <f>VLOOKUP(Tabla14[[#This Row],[id]],Tabla2[],'aux buscarv'!I$1,FALSE)</f>
        <v>43</v>
      </c>
      <c r="J1037" s="61" t="str">
        <f>VLOOKUP(Tabla14[[#This Row],[id]],Tabla2[],'aux buscarv'!J$1,FALSE)</f>
        <v>LAGO BUENOS AIRES</v>
      </c>
      <c r="K1037" s="61" t="str">
        <f>VLOOKUP(Tabla14[[#This Row],[id]],Tabla2[],'aux buscarv'!K$1,FALSE)</f>
        <v>PERITO MORENO</v>
      </c>
      <c r="L1037" s="61" t="str">
        <f>VLOOKUP(Tabla14[[#This Row],[id]],Tabla2[],'aux buscarv'!L$1,FALSE)</f>
        <v>CAJA DE PREVISION SOCIAL</v>
      </c>
      <c r="M1037" s="61" t="str">
        <f>VLOOKUP(Tabla14[[#This Row],[id]],Tabla2[],'aux buscarv'!M$1,FALSE)</f>
        <v>RIVADAVIA Y DON BOSCO</v>
      </c>
      <c r="N1037" s="62" t="str">
        <f>VLOOKUP(Tabla14[[#This Row],[id]],Tabla2[],'aux buscarv'!N$1,FALSE)</f>
        <v>https://goo.gl/maps/BFnH9a1auWk6GJPM8</v>
      </c>
      <c r="O1037" t="s">
        <v>129</v>
      </c>
      <c r="P1037" t="s">
        <v>281</v>
      </c>
      <c r="Q1037" t="s">
        <v>111</v>
      </c>
      <c r="R1037">
        <v>11</v>
      </c>
    </row>
    <row r="1038" spans="1:18" x14ac:dyDescent="0.25">
      <c r="A1038" t="s">
        <v>638</v>
      </c>
      <c r="B1038" s="46">
        <f>VLOOKUP(Tabla14[[#This Row],[id]],Tabla2[],'aux buscarv'!B$1,FALSE)</f>
        <v>44986</v>
      </c>
      <c r="C1038" s="61">
        <f>VLOOKUP(Tabla14[[#This Row],[id]],Tabla2[],'aux buscarv'!C$1,FALSE)</f>
        <v>1</v>
      </c>
      <c r="D1038" s="61">
        <f>VLOOKUP(Tabla14[[#This Row],[id]],Tabla2[],'aux buscarv'!D$1,FALSE)</f>
        <v>3</v>
      </c>
      <c r="E1038" s="61">
        <f>VLOOKUP(Tabla14[[#This Row],[id]],Tabla2[],'aux buscarv'!E$1,FALSE)</f>
        <v>2023</v>
      </c>
      <c r="F1038" s="61">
        <f>VLOOKUP(Tabla14[[#This Row],[id]],Tabla2[],'aux buscarv'!F$1,FALSE)</f>
        <v>10</v>
      </c>
      <c r="G1038" s="61" t="str">
        <f>VLOOKUP(Tabla14[[#This Row],[id]],Tabla2[],'aux buscarv'!G$1,FALSE)</f>
        <v>ESTAR</v>
      </c>
      <c r="H1038" s="61" t="str">
        <f>VLOOKUP(Tabla14[[#This Row],[id]],Tabla2[],'aux buscarv'!H$1,FALSE)</f>
        <v>SANTA CRUZ</v>
      </c>
      <c r="I1038" s="61">
        <f>VLOOKUP(Tabla14[[#This Row],[id]],Tabla2[],'aux buscarv'!I$1,FALSE)</f>
        <v>43</v>
      </c>
      <c r="J1038" s="61" t="str">
        <f>VLOOKUP(Tabla14[[#This Row],[id]],Tabla2[],'aux buscarv'!J$1,FALSE)</f>
        <v>LAGO BUENOS AIRES</v>
      </c>
      <c r="K1038" s="61" t="str">
        <f>VLOOKUP(Tabla14[[#This Row],[id]],Tabla2[],'aux buscarv'!K$1,FALSE)</f>
        <v>PERITO MORENO</v>
      </c>
      <c r="L1038" s="61" t="str">
        <f>VLOOKUP(Tabla14[[#This Row],[id]],Tabla2[],'aux buscarv'!L$1,FALSE)</f>
        <v>CAJA DE PREVISION SOCIAL</v>
      </c>
      <c r="M1038" s="61" t="str">
        <f>VLOOKUP(Tabla14[[#This Row],[id]],Tabla2[],'aux buscarv'!M$1,FALSE)</f>
        <v>RIVADAVIA Y DON BOSCO</v>
      </c>
      <c r="N1038" s="62" t="str">
        <f>VLOOKUP(Tabla14[[#This Row],[id]],Tabla2[],'aux buscarv'!N$1,FALSE)</f>
        <v>https://goo.gl/maps/BFnH9a1auWk6GJPM8</v>
      </c>
      <c r="O1038" t="s">
        <v>129</v>
      </c>
      <c r="P1038" t="s">
        <v>281</v>
      </c>
      <c r="Q1038" t="s">
        <v>138</v>
      </c>
      <c r="R1038">
        <v>1</v>
      </c>
    </row>
    <row r="1039" spans="1:18" x14ac:dyDescent="0.25">
      <c r="A1039" t="s">
        <v>638</v>
      </c>
      <c r="B1039" s="46">
        <f>VLOOKUP(Tabla14[[#This Row],[id]],Tabla2[],'aux buscarv'!B$1,FALSE)</f>
        <v>44986</v>
      </c>
      <c r="C1039" s="61">
        <f>VLOOKUP(Tabla14[[#This Row],[id]],Tabla2[],'aux buscarv'!C$1,FALSE)</f>
        <v>1</v>
      </c>
      <c r="D1039" s="61">
        <f>VLOOKUP(Tabla14[[#This Row],[id]],Tabla2[],'aux buscarv'!D$1,FALSE)</f>
        <v>3</v>
      </c>
      <c r="E1039" s="61">
        <f>VLOOKUP(Tabla14[[#This Row],[id]],Tabla2[],'aux buscarv'!E$1,FALSE)</f>
        <v>2023</v>
      </c>
      <c r="F1039" s="61">
        <f>VLOOKUP(Tabla14[[#This Row],[id]],Tabla2[],'aux buscarv'!F$1,FALSE)</f>
        <v>10</v>
      </c>
      <c r="G1039" s="61" t="str">
        <f>VLOOKUP(Tabla14[[#This Row],[id]],Tabla2[],'aux buscarv'!G$1,FALSE)</f>
        <v>ESTAR</v>
      </c>
      <c r="H1039" s="61" t="str">
        <f>VLOOKUP(Tabla14[[#This Row],[id]],Tabla2[],'aux buscarv'!H$1,FALSE)</f>
        <v>SANTA CRUZ</v>
      </c>
      <c r="I1039" s="61">
        <f>VLOOKUP(Tabla14[[#This Row],[id]],Tabla2[],'aux buscarv'!I$1,FALSE)</f>
        <v>43</v>
      </c>
      <c r="J1039" s="61" t="str">
        <f>VLOOKUP(Tabla14[[#This Row],[id]],Tabla2[],'aux buscarv'!J$1,FALSE)</f>
        <v>LAGO BUENOS AIRES</v>
      </c>
      <c r="K1039" s="61" t="str">
        <f>VLOOKUP(Tabla14[[#This Row],[id]],Tabla2[],'aux buscarv'!K$1,FALSE)</f>
        <v>PERITO MORENO</v>
      </c>
      <c r="L1039" s="61" t="str">
        <f>VLOOKUP(Tabla14[[#This Row],[id]],Tabla2[],'aux buscarv'!L$1,FALSE)</f>
        <v>CAJA DE PREVISION SOCIAL</v>
      </c>
      <c r="M1039" s="61" t="str">
        <f>VLOOKUP(Tabla14[[#This Row],[id]],Tabla2[],'aux buscarv'!M$1,FALSE)</f>
        <v>RIVADAVIA Y DON BOSCO</v>
      </c>
      <c r="N1039" s="62" t="str">
        <f>VLOOKUP(Tabla14[[#This Row],[id]],Tabla2[],'aux buscarv'!N$1,FALSE)</f>
        <v>https://goo.gl/maps/BFnH9a1auWk6GJPM8</v>
      </c>
      <c r="O1039" t="s">
        <v>144</v>
      </c>
      <c r="P1039" t="s">
        <v>145</v>
      </c>
      <c r="Q1039" t="s">
        <v>111</v>
      </c>
      <c r="R1039">
        <v>17</v>
      </c>
    </row>
    <row r="1040" spans="1:18" x14ac:dyDescent="0.25">
      <c r="A1040" t="s">
        <v>638</v>
      </c>
      <c r="B1040" s="46">
        <f>VLOOKUP(Tabla14[[#This Row],[id]],Tabla2[],'aux buscarv'!B$1,FALSE)</f>
        <v>44986</v>
      </c>
      <c r="C1040" s="61">
        <f>VLOOKUP(Tabla14[[#This Row],[id]],Tabla2[],'aux buscarv'!C$1,FALSE)</f>
        <v>1</v>
      </c>
      <c r="D1040" s="61">
        <f>VLOOKUP(Tabla14[[#This Row],[id]],Tabla2[],'aux buscarv'!D$1,FALSE)</f>
        <v>3</v>
      </c>
      <c r="E1040" s="61">
        <f>VLOOKUP(Tabla14[[#This Row],[id]],Tabla2[],'aux buscarv'!E$1,FALSE)</f>
        <v>2023</v>
      </c>
      <c r="F1040" s="61">
        <f>VLOOKUP(Tabla14[[#This Row],[id]],Tabla2[],'aux buscarv'!F$1,FALSE)</f>
        <v>10</v>
      </c>
      <c r="G1040" s="61" t="str">
        <f>VLOOKUP(Tabla14[[#This Row],[id]],Tabla2[],'aux buscarv'!G$1,FALSE)</f>
        <v>ESTAR</v>
      </c>
      <c r="H1040" s="61" t="str">
        <f>VLOOKUP(Tabla14[[#This Row],[id]],Tabla2[],'aux buscarv'!H$1,FALSE)</f>
        <v>SANTA CRUZ</v>
      </c>
      <c r="I1040" s="61">
        <f>VLOOKUP(Tabla14[[#This Row],[id]],Tabla2[],'aux buscarv'!I$1,FALSE)</f>
        <v>43</v>
      </c>
      <c r="J1040" s="61" t="str">
        <f>VLOOKUP(Tabla14[[#This Row],[id]],Tabla2[],'aux buscarv'!J$1,FALSE)</f>
        <v>LAGO BUENOS AIRES</v>
      </c>
      <c r="K1040" s="61" t="str">
        <f>VLOOKUP(Tabla14[[#This Row],[id]],Tabla2[],'aux buscarv'!K$1,FALSE)</f>
        <v>PERITO MORENO</v>
      </c>
      <c r="L1040" s="61" t="str">
        <f>VLOOKUP(Tabla14[[#This Row],[id]],Tabla2[],'aux buscarv'!L$1,FALSE)</f>
        <v>CAJA DE PREVISION SOCIAL</v>
      </c>
      <c r="M1040" s="61" t="str">
        <f>VLOOKUP(Tabla14[[#This Row],[id]],Tabla2[],'aux buscarv'!M$1,FALSE)</f>
        <v>RIVADAVIA Y DON BOSCO</v>
      </c>
      <c r="N1040" s="62" t="str">
        <f>VLOOKUP(Tabla14[[#This Row],[id]],Tabla2[],'aux buscarv'!N$1,FALSE)</f>
        <v>https://goo.gl/maps/BFnH9a1auWk6GJPM8</v>
      </c>
      <c r="O1040" t="s">
        <v>144</v>
      </c>
      <c r="P1040" t="s">
        <v>145</v>
      </c>
      <c r="Q1040" t="s">
        <v>146</v>
      </c>
      <c r="R1040">
        <v>68</v>
      </c>
    </row>
    <row r="1041" spans="1:18" x14ac:dyDescent="0.25">
      <c r="A1041" t="s">
        <v>638</v>
      </c>
      <c r="B1041" s="46">
        <f>VLOOKUP(Tabla14[[#This Row],[id]],Tabla2[],'aux buscarv'!B$1,FALSE)</f>
        <v>44986</v>
      </c>
      <c r="C1041" s="61">
        <f>VLOOKUP(Tabla14[[#This Row],[id]],Tabla2[],'aux buscarv'!C$1,FALSE)</f>
        <v>1</v>
      </c>
      <c r="D1041" s="61">
        <f>VLOOKUP(Tabla14[[#This Row],[id]],Tabla2[],'aux buscarv'!D$1,FALSE)</f>
        <v>3</v>
      </c>
      <c r="E1041" s="61">
        <f>VLOOKUP(Tabla14[[#This Row],[id]],Tabla2[],'aux buscarv'!E$1,FALSE)</f>
        <v>2023</v>
      </c>
      <c r="F1041" s="61">
        <f>VLOOKUP(Tabla14[[#This Row],[id]],Tabla2[],'aux buscarv'!F$1,FALSE)</f>
        <v>10</v>
      </c>
      <c r="G1041" s="61" t="str">
        <f>VLOOKUP(Tabla14[[#This Row],[id]],Tabla2[],'aux buscarv'!G$1,FALSE)</f>
        <v>ESTAR</v>
      </c>
      <c r="H1041" s="61" t="str">
        <f>VLOOKUP(Tabla14[[#This Row],[id]],Tabla2[],'aux buscarv'!H$1,FALSE)</f>
        <v>SANTA CRUZ</v>
      </c>
      <c r="I1041" s="61">
        <f>VLOOKUP(Tabla14[[#This Row],[id]],Tabla2[],'aux buscarv'!I$1,FALSE)</f>
        <v>43</v>
      </c>
      <c r="J1041" s="61" t="str">
        <f>VLOOKUP(Tabla14[[#This Row],[id]],Tabla2[],'aux buscarv'!J$1,FALSE)</f>
        <v>LAGO BUENOS AIRES</v>
      </c>
      <c r="K1041" s="61" t="str">
        <f>VLOOKUP(Tabla14[[#This Row],[id]],Tabla2[],'aux buscarv'!K$1,FALSE)</f>
        <v>PERITO MORENO</v>
      </c>
      <c r="L1041" s="61" t="str">
        <f>VLOOKUP(Tabla14[[#This Row],[id]],Tabla2[],'aux buscarv'!L$1,FALSE)</f>
        <v>CAJA DE PREVISION SOCIAL</v>
      </c>
      <c r="M1041" s="61" t="str">
        <f>VLOOKUP(Tabla14[[#This Row],[id]],Tabla2[],'aux buscarv'!M$1,FALSE)</f>
        <v>RIVADAVIA Y DON BOSCO</v>
      </c>
      <c r="N1041" s="62" t="str">
        <f>VLOOKUP(Tabla14[[#This Row],[id]],Tabla2[],'aux buscarv'!N$1,FALSE)</f>
        <v>https://goo.gl/maps/BFnH9a1auWk6GJPM8</v>
      </c>
      <c r="O1041" t="s">
        <v>151</v>
      </c>
      <c r="P1041" t="s">
        <v>151</v>
      </c>
      <c r="Q1041" t="s">
        <v>111</v>
      </c>
      <c r="R1041">
        <v>22</v>
      </c>
    </row>
    <row r="1042" spans="1:18" x14ac:dyDescent="0.25">
      <c r="A1042" t="s">
        <v>638</v>
      </c>
      <c r="B1042" s="46">
        <f>VLOOKUP(Tabla14[[#This Row],[id]],Tabla2[],'aux buscarv'!B$1,FALSE)</f>
        <v>44986</v>
      </c>
      <c r="C1042" s="61">
        <f>VLOOKUP(Tabla14[[#This Row],[id]],Tabla2[],'aux buscarv'!C$1,FALSE)</f>
        <v>1</v>
      </c>
      <c r="D1042" s="61">
        <f>VLOOKUP(Tabla14[[#This Row],[id]],Tabla2[],'aux buscarv'!D$1,FALSE)</f>
        <v>3</v>
      </c>
      <c r="E1042" s="61">
        <f>VLOOKUP(Tabla14[[#This Row],[id]],Tabla2[],'aux buscarv'!E$1,FALSE)</f>
        <v>2023</v>
      </c>
      <c r="F1042" s="61">
        <f>VLOOKUP(Tabla14[[#This Row],[id]],Tabla2[],'aux buscarv'!F$1,FALSE)</f>
        <v>10</v>
      </c>
      <c r="G1042" s="61" t="str">
        <f>VLOOKUP(Tabla14[[#This Row],[id]],Tabla2[],'aux buscarv'!G$1,FALSE)</f>
        <v>ESTAR</v>
      </c>
      <c r="H1042" s="61" t="str">
        <f>VLOOKUP(Tabla14[[#This Row],[id]],Tabla2[],'aux buscarv'!H$1,FALSE)</f>
        <v>SANTA CRUZ</v>
      </c>
      <c r="I1042" s="61">
        <f>VLOOKUP(Tabla14[[#This Row],[id]],Tabla2[],'aux buscarv'!I$1,FALSE)</f>
        <v>43</v>
      </c>
      <c r="J1042" s="61" t="str">
        <f>VLOOKUP(Tabla14[[#This Row],[id]],Tabla2[],'aux buscarv'!J$1,FALSE)</f>
        <v>LAGO BUENOS AIRES</v>
      </c>
      <c r="K1042" s="61" t="str">
        <f>VLOOKUP(Tabla14[[#This Row],[id]],Tabla2[],'aux buscarv'!K$1,FALSE)</f>
        <v>PERITO MORENO</v>
      </c>
      <c r="L1042" s="61" t="str">
        <f>VLOOKUP(Tabla14[[#This Row],[id]],Tabla2[],'aux buscarv'!L$1,FALSE)</f>
        <v>CAJA DE PREVISION SOCIAL</v>
      </c>
      <c r="M1042" s="61" t="str">
        <f>VLOOKUP(Tabla14[[#This Row],[id]],Tabla2[],'aux buscarv'!M$1,FALSE)</f>
        <v>RIVADAVIA Y DON BOSCO</v>
      </c>
      <c r="N1042" s="62" t="str">
        <f>VLOOKUP(Tabla14[[#This Row],[id]],Tabla2[],'aux buscarv'!N$1,FALSE)</f>
        <v>https://goo.gl/maps/BFnH9a1auWk6GJPM8</v>
      </c>
      <c r="O1042" t="s">
        <v>151</v>
      </c>
      <c r="P1042" t="s">
        <v>151</v>
      </c>
      <c r="Q1042" t="s">
        <v>142</v>
      </c>
      <c r="R1042">
        <v>66</v>
      </c>
    </row>
    <row r="1043" spans="1:18" x14ac:dyDescent="0.25">
      <c r="A1043" t="s">
        <v>638</v>
      </c>
      <c r="B1043" s="46">
        <f>VLOOKUP(Tabla14[[#This Row],[id]],Tabla2[],'aux buscarv'!B$1,FALSE)</f>
        <v>44986</v>
      </c>
      <c r="C1043" s="61">
        <f>VLOOKUP(Tabla14[[#This Row],[id]],Tabla2[],'aux buscarv'!C$1,FALSE)</f>
        <v>1</v>
      </c>
      <c r="D1043" s="61">
        <f>VLOOKUP(Tabla14[[#This Row],[id]],Tabla2[],'aux buscarv'!D$1,FALSE)</f>
        <v>3</v>
      </c>
      <c r="E1043" s="61">
        <f>VLOOKUP(Tabla14[[#This Row],[id]],Tabla2[],'aux buscarv'!E$1,FALSE)</f>
        <v>2023</v>
      </c>
      <c r="F1043" s="61">
        <f>VLOOKUP(Tabla14[[#This Row],[id]],Tabla2[],'aux buscarv'!F$1,FALSE)</f>
        <v>10</v>
      </c>
      <c r="G1043" s="61" t="str">
        <f>VLOOKUP(Tabla14[[#This Row],[id]],Tabla2[],'aux buscarv'!G$1,FALSE)</f>
        <v>ESTAR</v>
      </c>
      <c r="H1043" s="61" t="str">
        <f>VLOOKUP(Tabla14[[#This Row],[id]],Tabla2[],'aux buscarv'!H$1,FALSE)</f>
        <v>SANTA CRUZ</v>
      </c>
      <c r="I1043" s="61">
        <f>VLOOKUP(Tabla14[[#This Row],[id]],Tabla2[],'aux buscarv'!I$1,FALSE)</f>
        <v>43</v>
      </c>
      <c r="J1043" s="61" t="str">
        <f>VLOOKUP(Tabla14[[#This Row],[id]],Tabla2[],'aux buscarv'!J$1,FALSE)</f>
        <v>LAGO BUENOS AIRES</v>
      </c>
      <c r="K1043" s="61" t="str">
        <f>VLOOKUP(Tabla14[[#This Row],[id]],Tabla2[],'aux buscarv'!K$1,FALSE)</f>
        <v>PERITO MORENO</v>
      </c>
      <c r="L1043" s="61" t="str">
        <f>VLOOKUP(Tabla14[[#This Row],[id]],Tabla2[],'aux buscarv'!L$1,FALSE)</f>
        <v>CAJA DE PREVISION SOCIAL</v>
      </c>
      <c r="M1043" s="61" t="str">
        <f>VLOOKUP(Tabla14[[#This Row],[id]],Tabla2[],'aux buscarv'!M$1,FALSE)</f>
        <v>RIVADAVIA Y DON BOSCO</v>
      </c>
      <c r="N1043" s="62" t="str">
        <f>VLOOKUP(Tabla14[[#This Row],[id]],Tabla2[],'aux buscarv'!N$1,FALSE)</f>
        <v>https://goo.gl/maps/BFnH9a1auWk6GJPM8</v>
      </c>
      <c r="O1043" t="s">
        <v>152</v>
      </c>
      <c r="P1043" t="s">
        <v>152</v>
      </c>
      <c r="Q1043" t="s">
        <v>111</v>
      </c>
      <c r="R1043">
        <v>27</v>
      </c>
    </row>
    <row r="1044" spans="1:18" x14ac:dyDescent="0.25">
      <c r="A1044" t="s">
        <v>638</v>
      </c>
      <c r="B1044" s="46">
        <f>VLOOKUP(Tabla14[[#This Row],[id]],Tabla2[],'aux buscarv'!B$1,FALSE)</f>
        <v>44986</v>
      </c>
      <c r="C1044" s="61">
        <f>VLOOKUP(Tabla14[[#This Row],[id]],Tabla2[],'aux buscarv'!C$1,FALSE)</f>
        <v>1</v>
      </c>
      <c r="D1044" s="61">
        <f>VLOOKUP(Tabla14[[#This Row],[id]],Tabla2[],'aux buscarv'!D$1,FALSE)</f>
        <v>3</v>
      </c>
      <c r="E1044" s="61">
        <f>VLOOKUP(Tabla14[[#This Row],[id]],Tabla2[],'aux buscarv'!E$1,FALSE)</f>
        <v>2023</v>
      </c>
      <c r="F1044" s="61">
        <f>VLOOKUP(Tabla14[[#This Row],[id]],Tabla2[],'aux buscarv'!F$1,FALSE)</f>
        <v>10</v>
      </c>
      <c r="G1044" s="61" t="str">
        <f>VLOOKUP(Tabla14[[#This Row],[id]],Tabla2[],'aux buscarv'!G$1,FALSE)</f>
        <v>ESTAR</v>
      </c>
      <c r="H1044" s="61" t="str">
        <f>VLOOKUP(Tabla14[[#This Row],[id]],Tabla2[],'aux buscarv'!H$1,FALSE)</f>
        <v>SANTA CRUZ</v>
      </c>
      <c r="I1044" s="61">
        <f>VLOOKUP(Tabla14[[#This Row],[id]],Tabla2[],'aux buscarv'!I$1,FALSE)</f>
        <v>43</v>
      </c>
      <c r="J1044" s="61" t="str">
        <f>VLOOKUP(Tabla14[[#This Row],[id]],Tabla2[],'aux buscarv'!J$1,FALSE)</f>
        <v>LAGO BUENOS AIRES</v>
      </c>
      <c r="K1044" s="61" t="str">
        <f>VLOOKUP(Tabla14[[#This Row],[id]],Tabla2[],'aux buscarv'!K$1,FALSE)</f>
        <v>PERITO MORENO</v>
      </c>
      <c r="L1044" s="61" t="str">
        <f>VLOOKUP(Tabla14[[#This Row],[id]],Tabla2[],'aux buscarv'!L$1,FALSE)</f>
        <v>CAJA DE PREVISION SOCIAL</v>
      </c>
      <c r="M1044" s="61" t="str">
        <f>VLOOKUP(Tabla14[[#This Row],[id]],Tabla2[],'aux buscarv'!M$1,FALSE)</f>
        <v>RIVADAVIA Y DON BOSCO</v>
      </c>
      <c r="N1044" s="62" t="str">
        <f>VLOOKUP(Tabla14[[#This Row],[id]],Tabla2[],'aux buscarv'!N$1,FALSE)</f>
        <v>https://goo.gl/maps/BFnH9a1auWk6GJPM8</v>
      </c>
      <c r="O1044" t="s">
        <v>152</v>
      </c>
      <c r="P1044" t="s">
        <v>152</v>
      </c>
      <c r="Q1044" t="s">
        <v>142</v>
      </c>
      <c r="R1044">
        <v>55</v>
      </c>
    </row>
    <row r="1045" spans="1:18" x14ac:dyDescent="0.25">
      <c r="A1045" t="s">
        <v>613</v>
      </c>
      <c r="B1045" s="46">
        <f>VLOOKUP(Tabla14[[#This Row],[id]],Tabla2[],'aux buscarv'!B$1,FALSE)</f>
        <v>44986</v>
      </c>
      <c r="C1045" s="61">
        <f>VLOOKUP(Tabla14[[#This Row],[id]],Tabla2[],'aux buscarv'!C$1,FALSE)</f>
        <v>1</v>
      </c>
      <c r="D1045" s="61">
        <f>VLOOKUP(Tabla14[[#This Row],[id]],Tabla2[],'aux buscarv'!D$1,FALSE)</f>
        <v>3</v>
      </c>
      <c r="E1045" s="61">
        <f>VLOOKUP(Tabla14[[#This Row],[id]],Tabla2[],'aux buscarv'!E$1,FALSE)</f>
        <v>2023</v>
      </c>
      <c r="F1045" s="61">
        <f>VLOOKUP(Tabla14[[#This Row],[id]],Tabla2[],'aux buscarv'!F$1,FALSE)</f>
        <v>10</v>
      </c>
      <c r="G1045" s="61" t="str">
        <f>VLOOKUP(Tabla14[[#This Row],[id]],Tabla2[],'aux buscarv'!G$1,FALSE)</f>
        <v>DAPPTE</v>
      </c>
      <c r="H1045" s="61" t="str">
        <f>VLOOKUP(Tabla14[[#This Row],[id]],Tabla2[],'aux buscarv'!H$1,FALSE)</f>
        <v>CABA</v>
      </c>
      <c r="I1045" s="61">
        <f>VLOOKUP(Tabla14[[#This Row],[id]],Tabla2[],'aux buscarv'!I$1,FALSE)</f>
        <v>40</v>
      </c>
      <c r="J1045" s="61" t="str">
        <f>VLOOKUP(Tabla14[[#This Row],[id]],Tabla2[],'aux buscarv'!J$1,FALSE)</f>
        <v>COMUNA 1</v>
      </c>
      <c r="K1045" s="61" t="str">
        <f>VLOOKUP(Tabla14[[#This Row],[id]],Tabla2[],'aux buscarv'!K$1,FALSE)</f>
        <v>CONSTITUCION</v>
      </c>
      <c r="L1045" s="61" t="str">
        <f>VLOOKUP(Tabla14[[#This Row],[id]],Tabla2[],'aux buscarv'!L$1,FALSE)</f>
        <v>PLAZA DE TREN CONSTITUCION HALL CENTRAL ANDEN 14</v>
      </c>
      <c r="M1045" s="61" t="str">
        <f>VLOOKUP(Tabla14[[#This Row],[id]],Tabla2[],'aux buscarv'!M$1,FALSE)</f>
        <v>BRASIL 1128</v>
      </c>
      <c r="N1045" s="62" t="str">
        <f>VLOOKUP(Tabla14[[#This Row],[id]],Tabla2[],'aux buscarv'!N$1,FALSE)</f>
        <v>https://goo.gl/maps/uprzs4Mxs4X5b2LX6</v>
      </c>
      <c r="O1045" t="s">
        <v>109</v>
      </c>
      <c r="P1045" t="s">
        <v>110</v>
      </c>
      <c r="Q1045" t="s">
        <v>111</v>
      </c>
      <c r="R1045">
        <v>76</v>
      </c>
    </row>
    <row r="1046" spans="1:18" x14ac:dyDescent="0.25">
      <c r="A1046" t="s">
        <v>613</v>
      </c>
      <c r="B1046" s="46">
        <f>VLOOKUP(Tabla14[[#This Row],[id]],Tabla2[],'aux buscarv'!B$1,FALSE)</f>
        <v>44986</v>
      </c>
      <c r="C1046" s="61">
        <f>VLOOKUP(Tabla14[[#This Row],[id]],Tabla2[],'aux buscarv'!C$1,FALSE)</f>
        <v>1</v>
      </c>
      <c r="D1046" s="61">
        <f>VLOOKUP(Tabla14[[#This Row],[id]],Tabla2[],'aux buscarv'!D$1,FALSE)</f>
        <v>3</v>
      </c>
      <c r="E1046" s="61">
        <f>VLOOKUP(Tabla14[[#This Row],[id]],Tabla2[],'aux buscarv'!E$1,FALSE)</f>
        <v>2023</v>
      </c>
      <c r="F1046" s="61">
        <f>VLOOKUP(Tabla14[[#This Row],[id]],Tabla2[],'aux buscarv'!F$1,FALSE)</f>
        <v>10</v>
      </c>
      <c r="G1046" s="61" t="str">
        <f>VLOOKUP(Tabla14[[#This Row],[id]],Tabla2[],'aux buscarv'!G$1,FALSE)</f>
        <v>DAPPTE</v>
      </c>
      <c r="H1046" s="61" t="str">
        <f>VLOOKUP(Tabla14[[#This Row],[id]],Tabla2[],'aux buscarv'!H$1,FALSE)</f>
        <v>CABA</v>
      </c>
      <c r="I1046" s="61">
        <f>VLOOKUP(Tabla14[[#This Row],[id]],Tabla2[],'aux buscarv'!I$1,FALSE)</f>
        <v>40</v>
      </c>
      <c r="J1046" s="61" t="str">
        <f>VLOOKUP(Tabla14[[#This Row],[id]],Tabla2[],'aux buscarv'!J$1,FALSE)</f>
        <v>COMUNA 1</v>
      </c>
      <c r="K1046" s="61" t="str">
        <f>VLOOKUP(Tabla14[[#This Row],[id]],Tabla2[],'aux buscarv'!K$1,FALSE)</f>
        <v>CONSTITUCION</v>
      </c>
      <c r="L1046" s="61" t="str">
        <f>VLOOKUP(Tabla14[[#This Row],[id]],Tabla2[],'aux buscarv'!L$1,FALSE)</f>
        <v>PLAZA DE TREN CONSTITUCION HALL CENTRAL ANDEN 14</v>
      </c>
      <c r="M1046" s="61" t="str">
        <f>VLOOKUP(Tabla14[[#This Row],[id]],Tabla2[],'aux buscarv'!M$1,FALSE)</f>
        <v>BRASIL 1128</v>
      </c>
      <c r="N1046" s="62" t="str">
        <f>VLOOKUP(Tabla14[[#This Row],[id]],Tabla2[],'aux buscarv'!N$1,FALSE)</f>
        <v>https://goo.gl/maps/uprzs4Mxs4X5b2LX6</v>
      </c>
      <c r="O1046" t="s">
        <v>109</v>
      </c>
      <c r="P1046" t="s">
        <v>110</v>
      </c>
      <c r="Q1046" t="s">
        <v>112</v>
      </c>
      <c r="R1046">
        <v>64</v>
      </c>
    </row>
    <row r="1047" spans="1:18" x14ac:dyDescent="0.25">
      <c r="A1047" t="s">
        <v>613</v>
      </c>
      <c r="B1047" s="46">
        <f>VLOOKUP(Tabla14[[#This Row],[id]],Tabla2[],'aux buscarv'!B$1,FALSE)</f>
        <v>44986</v>
      </c>
      <c r="C1047" s="61">
        <f>VLOOKUP(Tabla14[[#This Row],[id]],Tabla2[],'aux buscarv'!C$1,FALSE)</f>
        <v>1</v>
      </c>
      <c r="D1047" s="61">
        <f>VLOOKUP(Tabla14[[#This Row],[id]],Tabla2[],'aux buscarv'!D$1,FALSE)</f>
        <v>3</v>
      </c>
      <c r="E1047" s="61">
        <f>VLOOKUP(Tabla14[[#This Row],[id]],Tabla2[],'aux buscarv'!E$1,FALSE)</f>
        <v>2023</v>
      </c>
      <c r="F1047" s="61">
        <f>VLOOKUP(Tabla14[[#This Row],[id]],Tabla2[],'aux buscarv'!F$1,FALSE)</f>
        <v>10</v>
      </c>
      <c r="G1047" s="61" t="str">
        <f>VLOOKUP(Tabla14[[#This Row],[id]],Tabla2[],'aux buscarv'!G$1,FALSE)</f>
        <v>DAPPTE</v>
      </c>
      <c r="H1047" s="61" t="str">
        <f>VLOOKUP(Tabla14[[#This Row],[id]],Tabla2[],'aux buscarv'!H$1,FALSE)</f>
        <v>CABA</v>
      </c>
      <c r="I1047" s="61">
        <f>VLOOKUP(Tabla14[[#This Row],[id]],Tabla2[],'aux buscarv'!I$1,FALSE)</f>
        <v>40</v>
      </c>
      <c r="J1047" s="61" t="str">
        <f>VLOOKUP(Tabla14[[#This Row],[id]],Tabla2[],'aux buscarv'!J$1,FALSE)</f>
        <v>COMUNA 1</v>
      </c>
      <c r="K1047" s="61" t="str">
        <f>VLOOKUP(Tabla14[[#This Row],[id]],Tabla2[],'aux buscarv'!K$1,FALSE)</f>
        <v>CONSTITUCION</v>
      </c>
      <c r="L1047" s="61" t="str">
        <f>VLOOKUP(Tabla14[[#This Row],[id]],Tabla2[],'aux buscarv'!L$1,FALSE)</f>
        <v>PLAZA DE TREN CONSTITUCION HALL CENTRAL ANDEN 14</v>
      </c>
      <c r="M1047" s="61" t="str">
        <f>VLOOKUP(Tabla14[[#This Row],[id]],Tabla2[],'aux buscarv'!M$1,FALSE)</f>
        <v>BRASIL 1128</v>
      </c>
      <c r="N1047" s="62" t="str">
        <f>VLOOKUP(Tabla14[[#This Row],[id]],Tabla2[],'aux buscarv'!N$1,FALSE)</f>
        <v>https://goo.gl/maps/uprzs4Mxs4X5b2LX6</v>
      </c>
      <c r="O1047" t="s">
        <v>109</v>
      </c>
      <c r="P1047" t="s">
        <v>113</v>
      </c>
      <c r="Q1047" t="s">
        <v>112</v>
      </c>
      <c r="R1047">
        <v>80</v>
      </c>
    </row>
    <row r="1048" spans="1:18" x14ac:dyDescent="0.25">
      <c r="A1048" t="s">
        <v>613</v>
      </c>
      <c r="B1048" s="46">
        <f>VLOOKUP(Tabla14[[#This Row],[id]],Tabla2[],'aux buscarv'!B$1,FALSE)</f>
        <v>44986</v>
      </c>
      <c r="C1048" s="61">
        <f>VLOOKUP(Tabla14[[#This Row],[id]],Tabla2[],'aux buscarv'!C$1,FALSE)</f>
        <v>1</v>
      </c>
      <c r="D1048" s="61">
        <f>VLOOKUP(Tabla14[[#This Row],[id]],Tabla2[],'aux buscarv'!D$1,FALSE)</f>
        <v>3</v>
      </c>
      <c r="E1048" s="61">
        <f>VLOOKUP(Tabla14[[#This Row],[id]],Tabla2[],'aux buscarv'!E$1,FALSE)</f>
        <v>2023</v>
      </c>
      <c r="F1048" s="61">
        <f>VLOOKUP(Tabla14[[#This Row],[id]],Tabla2[],'aux buscarv'!F$1,FALSE)</f>
        <v>10</v>
      </c>
      <c r="G1048" s="61" t="str">
        <f>VLOOKUP(Tabla14[[#This Row],[id]],Tabla2[],'aux buscarv'!G$1,FALSE)</f>
        <v>DAPPTE</v>
      </c>
      <c r="H1048" s="61" t="str">
        <f>VLOOKUP(Tabla14[[#This Row],[id]],Tabla2[],'aux buscarv'!H$1,FALSE)</f>
        <v>CABA</v>
      </c>
      <c r="I1048" s="61">
        <f>VLOOKUP(Tabla14[[#This Row],[id]],Tabla2[],'aux buscarv'!I$1,FALSE)</f>
        <v>40</v>
      </c>
      <c r="J1048" s="61" t="str">
        <f>VLOOKUP(Tabla14[[#This Row],[id]],Tabla2[],'aux buscarv'!J$1,FALSE)</f>
        <v>COMUNA 1</v>
      </c>
      <c r="K1048" s="61" t="str">
        <f>VLOOKUP(Tabla14[[#This Row],[id]],Tabla2[],'aux buscarv'!K$1,FALSE)</f>
        <v>CONSTITUCION</v>
      </c>
      <c r="L1048" s="61" t="str">
        <f>VLOOKUP(Tabla14[[#This Row],[id]],Tabla2[],'aux buscarv'!L$1,FALSE)</f>
        <v>PLAZA DE TREN CONSTITUCION HALL CENTRAL ANDEN 14</v>
      </c>
      <c r="M1048" s="61" t="str">
        <f>VLOOKUP(Tabla14[[#This Row],[id]],Tabla2[],'aux buscarv'!M$1,FALSE)</f>
        <v>BRASIL 1128</v>
      </c>
      <c r="N1048" s="62" t="str">
        <f>VLOOKUP(Tabla14[[#This Row],[id]],Tabla2[],'aux buscarv'!N$1,FALSE)</f>
        <v>https://goo.gl/maps/uprzs4Mxs4X5b2LX6</v>
      </c>
      <c r="O1048" t="s">
        <v>114</v>
      </c>
      <c r="P1048" t="s">
        <v>115</v>
      </c>
      <c r="Q1048" t="s">
        <v>111</v>
      </c>
      <c r="R1048">
        <v>54</v>
      </c>
    </row>
    <row r="1049" spans="1:18" x14ac:dyDescent="0.25">
      <c r="A1049" t="s">
        <v>615</v>
      </c>
      <c r="B1049" s="46">
        <f>VLOOKUP(Tabla14[[#This Row],[id]],Tabla2[],'aux buscarv'!B$1,FALSE)</f>
        <v>44986</v>
      </c>
      <c r="C1049" s="61">
        <f>VLOOKUP(Tabla14[[#This Row],[id]],Tabla2[],'aux buscarv'!C$1,FALSE)</f>
        <v>1</v>
      </c>
      <c r="D1049" s="61">
        <f>VLOOKUP(Tabla14[[#This Row],[id]],Tabla2[],'aux buscarv'!D$1,FALSE)</f>
        <v>3</v>
      </c>
      <c r="E1049" s="61">
        <f>VLOOKUP(Tabla14[[#This Row],[id]],Tabla2[],'aux buscarv'!E$1,FALSE)</f>
        <v>2023</v>
      </c>
      <c r="F1049" s="61">
        <f>VLOOKUP(Tabla14[[#This Row],[id]],Tabla2[],'aux buscarv'!F$1,FALSE)</f>
        <v>10</v>
      </c>
      <c r="G1049" s="61" t="str">
        <f>VLOOKUP(Tabla14[[#This Row],[id]],Tabla2[],'aux buscarv'!G$1,FALSE)</f>
        <v>DAPPTE</v>
      </c>
      <c r="H1049" s="61" t="str">
        <f>VLOOKUP(Tabla14[[#This Row],[id]],Tabla2[],'aux buscarv'!H$1,FALSE)</f>
        <v>BUENOS AIRES</v>
      </c>
      <c r="I1049" s="61">
        <f>VLOOKUP(Tabla14[[#This Row],[id]],Tabla2[],'aux buscarv'!I$1,FALSE)</f>
        <v>41</v>
      </c>
      <c r="J1049" s="61" t="str">
        <f>VLOOKUP(Tabla14[[#This Row],[id]],Tabla2[],'aux buscarv'!J$1,FALSE)</f>
        <v>LA MATANZA</v>
      </c>
      <c r="K1049" s="61" t="str">
        <f>VLOOKUP(Tabla14[[#This Row],[id]],Tabla2[],'aux buscarv'!K$1,FALSE)</f>
        <v>GONZALEZ CATAN</v>
      </c>
      <c r="L1049" s="61" t="str">
        <f>VLOOKUP(Tabla14[[#This Row],[id]],Tabla2[],'aux buscarv'!L$1,FALSE)</f>
        <v>NS EL COLMENAR</v>
      </c>
      <c r="M1049" s="61" t="str">
        <f>VLOOKUP(Tabla14[[#This Row],[id]],Tabla2[],'aux buscarv'!M$1,FALSE)</f>
        <v>MAESTRA VALLE1280 ENTRE LEOPARDI Y PERSEVERANCIA</v>
      </c>
      <c r="N1049" s="62" t="str">
        <f>VLOOKUP(Tabla14[[#This Row],[id]],Tabla2[],'aux buscarv'!N$1,FALSE)</f>
        <v>https://maps.app.goo.gl/zqBtVZBokf8Bno1Y7</v>
      </c>
      <c r="O1049" t="s">
        <v>109</v>
      </c>
      <c r="P1049" t="s">
        <v>110</v>
      </c>
      <c r="Q1049" t="s">
        <v>111</v>
      </c>
      <c r="R1049">
        <v>68</v>
      </c>
    </row>
    <row r="1050" spans="1:18" x14ac:dyDescent="0.25">
      <c r="A1050" t="s">
        <v>615</v>
      </c>
      <c r="B1050" s="46">
        <f>VLOOKUP(Tabla14[[#This Row],[id]],Tabla2[],'aux buscarv'!B$1,FALSE)</f>
        <v>44986</v>
      </c>
      <c r="C1050" s="61">
        <f>VLOOKUP(Tabla14[[#This Row],[id]],Tabla2[],'aux buscarv'!C$1,FALSE)</f>
        <v>1</v>
      </c>
      <c r="D1050" s="61">
        <f>VLOOKUP(Tabla14[[#This Row],[id]],Tabla2[],'aux buscarv'!D$1,FALSE)</f>
        <v>3</v>
      </c>
      <c r="E1050" s="61">
        <f>VLOOKUP(Tabla14[[#This Row],[id]],Tabla2[],'aux buscarv'!E$1,FALSE)</f>
        <v>2023</v>
      </c>
      <c r="F1050" s="61">
        <f>VLOOKUP(Tabla14[[#This Row],[id]],Tabla2[],'aux buscarv'!F$1,FALSE)</f>
        <v>10</v>
      </c>
      <c r="G1050" s="61" t="str">
        <f>VLOOKUP(Tabla14[[#This Row],[id]],Tabla2[],'aux buscarv'!G$1,FALSE)</f>
        <v>DAPPTE</v>
      </c>
      <c r="H1050" s="61" t="str">
        <f>VLOOKUP(Tabla14[[#This Row],[id]],Tabla2[],'aux buscarv'!H$1,FALSE)</f>
        <v>BUENOS AIRES</v>
      </c>
      <c r="I1050" s="61">
        <f>VLOOKUP(Tabla14[[#This Row],[id]],Tabla2[],'aux buscarv'!I$1,FALSE)</f>
        <v>41</v>
      </c>
      <c r="J1050" s="61" t="str">
        <f>VLOOKUP(Tabla14[[#This Row],[id]],Tabla2[],'aux buscarv'!J$1,FALSE)</f>
        <v>LA MATANZA</v>
      </c>
      <c r="K1050" s="61" t="str">
        <f>VLOOKUP(Tabla14[[#This Row],[id]],Tabla2[],'aux buscarv'!K$1,FALSE)</f>
        <v>GONZALEZ CATAN</v>
      </c>
      <c r="L1050" s="61" t="str">
        <f>VLOOKUP(Tabla14[[#This Row],[id]],Tabla2[],'aux buscarv'!L$1,FALSE)</f>
        <v>NS EL COLMENAR</v>
      </c>
      <c r="M1050" s="61" t="str">
        <f>VLOOKUP(Tabla14[[#This Row],[id]],Tabla2[],'aux buscarv'!M$1,FALSE)</f>
        <v>MAESTRA VALLE1280 ENTRE LEOPARDI Y PERSEVERANCIA</v>
      </c>
      <c r="N1050" s="62" t="str">
        <f>VLOOKUP(Tabla14[[#This Row],[id]],Tabla2[],'aux buscarv'!N$1,FALSE)</f>
        <v>https://maps.app.goo.gl/zqBtVZBokf8Bno1Y7</v>
      </c>
      <c r="O1050" t="s">
        <v>109</v>
      </c>
      <c r="P1050" t="s">
        <v>110</v>
      </c>
      <c r="Q1050" t="s">
        <v>112</v>
      </c>
      <c r="R1050">
        <v>77</v>
      </c>
    </row>
    <row r="1051" spans="1:18" x14ac:dyDescent="0.25">
      <c r="A1051" t="s">
        <v>615</v>
      </c>
      <c r="B1051" s="46">
        <f>VLOOKUP(Tabla14[[#This Row],[id]],Tabla2[],'aux buscarv'!B$1,FALSE)</f>
        <v>44986</v>
      </c>
      <c r="C1051" s="61">
        <f>VLOOKUP(Tabla14[[#This Row],[id]],Tabla2[],'aux buscarv'!C$1,FALSE)</f>
        <v>1</v>
      </c>
      <c r="D1051" s="61">
        <f>VLOOKUP(Tabla14[[#This Row],[id]],Tabla2[],'aux buscarv'!D$1,FALSE)</f>
        <v>3</v>
      </c>
      <c r="E1051" s="61">
        <f>VLOOKUP(Tabla14[[#This Row],[id]],Tabla2[],'aux buscarv'!E$1,FALSE)</f>
        <v>2023</v>
      </c>
      <c r="F1051" s="61">
        <f>VLOOKUP(Tabla14[[#This Row],[id]],Tabla2[],'aux buscarv'!F$1,FALSE)</f>
        <v>10</v>
      </c>
      <c r="G1051" s="61" t="str">
        <f>VLOOKUP(Tabla14[[#This Row],[id]],Tabla2[],'aux buscarv'!G$1,FALSE)</f>
        <v>DAPPTE</v>
      </c>
      <c r="H1051" s="61" t="str">
        <f>VLOOKUP(Tabla14[[#This Row],[id]],Tabla2[],'aux buscarv'!H$1,FALSE)</f>
        <v>BUENOS AIRES</v>
      </c>
      <c r="I1051" s="61">
        <f>VLOOKUP(Tabla14[[#This Row],[id]],Tabla2[],'aux buscarv'!I$1,FALSE)</f>
        <v>41</v>
      </c>
      <c r="J1051" s="61" t="str">
        <f>VLOOKUP(Tabla14[[#This Row],[id]],Tabla2[],'aux buscarv'!J$1,FALSE)</f>
        <v>LA MATANZA</v>
      </c>
      <c r="K1051" s="61" t="str">
        <f>VLOOKUP(Tabla14[[#This Row],[id]],Tabla2[],'aux buscarv'!K$1,FALSE)</f>
        <v>GONZALEZ CATAN</v>
      </c>
      <c r="L1051" s="61" t="str">
        <f>VLOOKUP(Tabla14[[#This Row],[id]],Tabla2[],'aux buscarv'!L$1,FALSE)</f>
        <v>NS EL COLMENAR</v>
      </c>
      <c r="M1051" s="61" t="str">
        <f>VLOOKUP(Tabla14[[#This Row],[id]],Tabla2[],'aux buscarv'!M$1,FALSE)</f>
        <v>MAESTRA VALLE1280 ENTRE LEOPARDI Y PERSEVERANCIA</v>
      </c>
      <c r="N1051" s="62" t="str">
        <f>VLOOKUP(Tabla14[[#This Row],[id]],Tabla2[],'aux buscarv'!N$1,FALSE)</f>
        <v>https://maps.app.goo.gl/zqBtVZBokf8Bno1Y7</v>
      </c>
      <c r="O1051" t="s">
        <v>109</v>
      </c>
      <c r="P1051" t="s">
        <v>110</v>
      </c>
      <c r="Q1051" t="s">
        <v>120</v>
      </c>
      <c r="R1051">
        <v>12</v>
      </c>
    </row>
    <row r="1052" spans="1:18" x14ac:dyDescent="0.25">
      <c r="A1052" t="s">
        <v>615</v>
      </c>
      <c r="B1052" s="46">
        <f>VLOOKUP(Tabla14[[#This Row],[id]],Tabla2[],'aux buscarv'!B$1,FALSE)</f>
        <v>44986</v>
      </c>
      <c r="C1052" s="61">
        <f>VLOOKUP(Tabla14[[#This Row],[id]],Tabla2[],'aux buscarv'!C$1,FALSE)</f>
        <v>1</v>
      </c>
      <c r="D1052" s="61">
        <f>VLOOKUP(Tabla14[[#This Row],[id]],Tabla2[],'aux buscarv'!D$1,FALSE)</f>
        <v>3</v>
      </c>
      <c r="E1052" s="61">
        <f>VLOOKUP(Tabla14[[#This Row],[id]],Tabla2[],'aux buscarv'!E$1,FALSE)</f>
        <v>2023</v>
      </c>
      <c r="F1052" s="61">
        <f>VLOOKUP(Tabla14[[#This Row],[id]],Tabla2[],'aux buscarv'!F$1,FALSE)</f>
        <v>10</v>
      </c>
      <c r="G1052" s="61" t="str">
        <f>VLOOKUP(Tabla14[[#This Row],[id]],Tabla2[],'aux buscarv'!G$1,FALSE)</f>
        <v>DAPPTE</v>
      </c>
      <c r="H1052" s="61" t="str">
        <f>VLOOKUP(Tabla14[[#This Row],[id]],Tabla2[],'aux buscarv'!H$1,FALSE)</f>
        <v>BUENOS AIRES</v>
      </c>
      <c r="I1052" s="61">
        <f>VLOOKUP(Tabla14[[#This Row],[id]],Tabla2[],'aux buscarv'!I$1,FALSE)</f>
        <v>41</v>
      </c>
      <c r="J1052" s="61" t="str">
        <f>VLOOKUP(Tabla14[[#This Row],[id]],Tabla2[],'aux buscarv'!J$1,FALSE)</f>
        <v>LA MATANZA</v>
      </c>
      <c r="K1052" s="61" t="str">
        <f>VLOOKUP(Tabla14[[#This Row],[id]],Tabla2[],'aux buscarv'!K$1,FALSE)</f>
        <v>GONZALEZ CATAN</v>
      </c>
      <c r="L1052" s="61" t="str">
        <f>VLOOKUP(Tabla14[[#This Row],[id]],Tabla2[],'aux buscarv'!L$1,FALSE)</f>
        <v>NS EL COLMENAR</v>
      </c>
      <c r="M1052" s="61" t="str">
        <f>VLOOKUP(Tabla14[[#This Row],[id]],Tabla2[],'aux buscarv'!M$1,FALSE)</f>
        <v>MAESTRA VALLE1280 ENTRE LEOPARDI Y PERSEVERANCIA</v>
      </c>
      <c r="N1052" s="62" t="str">
        <f>VLOOKUP(Tabla14[[#This Row],[id]],Tabla2[],'aux buscarv'!N$1,FALSE)</f>
        <v>https://maps.app.goo.gl/zqBtVZBokf8Bno1Y7</v>
      </c>
      <c r="O1052" t="s">
        <v>109</v>
      </c>
      <c r="P1052" t="s">
        <v>113</v>
      </c>
      <c r="Q1052" t="s">
        <v>112</v>
      </c>
      <c r="R1052">
        <v>68</v>
      </c>
    </row>
    <row r="1053" spans="1:18" x14ac:dyDescent="0.25">
      <c r="A1053" t="s">
        <v>615</v>
      </c>
      <c r="B1053" s="46">
        <f>VLOOKUP(Tabla14[[#This Row],[id]],Tabla2[],'aux buscarv'!B$1,FALSE)</f>
        <v>44986</v>
      </c>
      <c r="C1053" s="61">
        <f>VLOOKUP(Tabla14[[#This Row],[id]],Tabla2[],'aux buscarv'!C$1,FALSE)</f>
        <v>1</v>
      </c>
      <c r="D1053" s="61">
        <f>VLOOKUP(Tabla14[[#This Row],[id]],Tabla2[],'aux buscarv'!D$1,FALSE)</f>
        <v>3</v>
      </c>
      <c r="E1053" s="61">
        <f>VLOOKUP(Tabla14[[#This Row],[id]],Tabla2[],'aux buscarv'!E$1,FALSE)</f>
        <v>2023</v>
      </c>
      <c r="F1053" s="61">
        <f>VLOOKUP(Tabla14[[#This Row],[id]],Tabla2[],'aux buscarv'!F$1,FALSE)</f>
        <v>10</v>
      </c>
      <c r="G1053" s="61" t="str">
        <f>VLOOKUP(Tabla14[[#This Row],[id]],Tabla2[],'aux buscarv'!G$1,FALSE)</f>
        <v>DAPPTE</v>
      </c>
      <c r="H1053" s="61" t="str">
        <f>VLOOKUP(Tabla14[[#This Row],[id]],Tabla2[],'aux buscarv'!H$1,FALSE)</f>
        <v>BUENOS AIRES</v>
      </c>
      <c r="I1053" s="61">
        <f>VLOOKUP(Tabla14[[#This Row],[id]],Tabla2[],'aux buscarv'!I$1,FALSE)</f>
        <v>41</v>
      </c>
      <c r="J1053" s="61" t="str">
        <f>VLOOKUP(Tabla14[[#This Row],[id]],Tabla2[],'aux buscarv'!J$1,FALSE)</f>
        <v>LA MATANZA</v>
      </c>
      <c r="K1053" s="61" t="str">
        <f>VLOOKUP(Tabla14[[#This Row],[id]],Tabla2[],'aux buscarv'!K$1,FALSE)</f>
        <v>GONZALEZ CATAN</v>
      </c>
      <c r="L1053" s="61" t="str">
        <f>VLOOKUP(Tabla14[[#This Row],[id]],Tabla2[],'aux buscarv'!L$1,FALSE)</f>
        <v>NS EL COLMENAR</v>
      </c>
      <c r="M1053" s="61" t="str">
        <f>VLOOKUP(Tabla14[[#This Row],[id]],Tabla2[],'aux buscarv'!M$1,FALSE)</f>
        <v>MAESTRA VALLE1280 ENTRE LEOPARDI Y PERSEVERANCIA</v>
      </c>
      <c r="N1053" s="62" t="str">
        <f>VLOOKUP(Tabla14[[#This Row],[id]],Tabla2[],'aux buscarv'!N$1,FALSE)</f>
        <v>https://maps.app.goo.gl/zqBtVZBokf8Bno1Y7</v>
      </c>
      <c r="O1053" t="s">
        <v>114</v>
      </c>
      <c r="P1053" t="s">
        <v>115</v>
      </c>
      <c r="Q1053" t="s">
        <v>111</v>
      </c>
      <c r="R1053">
        <v>19</v>
      </c>
    </row>
    <row r="1054" spans="1:18" x14ac:dyDescent="0.25">
      <c r="A1054" t="s">
        <v>615</v>
      </c>
      <c r="B1054" s="46">
        <f>VLOOKUP(Tabla14[[#This Row],[id]],Tabla2[],'aux buscarv'!B$1,FALSE)</f>
        <v>44986</v>
      </c>
      <c r="C1054" s="61">
        <f>VLOOKUP(Tabla14[[#This Row],[id]],Tabla2[],'aux buscarv'!C$1,FALSE)</f>
        <v>1</v>
      </c>
      <c r="D1054" s="61">
        <f>VLOOKUP(Tabla14[[#This Row],[id]],Tabla2[],'aux buscarv'!D$1,FALSE)</f>
        <v>3</v>
      </c>
      <c r="E1054" s="61">
        <f>VLOOKUP(Tabla14[[#This Row],[id]],Tabla2[],'aux buscarv'!E$1,FALSE)</f>
        <v>2023</v>
      </c>
      <c r="F1054" s="61">
        <f>VLOOKUP(Tabla14[[#This Row],[id]],Tabla2[],'aux buscarv'!F$1,FALSE)</f>
        <v>10</v>
      </c>
      <c r="G1054" s="61" t="str">
        <f>VLOOKUP(Tabla14[[#This Row],[id]],Tabla2[],'aux buscarv'!G$1,FALSE)</f>
        <v>DAPPTE</v>
      </c>
      <c r="H1054" s="61" t="str">
        <f>VLOOKUP(Tabla14[[#This Row],[id]],Tabla2[],'aux buscarv'!H$1,FALSE)</f>
        <v>BUENOS AIRES</v>
      </c>
      <c r="I1054" s="61">
        <f>VLOOKUP(Tabla14[[#This Row],[id]],Tabla2[],'aux buscarv'!I$1,FALSE)</f>
        <v>41</v>
      </c>
      <c r="J1054" s="61" t="str">
        <f>VLOOKUP(Tabla14[[#This Row],[id]],Tabla2[],'aux buscarv'!J$1,FALSE)</f>
        <v>LA MATANZA</v>
      </c>
      <c r="K1054" s="61" t="str">
        <f>VLOOKUP(Tabla14[[#This Row],[id]],Tabla2[],'aux buscarv'!K$1,FALSE)</f>
        <v>GONZALEZ CATAN</v>
      </c>
      <c r="L1054" s="61" t="str">
        <f>VLOOKUP(Tabla14[[#This Row],[id]],Tabla2[],'aux buscarv'!L$1,FALSE)</f>
        <v>NS EL COLMENAR</v>
      </c>
      <c r="M1054" s="61" t="str">
        <f>VLOOKUP(Tabla14[[#This Row],[id]],Tabla2[],'aux buscarv'!M$1,FALSE)</f>
        <v>MAESTRA VALLE1280 ENTRE LEOPARDI Y PERSEVERANCIA</v>
      </c>
      <c r="N1054" s="62" t="str">
        <f>VLOOKUP(Tabla14[[#This Row],[id]],Tabla2[],'aux buscarv'!N$1,FALSE)</f>
        <v>https://maps.app.goo.gl/zqBtVZBokf8Bno1Y7</v>
      </c>
      <c r="O1054" t="s">
        <v>114</v>
      </c>
      <c r="P1054" t="s">
        <v>123</v>
      </c>
      <c r="Q1054" t="s">
        <v>124</v>
      </c>
      <c r="R1054">
        <v>3</v>
      </c>
    </row>
    <row r="1055" spans="1:18" x14ac:dyDescent="0.25">
      <c r="A1055" t="s">
        <v>615</v>
      </c>
      <c r="B1055" s="46">
        <f>VLOOKUP(Tabla14[[#This Row],[id]],Tabla2[],'aux buscarv'!B$1,FALSE)</f>
        <v>44986</v>
      </c>
      <c r="C1055" s="61">
        <f>VLOOKUP(Tabla14[[#This Row],[id]],Tabla2[],'aux buscarv'!C$1,FALSE)</f>
        <v>1</v>
      </c>
      <c r="D1055" s="61">
        <f>VLOOKUP(Tabla14[[#This Row],[id]],Tabla2[],'aux buscarv'!D$1,FALSE)</f>
        <v>3</v>
      </c>
      <c r="E1055" s="61">
        <f>VLOOKUP(Tabla14[[#This Row],[id]],Tabla2[],'aux buscarv'!E$1,FALSE)</f>
        <v>2023</v>
      </c>
      <c r="F1055" s="61">
        <f>VLOOKUP(Tabla14[[#This Row],[id]],Tabla2[],'aux buscarv'!F$1,FALSE)</f>
        <v>10</v>
      </c>
      <c r="G1055" s="61" t="str">
        <f>VLOOKUP(Tabla14[[#This Row],[id]],Tabla2[],'aux buscarv'!G$1,FALSE)</f>
        <v>DAPPTE</v>
      </c>
      <c r="H1055" s="61" t="str">
        <f>VLOOKUP(Tabla14[[#This Row],[id]],Tabla2[],'aux buscarv'!H$1,FALSE)</f>
        <v>BUENOS AIRES</v>
      </c>
      <c r="I1055" s="61">
        <f>VLOOKUP(Tabla14[[#This Row],[id]],Tabla2[],'aux buscarv'!I$1,FALSE)</f>
        <v>41</v>
      </c>
      <c r="J1055" s="61" t="str">
        <f>VLOOKUP(Tabla14[[#This Row],[id]],Tabla2[],'aux buscarv'!J$1,FALSE)</f>
        <v>LA MATANZA</v>
      </c>
      <c r="K1055" s="61" t="str">
        <f>VLOOKUP(Tabla14[[#This Row],[id]],Tabla2[],'aux buscarv'!K$1,FALSE)</f>
        <v>GONZALEZ CATAN</v>
      </c>
      <c r="L1055" s="61" t="str">
        <f>VLOOKUP(Tabla14[[#This Row],[id]],Tabla2[],'aux buscarv'!L$1,FALSE)</f>
        <v>NS EL COLMENAR</v>
      </c>
      <c r="M1055" s="61" t="str">
        <f>VLOOKUP(Tabla14[[#This Row],[id]],Tabla2[],'aux buscarv'!M$1,FALSE)</f>
        <v>MAESTRA VALLE1280 ENTRE LEOPARDI Y PERSEVERANCIA</v>
      </c>
      <c r="N1055" s="62" t="str">
        <f>VLOOKUP(Tabla14[[#This Row],[id]],Tabla2[],'aux buscarv'!N$1,FALSE)</f>
        <v>https://maps.app.goo.gl/zqBtVZBokf8Bno1Y7</v>
      </c>
      <c r="O1055" t="s">
        <v>114</v>
      </c>
      <c r="P1055" t="s">
        <v>123</v>
      </c>
      <c r="Q1055" t="s">
        <v>111</v>
      </c>
      <c r="R1055">
        <v>54</v>
      </c>
    </row>
    <row r="1056" spans="1:18" x14ac:dyDescent="0.25">
      <c r="A1056" t="s">
        <v>639</v>
      </c>
      <c r="B1056" s="46">
        <f>VLOOKUP(Tabla14[[#This Row],[id]],Tabla2[],'aux buscarv'!B$1,FALSE)</f>
        <v>44987</v>
      </c>
      <c r="C1056" s="61">
        <f>VLOOKUP(Tabla14[[#This Row],[id]],Tabla2[],'aux buscarv'!C$1,FALSE)</f>
        <v>2</v>
      </c>
      <c r="D1056" s="61">
        <f>VLOOKUP(Tabla14[[#This Row],[id]],Tabla2[],'aux buscarv'!D$1,FALSE)</f>
        <v>3</v>
      </c>
      <c r="E1056" s="61">
        <f>VLOOKUP(Tabla14[[#This Row],[id]],Tabla2[],'aux buscarv'!E$1,FALSE)</f>
        <v>2023</v>
      </c>
      <c r="F1056" s="61">
        <f>VLOOKUP(Tabla14[[#This Row],[id]],Tabla2[],'aux buscarv'!F$1,FALSE)</f>
        <v>10</v>
      </c>
      <c r="G1056" s="61" t="str">
        <f>VLOOKUP(Tabla14[[#This Row],[id]],Tabla2[],'aux buscarv'!G$1,FALSE)</f>
        <v>ESTAR</v>
      </c>
      <c r="H1056" s="61" t="str">
        <f>VLOOKUP(Tabla14[[#This Row],[id]],Tabla2[],'aux buscarv'!H$1,FALSE)</f>
        <v>SANTA CRUZ</v>
      </c>
      <c r="I1056" s="61">
        <f>VLOOKUP(Tabla14[[#This Row],[id]],Tabla2[],'aux buscarv'!I$1,FALSE)</f>
        <v>43</v>
      </c>
      <c r="J1056" s="61" t="str">
        <f>VLOOKUP(Tabla14[[#This Row],[id]],Tabla2[],'aux buscarv'!J$1,FALSE)</f>
        <v>LAGO BUENOS AIRES</v>
      </c>
      <c r="K1056" s="61" t="str">
        <f>VLOOKUP(Tabla14[[#This Row],[id]],Tabla2[],'aux buscarv'!K$1,FALSE)</f>
        <v>PERITO MORENO</v>
      </c>
      <c r="L1056" s="61" t="str">
        <f>VLOOKUP(Tabla14[[#This Row],[id]],Tabla2[],'aux buscarv'!L$1,FALSE)</f>
        <v>CAJA DE PREVISION SOCIAL</v>
      </c>
      <c r="M1056" s="61" t="str">
        <f>VLOOKUP(Tabla14[[#This Row],[id]],Tabla2[],'aux buscarv'!M$1,FALSE)</f>
        <v>RIVADAVIA Y DON BOSCO</v>
      </c>
      <c r="N1056" s="62" t="str">
        <f>VLOOKUP(Tabla14[[#This Row],[id]],Tabla2[],'aux buscarv'!N$1,FALSE)</f>
        <v>https://goo.gl/maps/BFnH9a1auWk6GJPM8</v>
      </c>
      <c r="O1056" t="s">
        <v>109</v>
      </c>
      <c r="P1056" t="s">
        <v>110</v>
      </c>
      <c r="Q1056" t="s">
        <v>111</v>
      </c>
      <c r="R1056">
        <v>68</v>
      </c>
    </row>
    <row r="1057" spans="1:18" x14ac:dyDescent="0.25">
      <c r="A1057" t="s">
        <v>639</v>
      </c>
      <c r="B1057" s="46">
        <f>VLOOKUP(Tabla14[[#This Row],[id]],Tabla2[],'aux buscarv'!B$1,FALSE)</f>
        <v>44987</v>
      </c>
      <c r="C1057" s="61">
        <f>VLOOKUP(Tabla14[[#This Row],[id]],Tabla2[],'aux buscarv'!C$1,FALSE)</f>
        <v>2</v>
      </c>
      <c r="D1057" s="61">
        <f>VLOOKUP(Tabla14[[#This Row],[id]],Tabla2[],'aux buscarv'!D$1,FALSE)</f>
        <v>3</v>
      </c>
      <c r="E1057" s="61">
        <f>VLOOKUP(Tabla14[[#This Row],[id]],Tabla2[],'aux buscarv'!E$1,FALSE)</f>
        <v>2023</v>
      </c>
      <c r="F1057" s="61">
        <f>VLOOKUP(Tabla14[[#This Row],[id]],Tabla2[],'aux buscarv'!F$1,FALSE)</f>
        <v>10</v>
      </c>
      <c r="G1057" s="61" t="str">
        <f>VLOOKUP(Tabla14[[#This Row],[id]],Tabla2[],'aux buscarv'!G$1,FALSE)</f>
        <v>ESTAR</v>
      </c>
      <c r="H1057" s="61" t="str">
        <f>VLOOKUP(Tabla14[[#This Row],[id]],Tabla2[],'aux buscarv'!H$1,FALSE)</f>
        <v>SANTA CRUZ</v>
      </c>
      <c r="I1057" s="61">
        <f>VLOOKUP(Tabla14[[#This Row],[id]],Tabla2[],'aux buscarv'!I$1,FALSE)</f>
        <v>43</v>
      </c>
      <c r="J1057" s="61" t="str">
        <f>VLOOKUP(Tabla14[[#This Row],[id]],Tabla2[],'aux buscarv'!J$1,FALSE)</f>
        <v>LAGO BUENOS AIRES</v>
      </c>
      <c r="K1057" s="61" t="str">
        <f>VLOOKUP(Tabla14[[#This Row],[id]],Tabla2[],'aux buscarv'!K$1,FALSE)</f>
        <v>PERITO MORENO</v>
      </c>
      <c r="L1057" s="61" t="str">
        <f>VLOOKUP(Tabla14[[#This Row],[id]],Tabla2[],'aux buscarv'!L$1,FALSE)</f>
        <v>CAJA DE PREVISION SOCIAL</v>
      </c>
      <c r="M1057" s="61" t="str">
        <f>VLOOKUP(Tabla14[[#This Row],[id]],Tabla2[],'aux buscarv'!M$1,FALSE)</f>
        <v>RIVADAVIA Y DON BOSCO</v>
      </c>
      <c r="N1057" s="62" t="str">
        <f>VLOOKUP(Tabla14[[#This Row],[id]],Tabla2[],'aux buscarv'!N$1,FALSE)</f>
        <v>https://goo.gl/maps/BFnH9a1auWk6GJPM8</v>
      </c>
      <c r="O1057" t="s">
        <v>109</v>
      </c>
      <c r="P1057" t="s">
        <v>110</v>
      </c>
      <c r="Q1057" t="s">
        <v>112</v>
      </c>
      <c r="R1057">
        <v>84</v>
      </c>
    </row>
    <row r="1058" spans="1:18" x14ac:dyDescent="0.25">
      <c r="A1058" t="s">
        <v>639</v>
      </c>
      <c r="B1058" s="46">
        <f>VLOOKUP(Tabla14[[#This Row],[id]],Tabla2[],'aux buscarv'!B$1,FALSE)</f>
        <v>44987</v>
      </c>
      <c r="C1058" s="61">
        <f>VLOOKUP(Tabla14[[#This Row],[id]],Tabla2[],'aux buscarv'!C$1,FALSE)</f>
        <v>2</v>
      </c>
      <c r="D1058" s="61">
        <f>VLOOKUP(Tabla14[[#This Row],[id]],Tabla2[],'aux buscarv'!D$1,FALSE)</f>
        <v>3</v>
      </c>
      <c r="E1058" s="61">
        <f>VLOOKUP(Tabla14[[#This Row],[id]],Tabla2[],'aux buscarv'!E$1,FALSE)</f>
        <v>2023</v>
      </c>
      <c r="F1058" s="61">
        <f>VLOOKUP(Tabla14[[#This Row],[id]],Tabla2[],'aux buscarv'!F$1,FALSE)</f>
        <v>10</v>
      </c>
      <c r="G1058" s="61" t="str">
        <f>VLOOKUP(Tabla14[[#This Row],[id]],Tabla2[],'aux buscarv'!G$1,FALSE)</f>
        <v>ESTAR</v>
      </c>
      <c r="H1058" s="61" t="str">
        <f>VLOOKUP(Tabla14[[#This Row],[id]],Tabla2[],'aux buscarv'!H$1,FALSE)</f>
        <v>SANTA CRUZ</v>
      </c>
      <c r="I1058" s="61">
        <f>VLOOKUP(Tabla14[[#This Row],[id]],Tabla2[],'aux buscarv'!I$1,FALSE)</f>
        <v>43</v>
      </c>
      <c r="J1058" s="61" t="str">
        <f>VLOOKUP(Tabla14[[#This Row],[id]],Tabla2[],'aux buscarv'!J$1,FALSE)</f>
        <v>LAGO BUENOS AIRES</v>
      </c>
      <c r="K1058" s="61" t="str">
        <f>VLOOKUP(Tabla14[[#This Row],[id]],Tabla2[],'aux buscarv'!K$1,FALSE)</f>
        <v>PERITO MORENO</v>
      </c>
      <c r="L1058" s="61" t="str">
        <f>VLOOKUP(Tabla14[[#This Row],[id]],Tabla2[],'aux buscarv'!L$1,FALSE)</f>
        <v>CAJA DE PREVISION SOCIAL</v>
      </c>
      <c r="M1058" s="61" t="str">
        <f>VLOOKUP(Tabla14[[#This Row],[id]],Tabla2[],'aux buscarv'!M$1,FALSE)</f>
        <v>RIVADAVIA Y DON BOSCO</v>
      </c>
      <c r="N1058" s="62" t="str">
        <f>VLOOKUP(Tabla14[[#This Row],[id]],Tabla2[],'aux buscarv'!N$1,FALSE)</f>
        <v>https://goo.gl/maps/BFnH9a1auWk6GJPM8</v>
      </c>
      <c r="O1058" t="s">
        <v>109</v>
      </c>
      <c r="P1058" t="s">
        <v>110</v>
      </c>
      <c r="Q1058" t="s">
        <v>120</v>
      </c>
      <c r="R1058">
        <v>17</v>
      </c>
    </row>
    <row r="1059" spans="1:18" x14ac:dyDescent="0.25">
      <c r="A1059" t="s">
        <v>639</v>
      </c>
      <c r="B1059" s="46">
        <f>VLOOKUP(Tabla14[[#This Row],[id]],Tabla2[],'aux buscarv'!B$1,FALSE)</f>
        <v>44987</v>
      </c>
      <c r="C1059" s="61">
        <f>VLOOKUP(Tabla14[[#This Row],[id]],Tabla2[],'aux buscarv'!C$1,FALSE)</f>
        <v>2</v>
      </c>
      <c r="D1059" s="61">
        <f>VLOOKUP(Tabla14[[#This Row],[id]],Tabla2[],'aux buscarv'!D$1,FALSE)</f>
        <v>3</v>
      </c>
      <c r="E1059" s="61">
        <f>VLOOKUP(Tabla14[[#This Row],[id]],Tabla2[],'aux buscarv'!E$1,FALSE)</f>
        <v>2023</v>
      </c>
      <c r="F1059" s="61">
        <f>VLOOKUP(Tabla14[[#This Row],[id]],Tabla2[],'aux buscarv'!F$1,FALSE)</f>
        <v>10</v>
      </c>
      <c r="G1059" s="61" t="str">
        <f>VLOOKUP(Tabla14[[#This Row],[id]],Tabla2[],'aux buscarv'!G$1,FALSE)</f>
        <v>ESTAR</v>
      </c>
      <c r="H1059" s="61" t="str">
        <f>VLOOKUP(Tabla14[[#This Row],[id]],Tabla2[],'aux buscarv'!H$1,FALSE)</f>
        <v>SANTA CRUZ</v>
      </c>
      <c r="I1059" s="61">
        <f>VLOOKUP(Tabla14[[#This Row],[id]],Tabla2[],'aux buscarv'!I$1,FALSE)</f>
        <v>43</v>
      </c>
      <c r="J1059" s="61" t="str">
        <f>VLOOKUP(Tabla14[[#This Row],[id]],Tabla2[],'aux buscarv'!J$1,FALSE)</f>
        <v>LAGO BUENOS AIRES</v>
      </c>
      <c r="K1059" s="61" t="str">
        <f>VLOOKUP(Tabla14[[#This Row],[id]],Tabla2[],'aux buscarv'!K$1,FALSE)</f>
        <v>PERITO MORENO</v>
      </c>
      <c r="L1059" s="61" t="str">
        <f>VLOOKUP(Tabla14[[#This Row],[id]],Tabla2[],'aux buscarv'!L$1,FALSE)</f>
        <v>CAJA DE PREVISION SOCIAL</v>
      </c>
      <c r="M1059" s="61" t="str">
        <f>VLOOKUP(Tabla14[[#This Row],[id]],Tabla2[],'aux buscarv'!M$1,FALSE)</f>
        <v>RIVADAVIA Y DON BOSCO</v>
      </c>
      <c r="N1059" s="62" t="str">
        <f>VLOOKUP(Tabla14[[#This Row],[id]],Tabla2[],'aux buscarv'!N$1,FALSE)</f>
        <v>https://goo.gl/maps/BFnH9a1auWk6GJPM8</v>
      </c>
      <c r="O1059" t="s">
        <v>109</v>
      </c>
      <c r="P1059" t="s">
        <v>113</v>
      </c>
      <c r="Q1059" t="s">
        <v>112</v>
      </c>
      <c r="R1059">
        <v>28</v>
      </c>
    </row>
    <row r="1060" spans="1:18" x14ac:dyDescent="0.25">
      <c r="A1060" t="s">
        <v>639</v>
      </c>
      <c r="B1060" s="46">
        <f>VLOOKUP(Tabla14[[#This Row],[id]],Tabla2[],'aux buscarv'!B$1,FALSE)</f>
        <v>44987</v>
      </c>
      <c r="C1060" s="61">
        <f>VLOOKUP(Tabla14[[#This Row],[id]],Tabla2[],'aux buscarv'!C$1,FALSE)</f>
        <v>2</v>
      </c>
      <c r="D1060" s="61">
        <f>VLOOKUP(Tabla14[[#This Row],[id]],Tabla2[],'aux buscarv'!D$1,FALSE)</f>
        <v>3</v>
      </c>
      <c r="E1060" s="61">
        <f>VLOOKUP(Tabla14[[#This Row],[id]],Tabla2[],'aux buscarv'!E$1,FALSE)</f>
        <v>2023</v>
      </c>
      <c r="F1060" s="61">
        <f>VLOOKUP(Tabla14[[#This Row],[id]],Tabla2[],'aux buscarv'!F$1,FALSE)</f>
        <v>10</v>
      </c>
      <c r="G1060" s="61" t="str">
        <f>VLOOKUP(Tabla14[[#This Row],[id]],Tabla2[],'aux buscarv'!G$1,FALSE)</f>
        <v>ESTAR</v>
      </c>
      <c r="H1060" s="61" t="str">
        <f>VLOOKUP(Tabla14[[#This Row],[id]],Tabla2[],'aux buscarv'!H$1,FALSE)</f>
        <v>SANTA CRUZ</v>
      </c>
      <c r="I1060" s="61">
        <f>VLOOKUP(Tabla14[[#This Row],[id]],Tabla2[],'aux buscarv'!I$1,FALSE)</f>
        <v>43</v>
      </c>
      <c r="J1060" s="61" t="str">
        <f>VLOOKUP(Tabla14[[#This Row],[id]],Tabla2[],'aux buscarv'!J$1,FALSE)</f>
        <v>LAGO BUENOS AIRES</v>
      </c>
      <c r="K1060" s="61" t="str">
        <f>VLOOKUP(Tabla14[[#This Row],[id]],Tabla2[],'aux buscarv'!K$1,FALSE)</f>
        <v>PERITO MORENO</v>
      </c>
      <c r="L1060" s="61" t="str">
        <f>VLOOKUP(Tabla14[[#This Row],[id]],Tabla2[],'aux buscarv'!L$1,FALSE)</f>
        <v>CAJA DE PREVISION SOCIAL</v>
      </c>
      <c r="M1060" s="61" t="str">
        <f>VLOOKUP(Tabla14[[#This Row],[id]],Tabla2[],'aux buscarv'!M$1,FALSE)</f>
        <v>RIVADAVIA Y DON BOSCO</v>
      </c>
      <c r="N1060" s="62" t="str">
        <f>VLOOKUP(Tabla14[[#This Row],[id]],Tabla2[],'aux buscarv'!N$1,FALSE)</f>
        <v>https://goo.gl/maps/BFnH9a1auWk6GJPM8</v>
      </c>
      <c r="O1060" t="s">
        <v>114</v>
      </c>
      <c r="P1060" t="s">
        <v>115</v>
      </c>
      <c r="Q1060" t="s">
        <v>111</v>
      </c>
      <c r="R1060">
        <v>31</v>
      </c>
    </row>
    <row r="1061" spans="1:18" x14ac:dyDescent="0.25">
      <c r="A1061" t="s">
        <v>639</v>
      </c>
      <c r="B1061" s="46">
        <f>VLOOKUP(Tabla14[[#This Row],[id]],Tabla2[],'aux buscarv'!B$1,FALSE)</f>
        <v>44987</v>
      </c>
      <c r="C1061" s="61">
        <f>VLOOKUP(Tabla14[[#This Row],[id]],Tabla2[],'aux buscarv'!C$1,FALSE)</f>
        <v>2</v>
      </c>
      <c r="D1061" s="61">
        <f>VLOOKUP(Tabla14[[#This Row],[id]],Tabla2[],'aux buscarv'!D$1,FALSE)</f>
        <v>3</v>
      </c>
      <c r="E1061" s="61">
        <f>VLOOKUP(Tabla14[[#This Row],[id]],Tabla2[],'aux buscarv'!E$1,FALSE)</f>
        <v>2023</v>
      </c>
      <c r="F1061" s="61">
        <f>VLOOKUP(Tabla14[[#This Row],[id]],Tabla2[],'aux buscarv'!F$1,FALSE)</f>
        <v>10</v>
      </c>
      <c r="G1061" s="61" t="str">
        <f>VLOOKUP(Tabla14[[#This Row],[id]],Tabla2[],'aux buscarv'!G$1,FALSE)</f>
        <v>ESTAR</v>
      </c>
      <c r="H1061" s="61" t="str">
        <f>VLOOKUP(Tabla14[[#This Row],[id]],Tabla2[],'aux buscarv'!H$1,FALSE)</f>
        <v>SANTA CRUZ</v>
      </c>
      <c r="I1061" s="61">
        <f>VLOOKUP(Tabla14[[#This Row],[id]],Tabla2[],'aux buscarv'!I$1,FALSE)</f>
        <v>43</v>
      </c>
      <c r="J1061" s="61" t="str">
        <f>VLOOKUP(Tabla14[[#This Row],[id]],Tabla2[],'aux buscarv'!J$1,FALSE)</f>
        <v>LAGO BUENOS AIRES</v>
      </c>
      <c r="K1061" s="61" t="str">
        <f>VLOOKUP(Tabla14[[#This Row],[id]],Tabla2[],'aux buscarv'!K$1,FALSE)</f>
        <v>PERITO MORENO</v>
      </c>
      <c r="L1061" s="61" t="str">
        <f>VLOOKUP(Tabla14[[#This Row],[id]],Tabla2[],'aux buscarv'!L$1,FALSE)</f>
        <v>CAJA DE PREVISION SOCIAL</v>
      </c>
      <c r="M1061" s="61" t="str">
        <f>VLOOKUP(Tabla14[[#This Row],[id]],Tabla2[],'aux buscarv'!M$1,FALSE)</f>
        <v>RIVADAVIA Y DON BOSCO</v>
      </c>
      <c r="N1061" s="62" t="str">
        <f>VLOOKUP(Tabla14[[#This Row],[id]],Tabla2[],'aux buscarv'!N$1,FALSE)</f>
        <v>https://goo.gl/maps/BFnH9a1auWk6GJPM8</v>
      </c>
      <c r="O1061" t="s">
        <v>114</v>
      </c>
      <c r="P1061" t="s">
        <v>123</v>
      </c>
      <c r="Q1061" t="s">
        <v>124</v>
      </c>
      <c r="R1061">
        <v>9</v>
      </c>
    </row>
    <row r="1062" spans="1:18" x14ac:dyDescent="0.25">
      <c r="A1062" t="s">
        <v>639</v>
      </c>
      <c r="B1062" s="46">
        <f>VLOOKUP(Tabla14[[#This Row],[id]],Tabla2[],'aux buscarv'!B$1,FALSE)</f>
        <v>44987</v>
      </c>
      <c r="C1062" s="61">
        <f>VLOOKUP(Tabla14[[#This Row],[id]],Tabla2[],'aux buscarv'!C$1,FALSE)</f>
        <v>2</v>
      </c>
      <c r="D1062" s="61">
        <f>VLOOKUP(Tabla14[[#This Row],[id]],Tabla2[],'aux buscarv'!D$1,FALSE)</f>
        <v>3</v>
      </c>
      <c r="E1062" s="61">
        <f>VLOOKUP(Tabla14[[#This Row],[id]],Tabla2[],'aux buscarv'!E$1,FALSE)</f>
        <v>2023</v>
      </c>
      <c r="F1062" s="61">
        <f>VLOOKUP(Tabla14[[#This Row],[id]],Tabla2[],'aux buscarv'!F$1,FALSE)</f>
        <v>10</v>
      </c>
      <c r="G1062" s="61" t="str">
        <f>VLOOKUP(Tabla14[[#This Row],[id]],Tabla2[],'aux buscarv'!G$1,FALSE)</f>
        <v>ESTAR</v>
      </c>
      <c r="H1062" s="61" t="str">
        <f>VLOOKUP(Tabla14[[#This Row],[id]],Tabla2[],'aux buscarv'!H$1,FALSE)</f>
        <v>SANTA CRUZ</v>
      </c>
      <c r="I1062" s="61">
        <f>VLOOKUP(Tabla14[[#This Row],[id]],Tabla2[],'aux buscarv'!I$1,FALSE)</f>
        <v>43</v>
      </c>
      <c r="J1062" s="61" t="str">
        <f>VLOOKUP(Tabla14[[#This Row],[id]],Tabla2[],'aux buscarv'!J$1,FALSE)</f>
        <v>LAGO BUENOS AIRES</v>
      </c>
      <c r="K1062" s="61" t="str">
        <f>VLOOKUP(Tabla14[[#This Row],[id]],Tabla2[],'aux buscarv'!K$1,FALSE)</f>
        <v>PERITO MORENO</v>
      </c>
      <c r="L1062" s="61" t="str">
        <f>VLOOKUP(Tabla14[[#This Row],[id]],Tabla2[],'aux buscarv'!L$1,FALSE)</f>
        <v>CAJA DE PREVISION SOCIAL</v>
      </c>
      <c r="M1062" s="61" t="str">
        <f>VLOOKUP(Tabla14[[#This Row],[id]],Tabla2[],'aux buscarv'!M$1,FALSE)</f>
        <v>RIVADAVIA Y DON BOSCO</v>
      </c>
      <c r="N1062" s="62" t="str">
        <f>VLOOKUP(Tabla14[[#This Row],[id]],Tabla2[],'aux buscarv'!N$1,FALSE)</f>
        <v>https://goo.gl/maps/BFnH9a1auWk6GJPM8</v>
      </c>
      <c r="O1062" t="s">
        <v>114</v>
      </c>
      <c r="P1062" t="s">
        <v>123</v>
      </c>
      <c r="Q1062" t="s">
        <v>111</v>
      </c>
      <c r="R1062">
        <v>86</v>
      </c>
    </row>
    <row r="1063" spans="1:18" x14ac:dyDescent="0.25">
      <c r="A1063" t="s">
        <v>639</v>
      </c>
      <c r="B1063" s="46">
        <f>VLOOKUP(Tabla14[[#This Row],[id]],Tabla2[],'aux buscarv'!B$1,FALSE)</f>
        <v>44987</v>
      </c>
      <c r="C1063" s="61">
        <f>VLOOKUP(Tabla14[[#This Row],[id]],Tabla2[],'aux buscarv'!C$1,FALSE)</f>
        <v>2</v>
      </c>
      <c r="D1063" s="61">
        <f>VLOOKUP(Tabla14[[#This Row],[id]],Tabla2[],'aux buscarv'!D$1,FALSE)</f>
        <v>3</v>
      </c>
      <c r="E1063" s="61">
        <f>VLOOKUP(Tabla14[[#This Row],[id]],Tabla2[],'aux buscarv'!E$1,FALSE)</f>
        <v>2023</v>
      </c>
      <c r="F1063" s="61">
        <f>VLOOKUP(Tabla14[[#This Row],[id]],Tabla2[],'aux buscarv'!F$1,FALSE)</f>
        <v>10</v>
      </c>
      <c r="G1063" s="61" t="str">
        <f>VLOOKUP(Tabla14[[#This Row],[id]],Tabla2[],'aux buscarv'!G$1,FALSE)</f>
        <v>ESTAR</v>
      </c>
      <c r="H1063" s="61" t="str">
        <f>VLOOKUP(Tabla14[[#This Row],[id]],Tabla2[],'aux buscarv'!H$1,FALSE)</f>
        <v>SANTA CRUZ</v>
      </c>
      <c r="I1063" s="61">
        <f>VLOOKUP(Tabla14[[#This Row],[id]],Tabla2[],'aux buscarv'!I$1,FALSE)</f>
        <v>43</v>
      </c>
      <c r="J1063" s="61" t="str">
        <f>VLOOKUP(Tabla14[[#This Row],[id]],Tabla2[],'aux buscarv'!J$1,FALSE)</f>
        <v>LAGO BUENOS AIRES</v>
      </c>
      <c r="K1063" s="61" t="str">
        <f>VLOOKUP(Tabla14[[#This Row],[id]],Tabla2[],'aux buscarv'!K$1,FALSE)</f>
        <v>PERITO MORENO</v>
      </c>
      <c r="L1063" s="61" t="str">
        <f>VLOOKUP(Tabla14[[#This Row],[id]],Tabla2[],'aux buscarv'!L$1,FALSE)</f>
        <v>CAJA DE PREVISION SOCIAL</v>
      </c>
      <c r="M1063" s="61" t="str">
        <f>VLOOKUP(Tabla14[[#This Row],[id]],Tabla2[],'aux buscarv'!M$1,FALSE)</f>
        <v>RIVADAVIA Y DON BOSCO</v>
      </c>
      <c r="N1063" s="62" t="str">
        <f>VLOOKUP(Tabla14[[#This Row],[id]],Tabla2[],'aux buscarv'!N$1,FALSE)</f>
        <v>https://goo.gl/maps/BFnH9a1auWk6GJPM8</v>
      </c>
      <c r="O1063" t="s">
        <v>129</v>
      </c>
      <c r="P1063" t="s">
        <v>1023</v>
      </c>
      <c r="Q1063" t="s">
        <v>111</v>
      </c>
      <c r="R1063">
        <v>14</v>
      </c>
    </row>
    <row r="1064" spans="1:18" x14ac:dyDescent="0.25">
      <c r="A1064" t="s">
        <v>639</v>
      </c>
      <c r="B1064" s="46">
        <f>VLOOKUP(Tabla14[[#This Row],[id]],Tabla2[],'aux buscarv'!B$1,FALSE)</f>
        <v>44987</v>
      </c>
      <c r="C1064" s="61">
        <f>VLOOKUP(Tabla14[[#This Row],[id]],Tabla2[],'aux buscarv'!C$1,FALSE)</f>
        <v>2</v>
      </c>
      <c r="D1064" s="61">
        <f>VLOOKUP(Tabla14[[#This Row],[id]],Tabla2[],'aux buscarv'!D$1,FALSE)</f>
        <v>3</v>
      </c>
      <c r="E1064" s="61">
        <f>VLOOKUP(Tabla14[[#This Row],[id]],Tabla2[],'aux buscarv'!E$1,FALSE)</f>
        <v>2023</v>
      </c>
      <c r="F1064" s="61">
        <f>VLOOKUP(Tabla14[[#This Row],[id]],Tabla2[],'aux buscarv'!F$1,FALSE)</f>
        <v>10</v>
      </c>
      <c r="G1064" s="61" t="str">
        <f>VLOOKUP(Tabla14[[#This Row],[id]],Tabla2[],'aux buscarv'!G$1,FALSE)</f>
        <v>ESTAR</v>
      </c>
      <c r="H1064" s="61" t="str">
        <f>VLOOKUP(Tabla14[[#This Row],[id]],Tabla2[],'aux buscarv'!H$1,FALSE)</f>
        <v>SANTA CRUZ</v>
      </c>
      <c r="I1064" s="61">
        <f>VLOOKUP(Tabla14[[#This Row],[id]],Tabla2[],'aux buscarv'!I$1,FALSE)</f>
        <v>43</v>
      </c>
      <c r="J1064" s="61" t="str">
        <f>VLOOKUP(Tabla14[[#This Row],[id]],Tabla2[],'aux buscarv'!J$1,FALSE)</f>
        <v>LAGO BUENOS AIRES</v>
      </c>
      <c r="K1064" s="61" t="str">
        <f>VLOOKUP(Tabla14[[#This Row],[id]],Tabla2[],'aux buscarv'!K$1,FALSE)</f>
        <v>PERITO MORENO</v>
      </c>
      <c r="L1064" s="61" t="str">
        <f>VLOOKUP(Tabla14[[#This Row],[id]],Tabla2[],'aux buscarv'!L$1,FALSE)</f>
        <v>CAJA DE PREVISION SOCIAL</v>
      </c>
      <c r="M1064" s="61" t="str">
        <f>VLOOKUP(Tabla14[[#This Row],[id]],Tabla2[],'aux buscarv'!M$1,FALSE)</f>
        <v>RIVADAVIA Y DON BOSCO</v>
      </c>
      <c r="N1064" s="62" t="str">
        <f>VLOOKUP(Tabla14[[#This Row],[id]],Tabla2[],'aux buscarv'!N$1,FALSE)</f>
        <v>https://goo.gl/maps/BFnH9a1auWk6GJPM8</v>
      </c>
      <c r="O1064" t="s">
        <v>129</v>
      </c>
      <c r="P1064" t="s">
        <v>1025</v>
      </c>
      <c r="Q1064" t="s">
        <v>111</v>
      </c>
      <c r="R1064">
        <v>43</v>
      </c>
    </row>
    <row r="1065" spans="1:18" x14ac:dyDescent="0.25">
      <c r="A1065" t="s">
        <v>639</v>
      </c>
      <c r="B1065" s="46">
        <f>VLOOKUP(Tabla14[[#This Row],[id]],Tabla2[],'aux buscarv'!B$1,FALSE)</f>
        <v>44987</v>
      </c>
      <c r="C1065" s="61">
        <f>VLOOKUP(Tabla14[[#This Row],[id]],Tabla2[],'aux buscarv'!C$1,FALSE)</f>
        <v>2</v>
      </c>
      <c r="D1065" s="61">
        <f>VLOOKUP(Tabla14[[#This Row],[id]],Tabla2[],'aux buscarv'!D$1,FALSE)</f>
        <v>3</v>
      </c>
      <c r="E1065" s="61">
        <f>VLOOKUP(Tabla14[[#This Row],[id]],Tabla2[],'aux buscarv'!E$1,FALSE)</f>
        <v>2023</v>
      </c>
      <c r="F1065" s="61">
        <f>VLOOKUP(Tabla14[[#This Row],[id]],Tabla2[],'aux buscarv'!F$1,FALSE)</f>
        <v>10</v>
      </c>
      <c r="G1065" s="61" t="str">
        <f>VLOOKUP(Tabla14[[#This Row],[id]],Tabla2[],'aux buscarv'!G$1,FALSE)</f>
        <v>ESTAR</v>
      </c>
      <c r="H1065" s="61" t="str">
        <f>VLOOKUP(Tabla14[[#This Row],[id]],Tabla2[],'aux buscarv'!H$1,FALSE)</f>
        <v>SANTA CRUZ</v>
      </c>
      <c r="I1065" s="61">
        <f>VLOOKUP(Tabla14[[#This Row],[id]],Tabla2[],'aux buscarv'!I$1,FALSE)</f>
        <v>43</v>
      </c>
      <c r="J1065" s="61" t="str">
        <f>VLOOKUP(Tabla14[[#This Row],[id]],Tabla2[],'aux buscarv'!J$1,FALSE)</f>
        <v>LAGO BUENOS AIRES</v>
      </c>
      <c r="K1065" s="61" t="str">
        <f>VLOOKUP(Tabla14[[#This Row],[id]],Tabla2[],'aux buscarv'!K$1,FALSE)</f>
        <v>PERITO MORENO</v>
      </c>
      <c r="L1065" s="61" t="str">
        <f>VLOOKUP(Tabla14[[#This Row],[id]],Tabla2[],'aux buscarv'!L$1,FALSE)</f>
        <v>CAJA DE PREVISION SOCIAL</v>
      </c>
      <c r="M1065" s="61" t="str">
        <f>VLOOKUP(Tabla14[[#This Row],[id]],Tabla2[],'aux buscarv'!M$1,FALSE)</f>
        <v>RIVADAVIA Y DON BOSCO</v>
      </c>
      <c r="N1065" s="62" t="str">
        <f>VLOOKUP(Tabla14[[#This Row],[id]],Tabla2[],'aux buscarv'!N$1,FALSE)</f>
        <v>https://goo.gl/maps/BFnH9a1auWk6GJPM8</v>
      </c>
      <c r="O1065" t="s">
        <v>129</v>
      </c>
      <c r="P1065" t="s">
        <v>281</v>
      </c>
      <c r="Q1065" t="s">
        <v>111</v>
      </c>
      <c r="R1065">
        <v>14</v>
      </c>
    </row>
    <row r="1066" spans="1:18" x14ac:dyDescent="0.25">
      <c r="A1066" t="s">
        <v>639</v>
      </c>
      <c r="B1066" s="46">
        <f>VLOOKUP(Tabla14[[#This Row],[id]],Tabla2[],'aux buscarv'!B$1,FALSE)</f>
        <v>44987</v>
      </c>
      <c r="C1066" s="61">
        <f>VLOOKUP(Tabla14[[#This Row],[id]],Tabla2[],'aux buscarv'!C$1,FALSE)</f>
        <v>2</v>
      </c>
      <c r="D1066" s="61">
        <f>VLOOKUP(Tabla14[[#This Row],[id]],Tabla2[],'aux buscarv'!D$1,FALSE)</f>
        <v>3</v>
      </c>
      <c r="E1066" s="61">
        <f>VLOOKUP(Tabla14[[#This Row],[id]],Tabla2[],'aux buscarv'!E$1,FALSE)</f>
        <v>2023</v>
      </c>
      <c r="F1066" s="61">
        <f>VLOOKUP(Tabla14[[#This Row],[id]],Tabla2[],'aux buscarv'!F$1,FALSE)</f>
        <v>10</v>
      </c>
      <c r="G1066" s="61" t="str">
        <f>VLOOKUP(Tabla14[[#This Row],[id]],Tabla2[],'aux buscarv'!G$1,FALSE)</f>
        <v>ESTAR</v>
      </c>
      <c r="H1066" s="61" t="str">
        <f>VLOOKUP(Tabla14[[#This Row],[id]],Tabla2[],'aux buscarv'!H$1,FALSE)</f>
        <v>SANTA CRUZ</v>
      </c>
      <c r="I1066" s="61">
        <f>VLOOKUP(Tabla14[[#This Row],[id]],Tabla2[],'aux buscarv'!I$1,FALSE)</f>
        <v>43</v>
      </c>
      <c r="J1066" s="61" t="str">
        <f>VLOOKUP(Tabla14[[#This Row],[id]],Tabla2[],'aux buscarv'!J$1,FALSE)</f>
        <v>LAGO BUENOS AIRES</v>
      </c>
      <c r="K1066" s="61" t="str">
        <f>VLOOKUP(Tabla14[[#This Row],[id]],Tabla2[],'aux buscarv'!K$1,FALSE)</f>
        <v>PERITO MORENO</v>
      </c>
      <c r="L1066" s="61" t="str">
        <f>VLOOKUP(Tabla14[[#This Row],[id]],Tabla2[],'aux buscarv'!L$1,FALSE)</f>
        <v>CAJA DE PREVISION SOCIAL</v>
      </c>
      <c r="M1066" s="61" t="str">
        <f>VLOOKUP(Tabla14[[#This Row],[id]],Tabla2[],'aux buscarv'!M$1,FALSE)</f>
        <v>RIVADAVIA Y DON BOSCO</v>
      </c>
      <c r="N1066" s="62" t="str">
        <f>VLOOKUP(Tabla14[[#This Row],[id]],Tabla2[],'aux buscarv'!N$1,FALSE)</f>
        <v>https://goo.gl/maps/BFnH9a1auWk6GJPM8</v>
      </c>
      <c r="O1066" t="s">
        <v>129</v>
      </c>
      <c r="P1066" t="s">
        <v>281</v>
      </c>
      <c r="Q1066" t="s">
        <v>138</v>
      </c>
      <c r="R1066">
        <v>3</v>
      </c>
    </row>
    <row r="1067" spans="1:18" x14ac:dyDescent="0.25">
      <c r="A1067" t="s">
        <v>639</v>
      </c>
      <c r="B1067" s="46">
        <f>VLOOKUP(Tabla14[[#This Row],[id]],Tabla2[],'aux buscarv'!B$1,FALSE)</f>
        <v>44987</v>
      </c>
      <c r="C1067" s="61">
        <f>VLOOKUP(Tabla14[[#This Row],[id]],Tabla2[],'aux buscarv'!C$1,FALSE)</f>
        <v>2</v>
      </c>
      <c r="D1067" s="61">
        <f>VLOOKUP(Tabla14[[#This Row],[id]],Tabla2[],'aux buscarv'!D$1,FALSE)</f>
        <v>3</v>
      </c>
      <c r="E1067" s="61">
        <f>VLOOKUP(Tabla14[[#This Row],[id]],Tabla2[],'aux buscarv'!E$1,FALSE)</f>
        <v>2023</v>
      </c>
      <c r="F1067" s="61">
        <f>VLOOKUP(Tabla14[[#This Row],[id]],Tabla2[],'aux buscarv'!F$1,FALSE)</f>
        <v>10</v>
      </c>
      <c r="G1067" s="61" t="str">
        <f>VLOOKUP(Tabla14[[#This Row],[id]],Tabla2[],'aux buscarv'!G$1,FALSE)</f>
        <v>ESTAR</v>
      </c>
      <c r="H1067" s="61" t="str">
        <f>VLOOKUP(Tabla14[[#This Row],[id]],Tabla2[],'aux buscarv'!H$1,FALSE)</f>
        <v>SANTA CRUZ</v>
      </c>
      <c r="I1067" s="61">
        <f>VLOOKUP(Tabla14[[#This Row],[id]],Tabla2[],'aux buscarv'!I$1,FALSE)</f>
        <v>43</v>
      </c>
      <c r="J1067" s="61" t="str">
        <f>VLOOKUP(Tabla14[[#This Row],[id]],Tabla2[],'aux buscarv'!J$1,FALSE)</f>
        <v>LAGO BUENOS AIRES</v>
      </c>
      <c r="K1067" s="61" t="str">
        <f>VLOOKUP(Tabla14[[#This Row],[id]],Tabla2[],'aux buscarv'!K$1,FALSE)</f>
        <v>PERITO MORENO</v>
      </c>
      <c r="L1067" s="61" t="str">
        <f>VLOOKUP(Tabla14[[#This Row],[id]],Tabla2[],'aux buscarv'!L$1,FALSE)</f>
        <v>CAJA DE PREVISION SOCIAL</v>
      </c>
      <c r="M1067" s="61" t="str">
        <f>VLOOKUP(Tabla14[[#This Row],[id]],Tabla2[],'aux buscarv'!M$1,FALSE)</f>
        <v>RIVADAVIA Y DON BOSCO</v>
      </c>
      <c r="N1067" s="62" t="str">
        <f>VLOOKUP(Tabla14[[#This Row],[id]],Tabla2[],'aux buscarv'!N$1,FALSE)</f>
        <v>https://goo.gl/maps/BFnH9a1auWk6GJPM8</v>
      </c>
      <c r="O1067" t="s">
        <v>144</v>
      </c>
      <c r="P1067" t="s">
        <v>145</v>
      </c>
      <c r="Q1067" t="s">
        <v>111</v>
      </c>
      <c r="R1067">
        <v>20</v>
      </c>
    </row>
    <row r="1068" spans="1:18" x14ac:dyDescent="0.25">
      <c r="A1068" t="s">
        <v>639</v>
      </c>
      <c r="B1068" s="46">
        <f>VLOOKUP(Tabla14[[#This Row],[id]],Tabla2[],'aux buscarv'!B$1,FALSE)</f>
        <v>44987</v>
      </c>
      <c r="C1068" s="61">
        <f>VLOOKUP(Tabla14[[#This Row],[id]],Tabla2[],'aux buscarv'!C$1,FALSE)</f>
        <v>2</v>
      </c>
      <c r="D1068" s="61">
        <f>VLOOKUP(Tabla14[[#This Row],[id]],Tabla2[],'aux buscarv'!D$1,FALSE)</f>
        <v>3</v>
      </c>
      <c r="E1068" s="61">
        <f>VLOOKUP(Tabla14[[#This Row],[id]],Tabla2[],'aux buscarv'!E$1,FALSE)</f>
        <v>2023</v>
      </c>
      <c r="F1068" s="61">
        <f>VLOOKUP(Tabla14[[#This Row],[id]],Tabla2[],'aux buscarv'!F$1,FALSE)</f>
        <v>10</v>
      </c>
      <c r="G1068" s="61" t="str">
        <f>VLOOKUP(Tabla14[[#This Row],[id]],Tabla2[],'aux buscarv'!G$1,FALSE)</f>
        <v>ESTAR</v>
      </c>
      <c r="H1068" s="61" t="str">
        <f>VLOOKUP(Tabla14[[#This Row],[id]],Tabla2[],'aux buscarv'!H$1,FALSE)</f>
        <v>SANTA CRUZ</v>
      </c>
      <c r="I1068" s="61">
        <f>VLOOKUP(Tabla14[[#This Row],[id]],Tabla2[],'aux buscarv'!I$1,FALSE)</f>
        <v>43</v>
      </c>
      <c r="J1068" s="61" t="str">
        <f>VLOOKUP(Tabla14[[#This Row],[id]],Tabla2[],'aux buscarv'!J$1,FALSE)</f>
        <v>LAGO BUENOS AIRES</v>
      </c>
      <c r="K1068" s="61" t="str">
        <f>VLOOKUP(Tabla14[[#This Row],[id]],Tabla2[],'aux buscarv'!K$1,FALSE)</f>
        <v>PERITO MORENO</v>
      </c>
      <c r="L1068" s="61" t="str">
        <f>VLOOKUP(Tabla14[[#This Row],[id]],Tabla2[],'aux buscarv'!L$1,FALSE)</f>
        <v>CAJA DE PREVISION SOCIAL</v>
      </c>
      <c r="M1068" s="61" t="str">
        <f>VLOOKUP(Tabla14[[#This Row],[id]],Tabla2[],'aux buscarv'!M$1,FALSE)</f>
        <v>RIVADAVIA Y DON BOSCO</v>
      </c>
      <c r="N1068" s="62" t="str">
        <f>VLOOKUP(Tabla14[[#This Row],[id]],Tabla2[],'aux buscarv'!N$1,FALSE)</f>
        <v>https://goo.gl/maps/BFnH9a1auWk6GJPM8</v>
      </c>
      <c r="O1068" t="s">
        <v>144</v>
      </c>
      <c r="P1068" t="s">
        <v>145</v>
      </c>
      <c r="Q1068" t="s">
        <v>146</v>
      </c>
      <c r="R1068">
        <v>80</v>
      </c>
    </row>
    <row r="1069" spans="1:18" x14ac:dyDescent="0.25">
      <c r="A1069" t="s">
        <v>639</v>
      </c>
      <c r="B1069" s="46">
        <f>VLOOKUP(Tabla14[[#This Row],[id]],Tabla2[],'aux buscarv'!B$1,FALSE)</f>
        <v>44987</v>
      </c>
      <c r="C1069" s="61">
        <f>VLOOKUP(Tabla14[[#This Row],[id]],Tabla2[],'aux buscarv'!C$1,FALSE)</f>
        <v>2</v>
      </c>
      <c r="D1069" s="61">
        <f>VLOOKUP(Tabla14[[#This Row],[id]],Tabla2[],'aux buscarv'!D$1,FALSE)</f>
        <v>3</v>
      </c>
      <c r="E1069" s="61">
        <f>VLOOKUP(Tabla14[[#This Row],[id]],Tabla2[],'aux buscarv'!E$1,FALSE)</f>
        <v>2023</v>
      </c>
      <c r="F1069" s="61">
        <f>VLOOKUP(Tabla14[[#This Row],[id]],Tabla2[],'aux buscarv'!F$1,FALSE)</f>
        <v>10</v>
      </c>
      <c r="G1069" s="61" t="str">
        <f>VLOOKUP(Tabla14[[#This Row],[id]],Tabla2[],'aux buscarv'!G$1,FALSE)</f>
        <v>ESTAR</v>
      </c>
      <c r="H1069" s="61" t="str">
        <f>VLOOKUP(Tabla14[[#This Row],[id]],Tabla2[],'aux buscarv'!H$1,FALSE)</f>
        <v>SANTA CRUZ</v>
      </c>
      <c r="I1069" s="61">
        <f>VLOOKUP(Tabla14[[#This Row],[id]],Tabla2[],'aux buscarv'!I$1,FALSE)</f>
        <v>43</v>
      </c>
      <c r="J1069" s="61" t="str">
        <f>VLOOKUP(Tabla14[[#This Row],[id]],Tabla2[],'aux buscarv'!J$1,FALSE)</f>
        <v>LAGO BUENOS AIRES</v>
      </c>
      <c r="K1069" s="61" t="str">
        <f>VLOOKUP(Tabla14[[#This Row],[id]],Tabla2[],'aux buscarv'!K$1,FALSE)</f>
        <v>PERITO MORENO</v>
      </c>
      <c r="L1069" s="61" t="str">
        <f>VLOOKUP(Tabla14[[#This Row],[id]],Tabla2[],'aux buscarv'!L$1,FALSE)</f>
        <v>CAJA DE PREVISION SOCIAL</v>
      </c>
      <c r="M1069" s="61" t="str">
        <f>VLOOKUP(Tabla14[[#This Row],[id]],Tabla2[],'aux buscarv'!M$1,FALSE)</f>
        <v>RIVADAVIA Y DON BOSCO</v>
      </c>
      <c r="N1069" s="62" t="str">
        <f>VLOOKUP(Tabla14[[#This Row],[id]],Tabla2[],'aux buscarv'!N$1,FALSE)</f>
        <v>https://goo.gl/maps/BFnH9a1auWk6GJPM8</v>
      </c>
      <c r="O1069" t="s">
        <v>151</v>
      </c>
      <c r="P1069" t="s">
        <v>151</v>
      </c>
      <c r="Q1069" t="s">
        <v>111</v>
      </c>
      <c r="R1069">
        <v>57</v>
      </c>
    </row>
    <row r="1070" spans="1:18" x14ac:dyDescent="0.25">
      <c r="A1070" t="s">
        <v>639</v>
      </c>
      <c r="B1070" s="46">
        <f>VLOOKUP(Tabla14[[#This Row],[id]],Tabla2[],'aux buscarv'!B$1,FALSE)</f>
        <v>44987</v>
      </c>
      <c r="C1070" s="61">
        <f>VLOOKUP(Tabla14[[#This Row],[id]],Tabla2[],'aux buscarv'!C$1,FALSE)</f>
        <v>2</v>
      </c>
      <c r="D1070" s="61">
        <f>VLOOKUP(Tabla14[[#This Row],[id]],Tabla2[],'aux buscarv'!D$1,FALSE)</f>
        <v>3</v>
      </c>
      <c r="E1070" s="61">
        <f>VLOOKUP(Tabla14[[#This Row],[id]],Tabla2[],'aux buscarv'!E$1,FALSE)</f>
        <v>2023</v>
      </c>
      <c r="F1070" s="61">
        <f>VLOOKUP(Tabla14[[#This Row],[id]],Tabla2[],'aux buscarv'!F$1,FALSE)</f>
        <v>10</v>
      </c>
      <c r="G1070" s="61" t="str">
        <f>VLOOKUP(Tabla14[[#This Row],[id]],Tabla2[],'aux buscarv'!G$1,FALSE)</f>
        <v>ESTAR</v>
      </c>
      <c r="H1070" s="61" t="str">
        <f>VLOOKUP(Tabla14[[#This Row],[id]],Tabla2[],'aux buscarv'!H$1,FALSE)</f>
        <v>SANTA CRUZ</v>
      </c>
      <c r="I1070" s="61">
        <f>VLOOKUP(Tabla14[[#This Row],[id]],Tabla2[],'aux buscarv'!I$1,FALSE)</f>
        <v>43</v>
      </c>
      <c r="J1070" s="61" t="str">
        <f>VLOOKUP(Tabla14[[#This Row],[id]],Tabla2[],'aux buscarv'!J$1,FALSE)</f>
        <v>LAGO BUENOS AIRES</v>
      </c>
      <c r="K1070" s="61" t="str">
        <f>VLOOKUP(Tabla14[[#This Row],[id]],Tabla2[],'aux buscarv'!K$1,FALSE)</f>
        <v>PERITO MORENO</v>
      </c>
      <c r="L1070" s="61" t="str">
        <f>VLOOKUP(Tabla14[[#This Row],[id]],Tabla2[],'aux buscarv'!L$1,FALSE)</f>
        <v>CAJA DE PREVISION SOCIAL</v>
      </c>
      <c r="M1070" s="61" t="str">
        <f>VLOOKUP(Tabla14[[#This Row],[id]],Tabla2[],'aux buscarv'!M$1,FALSE)</f>
        <v>RIVADAVIA Y DON BOSCO</v>
      </c>
      <c r="N1070" s="62" t="str">
        <f>VLOOKUP(Tabla14[[#This Row],[id]],Tabla2[],'aux buscarv'!N$1,FALSE)</f>
        <v>https://goo.gl/maps/BFnH9a1auWk6GJPM8</v>
      </c>
      <c r="O1070" t="s">
        <v>151</v>
      </c>
      <c r="P1070" t="s">
        <v>151</v>
      </c>
      <c r="Q1070" t="s">
        <v>142</v>
      </c>
      <c r="R1070">
        <v>171</v>
      </c>
    </row>
    <row r="1071" spans="1:18" x14ac:dyDescent="0.25">
      <c r="A1071" t="s">
        <v>639</v>
      </c>
      <c r="B1071" s="46">
        <f>VLOOKUP(Tabla14[[#This Row],[id]],Tabla2[],'aux buscarv'!B$1,FALSE)</f>
        <v>44987</v>
      </c>
      <c r="C1071" s="61">
        <f>VLOOKUP(Tabla14[[#This Row],[id]],Tabla2[],'aux buscarv'!C$1,FALSE)</f>
        <v>2</v>
      </c>
      <c r="D1071" s="61">
        <f>VLOOKUP(Tabla14[[#This Row],[id]],Tabla2[],'aux buscarv'!D$1,FALSE)</f>
        <v>3</v>
      </c>
      <c r="E1071" s="61">
        <f>VLOOKUP(Tabla14[[#This Row],[id]],Tabla2[],'aux buscarv'!E$1,FALSE)</f>
        <v>2023</v>
      </c>
      <c r="F1071" s="61">
        <f>VLOOKUP(Tabla14[[#This Row],[id]],Tabla2[],'aux buscarv'!F$1,FALSE)</f>
        <v>10</v>
      </c>
      <c r="G1071" s="61" t="str">
        <f>VLOOKUP(Tabla14[[#This Row],[id]],Tabla2[],'aux buscarv'!G$1,FALSE)</f>
        <v>ESTAR</v>
      </c>
      <c r="H1071" s="61" t="str">
        <f>VLOOKUP(Tabla14[[#This Row],[id]],Tabla2[],'aux buscarv'!H$1,FALSE)</f>
        <v>SANTA CRUZ</v>
      </c>
      <c r="I1071" s="61">
        <f>VLOOKUP(Tabla14[[#This Row],[id]],Tabla2[],'aux buscarv'!I$1,FALSE)</f>
        <v>43</v>
      </c>
      <c r="J1071" s="61" t="str">
        <f>VLOOKUP(Tabla14[[#This Row],[id]],Tabla2[],'aux buscarv'!J$1,FALSE)</f>
        <v>LAGO BUENOS AIRES</v>
      </c>
      <c r="K1071" s="61" t="str">
        <f>VLOOKUP(Tabla14[[#This Row],[id]],Tabla2[],'aux buscarv'!K$1,FALSE)</f>
        <v>PERITO MORENO</v>
      </c>
      <c r="L1071" s="61" t="str">
        <f>VLOOKUP(Tabla14[[#This Row],[id]],Tabla2[],'aux buscarv'!L$1,FALSE)</f>
        <v>CAJA DE PREVISION SOCIAL</v>
      </c>
      <c r="M1071" s="61" t="str">
        <f>VLOOKUP(Tabla14[[#This Row],[id]],Tabla2[],'aux buscarv'!M$1,FALSE)</f>
        <v>RIVADAVIA Y DON BOSCO</v>
      </c>
      <c r="N1071" s="62" t="str">
        <f>VLOOKUP(Tabla14[[#This Row],[id]],Tabla2[],'aux buscarv'!N$1,FALSE)</f>
        <v>https://goo.gl/maps/BFnH9a1auWk6GJPM8</v>
      </c>
      <c r="O1071" t="s">
        <v>152</v>
      </c>
      <c r="P1071" t="s">
        <v>152</v>
      </c>
      <c r="Q1071" t="s">
        <v>111</v>
      </c>
      <c r="R1071">
        <v>45</v>
      </c>
    </row>
    <row r="1072" spans="1:18" x14ac:dyDescent="0.25">
      <c r="A1072" t="s">
        <v>639</v>
      </c>
      <c r="B1072" s="46">
        <f>VLOOKUP(Tabla14[[#This Row],[id]],Tabla2[],'aux buscarv'!B$1,FALSE)</f>
        <v>44987</v>
      </c>
      <c r="C1072" s="61">
        <f>VLOOKUP(Tabla14[[#This Row],[id]],Tabla2[],'aux buscarv'!C$1,FALSE)</f>
        <v>2</v>
      </c>
      <c r="D1072" s="61">
        <f>VLOOKUP(Tabla14[[#This Row],[id]],Tabla2[],'aux buscarv'!D$1,FALSE)</f>
        <v>3</v>
      </c>
      <c r="E1072" s="61">
        <f>VLOOKUP(Tabla14[[#This Row],[id]],Tabla2[],'aux buscarv'!E$1,FALSE)</f>
        <v>2023</v>
      </c>
      <c r="F1072" s="61">
        <f>VLOOKUP(Tabla14[[#This Row],[id]],Tabla2[],'aux buscarv'!F$1,FALSE)</f>
        <v>10</v>
      </c>
      <c r="G1072" s="61" t="str">
        <f>VLOOKUP(Tabla14[[#This Row],[id]],Tabla2[],'aux buscarv'!G$1,FALSE)</f>
        <v>ESTAR</v>
      </c>
      <c r="H1072" s="61" t="str">
        <f>VLOOKUP(Tabla14[[#This Row],[id]],Tabla2[],'aux buscarv'!H$1,FALSE)</f>
        <v>SANTA CRUZ</v>
      </c>
      <c r="I1072" s="61">
        <f>VLOOKUP(Tabla14[[#This Row],[id]],Tabla2[],'aux buscarv'!I$1,FALSE)</f>
        <v>43</v>
      </c>
      <c r="J1072" s="61" t="str">
        <f>VLOOKUP(Tabla14[[#This Row],[id]],Tabla2[],'aux buscarv'!J$1,FALSE)</f>
        <v>LAGO BUENOS AIRES</v>
      </c>
      <c r="K1072" s="61" t="str">
        <f>VLOOKUP(Tabla14[[#This Row],[id]],Tabla2[],'aux buscarv'!K$1,FALSE)</f>
        <v>PERITO MORENO</v>
      </c>
      <c r="L1072" s="61" t="str">
        <f>VLOOKUP(Tabla14[[#This Row],[id]],Tabla2[],'aux buscarv'!L$1,FALSE)</f>
        <v>CAJA DE PREVISION SOCIAL</v>
      </c>
      <c r="M1072" s="61" t="str">
        <f>VLOOKUP(Tabla14[[#This Row],[id]],Tabla2[],'aux buscarv'!M$1,FALSE)</f>
        <v>RIVADAVIA Y DON BOSCO</v>
      </c>
      <c r="N1072" s="62" t="str">
        <f>VLOOKUP(Tabla14[[#This Row],[id]],Tabla2[],'aux buscarv'!N$1,FALSE)</f>
        <v>https://goo.gl/maps/BFnH9a1auWk6GJPM8</v>
      </c>
      <c r="O1072" t="s">
        <v>152</v>
      </c>
      <c r="P1072" t="s">
        <v>152</v>
      </c>
      <c r="Q1072" t="s">
        <v>142</v>
      </c>
      <c r="R1072">
        <v>62</v>
      </c>
    </row>
    <row r="1073" spans="1:18" x14ac:dyDescent="0.25">
      <c r="A1073" t="s">
        <v>614</v>
      </c>
      <c r="B1073" s="46">
        <f>VLOOKUP(Tabla14[[#This Row],[id]],Tabla2[],'aux buscarv'!B$1,FALSE)</f>
        <v>44987</v>
      </c>
      <c r="C1073" s="61">
        <f>VLOOKUP(Tabla14[[#This Row],[id]],Tabla2[],'aux buscarv'!C$1,FALSE)</f>
        <v>2</v>
      </c>
      <c r="D1073" s="61">
        <f>VLOOKUP(Tabla14[[#This Row],[id]],Tabla2[],'aux buscarv'!D$1,FALSE)</f>
        <v>3</v>
      </c>
      <c r="E1073" s="61">
        <f>VLOOKUP(Tabla14[[#This Row],[id]],Tabla2[],'aux buscarv'!E$1,FALSE)</f>
        <v>2023</v>
      </c>
      <c r="F1073" s="61">
        <f>VLOOKUP(Tabla14[[#This Row],[id]],Tabla2[],'aux buscarv'!F$1,FALSE)</f>
        <v>10</v>
      </c>
      <c r="G1073" s="61" t="str">
        <f>VLOOKUP(Tabla14[[#This Row],[id]],Tabla2[],'aux buscarv'!G$1,FALSE)</f>
        <v>DAPPTE</v>
      </c>
      <c r="H1073" s="61" t="str">
        <f>VLOOKUP(Tabla14[[#This Row],[id]],Tabla2[],'aux buscarv'!H$1,FALSE)</f>
        <v>CABA</v>
      </c>
      <c r="I1073" s="61">
        <f>VLOOKUP(Tabla14[[#This Row],[id]],Tabla2[],'aux buscarv'!I$1,FALSE)</f>
        <v>40</v>
      </c>
      <c r="J1073" s="61" t="str">
        <f>VLOOKUP(Tabla14[[#This Row],[id]],Tabla2[],'aux buscarv'!J$1,FALSE)</f>
        <v>COMUNA 1</v>
      </c>
      <c r="K1073" s="61" t="str">
        <f>VLOOKUP(Tabla14[[#This Row],[id]],Tabla2[],'aux buscarv'!K$1,FALSE)</f>
        <v>CONSTITUCION</v>
      </c>
      <c r="L1073" s="61" t="str">
        <f>VLOOKUP(Tabla14[[#This Row],[id]],Tabla2[],'aux buscarv'!L$1,FALSE)</f>
        <v>PLAZA DE TREN CONSTITUCION HALL CENTRAL ANDEN 14</v>
      </c>
      <c r="M1073" s="61" t="str">
        <f>VLOOKUP(Tabla14[[#This Row],[id]],Tabla2[],'aux buscarv'!M$1,FALSE)</f>
        <v>BRASIL 1128</v>
      </c>
      <c r="N1073" s="62" t="str">
        <f>VLOOKUP(Tabla14[[#This Row],[id]],Tabla2[],'aux buscarv'!N$1,FALSE)</f>
        <v>https://goo.gl/maps/uprzs4Mxs4X5b2LX6</v>
      </c>
      <c r="O1073" t="s">
        <v>109</v>
      </c>
      <c r="P1073" t="s">
        <v>110</v>
      </c>
      <c r="Q1073" t="s">
        <v>111</v>
      </c>
      <c r="R1073">
        <v>99</v>
      </c>
    </row>
    <row r="1074" spans="1:18" x14ac:dyDescent="0.25">
      <c r="A1074" t="s">
        <v>614</v>
      </c>
      <c r="B1074" s="46">
        <f>VLOOKUP(Tabla14[[#This Row],[id]],Tabla2[],'aux buscarv'!B$1,FALSE)</f>
        <v>44987</v>
      </c>
      <c r="C1074" s="61">
        <f>VLOOKUP(Tabla14[[#This Row],[id]],Tabla2[],'aux buscarv'!C$1,FALSE)</f>
        <v>2</v>
      </c>
      <c r="D1074" s="61">
        <f>VLOOKUP(Tabla14[[#This Row],[id]],Tabla2[],'aux buscarv'!D$1,FALSE)</f>
        <v>3</v>
      </c>
      <c r="E1074" s="61">
        <f>VLOOKUP(Tabla14[[#This Row],[id]],Tabla2[],'aux buscarv'!E$1,FALSE)</f>
        <v>2023</v>
      </c>
      <c r="F1074" s="61">
        <f>VLOOKUP(Tabla14[[#This Row],[id]],Tabla2[],'aux buscarv'!F$1,FALSE)</f>
        <v>10</v>
      </c>
      <c r="G1074" s="61" t="str">
        <f>VLOOKUP(Tabla14[[#This Row],[id]],Tabla2[],'aux buscarv'!G$1,FALSE)</f>
        <v>DAPPTE</v>
      </c>
      <c r="H1074" s="61" t="str">
        <f>VLOOKUP(Tabla14[[#This Row],[id]],Tabla2[],'aux buscarv'!H$1,FALSE)</f>
        <v>CABA</v>
      </c>
      <c r="I1074" s="61">
        <f>VLOOKUP(Tabla14[[#This Row],[id]],Tabla2[],'aux buscarv'!I$1,FALSE)</f>
        <v>40</v>
      </c>
      <c r="J1074" s="61" t="str">
        <f>VLOOKUP(Tabla14[[#This Row],[id]],Tabla2[],'aux buscarv'!J$1,FALSE)</f>
        <v>COMUNA 1</v>
      </c>
      <c r="K1074" s="61" t="str">
        <f>VLOOKUP(Tabla14[[#This Row],[id]],Tabla2[],'aux buscarv'!K$1,FALSE)</f>
        <v>CONSTITUCION</v>
      </c>
      <c r="L1074" s="61" t="str">
        <f>VLOOKUP(Tabla14[[#This Row],[id]],Tabla2[],'aux buscarv'!L$1,FALSE)</f>
        <v>PLAZA DE TREN CONSTITUCION HALL CENTRAL ANDEN 14</v>
      </c>
      <c r="M1074" s="61" t="str">
        <f>VLOOKUP(Tabla14[[#This Row],[id]],Tabla2[],'aux buscarv'!M$1,FALSE)</f>
        <v>BRASIL 1128</v>
      </c>
      <c r="N1074" s="62" t="str">
        <f>VLOOKUP(Tabla14[[#This Row],[id]],Tabla2[],'aux buscarv'!N$1,FALSE)</f>
        <v>https://goo.gl/maps/uprzs4Mxs4X5b2LX6</v>
      </c>
      <c r="O1074" t="s">
        <v>109</v>
      </c>
      <c r="P1074" t="s">
        <v>110</v>
      </c>
      <c r="Q1074" t="s">
        <v>112</v>
      </c>
      <c r="R1074">
        <v>97</v>
      </c>
    </row>
    <row r="1075" spans="1:18" x14ac:dyDescent="0.25">
      <c r="A1075" t="s">
        <v>614</v>
      </c>
      <c r="B1075" s="46">
        <f>VLOOKUP(Tabla14[[#This Row],[id]],Tabla2[],'aux buscarv'!B$1,FALSE)</f>
        <v>44987</v>
      </c>
      <c r="C1075" s="61">
        <f>VLOOKUP(Tabla14[[#This Row],[id]],Tabla2[],'aux buscarv'!C$1,FALSE)</f>
        <v>2</v>
      </c>
      <c r="D1075" s="61">
        <f>VLOOKUP(Tabla14[[#This Row],[id]],Tabla2[],'aux buscarv'!D$1,FALSE)</f>
        <v>3</v>
      </c>
      <c r="E1075" s="61">
        <f>VLOOKUP(Tabla14[[#This Row],[id]],Tabla2[],'aux buscarv'!E$1,FALSE)</f>
        <v>2023</v>
      </c>
      <c r="F1075" s="61">
        <f>VLOOKUP(Tabla14[[#This Row],[id]],Tabla2[],'aux buscarv'!F$1,FALSE)</f>
        <v>10</v>
      </c>
      <c r="G1075" s="61" t="str">
        <f>VLOOKUP(Tabla14[[#This Row],[id]],Tabla2[],'aux buscarv'!G$1,FALSE)</f>
        <v>DAPPTE</v>
      </c>
      <c r="H1075" s="61" t="str">
        <f>VLOOKUP(Tabla14[[#This Row],[id]],Tabla2[],'aux buscarv'!H$1,FALSE)</f>
        <v>CABA</v>
      </c>
      <c r="I1075" s="61">
        <f>VLOOKUP(Tabla14[[#This Row],[id]],Tabla2[],'aux buscarv'!I$1,FALSE)</f>
        <v>40</v>
      </c>
      <c r="J1075" s="61" t="str">
        <f>VLOOKUP(Tabla14[[#This Row],[id]],Tabla2[],'aux buscarv'!J$1,FALSE)</f>
        <v>COMUNA 1</v>
      </c>
      <c r="K1075" s="61" t="str">
        <f>VLOOKUP(Tabla14[[#This Row],[id]],Tabla2[],'aux buscarv'!K$1,FALSE)</f>
        <v>CONSTITUCION</v>
      </c>
      <c r="L1075" s="61" t="str">
        <f>VLOOKUP(Tabla14[[#This Row],[id]],Tabla2[],'aux buscarv'!L$1,FALSE)</f>
        <v>PLAZA DE TREN CONSTITUCION HALL CENTRAL ANDEN 14</v>
      </c>
      <c r="M1075" s="61" t="str">
        <f>VLOOKUP(Tabla14[[#This Row],[id]],Tabla2[],'aux buscarv'!M$1,FALSE)</f>
        <v>BRASIL 1128</v>
      </c>
      <c r="N1075" s="62" t="str">
        <f>VLOOKUP(Tabla14[[#This Row],[id]],Tabla2[],'aux buscarv'!N$1,FALSE)</f>
        <v>https://goo.gl/maps/uprzs4Mxs4X5b2LX6</v>
      </c>
      <c r="O1075" t="s">
        <v>109</v>
      </c>
      <c r="P1075" t="s">
        <v>110</v>
      </c>
      <c r="Q1075" t="s">
        <v>120</v>
      </c>
      <c r="R1075">
        <v>2</v>
      </c>
    </row>
    <row r="1076" spans="1:18" x14ac:dyDescent="0.25">
      <c r="A1076" t="s">
        <v>614</v>
      </c>
      <c r="B1076" s="46">
        <f>VLOOKUP(Tabla14[[#This Row],[id]],Tabla2[],'aux buscarv'!B$1,FALSE)</f>
        <v>44987</v>
      </c>
      <c r="C1076" s="61">
        <f>VLOOKUP(Tabla14[[#This Row],[id]],Tabla2[],'aux buscarv'!C$1,FALSE)</f>
        <v>2</v>
      </c>
      <c r="D1076" s="61">
        <f>VLOOKUP(Tabla14[[#This Row],[id]],Tabla2[],'aux buscarv'!D$1,FALSE)</f>
        <v>3</v>
      </c>
      <c r="E1076" s="61">
        <f>VLOOKUP(Tabla14[[#This Row],[id]],Tabla2[],'aux buscarv'!E$1,FALSE)</f>
        <v>2023</v>
      </c>
      <c r="F1076" s="61">
        <f>VLOOKUP(Tabla14[[#This Row],[id]],Tabla2[],'aux buscarv'!F$1,FALSE)</f>
        <v>10</v>
      </c>
      <c r="G1076" s="61" t="str">
        <f>VLOOKUP(Tabla14[[#This Row],[id]],Tabla2[],'aux buscarv'!G$1,FALSE)</f>
        <v>DAPPTE</v>
      </c>
      <c r="H1076" s="61" t="str">
        <f>VLOOKUP(Tabla14[[#This Row],[id]],Tabla2[],'aux buscarv'!H$1,FALSE)</f>
        <v>CABA</v>
      </c>
      <c r="I1076" s="61">
        <f>VLOOKUP(Tabla14[[#This Row],[id]],Tabla2[],'aux buscarv'!I$1,FALSE)</f>
        <v>40</v>
      </c>
      <c r="J1076" s="61" t="str">
        <f>VLOOKUP(Tabla14[[#This Row],[id]],Tabla2[],'aux buscarv'!J$1,FALSE)</f>
        <v>COMUNA 1</v>
      </c>
      <c r="K1076" s="61" t="str">
        <f>VLOOKUP(Tabla14[[#This Row],[id]],Tabla2[],'aux buscarv'!K$1,FALSE)</f>
        <v>CONSTITUCION</v>
      </c>
      <c r="L1076" s="61" t="str">
        <f>VLOOKUP(Tabla14[[#This Row],[id]],Tabla2[],'aux buscarv'!L$1,FALSE)</f>
        <v>PLAZA DE TREN CONSTITUCION HALL CENTRAL ANDEN 14</v>
      </c>
      <c r="M1076" s="61" t="str">
        <f>VLOOKUP(Tabla14[[#This Row],[id]],Tabla2[],'aux buscarv'!M$1,FALSE)</f>
        <v>BRASIL 1128</v>
      </c>
      <c r="N1076" s="62" t="str">
        <f>VLOOKUP(Tabla14[[#This Row],[id]],Tabla2[],'aux buscarv'!N$1,FALSE)</f>
        <v>https://goo.gl/maps/uprzs4Mxs4X5b2LX6</v>
      </c>
      <c r="O1076" t="s">
        <v>109</v>
      </c>
      <c r="P1076" t="s">
        <v>113</v>
      </c>
      <c r="Q1076" t="s">
        <v>112</v>
      </c>
      <c r="R1076">
        <v>88</v>
      </c>
    </row>
    <row r="1077" spans="1:18" x14ac:dyDescent="0.25">
      <c r="A1077" t="s">
        <v>614</v>
      </c>
      <c r="B1077" s="46">
        <f>VLOOKUP(Tabla14[[#This Row],[id]],Tabla2[],'aux buscarv'!B$1,FALSE)</f>
        <v>44987</v>
      </c>
      <c r="C1077" s="61">
        <f>VLOOKUP(Tabla14[[#This Row],[id]],Tabla2[],'aux buscarv'!C$1,FALSE)</f>
        <v>2</v>
      </c>
      <c r="D1077" s="61">
        <f>VLOOKUP(Tabla14[[#This Row],[id]],Tabla2[],'aux buscarv'!D$1,FALSE)</f>
        <v>3</v>
      </c>
      <c r="E1077" s="61">
        <f>VLOOKUP(Tabla14[[#This Row],[id]],Tabla2[],'aux buscarv'!E$1,FALSE)</f>
        <v>2023</v>
      </c>
      <c r="F1077" s="61">
        <f>VLOOKUP(Tabla14[[#This Row],[id]],Tabla2[],'aux buscarv'!F$1,FALSE)</f>
        <v>10</v>
      </c>
      <c r="G1077" s="61" t="str">
        <f>VLOOKUP(Tabla14[[#This Row],[id]],Tabla2[],'aux buscarv'!G$1,FALSE)</f>
        <v>DAPPTE</v>
      </c>
      <c r="H1077" s="61" t="str">
        <f>VLOOKUP(Tabla14[[#This Row],[id]],Tabla2[],'aux buscarv'!H$1,FALSE)</f>
        <v>CABA</v>
      </c>
      <c r="I1077" s="61">
        <f>VLOOKUP(Tabla14[[#This Row],[id]],Tabla2[],'aux buscarv'!I$1,FALSE)</f>
        <v>40</v>
      </c>
      <c r="J1077" s="61" t="str">
        <f>VLOOKUP(Tabla14[[#This Row],[id]],Tabla2[],'aux buscarv'!J$1,FALSE)</f>
        <v>COMUNA 1</v>
      </c>
      <c r="K1077" s="61" t="str">
        <f>VLOOKUP(Tabla14[[#This Row],[id]],Tabla2[],'aux buscarv'!K$1,FALSE)</f>
        <v>CONSTITUCION</v>
      </c>
      <c r="L1077" s="61" t="str">
        <f>VLOOKUP(Tabla14[[#This Row],[id]],Tabla2[],'aux buscarv'!L$1,FALSE)</f>
        <v>PLAZA DE TREN CONSTITUCION HALL CENTRAL ANDEN 14</v>
      </c>
      <c r="M1077" s="61" t="str">
        <f>VLOOKUP(Tabla14[[#This Row],[id]],Tabla2[],'aux buscarv'!M$1,FALSE)</f>
        <v>BRASIL 1128</v>
      </c>
      <c r="N1077" s="62" t="str">
        <f>VLOOKUP(Tabla14[[#This Row],[id]],Tabla2[],'aux buscarv'!N$1,FALSE)</f>
        <v>https://goo.gl/maps/uprzs4Mxs4X5b2LX6</v>
      </c>
      <c r="O1077" t="s">
        <v>114</v>
      </c>
      <c r="P1077" t="s">
        <v>115</v>
      </c>
      <c r="Q1077" t="s">
        <v>111</v>
      </c>
      <c r="R1077">
        <v>64</v>
      </c>
    </row>
    <row r="1078" spans="1:18" x14ac:dyDescent="0.25">
      <c r="A1078" t="s">
        <v>621</v>
      </c>
      <c r="B1078" s="46">
        <f>VLOOKUP(Tabla14[[#This Row],[id]],Tabla2[],'aux buscarv'!B$1,FALSE)</f>
        <v>44987</v>
      </c>
      <c r="C1078" s="61">
        <f>VLOOKUP(Tabla14[[#This Row],[id]],Tabla2[],'aux buscarv'!C$1,FALSE)</f>
        <v>2</v>
      </c>
      <c r="D1078" s="61">
        <f>VLOOKUP(Tabla14[[#This Row],[id]],Tabla2[],'aux buscarv'!D$1,FALSE)</f>
        <v>3</v>
      </c>
      <c r="E1078" s="61">
        <f>VLOOKUP(Tabla14[[#This Row],[id]],Tabla2[],'aux buscarv'!E$1,FALSE)</f>
        <v>2023</v>
      </c>
      <c r="F1078" s="61">
        <f>VLOOKUP(Tabla14[[#This Row],[id]],Tabla2[],'aux buscarv'!F$1,FALSE)</f>
        <v>10</v>
      </c>
      <c r="G1078" s="61" t="str">
        <f>VLOOKUP(Tabla14[[#This Row],[id]],Tabla2[],'aux buscarv'!G$1,FALSE)</f>
        <v>DAPPTE</v>
      </c>
      <c r="H1078" s="61" t="str">
        <f>VLOOKUP(Tabla14[[#This Row],[id]],Tabla2[],'aux buscarv'!H$1,FALSE)</f>
        <v>CABA</v>
      </c>
      <c r="I1078" s="61">
        <f>VLOOKUP(Tabla14[[#This Row],[id]],Tabla2[],'aux buscarv'!I$1,FALSE)</f>
        <v>41</v>
      </c>
      <c r="J1078" s="61" t="str">
        <f>VLOOKUP(Tabla14[[#This Row],[id]],Tabla2[],'aux buscarv'!J$1,FALSE)</f>
        <v>COMUNA 1</v>
      </c>
      <c r="K1078" s="61" t="str">
        <f>VLOOKUP(Tabla14[[#This Row],[id]],Tabla2[],'aux buscarv'!K$1,FALSE)</f>
        <v>SAN NICOLAS</v>
      </c>
      <c r="L1078" s="61" t="str">
        <f>VLOOKUP(Tabla14[[#This Row],[id]],Tabla2[],'aux buscarv'!L$1,FALSE)</f>
        <v>MINISTERIO DE TRABAJO</v>
      </c>
      <c r="M1078" s="61" t="str">
        <f>VLOOKUP(Tabla14[[#This Row],[id]],Tabla2[],'aux buscarv'!M$1,FALSE)</f>
        <v>ALEM 650</v>
      </c>
      <c r="N1078" s="62" t="str">
        <f>VLOOKUP(Tabla14[[#This Row],[id]],Tabla2[],'aux buscarv'!N$1,FALSE)</f>
        <v>https://goo.gl/maps/pUEfbvXcCcNyetBT8</v>
      </c>
      <c r="O1078" t="s">
        <v>109</v>
      </c>
      <c r="P1078" t="s">
        <v>110</v>
      </c>
      <c r="Q1078" t="s">
        <v>111</v>
      </c>
      <c r="R1078">
        <v>93</v>
      </c>
    </row>
    <row r="1079" spans="1:18" x14ac:dyDescent="0.25">
      <c r="A1079" t="s">
        <v>621</v>
      </c>
      <c r="B1079" s="46">
        <f>VLOOKUP(Tabla14[[#This Row],[id]],Tabla2[],'aux buscarv'!B$1,FALSE)</f>
        <v>44987</v>
      </c>
      <c r="C1079" s="61">
        <f>VLOOKUP(Tabla14[[#This Row],[id]],Tabla2[],'aux buscarv'!C$1,FALSE)</f>
        <v>2</v>
      </c>
      <c r="D1079" s="61">
        <f>VLOOKUP(Tabla14[[#This Row],[id]],Tabla2[],'aux buscarv'!D$1,FALSE)</f>
        <v>3</v>
      </c>
      <c r="E1079" s="61">
        <f>VLOOKUP(Tabla14[[#This Row],[id]],Tabla2[],'aux buscarv'!E$1,FALSE)</f>
        <v>2023</v>
      </c>
      <c r="F1079" s="61">
        <f>VLOOKUP(Tabla14[[#This Row],[id]],Tabla2[],'aux buscarv'!F$1,FALSE)</f>
        <v>10</v>
      </c>
      <c r="G1079" s="61" t="str">
        <f>VLOOKUP(Tabla14[[#This Row],[id]],Tabla2[],'aux buscarv'!G$1,FALSE)</f>
        <v>DAPPTE</v>
      </c>
      <c r="H1079" s="61" t="str">
        <f>VLOOKUP(Tabla14[[#This Row],[id]],Tabla2[],'aux buscarv'!H$1,FALSE)</f>
        <v>CABA</v>
      </c>
      <c r="I1079" s="61">
        <f>VLOOKUP(Tabla14[[#This Row],[id]],Tabla2[],'aux buscarv'!I$1,FALSE)</f>
        <v>41</v>
      </c>
      <c r="J1079" s="61" t="str">
        <f>VLOOKUP(Tabla14[[#This Row],[id]],Tabla2[],'aux buscarv'!J$1,FALSE)</f>
        <v>COMUNA 1</v>
      </c>
      <c r="K1079" s="61" t="str">
        <f>VLOOKUP(Tabla14[[#This Row],[id]],Tabla2[],'aux buscarv'!K$1,FALSE)</f>
        <v>SAN NICOLAS</v>
      </c>
      <c r="L1079" s="61" t="str">
        <f>VLOOKUP(Tabla14[[#This Row],[id]],Tabla2[],'aux buscarv'!L$1,FALSE)</f>
        <v>MINISTERIO DE TRABAJO</v>
      </c>
      <c r="M1079" s="61" t="str">
        <f>VLOOKUP(Tabla14[[#This Row],[id]],Tabla2[],'aux buscarv'!M$1,FALSE)</f>
        <v>ALEM 650</v>
      </c>
      <c r="N1079" s="62" t="str">
        <f>VLOOKUP(Tabla14[[#This Row],[id]],Tabla2[],'aux buscarv'!N$1,FALSE)</f>
        <v>https://goo.gl/maps/pUEfbvXcCcNyetBT8</v>
      </c>
      <c r="O1079" t="s">
        <v>109</v>
      </c>
      <c r="P1079" t="s">
        <v>110</v>
      </c>
      <c r="Q1079" t="s">
        <v>112</v>
      </c>
      <c r="R1079">
        <v>140</v>
      </c>
    </row>
    <row r="1080" spans="1:18" x14ac:dyDescent="0.25">
      <c r="A1080" t="s">
        <v>621</v>
      </c>
      <c r="B1080" s="46">
        <f>VLOOKUP(Tabla14[[#This Row],[id]],Tabla2[],'aux buscarv'!B$1,FALSE)</f>
        <v>44987</v>
      </c>
      <c r="C1080" s="61">
        <f>VLOOKUP(Tabla14[[#This Row],[id]],Tabla2[],'aux buscarv'!C$1,FALSE)</f>
        <v>2</v>
      </c>
      <c r="D1080" s="61">
        <f>VLOOKUP(Tabla14[[#This Row],[id]],Tabla2[],'aux buscarv'!D$1,FALSE)</f>
        <v>3</v>
      </c>
      <c r="E1080" s="61">
        <f>VLOOKUP(Tabla14[[#This Row],[id]],Tabla2[],'aux buscarv'!E$1,FALSE)</f>
        <v>2023</v>
      </c>
      <c r="F1080" s="61">
        <f>VLOOKUP(Tabla14[[#This Row],[id]],Tabla2[],'aux buscarv'!F$1,FALSE)</f>
        <v>10</v>
      </c>
      <c r="G1080" s="61" t="str">
        <f>VLOOKUP(Tabla14[[#This Row],[id]],Tabla2[],'aux buscarv'!G$1,FALSE)</f>
        <v>DAPPTE</v>
      </c>
      <c r="H1080" s="61" t="str">
        <f>VLOOKUP(Tabla14[[#This Row],[id]],Tabla2[],'aux buscarv'!H$1,FALSE)</f>
        <v>CABA</v>
      </c>
      <c r="I1080" s="61">
        <f>VLOOKUP(Tabla14[[#This Row],[id]],Tabla2[],'aux buscarv'!I$1,FALSE)</f>
        <v>41</v>
      </c>
      <c r="J1080" s="61" t="str">
        <f>VLOOKUP(Tabla14[[#This Row],[id]],Tabla2[],'aux buscarv'!J$1,FALSE)</f>
        <v>COMUNA 1</v>
      </c>
      <c r="K1080" s="61" t="str">
        <f>VLOOKUP(Tabla14[[#This Row],[id]],Tabla2[],'aux buscarv'!K$1,FALSE)</f>
        <v>SAN NICOLAS</v>
      </c>
      <c r="L1080" s="61" t="str">
        <f>VLOOKUP(Tabla14[[#This Row],[id]],Tabla2[],'aux buscarv'!L$1,FALSE)</f>
        <v>MINISTERIO DE TRABAJO</v>
      </c>
      <c r="M1080" s="61" t="str">
        <f>VLOOKUP(Tabla14[[#This Row],[id]],Tabla2[],'aux buscarv'!M$1,FALSE)</f>
        <v>ALEM 650</v>
      </c>
      <c r="N1080" s="62" t="str">
        <f>VLOOKUP(Tabla14[[#This Row],[id]],Tabla2[],'aux buscarv'!N$1,FALSE)</f>
        <v>https://goo.gl/maps/pUEfbvXcCcNyetBT8</v>
      </c>
      <c r="O1080" t="s">
        <v>109</v>
      </c>
      <c r="P1080" t="s">
        <v>113</v>
      </c>
      <c r="Q1080" t="s">
        <v>112</v>
      </c>
      <c r="R1080">
        <v>62</v>
      </c>
    </row>
    <row r="1081" spans="1:18" x14ac:dyDescent="0.25">
      <c r="A1081" t="s">
        <v>621</v>
      </c>
      <c r="B1081" s="46">
        <f>VLOOKUP(Tabla14[[#This Row],[id]],Tabla2[],'aux buscarv'!B$1,FALSE)</f>
        <v>44987</v>
      </c>
      <c r="C1081" s="61">
        <f>VLOOKUP(Tabla14[[#This Row],[id]],Tabla2[],'aux buscarv'!C$1,FALSE)</f>
        <v>2</v>
      </c>
      <c r="D1081" s="61">
        <f>VLOOKUP(Tabla14[[#This Row],[id]],Tabla2[],'aux buscarv'!D$1,FALSE)</f>
        <v>3</v>
      </c>
      <c r="E1081" s="61">
        <f>VLOOKUP(Tabla14[[#This Row],[id]],Tabla2[],'aux buscarv'!E$1,FALSE)</f>
        <v>2023</v>
      </c>
      <c r="F1081" s="61">
        <f>VLOOKUP(Tabla14[[#This Row],[id]],Tabla2[],'aux buscarv'!F$1,FALSE)</f>
        <v>10</v>
      </c>
      <c r="G1081" s="61" t="str">
        <f>VLOOKUP(Tabla14[[#This Row],[id]],Tabla2[],'aux buscarv'!G$1,FALSE)</f>
        <v>DAPPTE</v>
      </c>
      <c r="H1081" s="61" t="str">
        <f>VLOOKUP(Tabla14[[#This Row],[id]],Tabla2[],'aux buscarv'!H$1,FALSE)</f>
        <v>CABA</v>
      </c>
      <c r="I1081" s="61">
        <f>VLOOKUP(Tabla14[[#This Row],[id]],Tabla2[],'aux buscarv'!I$1,FALSE)</f>
        <v>41</v>
      </c>
      <c r="J1081" s="61" t="str">
        <f>VLOOKUP(Tabla14[[#This Row],[id]],Tabla2[],'aux buscarv'!J$1,FALSE)</f>
        <v>COMUNA 1</v>
      </c>
      <c r="K1081" s="61" t="str">
        <f>VLOOKUP(Tabla14[[#This Row],[id]],Tabla2[],'aux buscarv'!K$1,FALSE)</f>
        <v>SAN NICOLAS</v>
      </c>
      <c r="L1081" s="61" t="str">
        <f>VLOOKUP(Tabla14[[#This Row],[id]],Tabla2[],'aux buscarv'!L$1,FALSE)</f>
        <v>MINISTERIO DE TRABAJO</v>
      </c>
      <c r="M1081" s="61" t="str">
        <f>VLOOKUP(Tabla14[[#This Row],[id]],Tabla2[],'aux buscarv'!M$1,FALSE)</f>
        <v>ALEM 650</v>
      </c>
      <c r="N1081" s="62" t="str">
        <f>VLOOKUP(Tabla14[[#This Row],[id]],Tabla2[],'aux buscarv'!N$1,FALSE)</f>
        <v>https://goo.gl/maps/pUEfbvXcCcNyetBT8</v>
      </c>
      <c r="O1081" t="s">
        <v>114</v>
      </c>
      <c r="P1081" t="s">
        <v>115</v>
      </c>
      <c r="Q1081" t="s">
        <v>111</v>
      </c>
      <c r="R1081">
        <v>31</v>
      </c>
    </row>
    <row r="1082" spans="1:18" x14ac:dyDescent="0.25">
      <c r="A1082" t="s">
        <v>621</v>
      </c>
      <c r="B1082" s="46">
        <f>VLOOKUP(Tabla14[[#This Row],[id]],Tabla2[],'aux buscarv'!B$1,FALSE)</f>
        <v>44987</v>
      </c>
      <c r="C1082" s="61">
        <f>VLOOKUP(Tabla14[[#This Row],[id]],Tabla2[],'aux buscarv'!C$1,FALSE)</f>
        <v>2</v>
      </c>
      <c r="D1082" s="61">
        <f>VLOOKUP(Tabla14[[#This Row],[id]],Tabla2[],'aux buscarv'!D$1,FALSE)</f>
        <v>3</v>
      </c>
      <c r="E1082" s="61">
        <f>VLOOKUP(Tabla14[[#This Row],[id]],Tabla2[],'aux buscarv'!E$1,FALSE)</f>
        <v>2023</v>
      </c>
      <c r="F1082" s="61">
        <f>VLOOKUP(Tabla14[[#This Row],[id]],Tabla2[],'aux buscarv'!F$1,FALSE)</f>
        <v>10</v>
      </c>
      <c r="G1082" s="61" t="str">
        <f>VLOOKUP(Tabla14[[#This Row],[id]],Tabla2[],'aux buscarv'!G$1,FALSE)</f>
        <v>DAPPTE</v>
      </c>
      <c r="H1082" s="61" t="str">
        <f>VLOOKUP(Tabla14[[#This Row],[id]],Tabla2[],'aux buscarv'!H$1,FALSE)</f>
        <v>CABA</v>
      </c>
      <c r="I1082" s="61">
        <f>VLOOKUP(Tabla14[[#This Row],[id]],Tabla2[],'aux buscarv'!I$1,FALSE)</f>
        <v>41</v>
      </c>
      <c r="J1082" s="61" t="str">
        <f>VLOOKUP(Tabla14[[#This Row],[id]],Tabla2[],'aux buscarv'!J$1,FALSE)</f>
        <v>COMUNA 1</v>
      </c>
      <c r="K1082" s="61" t="str">
        <f>VLOOKUP(Tabla14[[#This Row],[id]],Tabla2[],'aux buscarv'!K$1,FALSE)</f>
        <v>SAN NICOLAS</v>
      </c>
      <c r="L1082" s="61" t="str">
        <f>VLOOKUP(Tabla14[[#This Row],[id]],Tabla2[],'aux buscarv'!L$1,FALSE)</f>
        <v>MINISTERIO DE TRABAJO</v>
      </c>
      <c r="M1082" s="61" t="str">
        <f>VLOOKUP(Tabla14[[#This Row],[id]],Tabla2[],'aux buscarv'!M$1,FALSE)</f>
        <v>ALEM 650</v>
      </c>
      <c r="N1082" s="62" t="str">
        <f>VLOOKUP(Tabla14[[#This Row],[id]],Tabla2[],'aux buscarv'!N$1,FALSE)</f>
        <v>https://goo.gl/maps/pUEfbvXcCcNyetBT8</v>
      </c>
      <c r="O1082" t="s">
        <v>114</v>
      </c>
      <c r="P1082" t="s">
        <v>123</v>
      </c>
      <c r="Q1082" t="s">
        <v>124</v>
      </c>
      <c r="R1082">
        <v>6</v>
      </c>
    </row>
    <row r="1083" spans="1:18" x14ac:dyDescent="0.25">
      <c r="A1083" t="s">
        <v>621</v>
      </c>
      <c r="B1083" s="46">
        <f>VLOOKUP(Tabla14[[#This Row],[id]],Tabla2[],'aux buscarv'!B$1,FALSE)</f>
        <v>44987</v>
      </c>
      <c r="C1083" s="61">
        <f>VLOOKUP(Tabla14[[#This Row],[id]],Tabla2[],'aux buscarv'!C$1,FALSE)</f>
        <v>2</v>
      </c>
      <c r="D1083" s="61">
        <f>VLOOKUP(Tabla14[[#This Row],[id]],Tabla2[],'aux buscarv'!D$1,FALSE)</f>
        <v>3</v>
      </c>
      <c r="E1083" s="61">
        <f>VLOOKUP(Tabla14[[#This Row],[id]],Tabla2[],'aux buscarv'!E$1,FALSE)</f>
        <v>2023</v>
      </c>
      <c r="F1083" s="61">
        <f>VLOOKUP(Tabla14[[#This Row],[id]],Tabla2[],'aux buscarv'!F$1,FALSE)</f>
        <v>10</v>
      </c>
      <c r="G1083" s="61" t="str">
        <f>VLOOKUP(Tabla14[[#This Row],[id]],Tabla2[],'aux buscarv'!G$1,FALSE)</f>
        <v>DAPPTE</v>
      </c>
      <c r="H1083" s="61" t="str">
        <f>VLOOKUP(Tabla14[[#This Row],[id]],Tabla2[],'aux buscarv'!H$1,FALSE)</f>
        <v>CABA</v>
      </c>
      <c r="I1083" s="61">
        <f>VLOOKUP(Tabla14[[#This Row],[id]],Tabla2[],'aux buscarv'!I$1,FALSE)</f>
        <v>41</v>
      </c>
      <c r="J1083" s="61" t="str">
        <f>VLOOKUP(Tabla14[[#This Row],[id]],Tabla2[],'aux buscarv'!J$1,FALSE)</f>
        <v>COMUNA 1</v>
      </c>
      <c r="K1083" s="61" t="str">
        <f>VLOOKUP(Tabla14[[#This Row],[id]],Tabla2[],'aux buscarv'!K$1,FALSE)</f>
        <v>SAN NICOLAS</v>
      </c>
      <c r="L1083" s="61" t="str">
        <f>VLOOKUP(Tabla14[[#This Row],[id]],Tabla2[],'aux buscarv'!L$1,FALSE)</f>
        <v>MINISTERIO DE TRABAJO</v>
      </c>
      <c r="M1083" s="61" t="str">
        <f>VLOOKUP(Tabla14[[#This Row],[id]],Tabla2[],'aux buscarv'!M$1,FALSE)</f>
        <v>ALEM 650</v>
      </c>
      <c r="N1083" s="62" t="str">
        <f>VLOOKUP(Tabla14[[#This Row],[id]],Tabla2[],'aux buscarv'!N$1,FALSE)</f>
        <v>https://goo.gl/maps/pUEfbvXcCcNyetBT8</v>
      </c>
      <c r="O1083" t="s">
        <v>114</v>
      </c>
      <c r="P1083" t="s">
        <v>123</v>
      </c>
      <c r="Q1083" t="s">
        <v>111</v>
      </c>
      <c r="R1083">
        <v>95</v>
      </c>
    </row>
    <row r="1084" spans="1:18" x14ac:dyDescent="0.25">
      <c r="A1084" t="s">
        <v>626</v>
      </c>
      <c r="B1084" s="46">
        <f>VLOOKUP(Tabla14[[#This Row],[id]],Tabla2[],'aux buscarv'!B$1,FALSE)</f>
        <v>44988</v>
      </c>
      <c r="C1084" s="61">
        <f>VLOOKUP(Tabla14[[#This Row],[id]],Tabla2[],'aux buscarv'!C$1,FALSE)</f>
        <v>3</v>
      </c>
      <c r="D1084" s="61">
        <f>VLOOKUP(Tabla14[[#This Row],[id]],Tabla2[],'aux buscarv'!D$1,FALSE)</f>
        <v>3</v>
      </c>
      <c r="E1084" s="61">
        <f>VLOOKUP(Tabla14[[#This Row],[id]],Tabla2[],'aux buscarv'!E$1,FALSE)</f>
        <v>2023</v>
      </c>
      <c r="F1084" s="61">
        <f>VLOOKUP(Tabla14[[#This Row],[id]],Tabla2[],'aux buscarv'!F$1,FALSE)</f>
        <v>10</v>
      </c>
      <c r="G1084" s="61" t="str">
        <f>VLOOKUP(Tabla14[[#This Row],[id]],Tabla2[],'aux buscarv'!G$1,FALSE)</f>
        <v>DAPPTE</v>
      </c>
      <c r="H1084" s="61" t="str">
        <f>VLOOKUP(Tabla14[[#This Row],[id]],Tabla2[],'aux buscarv'!H$1,FALSE)</f>
        <v>BUENOS AIRES</v>
      </c>
      <c r="I1084" s="61">
        <f>VLOOKUP(Tabla14[[#This Row],[id]],Tabla2[],'aux buscarv'!I$1,FALSE)</f>
        <v>41</v>
      </c>
      <c r="J1084" s="61" t="str">
        <f>VLOOKUP(Tabla14[[#This Row],[id]],Tabla2[],'aux buscarv'!J$1,FALSE)</f>
        <v>LA MATANZA</v>
      </c>
      <c r="K1084" s="61" t="str">
        <f>VLOOKUP(Tabla14[[#This Row],[id]],Tabla2[],'aux buscarv'!K$1,FALSE)</f>
        <v>LAFERRERE</v>
      </c>
      <c r="L1084" s="61" t="str">
        <f>VLOOKUP(Tabla14[[#This Row],[id]],Tabla2[],'aux buscarv'!L$1,FALSE)</f>
        <v>BARRIO FECOVIMA</v>
      </c>
      <c r="M1084" s="61" t="str">
        <f>VLOOKUP(Tabla14[[#This Row],[id]],Tabla2[],'aux buscarv'!M$1,FALSE)</f>
        <v>ICALMA 4000</v>
      </c>
      <c r="N1084" s="62" t="str">
        <f>VLOOKUP(Tabla14[[#This Row],[id]],Tabla2[],'aux buscarv'!N$1,FALSE)</f>
        <v>https://goo.gl/maps/Tvfg7xyi6wiRj1ox8</v>
      </c>
      <c r="O1084" t="s">
        <v>109</v>
      </c>
      <c r="P1084" t="s">
        <v>110</v>
      </c>
      <c r="Q1084" t="s">
        <v>111</v>
      </c>
      <c r="R1084">
        <v>47</v>
      </c>
    </row>
    <row r="1085" spans="1:18" x14ac:dyDescent="0.25">
      <c r="A1085" t="s">
        <v>626</v>
      </c>
      <c r="B1085" s="46">
        <f>VLOOKUP(Tabla14[[#This Row],[id]],Tabla2[],'aux buscarv'!B$1,FALSE)</f>
        <v>44988</v>
      </c>
      <c r="C1085" s="61">
        <f>VLOOKUP(Tabla14[[#This Row],[id]],Tabla2[],'aux buscarv'!C$1,FALSE)</f>
        <v>3</v>
      </c>
      <c r="D1085" s="61">
        <f>VLOOKUP(Tabla14[[#This Row],[id]],Tabla2[],'aux buscarv'!D$1,FALSE)</f>
        <v>3</v>
      </c>
      <c r="E1085" s="61">
        <f>VLOOKUP(Tabla14[[#This Row],[id]],Tabla2[],'aux buscarv'!E$1,FALSE)</f>
        <v>2023</v>
      </c>
      <c r="F1085" s="61">
        <f>VLOOKUP(Tabla14[[#This Row],[id]],Tabla2[],'aux buscarv'!F$1,FALSE)</f>
        <v>10</v>
      </c>
      <c r="G1085" s="61" t="str">
        <f>VLOOKUP(Tabla14[[#This Row],[id]],Tabla2[],'aux buscarv'!G$1,FALSE)</f>
        <v>DAPPTE</v>
      </c>
      <c r="H1085" s="61" t="str">
        <f>VLOOKUP(Tabla14[[#This Row],[id]],Tabla2[],'aux buscarv'!H$1,FALSE)</f>
        <v>BUENOS AIRES</v>
      </c>
      <c r="I1085" s="61">
        <f>VLOOKUP(Tabla14[[#This Row],[id]],Tabla2[],'aux buscarv'!I$1,FALSE)</f>
        <v>41</v>
      </c>
      <c r="J1085" s="61" t="str">
        <f>VLOOKUP(Tabla14[[#This Row],[id]],Tabla2[],'aux buscarv'!J$1,FALSE)</f>
        <v>LA MATANZA</v>
      </c>
      <c r="K1085" s="61" t="str">
        <f>VLOOKUP(Tabla14[[#This Row],[id]],Tabla2[],'aux buscarv'!K$1,FALSE)</f>
        <v>LAFERRERE</v>
      </c>
      <c r="L1085" s="61" t="str">
        <f>VLOOKUP(Tabla14[[#This Row],[id]],Tabla2[],'aux buscarv'!L$1,FALSE)</f>
        <v>BARRIO FECOVIMA</v>
      </c>
      <c r="M1085" s="61" t="str">
        <f>VLOOKUP(Tabla14[[#This Row],[id]],Tabla2[],'aux buscarv'!M$1,FALSE)</f>
        <v>ICALMA 4000</v>
      </c>
      <c r="N1085" s="62" t="str">
        <f>VLOOKUP(Tabla14[[#This Row],[id]],Tabla2[],'aux buscarv'!N$1,FALSE)</f>
        <v>https://goo.gl/maps/Tvfg7xyi6wiRj1ox8</v>
      </c>
      <c r="O1085" t="s">
        <v>109</v>
      </c>
      <c r="P1085" t="s">
        <v>110</v>
      </c>
      <c r="Q1085" t="s">
        <v>112</v>
      </c>
      <c r="R1085">
        <v>50</v>
      </c>
    </row>
    <row r="1086" spans="1:18" x14ac:dyDescent="0.25">
      <c r="A1086" t="s">
        <v>626</v>
      </c>
      <c r="B1086" s="46">
        <f>VLOOKUP(Tabla14[[#This Row],[id]],Tabla2[],'aux buscarv'!B$1,FALSE)</f>
        <v>44988</v>
      </c>
      <c r="C1086" s="61">
        <f>VLOOKUP(Tabla14[[#This Row],[id]],Tabla2[],'aux buscarv'!C$1,FALSE)</f>
        <v>3</v>
      </c>
      <c r="D1086" s="61">
        <f>VLOOKUP(Tabla14[[#This Row],[id]],Tabla2[],'aux buscarv'!D$1,FALSE)</f>
        <v>3</v>
      </c>
      <c r="E1086" s="61">
        <f>VLOOKUP(Tabla14[[#This Row],[id]],Tabla2[],'aux buscarv'!E$1,FALSE)</f>
        <v>2023</v>
      </c>
      <c r="F1086" s="61">
        <f>VLOOKUP(Tabla14[[#This Row],[id]],Tabla2[],'aux buscarv'!F$1,FALSE)</f>
        <v>10</v>
      </c>
      <c r="G1086" s="61" t="str">
        <f>VLOOKUP(Tabla14[[#This Row],[id]],Tabla2[],'aux buscarv'!G$1,FALSE)</f>
        <v>DAPPTE</v>
      </c>
      <c r="H1086" s="61" t="str">
        <f>VLOOKUP(Tabla14[[#This Row],[id]],Tabla2[],'aux buscarv'!H$1,FALSE)</f>
        <v>BUENOS AIRES</v>
      </c>
      <c r="I1086" s="61">
        <f>VLOOKUP(Tabla14[[#This Row],[id]],Tabla2[],'aux buscarv'!I$1,FALSE)</f>
        <v>41</v>
      </c>
      <c r="J1086" s="61" t="str">
        <f>VLOOKUP(Tabla14[[#This Row],[id]],Tabla2[],'aux buscarv'!J$1,FALSE)</f>
        <v>LA MATANZA</v>
      </c>
      <c r="K1086" s="61" t="str">
        <f>VLOOKUP(Tabla14[[#This Row],[id]],Tabla2[],'aux buscarv'!K$1,FALSE)</f>
        <v>LAFERRERE</v>
      </c>
      <c r="L1086" s="61" t="str">
        <f>VLOOKUP(Tabla14[[#This Row],[id]],Tabla2[],'aux buscarv'!L$1,FALSE)</f>
        <v>BARRIO FECOVIMA</v>
      </c>
      <c r="M1086" s="61" t="str">
        <f>VLOOKUP(Tabla14[[#This Row],[id]],Tabla2[],'aux buscarv'!M$1,FALSE)</f>
        <v>ICALMA 4000</v>
      </c>
      <c r="N1086" s="62" t="str">
        <f>VLOOKUP(Tabla14[[#This Row],[id]],Tabla2[],'aux buscarv'!N$1,FALSE)</f>
        <v>https://goo.gl/maps/Tvfg7xyi6wiRj1ox8</v>
      </c>
      <c r="O1086" t="s">
        <v>109</v>
      </c>
      <c r="P1086" t="s">
        <v>110</v>
      </c>
      <c r="Q1086" t="s">
        <v>120</v>
      </c>
      <c r="R1086">
        <v>1</v>
      </c>
    </row>
    <row r="1087" spans="1:18" x14ac:dyDescent="0.25">
      <c r="A1087" t="s">
        <v>626</v>
      </c>
      <c r="B1087" s="46">
        <f>VLOOKUP(Tabla14[[#This Row],[id]],Tabla2[],'aux buscarv'!B$1,FALSE)</f>
        <v>44988</v>
      </c>
      <c r="C1087" s="61">
        <f>VLOOKUP(Tabla14[[#This Row],[id]],Tabla2[],'aux buscarv'!C$1,FALSE)</f>
        <v>3</v>
      </c>
      <c r="D1087" s="61">
        <f>VLOOKUP(Tabla14[[#This Row],[id]],Tabla2[],'aux buscarv'!D$1,FALSE)</f>
        <v>3</v>
      </c>
      <c r="E1087" s="61">
        <f>VLOOKUP(Tabla14[[#This Row],[id]],Tabla2[],'aux buscarv'!E$1,FALSE)</f>
        <v>2023</v>
      </c>
      <c r="F1087" s="61">
        <f>VLOOKUP(Tabla14[[#This Row],[id]],Tabla2[],'aux buscarv'!F$1,FALSE)</f>
        <v>10</v>
      </c>
      <c r="G1087" s="61" t="str">
        <f>VLOOKUP(Tabla14[[#This Row],[id]],Tabla2[],'aux buscarv'!G$1,FALSE)</f>
        <v>DAPPTE</v>
      </c>
      <c r="H1087" s="61" t="str">
        <f>VLOOKUP(Tabla14[[#This Row],[id]],Tabla2[],'aux buscarv'!H$1,FALSE)</f>
        <v>BUENOS AIRES</v>
      </c>
      <c r="I1087" s="61">
        <f>VLOOKUP(Tabla14[[#This Row],[id]],Tabla2[],'aux buscarv'!I$1,FALSE)</f>
        <v>41</v>
      </c>
      <c r="J1087" s="61" t="str">
        <f>VLOOKUP(Tabla14[[#This Row],[id]],Tabla2[],'aux buscarv'!J$1,FALSE)</f>
        <v>LA MATANZA</v>
      </c>
      <c r="K1087" s="61" t="str">
        <f>VLOOKUP(Tabla14[[#This Row],[id]],Tabla2[],'aux buscarv'!K$1,FALSE)</f>
        <v>LAFERRERE</v>
      </c>
      <c r="L1087" s="61" t="str">
        <f>VLOOKUP(Tabla14[[#This Row],[id]],Tabla2[],'aux buscarv'!L$1,FALSE)</f>
        <v>BARRIO FECOVIMA</v>
      </c>
      <c r="M1087" s="61" t="str">
        <f>VLOOKUP(Tabla14[[#This Row],[id]],Tabla2[],'aux buscarv'!M$1,FALSE)</f>
        <v>ICALMA 4000</v>
      </c>
      <c r="N1087" s="62" t="str">
        <f>VLOOKUP(Tabla14[[#This Row],[id]],Tabla2[],'aux buscarv'!N$1,FALSE)</f>
        <v>https://goo.gl/maps/Tvfg7xyi6wiRj1ox8</v>
      </c>
      <c r="O1087" t="s">
        <v>109</v>
      </c>
      <c r="P1087" t="s">
        <v>113</v>
      </c>
      <c r="Q1087" t="s">
        <v>112</v>
      </c>
      <c r="R1087">
        <v>40</v>
      </c>
    </row>
    <row r="1088" spans="1:18" x14ac:dyDescent="0.25">
      <c r="A1088" t="s">
        <v>626</v>
      </c>
      <c r="B1088" s="46">
        <f>VLOOKUP(Tabla14[[#This Row],[id]],Tabla2[],'aux buscarv'!B$1,FALSE)</f>
        <v>44988</v>
      </c>
      <c r="C1088" s="61">
        <f>VLOOKUP(Tabla14[[#This Row],[id]],Tabla2[],'aux buscarv'!C$1,FALSE)</f>
        <v>3</v>
      </c>
      <c r="D1088" s="61">
        <f>VLOOKUP(Tabla14[[#This Row],[id]],Tabla2[],'aux buscarv'!D$1,FALSE)</f>
        <v>3</v>
      </c>
      <c r="E1088" s="61">
        <f>VLOOKUP(Tabla14[[#This Row],[id]],Tabla2[],'aux buscarv'!E$1,FALSE)</f>
        <v>2023</v>
      </c>
      <c r="F1088" s="61">
        <f>VLOOKUP(Tabla14[[#This Row],[id]],Tabla2[],'aux buscarv'!F$1,FALSE)</f>
        <v>10</v>
      </c>
      <c r="G1088" s="61" t="str">
        <f>VLOOKUP(Tabla14[[#This Row],[id]],Tabla2[],'aux buscarv'!G$1,FALSE)</f>
        <v>DAPPTE</v>
      </c>
      <c r="H1088" s="61" t="str">
        <f>VLOOKUP(Tabla14[[#This Row],[id]],Tabla2[],'aux buscarv'!H$1,FALSE)</f>
        <v>BUENOS AIRES</v>
      </c>
      <c r="I1088" s="61">
        <f>VLOOKUP(Tabla14[[#This Row],[id]],Tabla2[],'aux buscarv'!I$1,FALSE)</f>
        <v>41</v>
      </c>
      <c r="J1088" s="61" t="str">
        <f>VLOOKUP(Tabla14[[#This Row],[id]],Tabla2[],'aux buscarv'!J$1,FALSE)</f>
        <v>LA MATANZA</v>
      </c>
      <c r="K1088" s="61" t="str">
        <f>VLOOKUP(Tabla14[[#This Row],[id]],Tabla2[],'aux buscarv'!K$1,FALSE)</f>
        <v>LAFERRERE</v>
      </c>
      <c r="L1088" s="61" t="str">
        <f>VLOOKUP(Tabla14[[#This Row],[id]],Tabla2[],'aux buscarv'!L$1,FALSE)</f>
        <v>BARRIO FECOVIMA</v>
      </c>
      <c r="M1088" s="61" t="str">
        <f>VLOOKUP(Tabla14[[#This Row],[id]],Tabla2[],'aux buscarv'!M$1,FALSE)</f>
        <v>ICALMA 4000</v>
      </c>
      <c r="N1088" s="62" t="str">
        <f>VLOOKUP(Tabla14[[#This Row],[id]],Tabla2[],'aux buscarv'!N$1,FALSE)</f>
        <v>https://goo.gl/maps/Tvfg7xyi6wiRj1ox8</v>
      </c>
      <c r="O1088" t="s">
        <v>114</v>
      </c>
      <c r="P1088" t="s">
        <v>115</v>
      </c>
      <c r="Q1088" t="s">
        <v>111</v>
      </c>
      <c r="R1088">
        <v>47</v>
      </c>
    </row>
    <row r="1089" spans="1:18" x14ac:dyDescent="0.25">
      <c r="A1089" t="s">
        <v>626</v>
      </c>
      <c r="B1089" s="46">
        <f>VLOOKUP(Tabla14[[#This Row],[id]],Tabla2[],'aux buscarv'!B$1,FALSE)</f>
        <v>44988</v>
      </c>
      <c r="C1089" s="61">
        <f>VLOOKUP(Tabla14[[#This Row],[id]],Tabla2[],'aux buscarv'!C$1,FALSE)</f>
        <v>3</v>
      </c>
      <c r="D1089" s="61">
        <f>VLOOKUP(Tabla14[[#This Row],[id]],Tabla2[],'aux buscarv'!D$1,FALSE)</f>
        <v>3</v>
      </c>
      <c r="E1089" s="61">
        <f>VLOOKUP(Tabla14[[#This Row],[id]],Tabla2[],'aux buscarv'!E$1,FALSE)</f>
        <v>2023</v>
      </c>
      <c r="F1089" s="61">
        <f>VLOOKUP(Tabla14[[#This Row],[id]],Tabla2[],'aux buscarv'!F$1,FALSE)</f>
        <v>10</v>
      </c>
      <c r="G1089" s="61" t="str">
        <f>VLOOKUP(Tabla14[[#This Row],[id]],Tabla2[],'aux buscarv'!G$1,FALSE)</f>
        <v>DAPPTE</v>
      </c>
      <c r="H1089" s="61" t="str">
        <f>VLOOKUP(Tabla14[[#This Row],[id]],Tabla2[],'aux buscarv'!H$1,FALSE)</f>
        <v>BUENOS AIRES</v>
      </c>
      <c r="I1089" s="61">
        <f>VLOOKUP(Tabla14[[#This Row],[id]],Tabla2[],'aux buscarv'!I$1,FALSE)</f>
        <v>41</v>
      </c>
      <c r="J1089" s="61" t="str">
        <f>VLOOKUP(Tabla14[[#This Row],[id]],Tabla2[],'aux buscarv'!J$1,FALSE)</f>
        <v>LA MATANZA</v>
      </c>
      <c r="K1089" s="61" t="str">
        <f>VLOOKUP(Tabla14[[#This Row],[id]],Tabla2[],'aux buscarv'!K$1,FALSE)</f>
        <v>LAFERRERE</v>
      </c>
      <c r="L1089" s="61" t="str">
        <f>VLOOKUP(Tabla14[[#This Row],[id]],Tabla2[],'aux buscarv'!L$1,FALSE)</f>
        <v>BARRIO FECOVIMA</v>
      </c>
      <c r="M1089" s="61" t="str">
        <f>VLOOKUP(Tabla14[[#This Row],[id]],Tabla2[],'aux buscarv'!M$1,FALSE)</f>
        <v>ICALMA 4000</v>
      </c>
      <c r="N1089" s="62" t="str">
        <f>VLOOKUP(Tabla14[[#This Row],[id]],Tabla2[],'aux buscarv'!N$1,FALSE)</f>
        <v>https://goo.gl/maps/Tvfg7xyi6wiRj1ox8</v>
      </c>
      <c r="O1089" t="s">
        <v>114</v>
      </c>
      <c r="P1089" t="s">
        <v>123</v>
      </c>
      <c r="Q1089" t="s">
        <v>124</v>
      </c>
      <c r="R1089">
        <v>1</v>
      </c>
    </row>
    <row r="1090" spans="1:18" x14ac:dyDescent="0.25">
      <c r="A1090" t="s">
        <v>626</v>
      </c>
      <c r="B1090" s="46">
        <f>VLOOKUP(Tabla14[[#This Row],[id]],Tabla2[],'aux buscarv'!B$1,FALSE)</f>
        <v>44988</v>
      </c>
      <c r="C1090" s="61">
        <f>VLOOKUP(Tabla14[[#This Row],[id]],Tabla2[],'aux buscarv'!C$1,FALSE)</f>
        <v>3</v>
      </c>
      <c r="D1090" s="61">
        <f>VLOOKUP(Tabla14[[#This Row],[id]],Tabla2[],'aux buscarv'!D$1,FALSE)</f>
        <v>3</v>
      </c>
      <c r="E1090" s="61">
        <f>VLOOKUP(Tabla14[[#This Row],[id]],Tabla2[],'aux buscarv'!E$1,FALSE)</f>
        <v>2023</v>
      </c>
      <c r="F1090" s="61">
        <f>VLOOKUP(Tabla14[[#This Row],[id]],Tabla2[],'aux buscarv'!F$1,FALSE)</f>
        <v>10</v>
      </c>
      <c r="G1090" s="61" t="str">
        <f>VLOOKUP(Tabla14[[#This Row],[id]],Tabla2[],'aux buscarv'!G$1,FALSE)</f>
        <v>DAPPTE</v>
      </c>
      <c r="H1090" s="61" t="str">
        <f>VLOOKUP(Tabla14[[#This Row],[id]],Tabla2[],'aux buscarv'!H$1,FALSE)</f>
        <v>BUENOS AIRES</v>
      </c>
      <c r="I1090" s="61">
        <f>VLOOKUP(Tabla14[[#This Row],[id]],Tabla2[],'aux buscarv'!I$1,FALSE)</f>
        <v>41</v>
      </c>
      <c r="J1090" s="61" t="str">
        <f>VLOOKUP(Tabla14[[#This Row],[id]],Tabla2[],'aux buscarv'!J$1,FALSE)</f>
        <v>LA MATANZA</v>
      </c>
      <c r="K1090" s="61" t="str">
        <f>VLOOKUP(Tabla14[[#This Row],[id]],Tabla2[],'aux buscarv'!K$1,FALSE)</f>
        <v>LAFERRERE</v>
      </c>
      <c r="L1090" s="61" t="str">
        <f>VLOOKUP(Tabla14[[#This Row],[id]],Tabla2[],'aux buscarv'!L$1,FALSE)</f>
        <v>BARRIO FECOVIMA</v>
      </c>
      <c r="M1090" s="61" t="str">
        <f>VLOOKUP(Tabla14[[#This Row],[id]],Tabla2[],'aux buscarv'!M$1,FALSE)</f>
        <v>ICALMA 4000</v>
      </c>
      <c r="N1090" s="62" t="str">
        <f>VLOOKUP(Tabla14[[#This Row],[id]],Tabla2[],'aux buscarv'!N$1,FALSE)</f>
        <v>https://goo.gl/maps/Tvfg7xyi6wiRj1ox8</v>
      </c>
      <c r="O1090" t="s">
        <v>114</v>
      </c>
      <c r="P1090" t="s">
        <v>123</v>
      </c>
      <c r="Q1090" t="s">
        <v>111</v>
      </c>
      <c r="R1090">
        <v>54</v>
      </c>
    </row>
    <row r="1091" spans="1:18" x14ac:dyDescent="0.25">
      <c r="A1091" t="s">
        <v>608</v>
      </c>
      <c r="B1091" s="46">
        <f>VLOOKUP(Tabla14[[#This Row],[id]],Tabla2[],'aux buscarv'!B$1,FALSE)</f>
        <v>44988</v>
      </c>
      <c r="C1091" s="61">
        <f>VLOOKUP(Tabla14[[#This Row],[id]],Tabla2[],'aux buscarv'!C$1,FALSE)</f>
        <v>3</v>
      </c>
      <c r="D1091" s="61">
        <f>VLOOKUP(Tabla14[[#This Row],[id]],Tabla2[],'aux buscarv'!D$1,FALSE)</f>
        <v>3</v>
      </c>
      <c r="E1091" s="61">
        <f>VLOOKUP(Tabla14[[#This Row],[id]],Tabla2[],'aux buscarv'!E$1,FALSE)</f>
        <v>2023</v>
      </c>
      <c r="F1091" s="61">
        <f>VLOOKUP(Tabla14[[#This Row],[id]],Tabla2[],'aux buscarv'!F$1,FALSE)</f>
        <v>10</v>
      </c>
      <c r="G1091" s="61" t="str">
        <f>VLOOKUP(Tabla14[[#This Row],[id]],Tabla2[],'aux buscarv'!G$1,FALSE)</f>
        <v>TECNOPOLIS</v>
      </c>
      <c r="H1091" s="61" t="str">
        <f>VLOOKUP(Tabla14[[#This Row],[id]],Tabla2[],'aux buscarv'!H$1,FALSE)</f>
        <v>BUENOS AIRES</v>
      </c>
      <c r="I1091" s="61">
        <f>VLOOKUP(Tabla14[[#This Row],[id]],Tabla2[],'aux buscarv'!I$1,FALSE)</f>
        <v>39</v>
      </c>
      <c r="J1091" s="61" t="str">
        <f>VLOOKUP(Tabla14[[#This Row],[id]],Tabla2[],'aux buscarv'!J$1,FALSE)</f>
        <v>VICENTE LOPEZ</v>
      </c>
      <c r="K1091" s="61" t="str">
        <f>VLOOKUP(Tabla14[[#This Row],[id]],Tabla2[],'aux buscarv'!K$1,FALSE)</f>
        <v>VILLA MARTELLI</v>
      </c>
      <c r="L1091" s="61" t="str">
        <f>VLOOKUP(Tabla14[[#This Row],[id]],Tabla2[],'aux buscarv'!L$1,FALSE)</f>
        <v>TECNOPOLIS</v>
      </c>
      <c r="M1091" s="61" t="str">
        <f>VLOOKUP(Tabla14[[#This Row],[id]],Tabla2[],'aux buscarv'!M$1,FALSE)</f>
        <v>AV. GRAL PAZ Y AV. CONSTITUYENTES</v>
      </c>
      <c r="N1091" s="62" t="str">
        <f>VLOOKUP(Tabla14[[#This Row],[id]],Tabla2[],'aux buscarv'!N$1,FALSE)</f>
        <v>https://g.page/tecnopolisoficial?share</v>
      </c>
      <c r="O1091" t="s">
        <v>109</v>
      </c>
      <c r="P1091" t="s">
        <v>110</v>
      </c>
      <c r="Q1091" t="s">
        <v>111</v>
      </c>
      <c r="R1091">
        <v>6</v>
      </c>
    </row>
    <row r="1092" spans="1:18" x14ac:dyDescent="0.25">
      <c r="A1092" t="s">
        <v>608</v>
      </c>
      <c r="B1092" s="46">
        <f>VLOOKUP(Tabla14[[#This Row],[id]],Tabla2[],'aux buscarv'!B$1,FALSE)</f>
        <v>44988</v>
      </c>
      <c r="C1092" s="61">
        <f>VLOOKUP(Tabla14[[#This Row],[id]],Tabla2[],'aux buscarv'!C$1,FALSE)</f>
        <v>3</v>
      </c>
      <c r="D1092" s="61">
        <f>VLOOKUP(Tabla14[[#This Row],[id]],Tabla2[],'aux buscarv'!D$1,FALSE)</f>
        <v>3</v>
      </c>
      <c r="E1092" s="61">
        <f>VLOOKUP(Tabla14[[#This Row],[id]],Tabla2[],'aux buscarv'!E$1,FALSE)</f>
        <v>2023</v>
      </c>
      <c r="F1092" s="61">
        <f>VLOOKUP(Tabla14[[#This Row],[id]],Tabla2[],'aux buscarv'!F$1,FALSE)</f>
        <v>10</v>
      </c>
      <c r="G1092" s="61" t="str">
        <f>VLOOKUP(Tabla14[[#This Row],[id]],Tabla2[],'aux buscarv'!G$1,FALSE)</f>
        <v>TECNOPOLIS</v>
      </c>
      <c r="H1092" s="61" t="str">
        <f>VLOOKUP(Tabla14[[#This Row],[id]],Tabla2[],'aux buscarv'!H$1,FALSE)</f>
        <v>BUENOS AIRES</v>
      </c>
      <c r="I1092" s="61">
        <f>VLOOKUP(Tabla14[[#This Row],[id]],Tabla2[],'aux buscarv'!I$1,FALSE)</f>
        <v>39</v>
      </c>
      <c r="J1092" s="61" t="str">
        <f>VLOOKUP(Tabla14[[#This Row],[id]],Tabla2[],'aux buscarv'!J$1,FALSE)</f>
        <v>VICENTE LOPEZ</v>
      </c>
      <c r="K1092" s="61" t="str">
        <f>VLOOKUP(Tabla14[[#This Row],[id]],Tabla2[],'aux buscarv'!K$1,FALSE)</f>
        <v>VILLA MARTELLI</v>
      </c>
      <c r="L1092" s="61" t="str">
        <f>VLOOKUP(Tabla14[[#This Row],[id]],Tabla2[],'aux buscarv'!L$1,FALSE)</f>
        <v>TECNOPOLIS</v>
      </c>
      <c r="M1092" s="61" t="str">
        <f>VLOOKUP(Tabla14[[#This Row],[id]],Tabla2[],'aux buscarv'!M$1,FALSE)</f>
        <v>AV. GRAL PAZ Y AV. CONSTITUYENTES</v>
      </c>
      <c r="N1092" s="62" t="str">
        <f>VLOOKUP(Tabla14[[#This Row],[id]],Tabla2[],'aux buscarv'!N$1,FALSE)</f>
        <v>https://g.page/tecnopolisoficial?share</v>
      </c>
      <c r="O1092" t="s">
        <v>109</v>
      </c>
      <c r="P1092" t="s">
        <v>110</v>
      </c>
      <c r="Q1092" t="s">
        <v>112</v>
      </c>
      <c r="R1092">
        <v>7</v>
      </c>
    </row>
    <row r="1093" spans="1:18" x14ac:dyDescent="0.25">
      <c r="A1093" t="s">
        <v>608</v>
      </c>
      <c r="B1093" s="46">
        <f>VLOOKUP(Tabla14[[#This Row],[id]],Tabla2[],'aux buscarv'!B$1,FALSE)</f>
        <v>44988</v>
      </c>
      <c r="C1093" s="61">
        <f>VLOOKUP(Tabla14[[#This Row],[id]],Tabla2[],'aux buscarv'!C$1,FALSE)</f>
        <v>3</v>
      </c>
      <c r="D1093" s="61">
        <f>VLOOKUP(Tabla14[[#This Row],[id]],Tabla2[],'aux buscarv'!D$1,FALSE)</f>
        <v>3</v>
      </c>
      <c r="E1093" s="61">
        <f>VLOOKUP(Tabla14[[#This Row],[id]],Tabla2[],'aux buscarv'!E$1,FALSE)</f>
        <v>2023</v>
      </c>
      <c r="F1093" s="61">
        <f>VLOOKUP(Tabla14[[#This Row],[id]],Tabla2[],'aux buscarv'!F$1,FALSE)</f>
        <v>10</v>
      </c>
      <c r="G1093" s="61" t="str">
        <f>VLOOKUP(Tabla14[[#This Row],[id]],Tabla2[],'aux buscarv'!G$1,FALSE)</f>
        <v>TECNOPOLIS</v>
      </c>
      <c r="H1093" s="61" t="str">
        <f>VLOOKUP(Tabla14[[#This Row],[id]],Tabla2[],'aux buscarv'!H$1,FALSE)</f>
        <v>BUENOS AIRES</v>
      </c>
      <c r="I1093" s="61">
        <f>VLOOKUP(Tabla14[[#This Row],[id]],Tabla2[],'aux buscarv'!I$1,FALSE)</f>
        <v>39</v>
      </c>
      <c r="J1093" s="61" t="str">
        <f>VLOOKUP(Tabla14[[#This Row],[id]],Tabla2[],'aux buscarv'!J$1,FALSE)</f>
        <v>VICENTE LOPEZ</v>
      </c>
      <c r="K1093" s="61" t="str">
        <f>VLOOKUP(Tabla14[[#This Row],[id]],Tabla2[],'aux buscarv'!K$1,FALSE)</f>
        <v>VILLA MARTELLI</v>
      </c>
      <c r="L1093" s="61" t="str">
        <f>VLOOKUP(Tabla14[[#This Row],[id]],Tabla2[],'aux buscarv'!L$1,FALSE)</f>
        <v>TECNOPOLIS</v>
      </c>
      <c r="M1093" s="61" t="str">
        <f>VLOOKUP(Tabla14[[#This Row],[id]],Tabla2[],'aux buscarv'!M$1,FALSE)</f>
        <v>AV. GRAL PAZ Y AV. CONSTITUYENTES</v>
      </c>
      <c r="N1093" s="62" t="str">
        <f>VLOOKUP(Tabla14[[#This Row],[id]],Tabla2[],'aux buscarv'!N$1,FALSE)</f>
        <v>https://g.page/tecnopolisoficial?share</v>
      </c>
      <c r="O1093" t="s">
        <v>109</v>
      </c>
      <c r="P1093" t="s">
        <v>113</v>
      </c>
      <c r="Q1093" t="s">
        <v>112</v>
      </c>
      <c r="R1093">
        <v>3</v>
      </c>
    </row>
    <row r="1094" spans="1:18" x14ac:dyDescent="0.25">
      <c r="A1094" t="s">
        <v>609</v>
      </c>
      <c r="B1094" s="46">
        <f>VLOOKUP(Tabla14[[#This Row],[id]],Tabla2[],'aux buscarv'!B$1,FALSE)</f>
        <v>44989</v>
      </c>
      <c r="C1094" s="61">
        <f>VLOOKUP(Tabla14[[#This Row],[id]],Tabla2[],'aux buscarv'!C$1,FALSE)</f>
        <v>4</v>
      </c>
      <c r="D1094" s="61">
        <f>VLOOKUP(Tabla14[[#This Row],[id]],Tabla2[],'aux buscarv'!D$1,FALSE)</f>
        <v>3</v>
      </c>
      <c r="E1094" s="61">
        <f>VLOOKUP(Tabla14[[#This Row],[id]],Tabla2[],'aux buscarv'!E$1,FALSE)</f>
        <v>2023</v>
      </c>
      <c r="F1094" s="61">
        <f>VLOOKUP(Tabla14[[#This Row],[id]],Tabla2[],'aux buscarv'!F$1,FALSE)</f>
        <v>10</v>
      </c>
      <c r="G1094" s="61" t="str">
        <f>VLOOKUP(Tabla14[[#This Row],[id]],Tabla2[],'aux buscarv'!G$1,FALSE)</f>
        <v>TECNOPOLIS</v>
      </c>
      <c r="H1094" s="61" t="str">
        <f>VLOOKUP(Tabla14[[#This Row],[id]],Tabla2[],'aux buscarv'!H$1,FALSE)</f>
        <v>BUENOS AIRES</v>
      </c>
      <c r="I1094" s="61">
        <f>VLOOKUP(Tabla14[[#This Row],[id]],Tabla2[],'aux buscarv'!I$1,FALSE)</f>
        <v>39</v>
      </c>
      <c r="J1094" s="61" t="str">
        <f>VLOOKUP(Tabla14[[#This Row],[id]],Tabla2[],'aux buscarv'!J$1,FALSE)</f>
        <v>VICENTE LOPEZ</v>
      </c>
      <c r="K1094" s="61" t="str">
        <f>VLOOKUP(Tabla14[[#This Row],[id]],Tabla2[],'aux buscarv'!K$1,FALSE)</f>
        <v>VILLA MARTELLI</v>
      </c>
      <c r="L1094" s="61" t="str">
        <f>VLOOKUP(Tabla14[[#This Row],[id]],Tabla2[],'aux buscarv'!L$1,FALSE)</f>
        <v>TECNOPOLIS</v>
      </c>
      <c r="M1094" s="61" t="str">
        <f>VLOOKUP(Tabla14[[#This Row],[id]],Tabla2[],'aux buscarv'!M$1,FALSE)</f>
        <v>AV. GRAL PAZ Y AV. CONSTITUYENTES</v>
      </c>
      <c r="N1094" s="62" t="str">
        <f>VLOOKUP(Tabla14[[#This Row],[id]],Tabla2[],'aux buscarv'!N$1,FALSE)</f>
        <v>https://g.page/tecnopolisoficial?share</v>
      </c>
      <c r="O1094" t="s">
        <v>109</v>
      </c>
      <c r="P1094" t="s">
        <v>110</v>
      </c>
      <c r="Q1094" t="s">
        <v>111</v>
      </c>
      <c r="R1094">
        <v>17</v>
      </c>
    </row>
    <row r="1095" spans="1:18" x14ac:dyDescent="0.25">
      <c r="A1095" t="s">
        <v>609</v>
      </c>
      <c r="B1095" s="46">
        <f>VLOOKUP(Tabla14[[#This Row],[id]],Tabla2[],'aux buscarv'!B$1,FALSE)</f>
        <v>44989</v>
      </c>
      <c r="C1095" s="61">
        <f>VLOOKUP(Tabla14[[#This Row],[id]],Tabla2[],'aux buscarv'!C$1,FALSE)</f>
        <v>4</v>
      </c>
      <c r="D1095" s="61">
        <f>VLOOKUP(Tabla14[[#This Row],[id]],Tabla2[],'aux buscarv'!D$1,FALSE)</f>
        <v>3</v>
      </c>
      <c r="E1095" s="61">
        <f>VLOOKUP(Tabla14[[#This Row],[id]],Tabla2[],'aux buscarv'!E$1,FALSE)</f>
        <v>2023</v>
      </c>
      <c r="F1095" s="61">
        <f>VLOOKUP(Tabla14[[#This Row],[id]],Tabla2[],'aux buscarv'!F$1,FALSE)</f>
        <v>10</v>
      </c>
      <c r="G1095" s="61" t="str">
        <f>VLOOKUP(Tabla14[[#This Row],[id]],Tabla2[],'aux buscarv'!G$1,FALSE)</f>
        <v>TECNOPOLIS</v>
      </c>
      <c r="H1095" s="61" t="str">
        <f>VLOOKUP(Tabla14[[#This Row],[id]],Tabla2[],'aux buscarv'!H$1,FALSE)</f>
        <v>BUENOS AIRES</v>
      </c>
      <c r="I1095" s="61">
        <f>VLOOKUP(Tabla14[[#This Row],[id]],Tabla2[],'aux buscarv'!I$1,FALSE)</f>
        <v>39</v>
      </c>
      <c r="J1095" s="61" t="str">
        <f>VLOOKUP(Tabla14[[#This Row],[id]],Tabla2[],'aux buscarv'!J$1,FALSE)</f>
        <v>VICENTE LOPEZ</v>
      </c>
      <c r="K1095" s="61" t="str">
        <f>VLOOKUP(Tabla14[[#This Row],[id]],Tabla2[],'aux buscarv'!K$1,FALSE)</f>
        <v>VILLA MARTELLI</v>
      </c>
      <c r="L1095" s="61" t="str">
        <f>VLOOKUP(Tabla14[[#This Row],[id]],Tabla2[],'aux buscarv'!L$1,FALSE)</f>
        <v>TECNOPOLIS</v>
      </c>
      <c r="M1095" s="61" t="str">
        <f>VLOOKUP(Tabla14[[#This Row],[id]],Tabla2[],'aux buscarv'!M$1,FALSE)</f>
        <v>AV. GRAL PAZ Y AV. CONSTITUYENTES</v>
      </c>
      <c r="N1095" s="62" t="str">
        <f>VLOOKUP(Tabla14[[#This Row],[id]],Tabla2[],'aux buscarv'!N$1,FALSE)</f>
        <v>https://g.page/tecnopolisoficial?share</v>
      </c>
      <c r="O1095" t="s">
        <v>109</v>
      </c>
      <c r="P1095" t="s">
        <v>110</v>
      </c>
      <c r="Q1095" t="s">
        <v>112</v>
      </c>
      <c r="R1095">
        <v>21</v>
      </c>
    </row>
    <row r="1096" spans="1:18" x14ac:dyDescent="0.25">
      <c r="A1096" t="s">
        <v>609</v>
      </c>
      <c r="B1096" s="46">
        <f>VLOOKUP(Tabla14[[#This Row],[id]],Tabla2[],'aux buscarv'!B$1,FALSE)</f>
        <v>44989</v>
      </c>
      <c r="C1096" s="61">
        <f>VLOOKUP(Tabla14[[#This Row],[id]],Tabla2[],'aux buscarv'!C$1,FALSE)</f>
        <v>4</v>
      </c>
      <c r="D1096" s="61">
        <f>VLOOKUP(Tabla14[[#This Row],[id]],Tabla2[],'aux buscarv'!D$1,FALSE)</f>
        <v>3</v>
      </c>
      <c r="E1096" s="61">
        <f>VLOOKUP(Tabla14[[#This Row],[id]],Tabla2[],'aux buscarv'!E$1,FALSE)</f>
        <v>2023</v>
      </c>
      <c r="F1096" s="61">
        <f>VLOOKUP(Tabla14[[#This Row],[id]],Tabla2[],'aux buscarv'!F$1,FALSE)</f>
        <v>10</v>
      </c>
      <c r="G1096" s="61" t="str">
        <f>VLOOKUP(Tabla14[[#This Row],[id]],Tabla2[],'aux buscarv'!G$1,FALSE)</f>
        <v>TECNOPOLIS</v>
      </c>
      <c r="H1096" s="61" t="str">
        <f>VLOOKUP(Tabla14[[#This Row],[id]],Tabla2[],'aux buscarv'!H$1,FALSE)</f>
        <v>BUENOS AIRES</v>
      </c>
      <c r="I1096" s="61">
        <f>VLOOKUP(Tabla14[[#This Row],[id]],Tabla2[],'aux buscarv'!I$1,FALSE)</f>
        <v>39</v>
      </c>
      <c r="J1096" s="61" t="str">
        <f>VLOOKUP(Tabla14[[#This Row],[id]],Tabla2[],'aux buscarv'!J$1,FALSE)</f>
        <v>VICENTE LOPEZ</v>
      </c>
      <c r="K1096" s="61" t="str">
        <f>VLOOKUP(Tabla14[[#This Row],[id]],Tabla2[],'aux buscarv'!K$1,FALSE)</f>
        <v>VILLA MARTELLI</v>
      </c>
      <c r="L1096" s="61" t="str">
        <f>VLOOKUP(Tabla14[[#This Row],[id]],Tabla2[],'aux buscarv'!L$1,FALSE)</f>
        <v>TECNOPOLIS</v>
      </c>
      <c r="M1096" s="61" t="str">
        <f>VLOOKUP(Tabla14[[#This Row],[id]],Tabla2[],'aux buscarv'!M$1,FALSE)</f>
        <v>AV. GRAL PAZ Y AV. CONSTITUYENTES</v>
      </c>
      <c r="N1096" s="62" t="str">
        <f>VLOOKUP(Tabla14[[#This Row],[id]],Tabla2[],'aux buscarv'!N$1,FALSE)</f>
        <v>https://g.page/tecnopolisoficial?share</v>
      </c>
      <c r="O1096" t="s">
        <v>109</v>
      </c>
      <c r="P1096" t="s">
        <v>113</v>
      </c>
      <c r="Q1096" t="s">
        <v>112</v>
      </c>
      <c r="R1096">
        <v>6</v>
      </c>
    </row>
    <row r="1097" spans="1:18" x14ac:dyDescent="0.25">
      <c r="A1097" t="s">
        <v>610</v>
      </c>
      <c r="B1097" s="46">
        <f>VLOOKUP(Tabla14[[#This Row],[id]],Tabla2[],'aux buscarv'!B$1,FALSE)</f>
        <v>44990</v>
      </c>
      <c r="C1097" s="61">
        <f>VLOOKUP(Tabla14[[#This Row],[id]],Tabla2[],'aux buscarv'!C$1,FALSE)</f>
        <v>5</v>
      </c>
      <c r="D1097" s="61">
        <f>VLOOKUP(Tabla14[[#This Row],[id]],Tabla2[],'aux buscarv'!D$1,FALSE)</f>
        <v>3</v>
      </c>
      <c r="E1097" s="61">
        <f>VLOOKUP(Tabla14[[#This Row],[id]],Tabla2[],'aux buscarv'!E$1,FALSE)</f>
        <v>2023</v>
      </c>
      <c r="F1097" s="61">
        <f>VLOOKUP(Tabla14[[#This Row],[id]],Tabla2[],'aux buscarv'!F$1,FALSE)</f>
        <v>10</v>
      </c>
      <c r="G1097" s="61" t="str">
        <f>VLOOKUP(Tabla14[[#This Row],[id]],Tabla2[],'aux buscarv'!G$1,FALSE)</f>
        <v>TECNOPOLIS</v>
      </c>
      <c r="H1097" s="61" t="str">
        <f>VLOOKUP(Tabla14[[#This Row],[id]],Tabla2[],'aux buscarv'!H$1,FALSE)</f>
        <v>BUENOS AIRES</v>
      </c>
      <c r="I1097" s="61">
        <f>VLOOKUP(Tabla14[[#This Row],[id]],Tabla2[],'aux buscarv'!I$1,FALSE)</f>
        <v>39</v>
      </c>
      <c r="J1097" s="61" t="str">
        <f>VLOOKUP(Tabla14[[#This Row],[id]],Tabla2[],'aux buscarv'!J$1,FALSE)</f>
        <v>VICENTE LOPEZ</v>
      </c>
      <c r="K1097" s="61" t="str">
        <f>VLOOKUP(Tabla14[[#This Row],[id]],Tabla2[],'aux buscarv'!K$1,FALSE)</f>
        <v>VILLA MARTELLI</v>
      </c>
      <c r="L1097" s="61" t="str">
        <f>VLOOKUP(Tabla14[[#This Row],[id]],Tabla2[],'aux buscarv'!L$1,FALSE)</f>
        <v>TECNOPOLIS</v>
      </c>
      <c r="M1097" s="61" t="str">
        <f>VLOOKUP(Tabla14[[#This Row],[id]],Tabla2[],'aux buscarv'!M$1,FALSE)</f>
        <v>AV. GRAL PAZ Y AV. CONSTITUYENTES</v>
      </c>
      <c r="N1097" s="62" t="str">
        <f>VLOOKUP(Tabla14[[#This Row],[id]],Tabla2[],'aux buscarv'!N$1,FALSE)</f>
        <v>https://g.page/tecnopolisoficial?share</v>
      </c>
      <c r="O1097" t="s">
        <v>109</v>
      </c>
      <c r="P1097" t="s">
        <v>110</v>
      </c>
      <c r="Q1097" t="s">
        <v>111</v>
      </c>
      <c r="R1097">
        <v>45</v>
      </c>
    </row>
    <row r="1098" spans="1:18" x14ac:dyDescent="0.25">
      <c r="A1098" t="s">
        <v>610</v>
      </c>
      <c r="B1098" s="46">
        <f>VLOOKUP(Tabla14[[#This Row],[id]],Tabla2[],'aux buscarv'!B$1,FALSE)</f>
        <v>44990</v>
      </c>
      <c r="C1098" s="61">
        <f>VLOOKUP(Tabla14[[#This Row],[id]],Tabla2[],'aux buscarv'!C$1,FALSE)</f>
        <v>5</v>
      </c>
      <c r="D1098" s="61">
        <f>VLOOKUP(Tabla14[[#This Row],[id]],Tabla2[],'aux buscarv'!D$1,FALSE)</f>
        <v>3</v>
      </c>
      <c r="E1098" s="61">
        <f>VLOOKUP(Tabla14[[#This Row],[id]],Tabla2[],'aux buscarv'!E$1,FALSE)</f>
        <v>2023</v>
      </c>
      <c r="F1098" s="61">
        <f>VLOOKUP(Tabla14[[#This Row],[id]],Tabla2[],'aux buscarv'!F$1,FALSE)</f>
        <v>10</v>
      </c>
      <c r="G1098" s="61" t="str">
        <f>VLOOKUP(Tabla14[[#This Row],[id]],Tabla2[],'aux buscarv'!G$1,FALSE)</f>
        <v>TECNOPOLIS</v>
      </c>
      <c r="H1098" s="61" t="str">
        <f>VLOOKUP(Tabla14[[#This Row],[id]],Tabla2[],'aux buscarv'!H$1,FALSE)</f>
        <v>BUENOS AIRES</v>
      </c>
      <c r="I1098" s="61">
        <f>VLOOKUP(Tabla14[[#This Row],[id]],Tabla2[],'aux buscarv'!I$1,FALSE)</f>
        <v>39</v>
      </c>
      <c r="J1098" s="61" t="str">
        <f>VLOOKUP(Tabla14[[#This Row],[id]],Tabla2[],'aux buscarv'!J$1,FALSE)</f>
        <v>VICENTE LOPEZ</v>
      </c>
      <c r="K1098" s="61" t="str">
        <f>VLOOKUP(Tabla14[[#This Row],[id]],Tabla2[],'aux buscarv'!K$1,FALSE)</f>
        <v>VILLA MARTELLI</v>
      </c>
      <c r="L1098" s="61" t="str">
        <f>VLOOKUP(Tabla14[[#This Row],[id]],Tabla2[],'aux buscarv'!L$1,FALSE)</f>
        <v>TECNOPOLIS</v>
      </c>
      <c r="M1098" s="61" t="str">
        <f>VLOOKUP(Tabla14[[#This Row],[id]],Tabla2[],'aux buscarv'!M$1,FALSE)</f>
        <v>AV. GRAL PAZ Y AV. CONSTITUYENTES</v>
      </c>
      <c r="N1098" s="62" t="str">
        <f>VLOOKUP(Tabla14[[#This Row],[id]],Tabla2[],'aux buscarv'!N$1,FALSE)</f>
        <v>https://g.page/tecnopolisoficial?share</v>
      </c>
      <c r="O1098" t="s">
        <v>109</v>
      </c>
      <c r="P1098" t="s">
        <v>110</v>
      </c>
      <c r="Q1098" t="s">
        <v>112</v>
      </c>
      <c r="R1098">
        <v>54</v>
      </c>
    </row>
    <row r="1099" spans="1:18" x14ac:dyDescent="0.25">
      <c r="A1099" t="s">
        <v>610</v>
      </c>
      <c r="B1099" s="46">
        <f>VLOOKUP(Tabla14[[#This Row],[id]],Tabla2[],'aux buscarv'!B$1,FALSE)</f>
        <v>44990</v>
      </c>
      <c r="C1099" s="61">
        <f>VLOOKUP(Tabla14[[#This Row],[id]],Tabla2[],'aux buscarv'!C$1,FALSE)</f>
        <v>5</v>
      </c>
      <c r="D1099" s="61">
        <f>VLOOKUP(Tabla14[[#This Row],[id]],Tabla2[],'aux buscarv'!D$1,FALSE)</f>
        <v>3</v>
      </c>
      <c r="E1099" s="61">
        <f>VLOOKUP(Tabla14[[#This Row],[id]],Tabla2[],'aux buscarv'!E$1,FALSE)</f>
        <v>2023</v>
      </c>
      <c r="F1099" s="61">
        <f>VLOOKUP(Tabla14[[#This Row],[id]],Tabla2[],'aux buscarv'!F$1,FALSE)</f>
        <v>10</v>
      </c>
      <c r="G1099" s="61" t="str">
        <f>VLOOKUP(Tabla14[[#This Row],[id]],Tabla2[],'aux buscarv'!G$1,FALSE)</f>
        <v>TECNOPOLIS</v>
      </c>
      <c r="H1099" s="61" t="str">
        <f>VLOOKUP(Tabla14[[#This Row],[id]],Tabla2[],'aux buscarv'!H$1,FALSE)</f>
        <v>BUENOS AIRES</v>
      </c>
      <c r="I1099" s="61">
        <f>VLOOKUP(Tabla14[[#This Row],[id]],Tabla2[],'aux buscarv'!I$1,FALSE)</f>
        <v>39</v>
      </c>
      <c r="J1099" s="61" t="str">
        <f>VLOOKUP(Tabla14[[#This Row],[id]],Tabla2[],'aux buscarv'!J$1,FALSE)</f>
        <v>VICENTE LOPEZ</v>
      </c>
      <c r="K1099" s="61" t="str">
        <f>VLOOKUP(Tabla14[[#This Row],[id]],Tabla2[],'aux buscarv'!K$1,FALSE)</f>
        <v>VILLA MARTELLI</v>
      </c>
      <c r="L1099" s="61" t="str">
        <f>VLOOKUP(Tabla14[[#This Row],[id]],Tabla2[],'aux buscarv'!L$1,FALSE)</f>
        <v>TECNOPOLIS</v>
      </c>
      <c r="M1099" s="61" t="str">
        <f>VLOOKUP(Tabla14[[#This Row],[id]],Tabla2[],'aux buscarv'!M$1,FALSE)</f>
        <v>AV. GRAL PAZ Y AV. CONSTITUYENTES</v>
      </c>
      <c r="N1099" s="62" t="str">
        <f>VLOOKUP(Tabla14[[#This Row],[id]],Tabla2[],'aux buscarv'!N$1,FALSE)</f>
        <v>https://g.page/tecnopolisoficial?share</v>
      </c>
      <c r="O1099" t="s">
        <v>109</v>
      </c>
      <c r="P1099" t="s">
        <v>113</v>
      </c>
      <c r="Q1099" t="s">
        <v>112</v>
      </c>
      <c r="R1099">
        <v>35</v>
      </c>
    </row>
    <row r="1100" spans="1:18" x14ac:dyDescent="0.25">
      <c r="A1100" t="s">
        <v>671</v>
      </c>
      <c r="B1100" s="46">
        <f>VLOOKUP(Tabla14[[#This Row],[id]],Tabla2[],'aux buscarv'!B$1,FALSE)</f>
        <v>44991</v>
      </c>
      <c r="C1100" s="61">
        <f>VLOOKUP(Tabla14[[#This Row],[id]],Tabla2[],'aux buscarv'!C$1,FALSE)</f>
        <v>6</v>
      </c>
      <c r="D1100" s="61">
        <f>VLOOKUP(Tabla14[[#This Row],[id]],Tabla2[],'aux buscarv'!D$1,FALSE)</f>
        <v>3</v>
      </c>
      <c r="E1100" s="61">
        <f>VLOOKUP(Tabla14[[#This Row],[id]],Tabla2[],'aux buscarv'!E$1,FALSE)</f>
        <v>2023</v>
      </c>
      <c r="F1100" s="61">
        <f>VLOOKUP(Tabla14[[#This Row],[id]],Tabla2[],'aux buscarv'!F$1,FALSE)</f>
        <v>11</v>
      </c>
      <c r="G1100" s="61" t="str">
        <f>VLOOKUP(Tabla14[[#This Row],[id]],Tabla2[],'aux buscarv'!G$1,FALSE)</f>
        <v>ESTAR</v>
      </c>
      <c r="H1100" s="61" t="str">
        <f>VLOOKUP(Tabla14[[#This Row],[id]],Tabla2[],'aux buscarv'!H$1,FALSE)</f>
        <v>CABA</v>
      </c>
      <c r="I1100" s="61">
        <f>VLOOKUP(Tabla14[[#This Row],[id]],Tabla2[],'aux buscarv'!I$1,FALSE)</f>
        <v>45</v>
      </c>
      <c r="J1100" s="61" t="str">
        <f>VLOOKUP(Tabla14[[#This Row],[id]],Tabla2[],'aux buscarv'!J$1,FALSE)</f>
        <v>COMUNA 1</v>
      </c>
      <c r="K1100" s="61" t="str">
        <f>VLOOKUP(Tabla14[[#This Row],[id]],Tabla2[],'aux buscarv'!K$1,FALSE)</f>
        <v>SAN NICOLAS</v>
      </c>
      <c r="L1100" s="61" t="str">
        <f>VLOOKUP(Tabla14[[#This Row],[id]],Tabla2[],'aux buscarv'!L$1,FALSE)</f>
        <v>MINISTERIO DE TRABAJO</v>
      </c>
      <c r="M1100" s="61" t="str">
        <f>VLOOKUP(Tabla14[[#This Row],[id]],Tabla2[],'aux buscarv'!M$1,FALSE)</f>
        <v>ALEM 650</v>
      </c>
      <c r="N1100" s="62" t="str">
        <f>VLOOKUP(Tabla14[[#This Row],[id]],Tabla2[],'aux buscarv'!N$1,FALSE)</f>
        <v>https://docs.google.com/spreadsheets/d/1r4KX8v2TXpL_RzgmKxZ5MCtMXfbcd2V1dpfbnQVIUuw/edit#gid=625766852&amp;range=C12</v>
      </c>
      <c r="O1100" t="s">
        <v>109</v>
      </c>
      <c r="P1100" t="s">
        <v>110</v>
      </c>
      <c r="Q1100" t="s">
        <v>111</v>
      </c>
      <c r="R1100">
        <v>120</v>
      </c>
    </row>
    <row r="1101" spans="1:18" x14ac:dyDescent="0.25">
      <c r="A1101" t="s">
        <v>671</v>
      </c>
      <c r="B1101" s="46">
        <f>VLOOKUP(Tabla14[[#This Row],[id]],Tabla2[],'aux buscarv'!B$1,FALSE)</f>
        <v>44991</v>
      </c>
      <c r="C1101" s="61">
        <f>VLOOKUP(Tabla14[[#This Row],[id]],Tabla2[],'aux buscarv'!C$1,FALSE)</f>
        <v>6</v>
      </c>
      <c r="D1101" s="61">
        <f>VLOOKUP(Tabla14[[#This Row],[id]],Tabla2[],'aux buscarv'!D$1,FALSE)</f>
        <v>3</v>
      </c>
      <c r="E1101" s="61">
        <f>VLOOKUP(Tabla14[[#This Row],[id]],Tabla2[],'aux buscarv'!E$1,FALSE)</f>
        <v>2023</v>
      </c>
      <c r="F1101" s="61">
        <f>VLOOKUP(Tabla14[[#This Row],[id]],Tabla2[],'aux buscarv'!F$1,FALSE)</f>
        <v>11</v>
      </c>
      <c r="G1101" s="61" t="str">
        <f>VLOOKUP(Tabla14[[#This Row],[id]],Tabla2[],'aux buscarv'!G$1,FALSE)</f>
        <v>ESTAR</v>
      </c>
      <c r="H1101" s="61" t="str">
        <f>VLOOKUP(Tabla14[[#This Row],[id]],Tabla2[],'aux buscarv'!H$1,FALSE)</f>
        <v>CABA</v>
      </c>
      <c r="I1101" s="61">
        <f>VLOOKUP(Tabla14[[#This Row],[id]],Tabla2[],'aux buscarv'!I$1,FALSE)</f>
        <v>45</v>
      </c>
      <c r="J1101" s="61" t="str">
        <f>VLOOKUP(Tabla14[[#This Row],[id]],Tabla2[],'aux buscarv'!J$1,FALSE)</f>
        <v>COMUNA 1</v>
      </c>
      <c r="K1101" s="61" t="str">
        <f>VLOOKUP(Tabla14[[#This Row],[id]],Tabla2[],'aux buscarv'!K$1,FALSE)</f>
        <v>SAN NICOLAS</v>
      </c>
      <c r="L1101" s="61" t="str">
        <f>VLOOKUP(Tabla14[[#This Row],[id]],Tabla2[],'aux buscarv'!L$1,FALSE)</f>
        <v>MINISTERIO DE TRABAJO</v>
      </c>
      <c r="M1101" s="61" t="str">
        <f>VLOOKUP(Tabla14[[#This Row],[id]],Tabla2[],'aux buscarv'!M$1,FALSE)</f>
        <v>ALEM 650</v>
      </c>
      <c r="N1101" s="62" t="str">
        <f>VLOOKUP(Tabla14[[#This Row],[id]],Tabla2[],'aux buscarv'!N$1,FALSE)</f>
        <v>https://docs.google.com/spreadsheets/d/1r4KX8v2TXpL_RzgmKxZ5MCtMXfbcd2V1dpfbnQVIUuw/edit#gid=625766852&amp;range=C12</v>
      </c>
      <c r="O1101" t="s">
        <v>109</v>
      </c>
      <c r="P1101" t="s">
        <v>110</v>
      </c>
      <c r="Q1101" t="s">
        <v>112</v>
      </c>
      <c r="R1101">
        <v>203</v>
      </c>
    </row>
    <row r="1102" spans="1:18" x14ac:dyDescent="0.25">
      <c r="A1102" t="s">
        <v>671</v>
      </c>
      <c r="B1102" s="46">
        <f>VLOOKUP(Tabla14[[#This Row],[id]],Tabla2[],'aux buscarv'!B$1,FALSE)</f>
        <v>44991</v>
      </c>
      <c r="C1102" s="61">
        <f>VLOOKUP(Tabla14[[#This Row],[id]],Tabla2[],'aux buscarv'!C$1,FALSE)</f>
        <v>6</v>
      </c>
      <c r="D1102" s="61">
        <f>VLOOKUP(Tabla14[[#This Row],[id]],Tabla2[],'aux buscarv'!D$1,FALSE)</f>
        <v>3</v>
      </c>
      <c r="E1102" s="61">
        <f>VLOOKUP(Tabla14[[#This Row],[id]],Tabla2[],'aux buscarv'!E$1,FALSE)</f>
        <v>2023</v>
      </c>
      <c r="F1102" s="61">
        <f>VLOOKUP(Tabla14[[#This Row],[id]],Tabla2[],'aux buscarv'!F$1,FALSE)</f>
        <v>11</v>
      </c>
      <c r="G1102" s="61" t="str">
        <f>VLOOKUP(Tabla14[[#This Row],[id]],Tabla2[],'aux buscarv'!G$1,FALSE)</f>
        <v>ESTAR</v>
      </c>
      <c r="H1102" s="61" t="str">
        <f>VLOOKUP(Tabla14[[#This Row],[id]],Tabla2[],'aux buscarv'!H$1,FALSE)</f>
        <v>CABA</v>
      </c>
      <c r="I1102" s="61">
        <f>VLOOKUP(Tabla14[[#This Row],[id]],Tabla2[],'aux buscarv'!I$1,FALSE)</f>
        <v>45</v>
      </c>
      <c r="J1102" s="61" t="str">
        <f>VLOOKUP(Tabla14[[#This Row],[id]],Tabla2[],'aux buscarv'!J$1,FALSE)</f>
        <v>COMUNA 1</v>
      </c>
      <c r="K1102" s="61" t="str">
        <f>VLOOKUP(Tabla14[[#This Row],[id]],Tabla2[],'aux buscarv'!K$1,FALSE)</f>
        <v>SAN NICOLAS</v>
      </c>
      <c r="L1102" s="61" t="str">
        <f>VLOOKUP(Tabla14[[#This Row],[id]],Tabla2[],'aux buscarv'!L$1,FALSE)</f>
        <v>MINISTERIO DE TRABAJO</v>
      </c>
      <c r="M1102" s="61" t="str">
        <f>VLOOKUP(Tabla14[[#This Row],[id]],Tabla2[],'aux buscarv'!M$1,FALSE)</f>
        <v>ALEM 650</v>
      </c>
      <c r="N1102" s="62" t="str">
        <f>VLOOKUP(Tabla14[[#This Row],[id]],Tabla2[],'aux buscarv'!N$1,FALSE)</f>
        <v>https://docs.google.com/spreadsheets/d/1r4KX8v2TXpL_RzgmKxZ5MCtMXfbcd2V1dpfbnQVIUuw/edit#gid=625766852&amp;range=C12</v>
      </c>
      <c r="O1102" t="s">
        <v>109</v>
      </c>
      <c r="P1102" t="s">
        <v>110</v>
      </c>
      <c r="Q1102" t="s">
        <v>120</v>
      </c>
      <c r="R1102">
        <v>2</v>
      </c>
    </row>
    <row r="1103" spans="1:18" x14ac:dyDescent="0.25">
      <c r="A1103" t="s">
        <v>671</v>
      </c>
      <c r="B1103" s="46">
        <f>VLOOKUP(Tabla14[[#This Row],[id]],Tabla2[],'aux buscarv'!B$1,FALSE)</f>
        <v>44991</v>
      </c>
      <c r="C1103" s="61">
        <f>VLOOKUP(Tabla14[[#This Row],[id]],Tabla2[],'aux buscarv'!C$1,FALSE)</f>
        <v>6</v>
      </c>
      <c r="D1103" s="61">
        <f>VLOOKUP(Tabla14[[#This Row],[id]],Tabla2[],'aux buscarv'!D$1,FALSE)</f>
        <v>3</v>
      </c>
      <c r="E1103" s="61">
        <f>VLOOKUP(Tabla14[[#This Row],[id]],Tabla2[],'aux buscarv'!E$1,FALSE)</f>
        <v>2023</v>
      </c>
      <c r="F1103" s="61">
        <f>VLOOKUP(Tabla14[[#This Row],[id]],Tabla2[],'aux buscarv'!F$1,FALSE)</f>
        <v>11</v>
      </c>
      <c r="G1103" s="61" t="str">
        <f>VLOOKUP(Tabla14[[#This Row],[id]],Tabla2[],'aux buscarv'!G$1,FALSE)</f>
        <v>ESTAR</v>
      </c>
      <c r="H1103" s="61" t="str">
        <f>VLOOKUP(Tabla14[[#This Row],[id]],Tabla2[],'aux buscarv'!H$1,FALSE)</f>
        <v>CABA</v>
      </c>
      <c r="I1103" s="61">
        <f>VLOOKUP(Tabla14[[#This Row],[id]],Tabla2[],'aux buscarv'!I$1,FALSE)</f>
        <v>45</v>
      </c>
      <c r="J1103" s="61" t="str">
        <f>VLOOKUP(Tabla14[[#This Row],[id]],Tabla2[],'aux buscarv'!J$1,FALSE)</f>
        <v>COMUNA 1</v>
      </c>
      <c r="K1103" s="61" t="str">
        <f>VLOOKUP(Tabla14[[#This Row],[id]],Tabla2[],'aux buscarv'!K$1,FALSE)</f>
        <v>SAN NICOLAS</v>
      </c>
      <c r="L1103" s="61" t="str">
        <f>VLOOKUP(Tabla14[[#This Row],[id]],Tabla2[],'aux buscarv'!L$1,FALSE)</f>
        <v>MINISTERIO DE TRABAJO</v>
      </c>
      <c r="M1103" s="61" t="str">
        <f>VLOOKUP(Tabla14[[#This Row],[id]],Tabla2[],'aux buscarv'!M$1,FALSE)</f>
        <v>ALEM 650</v>
      </c>
      <c r="N1103" s="62" t="str">
        <f>VLOOKUP(Tabla14[[#This Row],[id]],Tabla2[],'aux buscarv'!N$1,FALSE)</f>
        <v>https://docs.google.com/spreadsheets/d/1r4KX8v2TXpL_RzgmKxZ5MCtMXfbcd2V1dpfbnQVIUuw/edit#gid=625766852&amp;range=C12</v>
      </c>
      <c r="O1103" t="s">
        <v>109</v>
      </c>
      <c r="P1103" t="s">
        <v>113</v>
      </c>
      <c r="Q1103" t="s">
        <v>112</v>
      </c>
      <c r="R1103">
        <v>260</v>
      </c>
    </row>
    <row r="1104" spans="1:18" x14ac:dyDescent="0.25">
      <c r="A1104" t="s">
        <v>671</v>
      </c>
      <c r="B1104" s="46">
        <f>VLOOKUP(Tabla14[[#This Row],[id]],Tabla2[],'aux buscarv'!B$1,FALSE)</f>
        <v>44991</v>
      </c>
      <c r="C1104" s="61">
        <f>VLOOKUP(Tabla14[[#This Row],[id]],Tabla2[],'aux buscarv'!C$1,FALSE)</f>
        <v>6</v>
      </c>
      <c r="D1104" s="61">
        <f>VLOOKUP(Tabla14[[#This Row],[id]],Tabla2[],'aux buscarv'!D$1,FALSE)</f>
        <v>3</v>
      </c>
      <c r="E1104" s="61">
        <f>VLOOKUP(Tabla14[[#This Row],[id]],Tabla2[],'aux buscarv'!E$1,FALSE)</f>
        <v>2023</v>
      </c>
      <c r="F1104" s="61">
        <f>VLOOKUP(Tabla14[[#This Row],[id]],Tabla2[],'aux buscarv'!F$1,FALSE)</f>
        <v>11</v>
      </c>
      <c r="G1104" s="61" t="str">
        <f>VLOOKUP(Tabla14[[#This Row],[id]],Tabla2[],'aux buscarv'!G$1,FALSE)</f>
        <v>ESTAR</v>
      </c>
      <c r="H1104" s="61" t="str">
        <f>VLOOKUP(Tabla14[[#This Row],[id]],Tabla2[],'aux buscarv'!H$1,FALSE)</f>
        <v>CABA</v>
      </c>
      <c r="I1104" s="61">
        <f>VLOOKUP(Tabla14[[#This Row],[id]],Tabla2[],'aux buscarv'!I$1,FALSE)</f>
        <v>45</v>
      </c>
      <c r="J1104" s="61" t="str">
        <f>VLOOKUP(Tabla14[[#This Row],[id]],Tabla2[],'aux buscarv'!J$1,FALSE)</f>
        <v>COMUNA 1</v>
      </c>
      <c r="K1104" s="61" t="str">
        <f>VLOOKUP(Tabla14[[#This Row],[id]],Tabla2[],'aux buscarv'!K$1,FALSE)</f>
        <v>SAN NICOLAS</v>
      </c>
      <c r="L1104" s="61" t="str">
        <f>VLOOKUP(Tabla14[[#This Row],[id]],Tabla2[],'aux buscarv'!L$1,FALSE)</f>
        <v>MINISTERIO DE TRABAJO</v>
      </c>
      <c r="M1104" s="61" t="str">
        <f>VLOOKUP(Tabla14[[#This Row],[id]],Tabla2[],'aux buscarv'!M$1,FALSE)</f>
        <v>ALEM 650</v>
      </c>
      <c r="N1104" s="62" t="str">
        <f>VLOOKUP(Tabla14[[#This Row],[id]],Tabla2[],'aux buscarv'!N$1,FALSE)</f>
        <v>https://docs.google.com/spreadsheets/d/1r4KX8v2TXpL_RzgmKxZ5MCtMXfbcd2V1dpfbnQVIUuw/edit#gid=625766852&amp;range=C12</v>
      </c>
      <c r="O1104" t="s">
        <v>114</v>
      </c>
      <c r="P1104" t="s">
        <v>115</v>
      </c>
      <c r="Q1104" t="s">
        <v>111</v>
      </c>
      <c r="R1104">
        <v>120</v>
      </c>
    </row>
    <row r="1105" spans="1:18" x14ac:dyDescent="0.25">
      <c r="A1105" t="s">
        <v>671</v>
      </c>
      <c r="B1105" s="46">
        <f>VLOOKUP(Tabla14[[#This Row],[id]],Tabla2[],'aux buscarv'!B$1,FALSE)</f>
        <v>44991</v>
      </c>
      <c r="C1105" s="61">
        <f>VLOOKUP(Tabla14[[#This Row],[id]],Tabla2[],'aux buscarv'!C$1,FALSE)</f>
        <v>6</v>
      </c>
      <c r="D1105" s="61">
        <f>VLOOKUP(Tabla14[[#This Row],[id]],Tabla2[],'aux buscarv'!D$1,FALSE)</f>
        <v>3</v>
      </c>
      <c r="E1105" s="61">
        <f>VLOOKUP(Tabla14[[#This Row],[id]],Tabla2[],'aux buscarv'!E$1,FALSE)</f>
        <v>2023</v>
      </c>
      <c r="F1105" s="61">
        <f>VLOOKUP(Tabla14[[#This Row],[id]],Tabla2[],'aux buscarv'!F$1,FALSE)</f>
        <v>11</v>
      </c>
      <c r="G1105" s="61" t="str">
        <f>VLOOKUP(Tabla14[[#This Row],[id]],Tabla2[],'aux buscarv'!G$1,FALSE)</f>
        <v>ESTAR</v>
      </c>
      <c r="H1105" s="61" t="str">
        <f>VLOOKUP(Tabla14[[#This Row],[id]],Tabla2[],'aux buscarv'!H$1,FALSE)</f>
        <v>CABA</v>
      </c>
      <c r="I1105" s="61">
        <f>VLOOKUP(Tabla14[[#This Row],[id]],Tabla2[],'aux buscarv'!I$1,FALSE)</f>
        <v>45</v>
      </c>
      <c r="J1105" s="61" t="str">
        <f>VLOOKUP(Tabla14[[#This Row],[id]],Tabla2[],'aux buscarv'!J$1,FALSE)</f>
        <v>COMUNA 1</v>
      </c>
      <c r="K1105" s="61" t="str">
        <f>VLOOKUP(Tabla14[[#This Row],[id]],Tabla2[],'aux buscarv'!K$1,FALSE)</f>
        <v>SAN NICOLAS</v>
      </c>
      <c r="L1105" s="61" t="str">
        <f>VLOOKUP(Tabla14[[#This Row],[id]],Tabla2[],'aux buscarv'!L$1,FALSE)</f>
        <v>MINISTERIO DE TRABAJO</v>
      </c>
      <c r="M1105" s="61" t="str">
        <f>VLOOKUP(Tabla14[[#This Row],[id]],Tabla2[],'aux buscarv'!M$1,FALSE)</f>
        <v>ALEM 650</v>
      </c>
      <c r="N1105" s="62" t="str">
        <f>VLOOKUP(Tabla14[[#This Row],[id]],Tabla2[],'aux buscarv'!N$1,FALSE)</f>
        <v>https://docs.google.com/spreadsheets/d/1r4KX8v2TXpL_RzgmKxZ5MCtMXfbcd2V1dpfbnQVIUuw/edit#gid=625766852&amp;range=C12</v>
      </c>
      <c r="O1105" t="s">
        <v>114</v>
      </c>
      <c r="P1105" t="s">
        <v>123</v>
      </c>
      <c r="Q1105" t="s">
        <v>111</v>
      </c>
      <c r="R1105">
        <v>145</v>
      </c>
    </row>
    <row r="1106" spans="1:18" x14ac:dyDescent="0.25">
      <c r="A1106" t="s">
        <v>680</v>
      </c>
      <c r="B1106" s="46">
        <f>VLOOKUP(Tabla14[[#This Row],[id]],Tabla2[],'aux buscarv'!B$1,FALSE)</f>
        <v>44991</v>
      </c>
      <c r="C1106" s="61">
        <f>VLOOKUP(Tabla14[[#This Row],[id]],Tabla2[],'aux buscarv'!C$1,FALSE)</f>
        <v>6</v>
      </c>
      <c r="D1106" s="61">
        <f>VLOOKUP(Tabla14[[#This Row],[id]],Tabla2[],'aux buscarv'!D$1,FALSE)</f>
        <v>3</v>
      </c>
      <c r="E1106" s="61">
        <f>VLOOKUP(Tabla14[[#This Row],[id]],Tabla2[],'aux buscarv'!E$1,FALSE)</f>
        <v>2023</v>
      </c>
      <c r="F1106" s="61">
        <f>VLOOKUP(Tabla14[[#This Row],[id]],Tabla2[],'aux buscarv'!F$1,FALSE)</f>
        <v>11</v>
      </c>
      <c r="G1106" s="61" t="str">
        <f>VLOOKUP(Tabla14[[#This Row],[id]],Tabla2[],'aux buscarv'!G$1,FALSE)</f>
        <v>DAPPTE</v>
      </c>
      <c r="H1106" s="61" t="str">
        <f>VLOOKUP(Tabla14[[#This Row],[id]],Tabla2[],'aux buscarv'!H$1,FALSE)</f>
        <v>CABA</v>
      </c>
      <c r="I1106" s="61">
        <f>VLOOKUP(Tabla14[[#This Row],[id]],Tabla2[],'aux buscarv'!I$1,FALSE)</f>
        <v>46</v>
      </c>
      <c r="J1106" s="61" t="str">
        <f>VLOOKUP(Tabla14[[#This Row],[id]],Tabla2[],'aux buscarv'!J$1,FALSE)</f>
        <v>COMUNA 4</v>
      </c>
      <c r="K1106" s="61" t="str">
        <f>VLOOKUP(Tabla14[[#This Row],[id]],Tabla2[],'aux buscarv'!K$1,FALSE)</f>
        <v>POMPEYA</v>
      </c>
      <c r="L1106" s="61" t="str">
        <f>VLOOKUP(Tabla14[[#This Row],[id]],Tabla2[],'aux buscarv'!L$1,FALSE)</f>
        <v>ESTACION DR SAENZ NUEVA</v>
      </c>
      <c r="M1106" s="61" t="str">
        <f>VLOOKUP(Tabla14[[#This Row],[id]],Tabla2[],'aux buscarv'!M$1,FALSE)</f>
        <v>AV SAENZ Y AV PERITO MORENO</v>
      </c>
      <c r="N1106" s="62" t="str">
        <f>VLOOKUP(Tabla14[[#This Row],[id]],Tabla2[],'aux buscarv'!N$1,FALSE)</f>
        <v>https://docs.google.com/spreadsheets/d/1r4KX8v2TXpL_RzgmKxZ5MCtMXfbcd2V1dpfbnQVIUuw/edit#gid=1025153663&amp;range=C12:E12</v>
      </c>
      <c r="O1106" t="s">
        <v>109</v>
      </c>
      <c r="P1106" t="s">
        <v>110</v>
      </c>
      <c r="Q1106" t="s">
        <v>111</v>
      </c>
      <c r="R1106">
        <v>58</v>
      </c>
    </row>
    <row r="1107" spans="1:18" x14ac:dyDescent="0.25">
      <c r="A1107" t="s">
        <v>680</v>
      </c>
      <c r="B1107" s="46">
        <f>VLOOKUP(Tabla14[[#This Row],[id]],Tabla2[],'aux buscarv'!B$1,FALSE)</f>
        <v>44991</v>
      </c>
      <c r="C1107" s="61">
        <f>VLOOKUP(Tabla14[[#This Row],[id]],Tabla2[],'aux buscarv'!C$1,FALSE)</f>
        <v>6</v>
      </c>
      <c r="D1107" s="61">
        <f>VLOOKUP(Tabla14[[#This Row],[id]],Tabla2[],'aux buscarv'!D$1,FALSE)</f>
        <v>3</v>
      </c>
      <c r="E1107" s="61">
        <f>VLOOKUP(Tabla14[[#This Row],[id]],Tabla2[],'aux buscarv'!E$1,FALSE)</f>
        <v>2023</v>
      </c>
      <c r="F1107" s="61">
        <f>VLOOKUP(Tabla14[[#This Row],[id]],Tabla2[],'aux buscarv'!F$1,FALSE)</f>
        <v>11</v>
      </c>
      <c r="G1107" s="61" t="str">
        <f>VLOOKUP(Tabla14[[#This Row],[id]],Tabla2[],'aux buscarv'!G$1,FALSE)</f>
        <v>DAPPTE</v>
      </c>
      <c r="H1107" s="61" t="str">
        <f>VLOOKUP(Tabla14[[#This Row],[id]],Tabla2[],'aux buscarv'!H$1,FALSE)</f>
        <v>CABA</v>
      </c>
      <c r="I1107" s="61">
        <f>VLOOKUP(Tabla14[[#This Row],[id]],Tabla2[],'aux buscarv'!I$1,FALSE)</f>
        <v>46</v>
      </c>
      <c r="J1107" s="61" t="str">
        <f>VLOOKUP(Tabla14[[#This Row],[id]],Tabla2[],'aux buscarv'!J$1,FALSE)</f>
        <v>COMUNA 4</v>
      </c>
      <c r="K1107" s="61" t="str">
        <f>VLOOKUP(Tabla14[[#This Row],[id]],Tabla2[],'aux buscarv'!K$1,FALSE)</f>
        <v>POMPEYA</v>
      </c>
      <c r="L1107" s="61" t="str">
        <f>VLOOKUP(Tabla14[[#This Row],[id]],Tabla2[],'aux buscarv'!L$1,FALSE)</f>
        <v>ESTACION DR SAENZ NUEVA</v>
      </c>
      <c r="M1107" s="61" t="str">
        <f>VLOOKUP(Tabla14[[#This Row],[id]],Tabla2[],'aux buscarv'!M$1,FALSE)</f>
        <v>AV SAENZ Y AV PERITO MORENO</v>
      </c>
      <c r="N1107" s="62" t="str">
        <f>VLOOKUP(Tabla14[[#This Row],[id]],Tabla2[],'aux buscarv'!N$1,FALSE)</f>
        <v>https://docs.google.com/spreadsheets/d/1r4KX8v2TXpL_RzgmKxZ5MCtMXfbcd2V1dpfbnQVIUuw/edit#gid=1025153663&amp;range=C12:E12</v>
      </c>
      <c r="O1107" t="s">
        <v>109</v>
      </c>
      <c r="P1107" t="s">
        <v>110</v>
      </c>
      <c r="Q1107" t="s">
        <v>112</v>
      </c>
      <c r="R1107">
        <v>92</v>
      </c>
    </row>
    <row r="1108" spans="1:18" x14ac:dyDescent="0.25">
      <c r="A1108" t="s">
        <v>680</v>
      </c>
      <c r="B1108" s="46">
        <f>VLOOKUP(Tabla14[[#This Row],[id]],Tabla2[],'aux buscarv'!B$1,FALSE)</f>
        <v>44991</v>
      </c>
      <c r="C1108" s="61">
        <f>VLOOKUP(Tabla14[[#This Row],[id]],Tabla2[],'aux buscarv'!C$1,FALSE)</f>
        <v>6</v>
      </c>
      <c r="D1108" s="61">
        <f>VLOOKUP(Tabla14[[#This Row],[id]],Tabla2[],'aux buscarv'!D$1,FALSE)</f>
        <v>3</v>
      </c>
      <c r="E1108" s="61">
        <f>VLOOKUP(Tabla14[[#This Row],[id]],Tabla2[],'aux buscarv'!E$1,FALSE)</f>
        <v>2023</v>
      </c>
      <c r="F1108" s="61">
        <f>VLOOKUP(Tabla14[[#This Row],[id]],Tabla2[],'aux buscarv'!F$1,FALSE)</f>
        <v>11</v>
      </c>
      <c r="G1108" s="61" t="str">
        <f>VLOOKUP(Tabla14[[#This Row],[id]],Tabla2[],'aux buscarv'!G$1,FALSE)</f>
        <v>DAPPTE</v>
      </c>
      <c r="H1108" s="61" t="str">
        <f>VLOOKUP(Tabla14[[#This Row],[id]],Tabla2[],'aux buscarv'!H$1,FALSE)</f>
        <v>CABA</v>
      </c>
      <c r="I1108" s="61">
        <f>VLOOKUP(Tabla14[[#This Row],[id]],Tabla2[],'aux buscarv'!I$1,FALSE)</f>
        <v>46</v>
      </c>
      <c r="J1108" s="61" t="str">
        <f>VLOOKUP(Tabla14[[#This Row],[id]],Tabla2[],'aux buscarv'!J$1,FALSE)</f>
        <v>COMUNA 4</v>
      </c>
      <c r="K1108" s="61" t="str">
        <f>VLOOKUP(Tabla14[[#This Row],[id]],Tabla2[],'aux buscarv'!K$1,FALSE)</f>
        <v>POMPEYA</v>
      </c>
      <c r="L1108" s="61" t="str">
        <f>VLOOKUP(Tabla14[[#This Row],[id]],Tabla2[],'aux buscarv'!L$1,FALSE)</f>
        <v>ESTACION DR SAENZ NUEVA</v>
      </c>
      <c r="M1108" s="61" t="str">
        <f>VLOOKUP(Tabla14[[#This Row],[id]],Tabla2[],'aux buscarv'!M$1,FALSE)</f>
        <v>AV SAENZ Y AV PERITO MORENO</v>
      </c>
      <c r="N1108" s="62" t="str">
        <f>VLOOKUP(Tabla14[[#This Row],[id]],Tabla2[],'aux buscarv'!N$1,FALSE)</f>
        <v>https://docs.google.com/spreadsheets/d/1r4KX8v2TXpL_RzgmKxZ5MCtMXfbcd2V1dpfbnQVIUuw/edit#gid=1025153663&amp;range=C12:E12</v>
      </c>
      <c r="O1108" t="s">
        <v>109</v>
      </c>
      <c r="P1108" t="s">
        <v>110</v>
      </c>
      <c r="Q1108" t="s">
        <v>120</v>
      </c>
      <c r="R1108">
        <v>1</v>
      </c>
    </row>
    <row r="1109" spans="1:18" x14ac:dyDescent="0.25">
      <c r="A1109" t="s">
        <v>680</v>
      </c>
      <c r="B1109" s="46">
        <f>VLOOKUP(Tabla14[[#This Row],[id]],Tabla2[],'aux buscarv'!B$1,FALSE)</f>
        <v>44991</v>
      </c>
      <c r="C1109" s="61">
        <f>VLOOKUP(Tabla14[[#This Row],[id]],Tabla2[],'aux buscarv'!C$1,FALSE)</f>
        <v>6</v>
      </c>
      <c r="D1109" s="61">
        <f>VLOOKUP(Tabla14[[#This Row],[id]],Tabla2[],'aux buscarv'!D$1,FALSE)</f>
        <v>3</v>
      </c>
      <c r="E1109" s="61">
        <f>VLOOKUP(Tabla14[[#This Row],[id]],Tabla2[],'aux buscarv'!E$1,FALSE)</f>
        <v>2023</v>
      </c>
      <c r="F1109" s="61">
        <f>VLOOKUP(Tabla14[[#This Row],[id]],Tabla2[],'aux buscarv'!F$1,FALSE)</f>
        <v>11</v>
      </c>
      <c r="G1109" s="61" t="str">
        <f>VLOOKUP(Tabla14[[#This Row],[id]],Tabla2[],'aux buscarv'!G$1,FALSE)</f>
        <v>DAPPTE</v>
      </c>
      <c r="H1109" s="61" t="str">
        <f>VLOOKUP(Tabla14[[#This Row],[id]],Tabla2[],'aux buscarv'!H$1,FALSE)</f>
        <v>CABA</v>
      </c>
      <c r="I1109" s="61">
        <f>VLOOKUP(Tabla14[[#This Row],[id]],Tabla2[],'aux buscarv'!I$1,FALSE)</f>
        <v>46</v>
      </c>
      <c r="J1109" s="61" t="str">
        <f>VLOOKUP(Tabla14[[#This Row],[id]],Tabla2[],'aux buscarv'!J$1,FALSE)</f>
        <v>COMUNA 4</v>
      </c>
      <c r="K1109" s="61" t="str">
        <f>VLOOKUP(Tabla14[[#This Row],[id]],Tabla2[],'aux buscarv'!K$1,FALSE)</f>
        <v>POMPEYA</v>
      </c>
      <c r="L1109" s="61" t="str">
        <f>VLOOKUP(Tabla14[[#This Row],[id]],Tabla2[],'aux buscarv'!L$1,FALSE)</f>
        <v>ESTACION DR SAENZ NUEVA</v>
      </c>
      <c r="M1109" s="61" t="str">
        <f>VLOOKUP(Tabla14[[#This Row],[id]],Tabla2[],'aux buscarv'!M$1,FALSE)</f>
        <v>AV SAENZ Y AV PERITO MORENO</v>
      </c>
      <c r="N1109" s="62" t="str">
        <f>VLOOKUP(Tabla14[[#This Row],[id]],Tabla2[],'aux buscarv'!N$1,FALSE)</f>
        <v>https://docs.google.com/spreadsheets/d/1r4KX8v2TXpL_RzgmKxZ5MCtMXfbcd2V1dpfbnQVIUuw/edit#gid=1025153663&amp;range=C12:E12</v>
      </c>
      <c r="O1109" t="s">
        <v>109</v>
      </c>
      <c r="P1109" t="s">
        <v>113</v>
      </c>
      <c r="Q1109" t="s">
        <v>112</v>
      </c>
      <c r="R1109">
        <v>51</v>
      </c>
    </row>
    <row r="1110" spans="1:18" x14ac:dyDescent="0.25">
      <c r="A1110" t="s">
        <v>680</v>
      </c>
      <c r="B1110" s="46">
        <f>VLOOKUP(Tabla14[[#This Row],[id]],Tabla2[],'aux buscarv'!B$1,FALSE)</f>
        <v>44991</v>
      </c>
      <c r="C1110" s="61">
        <f>VLOOKUP(Tabla14[[#This Row],[id]],Tabla2[],'aux buscarv'!C$1,FALSE)</f>
        <v>6</v>
      </c>
      <c r="D1110" s="61">
        <f>VLOOKUP(Tabla14[[#This Row],[id]],Tabla2[],'aux buscarv'!D$1,FALSE)</f>
        <v>3</v>
      </c>
      <c r="E1110" s="61">
        <f>VLOOKUP(Tabla14[[#This Row],[id]],Tabla2[],'aux buscarv'!E$1,FALSE)</f>
        <v>2023</v>
      </c>
      <c r="F1110" s="61">
        <f>VLOOKUP(Tabla14[[#This Row],[id]],Tabla2[],'aux buscarv'!F$1,FALSE)</f>
        <v>11</v>
      </c>
      <c r="G1110" s="61" t="str">
        <f>VLOOKUP(Tabla14[[#This Row],[id]],Tabla2[],'aux buscarv'!G$1,FALSE)</f>
        <v>DAPPTE</v>
      </c>
      <c r="H1110" s="61" t="str">
        <f>VLOOKUP(Tabla14[[#This Row],[id]],Tabla2[],'aux buscarv'!H$1,FALSE)</f>
        <v>CABA</v>
      </c>
      <c r="I1110" s="61">
        <f>VLOOKUP(Tabla14[[#This Row],[id]],Tabla2[],'aux buscarv'!I$1,FALSE)</f>
        <v>46</v>
      </c>
      <c r="J1110" s="61" t="str">
        <f>VLOOKUP(Tabla14[[#This Row],[id]],Tabla2[],'aux buscarv'!J$1,FALSE)</f>
        <v>COMUNA 4</v>
      </c>
      <c r="K1110" s="61" t="str">
        <f>VLOOKUP(Tabla14[[#This Row],[id]],Tabla2[],'aux buscarv'!K$1,FALSE)</f>
        <v>POMPEYA</v>
      </c>
      <c r="L1110" s="61" t="str">
        <f>VLOOKUP(Tabla14[[#This Row],[id]],Tabla2[],'aux buscarv'!L$1,FALSE)</f>
        <v>ESTACION DR SAENZ NUEVA</v>
      </c>
      <c r="M1110" s="61" t="str">
        <f>VLOOKUP(Tabla14[[#This Row],[id]],Tabla2[],'aux buscarv'!M$1,FALSE)</f>
        <v>AV SAENZ Y AV PERITO MORENO</v>
      </c>
      <c r="N1110" s="62" t="str">
        <f>VLOOKUP(Tabla14[[#This Row],[id]],Tabla2[],'aux buscarv'!N$1,FALSE)</f>
        <v>https://docs.google.com/spreadsheets/d/1r4KX8v2TXpL_RzgmKxZ5MCtMXfbcd2V1dpfbnQVIUuw/edit#gid=1025153663&amp;range=C12:E12</v>
      </c>
      <c r="O1110" t="s">
        <v>114</v>
      </c>
      <c r="P1110" t="s">
        <v>115</v>
      </c>
      <c r="Q1110" t="s">
        <v>111</v>
      </c>
      <c r="R1110">
        <v>66</v>
      </c>
    </row>
    <row r="1111" spans="1:18" x14ac:dyDescent="0.25">
      <c r="A1111" t="s">
        <v>680</v>
      </c>
      <c r="B1111" s="46">
        <f>VLOOKUP(Tabla14[[#This Row],[id]],Tabla2[],'aux buscarv'!B$1,FALSE)</f>
        <v>44991</v>
      </c>
      <c r="C1111" s="61">
        <f>VLOOKUP(Tabla14[[#This Row],[id]],Tabla2[],'aux buscarv'!C$1,FALSE)</f>
        <v>6</v>
      </c>
      <c r="D1111" s="61">
        <f>VLOOKUP(Tabla14[[#This Row],[id]],Tabla2[],'aux buscarv'!D$1,FALSE)</f>
        <v>3</v>
      </c>
      <c r="E1111" s="61">
        <f>VLOOKUP(Tabla14[[#This Row],[id]],Tabla2[],'aux buscarv'!E$1,FALSE)</f>
        <v>2023</v>
      </c>
      <c r="F1111" s="61">
        <f>VLOOKUP(Tabla14[[#This Row],[id]],Tabla2[],'aux buscarv'!F$1,FALSE)</f>
        <v>11</v>
      </c>
      <c r="G1111" s="61" t="str">
        <f>VLOOKUP(Tabla14[[#This Row],[id]],Tabla2[],'aux buscarv'!G$1,FALSE)</f>
        <v>DAPPTE</v>
      </c>
      <c r="H1111" s="61" t="str">
        <f>VLOOKUP(Tabla14[[#This Row],[id]],Tabla2[],'aux buscarv'!H$1,FALSE)</f>
        <v>CABA</v>
      </c>
      <c r="I1111" s="61">
        <f>VLOOKUP(Tabla14[[#This Row],[id]],Tabla2[],'aux buscarv'!I$1,FALSE)</f>
        <v>46</v>
      </c>
      <c r="J1111" s="61" t="str">
        <f>VLOOKUP(Tabla14[[#This Row],[id]],Tabla2[],'aux buscarv'!J$1,FALSE)</f>
        <v>COMUNA 4</v>
      </c>
      <c r="K1111" s="61" t="str">
        <f>VLOOKUP(Tabla14[[#This Row],[id]],Tabla2[],'aux buscarv'!K$1,FALSE)</f>
        <v>POMPEYA</v>
      </c>
      <c r="L1111" s="61" t="str">
        <f>VLOOKUP(Tabla14[[#This Row],[id]],Tabla2[],'aux buscarv'!L$1,FALSE)</f>
        <v>ESTACION DR SAENZ NUEVA</v>
      </c>
      <c r="M1111" s="61" t="str">
        <f>VLOOKUP(Tabla14[[#This Row],[id]],Tabla2[],'aux buscarv'!M$1,FALSE)</f>
        <v>AV SAENZ Y AV PERITO MORENO</v>
      </c>
      <c r="N1111" s="62" t="str">
        <f>VLOOKUP(Tabla14[[#This Row],[id]],Tabla2[],'aux buscarv'!N$1,FALSE)</f>
        <v>https://docs.google.com/spreadsheets/d/1r4KX8v2TXpL_RzgmKxZ5MCtMXfbcd2V1dpfbnQVIUuw/edit#gid=1025153663&amp;range=C12:E12</v>
      </c>
      <c r="O1111" t="s">
        <v>114</v>
      </c>
      <c r="P1111" t="s">
        <v>123</v>
      </c>
      <c r="Q1111" t="s">
        <v>124</v>
      </c>
      <c r="R1111">
        <v>2</v>
      </c>
    </row>
    <row r="1112" spans="1:18" x14ac:dyDescent="0.25">
      <c r="A1112" t="s">
        <v>680</v>
      </c>
      <c r="B1112" s="46">
        <f>VLOOKUP(Tabla14[[#This Row],[id]],Tabla2[],'aux buscarv'!B$1,FALSE)</f>
        <v>44991</v>
      </c>
      <c r="C1112" s="61">
        <f>VLOOKUP(Tabla14[[#This Row],[id]],Tabla2[],'aux buscarv'!C$1,FALSE)</f>
        <v>6</v>
      </c>
      <c r="D1112" s="61">
        <f>VLOOKUP(Tabla14[[#This Row],[id]],Tabla2[],'aux buscarv'!D$1,FALSE)</f>
        <v>3</v>
      </c>
      <c r="E1112" s="61">
        <f>VLOOKUP(Tabla14[[#This Row],[id]],Tabla2[],'aux buscarv'!E$1,FALSE)</f>
        <v>2023</v>
      </c>
      <c r="F1112" s="61">
        <f>VLOOKUP(Tabla14[[#This Row],[id]],Tabla2[],'aux buscarv'!F$1,FALSE)</f>
        <v>11</v>
      </c>
      <c r="G1112" s="61" t="str">
        <f>VLOOKUP(Tabla14[[#This Row],[id]],Tabla2[],'aux buscarv'!G$1,FALSE)</f>
        <v>DAPPTE</v>
      </c>
      <c r="H1112" s="61" t="str">
        <f>VLOOKUP(Tabla14[[#This Row],[id]],Tabla2[],'aux buscarv'!H$1,FALSE)</f>
        <v>CABA</v>
      </c>
      <c r="I1112" s="61">
        <f>VLOOKUP(Tabla14[[#This Row],[id]],Tabla2[],'aux buscarv'!I$1,FALSE)</f>
        <v>46</v>
      </c>
      <c r="J1112" s="61" t="str">
        <f>VLOOKUP(Tabla14[[#This Row],[id]],Tabla2[],'aux buscarv'!J$1,FALSE)</f>
        <v>COMUNA 4</v>
      </c>
      <c r="K1112" s="61" t="str">
        <f>VLOOKUP(Tabla14[[#This Row],[id]],Tabla2[],'aux buscarv'!K$1,FALSE)</f>
        <v>POMPEYA</v>
      </c>
      <c r="L1112" s="61" t="str">
        <f>VLOOKUP(Tabla14[[#This Row],[id]],Tabla2[],'aux buscarv'!L$1,FALSE)</f>
        <v>ESTACION DR SAENZ NUEVA</v>
      </c>
      <c r="M1112" s="61" t="str">
        <f>VLOOKUP(Tabla14[[#This Row],[id]],Tabla2[],'aux buscarv'!M$1,FALSE)</f>
        <v>AV SAENZ Y AV PERITO MORENO</v>
      </c>
      <c r="N1112" s="62" t="str">
        <f>VLOOKUP(Tabla14[[#This Row],[id]],Tabla2[],'aux buscarv'!N$1,FALSE)</f>
        <v>https://docs.google.com/spreadsheets/d/1r4KX8v2TXpL_RzgmKxZ5MCtMXfbcd2V1dpfbnQVIUuw/edit#gid=1025153663&amp;range=C12:E12</v>
      </c>
      <c r="O1112" t="s">
        <v>114</v>
      </c>
      <c r="P1112" t="s">
        <v>123</v>
      </c>
      <c r="Q1112" t="s">
        <v>111</v>
      </c>
      <c r="R1112">
        <v>75</v>
      </c>
    </row>
    <row r="1113" spans="1:18" x14ac:dyDescent="0.25">
      <c r="A1113" t="s">
        <v>688</v>
      </c>
      <c r="B1113" s="46">
        <f>VLOOKUP(Tabla14[[#This Row],[id]],Tabla2[],'aux buscarv'!B$1,FALSE)</f>
        <v>44992</v>
      </c>
      <c r="C1113" s="61">
        <f>VLOOKUP(Tabla14[[#This Row],[id]],Tabla2[],'aux buscarv'!C$1,FALSE)</f>
        <v>7</v>
      </c>
      <c r="D1113" s="61">
        <f>VLOOKUP(Tabla14[[#This Row],[id]],Tabla2[],'aux buscarv'!D$1,FALSE)</f>
        <v>3</v>
      </c>
      <c r="E1113" s="61">
        <f>VLOOKUP(Tabla14[[#This Row],[id]],Tabla2[],'aux buscarv'!E$1,FALSE)</f>
        <v>2023</v>
      </c>
      <c r="F1113" s="61">
        <f>VLOOKUP(Tabla14[[#This Row],[id]],Tabla2[],'aux buscarv'!F$1,FALSE)</f>
        <v>11</v>
      </c>
      <c r="G1113" s="61" t="str">
        <f>VLOOKUP(Tabla14[[#This Row],[id]],Tabla2[],'aux buscarv'!G$1,FALSE)</f>
        <v xml:space="preserve">HOSPITALES NACIONALES </v>
      </c>
      <c r="H1113" s="61" t="str">
        <f>VLOOKUP(Tabla14[[#This Row],[id]],Tabla2[],'aux buscarv'!H$1,FALSE)</f>
        <v>BUENOS AIRES</v>
      </c>
      <c r="I1113" s="61">
        <f>VLOOKUP(Tabla14[[#This Row],[id]],Tabla2[],'aux buscarv'!I$1,FALSE)</f>
        <v>47</v>
      </c>
      <c r="J1113" s="61" t="str">
        <f>VLOOKUP(Tabla14[[#This Row],[id]],Tabla2[],'aux buscarv'!J$1,FALSE)</f>
        <v>LUJAN</v>
      </c>
      <c r="K1113" s="61" t="str">
        <f>VLOOKUP(Tabla14[[#This Row],[id]],Tabla2[],'aux buscarv'!K$1,FALSE)</f>
        <v>TORRES</v>
      </c>
      <c r="L1113" s="61" t="str">
        <f>VLOOKUP(Tabla14[[#This Row],[id]],Tabla2[],'aux buscarv'!L$1,FALSE)</f>
        <v>HOSPITAL NACIONAL DR MANUEL A MOSTES DE OCA</v>
      </c>
      <c r="M1113" s="61" t="str">
        <f>VLOOKUP(Tabla14[[#This Row],[id]],Tabla2[],'aux buscarv'!M$1,FALSE)</f>
        <v>PADRE JOSE MARIA CRIADO ALONSO Y EVARISTO CARRIEGO</v>
      </c>
      <c r="N1113" s="62" t="str">
        <f>VLOOKUP(Tabla14[[#This Row],[id]],Tabla2[],'aux buscarv'!N$1,FALSE)</f>
        <v>https://docs.google.com/spreadsheets/d/1r4KX8v2TXpL_RzgmKxZ5MCtMXfbcd2V1dpfbnQVIUuw/edit#gid=1518181298&amp;range=D12:F12</v>
      </c>
      <c r="O1113" t="s">
        <v>109</v>
      </c>
      <c r="P1113" t="s">
        <v>110</v>
      </c>
      <c r="Q1113" t="s">
        <v>111</v>
      </c>
      <c r="R1113">
        <v>1</v>
      </c>
    </row>
    <row r="1114" spans="1:18" x14ac:dyDescent="0.25">
      <c r="A1114" t="s">
        <v>688</v>
      </c>
      <c r="B1114" s="46">
        <f>VLOOKUP(Tabla14[[#This Row],[id]],Tabla2[],'aux buscarv'!B$1,FALSE)</f>
        <v>44992</v>
      </c>
      <c r="C1114" s="61">
        <f>VLOOKUP(Tabla14[[#This Row],[id]],Tabla2[],'aux buscarv'!C$1,FALSE)</f>
        <v>7</v>
      </c>
      <c r="D1114" s="61">
        <f>VLOOKUP(Tabla14[[#This Row],[id]],Tabla2[],'aux buscarv'!D$1,FALSE)</f>
        <v>3</v>
      </c>
      <c r="E1114" s="61">
        <f>VLOOKUP(Tabla14[[#This Row],[id]],Tabla2[],'aux buscarv'!E$1,FALSE)</f>
        <v>2023</v>
      </c>
      <c r="F1114" s="61">
        <f>VLOOKUP(Tabla14[[#This Row],[id]],Tabla2[],'aux buscarv'!F$1,FALSE)</f>
        <v>11</v>
      </c>
      <c r="G1114" s="61" t="str">
        <f>VLOOKUP(Tabla14[[#This Row],[id]],Tabla2[],'aux buscarv'!G$1,FALSE)</f>
        <v xml:space="preserve">HOSPITALES NACIONALES </v>
      </c>
      <c r="H1114" s="61" t="str">
        <f>VLOOKUP(Tabla14[[#This Row],[id]],Tabla2[],'aux buscarv'!H$1,FALSE)</f>
        <v>BUENOS AIRES</v>
      </c>
      <c r="I1114" s="61">
        <f>VLOOKUP(Tabla14[[#This Row],[id]],Tabla2[],'aux buscarv'!I$1,FALSE)</f>
        <v>47</v>
      </c>
      <c r="J1114" s="61" t="str">
        <f>VLOOKUP(Tabla14[[#This Row],[id]],Tabla2[],'aux buscarv'!J$1,FALSE)</f>
        <v>LUJAN</v>
      </c>
      <c r="K1114" s="61" t="str">
        <f>VLOOKUP(Tabla14[[#This Row],[id]],Tabla2[],'aux buscarv'!K$1,FALSE)</f>
        <v>TORRES</v>
      </c>
      <c r="L1114" s="61" t="str">
        <f>VLOOKUP(Tabla14[[#This Row],[id]],Tabla2[],'aux buscarv'!L$1,FALSE)</f>
        <v>HOSPITAL NACIONAL DR MANUEL A MOSTES DE OCA</v>
      </c>
      <c r="M1114" s="61" t="str">
        <f>VLOOKUP(Tabla14[[#This Row],[id]],Tabla2[],'aux buscarv'!M$1,FALSE)</f>
        <v>PADRE JOSE MARIA CRIADO ALONSO Y EVARISTO CARRIEGO</v>
      </c>
      <c r="N1114" s="62" t="str">
        <f>VLOOKUP(Tabla14[[#This Row],[id]],Tabla2[],'aux buscarv'!N$1,FALSE)</f>
        <v>https://docs.google.com/spreadsheets/d/1r4KX8v2TXpL_RzgmKxZ5MCtMXfbcd2V1dpfbnQVIUuw/edit#gid=1518181298&amp;range=D12:F12</v>
      </c>
      <c r="O1114" t="s">
        <v>109</v>
      </c>
      <c r="P1114" t="s">
        <v>110</v>
      </c>
      <c r="Q1114" t="s">
        <v>112</v>
      </c>
      <c r="R1114">
        <v>1</v>
      </c>
    </row>
    <row r="1115" spans="1:18" x14ac:dyDescent="0.25">
      <c r="A1115" t="s">
        <v>686</v>
      </c>
      <c r="B1115" s="46">
        <f>VLOOKUP(Tabla14[[#This Row],[id]],Tabla2[],'aux buscarv'!B$1,FALSE)</f>
        <v>44992</v>
      </c>
      <c r="C1115" s="61">
        <f>VLOOKUP(Tabla14[[#This Row],[id]],Tabla2[],'aux buscarv'!C$1,FALSE)</f>
        <v>7</v>
      </c>
      <c r="D1115" s="61">
        <f>VLOOKUP(Tabla14[[#This Row],[id]],Tabla2[],'aux buscarv'!D$1,FALSE)</f>
        <v>3</v>
      </c>
      <c r="E1115" s="61">
        <f>VLOOKUP(Tabla14[[#This Row],[id]],Tabla2[],'aux buscarv'!E$1,FALSE)</f>
        <v>2023</v>
      </c>
      <c r="F1115" s="61">
        <f>VLOOKUP(Tabla14[[#This Row],[id]],Tabla2[],'aux buscarv'!F$1,FALSE)</f>
        <v>11</v>
      </c>
      <c r="G1115" s="61" t="str">
        <f>VLOOKUP(Tabla14[[#This Row],[id]],Tabla2[],'aux buscarv'!G$1,FALSE)</f>
        <v>DAPPTE</v>
      </c>
      <c r="H1115" s="61" t="str">
        <f>VLOOKUP(Tabla14[[#This Row],[id]],Tabla2[],'aux buscarv'!H$1,FALSE)</f>
        <v>CABA</v>
      </c>
      <c r="I1115" s="61">
        <f>VLOOKUP(Tabla14[[#This Row],[id]],Tabla2[],'aux buscarv'!I$1,FALSE)</f>
        <v>46</v>
      </c>
      <c r="J1115" s="61" t="str">
        <f>VLOOKUP(Tabla14[[#This Row],[id]],Tabla2[],'aux buscarv'!J$1,FALSE)</f>
        <v>COMUNA 4</v>
      </c>
      <c r="K1115" s="61" t="str">
        <f>VLOOKUP(Tabla14[[#This Row],[id]],Tabla2[],'aux buscarv'!K$1,FALSE)</f>
        <v>POMPEYA</v>
      </c>
      <c r="L1115" s="61" t="str">
        <f>VLOOKUP(Tabla14[[#This Row],[id]],Tabla2[],'aux buscarv'!L$1,FALSE)</f>
        <v>ESTACION DR SAENZ NUEVA</v>
      </c>
      <c r="M1115" s="61" t="str">
        <f>VLOOKUP(Tabla14[[#This Row],[id]],Tabla2[],'aux buscarv'!M$1,FALSE)</f>
        <v>AV SAENZ Y AV PERITO MORENO</v>
      </c>
      <c r="N1115" s="62" t="str">
        <f>VLOOKUP(Tabla14[[#This Row],[id]],Tabla2[],'aux buscarv'!N$1,FALSE)</f>
        <v>https://docs.google.com/spreadsheets/d/1r4KX8v2TXpL_RzgmKxZ5MCtMXfbcd2V1dpfbnQVIUuw/edit#gid=1025153663&amp;range=C12:E12</v>
      </c>
      <c r="O1115" t="s">
        <v>109</v>
      </c>
      <c r="P1115" t="s">
        <v>110</v>
      </c>
      <c r="Q1115" t="s">
        <v>111</v>
      </c>
      <c r="R1115">
        <v>54</v>
      </c>
    </row>
    <row r="1116" spans="1:18" x14ac:dyDescent="0.25">
      <c r="A1116" t="s">
        <v>686</v>
      </c>
      <c r="B1116" s="46">
        <f>VLOOKUP(Tabla14[[#This Row],[id]],Tabla2[],'aux buscarv'!B$1,FALSE)</f>
        <v>44992</v>
      </c>
      <c r="C1116" s="61">
        <f>VLOOKUP(Tabla14[[#This Row],[id]],Tabla2[],'aux buscarv'!C$1,FALSE)</f>
        <v>7</v>
      </c>
      <c r="D1116" s="61">
        <f>VLOOKUP(Tabla14[[#This Row],[id]],Tabla2[],'aux buscarv'!D$1,FALSE)</f>
        <v>3</v>
      </c>
      <c r="E1116" s="61">
        <f>VLOOKUP(Tabla14[[#This Row],[id]],Tabla2[],'aux buscarv'!E$1,FALSE)</f>
        <v>2023</v>
      </c>
      <c r="F1116" s="61">
        <f>VLOOKUP(Tabla14[[#This Row],[id]],Tabla2[],'aux buscarv'!F$1,FALSE)</f>
        <v>11</v>
      </c>
      <c r="G1116" s="61" t="str">
        <f>VLOOKUP(Tabla14[[#This Row],[id]],Tabla2[],'aux buscarv'!G$1,FALSE)</f>
        <v>DAPPTE</v>
      </c>
      <c r="H1116" s="61" t="str">
        <f>VLOOKUP(Tabla14[[#This Row],[id]],Tabla2[],'aux buscarv'!H$1,FALSE)</f>
        <v>CABA</v>
      </c>
      <c r="I1116" s="61">
        <f>VLOOKUP(Tabla14[[#This Row],[id]],Tabla2[],'aux buscarv'!I$1,FALSE)</f>
        <v>46</v>
      </c>
      <c r="J1116" s="61" t="str">
        <f>VLOOKUP(Tabla14[[#This Row],[id]],Tabla2[],'aux buscarv'!J$1,FALSE)</f>
        <v>COMUNA 4</v>
      </c>
      <c r="K1116" s="61" t="str">
        <f>VLOOKUP(Tabla14[[#This Row],[id]],Tabla2[],'aux buscarv'!K$1,FALSE)</f>
        <v>POMPEYA</v>
      </c>
      <c r="L1116" s="61" t="str">
        <f>VLOOKUP(Tabla14[[#This Row],[id]],Tabla2[],'aux buscarv'!L$1,FALSE)</f>
        <v>ESTACION DR SAENZ NUEVA</v>
      </c>
      <c r="M1116" s="61" t="str">
        <f>VLOOKUP(Tabla14[[#This Row],[id]],Tabla2[],'aux buscarv'!M$1,FALSE)</f>
        <v>AV SAENZ Y AV PERITO MORENO</v>
      </c>
      <c r="N1116" s="62" t="str">
        <f>VLOOKUP(Tabla14[[#This Row],[id]],Tabla2[],'aux buscarv'!N$1,FALSE)</f>
        <v>https://docs.google.com/spreadsheets/d/1r4KX8v2TXpL_RzgmKxZ5MCtMXfbcd2V1dpfbnQVIUuw/edit#gid=1025153663&amp;range=C12:E12</v>
      </c>
      <c r="O1116" t="s">
        <v>109</v>
      </c>
      <c r="P1116" t="s">
        <v>110</v>
      </c>
      <c r="Q1116" t="s">
        <v>112</v>
      </c>
      <c r="R1116">
        <v>71</v>
      </c>
    </row>
    <row r="1117" spans="1:18" x14ac:dyDescent="0.25">
      <c r="A1117" t="s">
        <v>686</v>
      </c>
      <c r="B1117" s="46">
        <f>VLOOKUP(Tabla14[[#This Row],[id]],Tabla2[],'aux buscarv'!B$1,FALSE)</f>
        <v>44992</v>
      </c>
      <c r="C1117" s="61">
        <f>VLOOKUP(Tabla14[[#This Row],[id]],Tabla2[],'aux buscarv'!C$1,FALSE)</f>
        <v>7</v>
      </c>
      <c r="D1117" s="61">
        <f>VLOOKUP(Tabla14[[#This Row],[id]],Tabla2[],'aux buscarv'!D$1,FALSE)</f>
        <v>3</v>
      </c>
      <c r="E1117" s="61">
        <f>VLOOKUP(Tabla14[[#This Row],[id]],Tabla2[],'aux buscarv'!E$1,FALSE)</f>
        <v>2023</v>
      </c>
      <c r="F1117" s="61">
        <f>VLOOKUP(Tabla14[[#This Row],[id]],Tabla2[],'aux buscarv'!F$1,FALSE)</f>
        <v>11</v>
      </c>
      <c r="G1117" s="61" t="str">
        <f>VLOOKUP(Tabla14[[#This Row],[id]],Tabla2[],'aux buscarv'!G$1,FALSE)</f>
        <v>DAPPTE</v>
      </c>
      <c r="H1117" s="61" t="str">
        <f>VLOOKUP(Tabla14[[#This Row],[id]],Tabla2[],'aux buscarv'!H$1,FALSE)</f>
        <v>CABA</v>
      </c>
      <c r="I1117" s="61">
        <f>VLOOKUP(Tabla14[[#This Row],[id]],Tabla2[],'aux buscarv'!I$1,FALSE)</f>
        <v>46</v>
      </c>
      <c r="J1117" s="61" t="str">
        <f>VLOOKUP(Tabla14[[#This Row],[id]],Tabla2[],'aux buscarv'!J$1,FALSE)</f>
        <v>COMUNA 4</v>
      </c>
      <c r="K1117" s="61" t="str">
        <f>VLOOKUP(Tabla14[[#This Row],[id]],Tabla2[],'aux buscarv'!K$1,FALSE)</f>
        <v>POMPEYA</v>
      </c>
      <c r="L1117" s="61" t="str">
        <f>VLOOKUP(Tabla14[[#This Row],[id]],Tabla2[],'aux buscarv'!L$1,FALSE)</f>
        <v>ESTACION DR SAENZ NUEVA</v>
      </c>
      <c r="M1117" s="61" t="str">
        <f>VLOOKUP(Tabla14[[#This Row],[id]],Tabla2[],'aux buscarv'!M$1,FALSE)</f>
        <v>AV SAENZ Y AV PERITO MORENO</v>
      </c>
      <c r="N1117" s="62" t="str">
        <f>VLOOKUP(Tabla14[[#This Row],[id]],Tabla2[],'aux buscarv'!N$1,FALSE)</f>
        <v>https://docs.google.com/spreadsheets/d/1r4KX8v2TXpL_RzgmKxZ5MCtMXfbcd2V1dpfbnQVIUuw/edit#gid=1025153663&amp;range=C12:E12</v>
      </c>
      <c r="O1117" t="s">
        <v>109</v>
      </c>
      <c r="P1117" t="s">
        <v>110</v>
      </c>
      <c r="Q1117" t="s">
        <v>120</v>
      </c>
      <c r="R1117">
        <v>4</v>
      </c>
    </row>
    <row r="1118" spans="1:18" x14ac:dyDescent="0.25">
      <c r="A1118" t="s">
        <v>686</v>
      </c>
      <c r="B1118" s="46">
        <f>VLOOKUP(Tabla14[[#This Row],[id]],Tabla2[],'aux buscarv'!B$1,FALSE)</f>
        <v>44992</v>
      </c>
      <c r="C1118" s="61">
        <f>VLOOKUP(Tabla14[[#This Row],[id]],Tabla2[],'aux buscarv'!C$1,FALSE)</f>
        <v>7</v>
      </c>
      <c r="D1118" s="61">
        <f>VLOOKUP(Tabla14[[#This Row],[id]],Tabla2[],'aux buscarv'!D$1,FALSE)</f>
        <v>3</v>
      </c>
      <c r="E1118" s="61">
        <f>VLOOKUP(Tabla14[[#This Row],[id]],Tabla2[],'aux buscarv'!E$1,FALSE)</f>
        <v>2023</v>
      </c>
      <c r="F1118" s="61">
        <f>VLOOKUP(Tabla14[[#This Row],[id]],Tabla2[],'aux buscarv'!F$1,FALSE)</f>
        <v>11</v>
      </c>
      <c r="G1118" s="61" t="str">
        <f>VLOOKUP(Tabla14[[#This Row],[id]],Tabla2[],'aux buscarv'!G$1,FALSE)</f>
        <v>DAPPTE</v>
      </c>
      <c r="H1118" s="61" t="str">
        <f>VLOOKUP(Tabla14[[#This Row],[id]],Tabla2[],'aux buscarv'!H$1,FALSE)</f>
        <v>CABA</v>
      </c>
      <c r="I1118" s="61">
        <f>VLOOKUP(Tabla14[[#This Row],[id]],Tabla2[],'aux buscarv'!I$1,FALSE)</f>
        <v>46</v>
      </c>
      <c r="J1118" s="61" t="str">
        <f>VLOOKUP(Tabla14[[#This Row],[id]],Tabla2[],'aux buscarv'!J$1,FALSE)</f>
        <v>COMUNA 4</v>
      </c>
      <c r="K1118" s="61" t="str">
        <f>VLOOKUP(Tabla14[[#This Row],[id]],Tabla2[],'aux buscarv'!K$1,FALSE)</f>
        <v>POMPEYA</v>
      </c>
      <c r="L1118" s="61" t="str">
        <f>VLOOKUP(Tabla14[[#This Row],[id]],Tabla2[],'aux buscarv'!L$1,FALSE)</f>
        <v>ESTACION DR SAENZ NUEVA</v>
      </c>
      <c r="M1118" s="61" t="str">
        <f>VLOOKUP(Tabla14[[#This Row],[id]],Tabla2[],'aux buscarv'!M$1,FALSE)</f>
        <v>AV SAENZ Y AV PERITO MORENO</v>
      </c>
      <c r="N1118" s="62" t="str">
        <f>VLOOKUP(Tabla14[[#This Row],[id]],Tabla2[],'aux buscarv'!N$1,FALSE)</f>
        <v>https://docs.google.com/spreadsheets/d/1r4KX8v2TXpL_RzgmKxZ5MCtMXfbcd2V1dpfbnQVIUuw/edit#gid=1025153663&amp;range=C12:E12</v>
      </c>
      <c r="O1118" t="s">
        <v>109</v>
      </c>
      <c r="P1118" t="s">
        <v>113</v>
      </c>
      <c r="Q1118" t="s">
        <v>112</v>
      </c>
      <c r="R1118">
        <v>50</v>
      </c>
    </row>
    <row r="1119" spans="1:18" x14ac:dyDescent="0.25">
      <c r="A1119" t="s">
        <v>686</v>
      </c>
      <c r="B1119" s="46">
        <f>VLOOKUP(Tabla14[[#This Row],[id]],Tabla2[],'aux buscarv'!B$1,FALSE)</f>
        <v>44992</v>
      </c>
      <c r="C1119" s="61">
        <f>VLOOKUP(Tabla14[[#This Row],[id]],Tabla2[],'aux buscarv'!C$1,FALSE)</f>
        <v>7</v>
      </c>
      <c r="D1119" s="61">
        <f>VLOOKUP(Tabla14[[#This Row],[id]],Tabla2[],'aux buscarv'!D$1,FALSE)</f>
        <v>3</v>
      </c>
      <c r="E1119" s="61">
        <f>VLOOKUP(Tabla14[[#This Row],[id]],Tabla2[],'aux buscarv'!E$1,FALSE)</f>
        <v>2023</v>
      </c>
      <c r="F1119" s="61">
        <f>VLOOKUP(Tabla14[[#This Row],[id]],Tabla2[],'aux buscarv'!F$1,FALSE)</f>
        <v>11</v>
      </c>
      <c r="G1119" s="61" t="str">
        <f>VLOOKUP(Tabla14[[#This Row],[id]],Tabla2[],'aux buscarv'!G$1,FALSE)</f>
        <v>DAPPTE</v>
      </c>
      <c r="H1119" s="61" t="str">
        <f>VLOOKUP(Tabla14[[#This Row],[id]],Tabla2[],'aux buscarv'!H$1,FALSE)</f>
        <v>CABA</v>
      </c>
      <c r="I1119" s="61">
        <f>VLOOKUP(Tabla14[[#This Row],[id]],Tabla2[],'aux buscarv'!I$1,FALSE)</f>
        <v>46</v>
      </c>
      <c r="J1119" s="61" t="str">
        <f>VLOOKUP(Tabla14[[#This Row],[id]],Tabla2[],'aux buscarv'!J$1,FALSE)</f>
        <v>COMUNA 4</v>
      </c>
      <c r="K1119" s="61" t="str">
        <f>VLOOKUP(Tabla14[[#This Row],[id]],Tabla2[],'aux buscarv'!K$1,FALSE)</f>
        <v>POMPEYA</v>
      </c>
      <c r="L1119" s="61" t="str">
        <f>VLOOKUP(Tabla14[[#This Row],[id]],Tabla2[],'aux buscarv'!L$1,FALSE)</f>
        <v>ESTACION DR SAENZ NUEVA</v>
      </c>
      <c r="M1119" s="61" t="str">
        <f>VLOOKUP(Tabla14[[#This Row],[id]],Tabla2[],'aux buscarv'!M$1,FALSE)</f>
        <v>AV SAENZ Y AV PERITO MORENO</v>
      </c>
      <c r="N1119" s="62" t="str">
        <f>VLOOKUP(Tabla14[[#This Row],[id]],Tabla2[],'aux buscarv'!N$1,FALSE)</f>
        <v>https://docs.google.com/spreadsheets/d/1r4KX8v2TXpL_RzgmKxZ5MCtMXfbcd2V1dpfbnQVIUuw/edit#gid=1025153663&amp;range=C12:E12</v>
      </c>
      <c r="O1119" t="s">
        <v>114</v>
      </c>
      <c r="P1119" t="s">
        <v>115</v>
      </c>
      <c r="Q1119" t="s">
        <v>111</v>
      </c>
      <c r="R1119">
        <v>64</v>
      </c>
    </row>
    <row r="1120" spans="1:18" x14ac:dyDescent="0.25">
      <c r="A1120" t="s">
        <v>686</v>
      </c>
      <c r="B1120" s="46">
        <f>VLOOKUP(Tabla14[[#This Row],[id]],Tabla2[],'aux buscarv'!B$1,FALSE)</f>
        <v>44992</v>
      </c>
      <c r="C1120" s="61">
        <f>VLOOKUP(Tabla14[[#This Row],[id]],Tabla2[],'aux buscarv'!C$1,FALSE)</f>
        <v>7</v>
      </c>
      <c r="D1120" s="61">
        <f>VLOOKUP(Tabla14[[#This Row],[id]],Tabla2[],'aux buscarv'!D$1,FALSE)</f>
        <v>3</v>
      </c>
      <c r="E1120" s="61">
        <f>VLOOKUP(Tabla14[[#This Row],[id]],Tabla2[],'aux buscarv'!E$1,FALSE)</f>
        <v>2023</v>
      </c>
      <c r="F1120" s="61">
        <f>VLOOKUP(Tabla14[[#This Row],[id]],Tabla2[],'aux buscarv'!F$1,FALSE)</f>
        <v>11</v>
      </c>
      <c r="G1120" s="61" t="str">
        <f>VLOOKUP(Tabla14[[#This Row],[id]],Tabla2[],'aux buscarv'!G$1,FALSE)</f>
        <v>DAPPTE</v>
      </c>
      <c r="H1120" s="61" t="str">
        <f>VLOOKUP(Tabla14[[#This Row],[id]],Tabla2[],'aux buscarv'!H$1,FALSE)</f>
        <v>CABA</v>
      </c>
      <c r="I1120" s="61">
        <f>VLOOKUP(Tabla14[[#This Row],[id]],Tabla2[],'aux buscarv'!I$1,FALSE)</f>
        <v>46</v>
      </c>
      <c r="J1120" s="61" t="str">
        <f>VLOOKUP(Tabla14[[#This Row],[id]],Tabla2[],'aux buscarv'!J$1,FALSE)</f>
        <v>COMUNA 4</v>
      </c>
      <c r="K1120" s="61" t="str">
        <f>VLOOKUP(Tabla14[[#This Row],[id]],Tabla2[],'aux buscarv'!K$1,FALSE)</f>
        <v>POMPEYA</v>
      </c>
      <c r="L1120" s="61" t="str">
        <f>VLOOKUP(Tabla14[[#This Row],[id]],Tabla2[],'aux buscarv'!L$1,FALSE)</f>
        <v>ESTACION DR SAENZ NUEVA</v>
      </c>
      <c r="M1120" s="61" t="str">
        <f>VLOOKUP(Tabla14[[#This Row],[id]],Tabla2[],'aux buscarv'!M$1,FALSE)</f>
        <v>AV SAENZ Y AV PERITO MORENO</v>
      </c>
      <c r="N1120" s="62" t="str">
        <f>VLOOKUP(Tabla14[[#This Row],[id]],Tabla2[],'aux buscarv'!N$1,FALSE)</f>
        <v>https://docs.google.com/spreadsheets/d/1r4KX8v2TXpL_RzgmKxZ5MCtMXfbcd2V1dpfbnQVIUuw/edit#gid=1025153663&amp;range=C12:E12</v>
      </c>
      <c r="O1120" t="s">
        <v>114</v>
      </c>
      <c r="P1120" t="s">
        <v>123</v>
      </c>
      <c r="Q1120" t="s">
        <v>124</v>
      </c>
      <c r="R1120">
        <v>3</v>
      </c>
    </row>
    <row r="1121" spans="1:18" x14ac:dyDescent="0.25">
      <c r="A1121" t="s">
        <v>686</v>
      </c>
      <c r="B1121" s="46">
        <f>VLOOKUP(Tabla14[[#This Row],[id]],Tabla2[],'aux buscarv'!B$1,FALSE)</f>
        <v>44992</v>
      </c>
      <c r="C1121" s="61">
        <f>VLOOKUP(Tabla14[[#This Row],[id]],Tabla2[],'aux buscarv'!C$1,FALSE)</f>
        <v>7</v>
      </c>
      <c r="D1121" s="61">
        <f>VLOOKUP(Tabla14[[#This Row],[id]],Tabla2[],'aux buscarv'!D$1,FALSE)</f>
        <v>3</v>
      </c>
      <c r="E1121" s="61">
        <f>VLOOKUP(Tabla14[[#This Row],[id]],Tabla2[],'aux buscarv'!E$1,FALSE)</f>
        <v>2023</v>
      </c>
      <c r="F1121" s="61">
        <f>VLOOKUP(Tabla14[[#This Row],[id]],Tabla2[],'aux buscarv'!F$1,FALSE)</f>
        <v>11</v>
      </c>
      <c r="G1121" s="61" t="str">
        <f>VLOOKUP(Tabla14[[#This Row],[id]],Tabla2[],'aux buscarv'!G$1,FALSE)</f>
        <v>DAPPTE</v>
      </c>
      <c r="H1121" s="61" t="str">
        <f>VLOOKUP(Tabla14[[#This Row],[id]],Tabla2[],'aux buscarv'!H$1,FALSE)</f>
        <v>CABA</v>
      </c>
      <c r="I1121" s="61">
        <f>VLOOKUP(Tabla14[[#This Row],[id]],Tabla2[],'aux buscarv'!I$1,FALSE)</f>
        <v>46</v>
      </c>
      <c r="J1121" s="61" t="str">
        <f>VLOOKUP(Tabla14[[#This Row],[id]],Tabla2[],'aux buscarv'!J$1,FALSE)</f>
        <v>COMUNA 4</v>
      </c>
      <c r="K1121" s="61" t="str">
        <f>VLOOKUP(Tabla14[[#This Row],[id]],Tabla2[],'aux buscarv'!K$1,FALSE)</f>
        <v>POMPEYA</v>
      </c>
      <c r="L1121" s="61" t="str">
        <f>VLOOKUP(Tabla14[[#This Row],[id]],Tabla2[],'aux buscarv'!L$1,FALSE)</f>
        <v>ESTACION DR SAENZ NUEVA</v>
      </c>
      <c r="M1121" s="61" t="str">
        <f>VLOOKUP(Tabla14[[#This Row],[id]],Tabla2[],'aux buscarv'!M$1,FALSE)</f>
        <v>AV SAENZ Y AV PERITO MORENO</v>
      </c>
      <c r="N1121" s="62" t="str">
        <f>VLOOKUP(Tabla14[[#This Row],[id]],Tabla2[],'aux buscarv'!N$1,FALSE)</f>
        <v>https://docs.google.com/spreadsheets/d/1r4KX8v2TXpL_RzgmKxZ5MCtMXfbcd2V1dpfbnQVIUuw/edit#gid=1025153663&amp;range=C12:E12</v>
      </c>
      <c r="O1121" t="s">
        <v>114</v>
      </c>
      <c r="P1121" t="s">
        <v>123</v>
      </c>
      <c r="Q1121" t="s">
        <v>111</v>
      </c>
      <c r="R1121">
        <v>81</v>
      </c>
    </row>
    <row r="1122" spans="1:18" x14ac:dyDescent="0.25">
      <c r="A1122" t="s">
        <v>691</v>
      </c>
      <c r="B1122" s="46">
        <f>VLOOKUP(Tabla14[[#This Row],[id]],Tabla2[],'aux buscarv'!B$1,FALSE)</f>
        <v>44993</v>
      </c>
      <c r="C1122" s="61">
        <f>VLOOKUP(Tabla14[[#This Row],[id]],Tabla2[],'aux buscarv'!C$1,FALSE)</f>
        <v>8</v>
      </c>
      <c r="D1122" s="61">
        <f>VLOOKUP(Tabla14[[#This Row],[id]],Tabla2[],'aux buscarv'!D$1,FALSE)</f>
        <v>3</v>
      </c>
      <c r="E1122" s="61">
        <f>VLOOKUP(Tabla14[[#This Row],[id]],Tabla2[],'aux buscarv'!E$1,FALSE)</f>
        <v>2023</v>
      </c>
      <c r="F1122" s="61">
        <f>VLOOKUP(Tabla14[[#This Row],[id]],Tabla2[],'aux buscarv'!F$1,FALSE)</f>
        <v>11</v>
      </c>
      <c r="G1122" s="61" t="str">
        <f>VLOOKUP(Tabla14[[#This Row],[id]],Tabla2[],'aux buscarv'!G$1,FALSE)</f>
        <v xml:space="preserve">HOSPITALES NACIONALES </v>
      </c>
      <c r="H1122" s="61" t="str">
        <f>VLOOKUP(Tabla14[[#This Row],[id]],Tabla2[],'aux buscarv'!H$1,FALSE)</f>
        <v>BUENOS AIRES</v>
      </c>
      <c r="I1122" s="61">
        <f>VLOOKUP(Tabla14[[#This Row],[id]],Tabla2[],'aux buscarv'!I$1,FALSE)</f>
        <v>47</v>
      </c>
      <c r="J1122" s="61" t="str">
        <f>VLOOKUP(Tabla14[[#This Row],[id]],Tabla2[],'aux buscarv'!J$1,FALSE)</f>
        <v>LUJAN</v>
      </c>
      <c r="K1122" s="61" t="str">
        <f>VLOOKUP(Tabla14[[#This Row],[id]],Tabla2[],'aux buscarv'!K$1,FALSE)</f>
        <v>TORRES</v>
      </c>
      <c r="L1122" s="61" t="str">
        <f>VLOOKUP(Tabla14[[#This Row],[id]],Tabla2[],'aux buscarv'!L$1,FALSE)</f>
        <v>HOSPITAL NACIONAL DR MANUEL A MOSTES DE OCA</v>
      </c>
      <c r="M1122" s="61" t="str">
        <f>VLOOKUP(Tabla14[[#This Row],[id]],Tabla2[],'aux buscarv'!M$1,FALSE)</f>
        <v>PADRE JOSE MARIA CRIADO ALONSO Y EVARISTO CARRIEGO</v>
      </c>
      <c r="N1122" s="62" t="str">
        <f>VLOOKUP(Tabla14[[#This Row],[id]],Tabla2[],'aux buscarv'!N$1,FALSE)</f>
        <v>https://docs.google.com/spreadsheets/d/1r4KX8v2TXpL_RzgmKxZ5MCtMXfbcd2V1dpfbnQVIUuw/edit#gid=1518181298&amp;range=D12:F12</v>
      </c>
      <c r="O1122" t="s">
        <v>109</v>
      </c>
      <c r="P1122" t="s">
        <v>110</v>
      </c>
      <c r="Q1122" t="s">
        <v>111</v>
      </c>
      <c r="R1122">
        <v>8</v>
      </c>
    </row>
    <row r="1123" spans="1:18" x14ac:dyDescent="0.25">
      <c r="A1123" t="s">
        <v>691</v>
      </c>
      <c r="B1123" s="46">
        <f>VLOOKUP(Tabla14[[#This Row],[id]],Tabla2[],'aux buscarv'!B$1,FALSE)</f>
        <v>44993</v>
      </c>
      <c r="C1123" s="61">
        <f>VLOOKUP(Tabla14[[#This Row],[id]],Tabla2[],'aux buscarv'!C$1,FALSE)</f>
        <v>8</v>
      </c>
      <c r="D1123" s="61">
        <f>VLOOKUP(Tabla14[[#This Row],[id]],Tabla2[],'aux buscarv'!D$1,FALSE)</f>
        <v>3</v>
      </c>
      <c r="E1123" s="61">
        <f>VLOOKUP(Tabla14[[#This Row],[id]],Tabla2[],'aux buscarv'!E$1,FALSE)</f>
        <v>2023</v>
      </c>
      <c r="F1123" s="61">
        <f>VLOOKUP(Tabla14[[#This Row],[id]],Tabla2[],'aux buscarv'!F$1,FALSE)</f>
        <v>11</v>
      </c>
      <c r="G1123" s="61" t="str">
        <f>VLOOKUP(Tabla14[[#This Row],[id]],Tabla2[],'aux buscarv'!G$1,FALSE)</f>
        <v xml:space="preserve">HOSPITALES NACIONALES </v>
      </c>
      <c r="H1123" s="61" t="str">
        <f>VLOOKUP(Tabla14[[#This Row],[id]],Tabla2[],'aux buscarv'!H$1,FALSE)</f>
        <v>BUENOS AIRES</v>
      </c>
      <c r="I1123" s="61">
        <f>VLOOKUP(Tabla14[[#This Row],[id]],Tabla2[],'aux buscarv'!I$1,FALSE)</f>
        <v>47</v>
      </c>
      <c r="J1123" s="61" t="str">
        <f>VLOOKUP(Tabla14[[#This Row],[id]],Tabla2[],'aux buscarv'!J$1,FALSE)</f>
        <v>LUJAN</v>
      </c>
      <c r="K1123" s="61" t="str">
        <f>VLOOKUP(Tabla14[[#This Row],[id]],Tabla2[],'aux buscarv'!K$1,FALSE)</f>
        <v>TORRES</v>
      </c>
      <c r="L1123" s="61" t="str">
        <f>VLOOKUP(Tabla14[[#This Row],[id]],Tabla2[],'aux buscarv'!L$1,FALSE)</f>
        <v>HOSPITAL NACIONAL DR MANUEL A MOSTES DE OCA</v>
      </c>
      <c r="M1123" s="61" t="str">
        <f>VLOOKUP(Tabla14[[#This Row],[id]],Tabla2[],'aux buscarv'!M$1,FALSE)</f>
        <v>PADRE JOSE MARIA CRIADO ALONSO Y EVARISTO CARRIEGO</v>
      </c>
      <c r="N1123" s="62" t="str">
        <f>VLOOKUP(Tabla14[[#This Row],[id]],Tabla2[],'aux buscarv'!N$1,FALSE)</f>
        <v>https://docs.google.com/spreadsheets/d/1r4KX8v2TXpL_RzgmKxZ5MCtMXfbcd2V1dpfbnQVIUuw/edit#gid=1518181298&amp;range=D12:F12</v>
      </c>
      <c r="O1123" t="s">
        <v>109</v>
      </c>
      <c r="P1123" t="s">
        <v>110</v>
      </c>
      <c r="Q1123" t="s">
        <v>112</v>
      </c>
      <c r="R1123">
        <v>17</v>
      </c>
    </row>
    <row r="1124" spans="1:18" x14ac:dyDescent="0.25">
      <c r="A1124" t="s">
        <v>691</v>
      </c>
      <c r="B1124" s="46">
        <f>VLOOKUP(Tabla14[[#This Row],[id]],Tabla2[],'aux buscarv'!B$1,FALSE)</f>
        <v>44993</v>
      </c>
      <c r="C1124" s="61">
        <f>VLOOKUP(Tabla14[[#This Row],[id]],Tabla2[],'aux buscarv'!C$1,FALSE)</f>
        <v>8</v>
      </c>
      <c r="D1124" s="61">
        <f>VLOOKUP(Tabla14[[#This Row],[id]],Tabla2[],'aux buscarv'!D$1,FALSE)</f>
        <v>3</v>
      </c>
      <c r="E1124" s="61">
        <f>VLOOKUP(Tabla14[[#This Row],[id]],Tabla2[],'aux buscarv'!E$1,FALSE)</f>
        <v>2023</v>
      </c>
      <c r="F1124" s="61">
        <f>VLOOKUP(Tabla14[[#This Row],[id]],Tabla2[],'aux buscarv'!F$1,FALSE)</f>
        <v>11</v>
      </c>
      <c r="G1124" s="61" t="str">
        <f>VLOOKUP(Tabla14[[#This Row],[id]],Tabla2[],'aux buscarv'!G$1,FALSE)</f>
        <v xml:space="preserve">HOSPITALES NACIONALES </v>
      </c>
      <c r="H1124" s="61" t="str">
        <f>VLOOKUP(Tabla14[[#This Row],[id]],Tabla2[],'aux buscarv'!H$1,FALSE)</f>
        <v>BUENOS AIRES</v>
      </c>
      <c r="I1124" s="61">
        <f>VLOOKUP(Tabla14[[#This Row],[id]],Tabla2[],'aux buscarv'!I$1,FALSE)</f>
        <v>47</v>
      </c>
      <c r="J1124" s="61" t="str">
        <f>VLOOKUP(Tabla14[[#This Row],[id]],Tabla2[],'aux buscarv'!J$1,FALSE)</f>
        <v>LUJAN</v>
      </c>
      <c r="K1124" s="61" t="str">
        <f>VLOOKUP(Tabla14[[#This Row],[id]],Tabla2[],'aux buscarv'!K$1,FALSE)</f>
        <v>TORRES</v>
      </c>
      <c r="L1124" s="61" t="str">
        <f>VLOOKUP(Tabla14[[#This Row],[id]],Tabla2[],'aux buscarv'!L$1,FALSE)</f>
        <v>HOSPITAL NACIONAL DR MANUEL A MOSTES DE OCA</v>
      </c>
      <c r="M1124" s="61" t="str">
        <f>VLOOKUP(Tabla14[[#This Row],[id]],Tabla2[],'aux buscarv'!M$1,FALSE)</f>
        <v>PADRE JOSE MARIA CRIADO ALONSO Y EVARISTO CARRIEGO</v>
      </c>
      <c r="N1124" s="62" t="str">
        <f>VLOOKUP(Tabla14[[#This Row],[id]],Tabla2[],'aux buscarv'!N$1,FALSE)</f>
        <v>https://docs.google.com/spreadsheets/d/1r4KX8v2TXpL_RzgmKxZ5MCtMXfbcd2V1dpfbnQVIUuw/edit#gid=1518181298&amp;range=D12:F12</v>
      </c>
      <c r="O1124" t="s">
        <v>109</v>
      </c>
      <c r="P1124" t="s">
        <v>110</v>
      </c>
      <c r="Q1124" t="s">
        <v>120</v>
      </c>
      <c r="R1124">
        <v>2</v>
      </c>
    </row>
    <row r="1125" spans="1:18" x14ac:dyDescent="0.25">
      <c r="A1125" t="s">
        <v>687</v>
      </c>
      <c r="B1125" s="46">
        <f>VLOOKUP(Tabla14[[#This Row],[id]],Tabla2[],'aux buscarv'!B$1,FALSE)</f>
        <v>44993</v>
      </c>
      <c r="C1125" s="61">
        <f>VLOOKUP(Tabla14[[#This Row],[id]],Tabla2[],'aux buscarv'!C$1,FALSE)</f>
        <v>8</v>
      </c>
      <c r="D1125" s="61">
        <f>VLOOKUP(Tabla14[[#This Row],[id]],Tabla2[],'aux buscarv'!D$1,FALSE)</f>
        <v>3</v>
      </c>
      <c r="E1125" s="61">
        <f>VLOOKUP(Tabla14[[#This Row],[id]],Tabla2[],'aux buscarv'!E$1,FALSE)</f>
        <v>2023</v>
      </c>
      <c r="F1125" s="61">
        <f>VLOOKUP(Tabla14[[#This Row],[id]],Tabla2[],'aux buscarv'!F$1,FALSE)</f>
        <v>11</v>
      </c>
      <c r="G1125" s="61" t="str">
        <f>VLOOKUP(Tabla14[[#This Row],[id]],Tabla2[],'aux buscarv'!G$1,FALSE)</f>
        <v>DAPPTE</v>
      </c>
      <c r="H1125" s="61" t="str">
        <f>VLOOKUP(Tabla14[[#This Row],[id]],Tabla2[],'aux buscarv'!H$1,FALSE)</f>
        <v>CABA</v>
      </c>
      <c r="I1125" s="61">
        <f>VLOOKUP(Tabla14[[#This Row],[id]],Tabla2[],'aux buscarv'!I$1,FALSE)</f>
        <v>46</v>
      </c>
      <c r="J1125" s="61" t="str">
        <f>VLOOKUP(Tabla14[[#This Row],[id]],Tabla2[],'aux buscarv'!J$1,FALSE)</f>
        <v>COMUNA 4</v>
      </c>
      <c r="K1125" s="61" t="str">
        <f>VLOOKUP(Tabla14[[#This Row],[id]],Tabla2[],'aux buscarv'!K$1,FALSE)</f>
        <v>POMPEYA</v>
      </c>
      <c r="L1125" s="61" t="str">
        <f>VLOOKUP(Tabla14[[#This Row],[id]],Tabla2[],'aux buscarv'!L$1,FALSE)</f>
        <v>ESTACION DR SAENZ NUEVA</v>
      </c>
      <c r="M1125" s="61" t="str">
        <f>VLOOKUP(Tabla14[[#This Row],[id]],Tabla2[],'aux buscarv'!M$1,FALSE)</f>
        <v>AV SAENZ Y AV PERITO MORENO</v>
      </c>
      <c r="N1125" s="62" t="str">
        <f>VLOOKUP(Tabla14[[#This Row],[id]],Tabla2[],'aux buscarv'!N$1,FALSE)</f>
        <v>https://docs.google.com/spreadsheets/d/1r4KX8v2TXpL_RzgmKxZ5MCtMXfbcd2V1dpfbnQVIUuw/edit#gid=1025153663&amp;range=C12:E12</v>
      </c>
      <c r="O1125" t="s">
        <v>109</v>
      </c>
      <c r="P1125" t="s">
        <v>110</v>
      </c>
      <c r="Q1125" t="s">
        <v>111</v>
      </c>
      <c r="R1125">
        <v>45</v>
      </c>
    </row>
    <row r="1126" spans="1:18" x14ac:dyDescent="0.25">
      <c r="A1126" t="s">
        <v>687</v>
      </c>
      <c r="B1126" s="46">
        <f>VLOOKUP(Tabla14[[#This Row],[id]],Tabla2[],'aux buscarv'!B$1,FALSE)</f>
        <v>44993</v>
      </c>
      <c r="C1126" s="61">
        <f>VLOOKUP(Tabla14[[#This Row],[id]],Tabla2[],'aux buscarv'!C$1,FALSE)</f>
        <v>8</v>
      </c>
      <c r="D1126" s="61">
        <f>VLOOKUP(Tabla14[[#This Row],[id]],Tabla2[],'aux buscarv'!D$1,FALSE)</f>
        <v>3</v>
      </c>
      <c r="E1126" s="61">
        <f>VLOOKUP(Tabla14[[#This Row],[id]],Tabla2[],'aux buscarv'!E$1,FALSE)</f>
        <v>2023</v>
      </c>
      <c r="F1126" s="61">
        <f>VLOOKUP(Tabla14[[#This Row],[id]],Tabla2[],'aux buscarv'!F$1,FALSE)</f>
        <v>11</v>
      </c>
      <c r="G1126" s="61" t="str">
        <f>VLOOKUP(Tabla14[[#This Row],[id]],Tabla2[],'aux buscarv'!G$1,FALSE)</f>
        <v>DAPPTE</v>
      </c>
      <c r="H1126" s="61" t="str">
        <f>VLOOKUP(Tabla14[[#This Row],[id]],Tabla2[],'aux buscarv'!H$1,FALSE)</f>
        <v>CABA</v>
      </c>
      <c r="I1126" s="61">
        <f>VLOOKUP(Tabla14[[#This Row],[id]],Tabla2[],'aux buscarv'!I$1,FALSE)</f>
        <v>46</v>
      </c>
      <c r="J1126" s="61" t="str">
        <f>VLOOKUP(Tabla14[[#This Row],[id]],Tabla2[],'aux buscarv'!J$1,FALSE)</f>
        <v>COMUNA 4</v>
      </c>
      <c r="K1126" s="61" t="str">
        <f>VLOOKUP(Tabla14[[#This Row],[id]],Tabla2[],'aux buscarv'!K$1,FALSE)</f>
        <v>POMPEYA</v>
      </c>
      <c r="L1126" s="61" t="str">
        <f>VLOOKUP(Tabla14[[#This Row],[id]],Tabla2[],'aux buscarv'!L$1,FALSE)</f>
        <v>ESTACION DR SAENZ NUEVA</v>
      </c>
      <c r="M1126" s="61" t="str">
        <f>VLOOKUP(Tabla14[[#This Row],[id]],Tabla2[],'aux buscarv'!M$1,FALSE)</f>
        <v>AV SAENZ Y AV PERITO MORENO</v>
      </c>
      <c r="N1126" s="62" t="str">
        <f>VLOOKUP(Tabla14[[#This Row],[id]],Tabla2[],'aux buscarv'!N$1,FALSE)</f>
        <v>https://docs.google.com/spreadsheets/d/1r4KX8v2TXpL_RzgmKxZ5MCtMXfbcd2V1dpfbnQVIUuw/edit#gid=1025153663&amp;range=C12:E12</v>
      </c>
      <c r="O1126" t="s">
        <v>109</v>
      </c>
      <c r="P1126" t="s">
        <v>110</v>
      </c>
      <c r="Q1126" t="s">
        <v>112</v>
      </c>
      <c r="R1126">
        <v>2</v>
      </c>
    </row>
    <row r="1127" spans="1:18" x14ac:dyDescent="0.25">
      <c r="A1127" t="s">
        <v>687</v>
      </c>
      <c r="B1127" s="46">
        <f>VLOOKUP(Tabla14[[#This Row],[id]],Tabla2[],'aux buscarv'!B$1,FALSE)</f>
        <v>44993</v>
      </c>
      <c r="C1127" s="61">
        <f>VLOOKUP(Tabla14[[#This Row],[id]],Tabla2[],'aux buscarv'!C$1,FALSE)</f>
        <v>8</v>
      </c>
      <c r="D1127" s="61">
        <f>VLOOKUP(Tabla14[[#This Row],[id]],Tabla2[],'aux buscarv'!D$1,FALSE)</f>
        <v>3</v>
      </c>
      <c r="E1127" s="61">
        <f>VLOOKUP(Tabla14[[#This Row],[id]],Tabla2[],'aux buscarv'!E$1,FALSE)</f>
        <v>2023</v>
      </c>
      <c r="F1127" s="61">
        <f>VLOOKUP(Tabla14[[#This Row],[id]],Tabla2[],'aux buscarv'!F$1,FALSE)</f>
        <v>11</v>
      </c>
      <c r="G1127" s="61" t="str">
        <f>VLOOKUP(Tabla14[[#This Row],[id]],Tabla2[],'aux buscarv'!G$1,FALSE)</f>
        <v>DAPPTE</v>
      </c>
      <c r="H1127" s="61" t="str">
        <f>VLOOKUP(Tabla14[[#This Row],[id]],Tabla2[],'aux buscarv'!H$1,FALSE)</f>
        <v>CABA</v>
      </c>
      <c r="I1127" s="61">
        <f>VLOOKUP(Tabla14[[#This Row],[id]],Tabla2[],'aux buscarv'!I$1,FALSE)</f>
        <v>46</v>
      </c>
      <c r="J1127" s="61" t="str">
        <f>VLOOKUP(Tabla14[[#This Row],[id]],Tabla2[],'aux buscarv'!J$1,FALSE)</f>
        <v>COMUNA 4</v>
      </c>
      <c r="K1127" s="61" t="str">
        <f>VLOOKUP(Tabla14[[#This Row],[id]],Tabla2[],'aux buscarv'!K$1,FALSE)</f>
        <v>POMPEYA</v>
      </c>
      <c r="L1127" s="61" t="str">
        <f>VLOOKUP(Tabla14[[#This Row],[id]],Tabla2[],'aux buscarv'!L$1,FALSE)</f>
        <v>ESTACION DR SAENZ NUEVA</v>
      </c>
      <c r="M1127" s="61" t="str">
        <f>VLOOKUP(Tabla14[[#This Row],[id]],Tabla2[],'aux buscarv'!M$1,FALSE)</f>
        <v>AV SAENZ Y AV PERITO MORENO</v>
      </c>
      <c r="N1127" s="62" t="str">
        <f>VLOOKUP(Tabla14[[#This Row],[id]],Tabla2[],'aux buscarv'!N$1,FALSE)</f>
        <v>https://docs.google.com/spreadsheets/d/1r4KX8v2TXpL_RzgmKxZ5MCtMXfbcd2V1dpfbnQVIUuw/edit#gid=1025153663&amp;range=C12:E12</v>
      </c>
      <c r="O1127" t="s">
        <v>109</v>
      </c>
      <c r="P1127" t="s">
        <v>113</v>
      </c>
      <c r="Q1127" t="s">
        <v>112</v>
      </c>
      <c r="R1127">
        <v>45</v>
      </c>
    </row>
    <row r="1128" spans="1:18" x14ac:dyDescent="0.25">
      <c r="A1128" t="s">
        <v>658</v>
      </c>
      <c r="B1128" s="46">
        <f>VLOOKUP(Tabla14[[#This Row],[id]],Tabla2[],'aux buscarv'!B$1,FALSE)</f>
        <v>44994</v>
      </c>
      <c r="C1128" s="61">
        <f>VLOOKUP(Tabla14[[#This Row],[id]],Tabla2[],'aux buscarv'!C$1,FALSE)</f>
        <v>9</v>
      </c>
      <c r="D1128" s="61">
        <f>VLOOKUP(Tabla14[[#This Row],[id]],Tabla2[],'aux buscarv'!D$1,FALSE)</f>
        <v>3</v>
      </c>
      <c r="E1128" s="61">
        <f>VLOOKUP(Tabla14[[#This Row],[id]],Tabla2[],'aux buscarv'!E$1,FALSE)</f>
        <v>2023</v>
      </c>
      <c r="F1128" s="61">
        <f>VLOOKUP(Tabla14[[#This Row],[id]],Tabla2[],'aux buscarv'!F$1,FALSE)</f>
        <v>11</v>
      </c>
      <c r="G1128" s="61" t="str">
        <f>VLOOKUP(Tabla14[[#This Row],[id]],Tabla2[],'aux buscarv'!G$1,FALSE)</f>
        <v>EETB</v>
      </c>
      <c r="H1128" s="61" t="str">
        <f>VLOOKUP(Tabla14[[#This Row],[id]],Tabla2[],'aux buscarv'!H$1,FALSE)</f>
        <v>CABA</v>
      </c>
      <c r="I1128" s="61">
        <f>VLOOKUP(Tabla14[[#This Row],[id]],Tabla2[],'aux buscarv'!I$1,FALSE)</f>
        <v>44</v>
      </c>
      <c r="J1128" s="61" t="str">
        <f>VLOOKUP(Tabla14[[#This Row],[id]],Tabla2[],'aux buscarv'!J$1,FALSE)</f>
        <v>COMUNA 15</v>
      </c>
      <c r="K1128" s="61" t="str">
        <f>VLOOKUP(Tabla14[[#This Row],[id]],Tabla2[],'aux buscarv'!K$1,FALSE)</f>
        <v>CHACARITA</v>
      </c>
      <c r="L1128" s="61" t="str">
        <f>VLOOKUP(Tabla14[[#This Row],[id]],Tabla2[],'aux buscarv'!L$1,FALSE)</f>
        <v>VILLA LAS CARBONILLAS</v>
      </c>
      <c r="M1128" s="61" t="str">
        <f>VLOOKUP(Tabla14[[#This Row],[id]],Tabla2[],'aux buscarv'!M$1,FALSE)</f>
        <v>ESPINOSA 2899</v>
      </c>
      <c r="N1128" s="62" t="str">
        <f>VLOOKUP(Tabla14[[#This Row],[id]],Tabla2[],'aux buscarv'!N$1,FALSE)</f>
        <v>https://goo.gl/maps/wnXVnL328NdRr3Ge6</v>
      </c>
      <c r="O1128" t="s">
        <v>109</v>
      </c>
      <c r="P1128" t="s">
        <v>110</v>
      </c>
      <c r="Q1128" t="s">
        <v>111</v>
      </c>
      <c r="R1128">
        <v>8</v>
      </c>
    </row>
    <row r="1129" spans="1:18" x14ac:dyDescent="0.25">
      <c r="A1129" t="s">
        <v>658</v>
      </c>
      <c r="B1129" s="46">
        <f>VLOOKUP(Tabla14[[#This Row],[id]],Tabla2[],'aux buscarv'!B$1,FALSE)</f>
        <v>44994</v>
      </c>
      <c r="C1129" s="61">
        <f>VLOOKUP(Tabla14[[#This Row],[id]],Tabla2[],'aux buscarv'!C$1,FALSE)</f>
        <v>9</v>
      </c>
      <c r="D1129" s="61">
        <f>VLOOKUP(Tabla14[[#This Row],[id]],Tabla2[],'aux buscarv'!D$1,FALSE)</f>
        <v>3</v>
      </c>
      <c r="E1129" s="61">
        <f>VLOOKUP(Tabla14[[#This Row],[id]],Tabla2[],'aux buscarv'!E$1,FALSE)</f>
        <v>2023</v>
      </c>
      <c r="F1129" s="61">
        <f>VLOOKUP(Tabla14[[#This Row],[id]],Tabla2[],'aux buscarv'!F$1,FALSE)</f>
        <v>11</v>
      </c>
      <c r="G1129" s="61" t="str">
        <f>VLOOKUP(Tabla14[[#This Row],[id]],Tabla2[],'aux buscarv'!G$1,FALSE)</f>
        <v>EETB</v>
      </c>
      <c r="H1129" s="61" t="str">
        <f>VLOOKUP(Tabla14[[#This Row],[id]],Tabla2[],'aux buscarv'!H$1,FALSE)</f>
        <v>CABA</v>
      </c>
      <c r="I1129" s="61">
        <f>VLOOKUP(Tabla14[[#This Row],[id]],Tabla2[],'aux buscarv'!I$1,FALSE)</f>
        <v>44</v>
      </c>
      <c r="J1129" s="61" t="str">
        <f>VLOOKUP(Tabla14[[#This Row],[id]],Tabla2[],'aux buscarv'!J$1,FALSE)</f>
        <v>COMUNA 15</v>
      </c>
      <c r="K1129" s="61" t="str">
        <f>VLOOKUP(Tabla14[[#This Row],[id]],Tabla2[],'aux buscarv'!K$1,FALSE)</f>
        <v>CHACARITA</v>
      </c>
      <c r="L1129" s="61" t="str">
        <f>VLOOKUP(Tabla14[[#This Row],[id]],Tabla2[],'aux buscarv'!L$1,FALSE)</f>
        <v>VILLA LAS CARBONILLAS</v>
      </c>
      <c r="M1129" s="61" t="str">
        <f>VLOOKUP(Tabla14[[#This Row],[id]],Tabla2[],'aux buscarv'!M$1,FALSE)</f>
        <v>ESPINOSA 2899</v>
      </c>
      <c r="N1129" s="62" t="str">
        <f>VLOOKUP(Tabla14[[#This Row],[id]],Tabla2[],'aux buscarv'!N$1,FALSE)</f>
        <v>https://goo.gl/maps/wnXVnL328NdRr3Ge6</v>
      </c>
      <c r="O1129" t="s">
        <v>109</v>
      </c>
      <c r="P1129" t="s">
        <v>110</v>
      </c>
      <c r="Q1129" t="s">
        <v>112</v>
      </c>
      <c r="R1129">
        <v>18</v>
      </c>
    </row>
    <row r="1130" spans="1:18" x14ac:dyDescent="0.25">
      <c r="A1130" t="s">
        <v>658</v>
      </c>
      <c r="B1130" s="46">
        <f>VLOOKUP(Tabla14[[#This Row],[id]],Tabla2[],'aux buscarv'!B$1,FALSE)</f>
        <v>44994</v>
      </c>
      <c r="C1130" s="61">
        <f>VLOOKUP(Tabla14[[#This Row],[id]],Tabla2[],'aux buscarv'!C$1,FALSE)</f>
        <v>9</v>
      </c>
      <c r="D1130" s="61">
        <f>VLOOKUP(Tabla14[[#This Row],[id]],Tabla2[],'aux buscarv'!D$1,FALSE)</f>
        <v>3</v>
      </c>
      <c r="E1130" s="61">
        <f>VLOOKUP(Tabla14[[#This Row],[id]],Tabla2[],'aux buscarv'!E$1,FALSE)</f>
        <v>2023</v>
      </c>
      <c r="F1130" s="61">
        <f>VLOOKUP(Tabla14[[#This Row],[id]],Tabla2[],'aux buscarv'!F$1,FALSE)</f>
        <v>11</v>
      </c>
      <c r="G1130" s="61" t="str">
        <f>VLOOKUP(Tabla14[[#This Row],[id]],Tabla2[],'aux buscarv'!G$1,FALSE)</f>
        <v>EETB</v>
      </c>
      <c r="H1130" s="61" t="str">
        <f>VLOOKUP(Tabla14[[#This Row],[id]],Tabla2[],'aux buscarv'!H$1,FALSE)</f>
        <v>CABA</v>
      </c>
      <c r="I1130" s="61">
        <f>VLOOKUP(Tabla14[[#This Row],[id]],Tabla2[],'aux buscarv'!I$1,FALSE)</f>
        <v>44</v>
      </c>
      <c r="J1130" s="61" t="str">
        <f>VLOOKUP(Tabla14[[#This Row],[id]],Tabla2[],'aux buscarv'!J$1,FALSE)</f>
        <v>COMUNA 15</v>
      </c>
      <c r="K1130" s="61" t="str">
        <f>VLOOKUP(Tabla14[[#This Row],[id]],Tabla2[],'aux buscarv'!K$1,FALSE)</f>
        <v>CHACARITA</v>
      </c>
      <c r="L1130" s="61" t="str">
        <f>VLOOKUP(Tabla14[[#This Row],[id]],Tabla2[],'aux buscarv'!L$1,FALSE)</f>
        <v>VILLA LAS CARBONILLAS</v>
      </c>
      <c r="M1130" s="61" t="str">
        <f>VLOOKUP(Tabla14[[#This Row],[id]],Tabla2[],'aux buscarv'!M$1,FALSE)</f>
        <v>ESPINOSA 2899</v>
      </c>
      <c r="N1130" s="62" t="str">
        <f>VLOOKUP(Tabla14[[#This Row],[id]],Tabla2[],'aux buscarv'!N$1,FALSE)</f>
        <v>https://goo.gl/maps/wnXVnL328NdRr3Ge6</v>
      </c>
      <c r="O1130" t="s">
        <v>114</v>
      </c>
      <c r="P1130" t="s">
        <v>115</v>
      </c>
      <c r="Q1130" t="s">
        <v>111</v>
      </c>
      <c r="R1130">
        <v>4</v>
      </c>
    </row>
    <row r="1131" spans="1:18" x14ac:dyDescent="0.25">
      <c r="A1131" t="s">
        <v>658</v>
      </c>
      <c r="B1131" s="46">
        <f>VLOOKUP(Tabla14[[#This Row],[id]],Tabla2[],'aux buscarv'!B$1,FALSE)</f>
        <v>44994</v>
      </c>
      <c r="C1131" s="61">
        <f>VLOOKUP(Tabla14[[#This Row],[id]],Tabla2[],'aux buscarv'!C$1,FALSE)</f>
        <v>9</v>
      </c>
      <c r="D1131" s="61">
        <f>VLOOKUP(Tabla14[[#This Row],[id]],Tabla2[],'aux buscarv'!D$1,FALSE)</f>
        <v>3</v>
      </c>
      <c r="E1131" s="61">
        <f>VLOOKUP(Tabla14[[#This Row],[id]],Tabla2[],'aux buscarv'!E$1,FALSE)</f>
        <v>2023</v>
      </c>
      <c r="F1131" s="61">
        <f>VLOOKUP(Tabla14[[#This Row],[id]],Tabla2[],'aux buscarv'!F$1,FALSE)</f>
        <v>11</v>
      </c>
      <c r="G1131" s="61" t="str">
        <f>VLOOKUP(Tabla14[[#This Row],[id]],Tabla2[],'aux buscarv'!G$1,FALSE)</f>
        <v>EETB</v>
      </c>
      <c r="H1131" s="61" t="str">
        <f>VLOOKUP(Tabla14[[#This Row],[id]],Tabla2[],'aux buscarv'!H$1,FALSE)</f>
        <v>CABA</v>
      </c>
      <c r="I1131" s="61">
        <f>VLOOKUP(Tabla14[[#This Row],[id]],Tabla2[],'aux buscarv'!I$1,FALSE)</f>
        <v>44</v>
      </c>
      <c r="J1131" s="61" t="str">
        <f>VLOOKUP(Tabla14[[#This Row],[id]],Tabla2[],'aux buscarv'!J$1,FALSE)</f>
        <v>COMUNA 15</v>
      </c>
      <c r="K1131" s="61" t="str">
        <f>VLOOKUP(Tabla14[[#This Row],[id]],Tabla2[],'aux buscarv'!K$1,FALSE)</f>
        <v>CHACARITA</v>
      </c>
      <c r="L1131" s="61" t="str">
        <f>VLOOKUP(Tabla14[[#This Row],[id]],Tabla2[],'aux buscarv'!L$1,FALSE)</f>
        <v>VILLA LAS CARBONILLAS</v>
      </c>
      <c r="M1131" s="61" t="str">
        <f>VLOOKUP(Tabla14[[#This Row],[id]],Tabla2[],'aux buscarv'!M$1,FALSE)</f>
        <v>ESPINOSA 2899</v>
      </c>
      <c r="N1131" s="62" t="str">
        <f>VLOOKUP(Tabla14[[#This Row],[id]],Tabla2[],'aux buscarv'!N$1,FALSE)</f>
        <v>https://goo.gl/maps/wnXVnL328NdRr3Ge6</v>
      </c>
      <c r="O1131" t="s">
        <v>114</v>
      </c>
      <c r="P1131" t="s">
        <v>123</v>
      </c>
      <c r="Q1131" t="s">
        <v>124</v>
      </c>
      <c r="R1131">
        <v>2</v>
      </c>
    </row>
    <row r="1132" spans="1:18" x14ac:dyDescent="0.25">
      <c r="A1132" t="s">
        <v>658</v>
      </c>
      <c r="B1132" s="46">
        <f>VLOOKUP(Tabla14[[#This Row],[id]],Tabla2[],'aux buscarv'!B$1,FALSE)</f>
        <v>44994</v>
      </c>
      <c r="C1132" s="61">
        <f>VLOOKUP(Tabla14[[#This Row],[id]],Tabla2[],'aux buscarv'!C$1,FALSE)</f>
        <v>9</v>
      </c>
      <c r="D1132" s="61">
        <f>VLOOKUP(Tabla14[[#This Row],[id]],Tabla2[],'aux buscarv'!D$1,FALSE)</f>
        <v>3</v>
      </c>
      <c r="E1132" s="61">
        <f>VLOOKUP(Tabla14[[#This Row],[id]],Tabla2[],'aux buscarv'!E$1,FALSE)</f>
        <v>2023</v>
      </c>
      <c r="F1132" s="61">
        <f>VLOOKUP(Tabla14[[#This Row],[id]],Tabla2[],'aux buscarv'!F$1,FALSE)</f>
        <v>11</v>
      </c>
      <c r="G1132" s="61" t="str">
        <f>VLOOKUP(Tabla14[[#This Row],[id]],Tabla2[],'aux buscarv'!G$1,FALSE)</f>
        <v>EETB</v>
      </c>
      <c r="H1132" s="61" t="str">
        <f>VLOOKUP(Tabla14[[#This Row],[id]],Tabla2[],'aux buscarv'!H$1,FALSE)</f>
        <v>CABA</v>
      </c>
      <c r="I1132" s="61">
        <f>VLOOKUP(Tabla14[[#This Row],[id]],Tabla2[],'aux buscarv'!I$1,FALSE)</f>
        <v>44</v>
      </c>
      <c r="J1132" s="61" t="str">
        <f>VLOOKUP(Tabla14[[#This Row],[id]],Tabla2[],'aux buscarv'!J$1,FALSE)</f>
        <v>COMUNA 15</v>
      </c>
      <c r="K1132" s="61" t="str">
        <f>VLOOKUP(Tabla14[[#This Row],[id]],Tabla2[],'aux buscarv'!K$1,FALSE)</f>
        <v>CHACARITA</v>
      </c>
      <c r="L1132" s="61" t="str">
        <f>VLOOKUP(Tabla14[[#This Row],[id]],Tabla2[],'aux buscarv'!L$1,FALSE)</f>
        <v>VILLA LAS CARBONILLAS</v>
      </c>
      <c r="M1132" s="61" t="str">
        <f>VLOOKUP(Tabla14[[#This Row],[id]],Tabla2[],'aux buscarv'!M$1,FALSE)</f>
        <v>ESPINOSA 2899</v>
      </c>
      <c r="N1132" s="62" t="str">
        <f>VLOOKUP(Tabla14[[#This Row],[id]],Tabla2[],'aux buscarv'!N$1,FALSE)</f>
        <v>https://goo.gl/maps/wnXVnL328NdRr3Ge6</v>
      </c>
      <c r="O1132" t="s">
        <v>114</v>
      </c>
      <c r="P1132" t="s">
        <v>123</v>
      </c>
      <c r="Q1132" t="s">
        <v>111</v>
      </c>
      <c r="R1132">
        <v>18</v>
      </c>
    </row>
    <row r="1133" spans="1:18" x14ac:dyDescent="0.25">
      <c r="A1133" t="s">
        <v>700</v>
      </c>
      <c r="B1133" s="46">
        <f>VLOOKUP(Tabla14[[#This Row],[id]],Tabla2[],'aux buscarv'!B$1,FALSE)</f>
        <v>44994</v>
      </c>
      <c r="C1133" s="61">
        <f>VLOOKUP(Tabla14[[#This Row],[id]],Tabla2[],'aux buscarv'!C$1,FALSE)</f>
        <v>9</v>
      </c>
      <c r="D1133" s="61">
        <f>VLOOKUP(Tabla14[[#This Row],[id]],Tabla2[],'aux buscarv'!D$1,FALSE)</f>
        <v>3</v>
      </c>
      <c r="E1133" s="61">
        <f>VLOOKUP(Tabla14[[#This Row],[id]],Tabla2[],'aux buscarv'!E$1,FALSE)</f>
        <v>2023</v>
      </c>
      <c r="F1133" s="61">
        <f>VLOOKUP(Tabla14[[#This Row],[id]],Tabla2[],'aux buscarv'!F$1,FALSE)</f>
        <v>11</v>
      </c>
      <c r="G1133" s="61" t="str">
        <f>VLOOKUP(Tabla14[[#This Row],[id]],Tabla2[],'aux buscarv'!G$1,FALSE)</f>
        <v>JUEGOS EVITA</v>
      </c>
      <c r="H1133" s="61" t="str">
        <f>VLOOKUP(Tabla14[[#This Row],[id]],Tabla2[],'aux buscarv'!H$1,FALSE)</f>
        <v>BUENOS AIRES</v>
      </c>
      <c r="I1133" s="61">
        <f>VLOOKUP(Tabla14[[#This Row],[id]],Tabla2[],'aux buscarv'!I$1,FALSE)</f>
        <v>48</v>
      </c>
      <c r="J1133" s="61" t="str">
        <f>VLOOKUP(Tabla14[[#This Row],[id]],Tabla2[],'aux buscarv'!J$1,FALSE)</f>
        <v>GENERAL PUEYRREDON</v>
      </c>
      <c r="K1133" s="61" t="str">
        <f>VLOOKUP(Tabla14[[#This Row],[id]],Tabla2[],'aux buscarv'!K$1,FALSE)</f>
        <v xml:space="preserve">MAR DEL PLATA </v>
      </c>
      <c r="L1133" s="61" t="str">
        <f>VLOOKUP(Tabla14[[#This Row],[id]],Tabla2[],'aux buscarv'!L$1,FALSE)</f>
        <v>PREDIO CHAPLMALAL</v>
      </c>
      <c r="M1133" s="61" t="str">
        <f>VLOOKUP(Tabla14[[#This Row],[id]],Tabla2[],'aux buscarv'!M$1,FALSE)</f>
        <v>CALLE 801 Y CALLE 0</v>
      </c>
      <c r="N1133" s="62" t="str">
        <f>VLOOKUP(Tabla14[[#This Row],[id]],Tabla2[],'aux buscarv'!N$1,FALSE)</f>
        <v>https://docs.google.com/spreadsheets/d/1r4KX8v2TXpL_RzgmKxZ5MCtMXfbcd2V1dpfbnQVIUuw/edit#gid=559467648&amp;range=C12:I12</v>
      </c>
      <c r="O1133" t="s">
        <v>109</v>
      </c>
      <c r="P1133" t="s">
        <v>110</v>
      </c>
      <c r="Q1133" t="s">
        <v>111</v>
      </c>
      <c r="R1133">
        <v>4</v>
      </c>
    </row>
    <row r="1134" spans="1:18" x14ac:dyDescent="0.25">
      <c r="A1134" t="s">
        <v>700</v>
      </c>
      <c r="B1134" s="46">
        <f>VLOOKUP(Tabla14[[#This Row],[id]],Tabla2[],'aux buscarv'!B$1,FALSE)</f>
        <v>44994</v>
      </c>
      <c r="C1134" s="61">
        <f>VLOOKUP(Tabla14[[#This Row],[id]],Tabla2[],'aux buscarv'!C$1,FALSE)</f>
        <v>9</v>
      </c>
      <c r="D1134" s="61">
        <f>VLOOKUP(Tabla14[[#This Row],[id]],Tabla2[],'aux buscarv'!D$1,FALSE)</f>
        <v>3</v>
      </c>
      <c r="E1134" s="61">
        <f>VLOOKUP(Tabla14[[#This Row],[id]],Tabla2[],'aux buscarv'!E$1,FALSE)</f>
        <v>2023</v>
      </c>
      <c r="F1134" s="61">
        <f>VLOOKUP(Tabla14[[#This Row],[id]],Tabla2[],'aux buscarv'!F$1,FALSE)</f>
        <v>11</v>
      </c>
      <c r="G1134" s="61" t="str">
        <f>VLOOKUP(Tabla14[[#This Row],[id]],Tabla2[],'aux buscarv'!G$1,FALSE)</f>
        <v>JUEGOS EVITA</v>
      </c>
      <c r="H1134" s="61" t="str">
        <f>VLOOKUP(Tabla14[[#This Row],[id]],Tabla2[],'aux buscarv'!H$1,FALSE)</f>
        <v>BUENOS AIRES</v>
      </c>
      <c r="I1134" s="61">
        <f>VLOOKUP(Tabla14[[#This Row],[id]],Tabla2[],'aux buscarv'!I$1,FALSE)</f>
        <v>48</v>
      </c>
      <c r="J1134" s="61" t="str">
        <f>VLOOKUP(Tabla14[[#This Row],[id]],Tabla2[],'aux buscarv'!J$1,FALSE)</f>
        <v>GENERAL PUEYRREDON</v>
      </c>
      <c r="K1134" s="61" t="str">
        <f>VLOOKUP(Tabla14[[#This Row],[id]],Tabla2[],'aux buscarv'!K$1,FALSE)</f>
        <v xml:space="preserve">MAR DEL PLATA </v>
      </c>
      <c r="L1134" s="61" t="str">
        <f>VLOOKUP(Tabla14[[#This Row],[id]],Tabla2[],'aux buscarv'!L$1,FALSE)</f>
        <v>PREDIO CHAPLMALAL</v>
      </c>
      <c r="M1134" s="61" t="str">
        <f>VLOOKUP(Tabla14[[#This Row],[id]],Tabla2[],'aux buscarv'!M$1,FALSE)</f>
        <v>CALLE 801 Y CALLE 0</v>
      </c>
      <c r="N1134" s="62" t="str">
        <f>VLOOKUP(Tabla14[[#This Row],[id]],Tabla2[],'aux buscarv'!N$1,FALSE)</f>
        <v>https://docs.google.com/spreadsheets/d/1r4KX8v2TXpL_RzgmKxZ5MCtMXfbcd2V1dpfbnQVIUuw/edit#gid=559467648&amp;range=C12:I12</v>
      </c>
      <c r="O1134" t="s">
        <v>109</v>
      </c>
      <c r="P1134" t="s">
        <v>110</v>
      </c>
      <c r="Q1134" t="s">
        <v>112</v>
      </c>
      <c r="R1134">
        <v>7</v>
      </c>
    </row>
    <row r="1135" spans="1:18" x14ac:dyDescent="0.25">
      <c r="A1135" t="s">
        <v>700</v>
      </c>
      <c r="B1135" s="46">
        <f>VLOOKUP(Tabla14[[#This Row],[id]],Tabla2[],'aux buscarv'!B$1,FALSE)</f>
        <v>44994</v>
      </c>
      <c r="C1135" s="61">
        <f>VLOOKUP(Tabla14[[#This Row],[id]],Tabla2[],'aux buscarv'!C$1,FALSE)</f>
        <v>9</v>
      </c>
      <c r="D1135" s="61">
        <f>VLOOKUP(Tabla14[[#This Row],[id]],Tabla2[],'aux buscarv'!D$1,FALSE)</f>
        <v>3</v>
      </c>
      <c r="E1135" s="61">
        <f>VLOOKUP(Tabla14[[#This Row],[id]],Tabla2[],'aux buscarv'!E$1,FALSE)</f>
        <v>2023</v>
      </c>
      <c r="F1135" s="61">
        <f>VLOOKUP(Tabla14[[#This Row],[id]],Tabla2[],'aux buscarv'!F$1,FALSE)</f>
        <v>11</v>
      </c>
      <c r="G1135" s="61" t="str">
        <f>VLOOKUP(Tabla14[[#This Row],[id]],Tabla2[],'aux buscarv'!G$1,FALSE)</f>
        <v>JUEGOS EVITA</v>
      </c>
      <c r="H1135" s="61" t="str">
        <f>VLOOKUP(Tabla14[[#This Row],[id]],Tabla2[],'aux buscarv'!H$1,FALSE)</f>
        <v>BUENOS AIRES</v>
      </c>
      <c r="I1135" s="61">
        <f>VLOOKUP(Tabla14[[#This Row],[id]],Tabla2[],'aux buscarv'!I$1,FALSE)</f>
        <v>48</v>
      </c>
      <c r="J1135" s="61" t="str">
        <f>VLOOKUP(Tabla14[[#This Row],[id]],Tabla2[],'aux buscarv'!J$1,FALSE)</f>
        <v>GENERAL PUEYRREDON</v>
      </c>
      <c r="K1135" s="61" t="str">
        <f>VLOOKUP(Tabla14[[#This Row],[id]],Tabla2[],'aux buscarv'!K$1,FALSE)</f>
        <v xml:space="preserve">MAR DEL PLATA </v>
      </c>
      <c r="L1135" s="61" t="str">
        <f>VLOOKUP(Tabla14[[#This Row],[id]],Tabla2[],'aux buscarv'!L$1,FALSE)</f>
        <v>PREDIO CHAPLMALAL</v>
      </c>
      <c r="M1135" s="61" t="str">
        <f>VLOOKUP(Tabla14[[#This Row],[id]],Tabla2[],'aux buscarv'!M$1,FALSE)</f>
        <v>CALLE 801 Y CALLE 0</v>
      </c>
      <c r="N1135" s="62" t="str">
        <f>VLOOKUP(Tabla14[[#This Row],[id]],Tabla2[],'aux buscarv'!N$1,FALSE)</f>
        <v>https://docs.google.com/spreadsheets/d/1r4KX8v2TXpL_RzgmKxZ5MCtMXfbcd2V1dpfbnQVIUuw/edit#gid=559467648&amp;range=C12:I12</v>
      </c>
      <c r="O1135" t="s">
        <v>114</v>
      </c>
      <c r="P1135" t="s">
        <v>115</v>
      </c>
      <c r="Q1135" t="s">
        <v>111</v>
      </c>
      <c r="R1135">
        <v>46</v>
      </c>
    </row>
    <row r="1136" spans="1:18" x14ac:dyDescent="0.25">
      <c r="A1136" t="s">
        <v>700</v>
      </c>
      <c r="B1136" s="46">
        <f>VLOOKUP(Tabla14[[#This Row],[id]],Tabla2[],'aux buscarv'!B$1,FALSE)</f>
        <v>44994</v>
      </c>
      <c r="C1136" s="61">
        <f>VLOOKUP(Tabla14[[#This Row],[id]],Tabla2[],'aux buscarv'!C$1,FALSE)</f>
        <v>9</v>
      </c>
      <c r="D1136" s="61">
        <f>VLOOKUP(Tabla14[[#This Row],[id]],Tabla2[],'aux buscarv'!D$1,FALSE)</f>
        <v>3</v>
      </c>
      <c r="E1136" s="61">
        <f>VLOOKUP(Tabla14[[#This Row],[id]],Tabla2[],'aux buscarv'!E$1,FALSE)</f>
        <v>2023</v>
      </c>
      <c r="F1136" s="61">
        <f>VLOOKUP(Tabla14[[#This Row],[id]],Tabla2[],'aux buscarv'!F$1,FALSE)</f>
        <v>11</v>
      </c>
      <c r="G1136" s="61" t="str">
        <f>VLOOKUP(Tabla14[[#This Row],[id]],Tabla2[],'aux buscarv'!G$1,FALSE)</f>
        <v>JUEGOS EVITA</v>
      </c>
      <c r="H1136" s="61" t="str">
        <f>VLOOKUP(Tabla14[[#This Row],[id]],Tabla2[],'aux buscarv'!H$1,FALSE)</f>
        <v>BUENOS AIRES</v>
      </c>
      <c r="I1136" s="61">
        <f>VLOOKUP(Tabla14[[#This Row],[id]],Tabla2[],'aux buscarv'!I$1,FALSE)</f>
        <v>48</v>
      </c>
      <c r="J1136" s="61" t="str">
        <f>VLOOKUP(Tabla14[[#This Row],[id]],Tabla2[],'aux buscarv'!J$1,FALSE)</f>
        <v>GENERAL PUEYRREDON</v>
      </c>
      <c r="K1136" s="61" t="str">
        <f>VLOOKUP(Tabla14[[#This Row],[id]],Tabla2[],'aux buscarv'!K$1,FALSE)</f>
        <v xml:space="preserve">MAR DEL PLATA </v>
      </c>
      <c r="L1136" s="61" t="str">
        <f>VLOOKUP(Tabla14[[#This Row],[id]],Tabla2[],'aux buscarv'!L$1,FALSE)</f>
        <v>PREDIO CHAPLMALAL</v>
      </c>
      <c r="M1136" s="61" t="str">
        <f>VLOOKUP(Tabla14[[#This Row],[id]],Tabla2[],'aux buscarv'!M$1,FALSE)</f>
        <v>CALLE 801 Y CALLE 0</v>
      </c>
      <c r="N1136" s="62" t="str">
        <f>VLOOKUP(Tabla14[[#This Row],[id]],Tabla2[],'aux buscarv'!N$1,FALSE)</f>
        <v>https://docs.google.com/spreadsheets/d/1r4KX8v2TXpL_RzgmKxZ5MCtMXfbcd2V1dpfbnQVIUuw/edit#gid=559467648&amp;range=C12:I12</v>
      </c>
      <c r="O1136" t="s">
        <v>114</v>
      </c>
      <c r="P1136" t="s">
        <v>123</v>
      </c>
      <c r="Q1136" t="s">
        <v>124</v>
      </c>
      <c r="R1136">
        <v>3</v>
      </c>
    </row>
    <row r="1137" spans="1:18" x14ac:dyDescent="0.25">
      <c r="A1137" t="s">
        <v>700</v>
      </c>
      <c r="B1137" s="46">
        <f>VLOOKUP(Tabla14[[#This Row],[id]],Tabla2[],'aux buscarv'!B$1,FALSE)</f>
        <v>44994</v>
      </c>
      <c r="C1137" s="61">
        <f>VLOOKUP(Tabla14[[#This Row],[id]],Tabla2[],'aux buscarv'!C$1,FALSE)</f>
        <v>9</v>
      </c>
      <c r="D1137" s="61">
        <f>VLOOKUP(Tabla14[[#This Row],[id]],Tabla2[],'aux buscarv'!D$1,FALSE)</f>
        <v>3</v>
      </c>
      <c r="E1137" s="61">
        <f>VLOOKUP(Tabla14[[#This Row],[id]],Tabla2[],'aux buscarv'!E$1,FALSE)</f>
        <v>2023</v>
      </c>
      <c r="F1137" s="61">
        <f>VLOOKUP(Tabla14[[#This Row],[id]],Tabla2[],'aux buscarv'!F$1,FALSE)</f>
        <v>11</v>
      </c>
      <c r="G1137" s="61" t="str">
        <f>VLOOKUP(Tabla14[[#This Row],[id]],Tabla2[],'aux buscarv'!G$1,FALSE)</f>
        <v>JUEGOS EVITA</v>
      </c>
      <c r="H1137" s="61" t="str">
        <f>VLOOKUP(Tabla14[[#This Row],[id]],Tabla2[],'aux buscarv'!H$1,FALSE)</f>
        <v>BUENOS AIRES</v>
      </c>
      <c r="I1137" s="61">
        <f>VLOOKUP(Tabla14[[#This Row],[id]],Tabla2[],'aux buscarv'!I$1,FALSE)</f>
        <v>48</v>
      </c>
      <c r="J1137" s="61" t="str">
        <f>VLOOKUP(Tabla14[[#This Row],[id]],Tabla2[],'aux buscarv'!J$1,FALSE)</f>
        <v>GENERAL PUEYRREDON</v>
      </c>
      <c r="K1137" s="61" t="str">
        <f>VLOOKUP(Tabla14[[#This Row],[id]],Tabla2[],'aux buscarv'!K$1,FALSE)</f>
        <v xml:space="preserve">MAR DEL PLATA </v>
      </c>
      <c r="L1137" s="61" t="str">
        <f>VLOOKUP(Tabla14[[#This Row],[id]],Tabla2[],'aux buscarv'!L$1,FALSE)</f>
        <v>PREDIO CHAPLMALAL</v>
      </c>
      <c r="M1137" s="61" t="str">
        <f>VLOOKUP(Tabla14[[#This Row],[id]],Tabla2[],'aux buscarv'!M$1,FALSE)</f>
        <v>CALLE 801 Y CALLE 0</v>
      </c>
      <c r="N1137" s="62" t="str">
        <f>VLOOKUP(Tabla14[[#This Row],[id]],Tabla2[],'aux buscarv'!N$1,FALSE)</f>
        <v>https://docs.google.com/spreadsheets/d/1r4KX8v2TXpL_RzgmKxZ5MCtMXfbcd2V1dpfbnQVIUuw/edit#gid=559467648&amp;range=C12:I12</v>
      </c>
      <c r="O1137" t="s">
        <v>114</v>
      </c>
      <c r="P1137" t="s">
        <v>123</v>
      </c>
      <c r="Q1137" t="s">
        <v>111</v>
      </c>
      <c r="R1137">
        <v>64</v>
      </c>
    </row>
    <row r="1138" spans="1:18" x14ac:dyDescent="0.25">
      <c r="A1138" t="s">
        <v>692</v>
      </c>
      <c r="B1138" s="46">
        <f>VLOOKUP(Tabla14[[#This Row],[id]],Tabla2[],'aux buscarv'!B$1,FALSE)</f>
        <v>44994</v>
      </c>
      <c r="C1138" s="61">
        <f>VLOOKUP(Tabla14[[#This Row],[id]],Tabla2[],'aux buscarv'!C$1,FALSE)</f>
        <v>9</v>
      </c>
      <c r="D1138" s="61">
        <f>VLOOKUP(Tabla14[[#This Row],[id]],Tabla2[],'aux buscarv'!D$1,FALSE)</f>
        <v>3</v>
      </c>
      <c r="E1138" s="61">
        <f>VLOOKUP(Tabla14[[#This Row],[id]],Tabla2[],'aux buscarv'!E$1,FALSE)</f>
        <v>2023</v>
      </c>
      <c r="F1138" s="61">
        <f>VLOOKUP(Tabla14[[#This Row],[id]],Tabla2[],'aux buscarv'!F$1,FALSE)</f>
        <v>11</v>
      </c>
      <c r="G1138" s="61" t="str">
        <f>VLOOKUP(Tabla14[[#This Row],[id]],Tabla2[],'aux buscarv'!G$1,FALSE)</f>
        <v xml:space="preserve">HOSPITALES NACIONALES </v>
      </c>
      <c r="H1138" s="61" t="str">
        <f>VLOOKUP(Tabla14[[#This Row],[id]],Tabla2[],'aux buscarv'!H$1,FALSE)</f>
        <v>BUENOS AIRES</v>
      </c>
      <c r="I1138" s="61">
        <f>VLOOKUP(Tabla14[[#This Row],[id]],Tabla2[],'aux buscarv'!I$1,FALSE)</f>
        <v>47</v>
      </c>
      <c r="J1138" s="61" t="str">
        <f>VLOOKUP(Tabla14[[#This Row],[id]],Tabla2[],'aux buscarv'!J$1,FALSE)</f>
        <v>LUJAN</v>
      </c>
      <c r="K1138" s="61" t="str">
        <f>VLOOKUP(Tabla14[[#This Row],[id]],Tabla2[],'aux buscarv'!K$1,FALSE)</f>
        <v>TORRES</v>
      </c>
      <c r="L1138" s="61" t="str">
        <f>VLOOKUP(Tabla14[[#This Row],[id]],Tabla2[],'aux buscarv'!L$1,FALSE)</f>
        <v>HOSPITAL NACIONAL DR MANUEL A MOSTES DE OCA</v>
      </c>
      <c r="M1138" s="61" t="str">
        <f>VLOOKUP(Tabla14[[#This Row],[id]],Tabla2[],'aux buscarv'!M$1,FALSE)</f>
        <v>PADRE JOSE MARIA CRIADO ALONSO Y EVARISTO CARRIEGO</v>
      </c>
      <c r="N1138" s="62" t="str">
        <f>VLOOKUP(Tabla14[[#This Row],[id]],Tabla2[],'aux buscarv'!N$1,FALSE)</f>
        <v>https://docs.google.com/spreadsheets/d/1r4KX8v2TXpL_RzgmKxZ5MCtMXfbcd2V1dpfbnQVIUuw/edit#gid=1518181298&amp;range=D12:F12</v>
      </c>
      <c r="O1138" t="s">
        <v>109</v>
      </c>
      <c r="P1138" t="s">
        <v>110</v>
      </c>
      <c r="Q1138" t="s">
        <v>111</v>
      </c>
      <c r="R1138">
        <v>29</v>
      </c>
    </row>
    <row r="1139" spans="1:18" x14ac:dyDescent="0.25">
      <c r="A1139" t="s">
        <v>692</v>
      </c>
      <c r="B1139" s="46">
        <f>VLOOKUP(Tabla14[[#This Row],[id]],Tabla2[],'aux buscarv'!B$1,FALSE)</f>
        <v>44994</v>
      </c>
      <c r="C1139" s="61">
        <f>VLOOKUP(Tabla14[[#This Row],[id]],Tabla2[],'aux buscarv'!C$1,FALSE)</f>
        <v>9</v>
      </c>
      <c r="D1139" s="61">
        <f>VLOOKUP(Tabla14[[#This Row],[id]],Tabla2[],'aux buscarv'!D$1,FALSE)</f>
        <v>3</v>
      </c>
      <c r="E1139" s="61">
        <f>VLOOKUP(Tabla14[[#This Row],[id]],Tabla2[],'aux buscarv'!E$1,FALSE)</f>
        <v>2023</v>
      </c>
      <c r="F1139" s="61">
        <f>VLOOKUP(Tabla14[[#This Row],[id]],Tabla2[],'aux buscarv'!F$1,FALSE)</f>
        <v>11</v>
      </c>
      <c r="G1139" s="61" t="str">
        <f>VLOOKUP(Tabla14[[#This Row],[id]],Tabla2[],'aux buscarv'!G$1,FALSE)</f>
        <v xml:space="preserve">HOSPITALES NACIONALES </v>
      </c>
      <c r="H1139" s="61" t="str">
        <f>VLOOKUP(Tabla14[[#This Row],[id]],Tabla2[],'aux buscarv'!H$1,FALSE)</f>
        <v>BUENOS AIRES</v>
      </c>
      <c r="I1139" s="61">
        <f>VLOOKUP(Tabla14[[#This Row],[id]],Tabla2[],'aux buscarv'!I$1,FALSE)</f>
        <v>47</v>
      </c>
      <c r="J1139" s="61" t="str">
        <f>VLOOKUP(Tabla14[[#This Row],[id]],Tabla2[],'aux buscarv'!J$1,FALSE)</f>
        <v>LUJAN</v>
      </c>
      <c r="K1139" s="61" t="str">
        <f>VLOOKUP(Tabla14[[#This Row],[id]],Tabla2[],'aux buscarv'!K$1,FALSE)</f>
        <v>TORRES</v>
      </c>
      <c r="L1139" s="61" t="str">
        <f>VLOOKUP(Tabla14[[#This Row],[id]],Tabla2[],'aux buscarv'!L$1,FALSE)</f>
        <v>HOSPITAL NACIONAL DR MANUEL A MOSTES DE OCA</v>
      </c>
      <c r="M1139" s="61" t="str">
        <f>VLOOKUP(Tabla14[[#This Row],[id]],Tabla2[],'aux buscarv'!M$1,FALSE)</f>
        <v>PADRE JOSE MARIA CRIADO ALONSO Y EVARISTO CARRIEGO</v>
      </c>
      <c r="N1139" s="62" t="str">
        <f>VLOOKUP(Tabla14[[#This Row],[id]],Tabla2[],'aux buscarv'!N$1,FALSE)</f>
        <v>https://docs.google.com/spreadsheets/d/1r4KX8v2TXpL_RzgmKxZ5MCtMXfbcd2V1dpfbnQVIUuw/edit#gid=1518181298&amp;range=D12:F12</v>
      </c>
      <c r="O1139" t="s">
        <v>109</v>
      </c>
      <c r="P1139" t="s">
        <v>110</v>
      </c>
      <c r="Q1139" t="s">
        <v>112</v>
      </c>
      <c r="R1139">
        <v>53</v>
      </c>
    </row>
    <row r="1140" spans="1:18" x14ac:dyDescent="0.25">
      <c r="A1140" t="s">
        <v>674</v>
      </c>
      <c r="B1140" s="46">
        <f>VLOOKUP(Tabla14[[#This Row],[id]],Tabla2[],'aux buscarv'!B$1,FALSE)</f>
        <v>44995</v>
      </c>
      <c r="C1140" s="61">
        <f>VLOOKUP(Tabla14[[#This Row],[id]],Tabla2[],'aux buscarv'!C$1,FALSE)</f>
        <v>10</v>
      </c>
      <c r="D1140" s="61">
        <f>VLOOKUP(Tabla14[[#This Row],[id]],Tabla2[],'aux buscarv'!D$1,FALSE)</f>
        <v>3</v>
      </c>
      <c r="E1140" s="61">
        <f>VLOOKUP(Tabla14[[#This Row],[id]],Tabla2[],'aux buscarv'!E$1,FALSE)</f>
        <v>2023</v>
      </c>
      <c r="F1140" s="61">
        <f>VLOOKUP(Tabla14[[#This Row],[id]],Tabla2[],'aux buscarv'!F$1,FALSE)</f>
        <v>11</v>
      </c>
      <c r="G1140" s="61" t="str">
        <f>VLOOKUP(Tabla14[[#This Row],[id]],Tabla2[],'aux buscarv'!G$1,FALSE)</f>
        <v>ESTAR</v>
      </c>
      <c r="H1140" s="61" t="str">
        <f>VLOOKUP(Tabla14[[#This Row],[id]],Tabla2[],'aux buscarv'!H$1,FALSE)</f>
        <v>BUENOS AIRES</v>
      </c>
      <c r="I1140" s="61">
        <f>VLOOKUP(Tabla14[[#This Row],[id]],Tabla2[],'aux buscarv'!I$1,FALSE)</f>
        <v>45</v>
      </c>
      <c r="J1140" s="61" t="str">
        <f>VLOOKUP(Tabla14[[#This Row],[id]],Tabla2[],'aux buscarv'!J$1,FALSE)</f>
        <v>LA MATANZA</v>
      </c>
      <c r="K1140" s="61" t="str">
        <f>VLOOKUP(Tabla14[[#This Row],[id]],Tabla2[],'aux buscarv'!K$1,FALSE)</f>
        <v>ISIDRO CASANOVA</v>
      </c>
      <c r="L1140" s="61" t="str">
        <f>VLOOKUP(Tabla14[[#This Row],[id]],Tabla2[],'aux buscarv'!L$1,FALSE)</f>
        <v>JUNTA VECINAL FENIX</v>
      </c>
      <c r="M1140" s="61" t="str">
        <f>VLOOKUP(Tabla14[[#This Row],[id]],Tabla2[],'aux buscarv'!M$1,FALSE)</f>
        <v>CARLOS ENCINA 1575</v>
      </c>
      <c r="N1140" s="62" t="str">
        <f>VLOOKUP(Tabla14[[#This Row],[id]],Tabla2[],'aux buscarv'!N$1,FALSE)</f>
        <v>https://docs.google.com/spreadsheets/d/1r4KX8v2TXpL_RzgmKxZ5MCtMXfbcd2V1dpfbnQVIUuw/edit#gid=625766852&amp;range=G12</v>
      </c>
      <c r="O1140" t="s">
        <v>109</v>
      </c>
      <c r="P1140" t="s">
        <v>110</v>
      </c>
      <c r="Q1140" t="s">
        <v>111</v>
      </c>
      <c r="R1140">
        <v>11</v>
      </c>
    </row>
    <row r="1141" spans="1:18" x14ac:dyDescent="0.25">
      <c r="A1141" t="s">
        <v>674</v>
      </c>
      <c r="B1141" s="46">
        <f>VLOOKUP(Tabla14[[#This Row],[id]],Tabla2[],'aux buscarv'!B$1,FALSE)</f>
        <v>44995</v>
      </c>
      <c r="C1141" s="61">
        <f>VLOOKUP(Tabla14[[#This Row],[id]],Tabla2[],'aux buscarv'!C$1,FALSE)</f>
        <v>10</v>
      </c>
      <c r="D1141" s="61">
        <f>VLOOKUP(Tabla14[[#This Row],[id]],Tabla2[],'aux buscarv'!D$1,FALSE)</f>
        <v>3</v>
      </c>
      <c r="E1141" s="61">
        <f>VLOOKUP(Tabla14[[#This Row],[id]],Tabla2[],'aux buscarv'!E$1,FALSE)</f>
        <v>2023</v>
      </c>
      <c r="F1141" s="61">
        <f>VLOOKUP(Tabla14[[#This Row],[id]],Tabla2[],'aux buscarv'!F$1,FALSE)</f>
        <v>11</v>
      </c>
      <c r="G1141" s="61" t="str">
        <f>VLOOKUP(Tabla14[[#This Row],[id]],Tabla2[],'aux buscarv'!G$1,FALSE)</f>
        <v>ESTAR</v>
      </c>
      <c r="H1141" s="61" t="str">
        <f>VLOOKUP(Tabla14[[#This Row],[id]],Tabla2[],'aux buscarv'!H$1,FALSE)</f>
        <v>BUENOS AIRES</v>
      </c>
      <c r="I1141" s="61">
        <f>VLOOKUP(Tabla14[[#This Row],[id]],Tabla2[],'aux buscarv'!I$1,FALSE)</f>
        <v>45</v>
      </c>
      <c r="J1141" s="61" t="str">
        <f>VLOOKUP(Tabla14[[#This Row],[id]],Tabla2[],'aux buscarv'!J$1,FALSE)</f>
        <v>LA MATANZA</v>
      </c>
      <c r="K1141" s="61" t="str">
        <f>VLOOKUP(Tabla14[[#This Row],[id]],Tabla2[],'aux buscarv'!K$1,FALSE)</f>
        <v>ISIDRO CASANOVA</v>
      </c>
      <c r="L1141" s="61" t="str">
        <f>VLOOKUP(Tabla14[[#This Row],[id]],Tabla2[],'aux buscarv'!L$1,FALSE)</f>
        <v>JUNTA VECINAL FENIX</v>
      </c>
      <c r="M1141" s="61" t="str">
        <f>VLOOKUP(Tabla14[[#This Row],[id]],Tabla2[],'aux buscarv'!M$1,FALSE)</f>
        <v>CARLOS ENCINA 1575</v>
      </c>
      <c r="N1141" s="62" t="str">
        <f>VLOOKUP(Tabla14[[#This Row],[id]],Tabla2[],'aux buscarv'!N$1,FALSE)</f>
        <v>https://docs.google.com/spreadsheets/d/1r4KX8v2TXpL_RzgmKxZ5MCtMXfbcd2V1dpfbnQVIUuw/edit#gid=625766852&amp;range=G12</v>
      </c>
      <c r="O1141" t="s">
        <v>109</v>
      </c>
      <c r="P1141" t="s">
        <v>110</v>
      </c>
      <c r="Q1141" t="s">
        <v>112</v>
      </c>
      <c r="R1141">
        <v>35</v>
      </c>
    </row>
    <row r="1142" spans="1:18" x14ac:dyDescent="0.25">
      <c r="A1142" t="s">
        <v>674</v>
      </c>
      <c r="B1142" s="46">
        <f>VLOOKUP(Tabla14[[#This Row],[id]],Tabla2[],'aux buscarv'!B$1,FALSE)</f>
        <v>44995</v>
      </c>
      <c r="C1142" s="61">
        <f>VLOOKUP(Tabla14[[#This Row],[id]],Tabla2[],'aux buscarv'!C$1,FALSE)</f>
        <v>10</v>
      </c>
      <c r="D1142" s="61">
        <f>VLOOKUP(Tabla14[[#This Row],[id]],Tabla2[],'aux buscarv'!D$1,FALSE)</f>
        <v>3</v>
      </c>
      <c r="E1142" s="61">
        <f>VLOOKUP(Tabla14[[#This Row],[id]],Tabla2[],'aux buscarv'!E$1,FALSE)</f>
        <v>2023</v>
      </c>
      <c r="F1142" s="61">
        <f>VLOOKUP(Tabla14[[#This Row],[id]],Tabla2[],'aux buscarv'!F$1,FALSE)</f>
        <v>11</v>
      </c>
      <c r="G1142" s="61" t="str">
        <f>VLOOKUP(Tabla14[[#This Row],[id]],Tabla2[],'aux buscarv'!G$1,FALSE)</f>
        <v>ESTAR</v>
      </c>
      <c r="H1142" s="61" t="str">
        <f>VLOOKUP(Tabla14[[#This Row],[id]],Tabla2[],'aux buscarv'!H$1,FALSE)</f>
        <v>BUENOS AIRES</v>
      </c>
      <c r="I1142" s="61">
        <f>VLOOKUP(Tabla14[[#This Row],[id]],Tabla2[],'aux buscarv'!I$1,FALSE)</f>
        <v>45</v>
      </c>
      <c r="J1142" s="61" t="str">
        <f>VLOOKUP(Tabla14[[#This Row],[id]],Tabla2[],'aux buscarv'!J$1,FALSE)</f>
        <v>LA MATANZA</v>
      </c>
      <c r="K1142" s="61" t="str">
        <f>VLOOKUP(Tabla14[[#This Row],[id]],Tabla2[],'aux buscarv'!K$1,FALSE)</f>
        <v>ISIDRO CASANOVA</v>
      </c>
      <c r="L1142" s="61" t="str">
        <f>VLOOKUP(Tabla14[[#This Row],[id]],Tabla2[],'aux buscarv'!L$1,FALSE)</f>
        <v>JUNTA VECINAL FENIX</v>
      </c>
      <c r="M1142" s="61" t="str">
        <f>VLOOKUP(Tabla14[[#This Row],[id]],Tabla2[],'aux buscarv'!M$1,FALSE)</f>
        <v>CARLOS ENCINA 1575</v>
      </c>
      <c r="N1142" s="62" t="str">
        <f>VLOOKUP(Tabla14[[#This Row],[id]],Tabla2[],'aux buscarv'!N$1,FALSE)</f>
        <v>https://docs.google.com/spreadsheets/d/1r4KX8v2TXpL_RzgmKxZ5MCtMXfbcd2V1dpfbnQVIUuw/edit#gid=625766852&amp;range=G12</v>
      </c>
      <c r="O1142" t="s">
        <v>109</v>
      </c>
      <c r="P1142" t="s">
        <v>113</v>
      </c>
      <c r="Q1142" t="s">
        <v>112</v>
      </c>
      <c r="R1142">
        <v>11</v>
      </c>
    </row>
    <row r="1143" spans="1:18" x14ac:dyDescent="0.25">
      <c r="A1143" t="s">
        <v>674</v>
      </c>
      <c r="B1143" s="46">
        <f>VLOOKUP(Tabla14[[#This Row],[id]],Tabla2[],'aux buscarv'!B$1,FALSE)</f>
        <v>44995</v>
      </c>
      <c r="C1143" s="61">
        <f>VLOOKUP(Tabla14[[#This Row],[id]],Tabla2[],'aux buscarv'!C$1,FALSE)</f>
        <v>10</v>
      </c>
      <c r="D1143" s="61">
        <f>VLOOKUP(Tabla14[[#This Row],[id]],Tabla2[],'aux buscarv'!D$1,FALSE)</f>
        <v>3</v>
      </c>
      <c r="E1143" s="61">
        <f>VLOOKUP(Tabla14[[#This Row],[id]],Tabla2[],'aux buscarv'!E$1,FALSE)</f>
        <v>2023</v>
      </c>
      <c r="F1143" s="61">
        <f>VLOOKUP(Tabla14[[#This Row],[id]],Tabla2[],'aux buscarv'!F$1,FALSE)</f>
        <v>11</v>
      </c>
      <c r="G1143" s="61" t="str">
        <f>VLOOKUP(Tabla14[[#This Row],[id]],Tabla2[],'aux buscarv'!G$1,FALSE)</f>
        <v>ESTAR</v>
      </c>
      <c r="H1143" s="61" t="str">
        <f>VLOOKUP(Tabla14[[#This Row],[id]],Tabla2[],'aux buscarv'!H$1,FALSE)</f>
        <v>BUENOS AIRES</v>
      </c>
      <c r="I1143" s="61">
        <f>VLOOKUP(Tabla14[[#This Row],[id]],Tabla2[],'aux buscarv'!I$1,FALSE)</f>
        <v>45</v>
      </c>
      <c r="J1143" s="61" t="str">
        <f>VLOOKUP(Tabla14[[#This Row],[id]],Tabla2[],'aux buscarv'!J$1,FALSE)</f>
        <v>LA MATANZA</v>
      </c>
      <c r="K1143" s="61" t="str">
        <f>VLOOKUP(Tabla14[[#This Row],[id]],Tabla2[],'aux buscarv'!K$1,FALSE)</f>
        <v>ISIDRO CASANOVA</v>
      </c>
      <c r="L1143" s="61" t="str">
        <f>VLOOKUP(Tabla14[[#This Row],[id]],Tabla2[],'aux buscarv'!L$1,FALSE)</f>
        <v>JUNTA VECINAL FENIX</v>
      </c>
      <c r="M1143" s="61" t="str">
        <f>VLOOKUP(Tabla14[[#This Row],[id]],Tabla2[],'aux buscarv'!M$1,FALSE)</f>
        <v>CARLOS ENCINA 1575</v>
      </c>
      <c r="N1143" s="62" t="str">
        <f>VLOOKUP(Tabla14[[#This Row],[id]],Tabla2[],'aux buscarv'!N$1,FALSE)</f>
        <v>https://docs.google.com/spreadsheets/d/1r4KX8v2TXpL_RzgmKxZ5MCtMXfbcd2V1dpfbnQVIUuw/edit#gid=625766852&amp;range=G12</v>
      </c>
      <c r="O1143" t="s">
        <v>114</v>
      </c>
      <c r="P1143" t="s">
        <v>115</v>
      </c>
      <c r="Q1143" t="s">
        <v>111</v>
      </c>
      <c r="R1143">
        <v>8</v>
      </c>
    </row>
    <row r="1144" spans="1:18" x14ac:dyDescent="0.25">
      <c r="A1144" t="s">
        <v>674</v>
      </c>
      <c r="B1144" s="46">
        <f>VLOOKUP(Tabla14[[#This Row],[id]],Tabla2[],'aux buscarv'!B$1,FALSE)</f>
        <v>44995</v>
      </c>
      <c r="C1144" s="61">
        <f>VLOOKUP(Tabla14[[#This Row],[id]],Tabla2[],'aux buscarv'!C$1,FALSE)</f>
        <v>10</v>
      </c>
      <c r="D1144" s="61">
        <f>VLOOKUP(Tabla14[[#This Row],[id]],Tabla2[],'aux buscarv'!D$1,FALSE)</f>
        <v>3</v>
      </c>
      <c r="E1144" s="61">
        <f>VLOOKUP(Tabla14[[#This Row],[id]],Tabla2[],'aux buscarv'!E$1,FALSE)</f>
        <v>2023</v>
      </c>
      <c r="F1144" s="61">
        <f>VLOOKUP(Tabla14[[#This Row],[id]],Tabla2[],'aux buscarv'!F$1,FALSE)</f>
        <v>11</v>
      </c>
      <c r="G1144" s="61" t="str">
        <f>VLOOKUP(Tabla14[[#This Row],[id]],Tabla2[],'aux buscarv'!G$1,FALSE)</f>
        <v>ESTAR</v>
      </c>
      <c r="H1144" s="61" t="str">
        <f>VLOOKUP(Tabla14[[#This Row],[id]],Tabla2[],'aux buscarv'!H$1,FALSE)</f>
        <v>BUENOS AIRES</v>
      </c>
      <c r="I1144" s="61">
        <f>VLOOKUP(Tabla14[[#This Row],[id]],Tabla2[],'aux buscarv'!I$1,FALSE)</f>
        <v>45</v>
      </c>
      <c r="J1144" s="61" t="str">
        <f>VLOOKUP(Tabla14[[#This Row],[id]],Tabla2[],'aux buscarv'!J$1,FALSE)</f>
        <v>LA MATANZA</v>
      </c>
      <c r="K1144" s="61" t="str">
        <f>VLOOKUP(Tabla14[[#This Row],[id]],Tabla2[],'aux buscarv'!K$1,FALSE)</f>
        <v>ISIDRO CASANOVA</v>
      </c>
      <c r="L1144" s="61" t="str">
        <f>VLOOKUP(Tabla14[[#This Row],[id]],Tabla2[],'aux buscarv'!L$1,FALSE)</f>
        <v>JUNTA VECINAL FENIX</v>
      </c>
      <c r="M1144" s="61" t="str">
        <f>VLOOKUP(Tabla14[[#This Row],[id]],Tabla2[],'aux buscarv'!M$1,FALSE)</f>
        <v>CARLOS ENCINA 1575</v>
      </c>
      <c r="N1144" s="62" t="str">
        <f>VLOOKUP(Tabla14[[#This Row],[id]],Tabla2[],'aux buscarv'!N$1,FALSE)</f>
        <v>https://docs.google.com/spreadsheets/d/1r4KX8v2TXpL_RzgmKxZ5MCtMXfbcd2V1dpfbnQVIUuw/edit#gid=625766852&amp;range=G12</v>
      </c>
      <c r="O1144" t="s">
        <v>114</v>
      </c>
      <c r="P1144" t="s">
        <v>123</v>
      </c>
      <c r="Q1144" t="s">
        <v>124</v>
      </c>
      <c r="R1144">
        <v>2</v>
      </c>
    </row>
    <row r="1145" spans="1:18" x14ac:dyDescent="0.25">
      <c r="A1145" t="s">
        <v>674</v>
      </c>
      <c r="B1145" s="46">
        <f>VLOOKUP(Tabla14[[#This Row],[id]],Tabla2[],'aux buscarv'!B$1,FALSE)</f>
        <v>44995</v>
      </c>
      <c r="C1145" s="61">
        <f>VLOOKUP(Tabla14[[#This Row],[id]],Tabla2[],'aux buscarv'!C$1,FALSE)</f>
        <v>10</v>
      </c>
      <c r="D1145" s="61">
        <f>VLOOKUP(Tabla14[[#This Row],[id]],Tabla2[],'aux buscarv'!D$1,FALSE)</f>
        <v>3</v>
      </c>
      <c r="E1145" s="61">
        <f>VLOOKUP(Tabla14[[#This Row],[id]],Tabla2[],'aux buscarv'!E$1,FALSE)</f>
        <v>2023</v>
      </c>
      <c r="F1145" s="61">
        <f>VLOOKUP(Tabla14[[#This Row],[id]],Tabla2[],'aux buscarv'!F$1,FALSE)</f>
        <v>11</v>
      </c>
      <c r="G1145" s="61" t="str">
        <f>VLOOKUP(Tabla14[[#This Row],[id]],Tabla2[],'aux buscarv'!G$1,FALSE)</f>
        <v>ESTAR</v>
      </c>
      <c r="H1145" s="61" t="str">
        <f>VLOOKUP(Tabla14[[#This Row],[id]],Tabla2[],'aux buscarv'!H$1,FALSE)</f>
        <v>BUENOS AIRES</v>
      </c>
      <c r="I1145" s="61">
        <f>VLOOKUP(Tabla14[[#This Row],[id]],Tabla2[],'aux buscarv'!I$1,FALSE)</f>
        <v>45</v>
      </c>
      <c r="J1145" s="61" t="str">
        <f>VLOOKUP(Tabla14[[#This Row],[id]],Tabla2[],'aux buscarv'!J$1,FALSE)</f>
        <v>LA MATANZA</v>
      </c>
      <c r="K1145" s="61" t="str">
        <f>VLOOKUP(Tabla14[[#This Row],[id]],Tabla2[],'aux buscarv'!K$1,FALSE)</f>
        <v>ISIDRO CASANOVA</v>
      </c>
      <c r="L1145" s="61" t="str">
        <f>VLOOKUP(Tabla14[[#This Row],[id]],Tabla2[],'aux buscarv'!L$1,FALSE)</f>
        <v>JUNTA VECINAL FENIX</v>
      </c>
      <c r="M1145" s="61" t="str">
        <f>VLOOKUP(Tabla14[[#This Row],[id]],Tabla2[],'aux buscarv'!M$1,FALSE)</f>
        <v>CARLOS ENCINA 1575</v>
      </c>
      <c r="N1145" s="62" t="str">
        <f>VLOOKUP(Tabla14[[#This Row],[id]],Tabla2[],'aux buscarv'!N$1,FALSE)</f>
        <v>https://docs.google.com/spreadsheets/d/1r4KX8v2TXpL_RzgmKxZ5MCtMXfbcd2V1dpfbnQVIUuw/edit#gid=625766852&amp;range=G12</v>
      </c>
      <c r="O1145" t="s">
        <v>114</v>
      </c>
      <c r="P1145" t="s">
        <v>123</v>
      </c>
      <c r="Q1145" t="s">
        <v>111</v>
      </c>
      <c r="R1145">
        <v>18</v>
      </c>
    </row>
    <row r="1146" spans="1:18" x14ac:dyDescent="0.25">
      <c r="A1146" t="s">
        <v>701</v>
      </c>
      <c r="B1146" s="46">
        <f>VLOOKUP(Tabla14[[#This Row],[id]],Tabla2[],'aux buscarv'!B$1,FALSE)</f>
        <v>44995</v>
      </c>
      <c r="C1146" s="61">
        <f>VLOOKUP(Tabla14[[#This Row],[id]],Tabla2[],'aux buscarv'!C$1,FALSE)</f>
        <v>10</v>
      </c>
      <c r="D1146" s="61">
        <f>VLOOKUP(Tabla14[[#This Row],[id]],Tabla2[],'aux buscarv'!D$1,FALSE)</f>
        <v>3</v>
      </c>
      <c r="E1146" s="61">
        <f>VLOOKUP(Tabla14[[#This Row],[id]],Tabla2[],'aux buscarv'!E$1,FALSE)</f>
        <v>2023</v>
      </c>
      <c r="F1146" s="61">
        <f>VLOOKUP(Tabla14[[#This Row],[id]],Tabla2[],'aux buscarv'!F$1,FALSE)</f>
        <v>11</v>
      </c>
      <c r="G1146" s="61" t="str">
        <f>VLOOKUP(Tabla14[[#This Row],[id]],Tabla2[],'aux buscarv'!G$1,FALSE)</f>
        <v>JUEGOS EVITA</v>
      </c>
      <c r="H1146" s="61" t="str">
        <f>VLOOKUP(Tabla14[[#This Row],[id]],Tabla2[],'aux buscarv'!H$1,FALSE)</f>
        <v>BUENOS AIRES</v>
      </c>
      <c r="I1146" s="61">
        <f>VLOOKUP(Tabla14[[#This Row],[id]],Tabla2[],'aux buscarv'!I$1,FALSE)</f>
        <v>48</v>
      </c>
      <c r="J1146" s="61" t="str">
        <f>VLOOKUP(Tabla14[[#This Row],[id]],Tabla2[],'aux buscarv'!J$1,FALSE)</f>
        <v>GENERAL PUEYRREDON</v>
      </c>
      <c r="K1146" s="61" t="str">
        <f>VLOOKUP(Tabla14[[#This Row],[id]],Tabla2[],'aux buscarv'!K$1,FALSE)</f>
        <v xml:space="preserve">MAR DEL PLATA </v>
      </c>
      <c r="L1146" s="61" t="str">
        <f>VLOOKUP(Tabla14[[#This Row],[id]],Tabla2[],'aux buscarv'!L$1,FALSE)</f>
        <v>PREDIO CHAPLMALAL</v>
      </c>
      <c r="M1146" s="61" t="str">
        <f>VLOOKUP(Tabla14[[#This Row],[id]],Tabla2[],'aux buscarv'!M$1,FALSE)</f>
        <v>CALLE 801 Y CALLE 0</v>
      </c>
      <c r="N1146" s="62" t="str">
        <f>VLOOKUP(Tabla14[[#This Row],[id]],Tabla2[],'aux buscarv'!N$1,FALSE)</f>
        <v>https://docs.google.com/spreadsheets/d/1r4KX8v2TXpL_RzgmKxZ5MCtMXfbcd2V1dpfbnQVIUuw/edit#gid=559467648&amp;range=C12:I12</v>
      </c>
      <c r="O1146" t="s">
        <v>109</v>
      </c>
      <c r="P1146" t="s">
        <v>110</v>
      </c>
      <c r="Q1146" t="s">
        <v>111</v>
      </c>
      <c r="R1146">
        <v>6</v>
      </c>
    </row>
    <row r="1147" spans="1:18" x14ac:dyDescent="0.25">
      <c r="A1147" t="s">
        <v>701</v>
      </c>
      <c r="B1147" s="46">
        <f>VLOOKUP(Tabla14[[#This Row],[id]],Tabla2[],'aux buscarv'!B$1,FALSE)</f>
        <v>44995</v>
      </c>
      <c r="C1147" s="61">
        <f>VLOOKUP(Tabla14[[#This Row],[id]],Tabla2[],'aux buscarv'!C$1,FALSE)</f>
        <v>10</v>
      </c>
      <c r="D1147" s="61">
        <f>VLOOKUP(Tabla14[[#This Row],[id]],Tabla2[],'aux buscarv'!D$1,FALSE)</f>
        <v>3</v>
      </c>
      <c r="E1147" s="61">
        <f>VLOOKUP(Tabla14[[#This Row],[id]],Tabla2[],'aux buscarv'!E$1,FALSE)</f>
        <v>2023</v>
      </c>
      <c r="F1147" s="61">
        <f>VLOOKUP(Tabla14[[#This Row],[id]],Tabla2[],'aux buscarv'!F$1,FALSE)</f>
        <v>11</v>
      </c>
      <c r="G1147" s="61" t="str">
        <f>VLOOKUP(Tabla14[[#This Row],[id]],Tabla2[],'aux buscarv'!G$1,FALSE)</f>
        <v>JUEGOS EVITA</v>
      </c>
      <c r="H1147" s="61" t="str">
        <f>VLOOKUP(Tabla14[[#This Row],[id]],Tabla2[],'aux buscarv'!H$1,FALSE)</f>
        <v>BUENOS AIRES</v>
      </c>
      <c r="I1147" s="61">
        <f>VLOOKUP(Tabla14[[#This Row],[id]],Tabla2[],'aux buscarv'!I$1,FALSE)</f>
        <v>48</v>
      </c>
      <c r="J1147" s="61" t="str">
        <f>VLOOKUP(Tabla14[[#This Row],[id]],Tabla2[],'aux buscarv'!J$1,FALSE)</f>
        <v>GENERAL PUEYRREDON</v>
      </c>
      <c r="K1147" s="61" t="str">
        <f>VLOOKUP(Tabla14[[#This Row],[id]],Tabla2[],'aux buscarv'!K$1,FALSE)</f>
        <v xml:space="preserve">MAR DEL PLATA </v>
      </c>
      <c r="L1147" s="61" t="str">
        <f>VLOOKUP(Tabla14[[#This Row],[id]],Tabla2[],'aux buscarv'!L$1,FALSE)</f>
        <v>PREDIO CHAPLMALAL</v>
      </c>
      <c r="M1147" s="61" t="str">
        <f>VLOOKUP(Tabla14[[#This Row],[id]],Tabla2[],'aux buscarv'!M$1,FALSE)</f>
        <v>CALLE 801 Y CALLE 0</v>
      </c>
      <c r="N1147" s="62" t="str">
        <f>VLOOKUP(Tabla14[[#This Row],[id]],Tabla2[],'aux buscarv'!N$1,FALSE)</f>
        <v>https://docs.google.com/spreadsheets/d/1r4KX8v2TXpL_RzgmKxZ5MCtMXfbcd2V1dpfbnQVIUuw/edit#gid=559467648&amp;range=C12:I12</v>
      </c>
      <c r="O1147" t="s">
        <v>109</v>
      </c>
      <c r="P1147" t="s">
        <v>110</v>
      </c>
      <c r="Q1147" t="s">
        <v>112</v>
      </c>
      <c r="R1147">
        <v>10</v>
      </c>
    </row>
    <row r="1148" spans="1:18" x14ac:dyDescent="0.25">
      <c r="A1148" t="s">
        <v>701</v>
      </c>
      <c r="B1148" s="46">
        <f>VLOOKUP(Tabla14[[#This Row],[id]],Tabla2[],'aux buscarv'!B$1,FALSE)</f>
        <v>44995</v>
      </c>
      <c r="C1148" s="61">
        <f>VLOOKUP(Tabla14[[#This Row],[id]],Tabla2[],'aux buscarv'!C$1,FALSE)</f>
        <v>10</v>
      </c>
      <c r="D1148" s="61">
        <f>VLOOKUP(Tabla14[[#This Row],[id]],Tabla2[],'aux buscarv'!D$1,FALSE)</f>
        <v>3</v>
      </c>
      <c r="E1148" s="61">
        <f>VLOOKUP(Tabla14[[#This Row],[id]],Tabla2[],'aux buscarv'!E$1,FALSE)</f>
        <v>2023</v>
      </c>
      <c r="F1148" s="61">
        <f>VLOOKUP(Tabla14[[#This Row],[id]],Tabla2[],'aux buscarv'!F$1,FALSE)</f>
        <v>11</v>
      </c>
      <c r="G1148" s="61" t="str">
        <f>VLOOKUP(Tabla14[[#This Row],[id]],Tabla2[],'aux buscarv'!G$1,FALSE)</f>
        <v>JUEGOS EVITA</v>
      </c>
      <c r="H1148" s="61" t="str">
        <f>VLOOKUP(Tabla14[[#This Row],[id]],Tabla2[],'aux buscarv'!H$1,FALSE)</f>
        <v>BUENOS AIRES</v>
      </c>
      <c r="I1148" s="61">
        <f>VLOOKUP(Tabla14[[#This Row],[id]],Tabla2[],'aux buscarv'!I$1,FALSE)</f>
        <v>48</v>
      </c>
      <c r="J1148" s="61" t="str">
        <f>VLOOKUP(Tabla14[[#This Row],[id]],Tabla2[],'aux buscarv'!J$1,FALSE)</f>
        <v>GENERAL PUEYRREDON</v>
      </c>
      <c r="K1148" s="61" t="str">
        <f>VLOOKUP(Tabla14[[#This Row],[id]],Tabla2[],'aux buscarv'!K$1,FALSE)</f>
        <v xml:space="preserve">MAR DEL PLATA </v>
      </c>
      <c r="L1148" s="61" t="str">
        <f>VLOOKUP(Tabla14[[#This Row],[id]],Tabla2[],'aux buscarv'!L$1,FALSE)</f>
        <v>PREDIO CHAPLMALAL</v>
      </c>
      <c r="M1148" s="61" t="str">
        <f>VLOOKUP(Tabla14[[#This Row],[id]],Tabla2[],'aux buscarv'!M$1,FALSE)</f>
        <v>CALLE 801 Y CALLE 0</v>
      </c>
      <c r="N1148" s="62" t="str">
        <f>VLOOKUP(Tabla14[[#This Row],[id]],Tabla2[],'aux buscarv'!N$1,FALSE)</f>
        <v>https://docs.google.com/spreadsheets/d/1r4KX8v2TXpL_RzgmKxZ5MCtMXfbcd2V1dpfbnQVIUuw/edit#gid=559467648&amp;range=C12:I12</v>
      </c>
      <c r="O1148" t="s">
        <v>114</v>
      </c>
      <c r="P1148" t="s">
        <v>115</v>
      </c>
      <c r="Q1148" t="s">
        <v>111</v>
      </c>
      <c r="R1148">
        <v>25</v>
      </c>
    </row>
    <row r="1149" spans="1:18" x14ac:dyDescent="0.25">
      <c r="A1149" t="s">
        <v>701</v>
      </c>
      <c r="B1149" s="46">
        <f>VLOOKUP(Tabla14[[#This Row],[id]],Tabla2[],'aux buscarv'!B$1,FALSE)</f>
        <v>44995</v>
      </c>
      <c r="C1149" s="61">
        <f>VLOOKUP(Tabla14[[#This Row],[id]],Tabla2[],'aux buscarv'!C$1,FALSE)</f>
        <v>10</v>
      </c>
      <c r="D1149" s="61">
        <f>VLOOKUP(Tabla14[[#This Row],[id]],Tabla2[],'aux buscarv'!D$1,FALSE)</f>
        <v>3</v>
      </c>
      <c r="E1149" s="61">
        <f>VLOOKUP(Tabla14[[#This Row],[id]],Tabla2[],'aux buscarv'!E$1,FALSE)</f>
        <v>2023</v>
      </c>
      <c r="F1149" s="61">
        <f>VLOOKUP(Tabla14[[#This Row],[id]],Tabla2[],'aux buscarv'!F$1,FALSE)</f>
        <v>11</v>
      </c>
      <c r="G1149" s="61" t="str">
        <f>VLOOKUP(Tabla14[[#This Row],[id]],Tabla2[],'aux buscarv'!G$1,FALSE)</f>
        <v>JUEGOS EVITA</v>
      </c>
      <c r="H1149" s="61" t="str">
        <f>VLOOKUP(Tabla14[[#This Row],[id]],Tabla2[],'aux buscarv'!H$1,FALSE)</f>
        <v>BUENOS AIRES</v>
      </c>
      <c r="I1149" s="61">
        <f>VLOOKUP(Tabla14[[#This Row],[id]],Tabla2[],'aux buscarv'!I$1,FALSE)</f>
        <v>48</v>
      </c>
      <c r="J1149" s="61" t="str">
        <f>VLOOKUP(Tabla14[[#This Row],[id]],Tabla2[],'aux buscarv'!J$1,FALSE)</f>
        <v>GENERAL PUEYRREDON</v>
      </c>
      <c r="K1149" s="61" t="str">
        <f>VLOOKUP(Tabla14[[#This Row],[id]],Tabla2[],'aux buscarv'!K$1,FALSE)</f>
        <v xml:space="preserve">MAR DEL PLATA </v>
      </c>
      <c r="L1149" s="61" t="str">
        <f>VLOOKUP(Tabla14[[#This Row],[id]],Tabla2[],'aux buscarv'!L$1,FALSE)</f>
        <v>PREDIO CHAPLMALAL</v>
      </c>
      <c r="M1149" s="61" t="str">
        <f>VLOOKUP(Tabla14[[#This Row],[id]],Tabla2[],'aux buscarv'!M$1,FALSE)</f>
        <v>CALLE 801 Y CALLE 0</v>
      </c>
      <c r="N1149" s="62" t="str">
        <f>VLOOKUP(Tabla14[[#This Row],[id]],Tabla2[],'aux buscarv'!N$1,FALSE)</f>
        <v>https://docs.google.com/spreadsheets/d/1r4KX8v2TXpL_RzgmKxZ5MCtMXfbcd2V1dpfbnQVIUuw/edit#gid=559467648&amp;range=C12:I12</v>
      </c>
      <c r="O1149" t="s">
        <v>114</v>
      </c>
      <c r="P1149" t="s">
        <v>123</v>
      </c>
      <c r="Q1149" t="s">
        <v>124</v>
      </c>
      <c r="R1149">
        <v>1</v>
      </c>
    </row>
    <row r="1150" spans="1:18" x14ac:dyDescent="0.25">
      <c r="A1150" t="s">
        <v>701</v>
      </c>
      <c r="B1150" s="46">
        <f>VLOOKUP(Tabla14[[#This Row],[id]],Tabla2[],'aux buscarv'!B$1,FALSE)</f>
        <v>44995</v>
      </c>
      <c r="C1150" s="61">
        <f>VLOOKUP(Tabla14[[#This Row],[id]],Tabla2[],'aux buscarv'!C$1,FALSE)</f>
        <v>10</v>
      </c>
      <c r="D1150" s="61">
        <f>VLOOKUP(Tabla14[[#This Row],[id]],Tabla2[],'aux buscarv'!D$1,FALSE)</f>
        <v>3</v>
      </c>
      <c r="E1150" s="61">
        <f>VLOOKUP(Tabla14[[#This Row],[id]],Tabla2[],'aux buscarv'!E$1,FALSE)</f>
        <v>2023</v>
      </c>
      <c r="F1150" s="61">
        <f>VLOOKUP(Tabla14[[#This Row],[id]],Tabla2[],'aux buscarv'!F$1,FALSE)</f>
        <v>11</v>
      </c>
      <c r="G1150" s="61" t="str">
        <f>VLOOKUP(Tabla14[[#This Row],[id]],Tabla2[],'aux buscarv'!G$1,FALSE)</f>
        <v>JUEGOS EVITA</v>
      </c>
      <c r="H1150" s="61" t="str">
        <f>VLOOKUP(Tabla14[[#This Row],[id]],Tabla2[],'aux buscarv'!H$1,FALSE)</f>
        <v>BUENOS AIRES</v>
      </c>
      <c r="I1150" s="61">
        <f>VLOOKUP(Tabla14[[#This Row],[id]],Tabla2[],'aux buscarv'!I$1,FALSE)</f>
        <v>48</v>
      </c>
      <c r="J1150" s="61" t="str">
        <f>VLOOKUP(Tabla14[[#This Row],[id]],Tabla2[],'aux buscarv'!J$1,FALSE)</f>
        <v>GENERAL PUEYRREDON</v>
      </c>
      <c r="K1150" s="61" t="str">
        <f>VLOOKUP(Tabla14[[#This Row],[id]],Tabla2[],'aux buscarv'!K$1,FALSE)</f>
        <v xml:space="preserve">MAR DEL PLATA </v>
      </c>
      <c r="L1150" s="61" t="str">
        <f>VLOOKUP(Tabla14[[#This Row],[id]],Tabla2[],'aux buscarv'!L$1,FALSE)</f>
        <v>PREDIO CHAPLMALAL</v>
      </c>
      <c r="M1150" s="61" t="str">
        <f>VLOOKUP(Tabla14[[#This Row],[id]],Tabla2[],'aux buscarv'!M$1,FALSE)</f>
        <v>CALLE 801 Y CALLE 0</v>
      </c>
      <c r="N1150" s="62" t="str">
        <f>VLOOKUP(Tabla14[[#This Row],[id]],Tabla2[],'aux buscarv'!N$1,FALSE)</f>
        <v>https://docs.google.com/spreadsheets/d/1r4KX8v2TXpL_RzgmKxZ5MCtMXfbcd2V1dpfbnQVIUuw/edit#gid=559467648&amp;range=C12:I12</v>
      </c>
      <c r="O1150" t="s">
        <v>114</v>
      </c>
      <c r="P1150" t="s">
        <v>123</v>
      </c>
      <c r="Q1150" t="s">
        <v>111</v>
      </c>
      <c r="R1150">
        <v>6</v>
      </c>
    </row>
    <row r="1151" spans="1:18" x14ac:dyDescent="0.25">
      <c r="A1151" t="s">
        <v>662</v>
      </c>
      <c r="B1151" s="46">
        <f>VLOOKUP(Tabla14[[#This Row],[id]],Tabla2[],'aux buscarv'!B$1,FALSE)</f>
        <v>44995</v>
      </c>
      <c r="C1151" s="61">
        <f>VLOOKUP(Tabla14[[#This Row],[id]],Tabla2[],'aux buscarv'!C$1,FALSE)</f>
        <v>10</v>
      </c>
      <c r="D1151" s="61">
        <f>VLOOKUP(Tabla14[[#This Row],[id]],Tabla2[],'aux buscarv'!D$1,FALSE)</f>
        <v>3</v>
      </c>
      <c r="E1151" s="61">
        <f>VLOOKUP(Tabla14[[#This Row],[id]],Tabla2[],'aux buscarv'!E$1,FALSE)</f>
        <v>2023</v>
      </c>
      <c r="F1151" s="61">
        <f>VLOOKUP(Tabla14[[#This Row],[id]],Tabla2[],'aux buscarv'!F$1,FALSE)</f>
        <v>11</v>
      </c>
      <c r="G1151" s="61" t="str">
        <f>VLOOKUP(Tabla14[[#This Row],[id]],Tabla2[],'aux buscarv'!G$1,FALSE)</f>
        <v>EETB</v>
      </c>
      <c r="H1151" s="61" t="str">
        <f>VLOOKUP(Tabla14[[#This Row],[id]],Tabla2[],'aux buscarv'!H$1,FALSE)</f>
        <v>CABA</v>
      </c>
      <c r="I1151" s="61">
        <f>VLOOKUP(Tabla14[[#This Row],[id]],Tabla2[],'aux buscarv'!I$1,FALSE)</f>
        <v>44</v>
      </c>
      <c r="J1151" s="61" t="str">
        <f>VLOOKUP(Tabla14[[#This Row],[id]],Tabla2[],'aux buscarv'!J$1,FALSE)</f>
        <v>COMUNA 8</v>
      </c>
      <c r="K1151" s="61" t="str">
        <f>VLOOKUP(Tabla14[[#This Row],[id]],Tabla2[],'aux buscarv'!K$1,FALSE)</f>
        <v>VILLA LUGANO</v>
      </c>
      <c r="L1151" s="61" t="str">
        <f>VLOOKUP(Tabla14[[#This Row],[id]],Tabla2[],'aux buscarv'!L$1,FALSE)</f>
        <v xml:space="preserve"> VILLA 20</v>
      </c>
      <c r="M1151" s="61" t="str">
        <f>VLOOKUP(Tabla14[[#This Row],[id]],Tabla2[],'aux buscarv'!M$1,FALSE)</f>
        <v>CORVALAN Y CALLE 5</v>
      </c>
      <c r="N1151" s="62" t="str">
        <f>VLOOKUP(Tabla14[[#This Row],[id]],Tabla2[],'aux buscarv'!N$1,FALSE)</f>
        <v>https://goo.gl/maps/mdkZJX5SCqQMiYin6</v>
      </c>
      <c r="O1151" t="s">
        <v>109</v>
      </c>
      <c r="P1151" t="s">
        <v>110</v>
      </c>
      <c r="Q1151" t="s">
        <v>111</v>
      </c>
      <c r="R1151">
        <v>8</v>
      </c>
    </row>
    <row r="1152" spans="1:18" x14ac:dyDescent="0.25">
      <c r="A1152" t="s">
        <v>662</v>
      </c>
      <c r="B1152" s="46">
        <f>VLOOKUP(Tabla14[[#This Row],[id]],Tabla2[],'aux buscarv'!B$1,FALSE)</f>
        <v>44995</v>
      </c>
      <c r="C1152" s="61">
        <f>VLOOKUP(Tabla14[[#This Row],[id]],Tabla2[],'aux buscarv'!C$1,FALSE)</f>
        <v>10</v>
      </c>
      <c r="D1152" s="61">
        <f>VLOOKUP(Tabla14[[#This Row],[id]],Tabla2[],'aux buscarv'!D$1,FALSE)</f>
        <v>3</v>
      </c>
      <c r="E1152" s="61">
        <f>VLOOKUP(Tabla14[[#This Row],[id]],Tabla2[],'aux buscarv'!E$1,FALSE)</f>
        <v>2023</v>
      </c>
      <c r="F1152" s="61">
        <f>VLOOKUP(Tabla14[[#This Row],[id]],Tabla2[],'aux buscarv'!F$1,FALSE)</f>
        <v>11</v>
      </c>
      <c r="G1152" s="61" t="str">
        <f>VLOOKUP(Tabla14[[#This Row],[id]],Tabla2[],'aux buscarv'!G$1,FALSE)</f>
        <v>EETB</v>
      </c>
      <c r="H1152" s="61" t="str">
        <f>VLOOKUP(Tabla14[[#This Row],[id]],Tabla2[],'aux buscarv'!H$1,FALSE)</f>
        <v>CABA</v>
      </c>
      <c r="I1152" s="61">
        <f>VLOOKUP(Tabla14[[#This Row],[id]],Tabla2[],'aux buscarv'!I$1,FALSE)</f>
        <v>44</v>
      </c>
      <c r="J1152" s="61" t="str">
        <f>VLOOKUP(Tabla14[[#This Row],[id]],Tabla2[],'aux buscarv'!J$1,FALSE)</f>
        <v>COMUNA 8</v>
      </c>
      <c r="K1152" s="61" t="str">
        <f>VLOOKUP(Tabla14[[#This Row],[id]],Tabla2[],'aux buscarv'!K$1,FALSE)</f>
        <v>VILLA LUGANO</v>
      </c>
      <c r="L1152" s="61" t="str">
        <f>VLOOKUP(Tabla14[[#This Row],[id]],Tabla2[],'aux buscarv'!L$1,FALSE)</f>
        <v xml:space="preserve"> VILLA 20</v>
      </c>
      <c r="M1152" s="61" t="str">
        <f>VLOOKUP(Tabla14[[#This Row],[id]],Tabla2[],'aux buscarv'!M$1,FALSE)</f>
        <v>CORVALAN Y CALLE 5</v>
      </c>
      <c r="N1152" s="62" t="str">
        <f>VLOOKUP(Tabla14[[#This Row],[id]],Tabla2[],'aux buscarv'!N$1,FALSE)</f>
        <v>https://goo.gl/maps/mdkZJX5SCqQMiYin6</v>
      </c>
      <c r="O1152" t="s">
        <v>109</v>
      </c>
      <c r="P1152" t="s">
        <v>110</v>
      </c>
      <c r="Q1152" t="s">
        <v>112</v>
      </c>
      <c r="R1152">
        <v>16</v>
      </c>
    </row>
    <row r="1153" spans="1:18" x14ac:dyDescent="0.25">
      <c r="A1153" t="s">
        <v>662</v>
      </c>
      <c r="B1153" s="46">
        <f>VLOOKUP(Tabla14[[#This Row],[id]],Tabla2[],'aux buscarv'!B$1,FALSE)</f>
        <v>44995</v>
      </c>
      <c r="C1153" s="61">
        <f>VLOOKUP(Tabla14[[#This Row],[id]],Tabla2[],'aux buscarv'!C$1,FALSE)</f>
        <v>10</v>
      </c>
      <c r="D1153" s="61">
        <f>VLOOKUP(Tabla14[[#This Row],[id]],Tabla2[],'aux buscarv'!D$1,FALSE)</f>
        <v>3</v>
      </c>
      <c r="E1153" s="61">
        <f>VLOOKUP(Tabla14[[#This Row],[id]],Tabla2[],'aux buscarv'!E$1,FALSE)</f>
        <v>2023</v>
      </c>
      <c r="F1153" s="61">
        <f>VLOOKUP(Tabla14[[#This Row],[id]],Tabla2[],'aux buscarv'!F$1,FALSE)</f>
        <v>11</v>
      </c>
      <c r="G1153" s="61" t="str">
        <f>VLOOKUP(Tabla14[[#This Row],[id]],Tabla2[],'aux buscarv'!G$1,FALSE)</f>
        <v>EETB</v>
      </c>
      <c r="H1153" s="61" t="str">
        <f>VLOOKUP(Tabla14[[#This Row],[id]],Tabla2[],'aux buscarv'!H$1,FALSE)</f>
        <v>CABA</v>
      </c>
      <c r="I1153" s="61">
        <f>VLOOKUP(Tabla14[[#This Row],[id]],Tabla2[],'aux buscarv'!I$1,FALSE)</f>
        <v>44</v>
      </c>
      <c r="J1153" s="61" t="str">
        <f>VLOOKUP(Tabla14[[#This Row],[id]],Tabla2[],'aux buscarv'!J$1,FALSE)</f>
        <v>COMUNA 8</v>
      </c>
      <c r="K1153" s="61" t="str">
        <f>VLOOKUP(Tabla14[[#This Row],[id]],Tabla2[],'aux buscarv'!K$1,FALSE)</f>
        <v>VILLA LUGANO</v>
      </c>
      <c r="L1153" s="61" t="str">
        <f>VLOOKUP(Tabla14[[#This Row],[id]],Tabla2[],'aux buscarv'!L$1,FALSE)</f>
        <v xml:space="preserve"> VILLA 20</v>
      </c>
      <c r="M1153" s="61" t="str">
        <f>VLOOKUP(Tabla14[[#This Row],[id]],Tabla2[],'aux buscarv'!M$1,FALSE)</f>
        <v>CORVALAN Y CALLE 5</v>
      </c>
      <c r="N1153" s="62" t="str">
        <f>VLOOKUP(Tabla14[[#This Row],[id]],Tabla2[],'aux buscarv'!N$1,FALSE)</f>
        <v>https://goo.gl/maps/mdkZJX5SCqQMiYin6</v>
      </c>
      <c r="O1153" t="s">
        <v>109</v>
      </c>
      <c r="P1153" t="s">
        <v>110</v>
      </c>
      <c r="Q1153" t="s">
        <v>120</v>
      </c>
      <c r="R1153">
        <v>5</v>
      </c>
    </row>
    <row r="1154" spans="1:18" x14ac:dyDescent="0.25">
      <c r="A1154" t="s">
        <v>662</v>
      </c>
      <c r="B1154" s="46">
        <f>VLOOKUP(Tabla14[[#This Row],[id]],Tabla2[],'aux buscarv'!B$1,FALSE)</f>
        <v>44995</v>
      </c>
      <c r="C1154" s="61">
        <f>VLOOKUP(Tabla14[[#This Row],[id]],Tabla2[],'aux buscarv'!C$1,FALSE)</f>
        <v>10</v>
      </c>
      <c r="D1154" s="61">
        <f>VLOOKUP(Tabla14[[#This Row],[id]],Tabla2[],'aux buscarv'!D$1,FALSE)</f>
        <v>3</v>
      </c>
      <c r="E1154" s="61">
        <f>VLOOKUP(Tabla14[[#This Row],[id]],Tabla2[],'aux buscarv'!E$1,FALSE)</f>
        <v>2023</v>
      </c>
      <c r="F1154" s="61">
        <f>VLOOKUP(Tabla14[[#This Row],[id]],Tabla2[],'aux buscarv'!F$1,FALSE)</f>
        <v>11</v>
      </c>
      <c r="G1154" s="61" t="str">
        <f>VLOOKUP(Tabla14[[#This Row],[id]],Tabla2[],'aux buscarv'!G$1,FALSE)</f>
        <v>EETB</v>
      </c>
      <c r="H1154" s="61" t="str">
        <f>VLOOKUP(Tabla14[[#This Row],[id]],Tabla2[],'aux buscarv'!H$1,FALSE)</f>
        <v>CABA</v>
      </c>
      <c r="I1154" s="61">
        <f>VLOOKUP(Tabla14[[#This Row],[id]],Tabla2[],'aux buscarv'!I$1,FALSE)</f>
        <v>44</v>
      </c>
      <c r="J1154" s="61" t="str">
        <f>VLOOKUP(Tabla14[[#This Row],[id]],Tabla2[],'aux buscarv'!J$1,FALSE)</f>
        <v>COMUNA 8</v>
      </c>
      <c r="K1154" s="61" t="str">
        <f>VLOOKUP(Tabla14[[#This Row],[id]],Tabla2[],'aux buscarv'!K$1,FALSE)</f>
        <v>VILLA LUGANO</v>
      </c>
      <c r="L1154" s="61" t="str">
        <f>VLOOKUP(Tabla14[[#This Row],[id]],Tabla2[],'aux buscarv'!L$1,FALSE)</f>
        <v xml:space="preserve"> VILLA 20</v>
      </c>
      <c r="M1154" s="61" t="str">
        <f>VLOOKUP(Tabla14[[#This Row],[id]],Tabla2[],'aux buscarv'!M$1,FALSE)</f>
        <v>CORVALAN Y CALLE 5</v>
      </c>
      <c r="N1154" s="62" t="str">
        <f>VLOOKUP(Tabla14[[#This Row],[id]],Tabla2[],'aux buscarv'!N$1,FALSE)</f>
        <v>https://goo.gl/maps/mdkZJX5SCqQMiYin6</v>
      </c>
      <c r="O1154" t="s">
        <v>114</v>
      </c>
      <c r="P1154" t="s">
        <v>115</v>
      </c>
      <c r="Q1154" t="s">
        <v>111</v>
      </c>
      <c r="R1154">
        <v>13</v>
      </c>
    </row>
    <row r="1155" spans="1:18" x14ac:dyDescent="0.25">
      <c r="A1155" t="s">
        <v>662</v>
      </c>
      <c r="B1155" s="46">
        <f>VLOOKUP(Tabla14[[#This Row],[id]],Tabla2[],'aux buscarv'!B$1,FALSE)</f>
        <v>44995</v>
      </c>
      <c r="C1155" s="61">
        <f>VLOOKUP(Tabla14[[#This Row],[id]],Tabla2[],'aux buscarv'!C$1,FALSE)</f>
        <v>10</v>
      </c>
      <c r="D1155" s="61">
        <f>VLOOKUP(Tabla14[[#This Row],[id]],Tabla2[],'aux buscarv'!D$1,FALSE)</f>
        <v>3</v>
      </c>
      <c r="E1155" s="61">
        <f>VLOOKUP(Tabla14[[#This Row],[id]],Tabla2[],'aux buscarv'!E$1,FALSE)</f>
        <v>2023</v>
      </c>
      <c r="F1155" s="61">
        <f>VLOOKUP(Tabla14[[#This Row],[id]],Tabla2[],'aux buscarv'!F$1,FALSE)</f>
        <v>11</v>
      </c>
      <c r="G1155" s="61" t="str">
        <f>VLOOKUP(Tabla14[[#This Row],[id]],Tabla2[],'aux buscarv'!G$1,FALSE)</f>
        <v>EETB</v>
      </c>
      <c r="H1155" s="61" t="str">
        <f>VLOOKUP(Tabla14[[#This Row],[id]],Tabla2[],'aux buscarv'!H$1,FALSE)</f>
        <v>CABA</v>
      </c>
      <c r="I1155" s="61">
        <f>VLOOKUP(Tabla14[[#This Row],[id]],Tabla2[],'aux buscarv'!I$1,FALSE)</f>
        <v>44</v>
      </c>
      <c r="J1155" s="61" t="str">
        <f>VLOOKUP(Tabla14[[#This Row],[id]],Tabla2[],'aux buscarv'!J$1,FALSE)</f>
        <v>COMUNA 8</v>
      </c>
      <c r="K1155" s="61" t="str">
        <f>VLOOKUP(Tabla14[[#This Row],[id]],Tabla2[],'aux buscarv'!K$1,FALSE)</f>
        <v>VILLA LUGANO</v>
      </c>
      <c r="L1155" s="61" t="str">
        <f>VLOOKUP(Tabla14[[#This Row],[id]],Tabla2[],'aux buscarv'!L$1,FALSE)</f>
        <v xml:space="preserve"> VILLA 20</v>
      </c>
      <c r="M1155" s="61" t="str">
        <f>VLOOKUP(Tabla14[[#This Row],[id]],Tabla2[],'aux buscarv'!M$1,FALSE)</f>
        <v>CORVALAN Y CALLE 5</v>
      </c>
      <c r="N1155" s="62" t="str">
        <f>VLOOKUP(Tabla14[[#This Row],[id]],Tabla2[],'aux buscarv'!N$1,FALSE)</f>
        <v>https://goo.gl/maps/mdkZJX5SCqQMiYin6</v>
      </c>
      <c r="O1155" t="s">
        <v>114</v>
      </c>
      <c r="P1155" t="s">
        <v>123</v>
      </c>
      <c r="Q1155" t="s">
        <v>124</v>
      </c>
      <c r="R1155">
        <v>2</v>
      </c>
    </row>
    <row r="1156" spans="1:18" x14ac:dyDescent="0.25">
      <c r="A1156" t="s">
        <v>662</v>
      </c>
      <c r="B1156" s="46">
        <f>VLOOKUP(Tabla14[[#This Row],[id]],Tabla2[],'aux buscarv'!B$1,FALSE)</f>
        <v>44995</v>
      </c>
      <c r="C1156" s="61">
        <f>VLOOKUP(Tabla14[[#This Row],[id]],Tabla2[],'aux buscarv'!C$1,FALSE)</f>
        <v>10</v>
      </c>
      <c r="D1156" s="61">
        <f>VLOOKUP(Tabla14[[#This Row],[id]],Tabla2[],'aux buscarv'!D$1,FALSE)</f>
        <v>3</v>
      </c>
      <c r="E1156" s="61">
        <f>VLOOKUP(Tabla14[[#This Row],[id]],Tabla2[],'aux buscarv'!E$1,FALSE)</f>
        <v>2023</v>
      </c>
      <c r="F1156" s="61">
        <f>VLOOKUP(Tabla14[[#This Row],[id]],Tabla2[],'aux buscarv'!F$1,FALSE)</f>
        <v>11</v>
      </c>
      <c r="G1156" s="61" t="str">
        <f>VLOOKUP(Tabla14[[#This Row],[id]],Tabla2[],'aux buscarv'!G$1,FALSE)</f>
        <v>EETB</v>
      </c>
      <c r="H1156" s="61" t="str">
        <f>VLOOKUP(Tabla14[[#This Row],[id]],Tabla2[],'aux buscarv'!H$1,FALSE)</f>
        <v>CABA</v>
      </c>
      <c r="I1156" s="61">
        <f>VLOOKUP(Tabla14[[#This Row],[id]],Tabla2[],'aux buscarv'!I$1,FALSE)</f>
        <v>44</v>
      </c>
      <c r="J1156" s="61" t="str">
        <f>VLOOKUP(Tabla14[[#This Row],[id]],Tabla2[],'aux buscarv'!J$1,FALSE)</f>
        <v>COMUNA 8</v>
      </c>
      <c r="K1156" s="61" t="str">
        <f>VLOOKUP(Tabla14[[#This Row],[id]],Tabla2[],'aux buscarv'!K$1,FALSE)</f>
        <v>VILLA LUGANO</v>
      </c>
      <c r="L1156" s="61" t="str">
        <f>VLOOKUP(Tabla14[[#This Row],[id]],Tabla2[],'aux buscarv'!L$1,FALSE)</f>
        <v xml:space="preserve"> VILLA 20</v>
      </c>
      <c r="M1156" s="61" t="str">
        <f>VLOOKUP(Tabla14[[#This Row],[id]],Tabla2[],'aux buscarv'!M$1,FALSE)</f>
        <v>CORVALAN Y CALLE 5</v>
      </c>
      <c r="N1156" s="62" t="str">
        <f>VLOOKUP(Tabla14[[#This Row],[id]],Tabla2[],'aux buscarv'!N$1,FALSE)</f>
        <v>https://goo.gl/maps/mdkZJX5SCqQMiYin6</v>
      </c>
      <c r="O1156" t="s">
        <v>114</v>
      </c>
      <c r="P1156" t="s">
        <v>123</v>
      </c>
      <c r="Q1156" t="s">
        <v>111</v>
      </c>
      <c r="R1156">
        <v>27</v>
      </c>
    </row>
    <row r="1157" spans="1:18" x14ac:dyDescent="0.25">
      <c r="A1157" t="s">
        <v>662</v>
      </c>
      <c r="B1157" s="46">
        <f>VLOOKUP(Tabla14[[#This Row],[id]],Tabla2[],'aux buscarv'!B$1,FALSE)</f>
        <v>44995</v>
      </c>
      <c r="C1157" s="61">
        <f>VLOOKUP(Tabla14[[#This Row],[id]],Tabla2[],'aux buscarv'!C$1,FALSE)</f>
        <v>10</v>
      </c>
      <c r="D1157" s="61">
        <f>VLOOKUP(Tabla14[[#This Row],[id]],Tabla2[],'aux buscarv'!D$1,FALSE)</f>
        <v>3</v>
      </c>
      <c r="E1157" s="61">
        <f>VLOOKUP(Tabla14[[#This Row],[id]],Tabla2[],'aux buscarv'!E$1,FALSE)</f>
        <v>2023</v>
      </c>
      <c r="F1157" s="61">
        <f>VLOOKUP(Tabla14[[#This Row],[id]],Tabla2[],'aux buscarv'!F$1,FALSE)</f>
        <v>11</v>
      </c>
      <c r="G1157" s="61" t="str">
        <f>VLOOKUP(Tabla14[[#This Row],[id]],Tabla2[],'aux buscarv'!G$1,FALSE)</f>
        <v>EETB</v>
      </c>
      <c r="H1157" s="61" t="str">
        <f>VLOOKUP(Tabla14[[#This Row],[id]],Tabla2[],'aux buscarv'!H$1,FALSE)</f>
        <v>CABA</v>
      </c>
      <c r="I1157" s="61">
        <f>VLOOKUP(Tabla14[[#This Row],[id]],Tabla2[],'aux buscarv'!I$1,FALSE)</f>
        <v>44</v>
      </c>
      <c r="J1157" s="61" t="str">
        <f>VLOOKUP(Tabla14[[#This Row],[id]],Tabla2[],'aux buscarv'!J$1,FALSE)</f>
        <v>COMUNA 8</v>
      </c>
      <c r="K1157" s="61" t="str">
        <f>VLOOKUP(Tabla14[[#This Row],[id]],Tabla2[],'aux buscarv'!K$1,FALSE)</f>
        <v>VILLA LUGANO</v>
      </c>
      <c r="L1157" s="61" t="str">
        <f>VLOOKUP(Tabla14[[#This Row],[id]],Tabla2[],'aux buscarv'!L$1,FALSE)</f>
        <v xml:space="preserve"> VILLA 20</v>
      </c>
      <c r="M1157" s="61" t="str">
        <f>VLOOKUP(Tabla14[[#This Row],[id]],Tabla2[],'aux buscarv'!M$1,FALSE)</f>
        <v>CORVALAN Y CALLE 5</v>
      </c>
      <c r="N1157" s="62" t="str">
        <f>VLOOKUP(Tabla14[[#This Row],[id]],Tabla2[],'aux buscarv'!N$1,FALSE)</f>
        <v>https://goo.gl/maps/mdkZJX5SCqQMiYin6</v>
      </c>
      <c r="O1157" t="s">
        <v>129</v>
      </c>
      <c r="P1157" t="s">
        <v>1022</v>
      </c>
      <c r="Q1157" t="s">
        <v>111</v>
      </c>
      <c r="R1157">
        <v>14</v>
      </c>
    </row>
    <row r="1158" spans="1:18" x14ac:dyDescent="0.25">
      <c r="A1158" t="s">
        <v>662</v>
      </c>
      <c r="B1158" s="46">
        <f>VLOOKUP(Tabla14[[#This Row],[id]],Tabla2[],'aux buscarv'!B$1,FALSE)</f>
        <v>44995</v>
      </c>
      <c r="C1158" s="61">
        <f>VLOOKUP(Tabla14[[#This Row],[id]],Tabla2[],'aux buscarv'!C$1,FALSE)</f>
        <v>10</v>
      </c>
      <c r="D1158" s="61">
        <f>VLOOKUP(Tabla14[[#This Row],[id]],Tabla2[],'aux buscarv'!D$1,FALSE)</f>
        <v>3</v>
      </c>
      <c r="E1158" s="61">
        <f>VLOOKUP(Tabla14[[#This Row],[id]],Tabla2[],'aux buscarv'!E$1,FALSE)</f>
        <v>2023</v>
      </c>
      <c r="F1158" s="61">
        <f>VLOOKUP(Tabla14[[#This Row],[id]],Tabla2[],'aux buscarv'!F$1,FALSE)</f>
        <v>11</v>
      </c>
      <c r="G1158" s="61" t="str">
        <f>VLOOKUP(Tabla14[[#This Row],[id]],Tabla2[],'aux buscarv'!G$1,FALSE)</f>
        <v>EETB</v>
      </c>
      <c r="H1158" s="61" t="str">
        <f>VLOOKUP(Tabla14[[#This Row],[id]],Tabla2[],'aux buscarv'!H$1,FALSE)</f>
        <v>CABA</v>
      </c>
      <c r="I1158" s="61">
        <f>VLOOKUP(Tabla14[[#This Row],[id]],Tabla2[],'aux buscarv'!I$1,FALSE)</f>
        <v>44</v>
      </c>
      <c r="J1158" s="61" t="str">
        <f>VLOOKUP(Tabla14[[#This Row],[id]],Tabla2[],'aux buscarv'!J$1,FALSE)</f>
        <v>COMUNA 8</v>
      </c>
      <c r="K1158" s="61" t="str">
        <f>VLOOKUP(Tabla14[[#This Row],[id]],Tabla2[],'aux buscarv'!K$1,FALSE)</f>
        <v>VILLA LUGANO</v>
      </c>
      <c r="L1158" s="61" t="str">
        <f>VLOOKUP(Tabla14[[#This Row],[id]],Tabla2[],'aux buscarv'!L$1,FALSE)</f>
        <v xml:space="preserve"> VILLA 20</v>
      </c>
      <c r="M1158" s="61" t="str">
        <f>VLOOKUP(Tabla14[[#This Row],[id]],Tabla2[],'aux buscarv'!M$1,FALSE)</f>
        <v>CORVALAN Y CALLE 5</v>
      </c>
      <c r="N1158" s="62" t="str">
        <f>VLOOKUP(Tabla14[[#This Row],[id]],Tabla2[],'aux buscarv'!N$1,FALSE)</f>
        <v>https://goo.gl/maps/mdkZJX5SCqQMiYin6</v>
      </c>
      <c r="O1158" t="s">
        <v>129</v>
      </c>
      <c r="P1158" t="s">
        <v>1022</v>
      </c>
      <c r="Q1158" t="s">
        <v>132</v>
      </c>
      <c r="R1158">
        <v>12</v>
      </c>
    </row>
    <row r="1159" spans="1:18" x14ac:dyDescent="0.25">
      <c r="A1159" t="s">
        <v>662</v>
      </c>
      <c r="B1159" s="46">
        <f>VLOOKUP(Tabla14[[#This Row],[id]],Tabla2[],'aux buscarv'!B$1,FALSE)</f>
        <v>44995</v>
      </c>
      <c r="C1159" s="61">
        <f>VLOOKUP(Tabla14[[#This Row],[id]],Tabla2[],'aux buscarv'!C$1,FALSE)</f>
        <v>10</v>
      </c>
      <c r="D1159" s="61">
        <f>VLOOKUP(Tabla14[[#This Row],[id]],Tabla2[],'aux buscarv'!D$1,FALSE)</f>
        <v>3</v>
      </c>
      <c r="E1159" s="61">
        <f>VLOOKUP(Tabla14[[#This Row],[id]],Tabla2[],'aux buscarv'!E$1,FALSE)</f>
        <v>2023</v>
      </c>
      <c r="F1159" s="61">
        <f>VLOOKUP(Tabla14[[#This Row],[id]],Tabla2[],'aux buscarv'!F$1,FALSE)</f>
        <v>11</v>
      </c>
      <c r="G1159" s="61" t="str">
        <f>VLOOKUP(Tabla14[[#This Row],[id]],Tabla2[],'aux buscarv'!G$1,FALSE)</f>
        <v>EETB</v>
      </c>
      <c r="H1159" s="61" t="str">
        <f>VLOOKUP(Tabla14[[#This Row],[id]],Tabla2[],'aux buscarv'!H$1,FALSE)</f>
        <v>CABA</v>
      </c>
      <c r="I1159" s="61">
        <f>VLOOKUP(Tabla14[[#This Row],[id]],Tabla2[],'aux buscarv'!I$1,FALSE)</f>
        <v>44</v>
      </c>
      <c r="J1159" s="61" t="str">
        <f>VLOOKUP(Tabla14[[#This Row],[id]],Tabla2[],'aux buscarv'!J$1,FALSE)</f>
        <v>COMUNA 8</v>
      </c>
      <c r="K1159" s="61" t="str">
        <f>VLOOKUP(Tabla14[[#This Row],[id]],Tabla2[],'aux buscarv'!K$1,FALSE)</f>
        <v>VILLA LUGANO</v>
      </c>
      <c r="L1159" s="61" t="str">
        <f>VLOOKUP(Tabla14[[#This Row],[id]],Tabla2[],'aux buscarv'!L$1,FALSE)</f>
        <v xml:space="preserve"> VILLA 20</v>
      </c>
      <c r="M1159" s="61" t="str">
        <f>VLOOKUP(Tabla14[[#This Row],[id]],Tabla2[],'aux buscarv'!M$1,FALSE)</f>
        <v>CORVALAN Y CALLE 5</v>
      </c>
      <c r="N1159" s="62" t="str">
        <f>VLOOKUP(Tabla14[[#This Row],[id]],Tabla2[],'aux buscarv'!N$1,FALSE)</f>
        <v>https://goo.gl/maps/mdkZJX5SCqQMiYin6</v>
      </c>
      <c r="O1159" t="s">
        <v>129</v>
      </c>
      <c r="P1159" t="s">
        <v>1022</v>
      </c>
      <c r="Q1159" t="s">
        <v>133</v>
      </c>
      <c r="R1159">
        <v>2</v>
      </c>
    </row>
    <row r="1160" spans="1:18" x14ac:dyDescent="0.25">
      <c r="A1160" t="s">
        <v>662</v>
      </c>
      <c r="B1160" s="46">
        <f>VLOOKUP(Tabla14[[#This Row],[id]],Tabla2[],'aux buscarv'!B$1,FALSE)</f>
        <v>44995</v>
      </c>
      <c r="C1160" s="61">
        <f>VLOOKUP(Tabla14[[#This Row],[id]],Tabla2[],'aux buscarv'!C$1,FALSE)</f>
        <v>10</v>
      </c>
      <c r="D1160" s="61">
        <f>VLOOKUP(Tabla14[[#This Row],[id]],Tabla2[],'aux buscarv'!D$1,FALSE)</f>
        <v>3</v>
      </c>
      <c r="E1160" s="61">
        <f>VLOOKUP(Tabla14[[#This Row],[id]],Tabla2[],'aux buscarv'!E$1,FALSE)</f>
        <v>2023</v>
      </c>
      <c r="F1160" s="61">
        <f>VLOOKUP(Tabla14[[#This Row],[id]],Tabla2[],'aux buscarv'!F$1,FALSE)</f>
        <v>11</v>
      </c>
      <c r="G1160" s="61" t="str">
        <f>VLOOKUP(Tabla14[[#This Row],[id]],Tabla2[],'aux buscarv'!G$1,FALSE)</f>
        <v>EETB</v>
      </c>
      <c r="H1160" s="61" t="str">
        <f>VLOOKUP(Tabla14[[#This Row],[id]],Tabla2[],'aux buscarv'!H$1,FALSE)</f>
        <v>CABA</v>
      </c>
      <c r="I1160" s="61">
        <f>VLOOKUP(Tabla14[[#This Row],[id]],Tabla2[],'aux buscarv'!I$1,FALSE)</f>
        <v>44</v>
      </c>
      <c r="J1160" s="61" t="str">
        <f>VLOOKUP(Tabla14[[#This Row],[id]],Tabla2[],'aux buscarv'!J$1,FALSE)</f>
        <v>COMUNA 8</v>
      </c>
      <c r="K1160" s="61" t="str">
        <f>VLOOKUP(Tabla14[[#This Row],[id]],Tabla2[],'aux buscarv'!K$1,FALSE)</f>
        <v>VILLA LUGANO</v>
      </c>
      <c r="L1160" s="61" t="str">
        <f>VLOOKUP(Tabla14[[#This Row],[id]],Tabla2[],'aux buscarv'!L$1,FALSE)</f>
        <v xml:space="preserve"> VILLA 20</v>
      </c>
      <c r="M1160" s="61" t="str">
        <f>VLOOKUP(Tabla14[[#This Row],[id]],Tabla2[],'aux buscarv'!M$1,FALSE)</f>
        <v>CORVALAN Y CALLE 5</v>
      </c>
      <c r="N1160" s="62" t="str">
        <f>VLOOKUP(Tabla14[[#This Row],[id]],Tabla2[],'aux buscarv'!N$1,FALSE)</f>
        <v>https://goo.gl/maps/mdkZJX5SCqQMiYin6</v>
      </c>
      <c r="O1160" t="s">
        <v>129</v>
      </c>
      <c r="P1160" t="s">
        <v>1022</v>
      </c>
      <c r="Q1160" t="s">
        <v>134</v>
      </c>
      <c r="R1160">
        <v>1</v>
      </c>
    </row>
    <row r="1161" spans="1:18" x14ac:dyDescent="0.25">
      <c r="A1161" t="s">
        <v>662</v>
      </c>
      <c r="B1161" s="46">
        <f>VLOOKUP(Tabla14[[#This Row],[id]],Tabla2[],'aux buscarv'!B$1,FALSE)</f>
        <v>44995</v>
      </c>
      <c r="C1161" s="61">
        <f>VLOOKUP(Tabla14[[#This Row],[id]],Tabla2[],'aux buscarv'!C$1,FALSE)</f>
        <v>10</v>
      </c>
      <c r="D1161" s="61">
        <f>VLOOKUP(Tabla14[[#This Row],[id]],Tabla2[],'aux buscarv'!D$1,FALSE)</f>
        <v>3</v>
      </c>
      <c r="E1161" s="61">
        <f>VLOOKUP(Tabla14[[#This Row],[id]],Tabla2[],'aux buscarv'!E$1,FALSE)</f>
        <v>2023</v>
      </c>
      <c r="F1161" s="61">
        <f>VLOOKUP(Tabla14[[#This Row],[id]],Tabla2[],'aux buscarv'!F$1,FALSE)</f>
        <v>11</v>
      </c>
      <c r="G1161" s="61" t="str">
        <f>VLOOKUP(Tabla14[[#This Row],[id]],Tabla2[],'aux buscarv'!G$1,FALSE)</f>
        <v>EETB</v>
      </c>
      <c r="H1161" s="61" t="str">
        <f>VLOOKUP(Tabla14[[#This Row],[id]],Tabla2[],'aux buscarv'!H$1,FALSE)</f>
        <v>CABA</v>
      </c>
      <c r="I1161" s="61">
        <f>VLOOKUP(Tabla14[[#This Row],[id]],Tabla2[],'aux buscarv'!I$1,FALSE)</f>
        <v>44</v>
      </c>
      <c r="J1161" s="61" t="str">
        <f>VLOOKUP(Tabla14[[#This Row],[id]],Tabla2[],'aux buscarv'!J$1,FALSE)</f>
        <v>COMUNA 8</v>
      </c>
      <c r="K1161" s="61" t="str">
        <f>VLOOKUP(Tabla14[[#This Row],[id]],Tabla2[],'aux buscarv'!K$1,FALSE)</f>
        <v>VILLA LUGANO</v>
      </c>
      <c r="L1161" s="61" t="str">
        <f>VLOOKUP(Tabla14[[#This Row],[id]],Tabla2[],'aux buscarv'!L$1,FALSE)</f>
        <v xml:space="preserve"> VILLA 20</v>
      </c>
      <c r="M1161" s="61" t="str">
        <f>VLOOKUP(Tabla14[[#This Row],[id]],Tabla2[],'aux buscarv'!M$1,FALSE)</f>
        <v>CORVALAN Y CALLE 5</v>
      </c>
      <c r="N1161" s="62" t="str">
        <f>VLOOKUP(Tabla14[[#This Row],[id]],Tabla2[],'aux buscarv'!N$1,FALSE)</f>
        <v>https://goo.gl/maps/mdkZJX5SCqQMiYin6</v>
      </c>
      <c r="O1161" t="s">
        <v>129</v>
      </c>
      <c r="P1161" t="s">
        <v>137</v>
      </c>
      <c r="Q1161" t="s">
        <v>111</v>
      </c>
      <c r="R1161">
        <v>27</v>
      </c>
    </row>
    <row r="1162" spans="1:18" x14ac:dyDescent="0.25">
      <c r="A1162" t="s">
        <v>662</v>
      </c>
      <c r="B1162" s="46">
        <f>VLOOKUP(Tabla14[[#This Row],[id]],Tabla2[],'aux buscarv'!B$1,FALSE)</f>
        <v>44995</v>
      </c>
      <c r="C1162" s="61">
        <f>VLOOKUP(Tabla14[[#This Row],[id]],Tabla2[],'aux buscarv'!C$1,FALSE)</f>
        <v>10</v>
      </c>
      <c r="D1162" s="61">
        <f>VLOOKUP(Tabla14[[#This Row],[id]],Tabla2[],'aux buscarv'!D$1,FALSE)</f>
        <v>3</v>
      </c>
      <c r="E1162" s="61">
        <f>VLOOKUP(Tabla14[[#This Row],[id]],Tabla2[],'aux buscarv'!E$1,FALSE)</f>
        <v>2023</v>
      </c>
      <c r="F1162" s="61">
        <f>VLOOKUP(Tabla14[[#This Row],[id]],Tabla2[],'aux buscarv'!F$1,FALSE)</f>
        <v>11</v>
      </c>
      <c r="G1162" s="61" t="str">
        <f>VLOOKUP(Tabla14[[#This Row],[id]],Tabla2[],'aux buscarv'!G$1,FALSE)</f>
        <v>EETB</v>
      </c>
      <c r="H1162" s="61" t="str">
        <f>VLOOKUP(Tabla14[[#This Row],[id]],Tabla2[],'aux buscarv'!H$1,FALSE)</f>
        <v>CABA</v>
      </c>
      <c r="I1162" s="61">
        <f>VLOOKUP(Tabla14[[#This Row],[id]],Tabla2[],'aux buscarv'!I$1,FALSE)</f>
        <v>44</v>
      </c>
      <c r="J1162" s="61" t="str">
        <f>VLOOKUP(Tabla14[[#This Row],[id]],Tabla2[],'aux buscarv'!J$1,FALSE)</f>
        <v>COMUNA 8</v>
      </c>
      <c r="K1162" s="61" t="str">
        <f>VLOOKUP(Tabla14[[#This Row],[id]],Tabla2[],'aux buscarv'!K$1,FALSE)</f>
        <v>VILLA LUGANO</v>
      </c>
      <c r="L1162" s="61" t="str">
        <f>VLOOKUP(Tabla14[[#This Row],[id]],Tabla2[],'aux buscarv'!L$1,FALSE)</f>
        <v xml:space="preserve"> VILLA 20</v>
      </c>
      <c r="M1162" s="61" t="str">
        <f>VLOOKUP(Tabla14[[#This Row],[id]],Tabla2[],'aux buscarv'!M$1,FALSE)</f>
        <v>CORVALAN Y CALLE 5</v>
      </c>
      <c r="N1162" s="62" t="str">
        <f>VLOOKUP(Tabla14[[#This Row],[id]],Tabla2[],'aux buscarv'!N$1,FALSE)</f>
        <v>https://goo.gl/maps/mdkZJX5SCqQMiYin6</v>
      </c>
      <c r="O1162" t="s">
        <v>129</v>
      </c>
      <c r="P1162" t="s">
        <v>137</v>
      </c>
      <c r="Q1162" t="s">
        <v>138</v>
      </c>
      <c r="R1162">
        <v>4</v>
      </c>
    </row>
    <row r="1163" spans="1:18" x14ac:dyDescent="0.25">
      <c r="A1163" t="s">
        <v>662</v>
      </c>
      <c r="B1163" s="46">
        <f>VLOOKUP(Tabla14[[#This Row],[id]],Tabla2[],'aux buscarv'!B$1,FALSE)</f>
        <v>44995</v>
      </c>
      <c r="C1163" s="61">
        <f>VLOOKUP(Tabla14[[#This Row],[id]],Tabla2[],'aux buscarv'!C$1,FALSE)</f>
        <v>10</v>
      </c>
      <c r="D1163" s="61">
        <f>VLOOKUP(Tabla14[[#This Row],[id]],Tabla2[],'aux buscarv'!D$1,FALSE)</f>
        <v>3</v>
      </c>
      <c r="E1163" s="61">
        <f>VLOOKUP(Tabla14[[#This Row],[id]],Tabla2[],'aux buscarv'!E$1,FALSE)</f>
        <v>2023</v>
      </c>
      <c r="F1163" s="61">
        <f>VLOOKUP(Tabla14[[#This Row],[id]],Tabla2[],'aux buscarv'!F$1,FALSE)</f>
        <v>11</v>
      </c>
      <c r="G1163" s="61" t="str">
        <f>VLOOKUP(Tabla14[[#This Row],[id]],Tabla2[],'aux buscarv'!G$1,FALSE)</f>
        <v>EETB</v>
      </c>
      <c r="H1163" s="61" t="str">
        <f>VLOOKUP(Tabla14[[#This Row],[id]],Tabla2[],'aux buscarv'!H$1,FALSE)</f>
        <v>CABA</v>
      </c>
      <c r="I1163" s="61">
        <f>VLOOKUP(Tabla14[[#This Row],[id]],Tabla2[],'aux buscarv'!I$1,FALSE)</f>
        <v>44</v>
      </c>
      <c r="J1163" s="61" t="str">
        <f>VLOOKUP(Tabla14[[#This Row],[id]],Tabla2[],'aux buscarv'!J$1,FALSE)</f>
        <v>COMUNA 8</v>
      </c>
      <c r="K1163" s="61" t="str">
        <f>VLOOKUP(Tabla14[[#This Row],[id]],Tabla2[],'aux buscarv'!K$1,FALSE)</f>
        <v>VILLA LUGANO</v>
      </c>
      <c r="L1163" s="61" t="str">
        <f>VLOOKUP(Tabla14[[#This Row],[id]],Tabla2[],'aux buscarv'!L$1,FALSE)</f>
        <v xml:space="preserve"> VILLA 20</v>
      </c>
      <c r="M1163" s="61" t="str">
        <f>VLOOKUP(Tabla14[[#This Row],[id]],Tabla2[],'aux buscarv'!M$1,FALSE)</f>
        <v>CORVALAN Y CALLE 5</v>
      </c>
      <c r="N1163" s="62" t="str">
        <f>VLOOKUP(Tabla14[[#This Row],[id]],Tabla2[],'aux buscarv'!N$1,FALSE)</f>
        <v>https://goo.gl/maps/mdkZJX5SCqQMiYin6</v>
      </c>
      <c r="O1163" t="s">
        <v>129</v>
      </c>
      <c r="P1163" t="s">
        <v>137</v>
      </c>
      <c r="Q1163" t="s">
        <v>139</v>
      </c>
      <c r="R1163">
        <v>6</v>
      </c>
    </row>
    <row r="1164" spans="1:18" x14ac:dyDescent="0.25">
      <c r="A1164" t="s">
        <v>662</v>
      </c>
      <c r="B1164" s="46">
        <f>VLOOKUP(Tabla14[[#This Row],[id]],Tabla2[],'aux buscarv'!B$1,FALSE)</f>
        <v>44995</v>
      </c>
      <c r="C1164" s="61">
        <f>VLOOKUP(Tabla14[[#This Row],[id]],Tabla2[],'aux buscarv'!C$1,FALSE)</f>
        <v>10</v>
      </c>
      <c r="D1164" s="61">
        <f>VLOOKUP(Tabla14[[#This Row],[id]],Tabla2[],'aux buscarv'!D$1,FALSE)</f>
        <v>3</v>
      </c>
      <c r="E1164" s="61">
        <f>VLOOKUP(Tabla14[[#This Row],[id]],Tabla2[],'aux buscarv'!E$1,FALSE)</f>
        <v>2023</v>
      </c>
      <c r="F1164" s="61">
        <f>VLOOKUP(Tabla14[[#This Row],[id]],Tabla2[],'aux buscarv'!F$1,FALSE)</f>
        <v>11</v>
      </c>
      <c r="G1164" s="61" t="str">
        <f>VLOOKUP(Tabla14[[#This Row],[id]],Tabla2[],'aux buscarv'!G$1,FALSE)</f>
        <v>EETB</v>
      </c>
      <c r="H1164" s="61" t="str">
        <f>VLOOKUP(Tabla14[[#This Row],[id]],Tabla2[],'aux buscarv'!H$1,FALSE)</f>
        <v>CABA</v>
      </c>
      <c r="I1164" s="61">
        <f>VLOOKUP(Tabla14[[#This Row],[id]],Tabla2[],'aux buscarv'!I$1,FALSE)</f>
        <v>44</v>
      </c>
      <c r="J1164" s="61" t="str">
        <f>VLOOKUP(Tabla14[[#This Row],[id]],Tabla2[],'aux buscarv'!J$1,FALSE)</f>
        <v>COMUNA 8</v>
      </c>
      <c r="K1164" s="61" t="str">
        <f>VLOOKUP(Tabla14[[#This Row],[id]],Tabla2[],'aux buscarv'!K$1,FALSE)</f>
        <v>VILLA LUGANO</v>
      </c>
      <c r="L1164" s="61" t="str">
        <f>VLOOKUP(Tabla14[[#This Row],[id]],Tabla2[],'aux buscarv'!L$1,FALSE)</f>
        <v xml:space="preserve"> VILLA 20</v>
      </c>
      <c r="M1164" s="61" t="str">
        <f>VLOOKUP(Tabla14[[#This Row],[id]],Tabla2[],'aux buscarv'!M$1,FALSE)</f>
        <v>CORVALAN Y CALLE 5</v>
      </c>
      <c r="N1164" s="62" t="str">
        <f>VLOOKUP(Tabla14[[#This Row],[id]],Tabla2[],'aux buscarv'!N$1,FALSE)</f>
        <v>https://goo.gl/maps/mdkZJX5SCqQMiYin6</v>
      </c>
      <c r="O1164" t="s">
        <v>129</v>
      </c>
      <c r="P1164" t="s">
        <v>137</v>
      </c>
      <c r="Q1164" t="s">
        <v>142</v>
      </c>
      <c r="R1164">
        <v>27</v>
      </c>
    </row>
    <row r="1165" spans="1:18" x14ac:dyDescent="0.25">
      <c r="A1165" t="s">
        <v>662</v>
      </c>
      <c r="B1165" s="46">
        <f>VLOOKUP(Tabla14[[#This Row],[id]],Tabla2[],'aux buscarv'!B$1,FALSE)</f>
        <v>44995</v>
      </c>
      <c r="C1165" s="61">
        <f>VLOOKUP(Tabla14[[#This Row],[id]],Tabla2[],'aux buscarv'!C$1,FALSE)</f>
        <v>10</v>
      </c>
      <c r="D1165" s="61">
        <f>VLOOKUP(Tabla14[[#This Row],[id]],Tabla2[],'aux buscarv'!D$1,FALSE)</f>
        <v>3</v>
      </c>
      <c r="E1165" s="61">
        <f>VLOOKUP(Tabla14[[#This Row],[id]],Tabla2[],'aux buscarv'!E$1,FALSE)</f>
        <v>2023</v>
      </c>
      <c r="F1165" s="61">
        <f>VLOOKUP(Tabla14[[#This Row],[id]],Tabla2[],'aux buscarv'!F$1,FALSE)</f>
        <v>11</v>
      </c>
      <c r="G1165" s="61" t="str">
        <f>VLOOKUP(Tabla14[[#This Row],[id]],Tabla2[],'aux buscarv'!G$1,FALSE)</f>
        <v>EETB</v>
      </c>
      <c r="H1165" s="61" t="str">
        <f>VLOOKUP(Tabla14[[#This Row],[id]],Tabla2[],'aux buscarv'!H$1,FALSE)</f>
        <v>CABA</v>
      </c>
      <c r="I1165" s="61">
        <f>VLOOKUP(Tabla14[[#This Row],[id]],Tabla2[],'aux buscarv'!I$1,FALSE)</f>
        <v>44</v>
      </c>
      <c r="J1165" s="61" t="str">
        <f>VLOOKUP(Tabla14[[#This Row],[id]],Tabla2[],'aux buscarv'!J$1,FALSE)</f>
        <v>COMUNA 8</v>
      </c>
      <c r="K1165" s="61" t="str">
        <f>VLOOKUP(Tabla14[[#This Row],[id]],Tabla2[],'aux buscarv'!K$1,FALSE)</f>
        <v>VILLA LUGANO</v>
      </c>
      <c r="L1165" s="61" t="str">
        <f>VLOOKUP(Tabla14[[#This Row],[id]],Tabla2[],'aux buscarv'!L$1,FALSE)</f>
        <v xml:space="preserve"> VILLA 20</v>
      </c>
      <c r="M1165" s="61" t="str">
        <f>VLOOKUP(Tabla14[[#This Row],[id]],Tabla2[],'aux buscarv'!M$1,FALSE)</f>
        <v>CORVALAN Y CALLE 5</v>
      </c>
      <c r="N1165" s="62" t="str">
        <f>VLOOKUP(Tabla14[[#This Row],[id]],Tabla2[],'aux buscarv'!N$1,FALSE)</f>
        <v>https://goo.gl/maps/mdkZJX5SCqQMiYin6</v>
      </c>
      <c r="O1165" t="s">
        <v>129</v>
      </c>
      <c r="P1165" t="s">
        <v>137</v>
      </c>
      <c r="Q1165" t="s">
        <v>134</v>
      </c>
      <c r="R1165">
        <v>5</v>
      </c>
    </row>
    <row r="1166" spans="1:18" x14ac:dyDescent="0.25">
      <c r="A1166" t="s">
        <v>662</v>
      </c>
      <c r="B1166" s="46">
        <f>VLOOKUP(Tabla14[[#This Row],[id]],Tabla2[],'aux buscarv'!B$1,FALSE)</f>
        <v>44995</v>
      </c>
      <c r="C1166" s="61">
        <f>VLOOKUP(Tabla14[[#This Row],[id]],Tabla2[],'aux buscarv'!C$1,FALSE)</f>
        <v>10</v>
      </c>
      <c r="D1166" s="61">
        <f>VLOOKUP(Tabla14[[#This Row],[id]],Tabla2[],'aux buscarv'!D$1,FALSE)</f>
        <v>3</v>
      </c>
      <c r="E1166" s="61">
        <f>VLOOKUP(Tabla14[[#This Row],[id]],Tabla2[],'aux buscarv'!E$1,FALSE)</f>
        <v>2023</v>
      </c>
      <c r="F1166" s="61">
        <f>VLOOKUP(Tabla14[[#This Row],[id]],Tabla2[],'aux buscarv'!F$1,FALSE)</f>
        <v>11</v>
      </c>
      <c r="G1166" s="61" t="str">
        <f>VLOOKUP(Tabla14[[#This Row],[id]],Tabla2[],'aux buscarv'!G$1,FALSE)</f>
        <v>EETB</v>
      </c>
      <c r="H1166" s="61" t="str">
        <f>VLOOKUP(Tabla14[[#This Row],[id]],Tabla2[],'aux buscarv'!H$1,FALSE)</f>
        <v>CABA</v>
      </c>
      <c r="I1166" s="61">
        <f>VLOOKUP(Tabla14[[#This Row],[id]],Tabla2[],'aux buscarv'!I$1,FALSE)</f>
        <v>44</v>
      </c>
      <c r="J1166" s="61" t="str">
        <f>VLOOKUP(Tabla14[[#This Row],[id]],Tabla2[],'aux buscarv'!J$1,FALSE)</f>
        <v>COMUNA 8</v>
      </c>
      <c r="K1166" s="61" t="str">
        <f>VLOOKUP(Tabla14[[#This Row],[id]],Tabla2[],'aux buscarv'!K$1,FALSE)</f>
        <v>VILLA LUGANO</v>
      </c>
      <c r="L1166" s="61" t="str">
        <f>VLOOKUP(Tabla14[[#This Row],[id]],Tabla2[],'aux buscarv'!L$1,FALSE)</f>
        <v xml:space="preserve"> VILLA 20</v>
      </c>
      <c r="M1166" s="61" t="str">
        <f>VLOOKUP(Tabla14[[#This Row],[id]],Tabla2[],'aux buscarv'!M$1,FALSE)</f>
        <v>CORVALAN Y CALLE 5</v>
      </c>
      <c r="N1166" s="62" t="str">
        <f>VLOOKUP(Tabla14[[#This Row],[id]],Tabla2[],'aux buscarv'!N$1,FALSE)</f>
        <v>https://goo.gl/maps/mdkZJX5SCqQMiYin6</v>
      </c>
      <c r="O1166" t="s">
        <v>144</v>
      </c>
      <c r="P1166" t="s">
        <v>145</v>
      </c>
      <c r="Q1166" t="s">
        <v>111</v>
      </c>
      <c r="R1166">
        <v>19</v>
      </c>
    </row>
    <row r="1167" spans="1:18" x14ac:dyDescent="0.25">
      <c r="A1167" t="s">
        <v>662</v>
      </c>
      <c r="B1167" s="46">
        <f>VLOOKUP(Tabla14[[#This Row],[id]],Tabla2[],'aux buscarv'!B$1,FALSE)</f>
        <v>44995</v>
      </c>
      <c r="C1167" s="61">
        <f>VLOOKUP(Tabla14[[#This Row],[id]],Tabla2[],'aux buscarv'!C$1,FALSE)</f>
        <v>10</v>
      </c>
      <c r="D1167" s="61">
        <f>VLOOKUP(Tabla14[[#This Row],[id]],Tabla2[],'aux buscarv'!D$1,FALSE)</f>
        <v>3</v>
      </c>
      <c r="E1167" s="61">
        <f>VLOOKUP(Tabla14[[#This Row],[id]],Tabla2[],'aux buscarv'!E$1,FALSE)</f>
        <v>2023</v>
      </c>
      <c r="F1167" s="61">
        <f>VLOOKUP(Tabla14[[#This Row],[id]],Tabla2[],'aux buscarv'!F$1,FALSE)</f>
        <v>11</v>
      </c>
      <c r="G1167" s="61" t="str">
        <f>VLOOKUP(Tabla14[[#This Row],[id]],Tabla2[],'aux buscarv'!G$1,FALSE)</f>
        <v>EETB</v>
      </c>
      <c r="H1167" s="61" t="str">
        <f>VLOOKUP(Tabla14[[#This Row],[id]],Tabla2[],'aux buscarv'!H$1,FALSE)</f>
        <v>CABA</v>
      </c>
      <c r="I1167" s="61">
        <f>VLOOKUP(Tabla14[[#This Row],[id]],Tabla2[],'aux buscarv'!I$1,FALSE)</f>
        <v>44</v>
      </c>
      <c r="J1167" s="61" t="str">
        <f>VLOOKUP(Tabla14[[#This Row],[id]],Tabla2[],'aux buscarv'!J$1,FALSE)</f>
        <v>COMUNA 8</v>
      </c>
      <c r="K1167" s="61" t="str">
        <f>VLOOKUP(Tabla14[[#This Row],[id]],Tabla2[],'aux buscarv'!K$1,FALSE)</f>
        <v>VILLA LUGANO</v>
      </c>
      <c r="L1167" s="61" t="str">
        <f>VLOOKUP(Tabla14[[#This Row],[id]],Tabla2[],'aux buscarv'!L$1,FALSE)</f>
        <v xml:space="preserve"> VILLA 20</v>
      </c>
      <c r="M1167" s="61" t="str">
        <f>VLOOKUP(Tabla14[[#This Row],[id]],Tabla2[],'aux buscarv'!M$1,FALSE)</f>
        <v>CORVALAN Y CALLE 5</v>
      </c>
      <c r="N1167" s="62" t="str">
        <f>VLOOKUP(Tabla14[[#This Row],[id]],Tabla2[],'aux buscarv'!N$1,FALSE)</f>
        <v>https://goo.gl/maps/mdkZJX5SCqQMiYin6</v>
      </c>
      <c r="O1167" t="s">
        <v>144</v>
      </c>
      <c r="P1167" t="s">
        <v>145</v>
      </c>
      <c r="Q1167" t="s">
        <v>146</v>
      </c>
      <c r="R1167">
        <v>76</v>
      </c>
    </row>
    <row r="1168" spans="1:18" x14ac:dyDescent="0.25">
      <c r="A1168" t="s">
        <v>662</v>
      </c>
      <c r="B1168" s="46">
        <f>VLOOKUP(Tabla14[[#This Row],[id]],Tabla2[],'aux buscarv'!B$1,FALSE)</f>
        <v>44995</v>
      </c>
      <c r="C1168" s="61">
        <f>VLOOKUP(Tabla14[[#This Row],[id]],Tabla2[],'aux buscarv'!C$1,FALSE)</f>
        <v>10</v>
      </c>
      <c r="D1168" s="61">
        <f>VLOOKUP(Tabla14[[#This Row],[id]],Tabla2[],'aux buscarv'!D$1,FALSE)</f>
        <v>3</v>
      </c>
      <c r="E1168" s="61">
        <f>VLOOKUP(Tabla14[[#This Row],[id]],Tabla2[],'aux buscarv'!E$1,FALSE)</f>
        <v>2023</v>
      </c>
      <c r="F1168" s="61">
        <f>VLOOKUP(Tabla14[[#This Row],[id]],Tabla2[],'aux buscarv'!F$1,FALSE)</f>
        <v>11</v>
      </c>
      <c r="G1168" s="61" t="str">
        <f>VLOOKUP(Tabla14[[#This Row],[id]],Tabla2[],'aux buscarv'!G$1,FALSE)</f>
        <v>EETB</v>
      </c>
      <c r="H1168" s="61" t="str">
        <f>VLOOKUP(Tabla14[[#This Row],[id]],Tabla2[],'aux buscarv'!H$1,FALSE)</f>
        <v>CABA</v>
      </c>
      <c r="I1168" s="61">
        <f>VLOOKUP(Tabla14[[#This Row],[id]],Tabla2[],'aux buscarv'!I$1,FALSE)</f>
        <v>44</v>
      </c>
      <c r="J1168" s="61" t="str">
        <f>VLOOKUP(Tabla14[[#This Row],[id]],Tabla2[],'aux buscarv'!J$1,FALSE)</f>
        <v>COMUNA 8</v>
      </c>
      <c r="K1168" s="61" t="str">
        <f>VLOOKUP(Tabla14[[#This Row],[id]],Tabla2[],'aux buscarv'!K$1,FALSE)</f>
        <v>VILLA LUGANO</v>
      </c>
      <c r="L1168" s="61" t="str">
        <f>VLOOKUP(Tabla14[[#This Row],[id]],Tabla2[],'aux buscarv'!L$1,FALSE)</f>
        <v xml:space="preserve"> VILLA 20</v>
      </c>
      <c r="M1168" s="61" t="str">
        <f>VLOOKUP(Tabla14[[#This Row],[id]],Tabla2[],'aux buscarv'!M$1,FALSE)</f>
        <v>CORVALAN Y CALLE 5</v>
      </c>
      <c r="N1168" s="62" t="str">
        <f>VLOOKUP(Tabla14[[#This Row],[id]],Tabla2[],'aux buscarv'!N$1,FALSE)</f>
        <v>https://goo.gl/maps/mdkZJX5SCqQMiYin6</v>
      </c>
      <c r="O1168" t="s">
        <v>151</v>
      </c>
      <c r="P1168" t="s">
        <v>151</v>
      </c>
      <c r="Q1168" t="s">
        <v>111</v>
      </c>
      <c r="R1168">
        <v>20</v>
      </c>
    </row>
    <row r="1169" spans="1:18" x14ac:dyDescent="0.25">
      <c r="A1169" t="s">
        <v>662</v>
      </c>
      <c r="B1169" s="46">
        <f>VLOOKUP(Tabla14[[#This Row],[id]],Tabla2[],'aux buscarv'!B$1,FALSE)</f>
        <v>44995</v>
      </c>
      <c r="C1169" s="61">
        <f>VLOOKUP(Tabla14[[#This Row],[id]],Tabla2[],'aux buscarv'!C$1,FALSE)</f>
        <v>10</v>
      </c>
      <c r="D1169" s="61">
        <f>VLOOKUP(Tabla14[[#This Row],[id]],Tabla2[],'aux buscarv'!D$1,FALSE)</f>
        <v>3</v>
      </c>
      <c r="E1169" s="61">
        <f>VLOOKUP(Tabla14[[#This Row],[id]],Tabla2[],'aux buscarv'!E$1,FALSE)</f>
        <v>2023</v>
      </c>
      <c r="F1169" s="61">
        <f>VLOOKUP(Tabla14[[#This Row],[id]],Tabla2[],'aux buscarv'!F$1,FALSE)</f>
        <v>11</v>
      </c>
      <c r="G1169" s="61" t="str">
        <f>VLOOKUP(Tabla14[[#This Row],[id]],Tabla2[],'aux buscarv'!G$1,FALSE)</f>
        <v>EETB</v>
      </c>
      <c r="H1169" s="61" t="str">
        <f>VLOOKUP(Tabla14[[#This Row],[id]],Tabla2[],'aux buscarv'!H$1,FALSE)</f>
        <v>CABA</v>
      </c>
      <c r="I1169" s="61">
        <f>VLOOKUP(Tabla14[[#This Row],[id]],Tabla2[],'aux buscarv'!I$1,FALSE)</f>
        <v>44</v>
      </c>
      <c r="J1169" s="61" t="str">
        <f>VLOOKUP(Tabla14[[#This Row],[id]],Tabla2[],'aux buscarv'!J$1,FALSE)</f>
        <v>COMUNA 8</v>
      </c>
      <c r="K1169" s="61" t="str">
        <f>VLOOKUP(Tabla14[[#This Row],[id]],Tabla2[],'aux buscarv'!K$1,FALSE)</f>
        <v>VILLA LUGANO</v>
      </c>
      <c r="L1169" s="61" t="str">
        <f>VLOOKUP(Tabla14[[#This Row],[id]],Tabla2[],'aux buscarv'!L$1,FALSE)</f>
        <v xml:space="preserve"> VILLA 20</v>
      </c>
      <c r="M1169" s="61" t="str">
        <f>VLOOKUP(Tabla14[[#This Row],[id]],Tabla2[],'aux buscarv'!M$1,FALSE)</f>
        <v>CORVALAN Y CALLE 5</v>
      </c>
      <c r="N1169" s="62" t="str">
        <f>VLOOKUP(Tabla14[[#This Row],[id]],Tabla2[],'aux buscarv'!N$1,FALSE)</f>
        <v>https://goo.gl/maps/mdkZJX5SCqQMiYin6</v>
      </c>
      <c r="O1169" t="s">
        <v>151</v>
      </c>
      <c r="P1169" t="s">
        <v>151</v>
      </c>
      <c r="Q1169" t="s">
        <v>142</v>
      </c>
      <c r="R1169">
        <v>41</v>
      </c>
    </row>
    <row r="1170" spans="1:18" x14ac:dyDescent="0.25">
      <c r="A1170" t="s">
        <v>662</v>
      </c>
      <c r="B1170" s="46">
        <f>VLOOKUP(Tabla14[[#This Row],[id]],Tabla2[],'aux buscarv'!B$1,FALSE)</f>
        <v>44995</v>
      </c>
      <c r="C1170" s="61">
        <f>VLOOKUP(Tabla14[[#This Row],[id]],Tabla2[],'aux buscarv'!C$1,FALSE)</f>
        <v>10</v>
      </c>
      <c r="D1170" s="61">
        <f>VLOOKUP(Tabla14[[#This Row],[id]],Tabla2[],'aux buscarv'!D$1,FALSE)</f>
        <v>3</v>
      </c>
      <c r="E1170" s="61">
        <f>VLOOKUP(Tabla14[[#This Row],[id]],Tabla2[],'aux buscarv'!E$1,FALSE)</f>
        <v>2023</v>
      </c>
      <c r="F1170" s="61">
        <f>VLOOKUP(Tabla14[[#This Row],[id]],Tabla2[],'aux buscarv'!F$1,FALSE)</f>
        <v>11</v>
      </c>
      <c r="G1170" s="61" t="str">
        <f>VLOOKUP(Tabla14[[#This Row],[id]],Tabla2[],'aux buscarv'!G$1,FALSE)</f>
        <v>EETB</v>
      </c>
      <c r="H1170" s="61" t="str">
        <f>VLOOKUP(Tabla14[[#This Row],[id]],Tabla2[],'aux buscarv'!H$1,FALSE)</f>
        <v>CABA</v>
      </c>
      <c r="I1170" s="61">
        <f>VLOOKUP(Tabla14[[#This Row],[id]],Tabla2[],'aux buscarv'!I$1,FALSE)</f>
        <v>44</v>
      </c>
      <c r="J1170" s="61" t="str">
        <f>VLOOKUP(Tabla14[[#This Row],[id]],Tabla2[],'aux buscarv'!J$1,FALSE)</f>
        <v>COMUNA 8</v>
      </c>
      <c r="K1170" s="61" t="str">
        <f>VLOOKUP(Tabla14[[#This Row],[id]],Tabla2[],'aux buscarv'!K$1,FALSE)</f>
        <v>VILLA LUGANO</v>
      </c>
      <c r="L1170" s="61" t="str">
        <f>VLOOKUP(Tabla14[[#This Row],[id]],Tabla2[],'aux buscarv'!L$1,FALSE)</f>
        <v xml:space="preserve"> VILLA 20</v>
      </c>
      <c r="M1170" s="61" t="str">
        <f>VLOOKUP(Tabla14[[#This Row],[id]],Tabla2[],'aux buscarv'!M$1,FALSE)</f>
        <v>CORVALAN Y CALLE 5</v>
      </c>
      <c r="N1170" s="62" t="str">
        <f>VLOOKUP(Tabla14[[#This Row],[id]],Tabla2[],'aux buscarv'!N$1,FALSE)</f>
        <v>https://goo.gl/maps/mdkZJX5SCqQMiYin6</v>
      </c>
      <c r="O1170" t="s">
        <v>153</v>
      </c>
      <c r="P1170" t="s">
        <v>153</v>
      </c>
      <c r="Q1170" t="s">
        <v>111</v>
      </c>
      <c r="R1170">
        <v>23</v>
      </c>
    </row>
    <row r="1171" spans="1:18" x14ac:dyDescent="0.25">
      <c r="A1171" t="s">
        <v>662</v>
      </c>
      <c r="B1171" s="46">
        <f>VLOOKUP(Tabla14[[#This Row],[id]],Tabla2[],'aux buscarv'!B$1,FALSE)</f>
        <v>44995</v>
      </c>
      <c r="C1171" s="61">
        <f>VLOOKUP(Tabla14[[#This Row],[id]],Tabla2[],'aux buscarv'!C$1,FALSE)</f>
        <v>10</v>
      </c>
      <c r="D1171" s="61">
        <f>VLOOKUP(Tabla14[[#This Row],[id]],Tabla2[],'aux buscarv'!D$1,FALSE)</f>
        <v>3</v>
      </c>
      <c r="E1171" s="61">
        <f>VLOOKUP(Tabla14[[#This Row],[id]],Tabla2[],'aux buscarv'!E$1,FALSE)</f>
        <v>2023</v>
      </c>
      <c r="F1171" s="61">
        <f>VLOOKUP(Tabla14[[#This Row],[id]],Tabla2[],'aux buscarv'!F$1,FALSE)</f>
        <v>11</v>
      </c>
      <c r="G1171" s="61" t="str">
        <f>VLOOKUP(Tabla14[[#This Row],[id]],Tabla2[],'aux buscarv'!G$1,FALSE)</f>
        <v>EETB</v>
      </c>
      <c r="H1171" s="61" t="str">
        <f>VLOOKUP(Tabla14[[#This Row],[id]],Tabla2[],'aux buscarv'!H$1,FALSE)</f>
        <v>CABA</v>
      </c>
      <c r="I1171" s="61">
        <f>VLOOKUP(Tabla14[[#This Row],[id]],Tabla2[],'aux buscarv'!I$1,FALSE)</f>
        <v>44</v>
      </c>
      <c r="J1171" s="61" t="str">
        <f>VLOOKUP(Tabla14[[#This Row],[id]],Tabla2[],'aux buscarv'!J$1,FALSE)</f>
        <v>COMUNA 8</v>
      </c>
      <c r="K1171" s="61" t="str">
        <f>VLOOKUP(Tabla14[[#This Row],[id]],Tabla2[],'aux buscarv'!K$1,FALSE)</f>
        <v>VILLA LUGANO</v>
      </c>
      <c r="L1171" s="61" t="str">
        <f>VLOOKUP(Tabla14[[#This Row],[id]],Tabla2[],'aux buscarv'!L$1,FALSE)</f>
        <v xml:space="preserve"> VILLA 20</v>
      </c>
      <c r="M1171" s="61" t="str">
        <f>VLOOKUP(Tabla14[[#This Row],[id]],Tabla2[],'aux buscarv'!M$1,FALSE)</f>
        <v>CORVALAN Y CALLE 5</v>
      </c>
      <c r="N1171" s="62" t="str">
        <f>VLOOKUP(Tabla14[[#This Row],[id]],Tabla2[],'aux buscarv'!N$1,FALSE)</f>
        <v>https://goo.gl/maps/mdkZJX5SCqQMiYin6</v>
      </c>
      <c r="O1171" t="s">
        <v>153</v>
      </c>
      <c r="P1171" t="s">
        <v>153</v>
      </c>
      <c r="Q1171" t="s">
        <v>154</v>
      </c>
      <c r="R1171">
        <v>23</v>
      </c>
    </row>
    <row r="1172" spans="1:18" x14ac:dyDescent="0.25">
      <c r="A1172" t="s">
        <v>662</v>
      </c>
      <c r="B1172" s="46">
        <f>VLOOKUP(Tabla14[[#This Row],[id]],Tabla2[],'aux buscarv'!B$1,FALSE)</f>
        <v>44995</v>
      </c>
      <c r="C1172" s="61">
        <f>VLOOKUP(Tabla14[[#This Row],[id]],Tabla2[],'aux buscarv'!C$1,FALSE)</f>
        <v>10</v>
      </c>
      <c r="D1172" s="61">
        <f>VLOOKUP(Tabla14[[#This Row],[id]],Tabla2[],'aux buscarv'!D$1,FALSE)</f>
        <v>3</v>
      </c>
      <c r="E1172" s="61">
        <f>VLOOKUP(Tabla14[[#This Row],[id]],Tabla2[],'aux buscarv'!E$1,FALSE)</f>
        <v>2023</v>
      </c>
      <c r="F1172" s="61">
        <f>VLOOKUP(Tabla14[[#This Row],[id]],Tabla2[],'aux buscarv'!F$1,FALSE)</f>
        <v>11</v>
      </c>
      <c r="G1172" s="61" t="str">
        <f>VLOOKUP(Tabla14[[#This Row],[id]],Tabla2[],'aux buscarv'!G$1,FALSE)</f>
        <v>EETB</v>
      </c>
      <c r="H1172" s="61" t="str">
        <f>VLOOKUP(Tabla14[[#This Row],[id]],Tabla2[],'aux buscarv'!H$1,FALSE)</f>
        <v>CABA</v>
      </c>
      <c r="I1172" s="61">
        <f>VLOOKUP(Tabla14[[#This Row],[id]],Tabla2[],'aux buscarv'!I$1,FALSE)</f>
        <v>44</v>
      </c>
      <c r="J1172" s="61" t="str">
        <f>VLOOKUP(Tabla14[[#This Row],[id]],Tabla2[],'aux buscarv'!J$1,FALSE)</f>
        <v>COMUNA 8</v>
      </c>
      <c r="K1172" s="61" t="str">
        <f>VLOOKUP(Tabla14[[#This Row],[id]],Tabla2[],'aux buscarv'!K$1,FALSE)</f>
        <v>VILLA LUGANO</v>
      </c>
      <c r="L1172" s="61" t="str">
        <f>VLOOKUP(Tabla14[[#This Row],[id]],Tabla2[],'aux buscarv'!L$1,FALSE)</f>
        <v xml:space="preserve"> VILLA 20</v>
      </c>
      <c r="M1172" s="61" t="str">
        <f>VLOOKUP(Tabla14[[#This Row],[id]],Tabla2[],'aux buscarv'!M$1,FALSE)</f>
        <v>CORVALAN Y CALLE 5</v>
      </c>
      <c r="N1172" s="62" t="str">
        <f>VLOOKUP(Tabla14[[#This Row],[id]],Tabla2[],'aux buscarv'!N$1,FALSE)</f>
        <v>https://goo.gl/maps/mdkZJX5SCqQMiYin6</v>
      </c>
      <c r="O1172" t="s">
        <v>153</v>
      </c>
      <c r="P1172" t="s">
        <v>153</v>
      </c>
      <c r="Q1172" t="s">
        <v>155</v>
      </c>
      <c r="R1172">
        <v>3</v>
      </c>
    </row>
    <row r="1173" spans="1:18" x14ac:dyDescent="0.25">
      <c r="A1173" t="s">
        <v>662</v>
      </c>
      <c r="B1173" s="46">
        <f>VLOOKUP(Tabla14[[#This Row],[id]],Tabla2[],'aux buscarv'!B$1,FALSE)</f>
        <v>44995</v>
      </c>
      <c r="C1173" s="61">
        <f>VLOOKUP(Tabla14[[#This Row],[id]],Tabla2[],'aux buscarv'!C$1,FALSE)</f>
        <v>10</v>
      </c>
      <c r="D1173" s="61">
        <f>VLOOKUP(Tabla14[[#This Row],[id]],Tabla2[],'aux buscarv'!D$1,FALSE)</f>
        <v>3</v>
      </c>
      <c r="E1173" s="61">
        <f>VLOOKUP(Tabla14[[#This Row],[id]],Tabla2[],'aux buscarv'!E$1,FALSE)</f>
        <v>2023</v>
      </c>
      <c r="F1173" s="61">
        <f>VLOOKUP(Tabla14[[#This Row],[id]],Tabla2[],'aux buscarv'!F$1,FALSE)</f>
        <v>11</v>
      </c>
      <c r="G1173" s="61" t="str">
        <f>VLOOKUP(Tabla14[[#This Row],[id]],Tabla2[],'aux buscarv'!G$1,FALSE)</f>
        <v>EETB</v>
      </c>
      <c r="H1173" s="61" t="str">
        <f>VLOOKUP(Tabla14[[#This Row],[id]],Tabla2[],'aux buscarv'!H$1,FALSE)</f>
        <v>CABA</v>
      </c>
      <c r="I1173" s="61">
        <f>VLOOKUP(Tabla14[[#This Row],[id]],Tabla2[],'aux buscarv'!I$1,FALSE)</f>
        <v>44</v>
      </c>
      <c r="J1173" s="61" t="str">
        <f>VLOOKUP(Tabla14[[#This Row],[id]],Tabla2[],'aux buscarv'!J$1,FALSE)</f>
        <v>COMUNA 8</v>
      </c>
      <c r="K1173" s="61" t="str">
        <f>VLOOKUP(Tabla14[[#This Row],[id]],Tabla2[],'aux buscarv'!K$1,FALSE)</f>
        <v>VILLA LUGANO</v>
      </c>
      <c r="L1173" s="61" t="str">
        <f>VLOOKUP(Tabla14[[#This Row],[id]],Tabla2[],'aux buscarv'!L$1,FALSE)</f>
        <v xml:space="preserve"> VILLA 20</v>
      </c>
      <c r="M1173" s="61" t="str">
        <f>VLOOKUP(Tabla14[[#This Row],[id]],Tabla2[],'aux buscarv'!M$1,FALSE)</f>
        <v>CORVALAN Y CALLE 5</v>
      </c>
      <c r="N1173" s="62" t="str">
        <f>VLOOKUP(Tabla14[[#This Row],[id]],Tabla2[],'aux buscarv'!N$1,FALSE)</f>
        <v>https://goo.gl/maps/mdkZJX5SCqQMiYin6</v>
      </c>
      <c r="O1173" t="s">
        <v>153</v>
      </c>
      <c r="P1173" t="s">
        <v>153</v>
      </c>
      <c r="Q1173" t="s">
        <v>157</v>
      </c>
      <c r="R1173">
        <v>1</v>
      </c>
    </row>
    <row r="1174" spans="1:18" x14ac:dyDescent="0.25">
      <c r="A1174" t="s">
        <v>662</v>
      </c>
      <c r="B1174" s="46">
        <f>VLOOKUP(Tabla14[[#This Row],[id]],Tabla2[],'aux buscarv'!B$1,FALSE)</f>
        <v>44995</v>
      </c>
      <c r="C1174" s="61">
        <f>VLOOKUP(Tabla14[[#This Row],[id]],Tabla2[],'aux buscarv'!C$1,FALSE)</f>
        <v>10</v>
      </c>
      <c r="D1174" s="61">
        <f>VLOOKUP(Tabla14[[#This Row],[id]],Tabla2[],'aux buscarv'!D$1,FALSE)</f>
        <v>3</v>
      </c>
      <c r="E1174" s="61">
        <f>VLOOKUP(Tabla14[[#This Row],[id]],Tabla2[],'aux buscarv'!E$1,FALSE)</f>
        <v>2023</v>
      </c>
      <c r="F1174" s="61">
        <f>VLOOKUP(Tabla14[[#This Row],[id]],Tabla2[],'aux buscarv'!F$1,FALSE)</f>
        <v>11</v>
      </c>
      <c r="G1174" s="61" t="str">
        <f>VLOOKUP(Tabla14[[#This Row],[id]],Tabla2[],'aux buscarv'!G$1,FALSE)</f>
        <v>EETB</v>
      </c>
      <c r="H1174" s="61" t="str">
        <f>VLOOKUP(Tabla14[[#This Row],[id]],Tabla2[],'aux buscarv'!H$1,FALSE)</f>
        <v>CABA</v>
      </c>
      <c r="I1174" s="61">
        <f>VLOOKUP(Tabla14[[#This Row],[id]],Tabla2[],'aux buscarv'!I$1,FALSE)</f>
        <v>44</v>
      </c>
      <c r="J1174" s="61" t="str">
        <f>VLOOKUP(Tabla14[[#This Row],[id]],Tabla2[],'aux buscarv'!J$1,FALSE)</f>
        <v>COMUNA 8</v>
      </c>
      <c r="K1174" s="61" t="str">
        <f>VLOOKUP(Tabla14[[#This Row],[id]],Tabla2[],'aux buscarv'!K$1,FALSE)</f>
        <v>VILLA LUGANO</v>
      </c>
      <c r="L1174" s="61" t="str">
        <f>VLOOKUP(Tabla14[[#This Row],[id]],Tabla2[],'aux buscarv'!L$1,FALSE)</f>
        <v xml:space="preserve"> VILLA 20</v>
      </c>
      <c r="M1174" s="61" t="str">
        <f>VLOOKUP(Tabla14[[#This Row],[id]],Tabla2[],'aux buscarv'!M$1,FALSE)</f>
        <v>CORVALAN Y CALLE 5</v>
      </c>
      <c r="N1174" s="62" t="str">
        <f>VLOOKUP(Tabla14[[#This Row],[id]],Tabla2[],'aux buscarv'!N$1,FALSE)</f>
        <v>https://goo.gl/maps/mdkZJX5SCqQMiYin6</v>
      </c>
      <c r="O1174" t="s">
        <v>153</v>
      </c>
      <c r="P1174" t="s">
        <v>153</v>
      </c>
      <c r="Q1174" t="s">
        <v>134</v>
      </c>
      <c r="R1174">
        <v>2</v>
      </c>
    </row>
    <row r="1175" spans="1:18" x14ac:dyDescent="0.25">
      <c r="A1175" t="s">
        <v>702</v>
      </c>
      <c r="B1175" s="46">
        <f>VLOOKUP(Tabla14[[#This Row],[id]],Tabla2[],'aux buscarv'!B$1,FALSE)</f>
        <v>44996</v>
      </c>
      <c r="C1175" s="61">
        <f>VLOOKUP(Tabla14[[#This Row],[id]],Tabla2[],'aux buscarv'!C$1,FALSE)</f>
        <v>11</v>
      </c>
      <c r="D1175" s="61">
        <f>VLOOKUP(Tabla14[[#This Row],[id]],Tabla2[],'aux buscarv'!D$1,FALSE)</f>
        <v>3</v>
      </c>
      <c r="E1175" s="61">
        <f>VLOOKUP(Tabla14[[#This Row],[id]],Tabla2[],'aux buscarv'!E$1,FALSE)</f>
        <v>2023</v>
      </c>
      <c r="F1175" s="61">
        <f>VLOOKUP(Tabla14[[#This Row],[id]],Tabla2[],'aux buscarv'!F$1,FALSE)</f>
        <v>11</v>
      </c>
      <c r="G1175" s="61" t="str">
        <f>VLOOKUP(Tabla14[[#This Row],[id]],Tabla2[],'aux buscarv'!G$1,FALSE)</f>
        <v>JUEGOS EVITA</v>
      </c>
      <c r="H1175" s="61" t="str">
        <f>VLOOKUP(Tabla14[[#This Row],[id]],Tabla2[],'aux buscarv'!H$1,FALSE)</f>
        <v>BUENOS AIRES</v>
      </c>
      <c r="I1175" s="61">
        <f>VLOOKUP(Tabla14[[#This Row],[id]],Tabla2[],'aux buscarv'!I$1,FALSE)</f>
        <v>48</v>
      </c>
      <c r="J1175" s="61" t="str">
        <f>VLOOKUP(Tabla14[[#This Row],[id]],Tabla2[],'aux buscarv'!J$1,FALSE)</f>
        <v>GENERAL PUEYRREDON</v>
      </c>
      <c r="K1175" s="61" t="str">
        <f>VLOOKUP(Tabla14[[#This Row],[id]],Tabla2[],'aux buscarv'!K$1,FALSE)</f>
        <v xml:space="preserve">MAR DEL PLATA </v>
      </c>
      <c r="L1175" s="61" t="str">
        <f>VLOOKUP(Tabla14[[#This Row],[id]],Tabla2[],'aux buscarv'!L$1,FALSE)</f>
        <v>PREDIO CHAPLMALAL</v>
      </c>
      <c r="M1175" s="61" t="str">
        <f>VLOOKUP(Tabla14[[#This Row],[id]],Tabla2[],'aux buscarv'!M$1,FALSE)</f>
        <v>CALLE 801 Y CALLE 0</v>
      </c>
      <c r="N1175" s="62" t="str">
        <f>VLOOKUP(Tabla14[[#This Row],[id]],Tabla2[],'aux buscarv'!N$1,FALSE)</f>
        <v>https://docs.google.com/spreadsheets/d/1r4KX8v2TXpL_RzgmKxZ5MCtMXfbcd2V1dpfbnQVIUuw/edit#gid=559467648&amp;range=C12:I12</v>
      </c>
      <c r="O1175" t="s">
        <v>109</v>
      </c>
      <c r="P1175" t="s">
        <v>110</v>
      </c>
      <c r="Q1175" t="s">
        <v>111</v>
      </c>
      <c r="R1175">
        <v>2</v>
      </c>
    </row>
    <row r="1176" spans="1:18" x14ac:dyDescent="0.25">
      <c r="A1176" t="s">
        <v>702</v>
      </c>
      <c r="B1176" s="46">
        <f>VLOOKUP(Tabla14[[#This Row],[id]],Tabla2[],'aux buscarv'!B$1,FALSE)</f>
        <v>44996</v>
      </c>
      <c r="C1176" s="61">
        <f>VLOOKUP(Tabla14[[#This Row],[id]],Tabla2[],'aux buscarv'!C$1,FALSE)</f>
        <v>11</v>
      </c>
      <c r="D1176" s="61">
        <f>VLOOKUP(Tabla14[[#This Row],[id]],Tabla2[],'aux buscarv'!D$1,FALSE)</f>
        <v>3</v>
      </c>
      <c r="E1176" s="61">
        <f>VLOOKUP(Tabla14[[#This Row],[id]],Tabla2[],'aux buscarv'!E$1,FALSE)</f>
        <v>2023</v>
      </c>
      <c r="F1176" s="61">
        <f>VLOOKUP(Tabla14[[#This Row],[id]],Tabla2[],'aux buscarv'!F$1,FALSE)</f>
        <v>11</v>
      </c>
      <c r="G1176" s="61" t="str">
        <f>VLOOKUP(Tabla14[[#This Row],[id]],Tabla2[],'aux buscarv'!G$1,FALSE)</f>
        <v>JUEGOS EVITA</v>
      </c>
      <c r="H1176" s="61" t="str">
        <f>VLOOKUP(Tabla14[[#This Row],[id]],Tabla2[],'aux buscarv'!H$1,FALSE)</f>
        <v>BUENOS AIRES</v>
      </c>
      <c r="I1176" s="61">
        <f>VLOOKUP(Tabla14[[#This Row],[id]],Tabla2[],'aux buscarv'!I$1,FALSE)</f>
        <v>48</v>
      </c>
      <c r="J1176" s="61" t="str">
        <f>VLOOKUP(Tabla14[[#This Row],[id]],Tabla2[],'aux buscarv'!J$1,FALSE)</f>
        <v>GENERAL PUEYRREDON</v>
      </c>
      <c r="K1176" s="61" t="str">
        <f>VLOOKUP(Tabla14[[#This Row],[id]],Tabla2[],'aux buscarv'!K$1,FALSE)</f>
        <v xml:space="preserve">MAR DEL PLATA </v>
      </c>
      <c r="L1176" s="61" t="str">
        <f>VLOOKUP(Tabla14[[#This Row],[id]],Tabla2[],'aux buscarv'!L$1,FALSE)</f>
        <v>PREDIO CHAPLMALAL</v>
      </c>
      <c r="M1176" s="61" t="str">
        <f>VLOOKUP(Tabla14[[#This Row],[id]],Tabla2[],'aux buscarv'!M$1,FALSE)</f>
        <v>CALLE 801 Y CALLE 0</v>
      </c>
      <c r="N1176" s="62" t="str">
        <f>VLOOKUP(Tabla14[[#This Row],[id]],Tabla2[],'aux buscarv'!N$1,FALSE)</f>
        <v>https://docs.google.com/spreadsheets/d/1r4KX8v2TXpL_RzgmKxZ5MCtMXfbcd2V1dpfbnQVIUuw/edit#gid=559467648&amp;range=C12:I12</v>
      </c>
      <c r="O1176" t="s">
        <v>109</v>
      </c>
      <c r="P1176" t="s">
        <v>110</v>
      </c>
      <c r="Q1176" t="s">
        <v>112</v>
      </c>
      <c r="R1176">
        <v>2</v>
      </c>
    </row>
    <row r="1177" spans="1:18" x14ac:dyDescent="0.25">
      <c r="A1177" t="s">
        <v>702</v>
      </c>
      <c r="B1177" s="46">
        <f>VLOOKUP(Tabla14[[#This Row],[id]],Tabla2[],'aux buscarv'!B$1,FALSE)</f>
        <v>44996</v>
      </c>
      <c r="C1177" s="61">
        <f>VLOOKUP(Tabla14[[#This Row],[id]],Tabla2[],'aux buscarv'!C$1,FALSE)</f>
        <v>11</v>
      </c>
      <c r="D1177" s="61">
        <f>VLOOKUP(Tabla14[[#This Row],[id]],Tabla2[],'aux buscarv'!D$1,FALSE)</f>
        <v>3</v>
      </c>
      <c r="E1177" s="61">
        <f>VLOOKUP(Tabla14[[#This Row],[id]],Tabla2[],'aux buscarv'!E$1,FALSE)</f>
        <v>2023</v>
      </c>
      <c r="F1177" s="61">
        <f>VLOOKUP(Tabla14[[#This Row],[id]],Tabla2[],'aux buscarv'!F$1,FALSE)</f>
        <v>11</v>
      </c>
      <c r="G1177" s="61" t="str">
        <f>VLOOKUP(Tabla14[[#This Row],[id]],Tabla2[],'aux buscarv'!G$1,FALSE)</f>
        <v>JUEGOS EVITA</v>
      </c>
      <c r="H1177" s="61" t="str">
        <f>VLOOKUP(Tabla14[[#This Row],[id]],Tabla2[],'aux buscarv'!H$1,FALSE)</f>
        <v>BUENOS AIRES</v>
      </c>
      <c r="I1177" s="61">
        <f>VLOOKUP(Tabla14[[#This Row],[id]],Tabla2[],'aux buscarv'!I$1,FALSE)</f>
        <v>48</v>
      </c>
      <c r="J1177" s="61" t="str">
        <f>VLOOKUP(Tabla14[[#This Row],[id]],Tabla2[],'aux buscarv'!J$1,FALSE)</f>
        <v>GENERAL PUEYRREDON</v>
      </c>
      <c r="K1177" s="61" t="str">
        <f>VLOOKUP(Tabla14[[#This Row],[id]],Tabla2[],'aux buscarv'!K$1,FALSE)</f>
        <v xml:space="preserve">MAR DEL PLATA </v>
      </c>
      <c r="L1177" s="61" t="str">
        <f>VLOOKUP(Tabla14[[#This Row],[id]],Tabla2[],'aux buscarv'!L$1,FALSE)</f>
        <v>PREDIO CHAPLMALAL</v>
      </c>
      <c r="M1177" s="61" t="str">
        <f>VLOOKUP(Tabla14[[#This Row],[id]],Tabla2[],'aux buscarv'!M$1,FALSE)</f>
        <v>CALLE 801 Y CALLE 0</v>
      </c>
      <c r="N1177" s="62" t="str">
        <f>VLOOKUP(Tabla14[[#This Row],[id]],Tabla2[],'aux buscarv'!N$1,FALSE)</f>
        <v>https://docs.google.com/spreadsheets/d/1r4KX8v2TXpL_RzgmKxZ5MCtMXfbcd2V1dpfbnQVIUuw/edit#gid=559467648&amp;range=C12:I12</v>
      </c>
      <c r="O1177" t="s">
        <v>114</v>
      </c>
      <c r="P1177" t="s">
        <v>115</v>
      </c>
      <c r="Q1177" t="s">
        <v>111</v>
      </c>
      <c r="R1177">
        <v>16</v>
      </c>
    </row>
    <row r="1178" spans="1:18" x14ac:dyDescent="0.25">
      <c r="A1178" t="s">
        <v>702</v>
      </c>
      <c r="B1178" s="46">
        <f>VLOOKUP(Tabla14[[#This Row],[id]],Tabla2[],'aux buscarv'!B$1,FALSE)</f>
        <v>44996</v>
      </c>
      <c r="C1178" s="61">
        <f>VLOOKUP(Tabla14[[#This Row],[id]],Tabla2[],'aux buscarv'!C$1,FALSE)</f>
        <v>11</v>
      </c>
      <c r="D1178" s="61">
        <f>VLOOKUP(Tabla14[[#This Row],[id]],Tabla2[],'aux buscarv'!D$1,FALSE)</f>
        <v>3</v>
      </c>
      <c r="E1178" s="61">
        <f>VLOOKUP(Tabla14[[#This Row],[id]],Tabla2[],'aux buscarv'!E$1,FALSE)</f>
        <v>2023</v>
      </c>
      <c r="F1178" s="61">
        <f>VLOOKUP(Tabla14[[#This Row],[id]],Tabla2[],'aux buscarv'!F$1,FALSE)</f>
        <v>11</v>
      </c>
      <c r="G1178" s="61" t="str">
        <f>VLOOKUP(Tabla14[[#This Row],[id]],Tabla2[],'aux buscarv'!G$1,FALSE)</f>
        <v>JUEGOS EVITA</v>
      </c>
      <c r="H1178" s="61" t="str">
        <f>VLOOKUP(Tabla14[[#This Row],[id]],Tabla2[],'aux buscarv'!H$1,FALSE)</f>
        <v>BUENOS AIRES</v>
      </c>
      <c r="I1178" s="61">
        <f>VLOOKUP(Tabla14[[#This Row],[id]],Tabla2[],'aux buscarv'!I$1,FALSE)</f>
        <v>48</v>
      </c>
      <c r="J1178" s="61" t="str">
        <f>VLOOKUP(Tabla14[[#This Row],[id]],Tabla2[],'aux buscarv'!J$1,FALSE)</f>
        <v>GENERAL PUEYRREDON</v>
      </c>
      <c r="K1178" s="61" t="str">
        <f>VLOOKUP(Tabla14[[#This Row],[id]],Tabla2[],'aux buscarv'!K$1,FALSE)</f>
        <v xml:space="preserve">MAR DEL PLATA </v>
      </c>
      <c r="L1178" s="61" t="str">
        <f>VLOOKUP(Tabla14[[#This Row],[id]],Tabla2[],'aux buscarv'!L$1,FALSE)</f>
        <v>PREDIO CHAPLMALAL</v>
      </c>
      <c r="M1178" s="61" t="str">
        <f>VLOOKUP(Tabla14[[#This Row],[id]],Tabla2[],'aux buscarv'!M$1,FALSE)</f>
        <v>CALLE 801 Y CALLE 0</v>
      </c>
      <c r="N1178" s="62" t="str">
        <f>VLOOKUP(Tabla14[[#This Row],[id]],Tabla2[],'aux buscarv'!N$1,FALSE)</f>
        <v>https://docs.google.com/spreadsheets/d/1r4KX8v2TXpL_RzgmKxZ5MCtMXfbcd2V1dpfbnQVIUuw/edit#gid=559467648&amp;range=C12:I12</v>
      </c>
      <c r="O1178" t="s">
        <v>114</v>
      </c>
      <c r="P1178" t="s">
        <v>123</v>
      </c>
      <c r="Q1178" t="s">
        <v>111</v>
      </c>
      <c r="R1178">
        <v>16</v>
      </c>
    </row>
    <row r="1179" spans="1:18" x14ac:dyDescent="0.25">
      <c r="A1179" t="s">
        <v>702</v>
      </c>
      <c r="B1179" s="46">
        <f>VLOOKUP(Tabla14[[#This Row],[id]],Tabla2[],'aux buscarv'!B$1,FALSE)</f>
        <v>44996</v>
      </c>
      <c r="C1179" s="61">
        <f>VLOOKUP(Tabla14[[#This Row],[id]],Tabla2[],'aux buscarv'!C$1,FALSE)</f>
        <v>11</v>
      </c>
      <c r="D1179" s="61">
        <f>VLOOKUP(Tabla14[[#This Row],[id]],Tabla2[],'aux buscarv'!D$1,FALSE)</f>
        <v>3</v>
      </c>
      <c r="E1179" s="61">
        <f>VLOOKUP(Tabla14[[#This Row],[id]],Tabla2[],'aux buscarv'!E$1,FALSE)</f>
        <v>2023</v>
      </c>
      <c r="F1179" s="61">
        <f>VLOOKUP(Tabla14[[#This Row],[id]],Tabla2[],'aux buscarv'!F$1,FALSE)</f>
        <v>11</v>
      </c>
      <c r="G1179" s="61" t="str">
        <f>VLOOKUP(Tabla14[[#This Row],[id]],Tabla2[],'aux buscarv'!G$1,FALSE)</f>
        <v>JUEGOS EVITA</v>
      </c>
      <c r="H1179" s="61" t="str">
        <f>VLOOKUP(Tabla14[[#This Row],[id]],Tabla2[],'aux buscarv'!H$1,FALSE)</f>
        <v>BUENOS AIRES</v>
      </c>
      <c r="I1179" s="61">
        <f>VLOOKUP(Tabla14[[#This Row],[id]],Tabla2[],'aux buscarv'!I$1,FALSE)</f>
        <v>48</v>
      </c>
      <c r="J1179" s="61" t="str">
        <f>VLOOKUP(Tabla14[[#This Row],[id]],Tabla2[],'aux buscarv'!J$1,FALSE)</f>
        <v>GENERAL PUEYRREDON</v>
      </c>
      <c r="K1179" s="61" t="str">
        <f>VLOOKUP(Tabla14[[#This Row],[id]],Tabla2[],'aux buscarv'!K$1,FALSE)</f>
        <v xml:space="preserve">MAR DEL PLATA </v>
      </c>
      <c r="L1179" s="61" t="str">
        <f>VLOOKUP(Tabla14[[#This Row],[id]],Tabla2[],'aux buscarv'!L$1,FALSE)</f>
        <v>PREDIO CHAPLMALAL</v>
      </c>
      <c r="M1179" s="61" t="str">
        <f>VLOOKUP(Tabla14[[#This Row],[id]],Tabla2[],'aux buscarv'!M$1,FALSE)</f>
        <v>CALLE 801 Y CALLE 0</v>
      </c>
      <c r="N1179" s="62" t="str">
        <f>VLOOKUP(Tabla14[[#This Row],[id]],Tabla2[],'aux buscarv'!N$1,FALSE)</f>
        <v>https://docs.google.com/spreadsheets/d/1r4KX8v2TXpL_RzgmKxZ5MCtMXfbcd2V1dpfbnQVIUuw/edit#gid=559467648&amp;range=C12:I12</v>
      </c>
      <c r="O1179" t="s">
        <v>151</v>
      </c>
      <c r="P1179" t="s">
        <v>151</v>
      </c>
      <c r="Q1179" t="s">
        <v>111</v>
      </c>
      <c r="R1179">
        <v>1</v>
      </c>
    </row>
    <row r="1180" spans="1:18" x14ac:dyDescent="0.25">
      <c r="A1180" t="s">
        <v>702</v>
      </c>
      <c r="B1180" s="46">
        <f>VLOOKUP(Tabla14[[#This Row],[id]],Tabla2[],'aux buscarv'!B$1,FALSE)</f>
        <v>44996</v>
      </c>
      <c r="C1180" s="61">
        <f>VLOOKUP(Tabla14[[#This Row],[id]],Tabla2[],'aux buscarv'!C$1,FALSE)</f>
        <v>11</v>
      </c>
      <c r="D1180" s="61">
        <f>VLOOKUP(Tabla14[[#This Row],[id]],Tabla2[],'aux buscarv'!D$1,FALSE)</f>
        <v>3</v>
      </c>
      <c r="E1180" s="61">
        <f>VLOOKUP(Tabla14[[#This Row],[id]],Tabla2[],'aux buscarv'!E$1,FALSE)</f>
        <v>2023</v>
      </c>
      <c r="F1180" s="61">
        <f>VLOOKUP(Tabla14[[#This Row],[id]],Tabla2[],'aux buscarv'!F$1,FALSE)</f>
        <v>11</v>
      </c>
      <c r="G1180" s="61" t="str">
        <f>VLOOKUP(Tabla14[[#This Row],[id]],Tabla2[],'aux buscarv'!G$1,FALSE)</f>
        <v>JUEGOS EVITA</v>
      </c>
      <c r="H1180" s="61" t="str">
        <f>VLOOKUP(Tabla14[[#This Row],[id]],Tabla2[],'aux buscarv'!H$1,FALSE)</f>
        <v>BUENOS AIRES</v>
      </c>
      <c r="I1180" s="61">
        <f>VLOOKUP(Tabla14[[#This Row],[id]],Tabla2[],'aux buscarv'!I$1,FALSE)</f>
        <v>48</v>
      </c>
      <c r="J1180" s="61" t="str">
        <f>VLOOKUP(Tabla14[[#This Row],[id]],Tabla2[],'aux buscarv'!J$1,FALSE)</f>
        <v>GENERAL PUEYRREDON</v>
      </c>
      <c r="K1180" s="61" t="str">
        <f>VLOOKUP(Tabla14[[#This Row],[id]],Tabla2[],'aux buscarv'!K$1,FALSE)</f>
        <v xml:space="preserve">MAR DEL PLATA </v>
      </c>
      <c r="L1180" s="61" t="str">
        <f>VLOOKUP(Tabla14[[#This Row],[id]],Tabla2[],'aux buscarv'!L$1,FALSE)</f>
        <v>PREDIO CHAPLMALAL</v>
      </c>
      <c r="M1180" s="61" t="str">
        <f>VLOOKUP(Tabla14[[#This Row],[id]],Tabla2[],'aux buscarv'!M$1,FALSE)</f>
        <v>CALLE 801 Y CALLE 0</v>
      </c>
      <c r="N1180" s="62" t="str">
        <f>VLOOKUP(Tabla14[[#This Row],[id]],Tabla2[],'aux buscarv'!N$1,FALSE)</f>
        <v>https://docs.google.com/spreadsheets/d/1r4KX8v2TXpL_RzgmKxZ5MCtMXfbcd2V1dpfbnQVIUuw/edit#gid=559467648&amp;range=C12:I12</v>
      </c>
      <c r="O1180" t="s">
        <v>151</v>
      </c>
      <c r="P1180" t="s">
        <v>151</v>
      </c>
      <c r="Q1180" t="s">
        <v>142</v>
      </c>
      <c r="R1180">
        <v>1</v>
      </c>
    </row>
    <row r="1181" spans="1:18" x14ac:dyDescent="0.25">
      <c r="A1181" t="s">
        <v>666</v>
      </c>
      <c r="B1181" s="46">
        <f>VLOOKUP(Tabla14[[#This Row],[id]],Tabla2[],'aux buscarv'!B$1,FALSE)</f>
        <v>44996</v>
      </c>
      <c r="C1181" s="61">
        <f>VLOOKUP(Tabla14[[#This Row],[id]],Tabla2[],'aux buscarv'!C$1,FALSE)</f>
        <v>11</v>
      </c>
      <c r="D1181" s="61">
        <f>VLOOKUP(Tabla14[[#This Row],[id]],Tabla2[],'aux buscarv'!D$1,FALSE)</f>
        <v>3</v>
      </c>
      <c r="E1181" s="61">
        <f>VLOOKUP(Tabla14[[#This Row],[id]],Tabla2[],'aux buscarv'!E$1,FALSE)</f>
        <v>2023</v>
      </c>
      <c r="F1181" s="61">
        <f>VLOOKUP(Tabla14[[#This Row],[id]],Tabla2[],'aux buscarv'!F$1,FALSE)</f>
        <v>11</v>
      </c>
      <c r="G1181" s="61" t="str">
        <f>VLOOKUP(Tabla14[[#This Row],[id]],Tabla2[],'aux buscarv'!G$1,FALSE)</f>
        <v>EETB</v>
      </c>
      <c r="H1181" s="61" t="str">
        <f>VLOOKUP(Tabla14[[#This Row],[id]],Tabla2[],'aux buscarv'!H$1,FALSE)</f>
        <v>CABA</v>
      </c>
      <c r="I1181" s="61">
        <f>VLOOKUP(Tabla14[[#This Row],[id]],Tabla2[],'aux buscarv'!I$1,FALSE)</f>
        <v>44</v>
      </c>
      <c r="J1181" s="61" t="str">
        <f>VLOOKUP(Tabla14[[#This Row],[id]],Tabla2[],'aux buscarv'!J$1,FALSE)</f>
        <v>COMUNA 4</v>
      </c>
      <c r="K1181" s="61" t="str">
        <f>VLOOKUP(Tabla14[[#This Row],[id]],Tabla2[],'aux buscarv'!K$1,FALSE)</f>
        <v>BARRACAS</v>
      </c>
      <c r="L1181" s="61" t="str">
        <f>VLOOKUP(Tabla14[[#This Row],[id]],Tabla2[],'aux buscarv'!L$1,FALSE)</f>
        <v>CANCHA FACUNDO CORREA</v>
      </c>
      <c r="M1181" s="61" t="str">
        <f>VLOOKUP(Tabla14[[#This Row],[id]],Tabla2[],'aux buscarv'!M$1,FALSE)</f>
        <v>ENTRADA POR LUNA Y ZEPITA</v>
      </c>
      <c r="N1181" s="62" t="str">
        <f>VLOOKUP(Tabla14[[#This Row],[id]],Tabla2[],'aux buscarv'!N$1,FALSE)</f>
        <v>https://docs.google.com/spreadsheets/d/1r4KX8v2TXpL_RzgmKxZ5MCtMXfbcd2V1dpfbnQVIUuw/edit#gid=243295296&amp;range=H12</v>
      </c>
      <c r="O1181" t="s">
        <v>109</v>
      </c>
      <c r="P1181" t="s">
        <v>110</v>
      </c>
      <c r="Q1181" t="s">
        <v>111</v>
      </c>
      <c r="R1181">
        <v>3</v>
      </c>
    </row>
    <row r="1182" spans="1:18" x14ac:dyDescent="0.25">
      <c r="A1182" t="s">
        <v>666</v>
      </c>
      <c r="B1182" s="46">
        <f>VLOOKUP(Tabla14[[#This Row],[id]],Tabla2[],'aux buscarv'!B$1,FALSE)</f>
        <v>44996</v>
      </c>
      <c r="C1182" s="61">
        <f>VLOOKUP(Tabla14[[#This Row],[id]],Tabla2[],'aux buscarv'!C$1,FALSE)</f>
        <v>11</v>
      </c>
      <c r="D1182" s="61">
        <f>VLOOKUP(Tabla14[[#This Row],[id]],Tabla2[],'aux buscarv'!D$1,FALSE)</f>
        <v>3</v>
      </c>
      <c r="E1182" s="61">
        <f>VLOOKUP(Tabla14[[#This Row],[id]],Tabla2[],'aux buscarv'!E$1,FALSE)</f>
        <v>2023</v>
      </c>
      <c r="F1182" s="61">
        <f>VLOOKUP(Tabla14[[#This Row],[id]],Tabla2[],'aux buscarv'!F$1,FALSE)</f>
        <v>11</v>
      </c>
      <c r="G1182" s="61" t="str">
        <f>VLOOKUP(Tabla14[[#This Row],[id]],Tabla2[],'aux buscarv'!G$1,FALSE)</f>
        <v>EETB</v>
      </c>
      <c r="H1182" s="61" t="str">
        <f>VLOOKUP(Tabla14[[#This Row],[id]],Tabla2[],'aux buscarv'!H$1,FALSE)</f>
        <v>CABA</v>
      </c>
      <c r="I1182" s="61">
        <f>VLOOKUP(Tabla14[[#This Row],[id]],Tabla2[],'aux buscarv'!I$1,FALSE)</f>
        <v>44</v>
      </c>
      <c r="J1182" s="61" t="str">
        <f>VLOOKUP(Tabla14[[#This Row],[id]],Tabla2[],'aux buscarv'!J$1,FALSE)</f>
        <v>COMUNA 4</v>
      </c>
      <c r="K1182" s="61" t="str">
        <f>VLOOKUP(Tabla14[[#This Row],[id]],Tabla2[],'aux buscarv'!K$1,FALSE)</f>
        <v>BARRACAS</v>
      </c>
      <c r="L1182" s="61" t="str">
        <f>VLOOKUP(Tabla14[[#This Row],[id]],Tabla2[],'aux buscarv'!L$1,FALSE)</f>
        <v>CANCHA FACUNDO CORREA</v>
      </c>
      <c r="M1182" s="61" t="str">
        <f>VLOOKUP(Tabla14[[#This Row],[id]],Tabla2[],'aux buscarv'!M$1,FALSE)</f>
        <v>ENTRADA POR LUNA Y ZEPITA</v>
      </c>
      <c r="N1182" s="62" t="str">
        <f>VLOOKUP(Tabla14[[#This Row],[id]],Tabla2[],'aux buscarv'!N$1,FALSE)</f>
        <v>https://docs.google.com/spreadsheets/d/1r4KX8v2TXpL_RzgmKxZ5MCtMXfbcd2V1dpfbnQVIUuw/edit#gid=243295296&amp;range=H12</v>
      </c>
      <c r="O1182" t="s">
        <v>109</v>
      </c>
      <c r="P1182" t="s">
        <v>110</v>
      </c>
      <c r="Q1182" t="s">
        <v>112</v>
      </c>
      <c r="R1182">
        <v>9</v>
      </c>
    </row>
    <row r="1183" spans="1:18" x14ac:dyDescent="0.25">
      <c r="A1183" t="s">
        <v>666</v>
      </c>
      <c r="B1183" s="46">
        <f>VLOOKUP(Tabla14[[#This Row],[id]],Tabla2[],'aux buscarv'!B$1,FALSE)</f>
        <v>44996</v>
      </c>
      <c r="C1183" s="61">
        <f>VLOOKUP(Tabla14[[#This Row],[id]],Tabla2[],'aux buscarv'!C$1,FALSE)</f>
        <v>11</v>
      </c>
      <c r="D1183" s="61">
        <f>VLOOKUP(Tabla14[[#This Row],[id]],Tabla2[],'aux buscarv'!D$1,FALSE)</f>
        <v>3</v>
      </c>
      <c r="E1183" s="61">
        <f>VLOOKUP(Tabla14[[#This Row],[id]],Tabla2[],'aux buscarv'!E$1,FALSE)</f>
        <v>2023</v>
      </c>
      <c r="F1183" s="61">
        <f>VLOOKUP(Tabla14[[#This Row],[id]],Tabla2[],'aux buscarv'!F$1,FALSE)</f>
        <v>11</v>
      </c>
      <c r="G1183" s="61" t="str">
        <f>VLOOKUP(Tabla14[[#This Row],[id]],Tabla2[],'aux buscarv'!G$1,FALSE)</f>
        <v>EETB</v>
      </c>
      <c r="H1183" s="61" t="str">
        <f>VLOOKUP(Tabla14[[#This Row],[id]],Tabla2[],'aux buscarv'!H$1,FALSE)</f>
        <v>CABA</v>
      </c>
      <c r="I1183" s="61">
        <f>VLOOKUP(Tabla14[[#This Row],[id]],Tabla2[],'aux buscarv'!I$1,FALSE)</f>
        <v>44</v>
      </c>
      <c r="J1183" s="61" t="str">
        <f>VLOOKUP(Tabla14[[#This Row],[id]],Tabla2[],'aux buscarv'!J$1,FALSE)</f>
        <v>COMUNA 4</v>
      </c>
      <c r="K1183" s="61" t="str">
        <f>VLOOKUP(Tabla14[[#This Row],[id]],Tabla2[],'aux buscarv'!K$1,FALSE)</f>
        <v>BARRACAS</v>
      </c>
      <c r="L1183" s="61" t="str">
        <f>VLOOKUP(Tabla14[[#This Row],[id]],Tabla2[],'aux buscarv'!L$1,FALSE)</f>
        <v>CANCHA FACUNDO CORREA</v>
      </c>
      <c r="M1183" s="61" t="str">
        <f>VLOOKUP(Tabla14[[#This Row],[id]],Tabla2[],'aux buscarv'!M$1,FALSE)</f>
        <v>ENTRADA POR LUNA Y ZEPITA</v>
      </c>
      <c r="N1183" s="62" t="str">
        <f>VLOOKUP(Tabla14[[#This Row],[id]],Tabla2[],'aux buscarv'!N$1,FALSE)</f>
        <v>https://docs.google.com/spreadsheets/d/1r4KX8v2TXpL_RzgmKxZ5MCtMXfbcd2V1dpfbnQVIUuw/edit#gid=243295296&amp;range=H12</v>
      </c>
      <c r="O1183" t="s">
        <v>114</v>
      </c>
      <c r="P1183" t="s">
        <v>115</v>
      </c>
      <c r="Q1183" t="s">
        <v>111</v>
      </c>
      <c r="R1183">
        <v>15</v>
      </c>
    </row>
    <row r="1184" spans="1:18" x14ac:dyDescent="0.25">
      <c r="A1184" t="s">
        <v>666</v>
      </c>
      <c r="B1184" s="46">
        <f>VLOOKUP(Tabla14[[#This Row],[id]],Tabla2[],'aux buscarv'!B$1,FALSE)</f>
        <v>44996</v>
      </c>
      <c r="C1184" s="61">
        <f>VLOOKUP(Tabla14[[#This Row],[id]],Tabla2[],'aux buscarv'!C$1,FALSE)</f>
        <v>11</v>
      </c>
      <c r="D1184" s="61">
        <f>VLOOKUP(Tabla14[[#This Row],[id]],Tabla2[],'aux buscarv'!D$1,FALSE)</f>
        <v>3</v>
      </c>
      <c r="E1184" s="61">
        <f>VLOOKUP(Tabla14[[#This Row],[id]],Tabla2[],'aux buscarv'!E$1,FALSE)</f>
        <v>2023</v>
      </c>
      <c r="F1184" s="61">
        <f>VLOOKUP(Tabla14[[#This Row],[id]],Tabla2[],'aux buscarv'!F$1,FALSE)</f>
        <v>11</v>
      </c>
      <c r="G1184" s="61" t="str">
        <f>VLOOKUP(Tabla14[[#This Row],[id]],Tabla2[],'aux buscarv'!G$1,FALSE)</f>
        <v>EETB</v>
      </c>
      <c r="H1184" s="61" t="str">
        <f>VLOOKUP(Tabla14[[#This Row],[id]],Tabla2[],'aux buscarv'!H$1,FALSE)</f>
        <v>CABA</v>
      </c>
      <c r="I1184" s="61">
        <f>VLOOKUP(Tabla14[[#This Row],[id]],Tabla2[],'aux buscarv'!I$1,FALSE)</f>
        <v>44</v>
      </c>
      <c r="J1184" s="61" t="str">
        <f>VLOOKUP(Tabla14[[#This Row],[id]],Tabla2[],'aux buscarv'!J$1,FALSE)</f>
        <v>COMUNA 4</v>
      </c>
      <c r="K1184" s="61" t="str">
        <f>VLOOKUP(Tabla14[[#This Row],[id]],Tabla2[],'aux buscarv'!K$1,FALSE)</f>
        <v>BARRACAS</v>
      </c>
      <c r="L1184" s="61" t="str">
        <f>VLOOKUP(Tabla14[[#This Row],[id]],Tabla2[],'aux buscarv'!L$1,FALSE)</f>
        <v>CANCHA FACUNDO CORREA</v>
      </c>
      <c r="M1184" s="61" t="str">
        <f>VLOOKUP(Tabla14[[#This Row],[id]],Tabla2[],'aux buscarv'!M$1,FALSE)</f>
        <v>ENTRADA POR LUNA Y ZEPITA</v>
      </c>
      <c r="N1184" s="62" t="str">
        <f>VLOOKUP(Tabla14[[#This Row],[id]],Tabla2[],'aux buscarv'!N$1,FALSE)</f>
        <v>https://docs.google.com/spreadsheets/d/1r4KX8v2TXpL_RzgmKxZ5MCtMXfbcd2V1dpfbnQVIUuw/edit#gid=243295296&amp;range=H12</v>
      </c>
      <c r="O1184" t="s">
        <v>114</v>
      </c>
      <c r="P1184" t="s">
        <v>123</v>
      </c>
      <c r="Q1184" t="s">
        <v>111</v>
      </c>
      <c r="R1184">
        <v>21</v>
      </c>
    </row>
    <row r="1185" spans="1:18" x14ac:dyDescent="0.25">
      <c r="A1185" t="s">
        <v>750</v>
      </c>
      <c r="B1185" s="46">
        <f>VLOOKUP(Tabla14[[#This Row],[id]],Tabla2[],'aux buscarv'!B$1,FALSE)</f>
        <v>44998</v>
      </c>
      <c r="C1185" s="61">
        <f>VLOOKUP(Tabla14[[#This Row],[id]],Tabla2[],'aux buscarv'!C$1,FALSE)</f>
        <v>13</v>
      </c>
      <c r="D1185" s="61">
        <f>VLOOKUP(Tabla14[[#This Row],[id]],Tabla2[],'aux buscarv'!D$1,FALSE)</f>
        <v>3</v>
      </c>
      <c r="E1185" s="61">
        <f>VLOOKUP(Tabla14[[#This Row],[id]],Tabla2[],'aux buscarv'!E$1,FALSE)</f>
        <v>2023</v>
      </c>
      <c r="F1185" s="61">
        <f>VLOOKUP(Tabla14[[#This Row],[id]],Tabla2[],'aux buscarv'!F$1,FALSE)</f>
        <v>12</v>
      </c>
      <c r="G1185" s="61" t="str">
        <f>VLOOKUP(Tabla14[[#This Row],[id]],Tabla2[],'aux buscarv'!G$1,FALSE)</f>
        <v>DAPPTE</v>
      </c>
      <c r="H1185" s="61" t="str">
        <f>VLOOKUP(Tabla14[[#This Row],[id]],Tabla2[],'aux buscarv'!H$1,FALSE)</f>
        <v>BUENOS AIRES</v>
      </c>
      <c r="I1185" s="61">
        <f>VLOOKUP(Tabla14[[#This Row],[id]],Tabla2[],'aux buscarv'!I$1,FALSE)</f>
        <v>51</v>
      </c>
      <c r="J1185" s="61" t="str">
        <f>VLOOKUP(Tabla14[[#This Row],[id]],Tabla2[],'aux buscarv'!J$1,FALSE)</f>
        <v>HURLINGHAM</v>
      </c>
      <c r="K1185" s="61" t="str">
        <f>VLOOKUP(Tabla14[[#This Row],[id]],Tabla2[],'aux buscarv'!K$1,FALSE)</f>
        <v>HURLINGHAM</v>
      </c>
      <c r="L1185" s="61" t="str">
        <f>VLOOKUP(Tabla14[[#This Row],[id]],Tabla2[],'aux buscarv'!L$1,FALSE)</f>
        <v>JESUCRISTO NUESTRA ESPERANZA</v>
      </c>
      <c r="M1185" s="61" t="str">
        <f>VLOOKUP(Tabla14[[#This Row],[id]],Tabla2[],'aux buscarv'!M$1,FALSE)</f>
        <v>GARNICA 1245 E REMEDIOS DE ESCALADA Y ALFARO</v>
      </c>
      <c r="N1185" s="62" t="str">
        <f>VLOOKUP(Tabla14[[#This Row],[id]],Tabla2[],'aux buscarv'!N$1,FALSE)</f>
        <v>https://docs.google.com/spreadsheets/d/1Zgud8Dms6M294hlWPbWkSsyk5svRChe786WK1BlgCzY/edit#gid=1972936903&amp;range=C12</v>
      </c>
      <c r="O1185" t="s">
        <v>109</v>
      </c>
      <c r="P1185" t="s">
        <v>110</v>
      </c>
      <c r="Q1185" t="s">
        <v>111</v>
      </c>
      <c r="R1185">
        <v>14</v>
      </c>
    </row>
    <row r="1186" spans="1:18" x14ac:dyDescent="0.25">
      <c r="A1186" t="s">
        <v>750</v>
      </c>
      <c r="B1186" s="46">
        <f>VLOOKUP(Tabla14[[#This Row],[id]],Tabla2[],'aux buscarv'!B$1,FALSE)</f>
        <v>44998</v>
      </c>
      <c r="C1186" s="61">
        <f>VLOOKUP(Tabla14[[#This Row],[id]],Tabla2[],'aux buscarv'!C$1,FALSE)</f>
        <v>13</v>
      </c>
      <c r="D1186" s="61">
        <f>VLOOKUP(Tabla14[[#This Row],[id]],Tabla2[],'aux buscarv'!D$1,FALSE)</f>
        <v>3</v>
      </c>
      <c r="E1186" s="61">
        <f>VLOOKUP(Tabla14[[#This Row],[id]],Tabla2[],'aux buscarv'!E$1,FALSE)</f>
        <v>2023</v>
      </c>
      <c r="F1186" s="61">
        <f>VLOOKUP(Tabla14[[#This Row],[id]],Tabla2[],'aux buscarv'!F$1,FALSE)</f>
        <v>12</v>
      </c>
      <c r="G1186" s="61" t="str">
        <f>VLOOKUP(Tabla14[[#This Row],[id]],Tabla2[],'aux buscarv'!G$1,FALSE)</f>
        <v>DAPPTE</v>
      </c>
      <c r="H1186" s="61" t="str">
        <f>VLOOKUP(Tabla14[[#This Row],[id]],Tabla2[],'aux buscarv'!H$1,FALSE)</f>
        <v>BUENOS AIRES</v>
      </c>
      <c r="I1186" s="61">
        <f>VLOOKUP(Tabla14[[#This Row],[id]],Tabla2[],'aux buscarv'!I$1,FALSE)</f>
        <v>51</v>
      </c>
      <c r="J1186" s="61" t="str">
        <f>VLOOKUP(Tabla14[[#This Row],[id]],Tabla2[],'aux buscarv'!J$1,FALSE)</f>
        <v>HURLINGHAM</v>
      </c>
      <c r="K1186" s="61" t="str">
        <f>VLOOKUP(Tabla14[[#This Row],[id]],Tabla2[],'aux buscarv'!K$1,FALSE)</f>
        <v>HURLINGHAM</v>
      </c>
      <c r="L1186" s="61" t="str">
        <f>VLOOKUP(Tabla14[[#This Row],[id]],Tabla2[],'aux buscarv'!L$1,FALSE)</f>
        <v>JESUCRISTO NUESTRA ESPERANZA</v>
      </c>
      <c r="M1186" s="61" t="str">
        <f>VLOOKUP(Tabla14[[#This Row],[id]],Tabla2[],'aux buscarv'!M$1,FALSE)</f>
        <v>GARNICA 1245 E REMEDIOS DE ESCALADA Y ALFARO</v>
      </c>
      <c r="N1186" s="62" t="str">
        <f>VLOOKUP(Tabla14[[#This Row],[id]],Tabla2[],'aux buscarv'!N$1,FALSE)</f>
        <v>https://docs.google.com/spreadsheets/d/1Zgud8Dms6M294hlWPbWkSsyk5svRChe786WK1BlgCzY/edit#gid=1972936903&amp;range=C12</v>
      </c>
      <c r="O1186" t="s">
        <v>109</v>
      </c>
      <c r="P1186" t="s">
        <v>110</v>
      </c>
      <c r="Q1186" t="s">
        <v>112</v>
      </c>
      <c r="R1186">
        <v>33</v>
      </c>
    </row>
    <row r="1187" spans="1:18" x14ac:dyDescent="0.25">
      <c r="A1187" t="s">
        <v>750</v>
      </c>
      <c r="B1187" s="46">
        <f>VLOOKUP(Tabla14[[#This Row],[id]],Tabla2[],'aux buscarv'!B$1,FALSE)</f>
        <v>44998</v>
      </c>
      <c r="C1187" s="61">
        <f>VLOOKUP(Tabla14[[#This Row],[id]],Tabla2[],'aux buscarv'!C$1,FALSE)</f>
        <v>13</v>
      </c>
      <c r="D1187" s="61">
        <f>VLOOKUP(Tabla14[[#This Row],[id]],Tabla2[],'aux buscarv'!D$1,FALSE)</f>
        <v>3</v>
      </c>
      <c r="E1187" s="61">
        <f>VLOOKUP(Tabla14[[#This Row],[id]],Tabla2[],'aux buscarv'!E$1,FALSE)</f>
        <v>2023</v>
      </c>
      <c r="F1187" s="61">
        <f>VLOOKUP(Tabla14[[#This Row],[id]],Tabla2[],'aux buscarv'!F$1,FALSE)</f>
        <v>12</v>
      </c>
      <c r="G1187" s="61" t="str">
        <f>VLOOKUP(Tabla14[[#This Row],[id]],Tabla2[],'aux buscarv'!G$1,FALSE)</f>
        <v>DAPPTE</v>
      </c>
      <c r="H1187" s="61" t="str">
        <f>VLOOKUP(Tabla14[[#This Row],[id]],Tabla2[],'aux buscarv'!H$1,FALSE)</f>
        <v>BUENOS AIRES</v>
      </c>
      <c r="I1187" s="61">
        <f>VLOOKUP(Tabla14[[#This Row],[id]],Tabla2[],'aux buscarv'!I$1,FALSE)</f>
        <v>51</v>
      </c>
      <c r="J1187" s="61" t="str">
        <f>VLOOKUP(Tabla14[[#This Row],[id]],Tabla2[],'aux buscarv'!J$1,FALSE)</f>
        <v>HURLINGHAM</v>
      </c>
      <c r="K1187" s="61" t="str">
        <f>VLOOKUP(Tabla14[[#This Row],[id]],Tabla2[],'aux buscarv'!K$1,FALSE)</f>
        <v>HURLINGHAM</v>
      </c>
      <c r="L1187" s="61" t="str">
        <f>VLOOKUP(Tabla14[[#This Row],[id]],Tabla2[],'aux buscarv'!L$1,FALSE)</f>
        <v>JESUCRISTO NUESTRA ESPERANZA</v>
      </c>
      <c r="M1187" s="61" t="str">
        <f>VLOOKUP(Tabla14[[#This Row],[id]],Tabla2[],'aux buscarv'!M$1,FALSE)</f>
        <v>GARNICA 1245 E REMEDIOS DE ESCALADA Y ALFARO</v>
      </c>
      <c r="N1187" s="62" t="str">
        <f>VLOOKUP(Tabla14[[#This Row],[id]],Tabla2[],'aux buscarv'!N$1,FALSE)</f>
        <v>https://docs.google.com/spreadsheets/d/1Zgud8Dms6M294hlWPbWkSsyk5svRChe786WK1BlgCzY/edit#gid=1972936903&amp;range=C12</v>
      </c>
      <c r="O1187" t="s">
        <v>114</v>
      </c>
      <c r="P1187" t="s">
        <v>115</v>
      </c>
      <c r="Q1187" t="s">
        <v>111</v>
      </c>
      <c r="R1187">
        <v>10</v>
      </c>
    </row>
    <row r="1188" spans="1:18" x14ac:dyDescent="0.25">
      <c r="A1188" t="s">
        <v>751</v>
      </c>
      <c r="B1188" s="46">
        <f>VLOOKUP(Tabla14[[#This Row],[id]],Tabla2[],'aux buscarv'!B$1,FALSE)</f>
        <v>44999</v>
      </c>
      <c r="C1188" s="61">
        <f>VLOOKUP(Tabla14[[#This Row],[id]],Tabla2[],'aux buscarv'!C$1,FALSE)</f>
        <v>14</v>
      </c>
      <c r="D1188" s="61">
        <f>VLOOKUP(Tabla14[[#This Row],[id]],Tabla2[],'aux buscarv'!D$1,FALSE)</f>
        <v>3</v>
      </c>
      <c r="E1188" s="61">
        <f>VLOOKUP(Tabla14[[#This Row],[id]],Tabla2[],'aux buscarv'!E$1,FALSE)</f>
        <v>2023</v>
      </c>
      <c r="F1188" s="61">
        <f>VLOOKUP(Tabla14[[#This Row],[id]],Tabla2[],'aux buscarv'!F$1,FALSE)</f>
        <v>12</v>
      </c>
      <c r="G1188" s="61" t="str">
        <f>VLOOKUP(Tabla14[[#This Row],[id]],Tabla2[],'aux buscarv'!G$1,FALSE)</f>
        <v>DAPPTE</v>
      </c>
      <c r="H1188" s="61" t="str">
        <f>VLOOKUP(Tabla14[[#This Row],[id]],Tabla2[],'aux buscarv'!H$1,FALSE)</f>
        <v>BUENOS AIRES</v>
      </c>
      <c r="I1188" s="61">
        <f>VLOOKUP(Tabla14[[#This Row],[id]],Tabla2[],'aux buscarv'!I$1,FALSE)</f>
        <v>51</v>
      </c>
      <c r="J1188" s="61" t="str">
        <f>VLOOKUP(Tabla14[[#This Row],[id]],Tabla2[],'aux buscarv'!J$1,FALSE)</f>
        <v>LA MATANZA</v>
      </c>
      <c r="K1188" s="61" t="str">
        <f>VLOOKUP(Tabla14[[#This Row],[id]],Tabla2[],'aux buscarv'!K$1,FALSE)</f>
        <v>ISIDRO CASANOVA</v>
      </c>
      <c r="L1188" s="61" t="str">
        <f>VLOOKUP(Tabla14[[#This Row],[id]],Tabla2[],'aux buscarv'!L$1,FALSE)</f>
        <v>VEREDA BANCO PIANO</v>
      </c>
      <c r="M1188" s="61" t="str">
        <f>VLOOKUP(Tabla14[[#This Row],[id]],Tabla2[],'aux buscarv'!M$1,FALSE)</f>
        <v>MARCONI Y RUTA 3</v>
      </c>
      <c r="N1188" s="62" t="str">
        <f>VLOOKUP(Tabla14[[#This Row],[id]],Tabla2[],'aux buscarv'!N$1,FALSE)</f>
        <v>https://docs.google.com/spreadsheets/d/1Zgud8Dms6M294hlWPbWkSsyk5svRChe786WK1BlgCzY/edit#gid=1972936903&amp;range=D12</v>
      </c>
      <c r="O1188" t="s">
        <v>109</v>
      </c>
      <c r="P1188" t="s">
        <v>110</v>
      </c>
      <c r="Q1188" t="s">
        <v>111</v>
      </c>
      <c r="R1188">
        <v>96</v>
      </c>
    </row>
    <row r="1189" spans="1:18" x14ac:dyDescent="0.25">
      <c r="A1189" t="s">
        <v>751</v>
      </c>
      <c r="B1189" s="46">
        <f>VLOOKUP(Tabla14[[#This Row],[id]],Tabla2[],'aux buscarv'!B$1,FALSE)</f>
        <v>44999</v>
      </c>
      <c r="C1189" s="61">
        <f>VLOOKUP(Tabla14[[#This Row],[id]],Tabla2[],'aux buscarv'!C$1,FALSE)</f>
        <v>14</v>
      </c>
      <c r="D1189" s="61">
        <f>VLOOKUP(Tabla14[[#This Row],[id]],Tabla2[],'aux buscarv'!D$1,FALSE)</f>
        <v>3</v>
      </c>
      <c r="E1189" s="61">
        <f>VLOOKUP(Tabla14[[#This Row],[id]],Tabla2[],'aux buscarv'!E$1,FALSE)</f>
        <v>2023</v>
      </c>
      <c r="F1189" s="61">
        <f>VLOOKUP(Tabla14[[#This Row],[id]],Tabla2[],'aux buscarv'!F$1,FALSE)</f>
        <v>12</v>
      </c>
      <c r="G1189" s="61" t="str">
        <f>VLOOKUP(Tabla14[[#This Row],[id]],Tabla2[],'aux buscarv'!G$1,FALSE)</f>
        <v>DAPPTE</v>
      </c>
      <c r="H1189" s="61" t="str">
        <f>VLOOKUP(Tabla14[[#This Row],[id]],Tabla2[],'aux buscarv'!H$1,FALSE)</f>
        <v>BUENOS AIRES</v>
      </c>
      <c r="I1189" s="61">
        <f>VLOOKUP(Tabla14[[#This Row],[id]],Tabla2[],'aux buscarv'!I$1,FALSE)</f>
        <v>51</v>
      </c>
      <c r="J1189" s="61" t="str">
        <f>VLOOKUP(Tabla14[[#This Row],[id]],Tabla2[],'aux buscarv'!J$1,FALSE)</f>
        <v>LA MATANZA</v>
      </c>
      <c r="K1189" s="61" t="str">
        <f>VLOOKUP(Tabla14[[#This Row],[id]],Tabla2[],'aux buscarv'!K$1,FALSE)</f>
        <v>ISIDRO CASANOVA</v>
      </c>
      <c r="L1189" s="61" t="str">
        <f>VLOOKUP(Tabla14[[#This Row],[id]],Tabla2[],'aux buscarv'!L$1,FALSE)</f>
        <v>VEREDA BANCO PIANO</v>
      </c>
      <c r="M1189" s="61" t="str">
        <f>VLOOKUP(Tabla14[[#This Row],[id]],Tabla2[],'aux buscarv'!M$1,FALSE)</f>
        <v>MARCONI Y RUTA 3</v>
      </c>
      <c r="N1189" s="62" t="str">
        <f>VLOOKUP(Tabla14[[#This Row],[id]],Tabla2[],'aux buscarv'!N$1,FALSE)</f>
        <v>https://docs.google.com/spreadsheets/d/1Zgud8Dms6M294hlWPbWkSsyk5svRChe786WK1BlgCzY/edit#gid=1972936903&amp;range=D12</v>
      </c>
      <c r="O1189" t="s">
        <v>109</v>
      </c>
      <c r="P1189" t="s">
        <v>110</v>
      </c>
      <c r="Q1189" t="s">
        <v>112</v>
      </c>
      <c r="R1189">
        <v>60</v>
      </c>
    </row>
    <row r="1190" spans="1:18" x14ac:dyDescent="0.25">
      <c r="A1190" t="s">
        <v>751</v>
      </c>
      <c r="B1190" s="46">
        <f>VLOOKUP(Tabla14[[#This Row],[id]],Tabla2[],'aux buscarv'!B$1,FALSE)</f>
        <v>44999</v>
      </c>
      <c r="C1190" s="61">
        <f>VLOOKUP(Tabla14[[#This Row],[id]],Tabla2[],'aux buscarv'!C$1,FALSE)</f>
        <v>14</v>
      </c>
      <c r="D1190" s="61">
        <f>VLOOKUP(Tabla14[[#This Row],[id]],Tabla2[],'aux buscarv'!D$1,FALSE)</f>
        <v>3</v>
      </c>
      <c r="E1190" s="61">
        <f>VLOOKUP(Tabla14[[#This Row],[id]],Tabla2[],'aux buscarv'!E$1,FALSE)</f>
        <v>2023</v>
      </c>
      <c r="F1190" s="61">
        <f>VLOOKUP(Tabla14[[#This Row],[id]],Tabla2[],'aux buscarv'!F$1,FALSE)</f>
        <v>12</v>
      </c>
      <c r="G1190" s="61" t="str">
        <f>VLOOKUP(Tabla14[[#This Row],[id]],Tabla2[],'aux buscarv'!G$1,FALSE)</f>
        <v>DAPPTE</v>
      </c>
      <c r="H1190" s="61" t="str">
        <f>VLOOKUP(Tabla14[[#This Row],[id]],Tabla2[],'aux buscarv'!H$1,FALSE)</f>
        <v>BUENOS AIRES</v>
      </c>
      <c r="I1190" s="61">
        <f>VLOOKUP(Tabla14[[#This Row],[id]],Tabla2[],'aux buscarv'!I$1,FALSE)</f>
        <v>51</v>
      </c>
      <c r="J1190" s="61" t="str">
        <f>VLOOKUP(Tabla14[[#This Row],[id]],Tabla2[],'aux buscarv'!J$1,FALSE)</f>
        <v>LA MATANZA</v>
      </c>
      <c r="K1190" s="61" t="str">
        <f>VLOOKUP(Tabla14[[#This Row],[id]],Tabla2[],'aux buscarv'!K$1,FALSE)</f>
        <v>ISIDRO CASANOVA</v>
      </c>
      <c r="L1190" s="61" t="str">
        <f>VLOOKUP(Tabla14[[#This Row],[id]],Tabla2[],'aux buscarv'!L$1,FALSE)</f>
        <v>VEREDA BANCO PIANO</v>
      </c>
      <c r="M1190" s="61" t="str">
        <f>VLOOKUP(Tabla14[[#This Row],[id]],Tabla2[],'aux buscarv'!M$1,FALSE)</f>
        <v>MARCONI Y RUTA 3</v>
      </c>
      <c r="N1190" s="62" t="str">
        <f>VLOOKUP(Tabla14[[#This Row],[id]],Tabla2[],'aux buscarv'!N$1,FALSE)</f>
        <v>https://docs.google.com/spreadsheets/d/1Zgud8Dms6M294hlWPbWkSsyk5svRChe786WK1BlgCzY/edit#gid=1972936903&amp;range=D12</v>
      </c>
      <c r="O1190" t="s">
        <v>109</v>
      </c>
      <c r="P1190" t="s">
        <v>113</v>
      </c>
      <c r="Q1190" t="s">
        <v>112</v>
      </c>
      <c r="R1190">
        <v>36</v>
      </c>
    </row>
    <row r="1191" spans="1:18" x14ac:dyDescent="0.25">
      <c r="A1191" t="s">
        <v>751</v>
      </c>
      <c r="B1191" s="46">
        <f>VLOOKUP(Tabla14[[#This Row],[id]],Tabla2[],'aux buscarv'!B$1,FALSE)</f>
        <v>44999</v>
      </c>
      <c r="C1191" s="61">
        <f>VLOOKUP(Tabla14[[#This Row],[id]],Tabla2[],'aux buscarv'!C$1,FALSE)</f>
        <v>14</v>
      </c>
      <c r="D1191" s="61">
        <f>VLOOKUP(Tabla14[[#This Row],[id]],Tabla2[],'aux buscarv'!D$1,FALSE)</f>
        <v>3</v>
      </c>
      <c r="E1191" s="61">
        <f>VLOOKUP(Tabla14[[#This Row],[id]],Tabla2[],'aux buscarv'!E$1,FALSE)</f>
        <v>2023</v>
      </c>
      <c r="F1191" s="61">
        <f>VLOOKUP(Tabla14[[#This Row],[id]],Tabla2[],'aux buscarv'!F$1,FALSE)</f>
        <v>12</v>
      </c>
      <c r="G1191" s="61" t="str">
        <f>VLOOKUP(Tabla14[[#This Row],[id]],Tabla2[],'aux buscarv'!G$1,FALSE)</f>
        <v>DAPPTE</v>
      </c>
      <c r="H1191" s="61" t="str">
        <f>VLOOKUP(Tabla14[[#This Row],[id]],Tabla2[],'aux buscarv'!H$1,FALSE)</f>
        <v>BUENOS AIRES</v>
      </c>
      <c r="I1191" s="61">
        <f>VLOOKUP(Tabla14[[#This Row],[id]],Tabla2[],'aux buscarv'!I$1,FALSE)</f>
        <v>51</v>
      </c>
      <c r="J1191" s="61" t="str">
        <f>VLOOKUP(Tabla14[[#This Row],[id]],Tabla2[],'aux buscarv'!J$1,FALSE)</f>
        <v>LA MATANZA</v>
      </c>
      <c r="K1191" s="61" t="str">
        <f>VLOOKUP(Tabla14[[#This Row],[id]],Tabla2[],'aux buscarv'!K$1,FALSE)</f>
        <v>ISIDRO CASANOVA</v>
      </c>
      <c r="L1191" s="61" t="str">
        <f>VLOOKUP(Tabla14[[#This Row],[id]],Tabla2[],'aux buscarv'!L$1,FALSE)</f>
        <v>VEREDA BANCO PIANO</v>
      </c>
      <c r="M1191" s="61" t="str">
        <f>VLOOKUP(Tabla14[[#This Row],[id]],Tabla2[],'aux buscarv'!M$1,FALSE)</f>
        <v>MARCONI Y RUTA 3</v>
      </c>
      <c r="N1191" s="62" t="str">
        <f>VLOOKUP(Tabla14[[#This Row],[id]],Tabla2[],'aux buscarv'!N$1,FALSE)</f>
        <v>https://docs.google.com/spreadsheets/d/1Zgud8Dms6M294hlWPbWkSsyk5svRChe786WK1BlgCzY/edit#gid=1972936903&amp;range=D12</v>
      </c>
      <c r="O1191" t="s">
        <v>114</v>
      </c>
      <c r="P1191" t="s">
        <v>115</v>
      </c>
      <c r="Q1191" t="s">
        <v>111</v>
      </c>
      <c r="R1191">
        <v>46</v>
      </c>
    </row>
    <row r="1192" spans="1:18" x14ac:dyDescent="0.25">
      <c r="A1192" t="s">
        <v>751</v>
      </c>
      <c r="B1192" s="46">
        <f>VLOOKUP(Tabla14[[#This Row],[id]],Tabla2[],'aux buscarv'!B$1,FALSE)</f>
        <v>44999</v>
      </c>
      <c r="C1192" s="61">
        <f>VLOOKUP(Tabla14[[#This Row],[id]],Tabla2[],'aux buscarv'!C$1,FALSE)</f>
        <v>14</v>
      </c>
      <c r="D1192" s="61">
        <f>VLOOKUP(Tabla14[[#This Row],[id]],Tabla2[],'aux buscarv'!D$1,FALSE)</f>
        <v>3</v>
      </c>
      <c r="E1192" s="61">
        <f>VLOOKUP(Tabla14[[#This Row],[id]],Tabla2[],'aux buscarv'!E$1,FALSE)</f>
        <v>2023</v>
      </c>
      <c r="F1192" s="61">
        <f>VLOOKUP(Tabla14[[#This Row],[id]],Tabla2[],'aux buscarv'!F$1,FALSE)</f>
        <v>12</v>
      </c>
      <c r="G1192" s="61" t="str">
        <f>VLOOKUP(Tabla14[[#This Row],[id]],Tabla2[],'aux buscarv'!G$1,FALSE)</f>
        <v>DAPPTE</v>
      </c>
      <c r="H1192" s="61" t="str">
        <f>VLOOKUP(Tabla14[[#This Row],[id]],Tabla2[],'aux buscarv'!H$1,FALSE)</f>
        <v>BUENOS AIRES</v>
      </c>
      <c r="I1192" s="61">
        <f>VLOOKUP(Tabla14[[#This Row],[id]],Tabla2[],'aux buscarv'!I$1,FALSE)</f>
        <v>51</v>
      </c>
      <c r="J1192" s="61" t="str">
        <f>VLOOKUP(Tabla14[[#This Row],[id]],Tabla2[],'aux buscarv'!J$1,FALSE)</f>
        <v>LA MATANZA</v>
      </c>
      <c r="K1192" s="61" t="str">
        <f>VLOOKUP(Tabla14[[#This Row],[id]],Tabla2[],'aux buscarv'!K$1,FALSE)</f>
        <v>ISIDRO CASANOVA</v>
      </c>
      <c r="L1192" s="61" t="str">
        <f>VLOOKUP(Tabla14[[#This Row],[id]],Tabla2[],'aux buscarv'!L$1,FALSE)</f>
        <v>VEREDA BANCO PIANO</v>
      </c>
      <c r="M1192" s="61" t="str">
        <f>VLOOKUP(Tabla14[[#This Row],[id]],Tabla2[],'aux buscarv'!M$1,FALSE)</f>
        <v>MARCONI Y RUTA 3</v>
      </c>
      <c r="N1192" s="62" t="str">
        <f>VLOOKUP(Tabla14[[#This Row],[id]],Tabla2[],'aux buscarv'!N$1,FALSE)</f>
        <v>https://docs.google.com/spreadsheets/d/1Zgud8Dms6M294hlWPbWkSsyk5svRChe786WK1BlgCzY/edit#gid=1972936903&amp;range=D12</v>
      </c>
      <c r="O1192" t="s">
        <v>114</v>
      </c>
      <c r="P1192" t="s">
        <v>123</v>
      </c>
      <c r="Q1192" t="s">
        <v>124</v>
      </c>
      <c r="R1192">
        <v>2</v>
      </c>
    </row>
    <row r="1193" spans="1:18" x14ac:dyDescent="0.25">
      <c r="A1193" t="s">
        <v>751</v>
      </c>
      <c r="B1193" s="46">
        <f>VLOOKUP(Tabla14[[#This Row],[id]],Tabla2[],'aux buscarv'!B$1,FALSE)</f>
        <v>44999</v>
      </c>
      <c r="C1193" s="61">
        <f>VLOOKUP(Tabla14[[#This Row],[id]],Tabla2[],'aux buscarv'!C$1,FALSE)</f>
        <v>14</v>
      </c>
      <c r="D1193" s="61">
        <f>VLOOKUP(Tabla14[[#This Row],[id]],Tabla2[],'aux buscarv'!D$1,FALSE)</f>
        <v>3</v>
      </c>
      <c r="E1193" s="61">
        <f>VLOOKUP(Tabla14[[#This Row],[id]],Tabla2[],'aux buscarv'!E$1,FALSE)</f>
        <v>2023</v>
      </c>
      <c r="F1193" s="61">
        <f>VLOOKUP(Tabla14[[#This Row],[id]],Tabla2[],'aux buscarv'!F$1,FALSE)</f>
        <v>12</v>
      </c>
      <c r="G1193" s="61" t="str">
        <f>VLOOKUP(Tabla14[[#This Row],[id]],Tabla2[],'aux buscarv'!G$1,FALSE)</f>
        <v>DAPPTE</v>
      </c>
      <c r="H1193" s="61" t="str">
        <f>VLOOKUP(Tabla14[[#This Row],[id]],Tabla2[],'aux buscarv'!H$1,FALSE)</f>
        <v>BUENOS AIRES</v>
      </c>
      <c r="I1193" s="61">
        <f>VLOOKUP(Tabla14[[#This Row],[id]],Tabla2[],'aux buscarv'!I$1,FALSE)</f>
        <v>51</v>
      </c>
      <c r="J1193" s="61" t="str">
        <f>VLOOKUP(Tabla14[[#This Row],[id]],Tabla2[],'aux buscarv'!J$1,FALSE)</f>
        <v>LA MATANZA</v>
      </c>
      <c r="K1193" s="61" t="str">
        <f>VLOOKUP(Tabla14[[#This Row],[id]],Tabla2[],'aux buscarv'!K$1,FALSE)</f>
        <v>ISIDRO CASANOVA</v>
      </c>
      <c r="L1193" s="61" t="str">
        <f>VLOOKUP(Tabla14[[#This Row],[id]],Tabla2[],'aux buscarv'!L$1,FALSE)</f>
        <v>VEREDA BANCO PIANO</v>
      </c>
      <c r="M1193" s="61" t="str">
        <f>VLOOKUP(Tabla14[[#This Row],[id]],Tabla2[],'aux buscarv'!M$1,FALSE)</f>
        <v>MARCONI Y RUTA 3</v>
      </c>
      <c r="N1193" s="62" t="str">
        <f>VLOOKUP(Tabla14[[#This Row],[id]],Tabla2[],'aux buscarv'!N$1,FALSE)</f>
        <v>https://docs.google.com/spreadsheets/d/1Zgud8Dms6M294hlWPbWkSsyk5svRChe786WK1BlgCzY/edit#gid=1972936903&amp;range=D12</v>
      </c>
      <c r="O1193" t="s">
        <v>114</v>
      </c>
      <c r="P1193" t="s">
        <v>123</v>
      </c>
      <c r="Q1193" t="s">
        <v>111</v>
      </c>
      <c r="R1193">
        <v>56</v>
      </c>
    </row>
    <row r="1194" spans="1:18" x14ac:dyDescent="0.25">
      <c r="A1194" t="s">
        <v>755</v>
      </c>
      <c r="B1194" s="46">
        <f>VLOOKUP(Tabla14[[#This Row],[id]],Tabla2[],'aux buscarv'!B$1,FALSE)</f>
        <v>44999</v>
      </c>
      <c r="C1194" s="61">
        <f>VLOOKUP(Tabla14[[#This Row],[id]],Tabla2[],'aux buscarv'!C$1,FALSE)</f>
        <v>14</v>
      </c>
      <c r="D1194" s="61">
        <f>VLOOKUP(Tabla14[[#This Row],[id]],Tabla2[],'aux buscarv'!D$1,FALSE)</f>
        <v>3</v>
      </c>
      <c r="E1194" s="61">
        <f>VLOOKUP(Tabla14[[#This Row],[id]],Tabla2[],'aux buscarv'!E$1,FALSE)</f>
        <v>2023</v>
      </c>
      <c r="F1194" s="61">
        <f>VLOOKUP(Tabla14[[#This Row],[id]],Tabla2[],'aux buscarv'!F$1,FALSE)</f>
        <v>12</v>
      </c>
      <c r="G1194" s="61" t="str">
        <f>VLOOKUP(Tabla14[[#This Row],[id]],Tabla2[],'aux buscarv'!G$1,FALSE)</f>
        <v>ESTAR</v>
      </c>
      <c r="H1194" s="61" t="str">
        <f>VLOOKUP(Tabla14[[#This Row],[id]],Tabla2[],'aux buscarv'!H$1,FALSE)</f>
        <v>BUENOS AIRES</v>
      </c>
      <c r="I1194" s="61">
        <f>VLOOKUP(Tabla14[[#This Row],[id]],Tabla2[],'aux buscarv'!I$1,FALSE)</f>
        <v>52</v>
      </c>
      <c r="J1194" s="61" t="str">
        <f>VLOOKUP(Tabla14[[#This Row],[id]],Tabla2[],'aux buscarv'!J$1,FALSE)</f>
        <v>SAN VICENTE</v>
      </c>
      <c r="K1194" s="61" t="str">
        <f>VLOOKUP(Tabla14[[#This Row],[id]],Tabla2[],'aux buscarv'!K$1,FALSE)</f>
        <v>ALEJANDRO KORN</v>
      </c>
      <c r="L1194" s="61">
        <f>VLOOKUP(Tabla14[[#This Row],[id]],Tabla2[],'aux buscarv'!L$1,FALSE)</f>
        <v>0</v>
      </c>
      <c r="M1194" s="61" t="str">
        <f>VLOOKUP(Tabla14[[#This Row],[id]],Tabla2[],'aux buscarv'!M$1,FALSE)</f>
        <v>AV INDEPENDENCIA Y MARTIN MIGUEL DE GÜEMES</v>
      </c>
      <c r="N1194" s="62" t="str">
        <f>VLOOKUP(Tabla14[[#This Row],[id]],Tabla2[],'aux buscarv'!N$1,FALSE)</f>
        <v>https://docs.google.com/spreadsheets/d/1Zgud8Dms6M294hlWPbWkSsyk5svRChe786WK1BlgCzY/edit#gid=1278745739&amp;range=C12:G12</v>
      </c>
      <c r="O1194" t="s">
        <v>109</v>
      </c>
      <c r="P1194" t="s">
        <v>110</v>
      </c>
      <c r="Q1194" t="s">
        <v>111</v>
      </c>
      <c r="R1194">
        <v>35</v>
      </c>
    </row>
    <row r="1195" spans="1:18" x14ac:dyDescent="0.25">
      <c r="A1195" t="s">
        <v>755</v>
      </c>
      <c r="B1195" s="46">
        <f>VLOOKUP(Tabla14[[#This Row],[id]],Tabla2[],'aux buscarv'!B$1,FALSE)</f>
        <v>44999</v>
      </c>
      <c r="C1195" s="61">
        <f>VLOOKUP(Tabla14[[#This Row],[id]],Tabla2[],'aux buscarv'!C$1,FALSE)</f>
        <v>14</v>
      </c>
      <c r="D1195" s="61">
        <f>VLOOKUP(Tabla14[[#This Row],[id]],Tabla2[],'aux buscarv'!D$1,FALSE)</f>
        <v>3</v>
      </c>
      <c r="E1195" s="61">
        <f>VLOOKUP(Tabla14[[#This Row],[id]],Tabla2[],'aux buscarv'!E$1,FALSE)</f>
        <v>2023</v>
      </c>
      <c r="F1195" s="61">
        <f>VLOOKUP(Tabla14[[#This Row],[id]],Tabla2[],'aux buscarv'!F$1,FALSE)</f>
        <v>12</v>
      </c>
      <c r="G1195" s="61" t="str">
        <f>VLOOKUP(Tabla14[[#This Row],[id]],Tabla2[],'aux buscarv'!G$1,FALSE)</f>
        <v>ESTAR</v>
      </c>
      <c r="H1195" s="61" t="str">
        <f>VLOOKUP(Tabla14[[#This Row],[id]],Tabla2[],'aux buscarv'!H$1,FALSE)</f>
        <v>BUENOS AIRES</v>
      </c>
      <c r="I1195" s="61">
        <f>VLOOKUP(Tabla14[[#This Row],[id]],Tabla2[],'aux buscarv'!I$1,FALSE)</f>
        <v>52</v>
      </c>
      <c r="J1195" s="61" t="str">
        <f>VLOOKUP(Tabla14[[#This Row],[id]],Tabla2[],'aux buscarv'!J$1,FALSE)</f>
        <v>SAN VICENTE</v>
      </c>
      <c r="K1195" s="61" t="str">
        <f>VLOOKUP(Tabla14[[#This Row],[id]],Tabla2[],'aux buscarv'!K$1,FALSE)</f>
        <v>ALEJANDRO KORN</v>
      </c>
      <c r="L1195" s="61">
        <f>VLOOKUP(Tabla14[[#This Row],[id]],Tabla2[],'aux buscarv'!L$1,FALSE)</f>
        <v>0</v>
      </c>
      <c r="M1195" s="61" t="str">
        <f>VLOOKUP(Tabla14[[#This Row],[id]],Tabla2[],'aux buscarv'!M$1,FALSE)</f>
        <v>AV INDEPENDENCIA Y MARTIN MIGUEL DE GÜEMES</v>
      </c>
      <c r="N1195" s="62" t="str">
        <f>VLOOKUP(Tabla14[[#This Row],[id]],Tabla2[],'aux buscarv'!N$1,FALSE)</f>
        <v>https://docs.google.com/spreadsheets/d/1Zgud8Dms6M294hlWPbWkSsyk5svRChe786WK1BlgCzY/edit#gid=1278745739&amp;range=C12:G12</v>
      </c>
      <c r="O1195" t="s">
        <v>109</v>
      </c>
      <c r="P1195" t="s">
        <v>110</v>
      </c>
      <c r="Q1195" t="s">
        <v>112</v>
      </c>
      <c r="R1195">
        <v>80</v>
      </c>
    </row>
    <row r="1196" spans="1:18" x14ac:dyDescent="0.25">
      <c r="A1196" t="s">
        <v>755</v>
      </c>
      <c r="B1196" s="46">
        <f>VLOOKUP(Tabla14[[#This Row],[id]],Tabla2[],'aux buscarv'!B$1,FALSE)</f>
        <v>44999</v>
      </c>
      <c r="C1196" s="61">
        <f>VLOOKUP(Tabla14[[#This Row],[id]],Tabla2[],'aux buscarv'!C$1,FALSE)</f>
        <v>14</v>
      </c>
      <c r="D1196" s="61">
        <f>VLOOKUP(Tabla14[[#This Row],[id]],Tabla2[],'aux buscarv'!D$1,FALSE)</f>
        <v>3</v>
      </c>
      <c r="E1196" s="61">
        <f>VLOOKUP(Tabla14[[#This Row],[id]],Tabla2[],'aux buscarv'!E$1,FALSE)</f>
        <v>2023</v>
      </c>
      <c r="F1196" s="61">
        <f>VLOOKUP(Tabla14[[#This Row],[id]],Tabla2[],'aux buscarv'!F$1,FALSE)</f>
        <v>12</v>
      </c>
      <c r="G1196" s="61" t="str">
        <f>VLOOKUP(Tabla14[[#This Row],[id]],Tabla2[],'aux buscarv'!G$1,FALSE)</f>
        <v>ESTAR</v>
      </c>
      <c r="H1196" s="61" t="str">
        <f>VLOOKUP(Tabla14[[#This Row],[id]],Tabla2[],'aux buscarv'!H$1,FALSE)</f>
        <v>BUENOS AIRES</v>
      </c>
      <c r="I1196" s="61">
        <f>VLOOKUP(Tabla14[[#This Row],[id]],Tabla2[],'aux buscarv'!I$1,FALSE)</f>
        <v>52</v>
      </c>
      <c r="J1196" s="61" t="str">
        <f>VLOOKUP(Tabla14[[#This Row],[id]],Tabla2[],'aux buscarv'!J$1,FALSE)</f>
        <v>SAN VICENTE</v>
      </c>
      <c r="K1196" s="61" t="str">
        <f>VLOOKUP(Tabla14[[#This Row],[id]],Tabla2[],'aux buscarv'!K$1,FALSE)</f>
        <v>ALEJANDRO KORN</v>
      </c>
      <c r="L1196" s="61">
        <f>VLOOKUP(Tabla14[[#This Row],[id]],Tabla2[],'aux buscarv'!L$1,FALSE)</f>
        <v>0</v>
      </c>
      <c r="M1196" s="61" t="str">
        <f>VLOOKUP(Tabla14[[#This Row],[id]],Tabla2[],'aux buscarv'!M$1,FALSE)</f>
        <v>AV INDEPENDENCIA Y MARTIN MIGUEL DE GÜEMES</v>
      </c>
      <c r="N1196" s="62" t="str">
        <f>VLOOKUP(Tabla14[[#This Row],[id]],Tabla2[],'aux buscarv'!N$1,FALSE)</f>
        <v>https://docs.google.com/spreadsheets/d/1Zgud8Dms6M294hlWPbWkSsyk5svRChe786WK1BlgCzY/edit#gid=1278745739&amp;range=C12:G12</v>
      </c>
      <c r="O1196" t="s">
        <v>109</v>
      </c>
      <c r="P1196" t="s">
        <v>110</v>
      </c>
      <c r="Q1196" t="s">
        <v>120</v>
      </c>
      <c r="R1196">
        <v>58</v>
      </c>
    </row>
    <row r="1197" spans="1:18" x14ac:dyDescent="0.25">
      <c r="A1197" t="s">
        <v>755</v>
      </c>
      <c r="B1197" s="46">
        <f>VLOOKUP(Tabla14[[#This Row],[id]],Tabla2[],'aux buscarv'!B$1,FALSE)</f>
        <v>44999</v>
      </c>
      <c r="C1197" s="61">
        <f>VLOOKUP(Tabla14[[#This Row],[id]],Tabla2[],'aux buscarv'!C$1,FALSE)</f>
        <v>14</v>
      </c>
      <c r="D1197" s="61">
        <f>VLOOKUP(Tabla14[[#This Row],[id]],Tabla2[],'aux buscarv'!D$1,FALSE)</f>
        <v>3</v>
      </c>
      <c r="E1197" s="61">
        <f>VLOOKUP(Tabla14[[#This Row],[id]],Tabla2[],'aux buscarv'!E$1,FALSE)</f>
        <v>2023</v>
      </c>
      <c r="F1197" s="61">
        <f>VLOOKUP(Tabla14[[#This Row],[id]],Tabla2[],'aux buscarv'!F$1,FALSE)</f>
        <v>12</v>
      </c>
      <c r="G1197" s="61" t="str">
        <f>VLOOKUP(Tabla14[[#This Row],[id]],Tabla2[],'aux buscarv'!G$1,FALSE)</f>
        <v>ESTAR</v>
      </c>
      <c r="H1197" s="61" t="str">
        <f>VLOOKUP(Tabla14[[#This Row],[id]],Tabla2[],'aux buscarv'!H$1,FALSE)</f>
        <v>BUENOS AIRES</v>
      </c>
      <c r="I1197" s="61">
        <f>VLOOKUP(Tabla14[[#This Row],[id]],Tabla2[],'aux buscarv'!I$1,FALSE)</f>
        <v>52</v>
      </c>
      <c r="J1197" s="61" t="str">
        <f>VLOOKUP(Tabla14[[#This Row],[id]],Tabla2[],'aux buscarv'!J$1,FALSE)</f>
        <v>SAN VICENTE</v>
      </c>
      <c r="K1197" s="61" t="str">
        <f>VLOOKUP(Tabla14[[#This Row],[id]],Tabla2[],'aux buscarv'!K$1,FALSE)</f>
        <v>ALEJANDRO KORN</v>
      </c>
      <c r="L1197" s="61">
        <f>VLOOKUP(Tabla14[[#This Row],[id]],Tabla2[],'aux buscarv'!L$1,FALSE)</f>
        <v>0</v>
      </c>
      <c r="M1197" s="61" t="str">
        <f>VLOOKUP(Tabla14[[#This Row],[id]],Tabla2[],'aux buscarv'!M$1,FALSE)</f>
        <v>AV INDEPENDENCIA Y MARTIN MIGUEL DE GÜEMES</v>
      </c>
      <c r="N1197" s="62" t="str">
        <f>VLOOKUP(Tabla14[[#This Row],[id]],Tabla2[],'aux buscarv'!N$1,FALSE)</f>
        <v>https://docs.google.com/spreadsheets/d/1Zgud8Dms6M294hlWPbWkSsyk5svRChe786WK1BlgCzY/edit#gid=1278745739&amp;range=C12:G12</v>
      </c>
      <c r="O1197" t="s">
        <v>109</v>
      </c>
      <c r="P1197" t="s">
        <v>110</v>
      </c>
      <c r="Q1197" t="s">
        <v>121</v>
      </c>
      <c r="R1197">
        <v>4</v>
      </c>
    </row>
    <row r="1198" spans="1:18" x14ac:dyDescent="0.25">
      <c r="A1198" t="s">
        <v>755</v>
      </c>
      <c r="B1198" s="46">
        <f>VLOOKUP(Tabla14[[#This Row],[id]],Tabla2[],'aux buscarv'!B$1,FALSE)</f>
        <v>44999</v>
      </c>
      <c r="C1198" s="61">
        <f>VLOOKUP(Tabla14[[#This Row],[id]],Tabla2[],'aux buscarv'!C$1,FALSE)</f>
        <v>14</v>
      </c>
      <c r="D1198" s="61">
        <f>VLOOKUP(Tabla14[[#This Row],[id]],Tabla2[],'aux buscarv'!D$1,FALSE)</f>
        <v>3</v>
      </c>
      <c r="E1198" s="61">
        <f>VLOOKUP(Tabla14[[#This Row],[id]],Tabla2[],'aux buscarv'!E$1,FALSE)</f>
        <v>2023</v>
      </c>
      <c r="F1198" s="61">
        <f>VLOOKUP(Tabla14[[#This Row],[id]],Tabla2[],'aux buscarv'!F$1,FALSE)</f>
        <v>12</v>
      </c>
      <c r="G1198" s="61" t="str">
        <f>VLOOKUP(Tabla14[[#This Row],[id]],Tabla2[],'aux buscarv'!G$1,FALSE)</f>
        <v>ESTAR</v>
      </c>
      <c r="H1198" s="61" t="str">
        <f>VLOOKUP(Tabla14[[#This Row],[id]],Tabla2[],'aux buscarv'!H$1,FALSE)</f>
        <v>BUENOS AIRES</v>
      </c>
      <c r="I1198" s="61">
        <f>VLOOKUP(Tabla14[[#This Row],[id]],Tabla2[],'aux buscarv'!I$1,FALSE)</f>
        <v>52</v>
      </c>
      <c r="J1198" s="61" t="str">
        <f>VLOOKUP(Tabla14[[#This Row],[id]],Tabla2[],'aux buscarv'!J$1,FALSE)</f>
        <v>SAN VICENTE</v>
      </c>
      <c r="K1198" s="61" t="str">
        <f>VLOOKUP(Tabla14[[#This Row],[id]],Tabla2[],'aux buscarv'!K$1,FALSE)</f>
        <v>ALEJANDRO KORN</v>
      </c>
      <c r="L1198" s="61">
        <f>VLOOKUP(Tabla14[[#This Row],[id]],Tabla2[],'aux buscarv'!L$1,FALSE)</f>
        <v>0</v>
      </c>
      <c r="M1198" s="61" t="str">
        <f>VLOOKUP(Tabla14[[#This Row],[id]],Tabla2[],'aux buscarv'!M$1,FALSE)</f>
        <v>AV INDEPENDENCIA Y MARTIN MIGUEL DE GÜEMES</v>
      </c>
      <c r="N1198" s="62" t="str">
        <f>VLOOKUP(Tabla14[[#This Row],[id]],Tabla2[],'aux buscarv'!N$1,FALSE)</f>
        <v>https://docs.google.com/spreadsheets/d/1Zgud8Dms6M294hlWPbWkSsyk5svRChe786WK1BlgCzY/edit#gid=1278745739&amp;range=C12:G12</v>
      </c>
      <c r="O1198" t="s">
        <v>114</v>
      </c>
      <c r="P1198" t="s">
        <v>115</v>
      </c>
      <c r="Q1198" t="s">
        <v>111</v>
      </c>
      <c r="R1198">
        <v>6</v>
      </c>
    </row>
    <row r="1199" spans="1:18" x14ac:dyDescent="0.25">
      <c r="A1199" t="s">
        <v>755</v>
      </c>
      <c r="B1199" s="46">
        <f>VLOOKUP(Tabla14[[#This Row],[id]],Tabla2[],'aux buscarv'!B$1,FALSE)</f>
        <v>44999</v>
      </c>
      <c r="C1199" s="61">
        <f>VLOOKUP(Tabla14[[#This Row],[id]],Tabla2[],'aux buscarv'!C$1,FALSE)</f>
        <v>14</v>
      </c>
      <c r="D1199" s="61">
        <f>VLOOKUP(Tabla14[[#This Row],[id]],Tabla2[],'aux buscarv'!D$1,FALSE)</f>
        <v>3</v>
      </c>
      <c r="E1199" s="61">
        <f>VLOOKUP(Tabla14[[#This Row],[id]],Tabla2[],'aux buscarv'!E$1,FALSE)</f>
        <v>2023</v>
      </c>
      <c r="F1199" s="61">
        <f>VLOOKUP(Tabla14[[#This Row],[id]],Tabla2[],'aux buscarv'!F$1,FALSE)</f>
        <v>12</v>
      </c>
      <c r="G1199" s="61" t="str">
        <f>VLOOKUP(Tabla14[[#This Row],[id]],Tabla2[],'aux buscarv'!G$1,FALSE)</f>
        <v>ESTAR</v>
      </c>
      <c r="H1199" s="61" t="str">
        <f>VLOOKUP(Tabla14[[#This Row],[id]],Tabla2[],'aux buscarv'!H$1,FALSE)</f>
        <v>BUENOS AIRES</v>
      </c>
      <c r="I1199" s="61">
        <f>VLOOKUP(Tabla14[[#This Row],[id]],Tabla2[],'aux buscarv'!I$1,FALSE)</f>
        <v>52</v>
      </c>
      <c r="J1199" s="61" t="str">
        <f>VLOOKUP(Tabla14[[#This Row],[id]],Tabla2[],'aux buscarv'!J$1,FALSE)</f>
        <v>SAN VICENTE</v>
      </c>
      <c r="K1199" s="61" t="str">
        <f>VLOOKUP(Tabla14[[#This Row],[id]],Tabla2[],'aux buscarv'!K$1,FALSE)</f>
        <v>ALEJANDRO KORN</v>
      </c>
      <c r="L1199" s="61">
        <f>VLOOKUP(Tabla14[[#This Row],[id]],Tabla2[],'aux buscarv'!L$1,FALSE)</f>
        <v>0</v>
      </c>
      <c r="M1199" s="61" t="str">
        <f>VLOOKUP(Tabla14[[#This Row],[id]],Tabla2[],'aux buscarv'!M$1,FALSE)</f>
        <v>AV INDEPENDENCIA Y MARTIN MIGUEL DE GÜEMES</v>
      </c>
      <c r="N1199" s="62" t="str">
        <f>VLOOKUP(Tabla14[[#This Row],[id]],Tabla2[],'aux buscarv'!N$1,FALSE)</f>
        <v>https://docs.google.com/spreadsheets/d/1Zgud8Dms6M294hlWPbWkSsyk5svRChe786WK1BlgCzY/edit#gid=1278745739&amp;range=C12:G12</v>
      </c>
      <c r="O1199" t="s">
        <v>114</v>
      </c>
      <c r="P1199" t="s">
        <v>123</v>
      </c>
      <c r="Q1199" t="s">
        <v>124</v>
      </c>
      <c r="R1199">
        <v>3</v>
      </c>
    </row>
    <row r="1200" spans="1:18" x14ac:dyDescent="0.25">
      <c r="A1200" t="s">
        <v>755</v>
      </c>
      <c r="B1200" s="46">
        <f>VLOOKUP(Tabla14[[#This Row],[id]],Tabla2[],'aux buscarv'!B$1,FALSE)</f>
        <v>44999</v>
      </c>
      <c r="C1200" s="61">
        <f>VLOOKUP(Tabla14[[#This Row],[id]],Tabla2[],'aux buscarv'!C$1,FALSE)</f>
        <v>14</v>
      </c>
      <c r="D1200" s="61">
        <f>VLOOKUP(Tabla14[[#This Row],[id]],Tabla2[],'aux buscarv'!D$1,FALSE)</f>
        <v>3</v>
      </c>
      <c r="E1200" s="61">
        <f>VLOOKUP(Tabla14[[#This Row],[id]],Tabla2[],'aux buscarv'!E$1,FALSE)</f>
        <v>2023</v>
      </c>
      <c r="F1200" s="61">
        <f>VLOOKUP(Tabla14[[#This Row],[id]],Tabla2[],'aux buscarv'!F$1,FALSE)</f>
        <v>12</v>
      </c>
      <c r="G1200" s="61" t="str">
        <f>VLOOKUP(Tabla14[[#This Row],[id]],Tabla2[],'aux buscarv'!G$1,FALSE)</f>
        <v>ESTAR</v>
      </c>
      <c r="H1200" s="61" t="str">
        <f>VLOOKUP(Tabla14[[#This Row],[id]],Tabla2[],'aux buscarv'!H$1,FALSE)</f>
        <v>BUENOS AIRES</v>
      </c>
      <c r="I1200" s="61">
        <f>VLOOKUP(Tabla14[[#This Row],[id]],Tabla2[],'aux buscarv'!I$1,FALSE)</f>
        <v>52</v>
      </c>
      <c r="J1200" s="61" t="str">
        <f>VLOOKUP(Tabla14[[#This Row],[id]],Tabla2[],'aux buscarv'!J$1,FALSE)</f>
        <v>SAN VICENTE</v>
      </c>
      <c r="K1200" s="61" t="str">
        <f>VLOOKUP(Tabla14[[#This Row],[id]],Tabla2[],'aux buscarv'!K$1,FALSE)</f>
        <v>ALEJANDRO KORN</v>
      </c>
      <c r="L1200" s="61">
        <f>VLOOKUP(Tabla14[[#This Row],[id]],Tabla2[],'aux buscarv'!L$1,FALSE)</f>
        <v>0</v>
      </c>
      <c r="M1200" s="61" t="str">
        <f>VLOOKUP(Tabla14[[#This Row],[id]],Tabla2[],'aux buscarv'!M$1,FALSE)</f>
        <v>AV INDEPENDENCIA Y MARTIN MIGUEL DE GÜEMES</v>
      </c>
      <c r="N1200" s="62" t="str">
        <f>VLOOKUP(Tabla14[[#This Row],[id]],Tabla2[],'aux buscarv'!N$1,FALSE)</f>
        <v>https://docs.google.com/spreadsheets/d/1Zgud8Dms6M294hlWPbWkSsyk5svRChe786WK1BlgCzY/edit#gid=1278745739&amp;range=C12:G12</v>
      </c>
      <c r="O1200" t="s">
        <v>114</v>
      </c>
      <c r="P1200" t="s">
        <v>123</v>
      </c>
      <c r="Q1200" t="s">
        <v>111</v>
      </c>
      <c r="R1200">
        <v>32</v>
      </c>
    </row>
    <row r="1201" spans="1:18" x14ac:dyDescent="0.25">
      <c r="A1201" t="s">
        <v>755</v>
      </c>
      <c r="B1201" s="46">
        <f>VLOOKUP(Tabla14[[#This Row],[id]],Tabla2[],'aux buscarv'!B$1,FALSE)</f>
        <v>44999</v>
      </c>
      <c r="C1201" s="61">
        <f>VLOOKUP(Tabla14[[#This Row],[id]],Tabla2[],'aux buscarv'!C$1,FALSE)</f>
        <v>14</v>
      </c>
      <c r="D1201" s="61">
        <f>VLOOKUP(Tabla14[[#This Row],[id]],Tabla2[],'aux buscarv'!D$1,FALSE)</f>
        <v>3</v>
      </c>
      <c r="E1201" s="61">
        <f>VLOOKUP(Tabla14[[#This Row],[id]],Tabla2[],'aux buscarv'!E$1,FALSE)</f>
        <v>2023</v>
      </c>
      <c r="F1201" s="61">
        <f>VLOOKUP(Tabla14[[#This Row],[id]],Tabla2[],'aux buscarv'!F$1,FALSE)</f>
        <v>12</v>
      </c>
      <c r="G1201" s="61" t="str">
        <f>VLOOKUP(Tabla14[[#This Row],[id]],Tabla2[],'aux buscarv'!G$1,FALSE)</f>
        <v>ESTAR</v>
      </c>
      <c r="H1201" s="61" t="str">
        <f>VLOOKUP(Tabla14[[#This Row],[id]],Tabla2[],'aux buscarv'!H$1,FALSE)</f>
        <v>BUENOS AIRES</v>
      </c>
      <c r="I1201" s="61">
        <f>VLOOKUP(Tabla14[[#This Row],[id]],Tabla2[],'aux buscarv'!I$1,FALSE)</f>
        <v>52</v>
      </c>
      <c r="J1201" s="61" t="str">
        <f>VLOOKUP(Tabla14[[#This Row],[id]],Tabla2[],'aux buscarv'!J$1,FALSE)</f>
        <v>SAN VICENTE</v>
      </c>
      <c r="K1201" s="61" t="str">
        <f>VLOOKUP(Tabla14[[#This Row],[id]],Tabla2[],'aux buscarv'!K$1,FALSE)</f>
        <v>ALEJANDRO KORN</v>
      </c>
      <c r="L1201" s="61">
        <f>VLOOKUP(Tabla14[[#This Row],[id]],Tabla2[],'aux buscarv'!L$1,FALSE)</f>
        <v>0</v>
      </c>
      <c r="M1201" s="61" t="str">
        <f>VLOOKUP(Tabla14[[#This Row],[id]],Tabla2[],'aux buscarv'!M$1,FALSE)</f>
        <v>AV INDEPENDENCIA Y MARTIN MIGUEL DE GÜEMES</v>
      </c>
      <c r="N1201" s="62" t="str">
        <f>VLOOKUP(Tabla14[[#This Row],[id]],Tabla2[],'aux buscarv'!N$1,FALSE)</f>
        <v>https://docs.google.com/spreadsheets/d/1Zgud8Dms6M294hlWPbWkSsyk5svRChe786WK1BlgCzY/edit#gid=1278745739&amp;range=C12:G12</v>
      </c>
      <c r="O1201" t="s">
        <v>129</v>
      </c>
      <c r="P1201" t="s">
        <v>1022</v>
      </c>
      <c r="Q1201" t="s">
        <v>111</v>
      </c>
      <c r="R1201">
        <v>20</v>
      </c>
    </row>
    <row r="1202" spans="1:18" x14ac:dyDescent="0.25">
      <c r="A1202" t="s">
        <v>755</v>
      </c>
      <c r="B1202" s="46">
        <f>VLOOKUP(Tabla14[[#This Row],[id]],Tabla2[],'aux buscarv'!B$1,FALSE)</f>
        <v>44999</v>
      </c>
      <c r="C1202" s="61">
        <f>VLOOKUP(Tabla14[[#This Row],[id]],Tabla2[],'aux buscarv'!C$1,FALSE)</f>
        <v>14</v>
      </c>
      <c r="D1202" s="61">
        <f>VLOOKUP(Tabla14[[#This Row],[id]],Tabla2[],'aux buscarv'!D$1,FALSE)</f>
        <v>3</v>
      </c>
      <c r="E1202" s="61">
        <f>VLOOKUP(Tabla14[[#This Row],[id]],Tabla2[],'aux buscarv'!E$1,FALSE)</f>
        <v>2023</v>
      </c>
      <c r="F1202" s="61">
        <f>VLOOKUP(Tabla14[[#This Row],[id]],Tabla2[],'aux buscarv'!F$1,FALSE)</f>
        <v>12</v>
      </c>
      <c r="G1202" s="61" t="str">
        <f>VLOOKUP(Tabla14[[#This Row],[id]],Tabla2[],'aux buscarv'!G$1,FALSE)</f>
        <v>ESTAR</v>
      </c>
      <c r="H1202" s="61" t="str">
        <f>VLOOKUP(Tabla14[[#This Row],[id]],Tabla2[],'aux buscarv'!H$1,FALSE)</f>
        <v>BUENOS AIRES</v>
      </c>
      <c r="I1202" s="61">
        <f>VLOOKUP(Tabla14[[#This Row],[id]],Tabla2[],'aux buscarv'!I$1,FALSE)</f>
        <v>52</v>
      </c>
      <c r="J1202" s="61" t="str">
        <f>VLOOKUP(Tabla14[[#This Row],[id]],Tabla2[],'aux buscarv'!J$1,FALSE)</f>
        <v>SAN VICENTE</v>
      </c>
      <c r="K1202" s="61" t="str">
        <f>VLOOKUP(Tabla14[[#This Row],[id]],Tabla2[],'aux buscarv'!K$1,FALSE)</f>
        <v>ALEJANDRO KORN</v>
      </c>
      <c r="L1202" s="61">
        <f>VLOOKUP(Tabla14[[#This Row],[id]],Tabla2[],'aux buscarv'!L$1,FALSE)</f>
        <v>0</v>
      </c>
      <c r="M1202" s="61" t="str">
        <f>VLOOKUP(Tabla14[[#This Row],[id]],Tabla2[],'aux buscarv'!M$1,FALSE)</f>
        <v>AV INDEPENDENCIA Y MARTIN MIGUEL DE GÜEMES</v>
      </c>
      <c r="N1202" s="62" t="str">
        <f>VLOOKUP(Tabla14[[#This Row],[id]],Tabla2[],'aux buscarv'!N$1,FALSE)</f>
        <v>https://docs.google.com/spreadsheets/d/1Zgud8Dms6M294hlWPbWkSsyk5svRChe786WK1BlgCzY/edit#gid=1278745739&amp;range=C12:G12</v>
      </c>
      <c r="O1202" t="s">
        <v>129</v>
      </c>
      <c r="P1202" t="s">
        <v>1022</v>
      </c>
      <c r="Q1202" t="s">
        <v>133</v>
      </c>
      <c r="R1202">
        <v>20</v>
      </c>
    </row>
    <row r="1203" spans="1:18" x14ac:dyDescent="0.25">
      <c r="A1203" t="s">
        <v>755</v>
      </c>
      <c r="B1203" s="46">
        <f>VLOOKUP(Tabla14[[#This Row],[id]],Tabla2[],'aux buscarv'!B$1,FALSE)</f>
        <v>44999</v>
      </c>
      <c r="C1203" s="61">
        <f>VLOOKUP(Tabla14[[#This Row],[id]],Tabla2[],'aux buscarv'!C$1,FALSE)</f>
        <v>14</v>
      </c>
      <c r="D1203" s="61">
        <f>VLOOKUP(Tabla14[[#This Row],[id]],Tabla2[],'aux buscarv'!D$1,FALSE)</f>
        <v>3</v>
      </c>
      <c r="E1203" s="61">
        <f>VLOOKUP(Tabla14[[#This Row],[id]],Tabla2[],'aux buscarv'!E$1,FALSE)</f>
        <v>2023</v>
      </c>
      <c r="F1203" s="61">
        <f>VLOOKUP(Tabla14[[#This Row],[id]],Tabla2[],'aux buscarv'!F$1,FALSE)</f>
        <v>12</v>
      </c>
      <c r="G1203" s="61" t="str">
        <f>VLOOKUP(Tabla14[[#This Row],[id]],Tabla2[],'aux buscarv'!G$1,FALSE)</f>
        <v>ESTAR</v>
      </c>
      <c r="H1203" s="61" t="str">
        <f>VLOOKUP(Tabla14[[#This Row],[id]],Tabla2[],'aux buscarv'!H$1,FALSE)</f>
        <v>BUENOS AIRES</v>
      </c>
      <c r="I1203" s="61">
        <f>VLOOKUP(Tabla14[[#This Row],[id]],Tabla2[],'aux buscarv'!I$1,FALSE)</f>
        <v>52</v>
      </c>
      <c r="J1203" s="61" t="str">
        <f>VLOOKUP(Tabla14[[#This Row],[id]],Tabla2[],'aux buscarv'!J$1,FALSE)</f>
        <v>SAN VICENTE</v>
      </c>
      <c r="K1203" s="61" t="str">
        <f>VLOOKUP(Tabla14[[#This Row],[id]],Tabla2[],'aux buscarv'!K$1,FALSE)</f>
        <v>ALEJANDRO KORN</v>
      </c>
      <c r="L1203" s="61">
        <f>VLOOKUP(Tabla14[[#This Row],[id]],Tabla2[],'aux buscarv'!L$1,FALSE)</f>
        <v>0</v>
      </c>
      <c r="M1203" s="61" t="str">
        <f>VLOOKUP(Tabla14[[#This Row],[id]],Tabla2[],'aux buscarv'!M$1,FALSE)</f>
        <v>AV INDEPENDENCIA Y MARTIN MIGUEL DE GÜEMES</v>
      </c>
      <c r="N1203" s="62" t="str">
        <f>VLOOKUP(Tabla14[[#This Row],[id]],Tabla2[],'aux buscarv'!N$1,FALSE)</f>
        <v>https://docs.google.com/spreadsheets/d/1Zgud8Dms6M294hlWPbWkSsyk5svRChe786WK1BlgCzY/edit#gid=1278745739&amp;range=C12:G12</v>
      </c>
      <c r="O1203" t="s">
        <v>129</v>
      </c>
      <c r="P1203" t="s">
        <v>1022</v>
      </c>
      <c r="Q1203" t="s">
        <v>134</v>
      </c>
      <c r="R1203">
        <v>1</v>
      </c>
    </row>
    <row r="1204" spans="1:18" x14ac:dyDescent="0.25">
      <c r="A1204" t="s">
        <v>755</v>
      </c>
      <c r="B1204" s="46">
        <f>VLOOKUP(Tabla14[[#This Row],[id]],Tabla2[],'aux buscarv'!B$1,FALSE)</f>
        <v>44999</v>
      </c>
      <c r="C1204" s="61">
        <f>VLOOKUP(Tabla14[[#This Row],[id]],Tabla2[],'aux buscarv'!C$1,FALSE)</f>
        <v>14</v>
      </c>
      <c r="D1204" s="61">
        <f>VLOOKUP(Tabla14[[#This Row],[id]],Tabla2[],'aux buscarv'!D$1,FALSE)</f>
        <v>3</v>
      </c>
      <c r="E1204" s="61">
        <f>VLOOKUP(Tabla14[[#This Row],[id]],Tabla2[],'aux buscarv'!E$1,FALSE)</f>
        <v>2023</v>
      </c>
      <c r="F1204" s="61">
        <f>VLOOKUP(Tabla14[[#This Row],[id]],Tabla2[],'aux buscarv'!F$1,FALSE)</f>
        <v>12</v>
      </c>
      <c r="G1204" s="61" t="str">
        <f>VLOOKUP(Tabla14[[#This Row],[id]],Tabla2[],'aux buscarv'!G$1,FALSE)</f>
        <v>ESTAR</v>
      </c>
      <c r="H1204" s="61" t="str">
        <f>VLOOKUP(Tabla14[[#This Row],[id]],Tabla2[],'aux buscarv'!H$1,FALSE)</f>
        <v>BUENOS AIRES</v>
      </c>
      <c r="I1204" s="61">
        <f>VLOOKUP(Tabla14[[#This Row],[id]],Tabla2[],'aux buscarv'!I$1,FALSE)</f>
        <v>52</v>
      </c>
      <c r="J1204" s="61" t="str">
        <f>VLOOKUP(Tabla14[[#This Row],[id]],Tabla2[],'aux buscarv'!J$1,FALSE)</f>
        <v>SAN VICENTE</v>
      </c>
      <c r="K1204" s="61" t="str">
        <f>VLOOKUP(Tabla14[[#This Row],[id]],Tabla2[],'aux buscarv'!K$1,FALSE)</f>
        <v>ALEJANDRO KORN</v>
      </c>
      <c r="L1204" s="61">
        <f>VLOOKUP(Tabla14[[#This Row],[id]],Tabla2[],'aux buscarv'!L$1,FALSE)</f>
        <v>0</v>
      </c>
      <c r="M1204" s="61" t="str">
        <f>VLOOKUP(Tabla14[[#This Row],[id]],Tabla2[],'aux buscarv'!M$1,FALSE)</f>
        <v>AV INDEPENDENCIA Y MARTIN MIGUEL DE GÜEMES</v>
      </c>
      <c r="N1204" s="62" t="str">
        <f>VLOOKUP(Tabla14[[#This Row],[id]],Tabla2[],'aux buscarv'!N$1,FALSE)</f>
        <v>https://docs.google.com/spreadsheets/d/1Zgud8Dms6M294hlWPbWkSsyk5svRChe786WK1BlgCzY/edit#gid=1278745739&amp;range=C12:G12</v>
      </c>
      <c r="O1204" t="s">
        <v>129</v>
      </c>
      <c r="P1204" t="s">
        <v>1024</v>
      </c>
      <c r="Q1204" t="s">
        <v>111</v>
      </c>
      <c r="R1204">
        <v>47</v>
      </c>
    </row>
    <row r="1205" spans="1:18" x14ac:dyDescent="0.25">
      <c r="A1205" t="s">
        <v>755</v>
      </c>
      <c r="B1205" s="46">
        <f>VLOOKUP(Tabla14[[#This Row],[id]],Tabla2[],'aux buscarv'!B$1,FALSE)</f>
        <v>44999</v>
      </c>
      <c r="C1205" s="61">
        <f>VLOOKUP(Tabla14[[#This Row],[id]],Tabla2[],'aux buscarv'!C$1,FALSE)</f>
        <v>14</v>
      </c>
      <c r="D1205" s="61">
        <f>VLOOKUP(Tabla14[[#This Row],[id]],Tabla2[],'aux buscarv'!D$1,FALSE)</f>
        <v>3</v>
      </c>
      <c r="E1205" s="61">
        <f>VLOOKUP(Tabla14[[#This Row],[id]],Tabla2[],'aux buscarv'!E$1,FALSE)</f>
        <v>2023</v>
      </c>
      <c r="F1205" s="61">
        <f>VLOOKUP(Tabla14[[#This Row],[id]],Tabla2[],'aux buscarv'!F$1,FALSE)</f>
        <v>12</v>
      </c>
      <c r="G1205" s="61" t="str">
        <f>VLOOKUP(Tabla14[[#This Row],[id]],Tabla2[],'aux buscarv'!G$1,FALSE)</f>
        <v>ESTAR</v>
      </c>
      <c r="H1205" s="61" t="str">
        <f>VLOOKUP(Tabla14[[#This Row],[id]],Tabla2[],'aux buscarv'!H$1,FALSE)</f>
        <v>BUENOS AIRES</v>
      </c>
      <c r="I1205" s="61">
        <f>VLOOKUP(Tabla14[[#This Row],[id]],Tabla2[],'aux buscarv'!I$1,FALSE)</f>
        <v>52</v>
      </c>
      <c r="J1205" s="61" t="str">
        <f>VLOOKUP(Tabla14[[#This Row],[id]],Tabla2[],'aux buscarv'!J$1,FALSE)</f>
        <v>SAN VICENTE</v>
      </c>
      <c r="K1205" s="61" t="str">
        <f>VLOOKUP(Tabla14[[#This Row],[id]],Tabla2[],'aux buscarv'!K$1,FALSE)</f>
        <v>ALEJANDRO KORN</v>
      </c>
      <c r="L1205" s="61">
        <f>VLOOKUP(Tabla14[[#This Row],[id]],Tabla2[],'aux buscarv'!L$1,FALSE)</f>
        <v>0</v>
      </c>
      <c r="M1205" s="61" t="str">
        <f>VLOOKUP(Tabla14[[#This Row],[id]],Tabla2[],'aux buscarv'!M$1,FALSE)</f>
        <v>AV INDEPENDENCIA Y MARTIN MIGUEL DE GÜEMES</v>
      </c>
      <c r="N1205" s="62" t="str">
        <f>VLOOKUP(Tabla14[[#This Row],[id]],Tabla2[],'aux buscarv'!N$1,FALSE)</f>
        <v>https://docs.google.com/spreadsheets/d/1Zgud8Dms6M294hlWPbWkSsyk5svRChe786WK1BlgCzY/edit#gid=1278745739&amp;range=C12:G12</v>
      </c>
      <c r="O1205" t="s">
        <v>129</v>
      </c>
      <c r="P1205" t="s">
        <v>1024</v>
      </c>
      <c r="Q1205" t="s">
        <v>121</v>
      </c>
      <c r="R1205">
        <v>5</v>
      </c>
    </row>
    <row r="1206" spans="1:18" x14ac:dyDescent="0.25">
      <c r="A1206" t="s">
        <v>755</v>
      </c>
      <c r="B1206" s="46">
        <f>VLOOKUP(Tabla14[[#This Row],[id]],Tabla2[],'aux buscarv'!B$1,FALSE)</f>
        <v>44999</v>
      </c>
      <c r="C1206" s="61">
        <f>VLOOKUP(Tabla14[[#This Row],[id]],Tabla2[],'aux buscarv'!C$1,FALSE)</f>
        <v>14</v>
      </c>
      <c r="D1206" s="61">
        <f>VLOOKUP(Tabla14[[#This Row],[id]],Tabla2[],'aux buscarv'!D$1,FALSE)</f>
        <v>3</v>
      </c>
      <c r="E1206" s="61">
        <f>VLOOKUP(Tabla14[[#This Row],[id]],Tabla2[],'aux buscarv'!E$1,FALSE)</f>
        <v>2023</v>
      </c>
      <c r="F1206" s="61">
        <f>VLOOKUP(Tabla14[[#This Row],[id]],Tabla2[],'aux buscarv'!F$1,FALSE)</f>
        <v>12</v>
      </c>
      <c r="G1206" s="61" t="str">
        <f>VLOOKUP(Tabla14[[#This Row],[id]],Tabla2[],'aux buscarv'!G$1,FALSE)</f>
        <v>ESTAR</v>
      </c>
      <c r="H1206" s="61" t="str">
        <f>VLOOKUP(Tabla14[[#This Row],[id]],Tabla2[],'aux buscarv'!H$1,FALSE)</f>
        <v>BUENOS AIRES</v>
      </c>
      <c r="I1206" s="61">
        <f>VLOOKUP(Tabla14[[#This Row],[id]],Tabla2[],'aux buscarv'!I$1,FALSE)</f>
        <v>52</v>
      </c>
      <c r="J1206" s="61" t="str">
        <f>VLOOKUP(Tabla14[[#This Row],[id]],Tabla2[],'aux buscarv'!J$1,FALSE)</f>
        <v>SAN VICENTE</v>
      </c>
      <c r="K1206" s="61" t="str">
        <f>VLOOKUP(Tabla14[[#This Row],[id]],Tabla2[],'aux buscarv'!K$1,FALSE)</f>
        <v>ALEJANDRO KORN</v>
      </c>
      <c r="L1206" s="61">
        <f>VLOOKUP(Tabla14[[#This Row],[id]],Tabla2[],'aux buscarv'!L$1,FALSE)</f>
        <v>0</v>
      </c>
      <c r="M1206" s="61" t="str">
        <f>VLOOKUP(Tabla14[[#This Row],[id]],Tabla2[],'aux buscarv'!M$1,FALSE)</f>
        <v>AV INDEPENDENCIA Y MARTIN MIGUEL DE GÜEMES</v>
      </c>
      <c r="N1206" s="62" t="str">
        <f>VLOOKUP(Tabla14[[#This Row],[id]],Tabla2[],'aux buscarv'!N$1,FALSE)</f>
        <v>https://docs.google.com/spreadsheets/d/1Zgud8Dms6M294hlWPbWkSsyk5svRChe786WK1BlgCzY/edit#gid=1278745739&amp;range=C12:G12</v>
      </c>
      <c r="O1206" t="s">
        <v>144</v>
      </c>
      <c r="P1206" t="s">
        <v>145</v>
      </c>
      <c r="Q1206" t="s">
        <v>111</v>
      </c>
      <c r="R1206">
        <v>30</v>
      </c>
    </row>
    <row r="1207" spans="1:18" x14ac:dyDescent="0.25">
      <c r="A1207" t="s">
        <v>755</v>
      </c>
      <c r="B1207" s="46">
        <f>VLOOKUP(Tabla14[[#This Row],[id]],Tabla2[],'aux buscarv'!B$1,FALSE)</f>
        <v>44999</v>
      </c>
      <c r="C1207" s="61">
        <f>VLOOKUP(Tabla14[[#This Row],[id]],Tabla2[],'aux buscarv'!C$1,FALSE)</f>
        <v>14</v>
      </c>
      <c r="D1207" s="61">
        <f>VLOOKUP(Tabla14[[#This Row],[id]],Tabla2[],'aux buscarv'!D$1,FALSE)</f>
        <v>3</v>
      </c>
      <c r="E1207" s="61">
        <f>VLOOKUP(Tabla14[[#This Row],[id]],Tabla2[],'aux buscarv'!E$1,FALSE)</f>
        <v>2023</v>
      </c>
      <c r="F1207" s="61">
        <f>VLOOKUP(Tabla14[[#This Row],[id]],Tabla2[],'aux buscarv'!F$1,FALSE)</f>
        <v>12</v>
      </c>
      <c r="G1207" s="61" t="str">
        <f>VLOOKUP(Tabla14[[#This Row],[id]],Tabla2[],'aux buscarv'!G$1,FALSE)</f>
        <v>ESTAR</v>
      </c>
      <c r="H1207" s="61" t="str">
        <f>VLOOKUP(Tabla14[[#This Row],[id]],Tabla2[],'aux buscarv'!H$1,FALSE)</f>
        <v>BUENOS AIRES</v>
      </c>
      <c r="I1207" s="61">
        <f>VLOOKUP(Tabla14[[#This Row],[id]],Tabla2[],'aux buscarv'!I$1,FALSE)</f>
        <v>52</v>
      </c>
      <c r="J1207" s="61" t="str">
        <f>VLOOKUP(Tabla14[[#This Row],[id]],Tabla2[],'aux buscarv'!J$1,FALSE)</f>
        <v>SAN VICENTE</v>
      </c>
      <c r="K1207" s="61" t="str">
        <f>VLOOKUP(Tabla14[[#This Row],[id]],Tabla2[],'aux buscarv'!K$1,FALSE)</f>
        <v>ALEJANDRO KORN</v>
      </c>
      <c r="L1207" s="61">
        <f>VLOOKUP(Tabla14[[#This Row],[id]],Tabla2[],'aux buscarv'!L$1,FALSE)</f>
        <v>0</v>
      </c>
      <c r="M1207" s="61" t="str">
        <f>VLOOKUP(Tabla14[[#This Row],[id]],Tabla2[],'aux buscarv'!M$1,FALSE)</f>
        <v>AV INDEPENDENCIA Y MARTIN MIGUEL DE GÜEMES</v>
      </c>
      <c r="N1207" s="62" t="str">
        <f>VLOOKUP(Tabla14[[#This Row],[id]],Tabla2[],'aux buscarv'!N$1,FALSE)</f>
        <v>https://docs.google.com/spreadsheets/d/1Zgud8Dms6M294hlWPbWkSsyk5svRChe786WK1BlgCzY/edit#gid=1278745739&amp;range=C12:G12</v>
      </c>
      <c r="O1207" t="s">
        <v>144</v>
      </c>
      <c r="P1207" t="s">
        <v>145</v>
      </c>
      <c r="Q1207" t="s">
        <v>146</v>
      </c>
      <c r="R1207">
        <v>120</v>
      </c>
    </row>
    <row r="1208" spans="1:18" x14ac:dyDescent="0.25">
      <c r="A1208" t="s">
        <v>755</v>
      </c>
      <c r="B1208" s="46">
        <f>VLOOKUP(Tabla14[[#This Row],[id]],Tabla2[],'aux buscarv'!B$1,FALSE)</f>
        <v>44999</v>
      </c>
      <c r="C1208" s="61">
        <f>VLOOKUP(Tabla14[[#This Row],[id]],Tabla2[],'aux buscarv'!C$1,FALSE)</f>
        <v>14</v>
      </c>
      <c r="D1208" s="61">
        <f>VLOOKUP(Tabla14[[#This Row],[id]],Tabla2[],'aux buscarv'!D$1,FALSE)</f>
        <v>3</v>
      </c>
      <c r="E1208" s="61">
        <f>VLOOKUP(Tabla14[[#This Row],[id]],Tabla2[],'aux buscarv'!E$1,FALSE)</f>
        <v>2023</v>
      </c>
      <c r="F1208" s="61">
        <f>VLOOKUP(Tabla14[[#This Row],[id]],Tabla2[],'aux buscarv'!F$1,FALSE)</f>
        <v>12</v>
      </c>
      <c r="G1208" s="61" t="str">
        <f>VLOOKUP(Tabla14[[#This Row],[id]],Tabla2[],'aux buscarv'!G$1,FALSE)</f>
        <v>ESTAR</v>
      </c>
      <c r="H1208" s="61" t="str">
        <f>VLOOKUP(Tabla14[[#This Row],[id]],Tabla2[],'aux buscarv'!H$1,FALSE)</f>
        <v>BUENOS AIRES</v>
      </c>
      <c r="I1208" s="61">
        <f>VLOOKUP(Tabla14[[#This Row],[id]],Tabla2[],'aux buscarv'!I$1,FALSE)</f>
        <v>52</v>
      </c>
      <c r="J1208" s="61" t="str">
        <f>VLOOKUP(Tabla14[[#This Row],[id]],Tabla2[],'aux buscarv'!J$1,FALSE)</f>
        <v>SAN VICENTE</v>
      </c>
      <c r="K1208" s="61" t="str">
        <f>VLOOKUP(Tabla14[[#This Row],[id]],Tabla2[],'aux buscarv'!K$1,FALSE)</f>
        <v>ALEJANDRO KORN</v>
      </c>
      <c r="L1208" s="61">
        <f>VLOOKUP(Tabla14[[#This Row],[id]],Tabla2[],'aux buscarv'!L$1,FALSE)</f>
        <v>0</v>
      </c>
      <c r="M1208" s="61" t="str">
        <f>VLOOKUP(Tabla14[[#This Row],[id]],Tabla2[],'aux buscarv'!M$1,FALSE)</f>
        <v>AV INDEPENDENCIA Y MARTIN MIGUEL DE GÜEMES</v>
      </c>
      <c r="N1208" s="62" t="str">
        <f>VLOOKUP(Tabla14[[#This Row],[id]],Tabla2[],'aux buscarv'!N$1,FALSE)</f>
        <v>https://docs.google.com/spreadsheets/d/1Zgud8Dms6M294hlWPbWkSsyk5svRChe786WK1BlgCzY/edit#gid=1278745739&amp;range=C12:G12</v>
      </c>
      <c r="O1208" t="s">
        <v>151</v>
      </c>
      <c r="P1208" t="s">
        <v>151</v>
      </c>
      <c r="Q1208" t="s">
        <v>111</v>
      </c>
      <c r="R1208">
        <v>64</v>
      </c>
    </row>
    <row r="1209" spans="1:18" x14ac:dyDescent="0.25">
      <c r="A1209" t="s">
        <v>755</v>
      </c>
      <c r="B1209" s="46">
        <f>VLOOKUP(Tabla14[[#This Row],[id]],Tabla2[],'aux buscarv'!B$1,FALSE)</f>
        <v>44999</v>
      </c>
      <c r="C1209" s="61">
        <f>VLOOKUP(Tabla14[[#This Row],[id]],Tabla2[],'aux buscarv'!C$1,FALSE)</f>
        <v>14</v>
      </c>
      <c r="D1209" s="61">
        <f>VLOOKUP(Tabla14[[#This Row],[id]],Tabla2[],'aux buscarv'!D$1,FALSE)</f>
        <v>3</v>
      </c>
      <c r="E1209" s="61">
        <f>VLOOKUP(Tabla14[[#This Row],[id]],Tabla2[],'aux buscarv'!E$1,FALSE)</f>
        <v>2023</v>
      </c>
      <c r="F1209" s="61">
        <f>VLOOKUP(Tabla14[[#This Row],[id]],Tabla2[],'aux buscarv'!F$1,FALSE)</f>
        <v>12</v>
      </c>
      <c r="G1209" s="61" t="str">
        <f>VLOOKUP(Tabla14[[#This Row],[id]],Tabla2[],'aux buscarv'!G$1,FALSE)</f>
        <v>ESTAR</v>
      </c>
      <c r="H1209" s="61" t="str">
        <f>VLOOKUP(Tabla14[[#This Row],[id]],Tabla2[],'aux buscarv'!H$1,FALSE)</f>
        <v>BUENOS AIRES</v>
      </c>
      <c r="I1209" s="61">
        <f>VLOOKUP(Tabla14[[#This Row],[id]],Tabla2[],'aux buscarv'!I$1,FALSE)</f>
        <v>52</v>
      </c>
      <c r="J1209" s="61" t="str">
        <f>VLOOKUP(Tabla14[[#This Row],[id]],Tabla2[],'aux buscarv'!J$1,FALSE)</f>
        <v>SAN VICENTE</v>
      </c>
      <c r="K1209" s="61" t="str">
        <f>VLOOKUP(Tabla14[[#This Row],[id]],Tabla2[],'aux buscarv'!K$1,FALSE)</f>
        <v>ALEJANDRO KORN</v>
      </c>
      <c r="L1209" s="61">
        <f>VLOOKUP(Tabla14[[#This Row],[id]],Tabla2[],'aux buscarv'!L$1,FALSE)</f>
        <v>0</v>
      </c>
      <c r="M1209" s="61" t="str">
        <f>VLOOKUP(Tabla14[[#This Row],[id]],Tabla2[],'aux buscarv'!M$1,FALSE)</f>
        <v>AV INDEPENDENCIA Y MARTIN MIGUEL DE GÜEMES</v>
      </c>
      <c r="N1209" s="62" t="str">
        <f>VLOOKUP(Tabla14[[#This Row],[id]],Tabla2[],'aux buscarv'!N$1,FALSE)</f>
        <v>https://docs.google.com/spreadsheets/d/1Zgud8Dms6M294hlWPbWkSsyk5svRChe786WK1BlgCzY/edit#gid=1278745739&amp;range=C12:G12</v>
      </c>
      <c r="O1209" t="s">
        <v>151</v>
      </c>
      <c r="P1209" t="s">
        <v>151</v>
      </c>
      <c r="Q1209" t="s">
        <v>142</v>
      </c>
      <c r="R1209">
        <v>84</v>
      </c>
    </row>
    <row r="1210" spans="1:18" x14ac:dyDescent="0.25">
      <c r="A1210" t="s">
        <v>755</v>
      </c>
      <c r="B1210" s="46">
        <f>VLOOKUP(Tabla14[[#This Row],[id]],Tabla2[],'aux buscarv'!B$1,FALSE)</f>
        <v>44999</v>
      </c>
      <c r="C1210" s="61">
        <f>VLOOKUP(Tabla14[[#This Row],[id]],Tabla2[],'aux buscarv'!C$1,FALSE)</f>
        <v>14</v>
      </c>
      <c r="D1210" s="61">
        <f>VLOOKUP(Tabla14[[#This Row],[id]],Tabla2[],'aux buscarv'!D$1,FALSE)</f>
        <v>3</v>
      </c>
      <c r="E1210" s="61">
        <f>VLOOKUP(Tabla14[[#This Row],[id]],Tabla2[],'aux buscarv'!E$1,FALSE)</f>
        <v>2023</v>
      </c>
      <c r="F1210" s="61">
        <f>VLOOKUP(Tabla14[[#This Row],[id]],Tabla2[],'aux buscarv'!F$1,FALSE)</f>
        <v>12</v>
      </c>
      <c r="G1210" s="61" t="str">
        <f>VLOOKUP(Tabla14[[#This Row],[id]],Tabla2[],'aux buscarv'!G$1,FALSE)</f>
        <v>ESTAR</v>
      </c>
      <c r="H1210" s="61" t="str">
        <f>VLOOKUP(Tabla14[[#This Row],[id]],Tabla2[],'aux buscarv'!H$1,FALSE)</f>
        <v>BUENOS AIRES</v>
      </c>
      <c r="I1210" s="61">
        <f>VLOOKUP(Tabla14[[#This Row],[id]],Tabla2[],'aux buscarv'!I$1,FALSE)</f>
        <v>52</v>
      </c>
      <c r="J1210" s="61" t="str">
        <f>VLOOKUP(Tabla14[[#This Row],[id]],Tabla2[],'aux buscarv'!J$1,FALSE)</f>
        <v>SAN VICENTE</v>
      </c>
      <c r="K1210" s="61" t="str">
        <f>VLOOKUP(Tabla14[[#This Row],[id]],Tabla2[],'aux buscarv'!K$1,FALSE)</f>
        <v>ALEJANDRO KORN</v>
      </c>
      <c r="L1210" s="61">
        <f>VLOOKUP(Tabla14[[#This Row],[id]],Tabla2[],'aux buscarv'!L$1,FALSE)</f>
        <v>0</v>
      </c>
      <c r="M1210" s="61" t="str">
        <f>VLOOKUP(Tabla14[[#This Row],[id]],Tabla2[],'aux buscarv'!M$1,FALSE)</f>
        <v>AV INDEPENDENCIA Y MARTIN MIGUEL DE GÜEMES</v>
      </c>
      <c r="N1210" s="62" t="str">
        <f>VLOOKUP(Tabla14[[#This Row],[id]],Tabla2[],'aux buscarv'!N$1,FALSE)</f>
        <v>https://docs.google.com/spreadsheets/d/1Zgud8Dms6M294hlWPbWkSsyk5svRChe786WK1BlgCzY/edit#gid=1278745739&amp;range=C12:G12</v>
      </c>
      <c r="O1210" t="s">
        <v>153</v>
      </c>
      <c r="P1210" t="s">
        <v>153</v>
      </c>
      <c r="Q1210" t="s">
        <v>111</v>
      </c>
      <c r="R1210">
        <v>13</v>
      </c>
    </row>
    <row r="1211" spans="1:18" x14ac:dyDescent="0.25">
      <c r="A1211" t="s">
        <v>755</v>
      </c>
      <c r="B1211" s="46">
        <f>VLOOKUP(Tabla14[[#This Row],[id]],Tabla2[],'aux buscarv'!B$1,FALSE)</f>
        <v>44999</v>
      </c>
      <c r="C1211" s="61">
        <f>VLOOKUP(Tabla14[[#This Row],[id]],Tabla2[],'aux buscarv'!C$1,FALSE)</f>
        <v>14</v>
      </c>
      <c r="D1211" s="61">
        <f>VLOOKUP(Tabla14[[#This Row],[id]],Tabla2[],'aux buscarv'!D$1,FALSE)</f>
        <v>3</v>
      </c>
      <c r="E1211" s="61">
        <f>VLOOKUP(Tabla14[[#This Row],[id]],Tabla2[],'aux buscarv'!E$1,FALSE)</f>
        <v>2023</v>
      </c>
      <c r="F1211" s="61">
        <f>VLOOKUP(Tabla14[[#This Row],[id]],Tabla2[],'aux buscarv'!F$1,FALSE)</f>
        <v>12</v>
      </c>
      <c r="G1211" s="61" t="str">
        <f>VLOOKUP(Tabla14[[#This Row],[id]],Tabla2[],'aux buscarv'!G$1,FALSE)</f>
        <v>ESTAR</v>
      </c>
      <c r="H1211" s="61" t="str">
        <f>VLOOKUP(Tabla14[[#This Row],[id]],Tabla2[],'aux buscarv'!H$1,FALSE)</f>
        <v>BUENOS AIRES</v>
      </c>
      <c r="I1211" s="61">
        <f>VLOOKUP(Tabla14[[#This Row],[id]],Tabla2[],'aux buscarv'!I$1,FALSE)</f>
        <v>52</v>
      </c>
      <c r="J1211" s="61" t="str">
        <f>VLOOKUP(Tabla14[[#This Row],[id]],Tabla2[],'aux buscarv'!J$1,FALSE)</f>
        <v>SAN VICENTE</v>
      </c>
      <c r="K1211" s="61" t="str">
        <f>VLOOKUP(Tabla14[[#This Row],[id]],Tabla2[],'aux buscarv'!K$1,FALSE)</f>
        <v>ALEJANDRO KORN</v>
      </c>
      <c r="L1211" s="61">
        <f>VLOOKUP(Tabla14[[#This Row],[id]],Tabla2[],'aux buscarv'!L$1,FALSE)</f>
        <v>0</v>
      </c>
      <c r="M1211" s="61" t="str">
        <f>VLOOKUP(Tabla14[[#This Row],[id]],Tabla2[],'aux buscarv'!M$1,FALSE)</f>
        <v>AV INDEPENDENCIA Y MARTIN MIGUEL DE GÜEMES</v>
      </c>
      <c r="N1211" s="62" t="str">
        <f>VLOOKUP(Tabla14[[#This Row],[id]],Tabla2[],'aux buscarv'!N$1,FALSE)</f>
        <v>https://docs.google.com/spreadsheets/d/1Zgud8Dms6M294hlWPbWkSsyk5svRChe786WK1BlgCzY/edit#gid=1278745739&amp;range=C12:G12</v>
      </c>
      <c r="O1211" t="s">
        <v>153</v>
      </c>
      <c r="P1211" t="s">
        <v>153</v>
      </c>
      <c r="Q1211" t="s">
        <v>154</v>
      </c>
      <c r="R1211">
        <v>1</v>
      </c>
    </row>
    <row r="1212" spans="1:18" x14ac:dyDescent="0.25">
      <c r="A1212" t="s">
        <v>755</v>
      </c>
      <c r="B1212" s="46">
        <f>VLOOKUP(Tabla14[[#This Row],[id]],Tabla2[],'aux buscarv'!B$1,FALSE)</f>
        <v>44999</v>
      </c>
      <c r="C1212" s="61">
        <f>VLOOKUP(Tabla14[[#This Row],[id]],Tabla2[],'aux buscarv'!C$1,FALSE)</f>
        <v>14</v>
      </c>
      <c r="D1212" s="61">
        <f>VLOOKUP(Tabla14[[#This Row],[id]],Tabla2[],'aux buscarv'!D$1,FALSE)</f>
        <v>3</v>
      </c>
      <c r="E1212" s="61">
        <f>VLOOKUP(Tabla14[[#This Row],[id]],Tabla2[],'aux buscarv'!E$1,FALSE)</f>
        <v>2023</v>
      </c>
      <c r="F1212" s="61">
        <f>VLOOKUP(Tabla14[[#This Row],[id]],Tabla2[],'aux buscarv'!F$1,FALSE)</f>
        <v>12</v>
      </c>
      <c r="G1212" s="61" t="str">
        <f>VLOOKUP(Tabla14[[#This Row],[id]],Tabla2[],'aux buscarv'!G$1,FALSE)</f>
        <v>ESTAR</v>
      </c>
      <c r="H1212" s="61" t="str">
        <f>VLOOKUP(Tabla14[[#This Row],[id]],Tabla2[],'aux buscarv'!H$1,FALSE)</f>
        <v>BUENOS AIRES</v>
      </c>
      <c r="I1212" s="61">
        <f>VLOOKUP(Tabla14[[#This Row],[id]],Tabla2[],'aux buscarv'!I$1,FALSE)</f>
        <v>52</v>
      </c>
      <c r="J1212" s="61" t="str">
        <f>VLOOKUP(Tabla14[[#This Row],[id]],Tabla2[],'aux buscarv'!J$1,FALSE)</f>
        <v>SAN VICENTE</v>
      </c>
      <c r="K1212" s="61" t="str">
        <f>VLOOKUP(Tabla14[[#This Row],[id]],Tabla2[],'aux buscarv'!K$1,FALSE)</f>
        <v>ALEJANDRO KORN</v>
      </c>
      <c r="L1212" s="61">
        <f>VLOOKUP(Tabla14[[#This Row],[id]],Tabla2[],'aux buscarv'!L$1,FALSE)</f>
        <v>0</v>
      </c>
      <c r="M1212" s="61" t="str">
        <f>VLOOKUP(Tabla14[[#This Row],[id]],Tabla2[],'aux buscarv'!M$1,FALSE)</f>
        <v>AV INDEPENDENCIA Y MARTIN MIGUEL DE GÜEMES</v>
      </c>
      <c r="N1212" s="62" t="str">
        <f>VLOOKUP(Tabla14[[#This Row],[id]],Tabla2[],'aux buscarv'!N$1,FALSE)</f>
        <v>https://docs.google.com/spreadsheets/d/1Zgud8Dms6M294hlWPbWkSsyk5svRChe786WK1BlgCzY/edit#gid=1278745739&amp;range=C12:G12</v>
      </c>
      <c r="O1212" t="s">
        <v>153</v>
      </c>
      <c r="P1212" t="s">
        <v>153</v>
      </c>
      <c r="Q1212" t="s">
        <v>155</v>
      </c>
      <c r="R1212">
        <v>7</v>
      </c>
    </row>
    <row r="1213" spans="1:18" x14ac:dyDescent="0.25">
      <c r="A1213" t="s">
        <v>755</v>
      </c>
      <c r="B1213" s="46">
        <f>VLOOKUP(Tabla14[[#This Row],[id]],Tabla2[],'aux buscarv'!B$1,FALSE)</f>
        <v>44999</v>
      </c>
      <c r="C1213" s="61">
        <f>VLOOKUP(Tabla14[[#This Row],[id]],Tabla2[],'aux buscarv'!C$1,FALSE)</f>
        <v>14</v>
      </c>
      <c r="D1213" s="61">
        <f>VLOOKUP(Tabla14[[#This Row],[id]],Tabla2[],'aux buscarv'!D$1,FALSE)</f>
        <v>3</v>
      </c>
      <c r="E1213" s="61">
        <f>VLOOKUP(Tabla14[[#This Row],[id]],Tabla2[],'aux buscarv'!E$1,FALSE)</f>
        <v>2023</v>
      </c>
      <c r="F1213" s="61">
        <f>VLOOKUP(Tabla14[[#This Row],[id]],Tabla2[],'aux buscarv'!F$1,FALSE)</f>
        <v>12</v>
      </c>
      <c r="G1213" s="61" t="str">
        <f>VLOOKUP(Tabla14[[#This Row],[id]],Tabla2[],'aux buscarv'!G$1,FALSE)</f>
        <v>ESTAR</v>
      </c>
      <c r="H1213" s="61" t="str">
        <f>VLOOKUP(Tabla14[[#This Row],[id]],Tabla2[],'aux buscarv'!H$1,FALSE)</f>
        <v>BUENOS AIRES</v>
      </c>
      <c r="I1213" s="61">
        <f>VLOOKUP(Tabla14[[#This Row],[id]],Tabla2[],'aux buscarv'!I$1,FALSE)</f>
        <v>52</v>
      </c>
      <c r="J1213" s="61" t="str">
        <f>VLOOKUP(Tabla14[[#This Row],[id]],Tabla2[],'aux buscarv'!J$1,FALSE)</f>
        <v>SAN VICENTE</v>
      </c>
      <c r="K1213" s="61" t="str">
        <f>VLOOKUP(Tabla14[[#This Row],[id]],Tabla2[],'aux buscarv'!K$1,FALSE)</f>
        <v>ALEJANDRO KORN</v>
      </c>
      <c r="L1213" s="61">
        <f>VLOOKUP(Tabla14[[#This Row],[id]],Tabla2[],'aux buscarv'!L$1,FALSE)</f>
        <v>0</v>
      </c>
      <c r="M1213" s="61" t="str">
        <f>VLOOKUP(Tabla14[[#This Row],[id]],Tabla2[],'aux buscarv'!M$1,FALSE)</f>
        <v>AV INDEPENDENCIA Y MARTIN MIGUEL DE GÜEMES</v>
      </c>
      <c r="N1213" s="62" t="str">
        <f>VLOOKUP(Tabla14[[#This Row],[id]],Tabla2[],'aux buscarv'!N$1,FALSE)</f>
        <v>https://docs.google.com/spreadsheets/d/1Zgud8Dms6M294hlWPbWkSsyk5svRChe786WK1BlgCzY/edit#gid=1278745739&amp;range=C12:G12</v>
      </c>
      <c r="O1213" t="s">
        <v>153</v>
      </c>
      <c r="P1213" t="s">
        <v>153</v>
      </c>
      <c r="Q1213" t="s">
        <v>157</v>
      </c>
      <c r="R1213">
        <v>1</v>
      </c>
    </row>
    <row r="1214" spans="1:18" x14ac:dyDescent="0.25">
      <c r="A1214" t="s">
        <v>755</v>
      </c>
      <c r="B1214" s="46">
        <f>VLOOKUP(Tabla14[[#This Row],[id]],Tabla2[],'aux buscarv'!B$1,FALSE)</f>
        <v>44999</v>
      </c>
      <c r="C1214" s="61">
        <f>VLOOKUP(Tabla14[[#This Row],[id]],Tabla2[],'aux buscarv'!C$1,FALSE)</f>
        <v>14</v>
      </c>
      <c r="D1214" s="61">
        <f>VLOOKUP(Tabla14[[#This Row],[id]],Tabla2[],'aux buscarv'!D$1,FALSE)</f>
        <v>3</v>
      </c>
      <c r="E1214" s="61">
        <f>VLOOKUP(Tabla14[[#This Row],[id]],Tabla2[],'aux buscarv'!E$1,FALSE)</f>
        <v>2023</v>
      </c>
      <c r="F1214" s="61">
        <f>VLOOKUP(Tabla14[[#This Row],[id]],Tabla2[],'aux buscarv'!F$1,FALSE)</f>
        <v>12</v>
      </c>
      <c r="G1214" s="61" t="str">
        <f>VLOOKUP(Tabla14[[#This Row],[id]],Tabla2[],'aux buscarv'!G$1,FALSE)</f>
        <v>ESTAR</v>
      </c>
      <c r="H1214" s="61" t="str">
        <f>VLOOKUP(Tabla14[[#This Row],[id]],Tabla2[],'aux buscarv'!H$1,FALSE)</f>
        <v>BUENOS AIRES</v>
      </c>
      <c r="I1214" s="61">
        <f>VLOOKUP(Tabla14[[#This Row],[id]],Tabla2[],'aux buscarv'!I$1,FALSE)</f>
        <v>52</v>
      </c>
      <c r="J1214" s="61" t="str">
        <f>VLOOKUP(Tabla14[[#This Row],[id]],Tabla2[],'aux buscarv'!J$1,FALSE)</f>
        <v>SAN VICENTE</v>
      </c>
      <c r="K1214" s="61" t="str">
        <f>VLOOKUP(Tabla14[[#This Row],[id]],Tabla2[],'aux buscarv'!K$1,FALSE)</f>
        <v>ALEJANDRO KORN</v>
      </c>
      <c r="L1214" s="61">
        <f>VLOOKUP(Tabla14[[#This Row],[id]],Tabla2[],'aux buscarv'!L$1,FALSE)</f>
        <v>0</v>
      </c>
      <c r="M1214" s="61" t="str">
        <f>VLOOKUP(Tabla14[[#This Row],[id]],Tabla2[],'aux buscarv'!M$1,FALSE)</f>
        <v>AV INDEPENDENCIA Y MARTIN MIGUEL DE GÜEMES</v>
      </c>
      <c r="N1214" s="62" t="str">
        <f>VLOOKUP(Tabla14[[#This Row],[id]],Tabla2[],'aux buscarv'!N$1,FALSE)</f>
        <v>https://docs.google.com/spreadsheets/d/1Zgud8Dms6M294hlWPbWkSsyk5svRChe786WK1BlgCzY/edit#gid=1278745739&amp;range=C12:G12</v>
      </c>
      <c r="O1214" t="s">
        <v>153</v>
      </c>
      <c r="P1214" t="s">
        <v>153</v>
      </c>
      <c r="Q1214" t="s">
        <v>158</v>
      </c>
      <c r="R1214">
        <v>1</v>
      </c>
    </row>
    <row r="1215" spans="1:18" x14ac:dyDescent="0.25">
      <c r="A1215" t="s">
        <v>755</v>
      </c>
      <c r="B1215" s="46">
        <f>VLOOKUP(Tabla14[[#This Row],[id]],Tabla2[],'aux buscarv'!B$1,FALSE)</f>
        <v>44999</v>
      </c>
      <c r="C1215" s="61">
        <f>VLOOKUP(Tabla14[[#This Row],[id]],Tabla2[],'aux buscarv'!C$1,FALSE)</f>
        <v>14</v>
      </c>
      <c r="D1215" s="61">
        <f>VLOOKUP(Tabla14[[#This Row],[id]],Tabla2[],'aux buscarv'!D$1,FALSE)</f>
        <v>3</v>
      </c>
      <c r="E1215" s="61">
        <f>VLOOKUP(Tabla14[[#This Row],[id]],Tabla2[],'aux buscarv'!E$1,FALSE)</f>
        <v>2023</v>
      </c>
      <c r="F1215" s="61">
        <f>VLOOKUP(Tabla14[[#This Row],[id]],Tabla2[],'aux buscarv'!F$1,FALSE)</f>
        <v>12</v>
      </c>
      <c r="G1215" s="61" t="str">
        <f>VLOOKUP(Tabla14[[#This Row],[id]],Tabla2[],'aux buscarv'!G$1,FALSE)</f>
        <v>ESTAR</v>
      </c>
      <c r="H1215" s="61" t="str">
        <f>VLOOKUP(Tabla14[[#This Row],[id]],Tabla2[],'aux buscarv'!H$1,FALSE)</f>
        <v>BUENOS AIRES</v>
      </c>
      <c r="I1215" s="61">
        <f>VLOOKUP(Tabla14[[#This Row],[id]],Tabla2[],'aux buscarv'!I$1,FALSE)</f>
        <v>52</v>
      </c>
      <c r="J1215" s="61" t="str">
        <f>VLOOKUP(Tabla14[[#This Row],[id]],Tabla2[],'aux buscarv'!J$1,FALSE)</f>
        <v>SAN VICENTE</v>
      </c>
      <c r="K1215" s="61" t="str">
        <f>VLOOKUP(Tabla14[[#This Row],[id]],Tabla2[],'aux buscarv'!K$1,FALSE)</f>
        <v>ALEJANDRO KORN</v>
      </c>
      <c r="L1215" s="61">
        <f>VLOOKUP(Tabla14[[#This Row],[id]],Tabla2[],'aux buscarv'!L$1,FALSE)</f>
        <v>0</v>
      </c>
      <c r="M1215" s="61" t="str">
        <f>VLOOKUP(Tabla14[[#This Row],[id]],Tabla2[],'aux buscarv'!M$1,FALSE)</f>
        <v>AV INDEPENDENCIA Y MARTIN MIGUEL DE GÜEMES</v>
      </c>
      <c r="N1215" s="62" t="str">
        <f>VLOOKUP(Tabla14[[#This Row],[id]],Tabla2[],'aux buscarv'!N$1,FALSE)</f>
        <v>https://docs.google.com/spreadsheets/d/1Zgud8Dms6M294hlWPbWkSsyk5svRChe786WK1BlgCzY/edit#gid=1278745739&amp;range=C12:G12</v>
      </c>
      <c r="O1215" t="s">
        <v>153</v>
      </c>
      <c r="P1215" t="s">
        <v>153</v>
      </c>
      <c r="Q1215" t="s">
        <v>134</v>
      </c>
      <c r="R1215">
        <v>3</v>
      </c>
    </row>
    <row r="1216" spans="1:18" x14ac:dyDescent="0.25">
      <c r="A1216" t="s">
        <v>761</v>
      </c>
      <c r="B1216" s="46">
        <f>VLOOKUP(Tabla14[[#This Row],[id]],Tabla2[],'aux buscarv'!B$1,FALSE)</f>
        <v>45000</v>
      </c>
      <c r="C1216" s="61">
        <f>VLOOKUP(Tabla14[[#This Row],[id]],Tabla2[],'aux buscarv'!C$1,FALSE)</f>
        <v>15</v>
      </c>
      <c r="D1216" s="61">
        <f>VLOOKUP(Tabla14[[#This Row],[id]],Tabla2[],'aux buscarv'!D$1,FALSE)</f>
        <v>3</v>
      </c>
      <c r="E1216" s="61">
        <f>VLOOKUP(Tabla14[[#This Row],[id]],Tabla2[],'aux buscarv'!E$1,FALSE)</f>
        <v>2023</v>
      </c>
      <c r="F1216" s="61">
        <f>VLOOKUP(Tabla14[[#This Row],[id]],Tabla2[],'aux buscarv'!F$1,FALSE)</f>
        <v>12</v>
      </c>
      <c r="G1216" s="61" t="str">
        <f>VLOOKUP(Tabla14[[#This Row],[id]],Tabla2[],'aux buscarv'!G$1,FALSE)</f>
        <v>DAPPTE</v>
      </c>
      <c r="H1216" s="61" t="str">
        <f>VLOOKUP(Tabla14[[#This Row],[id]],Tabla2[],'aux buscarv'!H$1,FALSE)</f>
        <v>CABA</v>
      </c>
      <c r="I1216" s="61">
        <f>VLOOKUP(Tabla14[[#This Row],[id]],Tabla2[],'aux buscarv'!I$1,FALSE)</f>
        <v>53</v>
      </c>
      <c r="J1216" s="61" t="str">
        <f>VLOOKUP(Tabla14[[#This Row],[id]],Tabla2[],'aux buscarv'!J$1,FALSE)</f>
        <v>COMUNA 4</v>
      </c>
      <c r="K1216" s="61" t="str">
        <f>VLOOKUP(Tabla14[[#This Row],[id]],Tabla2[],'aux buscarv'!K$1,FALSE)</f>
        <v>POMPEYA</v>
      </c>
      <c r="L1216" s="61" t="str">
        <f>VLOOKUP(Tabla14[[#This Row],[id]],Tabla2[],'aux buscarv'!L$1,FALSE)</f>
        <v>ESTACION DR SAENZ NUEVA</v>
      </c>
      <c r="M1216" s="61" t="str">
        <f>VLOOKUP(Tabla14[[#This Row],[id]],Tabla2[],'aux buscarv'!M$1,FALSE)</f>
        <v>AV SAENZ Y AV PERITO MORENO</v>
      </c>
      <c r="N1216" s="62" t="str">
        <f>VLOOKUP(Tabla14[[#This Row],[id]],Tabla2[],'aux buscarv'!N$1,FALSE)</f>
        <v>https://docs.google.com/spreadsheets/d/1Zgud8Dms6M294hlWPbWkSsyk5svRChe786WK1BlgCzY/edit#gid=861367414&amp;range=C12:E12</v>
      </c>
      <c r="O1216" t="s">
        <v>109</v>
      </c>
      <c r="P1216" t="s">
        <v>110</v>
      </c>
      <c r="Q1216" t="s">
        <v>111</v>
      </c>
      <c r="R1216">
        <v>27</v>
      </c>
    </row>
    <row r="1217" spans="1:18" x14ac:dyDescent="0.25">
      <c r="A1217" t="s">
        <v>761</v>
      </c>
      <c r="B1217" s="46">
        <f>VLOOKUP(Tabla14[[#This Row],[id]],Tabla2[],'aux buscarv'!B$1,FALSE)</f>
        <v>45000</v>
      </c>
      <c r="C1217" s="61">
        <f>VLOOKUP(Tabla14[[#This Row],[id]],Tabla2[],'aux buscarv'!C$1,FALSE)</f>
        <v>15</v>
      </c>
      <c r="D1217" s="61">
        <f>VLOOKUP(Tabla14[[#This Row],[id]],Tabla2[],'aux buscarv'!D$1,FALSE)</f>
        <v>3</v>
      </c>
      <c r="E1217" s="61">
        <f>VLOOKUP(Tabla14[[#This Row],[id]],Tabla2[],'aux buscarv'!E$1,FALSE)</f>
        <v>2023</v>
      </c>
      <c r="F1217" s="61">
        <f>VLOOKUP(Tabla14[[#This Row],[id]],Tabla2[],'aux buscarv'!F$1,FALSE)</f>
        <v>12</v>
      </c>
      <c r="G1217" s="61" t="str">
        <f>VLOOKUP(Tabla14[[#This Row],[id]],Tabla2[],'aux buscarv'!G$1,FALSE)</f>
        <v>DAPPTE</v>
      </c>
      <c r="H1217" s="61" t="str">
        <f>VLOOKUP(Tabla14[[#This Row],[id]],Tabla2[],'aux buscarv'!H$1,FALSE)</f>
        <v>CABA</v>
      </c>
      <c r="I1217" s="61">
        <f>VLOOKUP(Tabla14[[#This Row],[id]],Tabla2[],'aux buscarv'!I$1,FALSE)</f>
        <v>53</v>
      </c>
      <c r="J1217" s="61" t="str">
        <f>VLOOKUP(Tabla14[[#This Row],[id]],Tabla2[],'aux buscarv'!J$1,FALSE)</f>
        <v>COMUNA 4</v>
      </c>
      <c r="K1217" s="61" t="str">
        <f>VLOOKUP(Tabla14[[#This Row],[id]],Tabla2[],'aux buscarv'!K$1,FALSE)</f>
        <v>POMPEYA</v>
      </c>
      <c r="L1217" s="61" t="str">
        <f>VLOOKUP(Tabla14[[#This Row],[id]],Tabla2[],'aux buscarv'!L$1,FALSE)</f>
        <v>ESTACION DR SAENZ NUEVA</v>
      </c>
      <c r="M1217" s="61" t="str">
        <f>VLOOKUP(Tabla14[[#This Row],[id]],Tabla2[],'aux buscarv'!M$1,FALSE)</f>
        <v>AV SAENZ Y AV PERITO MORENO</v>
      </c>
      <c r="N1217" s="62" t="str">
        <f>VLOOKUP(Tabla14[[#This Row],[id]],Tabla2[],'aux buscarv'!N$1,FALSE)</f>
        <v>https://docs.google.com/spreadsheets/d/1Zgud8Dms6M294hlWPbWkSsyk5svRChe786WK1BlgCzY/edit#gid=861367414&amp;range=C12:E12</v>
      </c>
      <c r="O1217" t="s">
        <v>109</v>
      </c>
      <c r="P1217" t="s">
        <v>110</v>
      </c>
      <c r="Q1217" t="s">
        <v>112</v>
      </c>
      <c r="R1217">
        <v>52</v>
      </c>
    </row>
    <row r="1218" spans="1:18" x14ac:dyDescent="0.25">
      <c r="A1218" t="s">
        <v>761</v>
      </c>
      <c r="B1218" s="46">
        <f>VLOOKUP(Tabla14[[#This Row],[id]],Tabla2[],'aux buscarv'!B$1,FALSE)</f>
        <v>45000</v>
      </c>
      <c r="C1218" s="61">
        <f>VLOOKUP(Tabla14[[#This Row],[id]],Tabla2[],'aux buscarv'!C$1,FALSE)</f>
        <v>15</v>
      </c>
      <c r="D1218" s="61">
        <f>VLOOKUP(Tabla14[[#This Row],[id]],Tabla2[],'aux buscarv'!D$1,FALSE)</f>
        <v>3</v>
      </c>
      <c r="E1218" s="61">
        <f>VLOOKUP(Tabla14[[#This Row],[id]],Tabla2[],'aux buscarv'!E$1,FALSE)</f>
        <v>2023</v>
      </c>
      <c r="F1218" s="61">
        <f>VLOOKUP(Tabla14[[#This Row],[id]],Tabla2[],'aux buscarv'!F$1,FALSE)</f>
        <v>12</v>
      </c>
      <c r="G1218" s="61" t="str">
        <f>VLOOKUP(Tabla14[[#This Row],[id]],Tabla2[],'aux buscarv'!G$1,FALSE)</f>
        <v>DAPPTE</v>
      </c>
      <c r="H1218" s="61" t="str">
        <f>VLOOKUP(Tabla14[[#This Row],[id]],Tabla2[],'aux buscarv'!H$1,FALSE)</f>
        <v>CABA</v>
      </c>
      <c r="I1218" s="61">
        <f>VLOOKUP(Tabla14[[#This Row],[id]],Tabla2[],'aux buscarv'!I$1,FALSE)</f>
        <v>53</v>
      </c>
      <c r="J1218" s="61" t="str">
        <f>VLOOKUP(Tabla14[[#This Row],[id]],Tabla2[],'aux buscarv'!J$1,FALSE)</f>
        <v>COMUNA 4</v>
      </c>
      <c r="K1218" s="61" t="str">
        <f>VLOOKUP(Tabla14[[#This Row],[id]],Tabla2[],'aux buscarv'!K$1,FALSE)</f>
        <v>POMPEYA</v>
      </c>
      <c r="L1218" s="61" t="str">
        <f>VLOOKUP(Tabla14[[#This Row],[id]],Tabla2[],'aux buscarv'!L$1,FALSE)</f>
        <v>ESTACION DR SAENZ NUEVA</v>
      </c>
      <c r="M1218" s="61" t="str">
        <f>VLOOKUP(Tabla14[[#This Row],[id]],Tabla2[],'aux buscarv'!M$1,FALSE)</f>
        <v>AV SAENZ Y AV PERITO MORENO</v>
      </c>
      <c r="N1218" s="62" t="str">
        <f>VLOOKUP(Tabla14[[#This Row],[id]],Tabla2[],'aux buscarv'!N$1,FALSE)</f>
        <v>https://docs.google.com/spreadsheets/d/1Zgud8Dms6M294hlWPbWkSsyk5svRChe786WK1BlgCzY/edit#gid=861367414&amp;range=C12:E12</v>
      </c>
      <c r="O1218" t="s">
        <v>109</v>
      </c>
      <c r="P1218" t="s">
        <v>110</v>
      </c>
      <c r="Q1218" t="s">
        <v>120</v>
      </c>
      <c r="R1218">
        <v>4</v>
      </c>
    </row>
    <row r="1219" spans="1:18" x14ac:dyDescent="0.25">
      <c r="A1219" t="s">
        <v>761</v>
      </c>
      <c r="B1219" s="46">
        <f>VLOOKUP(Tabla14[[#This Row],[id]],Tabla2[],'aux buscarv'!B$1,FALSE)</f>
        <v>45000</v>
      </c>
      <c r="C1219" s="61">
        <f>VLOOKUP(Tabla14[[#This Row],[id]],Tabla2[],'aux buscarv'!C$1,FALSE)</f>
        <v>15</v>
      </c>
      <c r="D1219" s="61">
        <f>VLOOKUP(Tabla14[[#This Row],[id]],Tabla2[],'aux buscarv'!D$1,FALSE)</f>
        <v>3</v>
      </c>
      <c r="E1219" s="61">
        <f>VLOOKUP(Tabla14[[#This Row],[id]],Tabla2[],'aux buscarv'!E$1,FALSE)</f>
        <v>2023</v>
      </c>
      <c r="F1219" s="61">
        <f>VLOOKUP(Tabla14[[#This Row],[id]],Tabla2[],'aux buscarv'!F$1,FALSE)</f>
        <v>12</v>
      </c>
      <c r="G1219" s="61" t="str">
        <f>VLOOKUP(Tabla14[[#This Row],[id]],Tabla2[],'aux buscarv'!G$1,FALSE)</f>
        <v>DAPPTE</v>
      </c>
      <c r="H1219" s="61" t="str">
        <f>VLOOKUP(Tabla14[[#This Row],[id]],Tabla2[],'aux buscarv'!H$1,FALSE)</f>
        <v>CABA</v>
      </c>
      <c r="I1219" s="61">
        <f>VLOOKUP(Tabla14[[#This Row],[id]],Tabla2[],'aux buscarv'!I$1,FALSE)</f>
        <v>53</v>
      </c>
      <c r="J1219" s="61" t="str">
        <f>VLOOKUP(Tabla14[[#This Row],[id]],Tabla2[],'aux buscarv'!J$1,FALSE)</f>
        <v>COMUNA 4</v>
      </c>
      <c r="K1219" s="61" t="str">
        <f>VLOOKUP(Tabla14[[#This Row],[id]],Tabla2[],'aux buscarv'!K$1,FALSE)</f>
        <v>POMPEYA</v>
      </c>
      <c r="L1219" s="61" t="str">
        <f>VLOOKUP(Tabla14[[#This Row],[id]],Tabla2[],'aux buscarv'!L$1,FALSE)</f>
        <v>ESTACION DR SAENZ NUEVA</v>
      </c>
      <c r="M1219" s="61" t="str">
        <f>VLOOKUP(Tabla14[[#This Row],[id]],Tabla2[],'aux buscarv'!M$1,FALSE)</f>
        <v>AV SAENZ Y AV PERITO MORENO</v>
      </c>
      <c r="N1219" s="62" t="str">
        <f>VLOOKUP(Tabla14[[#This Row],[id]],Tabla2[],'aux buscarv'!N$1,FALSE)</f>
        <v>https://docs.google.com/spreadsheets/d/1Zgud8Dms6M294hlWPbWkSsyk5svRChe786WK1BlgCzY/edit#gid=861367414&amp;range=C12:E12</v>
      </c>
      <c r="O1219" t="s">
        <v>114</v>
      </c>
      <c r="P1219" t="s">
        <v>115</v>
      </c>
      <c r="Q1219" t="s">
        <v>111</v>
      </c>
      <c r="R1219">
        <v>27</v>
      </c>
    </row>
    <row r="1220" spans="1:18" x14ac:dyDescent="0.25">
      <c r="A1220" t="s">
        <v>761</v>
      </c>
      <c r="B1220" s="46">
        <f>VLOOKUP(Tabla14[[#This Row],[id]],Tabla2[],'aux buscarv'!B$1,FALSE)</f>
        <v>45000</v>
      </c>
      <c r="C1220" s="61">
        <f>VLOOKUP(Tabla14[[#This Row],[id]],Tabla2[],'aux buscarv'!C$1,FALSE)</f>
        <v>15</v>
      </c>
      <c r="D1220" s="61">
        <f>VLOOKUP(Tabla14[[#This Row],[id]],Tabla2[],'aux buscarv'!D$1,FALSE)</f>
        <v>3</v>
      </c>
      <c r="E1220" s="61">
        <f>VLOOKUP(Tabla14[[#This Row],[id]],Tabla2[],'aux buscarv'!E$1,FALSE)</f>
        <v>2023</v>
      </c>
      <c r="F1220" s="61">
        <f>VLOOKUP(Tabla14[[#This Row],[id]],Tabla2[],'aux buscarv'!F$1,FALSE)</f>
        <v>12</v>
      </c>
      <c r="G1220" s="61" t="str">
        <f>VLOOKUP(Tabla14[[#This Row],[id]],Tabla2[],'aux buscarv'!G$1,FALSE)</f>
        <v>DAPPTE</v>
      </c>
      <c r="H1220" s="61" t="str">
        <f>VLOOKUP(Tabla14[[#This Row],[id]],Tabla2[],'aux buscarv'!H$1,FALSE)</f>
        <v>CABA</v>
      </c>
      <c r="I1220" s="61">
        <f>VLOOKUP(Tabla14[[#This Row],[id]],Tabla2[],'aux buscarv'!I$1,FALSE)</f>
        <v>53</v>
      </c>
      <c r="J1220" s="61" t="str">
        <f>VLOOKUP(Tabla14[[#This Row],[id]],Tabla2[],'aux buscarv'!J$1,FALSE)</f>
        <v>COMUNA 4</v>
      </c>
      <c r="K1220" s="61" t="str">
        <f>VLOOKUP(Tabla14[[#This Row],[id]],Tabla2[],'aux buscarv'!K$1,FALSE)</f>
        <v>POMPEYA</v>
      </c>
      <c r="L1220" s="61" t="str">
        <f>VLOOKUP(Tabla14[[#This Row],[id]],Tabla2[],'aux buscarv'!L$1,FALSE)</f>
        <v>ESTACION DR SAENZ NUEVA</v>
      </c>
      <c r="M1220" s="61" t="str">
        <f>VLOOKUP(Tabla14[[#This Row],[id]],Tabla2[],'aux buscarv'!M$1,FALSE)</f>
        <v>AV SAENZ Y AV PERITO MORENO</v>
      </c>
      <c r="N1220" s="62" t="str">
        <f>VLOOKUP(Tabla14[[#This Row],[id]],Tabla2[],'aux buscarv'!N$1,FALSE)</f>
        <v>https://docs.google.com/spreadsheets/d/1Zgud8Dms6M294hlWPbWkSsyk5svRChe786WK1BlgCzY/edit#gid=861367414&amp;range=C12:E12</v>
      </c>
      <c r="O1220" t="s">
        <v>114</v>
      </c>
      <c r="P1220" t="s">
        <v>123</v>
      </c>
      <c r="Q1220" t="s">
        <v>111</v>
      </c>
      <c r="R1220">
        <v>54</v>
      </c>
    </row>
    <row r="1221" spans="1:18" x14ac:dyDescent="0.25">
      <c r="A1221" t="s">
        <v>748</v>
      </c>
      <c r="B1221" s="46">
        <f>VLOOKUP(Tabla14[[#This Row],[id]],Tabla2[],'aux buscarv'!B$1,FALSE)</f>
        <v>45000</v>
      </c>
      <c r="C1221" s="61">
        <f>VLOOKUP(Tabla14[[#This Row],[id]],Tabla2[],'aux buscarv'!C$1,FALSE)</f>
        <v>15</v>
      </c>
      <c r="D1221" s="61">
        <f>VLOOKUP(Tabla14[[#This Row],[id]],Tabla2[],'aux buscarv'!D$1,FALSE)</f>
        <v>3</v>
      </c>
      <c r="E1221" s="61">
        <f>VLOOKUP(Tabla14[[#This Row],[id]],Tabla2[],'aux buscarv'!E$1,FALSE)</f>
        <v>2023</v>
      </c>
      <c r="F1221" s="61">
        <f>VLOOKUP(Tabla14[[#This Row],[id]],Tabla2[],'aux buscarv'!F$1,FALSE)</f>
        <v>12</v>
      </c>
      <c r="G1221" s="61" t="str">
        <f>VLOOKUP(Tabla14[[#This Row],[id]],Tabla2[],'aux buscarv'!G$1,FALSE)</f>
        <v>EETB</v>
      </c>
      <c r="H1221" s="61" t="str">
        <f>VLOOKUP(Tabla14[[#This Row],[id]],Tabla2[],'aux buscarv'!H$1,FALSE)</f>
        <v>CABA</v>
      </c>
      <c r="I1221" s="61">
        <f>VLOOKUP(Tabla14[[#This Row],[id]],Tabla2[],'aux buscarv'!I$1,FALSE)</f>
        <v>50</v>
      </c>
      <c r="J1221" s="61" t="str">
        <f>VLOOKUP(Tabla14[[#This Row],[id]],Tabla2[],'aux buscarv'!J$1,FALSE)</f>
        <v>COMUNA 9</v>
      </c>
      <c r="K1221" s="61" t="str">
        <f>VLOOKUP(Tabla14[[#This Row],[id]],Tabla2[],'aux buscarv'!K$1,FALSE)</f>
        <v>MATADEROS</v>
      </c>
      <c r="L1221" s="61">
        <f>VLOOKUP(Tabla14[[#This Row],[id]],Tabla2[],'aux buscarv'!L$1,FALSE)</f>
        <v>0</v>
      </c>
      <c r="M1221" s="61" t="str">
        <f>VLOOKUP(Tabla14[[#This Row],[id]],Tabla2[],'aux buscarv'!M$1,FALSE)</f>
        <v>YRUPE Y COSQUIN</v>
      </c>
      <c r="N1221" s="62" t="str">
        <f>VLOOKUP(Tabla14[[#This Row],[id]],Tabla2[],'aux buscarv'!N$1,FALSE)</f>
        <v>https://docs.google.com/spreadsheets/d/1Zgud8Dms6M294hlWPbWkSsyk5svRChe786WK1BlgCzY/edit#gid=243295296&amp;range=E12</v>
      </c>
      <c r="O1221" t="s">
        <v>109</v>
      </c>
      <c r="P1221" t="s">
        <v>110</v>
      </c>
      <c r="Q1221" t="s">
        <v>111</v>
      </c>
      <c r="R1221">
        <v>27</v>
      </c>
    </row>
    <row r="1222" spans="1:18" x14ac:dyDescent="0.25">
      <c r="A1222" t="s">
        <v>748</v>
      </c>
      <c r="B1222" s="46">
        <f>VLOOKUP(Tabla14[[#This Row],[id]],Tabla2[],'aux buscarv'!B$1,FALSE)</f>
        <v>45000</v>
      </c>
      <c r="C1222" s="61">
        <f>VLOOKUP(Tabla14[[#This Row],[id]],Tabla2[],'aux buscarv'!C$1,FALSE)</f>
        <v>15</v>
      </c>
      <c r="D1222" s="61">
        <f>VLOOKUP(Tabla14[[#This Row],[id]],Tabla2[],'aux buscarv'!D$1,FALSE)</f>
        <v>3</v>
      </c>
      <c r="E1222" s="61">
        <f>VLOOKUP(Tabla14[[#This Row],[id]],Tabla2[],'aux buscarv'!E$1,FALSE)</f>
        <v>2023</v>
      </c>
      <c r="F1222" s="61">
        <f>VLOOKUP(Tabla14[[#This Row],[id]],Tabla2[],'aux buscarv'!F$1,FALSE)</f>
        <v>12</v>
      </c>
      <c r="G1222" s="61" t="str">
        <f>VLOOKUP(Tabla14[[#This Row],[id]],Tabla2[],'aux buscarv'!G$1,FALSE)</f>
        <v>EETB</v>
      </c>
      <c r="H1222" s="61" t="str">
        <f>VLOOKUP(Tabla14[[#This Row],[id]],Tabla2[],'aux buscarv'!H$1,FALSE)</f>
        <v>CABA</v>
      </c>
      <c r="I1222" s="61">
        <f>VLOOKUP(Tabla14[[#This Row],[id]],Tabla2[],'aux buscarv'!I$1,FALSE)</f>
        <v>50</v>
      </c>
      <c r="J1222" s="61" t="str">
        <f>VLOOKUP(Tabla14[[#This Row],[id]],Tabla2[],'aux buscarv'!J$1,FALSE)</f>
        <v>COMUNA 9</v>
      </c>
      <c r="K1222" s="61" t="str">
        <f>VLOOKUP(Tabla14[[#This Row],[id]],Tabla2[],'aux buscarv'!K$1,FALSE)</f>
        <v>MATADEROS</v>
      </c>
      <c r="L1222" s="61">
        <f>VLOOKUP(Tabla14[[#This Row],[id]],Tabla2[],'aux buscarv'!L$1,FALSE)</f>
        <v>0</v>
      </c>
      <c r="M1222" s="61" t="str">
        <f>VLOOKUP(Tabla14[[#This Row],[id]],Tabla2[],'aux buscarv'!M$1,FALSE)</f>
        <v>YRUPE Y COSQUIN</v>
      </c>
      <c r="N1222" s="62" t="str">
        <f>VLOOKUP(Tabla14[[#This Row],[id]],Tabla2[],'aux buscarv'!N$1,FALSE)</f>
        <v>https://docs.google.com/spreadsheets/d/1Zgud8Dms6M294hlWPbWkSsyk5svRChe786WK1BlgCzY/edit#gid=243295296&amp;range=E12</v>
      </c>
      <c r="O1222" t="s">
        <v>109</v>
      </c>
      <c r="P1222" t="s">
        <v>110</v>
      </c>
      <c r="Q1222" t="s">
        <v>112</v>
      </c>
      <c r="R1222">
        <v>58</v>
      </c>
    </row>
    <row r="1223" spans="1:18" x14ac:dyDescent="0.25">
      <c r="A1223" t="s">
        <v>748</v>
      </c>
      <c r="B1223" s="46">
        <f>VLOOKUP(Tabla14[[#This Row],[id]],Tabla2[],'aux buscarv'!B$1,FALSE)</f>
        <v>45000</v>
      </c>
      <c r="C1223" s="61">
        <f>VLOOKUP(Tabla14[[#This Row],[id]],Tabla2[],'aux buscarv'!C$1,FALSE)</f>
        <v>15</v>
      </c>
      <c r="D1223" s="61">
        <f>VLOOKUP(Tabla14[[#This Row],[id]],Tabla2[],'aux buscarv'!D$1,FALSE)</f>
        <v>3</v>
      </c>
      <c r="E1223" s="61">
        <f>VLOOKUP(Tabla14[[#This Row],[id]],Tabla2[],'aux buscarv'!E$1,FALSE)</f>
        <v>2023</v>
      </c>
      <c r="F1223" s="61">
        <f>VLOOKUP(Tabla14[[#This Row],[id]],Tabla2[],'aux buscarv'!F$1,FALSE)</f>
        <v>12</v>
      </c>
      <c r="G1223" s="61" t="str">
        <f>VLOOKUP(Tabla14[[#This Row],[id]],Tabla2[],'aux buscarv'!G$1,FALSE)</f>
        <v>EETB</v>
      </c>
      <c r="H1223" s="61" t="str">
        <f>VLOOKUP(Tabla14[[#This Row],[id]],Tabla2[],'aux buscarv'!H$1,FALSE)</f>
        <v>CABA</v>
      </c>
      <c r="I1223" s="61">
        <f>VLOOKUP(Tabla14[[#This Row],[id]],Tabla2[],'aux buscarv'!I$1,FALSE)</f>
        <v>50</v>
      </c>
      <c r="J1223" s="61" t="str">
        <f>VLOOKUP(Tabla14[[#This Row],[id]],Tabla2[],'aux buscarv'!J$1,FALSE)</f>
        <v>COMUNA 9</v>
      </c>
      <c r="K1223" s="61" t="str">
        <f>VLOOKUP(Tabla14[[#This Row],[id]],Tabla2[],'aux buscarv'!K$1,FALSE)</f>
        <v>MATADEROS</v>
      </c>
      <c r="L1223" s="61">
        <f>VLOOKUP(Tabla14[[#This Row],[id]],Tabla2[],'aux buscarv'!L$1,FALSE)</f>
        <v>0</v>
      </c>
      <c r="M1223" s="61" t="str">
        <f>VLOOKUP(Tabla14[[#This Row],[id]],Tabla2[],'aux buscarv'!M$1,FALSE)</f>
        <v>YRUPE Y COSQUIN</v>
      </c>
      <c r="N1223" s="62" t="str">
        <f>VLOOKUP(Tabla14[[#This Row],[id]],Tabla2[],'aux buscarv'!N$1,FALSE)</f>
        <v>https://docs.google.com/spreadsheets/d/1Zgud8Dms6M294hlWPbWkSsyk5svRChe786WK1BlgCzY/edit#gid=243295296&amp;range=E12</v>
      </c>
      <c r="O1223" t="s">
        <v>109</v>
      </c>
      <c r="P1223" t="s">
        <v>110</v>
      </c>
      <c r="Q1223" t="s">
        <v>120</v>
      </c>
      <c r="R1223">
        <v>1</v>
      </c>
    </row>
    <row r="1224" spans="1:18" x14ac:dyDescent="0.25">
      <c r="A1224" t="s">
        <v>748</v>
      </c>
      <c r="B1224" s="46">
        <f>VLOOKUP(Tabla14[[#This Row],[id]],Tabla2[],'aux buscarv'!B$1,FALSE)</f>
        <v>45000</v>
      </c>
      <c r="C1224" s="61">
        <f>VLOOKUP(Tabla14[[#This Row],[id]],Tabla2[],'aux buscarv'!C$1,FALSE)</f>
        <v>15</v>
      </c>
      <c r="D1224" s="61">
        <f>VLOOKUP(Tabla14[[#This Row],[id]],Tabla2[],'aux buscarv'!D$1,FALSE)</f>
        <v>3</v>
      </c>
      <c r="E1224" s="61">
        <f>VLOOKUP(Tabla14[[#This Row],[id]],Tabla2[],'aux buscarv'!E$1,FALSE)</f>
        <v>2023</v>
      </c>
      <c r="F1224" s="61">
        <f>VLOOKUP(Tabla14[[#This Row],[id]],Tabla2[],'aux buscarv'!F$1,FALSE)</f>
        <v>12</v>
      </c>
      <c r="G1224" s="61" t="str">
        <f>VLOOKUP(Tabla14[[#This Row],[id]],Tabla2[],'aux buscarv'!G$1,FALSE)</f>
        <v>EETB</v>
      </c>
      <c r="H1224" s="61" t="str">
        <f>VLOOKUP(Tabla14[[#This Row],[id]],Tabla2[],'aux buscarv'!H$1,FALSE)</f>
        <v>CABA</v>
      </c>
      <c r="I1224" s="61">
        <f>VLOOKUP(Tabla14[[#This Row],[id]],Tabla2[],'aux buscarv'!I$1,FALSE)</f>
        <v>50</v>
      </c>
      <c r="J1224" s="61" t="str">
        <f>VLOOKUP(Tabla14[[#This Row],[id]],Tabla2[],'aux buscarv'!J$1,FALSE)</f>
        <v>COMUNA 9</v>
      </c>
      <c r="K1224" s="61" t="str">
        <f>VLOOKUP(Tabla14[[#This Row],[id]],Tabla2[],'aux buscarv'!K$1,FALSE)</f>
        <v>MATADEROS</v>
      </c>
      <c r="L1224" s="61">
        <f>VLOOKUP(Tabla14[[#This Row],[id]],Tabla2[],'aux buscarv'!L$1,FALSE)</f>
        <v>0</v>
      </c>
      <c r="M1224" s="61" t="str">
        <f>VLOOKUP(Tabla14[[#This Row],[id]],Tabla2[],'aux buscarv'!M$1,FALSE)</f>
        <v>YRUPE Y COSQUIN</v>
      </c>
      <c r="N1224" s="62" t="str">
        <f>VLOOKUP(Tabla14[[#This Row],[id]],Tabla2[],'aux buscarv'!N$1,FALSE)</f>
        <v>https://docs.google.com/spreadsheets/d/1Zgud8Dms6M294hlWPbWkSsyk5svRChe786WK1BlgCzY/edit#gid=243295296&amp;range=E12</v>
      </c>
      <c r="O1224" t="s">
        <v>114</v>
      </c>
      <c r="P1224" t="s">
        <v>115</v>
      </c>
      <c r="Q1224" t="s">
        <v>111</v>
      </c>
      <c r="R1224">
        <v>13</v>
      </c>
    </row>
    <row r="1225" spans="1:18" x14ac:dyDescent="0.25">
      <c r="A1225" t="s">
        <v>748</v>
      </c>
      <c r="B1225" s="46">
        <f>VLOOKUP(Tabla14[[#This Row],[id]],Tabla2[],'aux buscarv'!B$1,FALSE)</f>
        <v>45000</v>
      </c>
      <c r="C1225" s="61">
        <f>VLOOKUP(Tabla14[[#This Row],[id]],Tabla2[],'aux buscarv'!C$1,FALSE)</f>
        <v>15</v>
      </c>
      <c r="D1225" s="61">
        <f>VLOOKUP(Tabla14[[#This Row],[id]],Tabla2[],'aux buscarv'!D$1,FALSE)</f>
        <v>3</v>
      </c>
      <c r="E1225" s="61">
        <f>VLOOKUP(Tabla14[[#This Row],[id]],Tabla2[],'aux buscarv'!E$1,FALSE)</f>
        <v>2023</v>
      </c>
      <c r="F1225" s="61">
        <f>VLOOKUP(Tabla14[[#This Row],[id]],Tabla2[],'aux buscarv'!F$1,FALSE)</f>
        <v>12</v>
      </c>
      <c r="G1225" s="61" t="str">
        <f>VLOOKUP(Tabla14[[#This Row],[id]],Tabla2[],'aux buscarv'!G$1,FALSE)</f>
        <v>EETB</v>
      </c>
      <c r="H1225" s="61" t="str">
        <f>VLOOKUP(Tabla14[[#This Row],[id]],Tabla2[],'aux buscarv'!H$1,FALSE)</f>
        <v>CABA</v>
      </c>
      <c r="I1225" s="61">
        <f>VLOOKUP(Tabla14[[#This Row],[id]],Tabla2[],'aux buscarv'!I$1,FALSE)</f>
        <v>50</v>
      </c>
      <c r="J1225" s="61" t="str">
        <f>VLOOKUP(Tabla14[[#This Row],[id]],Tabla2[],'aux buscarv'!J$1,FALSE)</f>
        <v>COMUNA 9</v>
      </c>
      <c r="K1225" s="61" t="str">
        <f>VLOOKUP(Tabla14[[#This Row],[id]],Tabla2[],'aux buscarv'!K$1,FALSE)</f>
        <v>MATADEROS</v>
      </c>
      <c r="L1225" s="61">
        <f>VLOOKUP(Tabla14[[#This Row],[id]],Tabla2[],'aux buscarv'!L$1,FALSE)</f>
        <v>0</v>
      </c>
      <c r="M1225" s="61" t="str">
        <f>VLOOKUP(Tabla14[[#This Row],[id]],Tabla2[],'aux buscarv'!M$1,FALSE)</f>
        <v>YRUPE Y COSQUIN</v>
      </c>
      <c r="N1225" s="62" t="str">
        <f>VLOOKUP(Tabla14[[#This Row],[id]],Tabla2[],'aux buscarv'!N$1,FALSE)</f>
        <v>https://docs.google.com/spreadsheets/d/1Zgud8Dms6M294hlWPbWkSsyk5svRChe786WK1BlgCzY/edit#gid=243295296&amp;range=E12</v>
      </c>
      <c r="O1225" t="s">
        <v>114</v>
      </c>
      <c r="P1225" t="s">
        <v>123</v>
      </c>
      <c r="Q1225" t="s">
        <v>124</v>
      </c>
      <c r="R1225">
        <v>1</v>
      </c>
    </row>
    <row r="1226" spans="1:18" x14ac:dyDescent="0.25">
      <c r="A1226" t="s">
        <v>748</v>
      </c>
      <c r="B1226" s="46">
        <f>VLOOKUP(Tabla14[[#This Row],[id]],Tabla2[],'aux buscarv'!B$1,FALSE)</f>
        <v>45000</v>
      </c>
      <c r="C1226" s="61">
        <f>VLOOKUP(Tabla14[[#This Row],[id]],Tabla2[],'aux buscarv'!C$1,FALSE)</f>
        <v>15</v>
      </c>
      <c r="D1226" s="61">
        <f>VLOOKUP(Tabla14[[#This Row],[id]],Tabla2[],'aux buscarv'!D$1,FALSE)</f>
        <v>3</v>
      </c>
      <c r="E1226" s="61">
        <f>VLOOKUP(Tabla14[[#This Row],[id]],Tabla2[],'aux buscarv'!E$1,FALSE)</f>
        <v>2023</v>
      </c>
      <c r="F1226" s="61">
        <f>VLOOKUP(Tabla14[[#This Row],[id]],Tabla2[],'aux buscarv'!F$1,FALSE)</f>
        <v>12</v>
      </c>
      <c r="G1226" s="61" t="str">
        <f>VLOOKUP(Tabla14[[#This Row],[id]],Tabla2[],'aux buscarv'!G$1,FALSE)</f>
        <v>EETB</v>
      </c>
      <c r="H1226" s="61" t="str">
        <f>VLOOKUP(Tabla14[[#This Row],[id]],Tabla2[],'aux buscarv'!H$1,FALSE)</f>
        <v>CABA</v>
      </c>
      <c r="I1226" s="61">
        <f>VLOOKUP(Tabla14[[#This Row],[id]],Tabla2[],'aux buscarv'!I$1,FALSE)</f>
        <v>50</v>
      </c>
      <c r="J1226" s="61" t="str">
        <f>VLOOKUP(Tabla14[[#This Row],[id]],Tabla2[],'aux buscarv'!J$1,FALSE)</f>
        <v>COMUNA 9</v>
      </c>
      <c r="K1226" s="61" t="str">
        <f>VLOOKUP(Tabla14[[#This Row],[id]],Tabla2[],'aux buscarv'!K$1,FALSE)</f>
        <v>MATADEROS</v>
      </c>
      <c r="L1226" s="61">
        <f>VLOOKUP(Tabla14[[#This Row],[id]],Tabla2[],'aux buscarv'!L$1,FALSE)</f>
        <v>0</v>
      </c>
      <c r="M1226" s="61" t="str">
        <f>VLOOKUP(Tabla14[[#This Row],[id]],Tabla2[],'aux buscarv'!M$1,FALSE)</f>
        <v>YRUPE Y COSQUIN</v>
      </c>
      <c r="N1226" s="62" t="str">
        <f>VLOOKUP(Tabla14[[#This Row],[id]],Tabla2[],'aux buscarv'!N$1,FALSE)</f>
        <v>https://docs.google.com/spreadsheets/d/1Zgud8Dms6M294hlWPbWkSsyk5svRChe786WK1BlgCzY/edit#gid=243295296&amp;range=E12</v>
      </c>
      <c r="O1226" t="s">
        <v>114</v>
      </c>
      <c r="P1226" t="s">
        <v>123</v>
      </c>
      <c r="Q1226" t="s">
        <v>111</v>
      </c>
      <c r="R1226">
        <v>25</v>
      </c>
    </row>
    <row r="1227" spans="1:18" x14ac:dyDescent="0.25">
      <c r="A1227" t="s">
        <v>756</v>
      </c>
      <c r="B1227" s="46">
        <f>VLOOKUP(Tabla14[[#This Row],[id]],Tabla2[],'aux buscarv'!B$1,FALSE)</f>
        <v>45000</v>
      </c>
      <c r="C1227" s="61">
        <f>VLOOKUP(Tabla14[[#This Row],[id]],Tabla2[],'aux buscarv'!C$1,FALSE)</f>
        <v>15</v>
      </c>
      <c r="D1227" s="61">
        <f>VLOOKUP(Tabla14[[#This Row],[id]],Tabla2[],'aux buscarv'!D$1,FALSE)</f>
        <v>3</v>
      </c>
      <c r="E1227" s="61">
        <f>VLOOKUP(Tabla14[[#This Row],[id]],Tabla2[],'aux buscarv'!E$1,FALSE)</f>
        <v>2023</v>
      </c>
      <c r="F1227" s="61">
        <f>VLOOKUP(Tabla14[[#This Row],[id]],Tabla2[],'aux buscarv'!F$1,FALSE)</f>
        <v>12</v>
      </c>
      <c r="G1227" s="61" t="str">
        <f>VLOOKUP(Tabla14[[#This Row],[id]],Tabla2[],'aux buscarv'!G$1,FALSE)</f>
        <v>ESTAR</v>
      </c>
      <c r="H1227" s="61" t="str">
        <f>VLOOKUP(Tabla14[[#This Row],[id]],Tabla2[],'aux buscarv'!H$1,FALSE)</f>
        <v>BUENOS AIRES</v>
      </c>
      <c r="I1227" s="61">
        <f>VLOOKUP(Tabla14[[#This Row],[id]],Tabla2[],'aux buscarv'!I$1,FALSE)</f>
        <v>52</v>
      </c>
      <c r="J1227" s="61" t="str">
        <f>VLOOKUP(Tabla14[[#This Row],[id]],Tabla2[],'aux buscarv'!J$1,FALSE)</f>
        <v>SAN VICENTE</v>
      </c>
      <c r="K1227" s="61" t="str">
        <f>VLOOKUP(Tabla14[[#This Row],[id]],Tabla2[],'aux buscarv'!K$1,FALSE)</f>
        <v>ALEJANDRO KORN</v>
      </c>
      <c r="L1227" s="61">
        <f>VLOOKUP(Tabla14[[#This Row],[id]],Tabla2[],'aux buscarv'!L$1,FALSE)</f>
        <v>0</v>
      </c>
      <c r="M1227" s="61" t="str">
        <f>VLOOKUP(Tabla14[[#This Row],[id]],Tabla2[],'aux buscarv'!M$1,FALSE)</f>
        <v>AV INDEPENDENCIA Y MARTIN MIGUEL DE GÜEMES</v>
      </c>
      <c r="N1227" s="62" t="str">
        <f>VLOOKUP(Tabla14[[#This Row],[id]],Tabla2[],'aux buscarv'!N$1,FALSE)</f>
        <v>https://docs.google.com/spreadsheets/d/1Zgud8Dms6M294hlWPbWkSsyk5svRChe786WK1BlgCzY/edit#gid=1278745739&amp;range=C12:G12</v>
      </c>
      <c r="O1227" t="s">
        <v>109</v>
      </c>
      <c r="P1227" t="s">
        <v>110</v>
      </c>
      <c r="Q1227" t="s">
        <v>111</v>
      </c>
      <c r="R1227">
        <v>64</v>
      </c>
    </row>
    <row r="1228" spans="1:18" x14ac:dyDescent="0.25">
      <c r="A1228" t="s">
        <v>756</v>
      </c>
      <c r="B1228" s="46">
        <f>VLOOKUP(Tabla14[[#This Row],[id]],Tabla2[],'aux buscarv'!B$1,FALSE)</f>
        <v>45000</v>
      </c>
      <c r="C1228" s="61">
        <f>VLOOKUP(Tabla14[[#This Row],[id]],Tabla2[],'aux buscarv'!C$1,FALSE)</f>
        <v>15</v>
      </c>
      <c r="D1228" s="61">
        <f>VLOOKUP(Tabla14[[#This Row],[id]],Tabla2[],'aux buscarv'!D$1,FALSE)</f>
        <v>3</v>
      </c>
      <c r="E1228" s="61">
        <f>VLOOKUP(Tabla14[[#This Row],[id]],Tabla2[],'aux buscarv'!E$1,FALSE)</f>
        <v>2023</v>
      </c>
      <c r="F1228" s="61">
        <f>VLOOKUP(Tabla14[[#This Row],[id]],Tabla2[],'aux buscarv'!F$1,FALSE)</f>
        <v>12</v>
      </c>
      <c r="G1228" s="61" t="str">
        <f>VLOOKUP(Tabla14[[#This Row],[id]],Tabla2[],'aux buscarv'!G$1,FALSE)</f>
        <v>ESTAR</v>
      </c>
      <c r="H1228" s="61" t="str">
        <f>VLOOKUP(Tabla14[[#This Row],[id]],Tabla2[],'aux buscarv'!H$1,FALSE)</f>
        <v>BUENOS AIRES</v>
      </c>
      <c r="I1228" s="61">
        <f>VLOOKUP(Tabla14[[#This Row],[id]],Tabla2[],'aux buscarv'!I$1,FALSE)</f>
        <v>52</v>
      </c>
      <c r="J1228" s="61" t="str">
        <f>VLOOKUP(Tabla14[[#This Row],[id]],Tabla2[],'aux buscarv'!J$1,FALSE)</f>
        <v>SAN VICENTE</v>
      </c>
      <c r="K1228" s="61" t="str">
        <f>VLOOKUP(Tabla14[[#This Row],[id]],Tabla2[],'aux buscarv'!K$1,FALSE)</f>
        <v>ALEJANDRO KORN</v>
      </c>
      <c r="L1228" s="61">
        <f>VLOOKUP(Tabla14[[#This Row],[id]],Tabla2[],'aux buscarv'!L$1,FALSE)</f>
        <v>0</v>
      </c>
      <c r="M1228" s="61" t="str">
        <f>VLOOKUP(Tabla14[[#This Row],[id]],Tabla2[],'aux buscarv'!M$1,FALSE)</f>
        <v>AV INDEPENDENCIA Y MARTIN MIGUEL DE GÜEMES</v>
      </c>
      <c r="N1228" s="62" t="str">
        <f>VLOOKUP(Tabla14[[#This Row],[id]],Tabla2[],'aux buscarv'!N$1,FALSE)</f>
        <v>https://docs.google.com/spreadsheets/d/1Zgud8Dms6M294hlWPbWkSsyk5svRChe786WK1BlgCzY/edit#gid=1278745739&amp;range=C12:G12</v>
      </c>
      <c r="O1228" t="s">
        <v>109</v>
      </c>
      <c r="P1228" t="s">
        <v>110</v>
      </c>
      <c r="Q1228" t="s">
        <v>112</v>
      </c>
      <c r="R1228">
        <v>111</v>
      </c>
    </row>
    <row r="1229" spans="1:18" x14ac:dyDescent="0.25">
      <c r="A1229" t="s">
        <v>756</v>
      </c>
      <c r="B1229" s="46">
        <f>VLOOKUP(Tabla14[[#This Row],[id]],Tabla2[],'aux buscarv'!B$1,FALSE)</f>
        <v>45000</v>
      </c>
      <c r="C1229" s="61">
        <f>VLOOKUP(Tabla14[[#This Row],[id]],Tabla2[],'aux buscarv'!C$1,FALSE)</f>
        <v>15</v>
      </c>
      <c r="D1229" s="61">
        <f>VLOOKUP(Tabla14[[#This Row],[id]],Tabla2[],'aux buscarv'!D$1,FALSE)</f>
        <v>3</v>
      </c>
      <c r="E1229" s="61">
        <f>VLOOKUP(Tabla14[[#This Row],[id]],Tabla2[],'aux buscarv'!E$1,FALSE)</f>
        <v>2023</v>
      </c>
      <c r="F1229" s="61">
        <f>VLOOKUP(Tabla14[[#This Row],[id]],Tabla2[],'aux buscarv'!F$1,FALSE)</f>
        <v>12</v>
      </c>
      <c r="G1229" s="61" t="str">
        <f>VLOOKUP(Tabla14[[#This Row],[id]],Tabla2[],'aux buscarv'!G$1,FALSE)</f>
        <v>ESTAR</v>
      </c>
      <c r="H1229" s="61" t="str">
        <f>VLOOKUP(Tabla14[[#This Row],[id]],Tabla2[],'aux buscarv'!H$1,FALSE)</f>
        <v>BUENOS AIRES</v>
      </c>
      <c r="I1229" s="61">
        <f>VLOOKUP(Tabla14[[#This Row],[id]],Tabla2[],'aux buscarv'!I$1,FALSE)</f>
        <v>52</v>
      </c>
      <c r="J1229" s="61" t="str">
        <f>VLOOKUP(Tabla14[[#This Row],[id]],Tabla2[],'aux buscarv'!J$1,FALSE)</f>
        <v>SAN VICENTE</v>
      </c>
      <c r="K1229" s="61" t="str">
        <f>VLOOKUP(Tabla14[[#This Row],[id]],Tabla2[],'aux buscarv'!K$1,FALSE)</f>
        <v>ALEJANDRO KORN</v>
      </c>
      <c r="L1229" s="61">
        <f>VLOOKUP(Tabla14[[#This Row],[id]],Tabla2[],'aux buscarv'!L$1,FALSE)</f>
        <v>0</v>
      </c>
      <c r="M1229" s="61" t="str">
        <f>VLOOKUP(Tabla14[[#This Row],[id]],Tabla2[],'aux buscarv'!M$1,FALSE)</f>
        <v>AV INDEPENDENCIA Y MARTIN MIGUEL DE GÜEMES</v>
      </c>
      <c r="N1229" s="62" t="str">
        <f>VLOOKUP(Tabla14[[#This Row],[id]],Tabla2[],'aux buscarv'!N$1,FALSE)</f>
        <v>https://docs.google.com/spreadsheets/d/1Zgud8Dms6M294hlWPbWkSsyk5svRChe786WK1BlgCzY/edit#gid=1278745739&amp;range=C12:G12</v>
      </c>
      <c r="O1229" t="s">
        <v>109</v>
      </c>
      <c r="P1229" t="s">
        <v>110</v>
      </c>
      <c r="Q1229" t="s">
        <v>120</v>
      </c>
      <c r="R1229">
        <v>17</v>
      </c>
    </row>
    <row r="1230" spans="1:18" x14ac:dyDescent="0.25">
      <c r="A1230" t="s">
        <v>756</v>
      </c>
      <c r="B1230" s="46">
        <f>VLOOKUP(Tabla14[[#This Row],[id]],Tabla2[],'aux buscarv'!B$1,FALSE)</f>
        <v>45000</v>
      </c>
      <c r="C1230" s="61">
        <f>VLOOKUP(Tabla14[[#This Row],[id]],Tabla2[],'aux buscarv'!C$1,FALSE)</f>
        <v>15</v>
      </c>
      <c r="D1230" s="61">
        <f>VLOOKUP(Tabla14[[#This Row],[id]],Tabla2[],'aux buscarv'!D$1,FALSE)</f>
        <v>3</v>
      </c>
      <c r="E1230" s="61">
        <f>VLOOKUP(Tabla14[[#This Row],[id]],Tabla2[],'aux buscarv'!E$1,FALSE)</f>
        <v>2023</v>
      </c>
      <c r="F1230" s="61">
        <f>VLOOKUP(Tabla14[[#This Row],[id]],Tabla2[],'aux buscarv'!F$1,FALSE)</f>
        <v>12</v>
      </c>
      <c r="G1230" s="61" t="str">
        <f>VLOOKUP(Tabla14[[#This Row],[id]],Tabla2[],'aux buscarv'!G$1,FALSE)</f>
        <v>ESTAR</v>
      </c>
      <c r="H1230" s="61" t="str">
        <f>VLOOKUP(Tabla14[[#This Row],[id]],Tabla2[],'aux buscarv'!H$1,FALSE)</f>
        <v>BUENOS AIRES</v>
      </c>
      <c r="I1230" s="61">
        <f>VLOOKUP(Tabla14[[#This Row],[id]],Tabla2[],'aux buscarv'!I$1,FALSE)</f>
        <v>52</v>
      </c>
      <c r="J1230" s="61" t="str">
        <f>VLOOKUP(Tabla14[[#This Row],[id]],Tabla2[],'aux buscarv'!J$1,FALSE)</f>
        <v>SAN VICENTE</v>
      </c>
      <c r="K1230" s="61" t="str">
        <f>VLOOKUP(Tabla14[[#This Row],[id]],Tabla2[],'aux buscarv'!K$1,FALSE)</f>
        <v>ALEJANDRO KORN</v>
      </c>
      <c r="L1230" s="61">
        <f>VLOOKUP(Tabla14[[#This Row],[id]],Tabla2[],'aux buscarv'!L$1,FALSE)</f>
        <v>0</v>
      </c>
      <c r="M1230" s="61" t="str">
        <f>VLOOKUP(Tabla14[[#This Row],[id]],Tabla2[],'aux buscarv'!M$1,FALSE)</f>
        <v>AV INDEPENDENCIA Y MARTIN MIGUEL DE GÜEMES</v>
      </c>
      <c r="N1230" s="62" t="str">
        <f>VLOOKUP(Tabla14[[#This Row],[id]],Tabla2[],'aux buscarv'!N$1,FALSE)</f>
        <v>https://docs.google.com/spreadsheets/d/1Zgud8Dms6M294hlWPbWkSsyk5svRChe786WK1BlgCzY/edit#gid=1278745739&amp;range=C12:G12</v>
      </c>
      <c r="O1230" t="s">
        <v>109</v>
      </c>
      <c r="P1230" t="s">
        <v>110</v>
      </c>
      <c r="Q1230" t="s">
        <v>121</v>
      </c>
      <c r="R1230">
        <v>10</v>
      </c>
    </row>
    <row r="1231" spans="1:18" x14ac:dyDescent="0.25">
      <c r="A1231" t="s">
        <v>756</v>
      </c>
      <c r="B1231" s="46">
        <f>VLOOKUP(Tabla14[[#This Row],[id]],Tabla2[],'aux buscarv'!B$1,FALSE)</f>
        <v>45000</v>
      </c>
      <c r="C1231" s="61">
        <f>VLOOKUP(Tabla14[[#This Row],[id]],Tabla2[],'aux buscarv'!C$1,FALSE)</f>
        <v>15</v>
      </c>
      <c r="D1231" s="61">
        <f>VLOOKUP(Tabla14[[#This Row],[id]],Tabla2[],'aux buscarv'!D$1,FALSE)</f>
        <v>3</v>
      </c>
      <c r="E1231" s="61">
        <f>VLOOKUP(Tabla14[[#This Row],[id]],Tabla2[],'aux buscarv'!E$1,FALSE)</f>
        <v>2023</v>
      </c>
      <c r="F1231" s="61">
        <f>VLOOKUP(Tabla14[[#This Row],[id]],Tabla2[],'aux buscarv'!F$1,FALSE)</f>
        <v>12</v>
      </c>
      <c r="G1231" s="61" t="str">
        <f>VLOOKUP(Tabla14[[#This Row],[id]],Tabla2[],'aux buscarv'!G$1,FALSE)</f>
        <v>ESTAR</v>
      </c>
      <c r="H1231" s="61" t="str">
        <f>VLOOKUP(Tabla14[[#This Row],[id]],Tabla2[],'aux buscarv'!H$1,FALSE)</f>
        <v>BUENOS AIRES</v>
      </c>
      <c r="I1231" s="61">
        <f>VLOOKUP(Tabla14[[#This Row],[id]],Tabla2[],'aux buscarv'!I$1,FALSE)</f>
        <v>52</v>
      </c>
      <c r="J1231" s="61" t="str">
        <f>VLOOKUP(Tabla14[[#This Row],[id]],Tabla2[],'aux buscarv'!J$1,FALSE)</f>
        <v>SAN VICENTE</v>
      </c>
      <c r="K1231" s="61" t="str">
        <f>VLOOKUP(Tabla14[[#This Row],[id]],Tabla2[],'aux buscarv'!K$1,FALSE)</f>
        <v>ALEJANDRO KORN</v>
      </c>
      <c r="L1231" s="61">
        <f>VLOOKUP(Tabla14[[#This Row],[id]],Tabla2[],'aux buscarv'!L$1,FALSE)</f>
        <v>0</v>
      </c>
      <c r="M1231" s="61" t="str">
        <f>VLOOKUP(Tabla14[[#This Row],[id]],Tabla2[],'aux buscarv'!M$1,FALSE)</f>
        <v>AV INDEPENDENCIA Y MARTIN MIGUEL DE GÜEMES</v>
      </c>
      <c r="N1231" s="62" t="str">
        <f>VLOOKUP(Tabla14[[#This Row],[id]],Tabla2[],'aux buscarv'!N$1,FALSE)</f>
        <v>https://docs.google.com/spreadsheets/d/1Zgud8Dms6M294hlWPbWkSsyk5svRChe786WK1BlgCzY/edit#gid=1278745739&amp;range=C12:G12</v>
      </c>
      <c r="O1231" t="s">
        <v>114</v>
      </c>
      <c r="P1231" t="s">
        <v>115</v>
      </c>
      <c r="Q1231" t="s">
        <v>111</v>
      </c>
      <c r="R1231">
        <v>63</v>
      </c>
    </row>
    <row r="1232" spans="1:18" x14ac:dyDescent="0.25">
      <c r="A1232" t="s">
        <v>756</v>
      </c>
      <c r="B1232" s="46">
        <f>VLOOKUP(Tabla14[[#This Row],[id]],Tabla2[],'aux buscarv'!B$1,FALSE)</f>
        <v>45000</v>
      </c>
      <c r="C1232" s="61">
        <f>VLOOKUP(Tabla14[[#This Row],[id]],Tabla2[],'aux buscarv'!C$1,FALSE)</f>
        <v>15</v>
      </c>
      <c r="D1232" s="61">
        <f>VLOOKUP(Tabla14[[#This Row],[id]],Tabla2[],'aux buscarv'!D$1,FALSE)</f>
        <v>3</v>
      </c>
      <c r="E1232" s="61">
        <f>VLOOKUP(Tabla14[[#This Row],[id]],Tabla2[],'aux buscarv'!E$1,FALSE)</f>
        <v>2023</v>
      </c>
      <c r="F1232" s="61">
        <f>VLOOKUP(Tabla14[[#This Row],[id]],Tabla2[],'aux buscarv'!F$1,FALSE)</f>
        <v>12</v>
      </c>
      <c r="G1232" s="61" t="str">
        <f>VLOOKUP(Tabla14[[#This Row],[id]],Tabla2[],'aux buscarv'!G$1,FALSE)</f>
        <v>ESTAR</v>
      </c>
      <c r="H1232" s="61" t="str">
        <f>VLOOKUP(Tabla14[[#This Row],[id]],Tabla2[],'aux buscarv'!H$1,FALSE)</f>
        <v>BUENOS AIRES</v>
      </c>
      <c r="I1232" s="61">
        <f>VLOOKUP(Tabla14[[#This Row],[id]],Tabla2[],'aux buscarv'!I$1,FALSE)</f>
        <v>52</v>
      </c>
      <c r="J1232" s="61" t="str">
        <f>VLOOKUP(Tabla14[[#This Row],[id]],Tabla2[],'aux buscarv'!J$1,FALSE)</f>
        <v>SAN VICENTE</v>
      </c>
      <c r="K1232" s="61" t="str">
        <f>VLOOKUP(Tabla14[[#This Row],[id]],Tabla2[],'aux buscarv'!K$1,FALSE)</f>
        <v>ALEJANDRO KORN</v>
      </c>
      <c r="L1232" s="61">
        <f>VLOOKUP(Tabla14[[#This Row],[id]],Tabla2[],'aux buscarv'!L$1,FALSE)</f>
        <v>0</v>
      </c>
      <c r="M1232" s="61" t="str">
        <f>VLOOKUP(Tabla14[[#This Row],[id]],Tabla2[],'aux buscarv'!M$1,FALSE)</f>
        <v>AV INDEPENDENCIA Y MARTIN MIGUEL DE GÜEMES</v>
      </c>
      <c r="N1232" s="62" t="str">
        <f>VLOOKUP(Tabla14[[#This Row],[id]],Tabla2[],'aux buscarv'!N$1,FALSE)</f>
        <v>https://docs.google.com/spreadsheets/d/1Zgud8Dms6M294hlWPbWkSsyk5svRChe786WK1BlgCzY/edit#gid=1278745739&amp;range=C12:G12</v>
      </c>
      <c r="O1232" t="s">
        <v>114</v>
      </c>
      <c r="P1232" t="s">
        <v>123</v>
      </c>
      <c r="Q1232" t="s">
        <v>124</v>
      </c>
      <c r="R1232">
        <v>6</v>
      </c>
    </row>
    <row r="1233" spans="1:18" x14ac:dyDescent="0.25">
      <c r="A1233" t="s">
        <v>756</v>
      </c>
      <c r="B1233" s="46">
        <f>VLOOKUP(Tabla14[[#This Row],[id]],Tabla2[],'aux buscarv'!B$1,FALSE)</f>
        <v>45000</v>
      </c>
      <c r="C1233" s="61">
        <f>VLOOKUP(Tabla14[[#This Row],[id]],Tabla2[],'aux buscarv'!C$1,FALSE)</f>
        <v>15</v>
      </c>
      <c r="D1233" s="61">
        <f>VLOOKUP(Tabla14[[#This Row],[id]],Tabla2[],'aux buscarv'!D$1,FALSE)</f>
        <v>3</v>
      </c>
      <c r="E1233" s="61">
        <f>VLOOKUP(Tabla14[[#This Row],[id]],Tabla2[],'aux buscarv'!E$1,FALSE)</f>
        <v>2023</v>
      </c>
      <c r="F1233" s="61">
        <f>VLOOKUP(Tabla14[[#This Row],[id]],Tabla2[],'aux buscarv'!F$1,FALSE)</f>
        <v>12</v>
      </c>
      <c r="G1233" s="61" t="str">
        <f>VLOOKUP(Tabla14[[#This Row],[id]],Tabla2[],'aux buscarv'!G$1,FALSE)</f>
        <v>ESTAR</v>
      </c>
      <c r="H1233" s="61" t="str">
        <f>VLOOKUP(Tabla14[[#This Row],[id]],Tabla2[],'aux buscarv'!H$1,FALSE)</f>
        <v>BUENOS AIRES</v>
      </c>
      <c r="I1233" s="61">
        <f>VLOOKUP(Tabla14[[#This Row],[id]],Tabla2[],'aux buscarv'!I$1,FALSE)</f>
        <v>52</v>
      </c>
      <c r="J1233" s="61" t="str">
        <f>VLOOKUP(Tabla14[[#This Row],[id]],Tabla2[],'aux buscarv'!J$1,FALSE)</f>
        <v>SAN VICENTE</v>
      </c>
      <c r="K1233" s="61" t="str">
        <f>VLOOKUP(Tabla14[[#This Row],[id]],Tabla2[],'aux buscarv'!K$1,FALSE)</f>
        <v>ALEJANDRO KORN</v>
      </c>
      <c r="L1233" s="61">
        <f>VLOOKUP(Tabla14[[#This Row],[id]],Tabla2[],'aux buscarv'!L$1,FALSE)</f>
        <v>0</v>
      </c>
      <c r="M1233" s="61" t="str">
        <f>VLOOKUP(Tabla14[[#This Row],[id]],Tabla2[],'aux buscarv'!M$1,FALSE)</f>
        <v>AV INDEPENDENCIA Y MARTIN MIGUEL DE GÜEMES</v>
      </c>
      <c r="N1233" s="62" t="str">
        <f>VLOOKUP(Tabla14[[#This Row],[id]],Tabla2[],'aux buscarv'!N$1,FALSE)</f>
        <v>https://docs.google.com/spreadsheets/d/1Zgud8Dms6M294hlWPbWkSsyk5svRChe786WK1BlgCzY/edit#gid=1278745739&amp;range=C12:G12</v>
      </c>
      <c r="O1233" t="s">
        <v>114</v>
      </c>
      <c r="P1233" t="s">
        <v>123</v>
      </c>
      <c r="Q1233" t="s">
        <v>111</v>
      </c>
      <c r="R1233">
        <v>231</v>
      </c>
    </row>
    <row r="1234" spans="1:18" x14ac:dyDescent="0.25">
      <c r="A1234" t="s">
        <v>756</v>
      </c>
      <c r="B1234" s="46">
        <f>VLOOKUP(Tabla14[[#This Row],[id]],Tabla2[],'aux buscarv'!B$1,FALSE)</f>
        <v>45000</v>
      </c>
      <c r="C1234" s="61">
        <f>VLOOKUP(Tabla14[[#This Row],[id]],Tabla2[],'aux buscarv'!C$1,FALSE)</f>
        <v>15</v>
      </c>
      <c r="D1234" s="61">
        <f>VLOOKUP(Tabla14[[#This Row],[id]],Tabla2[],'aux buscarv'!D$1,FALSE)</f>
        <v>3</v>
      </c>
      <c r="E1234" s="61">
        <f>VLOOKUP(Tabla14[[#This Row],[id]],Tabla2[],'aux buscarv'!E$1,FALSE)</f>
        <v>2023</v>
      </c>
      <c r="F1234" s="61">
        <f>VLOOKUP(Tabla14[[#This Row],[id]],Tabla2[],'aux buscarv'!F$1,FALSE)</f>
        <v>12</v>
      </c>
      <c r="G1234" s="61" t="str">
        <f>VLOOKUP(Tabla14[[#This Row],[id]],Tabla2[],'aux buscarv'!G$1,FALSE)</f>
        <v>ESTAR</v>
      </c>
      <c r="H1234" s="61" t="str">
        <f>VLOOKUP(Tabla14[[#This Row],[id]],Tabla2[],'aux buscarv'!H$1,FALSE)</f>
        <v>BUENOS AIRES</v>
      </c>
      <c r="I1234" s="61">
        <f>VLOOKUP(Tabla14[[#This Row],[id]],Tabla2[],'aux buscarv'!I$1,FALSE)</f>
        <v>52</v>
      </c>
      <c r="J1234" s="61" t="str">
        <f>VLOOKUP(Tabla14[[#This Row],[id]],Tabla2[],'aux buscarv'!J$1,FALSE)</f>
        <v>SAN VICENTE</v>
      </c>
      <c r="K1234" s="61" t="str">
        <f>VLOOKUP(Tabla14[[#This Row],[id]],Tabla2[],'aux buscarv'!K$1,FALSE)</f>
        <v>ALEJANDRO KORN</v>
      </c>
      <c r="L1234" s="61">
        <f>VLOOKUP(Tabla14[[#This Row],[id]],Tabla2[],'aux buscarv'!L$1,FALSE)</f>
        <v>0</v>
      </c>
      <c r="M1234" s="61" t="str">
        <f>VLOOKUP(Tabla14[[#This Row],[id]],Tabla2[],'aux buscarv'!M$1,FALSE)</f>
        <v>AV INDEPENDENCIA Y MARTIN MIGUEL DE GÜEMES</v>
      </c>
      <c r="N1234" s="62" t="str">
        <f>VLOOKUP(Tabla14[[#This Row],[id]],Tabla2[],'aux buscarv'!N$1,FALSE)</f>
        <v>https://docs.google.com/spreadsheets/d/1Zgud8Dms6M294hlWPbWkSsyk5svRChe786WK1BlgCzY/edit#gid=1278745739&amp;range=C12:G12</v>
      </c>
      <c r="O1234" t="s">
        <v>129</v>
      </c>
      <c r="P1234" t="s">
        <v>1022</v>
      </c>
      <c r="Q1234" t="s">
        <v>111</v>
      </c>
      <c r="R1234">
        <v>15</v>
      </c>
    </row>
    <row r="1235" spans="1:18" x14ac:dyDescent="0.25">
      <c r="A1235" t="s">
        <v>756</v>
      </c>
      <c r="B1235" s="46">
        <f>VLOOKUP(Tabla14[[#This Row],[id]],Tabla2[],'aux buscarv'!B$1,FALSE)</f>
        <v>45000</v>
      </c>
      <c r="C1235" s="61">
        <f>VLOOKUP(Tabla14[[#This Row],[id]],Tabla2[],'aux buscarv'!C$1,FALSE)</f>
        <v>15</v>
      </c>
      <c r="D1235" s="61">
        <f>VLOOKUP(Tabla14[[#This Row],[id]],Tabla2[],'aux buscarv'!D$1,FALSE)</f>
        <v>3</v>
      </c>
      <c r="E1235" s="61">
        <f>VLOOKUP(Tabla14[[#This Row],[id]],Tabla2[],'aux buscarv'!E$1,FALSE)</f>
        <v>2023</v>
      </c>
      <c r="F1235" s="61">
        <f>VLOOKUP(Tabla14[[#This Row],[id]],Tabla2[],'aux buscarv'!F$1,FALSE)</f>
        <v>12</v>
      </c>
      <c r="G1235" s="61" t="str">
        <f>VLOOKUP(Tabla14[[#This Row],[id]],Tabla2[],'aux buscarv'!G$1,FALSE)</f>
        <v>ESTAR</v>
      </c>
      <c r="H1235" s="61" t="str">
        <f>VLOOKUP(Tabla14[[#This Row],[id]],Tabla2[],'aux buscarv'!H$1,FALSE)</f>
        <v>BUENOS AIRES</v>
      </c>
      <c r="I1235" s="61">
        <f>VLOOKUP(Tabla14[[#This Row],[id]],Tabla2[],'aux buscarv'!I$1,FALSE)</f>
        <v>52</v>
      </c>
      <c r="J1235" s="61" t="str">
        <f>VLOOKUP(Tabla14[[#This Row],[id]],Tabla2[],'aux buscarv'!J$1,FALSE)</f>
        <v>SAN VICENTE</v>
      </c>
      <c r="K1235" s="61" t="str">
        <f>VLOOKUP(Tabla14[[#This Row],[id]],Tabla2[],'aux buscarv'!K$1,FALSE)</f>
        <v>ALEJANDRO KORN</v>
      </c>
      <c r="L1235" s="61">
        <f>VLOOKUP(Tabla14[[#This Row],[id]],Tabla2[],'aux buscarv'!L$1,FALSE)</f>
        <v>0</v>
      </c>
      <c r="M1235" s="61" t="str">
        <f>VLOOKUP(Tabla14[[#This Row],[id]],Tabla2[],'aux buscarv'!M$1,FALSE)</f>
        <v>AV INDEPENDENCIA Y MARTIN MIGUEL DE GÜEMES</v>
      </c>
      <c r="N1235" s="62" t="str">
        <f>VLOOKUP(Tabla14[[#This Row],[id]],Tabla2[],'aux buscarv'!N$1,FALSE)</f>
        <v>https://docs.google.com/spreadsheets/d/1Zgud8Dms6M294hlWPbWkSsyk5svRChe786WK1BlgCzY/edit#gid=1278745739&amp;range=C12:G12</v>
      </c>
      <c r="O1235" t="s">
        <v>129</v>
      </c>
      <c r="P1235" t="s">
        <v>1024</v>
      </c>
      <c r="Q1235" t="s">
        <v>111</v>
      </c>
      <c r="R1235">
        <v>51</v>
      </c>
    </row>
    <row r="1236" spans="1:18" x14ac:dyDescent="0.25">
      <c r="A1236" t="s">
        <v>756</v>
      </c>
      <c r="B1236" s="46">
        <f>VLOOKUP(Tabla14[[#This Row],[id]],Tabla2[],'aux buscarv'!B$1,FALSE)</f>
        <v>45000</v>
      </c>
      <c r="C1236" s="61">
        <f>VLOOKUP(Tabla14[[#This Row],[id]],Tabla2[],'aux buscarv'!C$1,FALSE)</f>
        <v>15</v>
      </c>
      <c r="D1236" s="61">
        <f>VLOOKUP(Tabla14[[#This Row],[id]],Tabla2[],'aux buscarv'!D$1,FALSE)</f>
        <v>3</v>
      </c>
      <c r="E1236" s="61">
        <f>VLOOKUP(Tabla14[[#This Row],[id]],Tabla2[],'aux buscarv'!E$1,FALSE)</f>
        <v>2023</v>
      </c>
      <c r="F1236" s="61">
        <f>VLOOKUP(Tabla14[[#This Row],[id]],Tabla2[],'aux buscarv'!F$1,FALSE)</f>
        <v>12</v>
      </c>
      <c r="G1236" s="61" t="str">
        <f>VLOOKUP(Tabla14[[#This Row],[id]],Tabla2[],'aux buscarv'!G$1,FALSE)</f>
        <v>ESTAR</v>
      </c>
      <c r="H1236" s="61" t="str">
        <f>VLOOKUP(Tabla14[[#This Row],[id]],Tabla2[],'aux buscarv'!H$1,FALSE)</f>
        <v>BUENOS AIRES</v>
      </c>
      <c r="I1236" s="61">
        <f>VLOOKUP(Tabla14[[#This Row],[id]],Tabla2[],'aux buscarv'!I$1,FALSE)</f>
        <v>52</v>
      </c>
      <c r="J1236" s="61" t="str">
        <f>VLOOKUP(Tabla14[[#This Row],[id]],Tabla2[],'aux buscarv'!J$1,FALSE)</f>
        <v>SAN VICENTE</v>
      </c>
      <c r="K1236" s="61" t="str">
        <f>VLOOKUP(Tabla14[[#This Row],[id]],Tabla2[],'aux buscarv'!K$1,FALSE)</f>
        <v>ALEJANDRO KORN</v>
      </c>
      <c r="L1236" s="61">
        <f>VLOOKUP(Tabla14[[#This Row],[id]],Tabla2[],'aux buscarv'!L$1,FALSE)</f>
        <v>0</v>
      </c>
      <c r="M1236" s="61" t="str">
        <f>VLOOKUP(Tabla14[[#This Row],[id]],Tabla2[],'aux buscarv'!M$1,FALSE)</f>
        <v>AV INDEPENDENCIA Y MARTIN MIGUEL DE GÜEMES</v>
      </c>
      <c r="N1236" s="62" t="str">
        <f>VLOOKUP(Tabla14[[#This Row],[id]],Tabla2[],'aux buscarv'!N$1,FALSE)</f>
        <v>https://docs.google.com/spreadsheets/d/1Zgud8Dms6M294hlWPbWkSsyk5svRChe786WK1BlgCzY/edit#gid=1278745739&amp;range=C12:G12</v>
      </c>
      <c r="O1236" t="s">
        <v>129</v>
      </c>
      <c r="P1236" t="s">
        <v>1024</v>
      </c>
      <c r="Q1236" t="s">
        <v>121</v>
      </c>
      <c r="R1236">
        <v>23</v>
      </c>
    </row>
    <row r="1237" spans="1:18" x14ac:dyDescent="0.25">
      <c r="A1237" t="s">
        <v>756</v>
      </c>
      <c r="B1237" s="46">
        <f>VLOOKUP(Tabla14[[#This Row],[id]],Tabla2[],'aux buscarv'!B$1,FALSE)</f>
        <v>45000</v>
      </c>
      <c r="C1237" s="61">
        <f>VLOOKUP(Tabla14[[#This Row],[id]],Tabla2[],'aux buscarv'!C$1,FALSE)</f>
        <v>15</v>
      </c>
      <c r="D1237" s="61">
        <f>VLOOKUP(Tabla14[[#This Row],[id]],Tabla2[],'aux buscarv'!D$1,FALSE)</f>
        <v>3</v>
      </c>
      <c r="E1237" s="61">
        <f>VLOOKUP(Tabla14[[#This Row],[id]],Tabla2[],'aux buscarv'!E$1,FALSE)</f>
        <v>2023</v>
      </c>
      <c r="F1237" s="61">
        <f>VLOOKUP(Tabla14[[#This Row],[id]],Tabla2[],'aux buscarv'!F$1,FALSE)</f>
        <v>12</v>
      </c>
      <c r="G1237" s="61" t="str">
        <f>VLOOKUP(Tabla14[[#This Row],[id]],Tabla2[],'aux buscarv'!G$1,FALSE)</f>
        <v>ESTAR</v>
      </c>
      <c r="H1237" s="61" t="str">
        <f>VLOOKUP(Tabla14[[#This Row],[id]],Tabla2[],'aux buscarv'!H$1,FALSE)</f>
        <v>BUENOS AIRES</v>
      </c>
      <c r="I1237" s="61">
        <f>VLOOKUP(Tabla14[[#This Row],[id]],Tabla2[],'aux buscarv'!I$1,FALSE)</f>
        <v>52</v>
      </c>
      <c r="J1237" s="61" t="str">
        <f>VLOOKUP(Tabla14[[#This Row],[id]],Tabla2[],'aux buscarv'!J$1,FALSE)</f>
        <v>SAN VICENTE</v>
      </c>
      <c r="K1237" s="61" t="str">
        <f>VLOOKUP(Tabla14[[#This Row],[id]],Tabla2[],'aux buscarv'!K$1,FALSE)</f>
        <v>ALEJANDRO KORN</v>
      </c>
      <c r="L1237" s="61">
        <f>VLOOKUP(Tabla14[[#This Row],[id]],Tabla2[],'aux buscarv'!L$1,FALSE)</f>
        <v>0</v>
      </c>
      <c r="M1237" s="61" t="str">
        <f>VLOOKUP(Tabla14[[#This Row],[id]],Tabla2[],'aux buscarv'!M$1,FALSE)</f>
        <v>AV INDEPENDENCIA Y MARTIN MIGUEL DE GÜEMES</v>
      </c>
      <c r="N1237" s="62" t="str">
        <f>VLOOKUP(Tabla14[[#This Row],[id]],Tabla2[],'aux buscarv'!N$1,FALSE)</f>
        <v>https://docs.google.com/spreadsheets/d/1Zgud8Dms6M294hlWPbWkSsyk5svRChe786WK1BlgCzY/edit#gid=1278745739&amp;range=C12:G12</v>
      </c>
      <c r="O1237" t="s">
        <v>129</v>
      </c>
      <c r="P1237" t="s">
        <v>1024</v>
      </c>
      <c r="Q1237" t="s">
        <v>134</v>
      </c>
      <c r="R1237">
        <v>1</v>
      </c>
    </row>
    <row r="1238" spans="1:18" x14ac:dyDescent="0.25">
      <c r="A1238" t="s">
        <v>756</v>
      </c>
      <c r="B1238" s="46">
        <f>VLOOKUP(Tabla14[[#This Row],[id]],Tabla2[],'aux buscarv'!B$1,FALSE)</f>
        <v>45000</v>
      </c>
      <c r="C1238" s="61">
        <f>VLOOKUP(Tabla14[[#This Row],[id]],Tabla2[],'aux buscarv'!C$1,FALSE)</f>
        <v>15</v>
      </c>
      <c r="D1238" s="61">
        <f>VLOOKUP(Tabla14[[#This Row],[id]],Tabla2[],'aux buscarv'!D$1,FALSE)</f>
        <v>3</v>
      </c>
      <c r="E1238" s="61">
        <f>VLOOKUP(Tabla14[[#This Row],[id]],Tabla2[],'aux buscarv'!E$1,FALSE)</f>
        <v>2023</v>
      </c>
      <c r="F1238" s="61">
        <f>VLOOKUP(Tabla14[[#This Row],[id]],Tabla2[],'aux buscarv'!F$1,FALSE)</f>
        <v>12</v>
      </c>
      <c r="G1238" s="61" t="str">
        <f>VLOOKUP(Tabla14[[#This Row],[id]],Tabla2[],'aux buscarv'!G$1,FALSE)</f>
        <v>ESTAR</v>
      </c>
      <c r="H1238" s="61" t="str">
        <f>VLOOKUP(Tabla14[[#This Row],[id]],Tabla2[],'aux buscarv'!H$1,FALSE)</f>
        <v>BUENOS AIRES</v>
      </c>
      <c r="I1238" s="61">
        <f>VLOOKUP(Tabla14[[#This Row],[id]],Tabla2[],'aux buscarv'!I$1,FALSE)</f>
        <v>52</v>
      </c>
      <c r="J1238" s="61" t="str">
        <f>VLOOKUP(Tabla14[[#This Row],[id]],Tabla2[],'aux buscarv'!J$1,FALSE)</f>
        <v>SAN VICENTE</v>
      </c>
      <c r="K1238" s="61" t="str">
        <f>VLOOKUP(Tabla14[[#This Row],[id]],Tabla2[],'aux buscarv'!K$1,FALSE)</f>
        <v>ALEJANDRO KORN</v>
      </c>
      <c r="L1238" s="61">
        <f>VLOOKUP(Tabla14[[#This Row],[id]],Tabla2[],'aux buscarv'!L$1,FALSE)</f>
        <v>0</v>
      </c>
      <c r="M1238" s="61" t="str">
        <f>VLOOKUP(Tabla14[[#This Row],[id]],Tabla2[],'aux buscarv'!M$1,FALSE)</f>
        <v>AV INDEPENDENCIA Y MARTIN MIGUEL DE GÜEMES</v>
      </c>
      <c r="N1238" s="62" t="str">
        <f>VLOOKUP(Tabla14[[#This Row],[id]],Tabla2[],'aux buscarv'!N$1,FALSE)</f>
        <v>https://docs.google.com/spreadsheets/d/1Zgud8Dms6M294hlWPbWkSsyk5svRChe786WK1BlgCzY/edit#gid=1278745739&amp;range=C12:G12</v>
      </c>
      <c r="O1238" t="s">
        <v>129</v>
      </c>
      <c r="P1238" t="s">
        <v>137</v>
      </c>
      <c r="Q1238" t="s">
        <v>111</v>
      </c>
      <c r="R1238">
        <v>18</v>
      </c>
    </row>
    <row r="1239" spans="1:18" x14ac:dyDescent="0.25">
      <c r="A1239" t="s">
        <v>756</v>
      </c>
      <c r="B1239" s="46">
        <f>VLOOKUP(Tabla14[[#This Row],[id]],Tabla2[],'aux buscarv'!B$1,FALSE)</f>
        <v>45000</v>
      </c>
      <c r="C1239" s="61">
        <f>VLOOKUP(Tabla14[[#This Row],[id]],Tabla2[],'aux buscarv'!C$1,FALSE)</f>
        <v>15</v>
      </c>
      <c r="D1239" s="61">
        <f>VLOOKUP(Tabla14[[#This Row],[id]],Tabla2[],'aux buscarv'!D$1,FALSE)</f>
        <v>3</v>
      </c>
      <c r="E1239" s="61">
        <f>VLOOKUP(Tabla14[[#This Row],[id]],Tabla2[],'aux buscarv'!E$1,FALSE)</f>
        <v>2023</v>
      </c>
      <c r="F1239" s="61">
        <f>VLOOKUP(Tabla14[[#This Row],[id]],Tabla2[],'aux buscarv'!F$1,FALSE)</f>
        <v>12</v>
      </c>
      <c r="G1239" s="61" t="str">
        <f>VLOOKUP(Tabla14[[#This Row],[id]],Tabla2[],'aux buscarv'!G$1,FALSE)</f>
        <v>ESTAR</v>
      </c>
      <c r="H1239" s="61" t="str">
        <f>VLOOKUP(Tabla14[[#This Row],[id]],Tabla2[],'aux buscarv'!H$1,FALSE)</f>
        <v>BUENOS AIRES</v>
      </c>
      <c r="I1239" s="61">
        <f>VLOOKUP(Tabla14[[#This Row],[id]],Tabla2[],'aux buscarv'!I$1,FALSE)</f>
        <v>52</v>
      </c>
      <c r="J1239" s="61" t="str">
        <f>VLOOKUP(Tabla14[[#This Row],[id]],Tabla2[],'aux buscarv'!J$1,FALSE)</f>
        <v>SAN VICENTE</v>
      </c>
      <c r="K1239" s="61" t="str">
        <f>VLOOKUP(Tabla14[[#This Row],[id]],Tabla2[],'aux buscarv'!K$1,FALSE)</f>
        <v>ALEJANDRO KORN</v>
      </c>
      <c r="L1239" s="61">
        <f>VLOOKUP(Tabla14[[#This Row],[id]],Tabla2[],'aux buscarv'!L$1,FALSE)</f>
        <v>0</v>
      </c>
      <c r="M1239" s="61" t="str">
        <f>VLOOKUP(Tabla14[[#This Row],[id]],Tabla2[],'aux buscarv'!M$1,FALSE)</f>
        <v>AV INDEPENDENCIA Y MARTIN MIGUEL DE GÜEMES</v>
      </c>
      <c r="N1239" s="62" t="str">
        <f>VLOOKUP(Tabla14[[#This Row],[id]],Tabla2[],'aux buscarv'!N$1,FALSE)</f>
        <v>https://docs.google.com/spreadsheets/d/1Zgud8Dms6M294hlWPbWkSsyk5svRChe786WK1BlgCzY/edit#gid=1278745739&amp;range=C12:G12</v>
      </c>
      <c r="O1239" t="s">
        <v>129</v>
      </c>
      <c r="P1239" t="s">
        <v>137</v>
      </c>
      <c r="Q1239" t="s">
        <v>138</v>
      </c>
      <c r="R1239">
        <v>18</v>
      </c>
    </row>
    <row r="1240" spans="1:18" x14ac:dyDescent="0.25">
      <c r="A1240" t="s">
        <v>756</v>
      </c>
      <c r="B1240" s="46">
        <f>VLOOKUP(Tabla14[[#This Row],[id]],Tabla2[],'aux buscarv'!B$1,FALSE)</f>
        <v>45000</v>
      </c>
      <c r="C1240" s="61">
        <f>VLOOKUP(Tabla14[[#This Row],[id]],Tabla2[],'aux buscarv'!C$1,FALSE)</f>
        <v>15</v>
      </c>
      <c r="D1240" s="61">
        <f>VLOOKUP(Tabla14[[#This Row],[id]],Tabla2[],'aux buscarv'!D$1,FALSE)</f>
        <v>3</v>
      </c>
      <c r="E1240" s="61">
        <f>VLOOKUP(Tabla14[[#This Row],[id]],Tabla2[],'aux buscarv'!E$1,FALSE)</f>
        <v>2023</v>
      </c>
      <c r="F1240" s="61">
        <f>VLOOKUP(Tabla14[[#This Row],[id]],Tabla2[],'aux buscarv'!F$1,FALSE)</f>
        <v>12</v>
      </c>
      <c r="G1240" s="61" t="str">
        <f>VLOOKUP(Tabla14[[#This Row],[id]],Tabla2[],'aux buscarv'!G$1,FALSE)</f>
        <v>ESTAR</v>
      </c>
      <c r="H1240" s="61" t="str">
        <f>VLOOKUP(Tabla14[[#This Row],[id]],Tabla2[],'aux buscarv'!H$1,FALSE)</f>
        <v>BUENOS AIRES</v>
      </c>
      <c r="I1240" s="61">
        <f>VLOOKUP(Tabla14[[#This Row],[id]],Tabla2[],'aux buscarv'!I$1,FALSE)</f>
        <v>52</v>
      </c>
      <c r="J1240" s="61" t="str">
        <f>VLOOKUP(Tabla14[[#This Row],[id]],Tabla2[],'aux buscarv'!J$1,FALSE)</f>
        <v>SAN VICENTE</v>
      </c>
      <c r="K1240" s="61" t="str">
        <f>VLOOKUP(Tabla14[[#This Row],[id]],Tabla2[],'aux buscarv'!K$1,FALSE)</f>
        <v>ALEJANDRO KORN</v>
      </c>
      <c r="L1240" s="61">
        <f>VLOOKUP(Tabla14[[#This Row],[id]],Tabla2[],'aux buscarv'!L$1,FALSE)</f>
        <v>0</v>
      </c>
      <c r="M1240" s="61" t="str">
        <f>VLOOKUP(Tabla14[[#This Row],[id]],Tabla2[],'aux buscarv'!M$1,FALSE)</f>
        <v>AV INDEPENDENCIA Y MARTIN MIGUEL DE GÜEMES</v>
      </c>
      <c r="N1240" s="62" t="str">
        <f>VLOOKUP(Tabla14[[#This Row],[id]],Tabla2[],'aux buscarv'!N$1,FALSE)</f>
        <v>https://docs.google.com/spreadsheets/d/1Zgud8Dms6M294hlWPbWkSsyk5svRChe786WK1BlgCzY/edit#gid=1278745739&amp;range=C12:G12</v>
      </c>
      <c r="O1240" t="s">
        <v>129</v>
      </c>
      <c r="P1240" t="s">
        <v>137</v>
      </c>
      <c r="Q1240" t="s">
        <v>142</v>
      </c>
      <c r="R1240">
        <v>18</v>
      </c>
    </row>
    <row r="1241" spans="1:18" x14ac:dyDescent="0.25">
      <c r="A1241" t="s">
        <v>756</v>
      </c>
      <c r="B1241" s="46">
        <f>VLOOKUP(Tabla14[[#This Row],[id]],Tabla2[],'aux buscarv'!B$1,FALSE)</f>
        <v>45000</v>
      </c>
      <c r="C1241" s="61">
        <f>VLOOKUP(Tabla14[[#This Row],[id]],Tabla2[],'aux buscarv'!C$1,FALSE)</f>
        <v>15</v>
      </c>
      <c r="D1241" s="61">
        <f>VLOOKUP(Tabla14[[#This Row],[id]],Tabla2[],'aux buscarv'!D$1,FALSE)</f>
        <v>3</v>
      </c>
      <c r="E1241" s="61">
        <f>VLOOKUP(Tabla14[[#This Row],[id]],Tabla2[],'aux buscarv'!E$1,FALSE)</f>
        <v>2023</v>
      </c>
      <c r="F1241" s="61">
        <f>VLOOKUP(Tabla14[[#This Row],[id]],Tabla2[],'aux buscarv'!F$1,FALSE)</f>
        <v>12</v>
      </c>
      <c r="G1241" s="61" t="str">
        <f>VLOOKUP(Tabla14[[#This Row],[id]],Tabla2[],'aux buscarv'!G$1,FALSE)</f>
        <v>ESTAR</v>
      </c>
      <c r="H1241" s="61" t="str">
        <f>VLOOKUP(Tabla14[[#This Row],[id]],Tabla2[],'aux buscarv'!H$1,FALSE)</f>
        <v>BUENOS AIRES</v>
      </c>
      <c r="I1241" s="61">
        <f>VLOOKUP(Tabla14[[#This Row],[id]],Tabla2[],'aux buscarv'!I$1,FALSE)</f>
        <v>52</v>
      </c>
      <c r="J1241" s="61" t="str">
        <f>VLOOKUP(Tabla14[[#This Row],[id]],Tabla2[],'aux buscarv'!J$1,FALSE)</f>
        <v>SAN VICENTE</v>
      </c>
      <c r="K1241" s="61" t="str">
        <f>VLOOKUP(Tabla14[[#This Row],[id]],Tabla2[],'aux buscarv'!K$1,FALSE)</f>
        <v>ALEJANDRO KORN</v>
      </c>
      <c r="L1241" s="61">
        <f>VLOOKUP(Tabla14[[#This Row],[id]],Tabla2[],'aux buscarv'!L$1,FALSE)</f>
        <v>0</v>
      </c>
      <c r="M1241" s="61" t="str">
        <f>VLOOKUP(Tabla14[[#This Row],[id]],Tabla2[],'aux buscarv'!M$1,FALSE)</f>
        <v>AV INDEPENDENCIA Y MARTIN MIGUEL DE GÜEMES</v>
      </c>
      <c r="N1241" s="62" t="str">
        <f>VLOOKUP(Tabla14[[#This Row],[id]],Tabla2[],'aux buscarv'!N$1,FALSE)</f>
        <v>https://docs.google.com/spreadsheets/d/1Zgud8Dms6M294hlWPbWkSsyk5svRChe786WK1BlgCzY/edit#gid=1278745739&amp;range=C12:G12</v>
      </c>
      <c r="O1241" t="s">
        <v>144</v>
      </c>
      <c r="P1241" t="s">
        <v>145</v>
      </c>
      <c r="Q1241" t="s">
        <v>111</v>
      </c>
      <c r="R1241">
        <v>25</v>
      </c>
    </row>
    <row r="1242" spans="1:18" x14ac:dyDescent="0.25">
      <c r="A1242" t="s">
        <v>756</v>
      </c>
      <c r="B1242" s="46">
        <f>VLOOKUP(Tabla14[[#This Row],[id]],Tabla2[],'aux buscarv'!B$1,FALSE)</f>
        <v>45000</v>
      </c>
      <c r="C1242" s="61">
        <f>VLOOKUP(Tabla14[[#This Row],[id]],Tabla2[],'aux buscarv'!C$1,FALSE)</f>
        <v>15</v>
      </c>
      <c r="D1242" s="61">
        <f>VLOOKUP(Tabla14[[#This Row],[id]],Tabla2[],'aux buscarv'!D$1,FALSE)</f>
        <v>3</v>
      </c>
      <c r="E1242" s="61">
        <f>VLOOKUP(Tabla14[[#This Row],[id]],Tabla2[],'aux buscarv'!E$1,FALSE)</f>
        <v>2023</v>
      </c>
      <c r="F1242" s="61">
        <f>VLOOKUP(Tabla14[[#This Row],[id]],Tabla2[],'aux buscarv'!F$1,FALSE)</f>
        <v>12</v>
      </c>
      <c r="G1242" s="61" t="str">
        <f>VLOOKUP(Tabla14[[#This Row],[id]],Tabla2[],'aux buscarv'!G$1,FALSE)</f>
        <v>ESTAR</v>
      </c>
      <c r="H1242" s="61" t="str">
        <f>VLOOKUP(Tabla14[[#This Row],[id]],Tabla2[],'aux buscarv'!H$1,FALSE)</f>
        <v>BUENOS AIRES</v>
      </c>
      <c r="I1242" s="61">
        <f>VLOOKUP(Tabla14[[#This Row],[id]],Tabla2[],'aux buscarv'!I$1,FALSE)</f>
        <v>52</v>
      </c>
      <c r="J1242" s="61" t="str">
        <f>VLOOKUP(Tabla14[[#This Row],[id]],Tabla2[],'aux buscarv'!J$1,FALSE)</f>
        <v>SAN VICENTE</v>
      </c>
      <c r="K1242" s="61" t="str">
        <f>VLOOKUP(Tabla14[[#This Row],[id]],Tabla2[],'aux buscarv'!K$1,FALSE)</f>
        <v>ALEJANDRO KORN</v>
      </c>
      <c r="L1242" s="61">
        <f>VLOOKUP(Tabla14[[#This Row],[id]],Tabla2[],'aux buscarv'!L$1,FALSE)</f>
        <v>0</v>
      </c>
      <c r="M1242" s="61" t="str">
        <f>VLOOKUP(Tabla14[[#This Row],[id]],Tabla2[],'aux buscarv'!M$1,FALSE)</f>
        <v>AV INDEPENDENCIA Y MARTIN MIGUEL DE GÜEMES</v>
      </c>
      <c r="N1242" s="62" t="str">
        <f>VLOOKUP(Tabla14[[#This Row],[id]],Tabla2[],'aux buscarv'!N$1,FALSE)</f>
        <v>https://docs.google.com/spreadsheets/d/1Zgud8Dms6M294hlWPbWkSsyk5svRChe786WK1BlgCzY/edit#gid=1278745739&amp;range=C12:G12</v>
      </c>
      <c r="O1242" t="s">
        <v>144</v>
      </c>
      <c r="P1242" t="s">
        <v>145</v>
      </c>
      <c r="Q1242" t="s">
        <v>146</v>
      </c>
      <c r="R1242">
        <v>100</v>
      </c>
    </row>
    <row r="1243" spans="1:18" x14ac:dyDescent="0.25">
      <c r="A1243" t="s">
        <v>756</v>
      </c>
      <c r="B1243" s="46">
        <f>VLOOKUP(Tabla14[[#This Row],[id]],Tabla2[],'aux buscarv'!B$1,FALSE)</f>
        <v>45000</v>
      </c>
      <c r="C1243" s="61">
        <f>VLOOKUP(Tabla14[[#This Row],[id]],Tabla2[],'aux buscarv'!C$1,FALSE)</f>
        <v>15</v>
      </c>
      <c r="D1243" s="61">
        <f>VLOOKUP(Tabla14[[#This Row],[id]],Tabla2[],'aux buscarv'!D$1,FALSE)</f>
        <v>3</v>
      </c>
      <c r="E1243" s="61">
        <f>VLOOKUP(Tabla14[[#This Row],[id]],Tabla2[],'aux buscarv'!E$1,FALSE)</f>
        <v>2023</v>
      </c>
      <c r="F1243" s="61">
        <f>VLOOKUP(Tabla14[[#This Row],[id]],Tabla2[],'aux buscarv'!F$1,FALSE)</f>
        <v>12</v>
      </c>
      <c r="G1243" s="61" t="str">
        <f>VLOOKUP(Tabla14[[#This Row],[id]],Tabla2[],'aux buscarv'!G$1,FALSE)</f>
        <v>ESTAR</v>
      </c>
      <c r="H1243" s="61" t="str">
        <f>VLOOKUP(Tabla14[[#This Row],[id]],Tabla2[],'aux buscarv'!H$1,FALSE)</f>
        <v>BUENOS AIRES</v>
      </c>
      <c r="I1243" s="61">
        <f>VLOOKUP(Tabla14[[#This Row],[id]],Tabla2[],'aux buscarv'!I$1,FALSE)</f>
        <v>52</v>
      </c>
      <c r="J1243" s="61" t="str">
        <f>VLOOKUP(Tabla14[[#This Row],[id]],Tabla2[],'aux buscarv'!J$1,FALSE)</f>
        <v>SAN VICENTE</v>
      </c>
      <c r="K1243" s="61" t="str">
        <f>VLOOKUP(Tabla14[[#This Row],[id]],Tabla2[],'aux buscarv'!K$1,FALSE)</f>
        <v>ALEJANDRO KORN</v>
      </c>
      <c r="L1243" s="61">
        <f>VLOOKUP(Tabla14[[#This Row],[id]],Tabla2[],'aux buscarv'!L$1,FALSE)</f>
        <v>0</v>
      </c>
      <c r="M1243" s="61" t="str">
        <f>VLOOKUP(Tabla14[[#This Row],[id]],Tabla2[],'aux buscarv'!M$1,FALSE)</f>
        <v>AV INDEPENDENCIA Y MARTIN MIGUEL DE GÜEMES</v>
      </c>
      <c r="N1243" s="62" t="str">
        <f>VLOOKUP(Tabla14[[#This Row],[id]],Tabla2[],'aux buscarv'!N$1,FALSE)</f>
        <v>https://docs.google.com/spreadsheets/d/1Zgud8Dms6M294hlWPbWkSsyk5svRChe786WK1BlgCzY/edit#gid=1278745739&amp;range=C12:G12</v>
      </c>
      <c r="O1243" t="s">
        <v>151</v>
      </c>
      <c r="P1243" t="s">
        <v>151</v>
      </c>
      <c r="Q1243" t="s">
        <v>111</v>
      </c>
      <c r="R1243">
        <v>83</v>
      </c>
    </row>
    <row r="1244" spans="1:18" x14ac:dyDescent="0.25">
      <c r="A1244" t="s">
        <v>756</v>
      </c>
      <c r="B1244" s="46">
        <f>VLOOKUP(Tabla14[[#This Row],[id]],Tabla2[],'aux buscarv'!B$1,FALSE)</f>
        <v>45000</v>
      </c>
      <c r="C1244" s="61">
        <f>VLOOKUP(Tabla14[[#This Row],[id]],Tabla2[],'aux buscarv'!C$1,FALSE)</f>
        <v>15</v>
      </c>
      <c r="D1244" s="61">
        <f>VLOOKUP(Tabla14[[#This Row],[id]],Tabla2[],'aux buscarv'!D$1,FALSE)</f>
        <v>3</v>
      </c>
      <c r="E1244" s="61">
        <f>VLOOKUP(Tabla14[[#This Row],[id]],Tabla2[],'aux buscarv'!E$1,FALSE)</f>
        <v>2023</v>
      </c>
      <c r="F1244" s="61">
        <f>VLOOKUP(Tabla14[[#This Row],[id]],Tabla2[],'aux buscarv'!F$1,FALSE)</f>
        <v>12</v>
      </c>
      <c r="G1244" s="61" t="str">
        <f>VLOOKUP(Tabla14[[#This Row],[id]],Tabla2[],'aux buscarv'!G$1,FALSE)</f>
        <v>ESTAR</v>
      </c>
      <c r="H1244" s="61" t="str">
        <f>VLOOKUP(Tabla14[[#This Row],[id]],Tabla2[],'aux buscarv'!H$1,FALSE)</f>
        <v>BUENOS AIRES</v>
      </c>
      <c r="I1244" s="61">
        <f>VLOOKUP(Tabla14[[#This Row],[id]],Tabla2[],'aux buscarv'!I$1,FALSE)</f>
        <v>52</v>
      </c>
      <c r="J1244" s="61" t="str">
        <f>VLOOKUP(Tabla14[[#This Row],[id]],Tabla2[],'aux buscarv'!J$1,FALSE)</f>
        <v>SAN VICENTE</v>
      </c>
      <c r="K1244" s="61" t="str">
        <f>VLOOKUP(Tabla14[[#This Row],[id]],Tabla2[],'aux buscarv'!K$1,FALSE)</f>
        <v>ALEJANDRO KORN</v>
      </c>
      <c r="L1244" s="61">
        <f>VLOOKUP(Tabla14[[#This Row],[id]],Tabla2[],'aux buscarv'!L$1,FALSE)</f>
        <v>0</v>
      </c>
      <c r="M1244" s="61" t="str">
        <f>VLOOKUP(Tabla14[[#This Row],[id]],Tabla2[],'aux buscarv'!M$1,FALSE)</f>
        <v>AV INDEPENDENCIA Y MARTIN MIGUEL DE GÜEMES</v>
      </c>
      <c r="N1244" s="62" t="str">
        <f>VLOOKUP(Tabla14[[#This Row],[id]],Tabla2[],'aux buscarv'!N$1,FALSE)</f>
        <v>https://docs.google.com/spreadsheets/d/1Zgud8Dms6M294hlWPbWkSsyk5svRChe786WK1BlgCzY/edit#gid=1278745739&amp;range=C12:G12</v>
      </c>
      <c r="O1244" t="s">
        <v>151</v>
      </c>
      <c r="P1244" t="s">
        <v>151</v>
      </c>
      <c r="Q1244" t="s">
        <v>142</v>
      </c>
      <c r="R1244">
        <v>103</v>
      </c>
    </row>
    <row r="1245" spans="1:18" x14ac:dyDescent="0.25">
      <c r="A1245" t="s">
        <v>756</v>
      </c>
      <c r="B1245" s="46">
        <f>VLOOKUP(Tabla14[[#This Row],[id]],Tabla2[],'aux buscarv'!B$1,FALSE)</f>
        <v>45000</v>
      </c>
      <c r="C1245" s="61">
        <f>VLOOKUP(Tabla14[[#This Row],[id]],Tabla2[],'aux buscarv'!C$1,FALSE)</f>
        <v>15</v>
      </c>
      <c r="D1245" s="61">
        <f>VLOOKUP(Tabla14[[#This Row],[id]],Tabla2[],'aux buscarv'!D$1,FALSE)</f>
        <v>3</v>
      </c>
      <c r="E1245" s="61">
        <f>VLOOKUP(Tabla14[[#This Row],[id]],Tabla2[],'aux buscarv'!E$1,FALSE)</f>
        <v>2023</v>
      </c>
      <c r="F1245" s="61">
        <f>VLOOKUP(Tabla14[[#This Row],[id]],Tabla2[],'aux buscarv'!F$1,FALSE)</f>
        <v>12</v>
      </c>
      <c r="G1245" s="61" t="str">
        <f>VLOOKUP(Tabla14[[#This Row],[id]],Tabla2[],'aux buscarv'!G$1,FALSE)</f>
        <v>ESTAR</v>
      </c>
      <c r="H1245" s="61" t="str">
        <f>VLOOKUP(Tabla14[[#This Row],[id]],Tabla2[],'aux buscarv'!H$1,FALSE)</f>
        <v>BUENOS AIRES</v>
      </c>
      <c r="I1245" s="61">
        <f>VLOOKUP(Tabla14[[#This Row],[id]],Tabla2[],'aux buscarv'!I$1,FALSE)</f>
        <v>52</v>
      </c>
      <c r="J1245" s="61" t="str">
        <f>VLOOKUP(Tabla14[[#This Row],[id]],Tabla2[],'aux buscarv'!J$1,FALSE)</f>
        <v>SAN VICENTE</v>
      </c>
      <c r="K1245" s="61" t="str">
        <f>VLOOKUP(Tabla14[[#This Row],[id]],Tabla2[],'aux buscarv'!K$1,FALSE)</f>
        <v>ALEJANDRO KORN</v>
      </c>
      <c r="L1245" s="61">
        <f>VLOOKUP(Tabla14[[#This Row],[id]],Tabla2[],'aux buscarv'!L$1,FALSE)</f>
        <v>0</v>
      </c>
      <c r="M1245" s="61" t="str">
        <f>VLOOKUP(Tabla14[[#This Row],[id]],Tabla2[],'aux buscarv'!M$1,FALSE)</f>
        <v>AV INDEPENDENCIA Y MARTIN MIGUEL DE GÜEMES</v>
      </c>
      <c r="N1245" s="62" t="str">
        <f>VLOOKUP(Tabla14[[#This Row],[id]],Tabla2[],'aux buscarv'!N$1,FALSE)</f>
        <v>https://docs.google.com/spreadsheets/d/1Zgud8Dms6M294hlWPbWkSsyk5svRChe786WK1BlgCzY/edit#gid=1278745739&amp;range=C12:G12</v>
      </c>
      <c r="O1245" t="s">
        <v>151</v>
      </c>
      <c r="P1245" t="s">
        <v>151</v>
      </c>
      <c r="Q1245" t="s">
        <v>121</v>
      </c>
      <c r="R1245">
        <v>23</v>
      </c>
    </row>
    <row r="1246" spans="1:18" x14ac:dyDescent="0.25">
      <c r="A1246" t="s">
        <v>756</v>
      </c>
      <c r="B1246" s="46">
        <f>VLOOKUP(Tabla14[[#This Row],[id]],Tabla2[],'aux buscarv'!B$1,FALSE)</f>
        <v>45000</v>
      </c>
      <c r="C1246" s="61">
        <f>VLOOKUP(Tabla14[[#This Row],[id]],Tabla2[],'aux buscarv'!C$1,FALSE)</f>
        <v>15</v>
      </c>
      <c r="D1246" s="61">
        <f>VLOOKUP(Tabla14[[#This Row],[id]],Tabla2[],'aux buscarv'!D$1,FALSE)</f>
        <v>3</v>
      </c>
      <c r="E1246" s="61">
        <f>VLOOKUP(Tabla14[[#This Row],[id]],Tabla2[],'aux buscarv'!E$1,FALSE)</f>
        <v>2023</v>
      </c>
      <c r="F1246" s="61">
        <f>VLOOKUP(Tabla14[[#This Row],[id]],Tabla2[],'aux buscarv'!F$1,FALSE)</f>
        <v>12</v>
      </c>
      <c r="G1246" s="61" t="str">
        <f>VLOOKUP(Tabla14[[#This Row],[id]],Tabla2[],'aux buscarv'!G$1,FALSE)</f>
        <v>ESTAR</v>
      </c>
      <c r="H1246" s="61" t="str">
        <f>VLOOKUP(Tabla14[[#This Row],[id]],Tabla2[],'aux buscarv'!H$1,FALSE)</f>
        <v>BUENOS AIRES</v>
      </c>
      <c r="I1246" s="61">
        <f>VLOOKUP(Tabla14[[#This Row],[id]],Tabla2[],'aux buscarv'!I$1,FALSE)</f>
        <v>52</v>
      </c>
      <c r="J1246" s="61" t="str">
        <f>VLOOKUP(Tabla14[[#This Row],[id]],Tabla2[],'aux buscarv'!J$1,FALSE)</f>
        <v>SAN VICENTE</v>
      </c>
      <c r="K1246" s="61" t="str">
        <f>VLOOKUP(Tabla14[[#This Row],[id]],Tabla2[],'aux buscarv'!K$1,FALSE)</f>
        <v>ALEJANDRO KORN</v>
      </c>
      <c r="L1246" s="61">
        <f>VLOOKUP(Tabla14[[#This Row],[id]],Tabla2[],'aux buscarv'!L$1,FALSE)</f>
        <v>0</v>
      </c>
      <c r="M1246" s="61" t="str">
        <f>VLOOKUP(Tabla14[[#This Row],[id]],Tabla2[],'aux buscarv'!M$1,FALSE)</f>
        <v>AV INDEPENDENCIA Y MARTIN MIGUEL DE GÜEMES</v>
      </c>
      <c r="N1246" s="62" t="str">
        <f>VLOOKUP(Tabla14[[#This Row],[id]],Tabla2[],'aux buscarv'!N$1,FALSE)</f>
        <v>https://docs.google.com/spreadsheets/d/1Zgud8Dms6M294hlWPbWkSsyk5svRChe786WK1BlgCzY/edit#gid=1278745739&amp;range=C12:G12</v>
      </c>
      <c r="O1246" t="s">
        <v>153</v>
      </c>
      <c r="P1246" t="s">
        <v>153</v>
      </c>
      <c r="Q1246" t="s">
        <v>111</v>
      </c>
      <c r="R1246">
        <v>8</v>
      </c>
    </row>
    <row r="1247" spans="1:18" x14ac:dyDescent="0.25">
      <c r="A1247" t="s">
        <v>756</v>
      </c>
      <c r="B1247" s="46">
        <f>VLOOKUP(Tabla14[[#This Row],[id]],Tabla2[],'aux buscarv'!B$1,FALSE)</f>
        <v>45000</v>
      </c>
      <c r="C1247" s="61">
        <f>VLOOKUP(Tabla14[[#This Row],[id]],Tabla2[],'aux buscarv'!C$1,FALSE)</f>
        <v>15</v>
      </c>
      <c r="D1247" s="61">
        <f>VLOOKUP(Tabla14[[#This Row],[id]],Tabla2[],'aux buscarv'!D$1,FALSE)</f>
        <v>3</v>
      </c>
      <c r="E1247" s="61">
        <f>VLOOKUP(Tabla14[[#This Row],[id]],Tabla2[],'aux buscarv'!E$1,FALSE)</f>
        <v>2023</v>
      </c>
      <c r="F1247" s="61">
        <f>VLOOKUP(Tabla14[[#This Row],[id]],Tabla2[],'aux buscarv'!F$1,FALSE)</f>
        <v>12</v>
      </c>
      <c r="G1247" s="61" t="str">
        <f>VLOOKUP(Tabla14[[#This Row],[id]],Tabla2[],'aux buscarv'!G$1,FALSE)</f>
        <v>ESTAR</v>
      </c>
      <c r="H1247" s="61" t="str">
        <f>VLOOKUP(Tabla14[[#This Row],[id]],Tabla2[],'aux buscarv'!H$1,FALSE)</f>
        <v>BUENOS AIRES</v>
      </c>
      <c r="I1247" s="61">
        <f>VLOOKUP(Tabla14[[#This Row],[id]],Tabla2[],'aux buscarv'!I$1,FALSE)</f>
        <v>52</v>
      </c>
      <c r="J1247" s="61" t="str">
        <f>VLOOKUP(Tabla14[[#This Row],[id]],Tabla2[],'aux buscarv'!J$1,FALSE)</f>
        <v>SAN VICENTE</v>
      </c>
      <c r="K1247" s="61" t="str">
        <f>VLOOKUP(Tabla14[[#This Row],[id]],Tabla2[],'aux buscarv'!K$1,FALSE)</f>
        <v>ALEJANDRO KORN</v>
      </c>
      <c r="L1247" s="61">
        <f>VLOOKUP(Tabla14[[#This Row],[id]],Tabla2[],'aux buscarv'!L$1,FALSE)</f>
        <v>0</v>
      </c>
      <c r="M1247" s="61" t="str">
        <f>VLOOKUP(Tabla14[[#This Row],[id]],Tabla2[],'aux buscarv'!M$1,FALSE)</f>
        <v>AV INDEPENDENCIA Y MARTIN MIGUEL DE GÜEMES</v>
      </c>
      <c r="N1247" s="62" t="str">
        <f>VLOOKUP(Tabla14[[#This Row],[id]],Tabla2[],'aux buscarv'!N$1,FALSE)</f>
        <v>https://docs.google.com/spreadsheets/d/1Zgud8Dms6M294hlWPbWkSsyk5svRChe786WK1BlgCzY/edit#gid=1278745739&amp;range=C12:G12</v>
      </c>
      <c r="O1247" t="s">
        <v>153</v>
      </c>
      <c r="P1247" t="s">
        <v>153</v>
      </c>
      <c r="Q1247" t="s">
        <v>154</v>
      </c>
      <c r="R1247">
        <v>8</v>
      </c>
    </row>
    <row r="1248" spans="1:18" x14ac:dyDescent="0.25">
      <c r="A1248" t="s">
        <v>756</v>
      </c>
      <c r="B1248" s="46">
        <f>VLOOKUP(Tabla14[[#This Row],[id]],Tabla2[],'aux buscarv'!B$1,FALSE)</f>
        <v>45000</v>
      </c>
      <c r="C1248" s="61">
        <f>VLOOKUP(Tabla14[[#This Row],[id]],Tabla2[],'aux buscarv'!C$1,FALSE)</f>
        <v>15</v>
      </c>
      <c r="D1248" s="61">
        <f>VLOOKUP(Tabla14[[#This Row],[id]],Tabla2[],'aux buscarv'!D$1,FALSE)</f>
        <v>3</v>
      </c>
      <c r="E1248" s="61">
        <f>VLOOKUP(Tabla14[[#This Row],[id]],Tabla2[],'aux buscarv'!E$1,FALSE)</f>
        <v>2023</v>
      </c>
      <c r="F1248" s="61">
        <f>VLOOKUP(Tabla14[[#This Row],[id]],Tabla2[],'aux buscarv'!F$1,FALSE)</f>
        <v>12</v>
      </c>
      <c r="G1248" s="61" t="str">
        <f>VLOOKUP(Tabla14[[#This Row],[id]],Tabla2[],'aux buscarv'!G$1,FALSE)</f>
        <v>ESTAR</v>
      </c>
      <c r="H1248" s="61" t="str">
        <f>VLOOKUP(Tabla14[[#This Row],[id]],Tabla2[],'aux buscarv'!H$1,FALSE)</f>
        <v>BUENOS AIRES</v>
      </c>
      <c r="I1248" s="61">
        <f>VLOOKUP(Tabla14[[#This Row],[id]],Tabla2[],'aux buscarv'!I$1,FALSE)</f>
        <v>52</v>
      </c>
      <c r="J1248" s="61" t="str">
        <f>VLOOKUP(Tabla14[[#This Row],[id]],Tabla2[],'aux buscarv'!J$1,FALSE)</f>
        <v>SAN VICENTE</v>
      </c>
      <c r="K1248" s="61" t="str">
        <f>VLOOKUP(Tabla14[[#This Row],[id]],Tabla2[],'aux buscarv'!K$1,FALSE)</f>
        <v>ALEJANDRO KORN</v>
      </c>
      <c r="L1248" s="61">
        <f>VLOOKUP(Tabla14[[#This Row],[id]],Tabla2[],'aux buscarv'!L$1,FALSE)</f>
        <v>0</v>
      </c>
      <c r="M1248" s="61" t="str">
        <f>VLOOKUP(Tabla14[[#This Row],[id]],Tabla2[],'aux buscarv'!M$1,FALSE)</f>
        <v>AV INDEPENDENCIA Y MARTIN MIGUEL DE GÜEMES</v>
      </c>
      <c r="N1248" s="62" t="str">
        <f>VLOOKUP(Tabla14[[#This Row],[id]],Tabla2[],'aux buscarv'!N$1,FALSE)</f>
        <v>https://docs.google.com/spreadsheets/d/1Zgud8Dms6M294hlWPbWkSsyk5svRChe786WK1BlgCzY/edit#gid=1278745739&amp;range=C12:G12</v>
      </c>
      <c r="O1248" t="s">
        <v>153</v>
      </c>
      <c r="P1248" t="s">
        <v>153</v>
      </c>
      <c r="Q1248" t="s">
        <v>155</v>
      </c>
      <c r="R1248">
        <v>6</v>
      </c>
    </row>
    <row r="1249" spans="1:18" x14ac:dyDescent="0.25">
      <c r="A1249" t="s">
        <v>756</v>
      </c>
      <c r="B1249" s="46">
        <f>VLOOKUP(Tabla14[[#This Row],[id]],Tabla2[],'aux buscarv'!B$1,FALSE)</f>
        <v>45000</v>
      </c>
      <c r="C1249" s="61">
        <f>VLOOKUP(Tabla14[[#This Row],[id]],Tabla2[],'aux buscarv'!C$1,FALSE)</f>
        <v>15</v>
      </c>
      <c r="D1249" s="61">
        <f>VLOOKUP(Tabla14[[#This Row],[id]],Tabla2[],'aux buscarv'!D$1,FALSE)</f>
        <v>3</v>
      </c>
      <c r="E1249" s="61">
        <f>VLOOKUP(Tabla14[[#This Row],[id]],Tabla2[],'aux buscarv'!E$1,FALSE)</f>
        <v>2023</v>
      </c>
      <c r="F1249" s="61">
        <f>VLOOKUP(Tabla14[[#This Row],[id]],Tabla2[],'aux buscarv'!F$1,FALSE)</f>
        <v>12</v>
      </c>
      <c r="G1249" s="61" t="str">
        <f>VLOOKUP(Tabla14[[#This Row],[id]],Tabla2[],'aux buscarv'!G$1,FALSE)</f>
        <v>ESTAR</v>
      </c>
      <c r="H1249" s="61" t="str">
        <f>VLOOKUP(Tabla14[[#This Row],[id]],Tabla2[],'aux buscarv'!H$1,FALSE)</f>
        <v>BUENOS AIRES</v>
      </c>
      <c r="I1249" s="61">
        <f>VLOOKUP(Tabla14[[#This Row],[id]],Tabla2[],'aux buscarv'!I$1,FALSE)</f>
        <v>52</v>
      </c>
      <c r="J1249" s="61" t="str">
        <f>VLOOKUP(Tabla14[[#This Row],[id]],Tabla2[],'aux buscarv'!J$1,FALSE)</f>
        <v>SAN VICENTE</v>
      </c>
      <c r="K1249" s="61" t="str">
        <f>VLOOKUP(Tabla14[[#This Row],[id]],Tabla2[],'aux buscarv'!K$1,FALSE)</f>
        <v>ALEJANDRO KORN</v>
      </c>
      <c r="L1249" s="61">
        <f>VLOOKUP(Tabla14[[#This Row],[id]],Tabla2[],'aux buscarv'!L$1,FALSE)</f>
        <v>0</v>
      </c>
      <c r="M1249" s="61" t="str">
        <f>VLOOKUP(Tabla14[[#This Row],[id]],Tabla2[],'aux buscarv'!M$1,FALSE)</f>
        <v>AV INDEPENDENCIA Y MARTIN MIGUEL DE GÜEMES</v>
      </c>
      <c r="N1249" s="62" t="str">
        <f>VLOOKUP(Tabla14[[#This Row],[id]],Tabla2[],'aux buscarv'!N$1,FALSE)</f>
        <v>https://docs.google.com/spreadsheets/d/1Zgud8Dms6M294hlWPbWkSsyk5svRChe786WK1BlgCzY/edit#gid=1278745739&amp;range=C12:G12</v>
      </c>
      <c r="O1249" t="s">
        <v>153</v>
      </c>
      <c r="P1249" t="s">
        <v>153</v>
      </c>
      <c r="Q1249" t="s">
        <v>157</v>
      </c>
      <c r="R1249">
        <v>1</v>
      </c>
    </row>
    <row r="1250" spans="1:18" x14ac:dyDescent="0.25">
      <c r="A1250" t="s">
        <v>756</v>
      </c>
      <c r="B1250" s="46">
        <f>VLOOKUP(Tabla14[[#This Row],[id]],Tabla2[],'aux buscarv'!B$1,FALSE)</f>
        <v>45000</v>
      </c>
      <c r="C1250" s="61">
        <f>VLOOKUP(Tabla14[[#This Row],[id]],Tabla2[],'aux buscarv'!C$1,FALSE)</f>
        <v>15</v>
      </c>
      <c r="D1250" s="61">
        <f>VLOOKUP(Tabla14[[#This Row],[id]],Tabla2[],'aux buscarv'!D$1,FALSE)</f>
        <v>3</v>
      </c>
      <c r="E1250" s="61">
        <f>VLOOKUP(Tabla14[[#This Row],[id]],Tabla2[],'aux buscarv'!E$1,FALSE)</f>
        <v>2023</v>
      </c>
      <c r="F1250" s="61">
        <f>VLOOKUP(Tabla14[[#This Row],[id]],Tabla2[],'aux buscarv'!F$1,FALSE)</f>
        <v>12</v>
      </c>
      <c r="G1250" s="61" t="str">
        <f>VLOOKUP(Tabla14[[#This Row],[id]],Tabla2[],'aux buscarv'!G$1,FALSE)</f>
        <v>ESTAR</v>
      </c>
      <c r="H1250" s="61" t="str">
        <f>VLOOKUP(Tabla14[[#This Row],[id]],Tabla2[],'aux buscarv'!H$1,FALSE)</f>
        <v>BUENOS AIRES</v>
      </c>
      <c r="I1250" s="61">
        <f>VLOOKUP(Tabla14[[#This Row],[id]],Tabla2[],'aux buscarv'!I$1,FALSE)</f>
        <v>52</v>
      </c>
      <c r="J1250" s="61" t="str">
        <f>VLOOKUP(Tabla14[[#This Row],[id]],Tabla2[],'aux buscarv'!J$1,FALSE)</f>
        <v>SAN VICENTE</v>
      </c>
      <c r="K1250" s="61" t="str">
        <f>VLOOKUP(Tabla14[[#This Row],[id]],Tabla2[],'aux buscarv'!K$1,FALSE)</f>
        <v>ALEJANDRO KORN</v>
      </c>
      <c r="L1250" s="61">
        <f>VLOOKUP(Tabla14[[#This Row],[id]],Tabla2[],'aux buscarv'!L$1,FALSE)</f>
        <v>0</v>
      </c>
      <c r="M1250" s="61" t="str">
        <f>VLOOKUP(Tabla14[[#This Row],[id]],Tabla2[],'aux buscarv'!M$1,FALSE)</f>
        <v>AV INDEPENDENCIA Y MARTIN MIGUEL DE GÜEMES</v>
      </c>
      <c r="N1250" s="62" t="str">
        <f>VLOOKUP(Tabla14[[#This Row],[id]],Tabla2[],'aux buscarv'!N$1,FALSE)</f>
        <v>https://docs.google.com/spreadsheets/d/1Zgud8Dms6M294hlWPbWkSsyk5svRChe786WK1BlgCzY/edit#gid=1278745739&amp;range=C12:G12</v>
      </c>
      <c r="O1250" t="s">
        <v>153</v>
      </c>
      <c r="P1250" t="s">
        <v>153</v>
      </c>
      <c r="Q1250" t="s">
        <v>134</v>
      </c>
      <c r="R1250">
        <v>7</v>
      </c>
    </row>
    <row r="1251" spans="1:18" x14ac:dyDescent="0.25">
      <c r="A1251" t="s">
        <v>749</v>
      </c>
      <c r="B1251" s="46">
        <f>VLOOKUP(Tabla14[[#This Row],[id]],Tabla2[],'aux buscarv'!B$1,FALSE)</f>
        <v>45000</v>
      </c>
      <c r="C1251" s="61">
        <f>VLOOKUP(Tabla14[[#This Row],[id]],Tabla2[],'aux buscarv'!C$1,FALSE)</f>
        <v>15</v>
      </c>
      <c r="D1251" s="61">
        <f>VLOOKUP(Tabla14[[#This Row],[id]],Tabla2[],'aux buscarv'!D$1,FALSE)</f>
        <v>3</v>
      </c>
      <c r="E1251" s="61">
        <f>VLOOKUP(Tabla14[[#This Row],[id]],Tabla2[],'aux buscarv'!E$1,FALSE)</f>
        <v>2023</v>
      </c>
      <c r="F1251" s="61">
        <f>VLOOKUP(Tabla14[[#This Row],[id]],Tabla2[],'aux buscarv'!F$1,FALSE)</f>
        <v>12</v>
      </c>
      <c r="G1251" s="61" t="str">
        <f>VLOOKUP(Tabla14[[#This Row],[id]],Tabla2[],'aux buscarv'!G$1,FALSE)</f>
        <v>EETB</v>
      </c>
      <c r="H1251" s="61" t="str">
        <f>VLOOKUP(Tabla14[[#This Row],[id]],Tabla2[],'aux buscarv'!H$1,FALSE)</f>
        <v>BUENOS AIRES</v>
      </c>
      <c r="I1251" s="61">
        <f>VLOOKUP(Tabla14[[#This Row],[id]],Tabla2[],'aux buscarv'!I$1,FALSE)</f>
        <v>50</v>
      </c>
      <c r="J1251" s="61" t="str">
        <f>VLOOKUP(Tabla14[[#This Row],[id]],Tabla2[],'aux buscarv'!J$1,FALSE)</f>
        <v>HURLINGHAM</v>
      </c>
      <c r="K1251" s="61" t="str">
        <f>VLOOKUP(Tabla14[[#This Row],[id]],Tabla2[],'aux buscarv'!K$1,FALSE)</f>
        <v>WILLIAN MORRIS</v>
      </c>
      <c r="L1251" s="61">
        <f>VLOOKUP(Tabla14[[#This Row],[id]],Tabla2[],'aux buscarv'!L$1,FALSE)</f>
        <v>0</v>
      </c>
      <c r="M1251" s="61" t="str">
        <f>VLOOKUP(Tabla14[[#This Row],[id]],Tabla2[],'aux buscarv'!M$1,FALSE)</f>
        <v>GENERAL CONRADO VILLEGAS Y CAÑUELAS SUR</v>
      </c>
      <c r="N1251" s="62" t="str">
        <f>VLOOKUP(Tabla14[[#This Row],[id]],Tabla2[],'aux buscarv'!N$1,FALSE)</f>
        <v>https://docs.google.com/spreadsheets/d/1Zgud8Dms6M294hlWPbWkSsyk5svRChe786WK1BlgCzY/edit#gid=243295296&amp;range=E43</v>
      </c>
      <c r="O1251" t="s">
        <v>109</v>
      </c>
      <c r="P1251" t="s">
        <v>110</v>
      </c>
      <c r="Q1251" t="s">
        <v>111</v>
      </c>
      <c r="R1251">
        <v>9</v>
      </c>
    </row>
    <row r="1252" spans="1:18" x14ac:dyDescent="0.25">
      <c r="A1252" t="s">
        <v>749</v>
      </c>
      <c r="B1252" s="46">
        <f>VLOOKUP(Tabla14[[#This Row],[id]],Tabla2[],'aux buscarv'!B$1,FALSE)</f>
        <v>45000</v>
      </c>
      <c r="C1252" s="61">
        <f>VLOOKUP(Tabla14[[#This Row],[id]],Tabla2[],'aux buscarv'!C$1,FALSE)</f>
        <v>15</v>
      </c>
      <c r="D1252" s="61">
        <f>VLOOKUP(Tabla14[[#This Row],[id]],Tabla2[],'aux buscarv'!D$1,FALSE)</f>
        <v>3</v>
      </c>
      <c r="E1252" s="61">
        <f>VLOOKUP(Tabla14[[#This Row],[id]],Tabla2[],'aux buscarv'!E$1,FALSE)</f>
        <v>2023</v>
      </c>
      <c r="F1252" s="61">
        <f>VLOOKUP(Tabla14[[#This Row],[id]],Tabla2[],'aux buscarv'!F$1,FALSE)</f>
        <v>12</v>
      </c>
      <c r="G1252" s="61" t="str">
        <f>VLOOKUP(Tabla14[[#This Row],[id]],Tabla2[],'aux buscarv'!G$1,FALSE)</f>
        <v>EETB</v>
      </c>
      <c r="H1252" s="61" t="str">
        <f>VLOOKUP(Tabla14[[#This Row],[id]],Tabla2[],'aux buscarv'!H$1,FALSE)</f>
        <v>BUENOS AIRES</v>
      </c>
      <c r="I1252" s="61">
        <f>VLOOKUP(Tabla14[[#This Row],[id]],Tabla2[],'aux buscarv'!I$1,FALSE)</f>
        <v>50</v>
      </c>
      <c r="J1252" s="61" t="str">
        <f>VLOOKUP(Tabla14[[#This Row],[id]],Tabla2[],'aux buscarv'!J$1,FALSE)</f>
        <v>HURLINGHAM</v>
      </c>
      <c r="K1252" s="61" t="str">
        <f>VLOOKUP(Tabla14[[#This Row],[id]],Tabla2[],'aux buscarv'!K$1,FALSE)</f>
        <v>WILLIAN MORRIS</v>
      </c>
      <c r="L1252" s="61">
        <f>VLOOKUP(Tabla14[[#This Row],[id]],Tabla2[],'aux buscarv'!L$1,FALSE)</f>
        <v>0</v>
      </c>
      <c r="M1252" s="61" t="str">
        <f>VLOOKUP(Tabla14[[#This Row],[id]],Tabla2[],'aux buscarv'!M$1,FALSE)</f>
        <v>GENERAL CONRADO VILLEGAS Y CAÑUELAS SUR</v>
      </c>
      <c r="N1252" s="62" t="str">
        <f>VLOOKUP(Tabla14[[#This Row],[id]],Tabla2[],'aux buscarv'!N$1,FALSE)</f>
        <v>https://docs.google.com/spreadsheets/d/1Zgud8Dms6M294hlWPbWkSsyk5svRChe786WK1BlgCzY/edit#gid=243295296&amp;range=E43</v>
      </c>
      <c r="O1252" t="s">
        <v>109</v>
      </c>
      <c r="P1252" t="s">
        <v>110</v>
      </c>
      <c r="Q1252" t="s">
        <v>112</v>
      </c>
      <c r="R1252">
        <v>13</v>
      </c>
    </row>
    <row r="1253" spans="1:18" x14ac:dyDescent="0.25">
      <c r="A1253" t="s">
        <v>749</v>
      </c>
      <c r="B1253" s="46">
        <f>VLOOKUP(Tabla14[[#This Row],[id]],Tabla2[],'aux buscarv'!B$1,FALSE)</f>
        <v>45000</v>
      </c>
      <c r="C1253" s="61">
        <f>VLOOKUP(Tabla14[[#This Row],[id]],Tabla2[],'aux buscarv'!C$1,FALSE)</f>
        <v>15</v>
      </c>
      <c r="D1253" s="61">
        <f>VLOOKUP(Tabla14[[#This Row],[id]],Tabla2[],'aux buscarv'!D$1,FALSE)</f>
        <v>3</v>
      </c>
      <c r="E1253" s="61">
        <f>VLOOKUP(Tabla14[[#This Row],[id]],Tabla2[],'aux buscarv'!E$1,FALSE)</f>
        <v>2023</v>
      </c>
      <c r="F1253" s="61">
        <f>VLOOKUP(Tabla14[[#This Row],[id]],Tabla2[],'aux buscarv'!F$1,FALSE)</f>
        <v>12</v>
      </c>
      <c r="G1253" s="61" t="str">
        <f>VLOOKUP(Tabla14[[#This Row],[id]],Tabla2[],'aux buscarv'!G$1,FALSE)</f>
        <v>EETB</v>
      </c>
      <c r="H1253" s="61" t="str">
        <f>VLOOKUP(Tabla14[[#This Row],[id]],Tabla2[],'aux buscarv'!H$1,FALSE)</f>
        <v>BUENOS AIRES</v>
      </c>
      <c r="I1253" s="61">
        <f>VLOOKUP(Tabla14[[#This Row],[id]],Tabla2[],'aux buscarv'!I$1,FALSE)</f>
        <v>50</v>
      </c>
      <c r="J1253" s="61" t="str">
        <f>VLOOKUP(Tabla14[[#This Row],[id]],Tabla2[],'aux buscarv'!J$1,FALSE)</f>
        <v>HURLINGHAM</v>
      </c>
      <c r="K1253" s="61" t="str">
        <f>VLOOKUP(Tabla14[[#This Row],[id]],Tabla2[],'aux buscarv'!K$1,FALSE)</f>
        <v>WILLIAN MORRIS</v>
      </c>
      <c r="L1253" s="61">
        <f>VLOOKUP(Tabla14[[#This Row],[id]],Tabla2[],'aux buscarv'!L$1,FALSE)</f>
        <v>0</v>
      </c>
      <c r="M1253" s="61" t="str">
        <f>VLOOKUP(Tabla14[[#This Row],[id]],Tabla2[],'aux buscarv'!M$1,FALSE)</f>
        <v>GENERAL CONRADO VILLEGAS Y CAÑUELAS SUR</v>
      </c>
      <c r="N1253" s="62" t="str">
        <f>VLOOKUP(Tabla14[[#This Row],[id]],Tabla2[],'aux buscarv'!N$1,FALSE)</f>
        <v>https://docs.google.com/spreadsheets/d/1Zgud8Dms6M294hlWPbWkSsyk5svRChe786WK1BlgCzY/edit#gid=243295296&amp;range=E43</v>
      </c>
      <c r="O1253" t="s">
        <v>109</v>
      </c>
      <c r="P1253" t="s">
        <v>110</v>
      </c>
      <c r="Q1253" t="s">
        <v>120</v>
      </c>
      <c r="R1253">
        <v>4</v>
      </c>
    </row>
    <row r="1254" spans="1:18" x14ac:dyDescent="0.25">
      <c r="A1254" t="s">
        <v>749</v>
      </c>
      <c r="B1254" s="46">
        <f>VLOOKUP(Tabla14[[#This Row],[id]],Tabla2[],'aux buscarv'!B$1,FALSE)</f>
        <v>45000</v>
      </c>
      <c r="C1254" s="61">
        <f>VLOOKUP(Tabla14[[#This Row],[id]],Tabla2[],'aux buscarv'!C$1,FALSE)</f>
        <v>15</v>
      </c>
      <c r="D1254" s="61">
        <f>VLOOKUP(Tabla14[[#This Row],[id]],Tabla2[],'aux buscarv'!D$1,FALSE)</f>
        <v>3</v>
      </c>
      <c r="E1254" s="61">
        <f>VLOOKUP(Tabla14[[#This Row],[id]],Tabla2[],'aux buscarv'!E$1,FALSE)</f>
        <v>2023</v>
      </c>
      <c r="F1254" s="61">
        <f>VLOOKUP(Tabla14[[#This Row],[id]],Tabla2[],'aux buscarv'!F$1,FALSE)</f>
        <v>12</v>
      </c>
      <c r="G1254" s="61" t="str">
        <f>VLOOKUP(Tabla14[[#This Row],[id]],Tabla2[],'aux buscarv'!G$1,FALSE)</f>
        <v>EETB</v>
      </c>
      <c r="H1254" s="61" t="str">
        <f>VLOOKUP(Tabla14[[#This Row],[id]],Tabla2[],'aux buscarv'!H$1,FALSE)</f>
        <v>BUENOS AIRES</v>
      </c>
      <c r="I1254" s="61">
        <f>VLOOKUP(Tabla14[[#This Row],[id]],Tabla2[],'aux buscarv'!I$1,FALSE)</f>
        <v>50</v>
      </c>
      <c r="J1254" s="61" t="str">
        <f>VLOOKUP(Tabla14[[#This Row],[id]],Tabla2[],'aux buscarv'!J$1,FALSE)</f>
        <v>HURLINGHAM</v>
      </c>
      <c r="K1254" s="61" t="str">
        <f>VLOOKUP(Tabla14[[#This Row],[id]],Tabla2[],'aux buscarv'!K$1,FALSE)</f>
        <v>WILLIAN MORRIS</v>
      </c>
      <c r="L1254" s="61">
        <f>VLOOKUP(Tabla14[[#This Row],[id]],Tabla2[],'aux buscarv'!L$1,FALSE)</f>
        <v>0</v>
      </c>
      <c r="M1254" s="61" t="str">
        <f>VLOOKUP(Tabla14[[#This Row],[id]],Tabla2[],'aux buscarv'!M$1,FALSE)</f>
        <v>GENERAL CONRADO VILLEGAS Y CAÑUELAS SUR</v>
      </c>
      <c r="N1254" s="62" t="str">
        <f>VLOOKUP(Tabla14[[#This Row],[id]],Tabla2[],'aux buscarv'!N$1,FALSE)</f>
        <v>https://docs.google.com/spreadsheets/d/1Zgud8Dms6M294hlWPbWkSsyk5svRChe786WK1BlgCzY/edit#gid=243295296&amp;range=E43</v>
      </c>
      <c r="O1254" t="s">
        <v>109</v>
      </c>
      <c r="P1254" t="s">
        <v>110</v>
      </c>
      <c r="Q1254" t="s">
        <v>121</v>
      </c>
      <c r="R1254">
        <v>3</v>
      </c>
    </row>
    <row r="1255" spans="1:18" x14ac:dyDescent="0.25">
      <c r="A1255" t="s">
        <v>749</v>
      </c>
      <c r="B1255" s="46">
        <f>VLOOKUP(Tabla14[[#This Row],[id]],Tabla2[],'aux buscarv'!B$1,FALSE)</f>
        <v>45000</v>
      </c>
      <c r="C1255" s="61">
        <f>VLOOKUP(Tabla14[[#This Row],[id]],Tabla2[],'aux buscarv'!C$1,FALSE)</f>
        <v>15</v>
      </c>
      <c r="D1255" s="61">
        <f>VLOOKUP(Tabla14[[#This Row],[id]],Tabla2[],'aux buscarv'!D$1,FALSE)</f>
        <v>3</v>
      </c>
      <c r="E1255" s="61">
        <f>VLOOKUP(Tabla14[[#This Row],[id]],Tabla2[],'aux buscarv'!E$1,FALSE)</f>
        <v>2023</v>
      </c>
      <c r="F1255" s="61">
        <f>VLOOKUP(Tabla14[[#This Row],[id]],Tabla2[],'aux buscarv'!F$1,FALSE)</f>
        <v>12</v>
      </c>
      <c r="G1255" s="61" t="str">
        <f>VLOOKUP(Tabla14[[#This Row],[id]],Tabla2[],'aux buscarv'!G$1,FALSE)</f>
        <v>EETB</v>
      </c>
      <c r="H1255" s="61" t="str">
        <f>VLOOKUP(Tabla14[[#This Row],[id]],Tabla2[],'aux buscarv'!H$1,FALSE)</f>
        <v>BUENOS AIRES</v>
      </c>
      <c r="I1255" s="61">
        <f>VLOOKUP(Tabla14[[#This Row],[id]],Tabla2[],'aux buscarv'!I$1,FALSE)</f>
        <v>50</v>
      </c>
      <c r="J1255" s="61" t="str">
        <f>VLOOKUP(Tabla14[[#This Row],[id]],Tabla2[],'aux buscarv'!J$1,FALSE)</f>
        <v>HURLINGHAM</v>
      </c>
      <c r="K1255" s="61" t="str">
        <f>VLOOKUP(Tabla14[[#This Row],[id]],Tabla2[],'aux buscarv'!K$1,FALSE)</f>
        <v>WILLIAN MORRIS</v>
      </c>
      <c r="L1255" s="61">
        <f>VLOOKUP(Tabla14[[#This Row],[id]],Tabla2[],'aux buscarv'!L$1,FALSE)</f>
        <v>0</v>
      </c>
      <c r="M1255" s="61" t="str">
        <f>VLOOKUP(Tabla14[[#This Row],[id]],Tabla2[],'aux buscarv'!M$1,FALSE)</f>
        <v>GENERAL CONRADO VILLEGAS Y CAÑUELAS SUR</v>
      </c>
      <c r="N1255" s="62" t="str">
        <f>VLOOKUP(Tabla14[[#This Row],[id]],Tabla2[],'aux buscarv'!N$1,FALSE)</f>
        <v>https://docs.google.com/spreadsheets/d/1Zgud8Dms6M294hlWPbWkSsyk5svRChe786WK1BlgCzY/edit#gid=243295296&amp;range=E43</v>
      </c>
      <c r="O1255" t="s">
        <v>109</v>
      </c>
      <c r="P1255" t="s">
        <v>113</v>
      </c>
      <c r="Q1255" t="s">
        <v>112</v>
      </c>
      <c r="R1255">
        <v>2</v>
      </c>
    </row>
    <row r="1256" spans="1:18" x14ac:dyDescent="0.25">
      <c r="A1256" t="s">
        <v>749</v>
      </c>
      <c r="B1256" s="46">
        <f>VLOOKUP(Tabla14[[#This Row],[id]],Tabla2[],'aux buscarv'!B$1,FALSE)</f>
        <v>45000</v>
      </c>
      <c r="C1256" s="61">
        <f>VLOOKUP(Tabla14[[#This Row],[id]],Tabla2[],'aux buscarv'!C$1,FALSE)</f>
        <v>15</v>
      </c>
      <c r="D1256" s="61">
        <f>VLOOKUP(Tabla14[[#This Row],[id]],Tabla2[],'aux buscarv'!D$1,FALSE)</f>
        <v>3</v>
      </c>
      <c r="E1256" s="61">
        <f>VLOOKUP(Tabla14[[#This Row],[id]],Tabla2[],'aux buscarv'!E$1,FALSE)</f>
        <v>2023</v>
      </c>
      <c r="F1256" s="61">
        <f>VLOOKUP(Tabla14[[#This Row],[id]],Tabla2[],'aux buscarv'!F$1,FALSE)</f>
        <v>12</v>
      </c>
      <c r="G1256" s="61" t="str">
        <f>VLOOKUP(Tabla14[[#This Row],[id]],Tabla2[],'aux buscarv'!G$1,FALSE)</f>
        <v>EETB</v>
      </c>
      <c r="H1256" s="61" t="str">
        <f>VLOOKUP(Tabla14[[#This Row],[id]],Tabla2[],'aux buscarv'!H$1,FALSE)</f>
        <v>BUENOS AIRES</v>
      </c>
      <c r="I1256" s="61">
        <f>VLOOKUP(Tabla14[[#This Row],[id]],Tabla2[],'aux buscarv'!I$1,FALSE)</f>
        <v>50</v>
      </c>
      <c r="J1256" s="61" t="str">
        <f>VLOOKUP(Tabla14[[#This Row],[id]],Tabla2[],'aux buscarv'!J$1,FALSE)</f>
        <v>HURLINGHAM</v>
      </c>
      <c r="K1256" s="61" t="str">
        <f>VLOOKUP(Tabla14[[#This Row],[id]],Tabla2[],'aux buscarv'!K$1,FALSE)</f>
        <v>WILLIAN MORRIS</v>
      </c>
      <c r="L1256" s="61">
        <f>VLOOKUP(Tabla14[[#This Row],[id]],Tabla2[],'aux buscarv'!L$1,FALSE)</f>
        <v>0</v>
      </c>
      <c r="M1256" s="61" t="str">
        <f>VLOOKUP(Tabla14[[#This Row],[id]],Tabla2[],'aux buscarv'!M$1,FALSE)</f>
        <v>GENERAL CONRADO VILLEGAS Y CAÑUELAS SUR</v>
      </c>
      <c r="N1256" s="62" t="str">
        <f>VLOOKUP(Tabla14[[#This Row],[id]],Tabla2[],'aux buscarv'!N$1,FALSE)</f>
        <v>https://docs.google.com/spreadsheets/d/1Zgud8Dms6M294hlWPbWkSsyk5svRChe786WK1BlgCzY/edit#gid=243295296&amp;range=E43</v>
      </c>
      <c r="O1256" t="s">
        <v>114</v>
      </c>
      <c r="P1256" t="s">
        <v>115</v>
      </c>
      <c r="Q1256" t="s">
        <v>111</v>
      </c>
      <c r="R1256">
        <v>31</v>
      </c>
    </row>
    <row r="1257" spans="1:18" x14ac:dyDescent="0.25">
      <c r="A1257" t="s">
        <v>749</v>
      </c>
      <c r="B1257" s="46">
        <f>VLOOKUP(Tabla14[[#This Row],[id]],Tabla2[],'aux buscarv'!B$1,FALSE)</f>
        <v>45000</v>
      </c>
      <c r="C1257" s="61">
        <f>VLOOKUP(Tabla14[[#This Row],[id]],Tabla2[],'aux buscarv'!C$1,FALSE)</f>
        <v>15</v>
      </c>
      <c r="D1257" s="61">
        <f>VLOOKUP(Tabla14[[#This Row],[id]],Tabla2[],'aux buscarv'!D$1,FALSE)</f>
        <v>3</v>
      </c>
      <c r="E1257" s="61">
        <f>VLOOKUP(Tabla14[[#This Row],[id]],Tabla2[],'aux buscarv'!E$1,FALSE)</f>
        <v>2023</v>
      </c>
      <c r="F1257" s="61">
        <f>VLOOKUP(Tabla14[[#This Row],[id]],Tabla2[],'aux buscarv'!F$1,FALSE)</f>
        <v>12</v>
      </c>
      <c r="G1257" s="61" t="str">
        <f>VLOOKUP(Tabla14[[#This Row],[id]],Tabla2[],'aux buscarv'!G$1,FALSE)</f>
        <v>EETB</v>
      </c>
      <c r="H1257" s="61" t="str">
        <f>VLOOKUP(Tabla14[[#This Row],[id]],Tabla2[],'aux buscarv'!H$1,FALSE)</f>
        <v>BUENOS AIRES</v>
      </c>
      <c r="I1257" s="61">
        <f>VLOOKUP(Tabla14[[#This Row],[id]],Tabla2[],'aux buscarv'!I$1,FALSE)</f>
        <v>50</v>
      </c>
      <c r="J1257" s="61" t="str">
        <f>VLOOKUP(Tabla14[[#This Row],[id]],Tabla2[],'aux buscarv'!J$1,FALSE)</f>
        <v>HURLINGHAM</v>
      </c>
      <c r="K1257" s="61" t="str">
        <f>VLOOKUP(Tabla14[[#This Row],[id]],Tabla2[],'aux buscarv'!K$1,FALSE)</f>
        <v>WILLIAN MORRIS</v>
      </c>
      <c r="L1257" s="61">
        <f>VLOOKUP(Tabla14[[#This Row],[id]],Tabla2[],'aux buscarv'!L$1,FALSE)</f>
        <v>0</v>
      </c>
      <c r="M1257" s="61" t="str">
        <f>VLOOKUP(Tabla14[[#This Row],[id]],Tabla2[],'aux buscarv'!M$1,FALSE)</f>
        <v>GENERAL CONRADO VILLEGAS Y CAÑUELAS SUR</v>
      </c>
      <c r="N1257" s="62" t="str">
        <f>VLOOKUP(Tabla14[[#This Row],[id]],Tabla2[],'aux buscarv'!N$1,FALSE)</f>
        <v>https://docs.google.com/spreadsheets/d/1Zgud8Dms6M294hlWPbWkSsyk5svRChe786WK1BlgCzY/edit#gid=243295296&amp;range=E43</v>
      </c>
      <c r="O1257" t="s">
        <v>114</v>
      </c>
      <c r="P1257" t="s">
        <v>123</v>
      </c>
      <c r="Q1257" t="s">
        <v>124</v>
      </c>
      <c r="R1257">
        <v>2</v>
      </c>
    </row>
    <row r="1258" spans="1:18" x14ac:dyDescent="0.25">
      <c r="A1258" t="s">
        <v>749</v>
      </c>
      <c r="B1258" s="46">
        <f>VLOOKUP(Tabla14[[#This Row],[id]],Tabla2[],'aux buscarv'!B$1,FALSE)</f>
        <v>45000</v>
      </c>
      <c r="C1258" s="61">
        <f>VLOOKUP(Tabla14[[#This Row],[id]],Tabla2[],'aux buscarv'!C$1,FALSE)</f>
        <v>15</v>
      </c>
      <c r="D1258" s="61">
        <f>VLOOKUP(Tabla14[[#This Row],[id]],Tabla2[],'aux buscarv'!D$1,FALSE)</f>
        <v>3</v>
      </c>
      <c r="E1258" s="61">
        <f>VLOOKUP(Tabla14[[#This Row],[id]],Tabla2[],'aux buscarv'!E$1,FALSE)</f>
        <v>2023</v>
      </c>
      <c r="F1258" s="61">
        <f>VLOOKUP(Tabla14[[#This Row],[id]],Tabla2[],'aux buscarv'!F$1,FALSE)</f>
        <v>12</v>
      </c>
      <c r="G1258" s="61" t="str">
        <f>VLOOKUP(Tabla14[[#This Row],[id]],Tabla2[],'aux buscarv'!G$1,FALSE)</f>
        <v>EETB</v>
      </c>
      <c r="H1258" s="61" t="str">
        <f>VLOOKUP(Tabla14[[#This Row],[id]],Tabla2[],'aux buscarv'!H$1,FALSE)</f>
        <v>BUENOS AIRES</v>
      </c>
      <c r="I1258" s="61">
        <f>VLOOKUP(Tabla14[[#This Row],[id]],Tabla2[],'aux buscarv'!I$1,FALSE)</f>
        <v>50</v>
      </c>
      <c r="J1258" s="61" t="str">
        <f>VLOOKUP(Tabla14[[#This Row],[id]],Tabla2[],'aux buscarv'!J$1,FALSE)</f>
        <v>HURLINGHAM</v>
      </c>
      <c r="K1258" s="61" t="str">
        <f>VLOOKUP(Tabla14[[#This Row],[id]],Tabla2[],'aux buscarv'!K$1,FALSE)</f>
        <v>WILLIAN MORRIS</v>
      </c>
      <c r="L1258" s="61">
        <f>VLOOKUP(Tabla14[[#This Row],[id]],Tabla2[],'aux buscarv'!L$1,FALSE)</f>
        <v>0</v>
      </c>
      <c r="M1258" s="61" t="str">
        <f>VLOOKUP(Tabla14[[#This Row],[id]],Tabla2[],'aux buscarv'!M$1,FALSE)</f>
        <v>GENERAL CONRADO VILLEGAS Y CAÑUELAS SUR</v>
      </c>
      <c r="N1258" s="62" t="str">
        <f>VLOOKUP(Tabla14[[#This Row],[id]],Tabla2[],'aux buscarv'!N$1,FALSE)</f>
        <v>https://docs.google.com/spreadsheets/d/1Zgud8Dms6M294hlWPbWkSsyk5svRChe786WK1BlgCzY/edit#gid=243295296&amp;range=E43</v>
      </c>
      <c r="O1258" t="s">
        <v>114</v>
      </c>
      <c r="P1258" t="s">
        <v>123</v>
      </c>
      <c r="Q1258" t="s">
        <v>111</v>
      </c>
      <c r="R1258">
        <v>34</v>
      </c>
    </row>
    <row r="1259" spans="1:18" x14ac:dyDescent="0.25">
      <c r="A1259" t="s">
        <v>749</v>
      </c>
      <c r="B1259" s="46">
        <f>VLOOKUP(Tabla14[[#This Row],[id]],Tabla2[],'aux buscarv'!B$1,FALSE)</f>
        <v>45000</v>
      </c>
      <c r="C1259" s="61">
        <f>VLOOKUP(Tabla14[[#This Row],[id]],Tabla2[],'aux buscarv'!C$1,FALSE)</f>
        <v>15</v>
      </c>
      <c r="D1259" s="61">
        <f>VLOOKUP(Tabla14[[#This Row],[id]],Tabla2[],'aux buscarv'!D$1,FALSE)</f>
        <v>3</v>
      </c>
      <c r="E1259" s="61">
        <f>VLOOKUP(Tabla14[[#This Row],[id]],Tabla2[],'aux buscarv'!E$1,FALSE)</f>
        <v>2023</v>
      </c>
      <c r="F1259" s="61">
        <f>VLOOKUP(Tabla14[[#This Row],[id]],Tabla2[],'aux buscarv'!F$1,FALSE)</f>
        <v>12</v>
      </c>
      <c r="G1259" s="61" t="str">
        <f>VLOOKUP(Tabla14[[#This Row],[id]],Tabla2[],'aux buscarv'!G$1,FALSE)</f>
        <v>EETB</v>
      </c>
      <c r="H1259" s="61" t="str">
        <f>VLOOKUP(Tabla14[[#This Row],[id]],Tabla2[],'aux buscarv'!H$1,FALSE)</f>
        <v>BUENOS AIRES</v>
      </c>
      <c r="I1259" s="61">
        <f>VLOOKUP(Tabla14[[#This Row],[id]],Tabla2[],'aux buscarv'!I$1,FALSE)</f>
        <v>50</v>
      </c>
      <c r="J1259" s="61" t="str">
        <f>VLOOKUP(Tabla14[[#This Row],[id]],Tabla2[],'aux buscarv'!J$1,FALSE)</f>
        <v>HURLINGHAM</v>
      </c>
      <c r="K1259" s="61" t="str">
        <f>VLOOKUP(Tabla14[[#This Row],[id]],Tabla2[],'aux buscarv'!K$1,FALSE)</f>
        <v>WILLIAN MORRIS</v>
      </c>
      <c r="L1259" s="61">
        <f>VLOOKUP(Tabla14[[#This Row],[id]],Tabla2[],'aux buscarv'!L$1,FALSE)</f>
        <v>0</v>
      </c>
      <c r="M1259" s="61" t="str">
        <f>VLOOKUP(Tabla14[[#This Row],[id]],Tabla2[],'aux buscarv'!M$1,FALSE)</f>
        <v>GENERAL CONRADO VILLEGAS Y CAÑUELAS SUR</v>
      </c>
      <c r="N1259" s="62" t="str">
        <f>VLOOKUP(Tabla14[[#This Row],[id]],Tabla2[],'aux buscarv'!N$1,FALSE)</f>
        <v>https://docs.google.com/spreadsheets/d/1Zgud8Dms6M294hlWPbWkSsyk5svRChe786WK1BlgCzY/edit#gid=243295296&amp;range=E43</v>
      </c>
      <c r="O1259" t="s">
        <v>129</v>
      </c>
      <c r="P1259" t="s">
        <v>1023</v>
      </c>
      <c r="Q1259" t="s">
        <v>111</v>
      </c>
      <c r="R1259">
        <v>3</v>
      </c>
    </row>
    <row r="1260" spans="1:18" x14ac:dyDescent="0.25">
      <c r="A1260" t="s">
        <v>749</v>
      </c>
      <c r="B1260" s="46">
        <f>VLOOKUP(Tabla14[[#This Row],[id]],Tabla2[],'aux buscarv'!B$1,FALSE)</f>
        <v>45000</v>
      </c>
      <c r="C1260" s="61">
        <f>VLOOKUP(Tabla14[[#This Row],[id]],Tabla2[],'aux buscarv'!C$1,FALSE)</f>
        <v>15</v>
      </c>
      <c r="D1260" s="61">
        <f>VLOOKUP(Tabla14[[#This Row],[id]],Tabla2[],'aux buscarv'!D$1,FALSE)</f>
        <v>3</v>
      </c>
      <c r="E1260" s="61">
        <f>VLOOKUP(Tabla14[[#This Row],[id]],Tabla2[],'aux buscarv'!E$1,FALSE)</f>
        <v>2023</v>
      </c>
      <c r="F1260" s="61">
        <f>VLOOKUP(Tabla14[[#This Row],[id]],Tabla2[],'aux buscarv'!F$1,FALSE)</f>
        <v>12</v>
      </c>
      <c r="G1260" s="61" t="str">
        <f>VLOOKUP(Tabla14[[#This Row],[id]],Tabla2[],'aux buscarv'!G$1,FALSE)</f>
        <v>EETB</v>
      </c>
      <c r="H1260" s="61" t="str">
        <f>VLOOKUP(Tabla14[[#This Row],[id]],Tabla2[],'aux buscarv'!H$1,FALSE)</f>
        <v>BUENOS AIRES</v>
      </c>
      <c r="I1260" s="61">
        <f>VLOOKUP(Tabla14[[#This Row],[id]],Tabla2[],'aux buscarv'!I$1,FALSE)</f>
        <v>50</v>
      </c>
      <c r="J1260" s="61" t="str">
        <f>VLOOKUP(Tabla14[[#This Row],[id]],Tabla2[],'aux buscarv'!J$1,FALSE)</f>
        <v>HURLINGHAM</v>
      </c>
      <c r="K1260" s="61" t="str">
        <f>VLOOKUP(Tabla14[[#This Row],[id]],Tabla2[],'aux buscarv'!K$1,FALSE)</f>
        <v>WILLIAN MORRIS</v>
      </c>
      <c r="L1260" s="61">
        <f>VLOOKUP(Tabla14[[#This Row],[id]],Tabla2[],'aux buscarv'!L$1,FALSE)</f>
        <v>0</v>
      </c>
      <c r="M1260" s="61" t="str">
        <f>VLOOKUP(Tabla14[[#This Row],[id]],Tabla2[],'aux buscarv'!M$1,FALSE)</f>
        <v>GENERAL CONRADO VILLEGAS Y CAÑUELAS SUR</v>
      </c>
      <c r="N1260" s="62" t="str">
        <f>VLOOKUP(Tabla14[[#This Row],[id]],Tabla2[],'aux buscarv'!N$1,FALSE)</f>
        <v>https://docs.google.com/spreadsheets/d/1Zgud8Dms6M294hlWPbWkSsyk5svRChe786WK1BlgCzY/edit#gid=243295296&amp;range=E43</v>
      </c>
      <c r="O1260" t="s">
        <v>129</v>
      </c>
      <c r="P1260" t="s">
        <v>1025</v>
      </c>
      <c r="Q1260" t="s">
        <v>111</v>
      </c>
      <c r="R1260">
        <v>6</v>
      </c>
    </row>
    <row r="1261" spans="1:18" x14ac:dyDescent="0.25">
      <c r="A1261" t="s">
        <v>749</v>
      </c>
      <c r="B1261" s="46">
        <f>VLOOKUP(Tabla14[[#This Row],[id]],Tabla2[],'aux buscarv'!B$1,FALSE)</f>
        <v>45000</v>
      </c>
      <c r="C1261" s="61">
        <f>VLOOKUP(Tabla14[[#This Row],[id]],Tabla2[],'aux buscarv'!C$1,FALSE)</f>
        <v>15</v>
      </c>
      <c r="D1261" s="61">
        <f>VLOOKUP(Tabla14[[#This Row],[id]],Tabla2[],'aux buscarv'!D$1,FALSE)</f>
        <v>3</v>
      </c>
      <c r="E1261" s="61">
        <f>VLOOKUP(Tabla14[[#This Row],[id]],Tabla2[],'aux buscarv'!E$1,FALSE)</f>
        <v>2023</v>
      </c>
      <c r="F1261" s="61">
        <f>VLOOKUP(Tabla14[[#This Row],[id]],Tabla2[],'aux buscarv'!F$1,FALSE)</f>
        <v>12</v>
      </c>
      <c r="G1261" s="61" t="str">
        <f>VLOOKUP(Tabla14[[#This Row],[id]],Tabla2[],'aux buscarv'!G$1,FALSE)</f>
        <v>EETB</v>
      </c>
      <c r="H1261" s="61" t="str">
        <f>VLOOKUP(Tabla14[[#This Row],[id]],Tabla2[],'aux buscarv'!H$1,FALSE)</f>
        <v>BUENOS AIRES</v>
      </c>
      <c r="I1261" s="61">
        <f>VLOOKUP(Tabla14[[#This Row],[id]],Tabla2[],'aux buscarv'!I$1,FALSE)</f>
        <v>50</v>
      </c>
      <c r="J1261" s="61" t="str">
        <f>VLOOKUP(Tabla14[[#This Row],[id]],Tabla2[],'aux buscarv'!J$1,FALSE)</f>
        <v>HURLINGHAM</v>
      </c>
      <c r="K1261" s="61" t="str">
        <f>VLOOKUP(Tabla14[[#This Row],[id]],Tabla2[],'aux buscarv'!K$1,FALSE)</f>
        <v>WILLIAN MORRIS</v>
      </c>
      <c r="L1261" s="61">
        <f>VLOOKUP(Tabla14[[#This Row],[id]],Tabla2[],'aux buscarv'!L$1,FALSE)</f>
        <v>0</v>
      </c>
      <c r="M1261" s="61" t="str">
        <f>VLOOKUP(Tabla14[[#This Row],[id]],Tabla2[],'aux buscarv'!M$1,FALSE)</f>
        <v>GENERAL CONRADO VILLEGAS Y CAÑUELAS SUR</v>
      </c>
      <c r="N1261" s="62" t="str">
        <f>VLOOKUP(Tabla14[[#This Row],[id]],Tabla2[],'aux buscarv'!N$1,FALSE)</f>
        <v>https://docs.google.com/spreadsheets/d/1Zgud8Dms6M294hlWPbWkSsyk5svRChe786WK1BlgCzY/edit#gid=243295296&amp;range=E43</v>
      </c>
      <c r="O1261" t="s">
        <v>129</v>
      </c>
      <c r="P1261" t="s">
        <v>137</v>
      </c>
      <c r="Q1261" t="s">
        <v>111</v>
      </c>
      <c r="R1261">
        <v>3</v>
      </c>
    </row>
    <row r="1262" spans="1:18" x14ac:dyDescent="0.25">
      <c r="A1262" t="s">
        <v>749</v>
      </c>
      <c r="B1262" s="46">
        <f>VLOOKUP(Tabla14[[#This Row],[id]],Tabla2[],'aux buscarv'!B$1,FALSE)</f>
        <v>45000</v>
      </c>
      <c r="C1262" s="61">
        <f>VLOOKUP(Tabla14[[#This Row],[id]],Tabla2[],'aux buscarv'!C$1,FALSE)</f>
        <v>15</v>
      </c>
      <c r="D1262" s="61">
        <f>VLOOKUP(Tabla14[[#This Row],[id]],Tabla2[],'aux buscarv'!D$1,FALSE)</f>
        <v>3</v>
      </c>
      <c r="E1262" s="61">
        <f>VLOOKUP(Tabla14[[#This Row],[id]],Tabla2[],'aux buscarv'!E$1,FALSE)</f>
        <v>2023</v>
      </c>
      <c r="F1262" s="61">
        <f>VLOOKUP(Tabla14[[#This Row],[id]],Tabla2[],'aux buscarv'!F$1,FALSE)</f>
        <v>12</v>
      </c>
      <c r="G1262" s="61" t="str">
        <f>VLOOKUP(Tabla14[[#This Row],[id]],Tabla2[],'aux buscarv'!G$1,FALSE)</f>
        <v>EETB</v>
      </c>
      <c r="H1262" s="61" t="str">
        <f>VLOOKUP(Tabla14[[#This Row],[id]],Tabla2[],'aux buscarv'!H$1,FALSE)</f>
        <v>BUENOS AIRES</v>
      </c>
      <c r="I1262" s="61">
        <f>VLOOKUP(Tabla14[[#This Row],[id]],Tabla2[],'aux buscarv'!I$1,FALSE)</f>
        <v>50</v>
      </c>
      <c r="J1262" s="61" t="str">
        <f>VLOOKUP(Tabla14[[#This Row],[id]],Tabla2[],'aux buscarv'!J$1,FALSE)</f>
        <v>HURLINGHAM</v>
      </c>
      <c r="K1262" s="61" t="str">
        <f>VLOOKUP(Tabla14[[#This Row],[id]],Tabla2[],'aux buscarv'!K$1,FALSE)</f>
        <v>WILLIAN MORRIS</v>
      </c>
      <c r="L1262" s="61">
        <f>VLOOKUP(Tabla14[[#This Row],[id]],Tabla2[],'aux buscarv'!L$1,FALSE)</f>
        <v>0</v>
      </c>
      <c r="M1262" s="61" t="str">
        <f>VLOOKUP(Tabla14[[#This Row],[id]],Tabla2[],'aux buscarv'!M$1,FALSE)</f>
        <v>GENERAL CONRADO VILLEGAS Y CAÑUELAS SUR</v>
      </c>
      <c r="N1262" s="62" t="str">
        <f>VLOOKUP(Tabla14[[#This Row],[id]],Tabla2[],'aux buscarv'!N$1,FALSE)</f>
        <v>https://docs.google.com/spreadsheets/d/1Zgud8Dms6M294hlWPbWkSsyk5svRChe786WK1BlgCzY/edit#gid=243295296&amp;range=E43</v>
      </c>
      <c r="O1262" t="s">
        <v>129</v>
      </c>
      <c r="P1262" t="s">
        <v>137</v>
      </c>
      <c r="Q1262" t="s">
        <v>140</v>
      </c>
      <c r="R1262">
        <v>3</v>
      </c>
    </row>
    <row r="1263" spans="1:18" x14ac:dyDescent="0.25">
      <c r="A1263" t="s">
        <v>749</v>
      </c>
      <c r="B1263" s="46">
        <f>VLOOKUP(Tabla14[[#This Row],[id]],Tabla2[],'aux buscarv'!B$1,FALSE)</f>
        <v>45000</v>
      </c>
      <c r="C1263" s="61">
        <f>VLOOKUP(Tabla14[[#This Row],[id]],Tabla2[],'aux buscarv'!C$1,FALSE)</f>
        <v>15</v>
      </c>
      <c r="D1263" s="61">
        <f>VLOOKUP(Tabla14[[#This Row],[id]],Tabla2[],'aux buscarv'!D$1,FALSE)</f>
        <v>3</v>
      </c>
      <c r="E1263" s="61">
        <f>VLOOKUP(Tabla14[[#This Row],[id]],Tabla2[],'aux buscarv'!E$1,FALSE)</f>
        <v>2023</v>
      </c>
      <c r="F1263" s="61">
        <f>VLOOKUP(Tabla14[[#This Row],[id]],Tabla2[],'aux buscarv'!F$1,FALSE)</f>
        <v>12</v>
      </c>
      <c r="G1263" s="61" t="str">
        <f>VLOOKUP(Tabla14[[#This Row],[id]],Tabla2[],'aux buscarv'!G$1,FALSE)</f>
        <v>EETB</v>
      </c>
      <c r="H1263" s="61" t="str">
        <f>VLOOKUP(Tabla14[[#This Row],[id]],Tabla2[],'aux buscarv'!H$1,FALSE)</f>
        <v>BUENOS AIRES</v>
      </c>
      <c r="I1263" s="61">
        <f>VLOOKUP(Tabla14[[#This Row],[id]],Tabla2[],'aux buscarv'!I$1,FALSE)</f>
        <v>50</v>
      </c>
      <c r="J1263" s="61" t="str">
        <f>VLOOKUP(Tabla14[[#This Row],[id]],Tabla2[],'aux buscarv'!J$1,FALSE)</f>
        <v>HURLINGHAM</v>
      </c>
      <c r="K1263" s="61" t="str">
        <f>VLOOKUP(Tabla14[[#This Row],[id]],Tabla2[],'aux buscarv'!K$1,FALSE)</f>
        <v>WILLIAN MORRIS</v>
      </c>
      <c r="L1263" s="61">
        <f>VLOOKUP(Tabla14[[#This Row],[id]],Tabla2[],'aux buscarv'!L$1,FALSE)</f>
        <v>0</v>
      </c>
      <c r="M1263" s="61" t="str">
        <f>VLOOKUP(Tabla14[[#This Row],[id]],Tabla2[],'aux buscarv'!M$1,FALSE)</f>
        <v>GENERAL CONRADO VILLEGAS Y CAÑUELAS SUR</v>
      </c>
      <c r="N1263" s="62" t="str">
        <f>VLOOKUP(Tabla14[[#This Row],[id]],Tabla2[],'aux buscarv'!N$1,FALSE)</f>
        <v>https://docs.google.com/spreadsheets/d/1Zgud8Dms6M294hlWPbWkSsyk5svRChe786WK1BlgCzY/edit#gid=243295296&amp;range=E43</v>
      </c>
      <c r="O1263" t="s">
        <v>129</v>
      </c>
      <c r="P1263" t="s">
        <v>137</v>
      </c>
      <c r="Q1263" t="s">
        <v>142</v>
      </c>
      <c r="R1263">
        <v>7</v>
      </c>
    </row>
    <row r="1264" spans="1:18" x14ac:dyDescent="0.25">
      <c r="A1264" t="s">
        <v>749</v>
      </c>
      <c r="B1264" s="46">
        <f>VLOOKUP(Tabla14[[#This Row],[id]],Tabla2[],'aux buscarv'!B$1,FALSE)</f>
        <v>45000</v>
      </c>
      <c r="C1264" s="61">
        <f>VLOOKUP(Tabla14[[#This Row],[id]],Tabla2[],'aux buscarv'!C$1,FALSE)</f>
        <v>15</v>
      </c>
      <c r="D1264" s="61">
        <f>VLOOKUP(Tabla14[[#This Row],[id]],Tabla2[],'aux buscarv'!D$1,FALSE)</f>
        <v>3</v>
      </c>
      <c r="E1264" s="61">
        <f>VLOOKUP(Tabla14[[#This Row],[id]],Tabla2[],'aux buscarv'!E$1,FALSE)</f>
        <v>2023</v>
      </c>
      <c r="F1264" s="61">
        <f>VLOOKUP(Tabla14[[#This Row],[id]],Tabla2[],'aux buscarv'!F$1,FALSE)</f>
        <v>12</v>
      </c>
      <c r="G1264" s="61" t="str">
        <f>VLOOKUP(Tabla14[[#This Row],[id]],Tabla2[],'aux buscarv'!G$1,FALSE)</f>
        <v>EETB</v>
      </c>
      <c r="H1264" s="61" t="str">
        <f>VLOOKUP(Tabla14[[#This Row],[id]],Tabla2[],'aux buscarv'!H$1,FALSE)</f>
        <v>BUENOS AIRES</v>
      </c>
      <c r="I1264" s="61">
        <f>VLOOKUP(Tabla14[[#This Row],[id]],Tabla2[],'aux buscarv'!I$1,FALSE)</f>
        <v>50</v>
      </c>
      <c r="J1264" s="61" t="str">
        <f>VLOOKUP(Tabla14[[#This Row],[id]],Tabla2[],'aux buscarv'!J$1,FALSE)</f>
        <v>HURLINGHAM</v>
      </c>
      <c r="K1264" s="61" t="str">
        <f>VLOOKUP(Tabla14[[#This Row],[id]],Tabla2[],'aux buscarv'!K$1,FALSE)</f>
        <v>WILLIAN MORRIS</v>
      </c>
      <c r="L1264" s="61">
        <f>VLOOKUP(Tabla14[[#This Row],[id]],Tabla2[],'aux buscarv'!L$1,FALSE)</f>
        <v>0</v>
      </c>
      <c r="M1264" s="61" t="str">
        <f>VLOOKUP(Tabla14[[#This Row],[id]],Tabla2[],'aux buscarv'!M$1,FALSE)</f>
        <v>GENERAL CONRADO VILLEGAS Y CAÑUELAS SUR</v>
      </c>
      <c r="N1264" s="62" t="str">
        <f>VLOOKUP(Tabla14[[#This Row],[id]],Tabla2[],'aux buscarv'!N$1,FALSE)</f>
        <v>https://docs.google.com/spreadsheets/d/1Zgud8Dms6M294hlWPbWkSsyk5svRChe786WK1BlgCzY/edit#gid=243295296&amp;range=E43</v>
      </c>
      <c r="O1264" t="s">
        <v>129</v>
      </c>
      <c r="P1264" t="s">
        <v>137</v>
      </c>
      <c r="Q1264" t="s">
        <v>134</v>
      </c>
      <c r="R1264">
        <v>1</v>
      </c>
    </row>
    <row r="1265" spans="1:18" x14ac:dyDescent="0.25">
      <c r="A1265" t="s">
        <v>749</v>
      </c>
      <c r="B1265" s="46">
        <f>VLOOKUP(Tabla14[[#This Row],[id]],Tabla2[],'aux buscarv'!B$1,FALSE)</f>
        <v>45000</v>
      </c>
      <c r="C1265" s="61">
        <f>VLOOKUP(Tabla14[[#This Row],[id]],Tabla2[],'aux buscarv'!C$1,FALSE)</f>
        <v>15</v>
      </c>
      <c r="D1265" s="61">
        <f>VLOOKUP(Tabla14[[#This Row],[id]],Tabla2[],'aux buscarv'!D$1,FALSE)</f>
        <v>3</v>
      </c>
      <c r="E1265" s="61">
        <f>VLOOKUP(Tabla14[[#This Row],[id]],Tabla2[],'aux buscarv'!E$1,FALSE)</f>
        <v>2023</v>
      </c>
      <c r="F1265" s="61">
        <f>VLOOKUP(Tabla14[[#This Row],[id]],Tabla2[],'aux buscarv'!F$1,FALSE)</f>
        <v>12</v>
      </c>
      <c r="G1265" s="61" t="str">
        <f>VLOOKUP(Tabla14[[#This Row],[id]],Tabla2[],'aux buscarv'!G$1,FALSE)</f>
        <v>EETB</v>
      </c>
      <c r="H1265" s="61" t="str">
        <f>VLOOKUP(Tabla14[[#This Row],[id]],Tabla2[],'aux buscarv'!H$1,FALSE)</f>
        <v>BUENOS AIRES</v>
      </c>
      <c r="I1265" s="61">
        <f>VLOOKUP(Tabla14[[#This Row],[id]],Tabla2[],'aux buscarv'!I$1,FALSE)</f>
        <v>50</v>
      </c>
      <c r="J1265" s="61" t="str">
        <f>VLOOKUP(Tabla14[[#This Row],[id]],Tabla2[],'aux buscarv'!J$1,FALSE)</f>
        <v>HURLINGHAM</v>
      </c>
      <c r="K1265" s="61" t="str">
        <f>VLOOKUP(Tabla14[[#This Row],[id]],Tabla2[],'aux buscarv'!K$1,FALSE)</f>
        <v>WILLIAN MORRIS</v>
      </c>
      <c r="L1265" s="61">
        <f>VLOOKUP(Tabla14[[#This Row],[id]],Tabla2[],'aux buscarv'!L$1,FALSE)</f>
        <v>0</v>
      </c>
      <c r="M1265" s="61" t="str">
        <f>VLOOKUP(Tabla14[[#This Row],[id]],Tabla2[],'aux buscarv'!M$1,FALSE)</f>
        <v>GENERAL CONRADO VILLEGAS Y CAÑUELAS SUR</v>
      </c>
      <c r="N1265" s="62" t="str">
        <f>VLOOKUP(Tabla14[[#This Row],[id]],Tabla2[],'aux buscarv'!N$1,FALSE)</f>
        <v>https://docs.google.com/spreadsheets/d/1Zgud8Dms6M294hlWPbWkSsyk5svRChe786WK1BlgCzY/edit#gid=243295296&amp;range=E43</v>
      </c>
      <c r="O1265" t="s">
        <v>151</v>
      </c>
      <c r="P1265" t="s">
        <v>151</v>
      </c>
      <c r="Q1265" t="s">
        <v>111</v>
      </c>
      <c r="R1265">
        <v>13</v>
      </c>
    </row>
    <row r="1266" spans="1:18" x14ac:dyDescent="0.25">
      <c r="A1266" t="s">
        <v>749</v>
      </c>
      <c r="B1266" s="46">
        <f>VLOOKUP(Tabla14[[#This Row],[id]],Tabla2[],'aux buscarv'!B$1,FALSE)</f>
        <v>45000</v>
      </c>
      <c r="C1266" s="61">
        <f>VLOOKUP(Tabla14[[#This Row],[id]],Tabla2[],'aux buscarv'!C$1,FALSE)</f>
        <v>15</v>
      </c>
      <c r="D1266" s="61">
        <f>VLOOKUP(Tabla14[[#This Row],[id]],Tabla2[],'aux buscarv'!D$1,FALSE)</f>
        <v>3</v>
      </c>
      <c r="E1266" s="61">
        <f>VLOOKUP(Tabla14[[#This Row],[id]],Tabla2[],'aux buscarv'!E$1,FALSE)</f>
        <v>2023</v>
      </c>
      <c r="F1266" s="61">
        <f>VLOOKUP(Tabla14[[#This Row],[id]],Tabla2[],'aux buscarv'!F$1,FALSE)</f>
        <v>12</v>
      </c>
      <c r="G1266" s="61" t="str">
        <f>VLOOKUP(Tabla14[[#This Row],[id]],Tabla2[],'aux buscarv'!G$1,FALSE)</f>
        <v>EETB</v>
      </c>
      <c r="H1266" s="61" t="str">
        <f>VLOOKUP(Tabla14[[#This Row],[id]],Tabla2[],'aux buscarv'!H$1,FALSE)</f>
        <v>BUENOS AIRES</v>
      </c>
      <c r="I1266" s="61">
        <f>VLOOKUP(Tabla14[[#This Row],[id]],Tabla2[],'aux buscarv'!I$1,FALSE)</f>
        <v>50</v>
      </c>
      <c r="J1266" s="61" t="str">
        <f>VLOOKUP(Tabla14[[#This Row],[id]],Tabla2[],'aux buscarv'!J$1,FALSE)</f>
        <v>HURLINGHAM</v>
      </c>
      <c r="K1266" s="61" t="str">
        <f>VLOOKUP(Tabla14[[#This Row],[id]],Tabla2[],'aux buscarv'!K$1,FALSE)</f>
        <v>WILLIAN MORRIS</v>
      </c>
      <c r="L1266" s="61">
        <f>VLOOKUP(Tabla14[[#This Row],[id]],Tabla2[],'aux buscarv'!L$1,FALSE)</f>
        <v>0</v>
      </c>
      <c r="M1266" s="61" t="str">
        <f>VLOOKUP(Tabla14[[#This Row],[id]],Tabla2[],'aux buscarv'!M$1,FALSE)</f>
        <v>GENERAL CONRADO VILLEGAS Y CAÑUELAS SUR</v>
      </c>
      <c r="N1266" s="62" t="str">
        <f>VLOOKUP(Tabla14[[#This Row],[id]],Tabla2[],'aux buscarv'!N$1,FALSE)</f>
        <v>https://docs.google.com/spreadsheets/d/1Zgud8Dms6M294hlWPbWkSsyk5svRChe786WK1BlgCzY/edit#gid=243295296&amp;range=E43</v>
      </c>
      <c r="O1266" t="s">
        <v>151</v>
      </c>
      <c r="P1266" t="s">
        <v>151</v>
      </c>
      <c r="Q1266" t="s">
        <v>142</v>
      </c>
      <c r="R1266">
        <v>26</v>
      </c>
    </row>
    <row r="1267" spans="1:18" x14ac:dyDescent="0.25">
      <c r="A1267" t="s">
        <v>749</v>
      </c>
      <c r="B1267" s="46">
        <f>VLOOKUP(Tabla14[[#This Row],[id]],Tabla2[],'aux buscarv'!B$1,FALSE)</f>
        <v>45000</v>
      </c>
      <c r="C1267" s="61">
        <f>VLOOKUP(Tabla14[[#This Row],[id]],Tabla2[],'aux buscarv'!C$1,FALSE)</f>
        <v>15</v>
      </c>
      <c r="D1267" s="61">
        <f>VLOOKUP(Tabla14[[#This Row],[id]],Tabla2[],'aux buscarv'!D$1,FALSE)</f>
        <v>3</v>
      </c>
      <c r="E1267" s="61">
        <f>VLOOKUP(Tabla14[[#This Row],[id]],Tabla2[],'aux buscarv'!E$1,FALSE)</f>
        <v>2023</v>
      </c>
      <c r="F1267" s="61">
        <f>VLOOKUP(Tabla14[[#This Row],[id]],Tabla2[],'aux buscarv'!F$1,FALSE)</f>
        <v>12</v>
      </c>
      <c r="G1267" s="61" t="str">
        <f>VLOOKUP(Tabla14[[#This Row],[id]],Tabla2[],'aux buscarv'!G$1,FALSE)</f>
        <v>EETB</v>
      </c>
      <c r="H1267" s="61" t="str">
        <f>VLOOKUP(Tabla14[[#This Row],[id]],Tabla2[],'aux buscarv'!H$1,FALSE)</f>
        <v>BUENOS AIRES</v>
      </c>
      <c r="I1267" s="61">
        <f>VLOOKUP(Tabla14[[#This Row],[id]],Tabla2[],'aux buscarv'!I$1,FALSE)</f>
        <v>50</v>
      </c>
      <c r="J1267" s="61" t="str">
        <f>VLOOKUP(Tabla14[[#This Row],[id]],Tabla2[],'aux buscarv'!J$1,FALSE)</f>
        <v>HURLINGHAM</v>
      </c>
      <c r="K1267" s="61" t="str">
        <f>VLOOKUP(Tabla14[[#This Row],[id]],Tabla2[],'aux buscarv'!K$1,FALSE)</f>
        <v>WILLIAN MORRIS</v>
      </c>
      <c r="L1267" s="61">
        <f>VLOOKUP(Tabla14[[#This Row],[id]],Tabla2[],'aux buscarv'!L$1,FALSE)</f>
        <v>0</v>
      </c>
      <c r="M1267" s="61" t="str">
        <f>VLOOKUP(Tabla14[[#This Row],[id]],Tabla2[],'aux buscarv'!M$1,FALSE)</f>
        <v>GENERAL CONRADO VILLEGAS Y CAÑUELAS SUR</v>
      </c>
      <c r="N1267" s="62" t="str">
        <f>VLOOKUP(Tabla14[[#This Row],[id]],Tabla2[],'aux buscarv'!N$1,FALSE)</f>
        <v>https://docs.google.com/spreadsheets/d/1Zgud8Dms6M294hlWPbWkSsyk5svRChe786WK1BlgCzY/edit#gid=243295296&amp;range=E43</v>
      </c>
      <c r="O1267" t="s">
        <v>153</v>
      </c>
      <c r="P1267" t="s">
        <v>153</v>
      </c>
      <c r="Q1267" t="s">
        <v>111</v>
      </c>
      <c r="R1267">
        <v>4</v>
      </c>
    </row>
    <row r="1268" spans="1:18" x14ac:dyDescent="0.25">
      <c r="A1268" t="s">
        <v>749</v>
      </c>
      <c r="B1268" s="46">
        <f>VLOOKUP(Tabla14[[#This Row],[id]],Tabla2[],'aux buscarv'!B$1,FALSE)</f>
        <v>45000</v>
      </c>
      <c r="C1268" s="61">
        <f>VLOOKUP(Tabla14[[#This Row],[id]],Tabla2[],'aux buscarv'!C$1,FALSE)</f>
        <v>15</v>
      </c>
      <c r="D1268" s="61">
        <f>VLOOKUP(Tabla14[[#This Row],[id]],Tabla2[],'aux buscarv'!D$1,FALSE)</f>
        <v>3</v>
      </c>
      <c r="E1268" s="61">
        <f>VLOOKUP(Tabla14[[#This Row],[id]],Tabla2[],'aux buscarv'!E$1,FALSE)</f>
        <v>2023</v>
      </c>
      <c r="F1268" s="61">
        <f>VLOOKUP(Tabla14[[#This Row],[id]],Tabla2[],'aux buscarv'!F$1,FALSE)</f>
        <v>12</v>
      </c>
      <c r="G1268" s="61" t="str">
        <f>VLOOKUP(Tabla14[[#This Row],[id]],Tabla2[],'aux buscarv'!G$1,FALSE)</f>
        <v>EETB</v>
      </c>
      <c r="H1268" s="61" t="str">
        <f>VLOOKUP(Tabla14[[#This Row],[id]],Tabla2[],'aux buscarv'!H$1,FALSE)</f>
        <v>BUENOS AIRES</v>
      </c>
      <c r="I1268" s="61">
        <f>VLOOKUP(Tabla14[[#This Row],[id]],Tabla2[],'aux buscarv'!I$1,FALSE)</f>
        <v>50</v>
      </c>
      <c r="J1268" s="61" t="str">
        <f>VLOOKUP(Tabla14[[#This Row],[id]],Tabla2[],'aux buscarv'!J$1,FALSE)</f>
        <v>HURLINGHAM</v>
      </c>
      <c r="K1268" s="61" t="str">
        <f>VLOOKUP(Tabla14[[#This Row],[id]],Tabla2[],'aux buscarv'!K$1,FALSE)</f>
        <v>WILLIAN MORRIS</v>
      </c>
      <c r="L1268" s="61">
        <f>VLOOKUP(Tabla14[[#This Row],[id]],Tabla2[],'aux buscarv'!L$1,FALSE)</f>
        <v>0</v>
      </c>
      <c r="M1268" s="61" t="str">
        <f>VLOOKUP(Tabla14[[#This Row],[id]],Tabla2[],'aux buscarv'!M$1,FALSE)</f>
        <v>GENERAL CONRADO VILLEGAS Y CAÑUELAS SUR</v>
      </c>
      <c r="N1268" s="62" t="str">
        <f>VLOOKUP(Tabla14[[#This Row],[id]],Tabla2[],'aux buscarv'!N$1,FALSE)</f>
        <v>https://docs.google.com/spreadsheets/d/1Zgud8Dms6M294hlWPbWkSsyk5svRChe786WK1BlgCzY/edit#gid=243295296&amp;range=E43</v>
      </c>
      <c r="O1268" t="s">
        <v>153</v>
      </c>
      <c r="P1268" t="s">
        <v>153</v>
      </c>
      <c r="Q1268" t="s">
        <v>154</v>
      </c>
      <c r="R1268">
        <v>6</v>
      </c>
    </row>
    <row r="1269" spans="1:18" x14ac:dyDescent="0.25">
      <c r="A1269" t="s">
        <v>749</v>
      </c>
      <c r="B1269" s="46">
        <f>VLOOKUP(Tabla14[[#This Row],[id]],Tabla2[],'aux buscarv'!B$1,FALSE)</f>
        <v>45000</v>
      </c>
      <c r="C1269" s="61">
        <f>VLOOKUP(Tabla14[[#This Row],[id]],Tabla2[],'aux buscarv'!C$1,FALSE)</f>
        <v>15</v>
      </c>
      <c r="D1269" s="61">
        <f>VLOOKUP(Tabla14[[#This Row],[id]],Tabla2[],'aux buscarv'!D$1,FALSE)</f>
        <v>3</v>
      </c>
      <c r="E1269" s="61">
        <f>VLOOKUP(Tabla14[[#This Row],[id]],Tabla2[],'aux buscarv'!E$1,FALSE)</f>
        <v>2023</v>
      </c>
      <c r="F1269" s="61">
        <f>VLOOKUP(Tabla14[[#This Row],[id]],Tabla2[],'aux buscarv'!F$1,FALSE)</f>
        <v>12</v>
      </c>
      <c r="G1269" s="61" t="str">
        <f>VLOOKUP(Tabla14[[#This Row],[id]],Tabla2[],'aux buscarv'!G$1,FALSE)</f>
        <v>EETB</v>
      </c>
      <c r="H1269" s="61" t="str">
        <f>VLOOKUP(Tabla14[[#This Row],[id]],Tabla2[],'aux buscarv'!H$1,FALSE)</f>
        <v>BUENOS AIRES</v>
      </c>
      <c r="I1269" s="61">
        <f>VLOOKUP(Tabla14[[#This Row],[id]],Tabla2[],'aux buscarv'!I$1,FALSE)</f>
        <v>50</v>
      </c>
      <c r="J1269" s="61" t="str">
        <f>VLOOKUP(Tabla14[[#This Row],[id]],Tabla2[],'aux buscarv'!J$1,FALSE)</f>
        <v>HURLINGHAM</v>
      </c>
      <c r="K1269" s="61" t="str">
        <f>VLOOKUP(Tabla14[[#This Row],[id]],Tabla2[],'aux buscarv'!K$1,FALSE)</f>
        <v>WILLIAN MORRIS</v>
      </c>
      <c r="L1269" s="61">
        <f>VLOOKUP(Tabla14[[#This Row],[id]],Tabla2[],'aux buscarv'!L$1,FALSE)</f>
        <v>0</v>
      </c>
      <c r="M1269" s="61" t="str">
        <f>VLOOKUP(Tabla14[[#This Row],[id]],Tabla2[],'aux buscarv'!M$1,FALSE)</f>
        <v>GENERAL CONRADO VILLEGAS Y CAÑUELAS SUR</v>
      </c>
      <c r="N1269" s="62" t="str">
        <f>VLOOKUP(Tabla14[[#This Row],[id]],Tabla2[],'aux buscarv'!N$1,FALSE)</f>
        <v>https://docs.google.com/spreadsheets/d/1Zgud8Dms6M294hlWPbWkSsyk5svRChe786WK1BlgCzY/edit#gid=243295296&amp;range=E43</v>
      </c>
      <c r="O1269" t="s">
        <v>153</v>
      </c>
      <c r="P1269" t="s">
        <v>153</v>
      </c>
      <c r="Q1269" t="s">
        <v>155</v>
      </c>
      <c r="R1269">
        <v>4</v>
      </c>
    </row>
    <row r="1270" spans="1:18" x14ac:dyDescent="0.25">
      <c r="A1270" t="s">
        <v>749</v>
      </c>
      <c r="B1270" s="46">
        <f>VLOOKUP(Tabla14[[#This Row],[id]],Tabla2[],'aux buscarv'!B$1,FALSE)</f>
        <v>45000</v>
      </c>
      <c r="C1270" s="61">
        <f>VLOOKUP(Tabla14[[#This Row],[id]],Tabla2[],'aux buscarv'!C$1,FALSE)</f>
        <v>15</v>
      </c>
      <c r="D1270" s="61">
        <f>VLOOKUP(Tabla14[[#This Row],[id]],Tabla2[],'aux buscarv'!D$1,FALSE)</f>
        <v>3</v>
      </c>
      <c r="E1270" s="61">
        <f>VLOOKUP(Tabla14[[#This Row],[id]],Tabla2[],'aux buscarv'!E$1,FALSE)</f>
        <v>2023</v>
      </c>
      <c r="F1270" s="61">
        <f>VLOOKUP(Tabla14[[#This Row],[id]],Tabla2[],'aux buscarv'!F$1,FALSE)</f>
        <v>12</v>
      </c>
      <c r="G1270" s="61" t="str">
        <f>VLOOKUP(Tabla14[[#This Row],[id]],Tabla2[],'aux buscarv'!G$1,FALSE)</f>
        <v>EETB</v>
      </c>
      <c r="H1270" s="61" t="str">
        <f>VLOOKUP(Tabla14[[#This Row],[id]],Tabla2[],'aux buscarv'!H$1,FALSE)</f>
        <v>BUENOS AIRES</v>
      </c>
      <c r="I1270" s="61">
        <f>VLOOKUP(Tabla14[[#This Row],[id]],Tabla2[],'aux buscarv'!I$1,FALSE)</f>
        <v>50</v>
      </c>
      <c r="J1270" s="61" t="str">
        <f>VLOOKUP(Tabla14[[#This Row],[id]],Tabla2[],'aux buscarv'!J$1,FALSE)</f>
        <v>HURLINGHAM</v>
      </c>
      <c r="K1270" s="61" t="str">
        <f>VLOOKUP(Tabla14[[#This Row],[id]],Tabla2[],'aux buscarv'!K$1,FALSE)</f>
        <v>WILLIAN MORRIS</v>
      </c>
      <c r="L1270" s="61">
        <f>VLOOKUP(Tabla14[[#This Row],[id]],Tabla2[],'aux buscarv'!L$1,FALSE)</f>
        <v>0</v>
      </c>
      <c r="M1270" s="61" t="str">
        <f>VLOOKUP(Tabla14[[#This Row],[id]],Tabla2[],'aux buscarv'!M$1,FALSE)</f>
        <v>GENERAL CONRADO VILLEGAS Y CAÑUELAS SUR</v>
      </c>
      <c r="N1270" s="62" t="str">
        <f>VLOOKUP(Tabla14[[#This Row],[id]],Tabla2[],'aux buscarv'!N$1,FALSE)</f>
        <v>https://docs.google.com/spreadsheets/d/1Zgud8Dms6M294hlWPbWkSsyk5svRChe786WK1BlgCzY/edit#gid=243295296&amp;range=E43</v>
      </c>
      <c r="O1270" t="s">
        <v>153</v>
      </c>
      <c r="P1270" t="s">
        <v>153</v>
      </c>
      <c r="Q1270" t="s">
        <v>134</v>
      </c>
      <c r="R1270">
        <v>2</v>
      </c>
    </row>
    <row r="1271" spans="1:18" x14ac:dyDescent="0.25">
      <c r="A1271" t="s">
        <v>753</v>
      </c>
      <c r="B1271" s="46">
        <f>VLOOKUP(Tabla14[[#This Row],[id]],Tabla2[],'aux buscarv'!B$1,FALSE)</f>
        <v>45001</v>
      </c>
      <c r="C1271" s="61">
        <f>VLOOKUP(Tabla14[[#This Row],[id]],Tabla2[],'aux buscarv'!C$1,FALSE)</f>
        <v>16</v>
      </c>
      <c r="D1271" s="61">
        <f>VLOOKUP(Tabla14[[#This Row],[id]],Tabla2[],'aux buscarv'!D$1,FALSE)</f>
        <v>3</v>
      </c>
      <c r="E1271" s="61">
        <f>VLOOKUP(Tabla14[[#This Row],[id]],Tabla2[],'aux buscarv'!E$1,FALSE)</f>
        <v>2023</v>
      </c>
      <c r="F1271" s="61">
        <f>VLOOKUP(Tabla14[[#This Row],[id]],Tabla2[],'aux buscarv'!F$1,FALSE)</f>
        <v>12</v>
      </c>
      <c r="G1271" s="61" t="str">
        <f>VLOOKUP(Tabla14[[#This Row],[id]],Tabla2[],'aux buscarv'!G$1,FALSE)</f>
        <v>DAPPTE</v>
      </c>
      <c r="H1271" s="61" t="str">
        <f>VLOOKUP(Tabla14[[#This Row],[id]],Tabla2[],'aux buscarv'!H$1,FALSE)</f>
        <v>BUENOS AIRES</v>
      </c>
      <c r="I1271" s="61">
        <f>VLOOKUP(Tabla14[[#This Row],[id]],Tabla2[],'aux buscarv'!I$1,FALSE)</f>
        <v>51</v>
      </c>
      <c r="J1271" s="61" t="str">
        <f>VLOOKUP(Tabla14[[#This Row],[id]],Tabla2[],'aux buscarv'!J$1,FALSE)</f>
        <v>LA MATANZA</v>
      </c>
      <c r="K1271" s="61" t="str">
        <f>VLOOKUP(Tabla14[[#This Row],[id]],Tabla2[],'aux buscarv'!K$1,FALSE)</f>
        <v>ISIDRO CASANOVA</v>
      </c>
      <c r="L1271" s="61" t="str">
        <f>VLOOKUP(Tabla14[[#This Row],[id]],Tabla2[],'aux buscarv'!L$1,FALSE)</f>
        <v>VEREDA BANCO PIANO</v>
      </c>
      <c r="M1271" s="61" t="str">
        <f>VLOOKUP(Tabla14[[#This Row],[id]],Tabla2[],'aux buscarv'!M$1,FALSE)</f>
        <v>MARCONI Y RUTA 3</v>
      </c>
      <c r="N1271" s="62" t="str">
        <f>VLOOKUP(Tabla14[[#This Row],[id]],Tabla2[],'aux buscarv'!N$1,FALSE)</f>
        <v>https://docs.google.com/spreadsheets/d/1Zgud8Dms6M294hlWPbWkSsyk5svRChe786WK1BlgCzY/edit#gid=1972936903&amp;range=D12</v>
      </c>
      <c r="O1271" t="s">
        <v>109</v>
      </c>
      <c r="P1271" t="s">
        <v>110</v>
      </c>
      <c r="Q1271" t="s">
        <v>111</v>
      </c>
      <c r="R1271">
        <v>46</v>
      </c>
    </row>
    <row r="1272" spans="1:18" x14ac:dyDescent="0.25">
      <c r="A1272" t="s">
        <v>753</v>
      </c>
      <c r="B1272" s="46">
        <f>VLOOKUP(Tabla14[[#This Row],[id]],Tabla2[],'aux buscarv'!B$1,FALSE)</f>
        <v>45001</v>
      </c>
      <c r="C1272" s="61">
        <f>VLOOKUP(Tabla14[[#This Row],[id]],Tabla2[],'aux buscarv'!C$1,FALSE)</f>
        <v>16</v>
      </c>
      <c r="D1272" s="61">
        <f>VLOOKUP(Tabla14[[#This Row],[id]],Tabla2[],'aux buscarv'!D$1,FALSE)</f>
        <v>3</v>
      </c>
      <c r="E1272" s="61">
        <f>VLOOKUP(Tabla14[[#This Row],[id]],Tabla2[],'aux buscarv'!E$1,FALSE)</f>
        <v>2023</v>
      </c>
      <c r="F1272" s="61">
        <f>VLOOKUP(Tabla14[[#This Row],[id]],Tabla2[],'aux buscarv'!F$1,FALSE)</f>
        <v>12</v>
      </c>
      <c r="G1272" s="61" t="str">
        <f>VLOOKUP(Tabla14[[#This Row],[id]],Tabla2[],'aux buscarv'!G$1,FALSE)</f>
        <v>DAPPTE</v>
      </c>
      <c r="H1272" s="61" t="str">
        <f>VLOOKUP(Tabla14[[#This Row],[id]],Tabla2[],'aux buscarv'!H$1,FALSE)</f>
        <v>BUENOS AIRES</v>
      </c>
      <c r="I1272" s="61">
        <f>VLOOKUP(Tabla14[[#This Row],[id]],Tabla2[],'aux buscarv'!I$1,FALSE)</f>
        <v>51</v>
      </c>
      <c r="J1272" s="61" t="str">
        <f>VLOOKUP(Tabla14[[#This Row],[id]],Tabla2[],'aux buscarv'!J$1,FALSE)</f>
        <v>LA MATANZA</v>
      </c>
      <c r="K1272" s="61" t="str">
        <f>VLOOKUP(Tabla14[[#This Row],[id]],Tabla2[],'aux buscarv'!K$1,FALSE)</f>
        <v>ISIDRO CASANOVA</v>
      </c>
      <c r="L1272" s="61" t="str">
        <f>VLOOKUP(Tabla14[[#This Row],[id]],Tabla2[],'aux buscarv'!L$1,FALSE)</f>
        <v>VEREDA BANCO PIANO</v>
      </c>
      <c r="M1272" s="61" t="str">
        <f>VLOOKUP(Tabla14[[#This Row],[id]],Tabla2[],'aux buscarv'!M$1,FALSE)</f>
        <v>MARCONI Y RUTA 3</v>
      </c>
      <c r="N1272" s="62" t="str">
        <f>VLOOKUP(Tabla14[[#This Row],[id]],Tabla2[],'aux buscarv'!N$1,FALSE)</f>
        <v>https://docs.google.com/spreadsheets/d/1Zgud8Dms6M294hlWPbWkSsyk5svRChe786WK1BlgCzY/edit#gid=1972936903&amp;range=D12</v>
      </c>
      <c r="O1272" t="s">
        <v>109</v>
      </c>
      <c r="P1272" t="s">
        <v>110</v>
      </c>
      <c r="Q1272" t="s">
        <v>112</v>
      </c>
      <c r="R1272">
        <v>64</v>
      </c>
    </row>
    <row r="1273" spans="1:18" x14ac:dyDescent="0.25">
      <c r="A1273" t="s">
        <v>753</v>
      </c>
      <c r="B1273" s="46">
        <f>VLOOKUP(Tabla14[[#This Row],[id]],Tabla2[],'aux buscarv'!B$1,FALSE)</f>
        <v>45001</v>
      </c>
      <c r="C1273" s="61">
        <f>VLOOKUP(Tabla14[[#This Row],[id]],Tabla2[],'aux buscarv'!C$1,FALSE)</f>
        <v>16</v>
      </c>
      <c r="D1273" s="61">
        <f>VLOOKUP(Tabla14[[#This Row],[id]],Tabla2[],'aux buscarv'!D$1,FALSE)</f>
        <v>3</v>
      </c>
      <c r="E1273" s="61">
        <f>VLOOKUP(Tabla14[[#This Row],[id]],Tabla2[],'aux buscarv'!E$1,FALSE)</f>
        <v>2023</v>
      </c>
      <c r="F1273" s="61">
        <f>VLOOKUP(Tabla14[[#This Row],[id]],Tabla2[],'aux buscarv'!F$1,FALSE)</f>
        <v>12</v>
      </c>
      <c r="G1273" s="61" t="str">
        <f>VLOOKUP(Tabla14[[#This Row],[id]],Tabla2[],'aux buscarv'!G$1,FALSE)</f>
        <v>DAPPTE</v>
      </c>
      <c r="H1273" s="61" t="str">
        <f>VLOOKUP(Tabla14[[#This Row],[id]],Tabla2[],'aux buscarv'!H$1,FALSE)</f>
        <v>BUENOS AIRES</v>
      </c>
      <c r="I1273" s="61">
        <f>VLOOKUP(Tabla14[[#This Row],[id]],Tabla2[],'aux buscarv'!I$1,FALSE)</f>
        <v>51</v>
      </c>
      <c r="J1273" s="61" t="str">
        <f>VLOOKUP(Tabla14[[#This Row],[id]],Tabla2[],'aux buscarv'!J$1,FALSE)</f>
        <v>LA MATANZA</v>
      </c>
      <c r="K1273" s="61" t="str">
        <f>VLOOKUP(Tabla14[[#This Row],[id]],Tabla2[],'aux buscarv'!K$1,FALSE)</f>
        <v>ISIDRO CASANOVA</v>
      </c>
      <c r="L1273" s="61" t="str">
        <f>VLOOKUP(Tabla14[[#This Row],[id]],Tabla2[],'aux buscarv'!L$1,FALSE)</f>
        <v>VEREDA BANCO PIANO</v>
      </c>
      <c r="M1273" s="61" t="str">
        <f>VLOOKUP(Tabla14[[#This Row],[id]],Tabla2[],'aux buscarv'!M$1,FALSE)</f>
        <v>MARCONI Y RUTA 3</v>
      </c>
      <c r="N1273" s="62" t="str">
        <f>VLOOKUP(Tabla14[[#This Row],[id]],Tabla2[],'aux buscarv'!N$1,FALSE)</f>
        <v>https://docs.google.com/spreadsheets/d/1Zgud8Dms6M294hlWPbWkSsyk5svRChe786WK1BlgCzY/edit#gid=1972936903&amp;range=D12</v>
      </c>
      <c r="O1273" t="s">
        <v>109</v>
      </c>
      <c r="P1273" t="s">
        <v>110</v>
      </c>
      <c r="Q1273" t="s">
        <v>120</v>
      </c>
      <c r="R1273">
        <v>2</v>
      </c>
    </row>
    <row r="1274" spans="1:18" x14ac:dyDescent="0.25">
      <c r="A1274" t="s">
        <v>753</v>
      </c>
      <c r="B1274" s="46">
        <f>VLOOKUP(Tabla14[[#This Row],[id]],Tabla2[],'aux buscarv'!B$1,FALSE)</f>
        <v>45001</v>
      </c>
      <c r="C1274" s="61">
        <f>VLOOKUP(Tabla14[[#This Row],[id]],Tabla2[],'aux buscarv'!C$1,FALSE)</f>
        <v>16</v>
      </c>
      <c r="D1274" s="61">
        <f>VLOOKUP(Tabla14[[#This Row],[id]],Tabla2[],'aux buscarv'!D$1,FALSE)</f>
        <v>3</v>
      </c>
      <c r="E1274" s="61">
        <f>VLOOKUP(Tabla14[[#This Row],[id]],Tabla2[],'aux buscarv'!E$1,FALSE)</f>
        <v>2023</v>
      </c>
      <c r="F1274" s="61">
        <f>VLOOKUP(Tabla14[[#This Row],[id]],Tabla2[],'aux buscarv'!F$1,FALSE)</f>
        <v>12</v>
      </c>
      <c r="G1274" s="61" t="str">
        <f>VLOOKUP(Tabla14[[#This Row],[id]],Tabla2[],'aux buscarv'!G$1,FALSE)</f>
        <v>DAPPTE</v>
      </c>
      <c r="H1274" s="61" t="str">
        <f>VLOOKUP(Tabla14[[#This Row],[id]],Tabla2[],'aux buscarv'!H$1,FALSE)</f>
        <v>BUENOS AIRES</v>
      </c>
      <c r="I1274" s="61">
        <f>VLOOKUP(Tabla14[[#This Row],[id]],Tabla2[],'aux buscarv'!I$1,FALSE)</f>
        <v>51</v>
      </c>
      <c r="J1274" s="61" t="str">
        <f>VLOOKUP(Tabla14[[#This Row],[id]],Tabla2[],'aux buscarv'!J$1,FALSE)</f>
        <v>LA MATANZA</v>
      </c>
      <c r="K1274" s="61" t="str">
        <f>VLOOKUP(Tabla14[[#This Row],[id]],Tabla2[],'aux buscarv'!K$1,FALSE)</f>
        <v>ISIDRO CASANOVA</v>
      </c>
      <c r="L1274" s="61" t="str">
        <f>VLOOKUP(Tabla14[[#This Row],[id]],Tabla2[],'aux buscarv'!L$1,FALSE)</f>
        <v>VEREDA BANCO PIANO</v>
      </c>
      <c r="M1274" s="61" t="str">
        <f>VLOOKUP(Tabla14[[#This Row],[id]],Tabla2[],'aux buscarv'!M$1,FALSE)</f>
        <v>MARCONI Y RUTA 3</v>
      </c>
      <c r="N1274" s="62" t="str">
        <f>VLOOKUP(Tabla14[[#This Row],[id]],Tabla2[],'aux buscarv'!N$1,FALSE)</f>
        <v>https://docs.google.com/spreadsheets/d/1Zgud8Dms6M294hlWPbWkSsyk5svRChe786WK1BlgCzY/edit#gid=1972936903&amp;range=D12</v>
      </c>
      <c r="O1274" t="s">
        <v>109</v>
      </c>
      <c r="P1274" t="s">
        <v>113</v>
      </c>
      <c r="Q1274" t="s">
        <v>112</v>
      </c>
      <c r="R1274">
        <v>39</v>
      </c>
    </row>
    <row r="1275" spans="1:18" x14ac:dyDescent="0.25">
      <c r="A1275" t="s">
        <v>753</v>
      </c>
      <c r="B1275" s="46">
        <f>VLOOKUP(Tabla14[[#This Row],[id]],Tabla2[],'aux buscarv'!B$1,FALSE)</f>
        <v>45001</v>
      </c>
      <c r="C1275" s="61">
        <f>VLOOKUP(Tabla14[[#This Row],[id]],Tabla2[],'aux buscarv'!C$1,FALSE)</f>
        <v>16</v>
      </c>
      <c r="D1275" s="61">
        <f>VLOOKUP(Tabla14[[#This Row],[id]],Tabla2[],'aux buscarv'!D$1,FALSE)</f>
        <v>3</v>
      </c>
      <c r="E1275" s="61">
        <f>VLOOKUP(Tabla14[[#This Row],[id]],Tabla2[],'aux buscarv'!E$1,FALSE)</f>
        <v>2023</v>
      </c>
      <c r="F1275" s="61">
        <f>VLOOKUP(Tabla14[[#This Row],[id]],Tabla2[],'aux buscarv'!F$1,FALSE)</f>
        <v>12</v>
      </c>
      <c r="G1275" s="61" t="str">
        <f>VLOOKUP(Tabla14[[#This Row],[id]],Tabla2[],'aux buscarv'!G$1,FALSE)</f>
        <v>DAPPTE</v>
      </c>
      <c r="H1275" s="61" t="str">
        <f>VLOOKUP(Tabla14[[#This Row],[id]],Tabla2[],'aux buscarv'!H$1,FALSE)</f>
        <v>BUENOS AIRES</v>
      </c>
      <c r="I1275" s="61">
        <f>VLOOKUP(Tabla14[[#This Row],[id]],Tabla2[],'aux buscarv'!I$1,FALSE)</f>
        <v>51</v>
      </c>
      <c r="J1275" s="61" t="str">
        <f>VLOOKUP(Tabla14[[#This Row],[id]],Tabla2[],'aux buscarv'!J$1,FALSE)</f>
        <v>LA MATANZA</v>
      </c>
      <c r="K1275" s="61" t="str">
        <f>VLOOKUP(Tabla14[[#This Row],[id]],Tabla2[],'aux buscarv'!K$1,FALSE)</f>
        <v>ISIDRO CASANOVA</v>
      </c>
      <c r="L1275" s="61" t="str">
        <f>VLOOKUP(Tabla14[[#This Row],[id]],Tabla2[],'aux buscarv'!L$1,FALSE)</f>
        <v>VEREDA BANCO PIANO</v>
      </c>
      <c r="M1275" s="61" t="str">
        <f>VLOOKUP(Tabla14[[#This Row],[id]],Tabla2[],'aux buscarv'!M$1,FALSE)</f>
        <v>MARCONI Y RUTA 3</v>
      </c>
      <c r="N1275" s="62" t="str">
        <f>VLOOKUP(Tabla14[[#This Row],[id]],Tabla2[],'aux buscarv'!N$1,FALSE)</f>
        <v>https://docs.google.com/spreadsheets/d/1Zgud8Dms6M294hlWPbWkSsyk5svRChe786WK1BlgCzY/edit#gid=1972936903&amp;range=D12</v>
      </c>
      <c r="O1275" t="s">
        <v>114</v>
      </c>
      <c r="P1275" t="s">
        <v>115</v>
      </c>
      <c r="Q1275" t="s">
        <v>111</v>
      </c>
      <c r="R1275">
        <v>52</v>
      </c>
    </row>
    <row r="1276" spans="1:18" x14ac:dyDescent="0.25">
      <c r="A1276" t="s">
        <v>753</v>
      </c>
      <c r="B1276" s="46">
        <f>VLOOKUP(Tabla14[[#This Row],[id]],Tabla2[],'aux buscarv'!B$1,FALSE)</f>
        <v>45001</v>
      </c>
      <c r="C1276" s="61">
        <f>VLOOKUP(Tabla14[[#This Row],[id]],Tabla2[],'aux buscarv'!C$1,FALSE)</f>
        <v>16</v>
      </c>
      <c r="D1276" s="61">
        <f>VLOOKUP(Tabla14[[#This Row],[id]],Tabla2[],'aux buscarv'!D$1,FALSE)</f>
        <v>3</v>
      </c>
      <c r="E1276" s="61">
        <f>VLOOKUP(Tabla14[[#This Row],[id]],Tabla2[],'aux buscarv'!E$1,FALSE)</f>
        <v>2023</v>
      </c>
      <c r="F1276" s="61">
        <f>VLOOKUP(Tabla14[[#This Row],[id]],Tabla2[],'aux buscarv'!F$1,FALSE)</f>
        <v>12</v>
      </c>
      <c r="G1276" s="61" t="str">
        <f>VLOOKUP(Tabla14[[#This Row],[id]],Tabla2[],'aux buscarv'!G$1,FALSE)</f>
        <v>DAPPTE</v>
      </c>
      <c r="H1276" s="61" t="str">
        <f>VLOOKUP(Tabla14[[#This Row],[id]],Tabla2[],'aux buscarv'!H$1,FALSE)</f>
        <v>BUENOS AIRES</v>
      </c>
      <c r="I1276" s="61">
        <f>VLOOKUP(Tabla14[[#This Row],[id]],Tabla2[],'aux buscarv'!I$1,FALSE)</f>
        <v>51</v>
      </c>
      <c r="J1276" s="61" t="str">
        <f>VLOOKUP(Tabla14[[#This Row],[id]],Tabla2[],'aux buscarv'!J$1,FALSE)</f>
        <v>LA MATANZA</v>
      </c>
      <c r="K1276" s="61" t="str">
        <f>VLOOKUP(Tabla14[[#This Row],[id]],Tabla2[],'aux buscarv'!K$1,FALSE)</f>
        <v>ISIDRO CASANOVA</v>
      </c>
      <c r="L1276" s="61" t="str">
        <f>VLOOKUP(Tabla14[[#This Row],[id]],Tabla2[],'aux buscarv'!L$1,FALSE)</f>
        <v>VEREDA BANCO PIANO</v>
      </c>
      <c r="M1276" s="61" t="str">
        <f>VLOOKUP(Tabla14[[#This Row],[id]],Tabla2[],'aux buscarv'!M$1,FALSE)</f>
        <v>MARCONI Y RUTA 3</v>
      </c>
      <c r="N1276" s="62" t="str">
        <f>VLOOKUP(Tabla14[[#This Row],[id]],Tabla2[],'aux buscarv'!N$1,FALSE)</f>
        <v>https://docs.google.com/spreadsheets/d/1Zgud8Dms6M294hlWPbWkSsyk5svRChe786WK1BlgCzY/edit#gid=1972936903&amp;range=D12</v>
      </c>
      <c r="O1276" t="s">
        <v>114</v>
      </c>
      <c r="P1276" t="s">
        <v>123</v>
      </c>
      <c r="Q1276" t="s">
        <v>124</v>
      </c>
      <c r="R1276">
        <v>2</v>
      </c>
    </row>
    <row r="1277" spans="1:18" x14ac:dyDescent="0.25">
      <c r="A1277" t="s">
        <v>753</v>
      </c>
      <c r="B1277" s="46">
        <f>VLOOKUP(Tabla14[[#This Row],[id]],Tabla2[],'aux buscarv'!B$1,FALSE)</f>
        <v>45001</v>
      </c>
      <c r="C1277" s="61">
        <f>VLOOKUP(Tabla14[[#This Row],[id]],Tabla2[],'aux buscarv'!C$1,FALSE)</f>
        <v>16</v>
      </c>
      <c r="D1277" s="61">
        <f>VLOOKUP(Tabla14[[#This Row],[id]],Tabla2[],'aux buscarv'!D$1,FALSE)</f>
        <v>3</v>
      </c>
      <c r="E1277" s="61">
        <f>VLOOKUP(Tabla14[[#This Row],[id]],Tabla2[],'aux buscarv'!E$1,FALSE)</f>
        <v>2023</v>
      </c>
      <c r="F1277" s="61">
        <f>VLOOKUP(Tabla14[[#This Row],[id]],Tabla2[],'aux buscarv'!F$1,FALSE)</f>
        <v>12</v>
      </c>
      <c r="G1277" s="61" t="str">
        <f>VLOOKUP(Tabla14[[#This Row],[id]],Tabla2[],'aux buscarv'!G$1,FALSE)</f>
        <v>DAPPTE</v>
      </c>
      <c r="H1277" s="61" t="str">
        <f>VLOOKUP(Tabla14[[#This Row],[id]],Tabla2[],'aux buscarv'!H$1,FALSE)</f>
        <v>BUENOS AIRES</v>
      </c>
      <c r="I1277" s="61">
        <f>VLOOKUP(Tabla14[[#This Row],[id]],Tabla2[],'aux buscarv'!I$1,FALSE)</f>
        <v>51</v>
      </c>
      <c r="J1277" s="61" t="str">
        <f>VLOOKUP(Tabla14[[#This Row],[id]],Tabla2[],'aux buscarv'!J$1,FALSE)</f>
        <v>LA MATANZA</v>
      </c>
      <c r="K1277" s="61" t="str">
        <f>VLOOKUP(Tabla14[[#This Row],[id]],Tabla2[],'aux buscarv'!K$1,FALSE)</f>
        <v>ISIDRO CASANOVA</v>
      </c>
      <c r="L1277" s="61" t="str">
        <f>VLOOKUP(Tabla14[[#This Row],[id]],Tabla2[],'aux buscarv'!L$1,FALSE)</f>
        <v>VEREDA BANCO PIANO</v>
      </c>
      <c r="M1277" s="61" t="str">
        <f>VLOOKUP(Tabla14[[#This Row],[id]],Tabla2[],'aux buscarv'!M$1,FALSE)</f>
        <v>MARCONI Y RUTA 3</v>
      </c>
      <c r="N1277" s="62" t="str">
        <f>VLOOKUP(Tabla14[[#This Row],[id]],Tabla2[],'aux buscarv'!N$1,FALSE)</f>
        <v>https://docs.google.com/spreadsheets/d/1Zgud8Dms6M294hlWPbWkSsyk5svRChe786WK1BlgCzY/edit#gid=1972936903&amp;range=D12</v>
      </c>
      <c r="O1277" t="s">
        <v>114</v>
      </c>
      <c r="P1277" t="s">
        <v>123</v>
      </c>
      <c r="Q1277" t="s">
        <v>111</v>
      </c>
      <c r="R1277">
        <v>8</v>
      </c>
    </row>
    <row r="1278" spans="1:18" x14ac:dyDescent="0.25">
      <c r="A1278" t="s">
        <v>754</v>
      </c>
      <c r="B1278" s="46">
        <f>VLOOKUP(Tabla14[[#This Row],[id]],Tabla2[],'aux buscarv'!B$1,FALSE)</f>
        <v>45001</v>
      </c>
      <c r="C1278" s="61">
        <f>VLOOKUP(Tabla14[[#This Row],[id]],Tabla2[],'aux buscarv'!C$1,FALSE)</f>
        <v>16</v>
      </c>
      <c r="D1278" s="61">
        <f>VLOOKUP(Tabla14[[#This Row],[id]],Tabla2[],'aux buscarv'!D$1,FALSE)</f>
        <v>3</v>
      </c>
      <c r="E1278" s="61">
        <f>VLOOKUP(Tabla14[[#This Row],[id]],Tabla2[],'aux buscarv'!E$1,FALSE)</f>
        <v>2023</v>
      </c>
      <c r="F1278" s="61">
        <f>VLOOKUP(Tabla14[[#This Row],[id]],Tabla2[],'aux buscarv'!F$1,FALSE)</f>
        <v>12</v>
      </c>
      <c r="G1278" s="61" t="str">
        <f>VLOOKUP(Tabla14[[#This Row],[id]],Tabla2[],'aux buscarv'!G$1,FALSE)</f>
        <v>DAPPTE</v>
      </c>
      <c r="H1278" s="61" t="str">
        <f>VLOOKUP(Tabla14[[#This Row],[id]],Tabla2[],'aux buscarv'!H$1,FALSE)</f>
        <v>BUENOS AIRES</v>
      </c>
      <c r="I1278" s="61">
        <f>VLOOKUP(Tabla14[[#This Row],[id]],Tabla2[],'aux buscarv'!I$1,FALSE)</f>
        <v>54</v>
      </c>
      <c r="J1278" s="61" t="str">
        <f>VLOOKUP(Tabla14[[#This Row],[id]],Tabla2[],'aux buscarv'!J$1,FALSE)</f>
        <v>LA MATANZA</v>
      </c>
      <c r="K1278" s="61" t="str">
        <f>VLOOKUP(Tabla14[[#This Row],[id]],Tabla2[],'aux buscarv'!K$1,FALSE)</f>
        <v>ISIDRO CASANOVA</v>
      </c>
      <c r="L1278" s="61" t="str">
        <f>VLOOKUP(Tabla14[[#This Row],[id]],Tabla2[],'aux buscarv'!L$1,FALSE)</f>
        <v>JARDIN LUNA DE CRISTAL</v>
      </c>
      <c r="M1278" s="61" t="str">
        <f>VLOOKUP(Tabla14[[#This Row],[id]],Tabla2[],'aux buscarv'!M$1,FALSE)</f>
        <v>JUAN DE ALAGON 457</v>
      </c>
      <c r="N1278" s="62" t="str">
        <f>VLOOKUP(Tabla14[[#This Row],[id]],Tabla2[],'aux buscarv'!N$1,FALSE)</f>
        <v>https://docs.google.com/spreadsheets/d/1Zgud8Dms6M294hlWPbWkSsyk5svRChe786WK1BlgCzY/edit#gid=716339897&amp;range=F12</v>
      </c>
      <c r="O1278" t="s">
        <v>109</v>
      </c>
      <c r="P1278" t="s">
        <v>110</v>
      </c>
      <c r="Q1278" t="s">
        <v>111</v>
      </c>
      <c r="R1278">
        <v>75</v>
      </c>
    </row>
    <row r="1279" spans="1:18" x14ac:dyDescent="0.25">
      <c r="A1279" t="s">
        <v>754</v>
      </c>
      <c r="B1279" s="46">
        <f>VLOOKUP(Tabla14[[#This Row],[id]],Tabla2[],'aux buscarv'!B$1,FALSE)</f>
        <v>45001</v>
      </c>
      <c r="C1279" s="61">
        <f>VLOOKUP(Tabla14[[#This Row],[id]],Tabla2[],'aux buscarv'!C$1,FALSE)</f>
        <v>16</v>
      </c>
      <c r="D1279" s="61">
        <f>VLOOKUP(Tabla14[[#This Row],[id]],Tabla2[],'aux buscarv'!D$1,FALSE)</f>
        <v>3</v>
      </c>
      <c r="E1279" s="61">
        <f>VLOOKUP(Tabla14[[#This Row],[id]],Tabla2[],'aux buscarv'!E$1,FALSE)</f>
        <v>2023</v>
      </c>
      <c r="F1279" s="61">
        <f>VLOOKUP(Tabla14[[#This Row],[id]],Tabla2[],'aux buscarv'!F$1,FALSE)</f>
        <v>12</v>
      </c>
      <c r="G1279" s="61" t="str">
        <f>VLOOKUP(Tabla14[[#This Row],[id]],Tabla2[],'aux buscarv'!G$1,FALSE)</f>
        <v>DAPPTE</v>
      </c>
      <c r="H1279" s="61" t="str">
        <f>VLOOKUP(Tabla14[[#This Row],[id]],Tabla2[],'aux buscarv'!H$1,FALSE)</f>
        <v>BUENOS AIRES</v>
      </c>
      <c r="I1279" s="61">
        <f>VLOOKUP(Tabla14[[#This Row],[id]],Tabla2[],'aux buscarv'!I$1,FALSE)</f>
        <v>54</v>
      </c>
      <c r="J1279" s="61" t="str">
        <f>VLOOKUP(Tabla14[[#This Row],[id]],Tabla2[],'aux buscarv'!J$1,FALSE)</f>
        <v>LA MATANZA</v>
      </c>
      <c r="K1279" s="61" t="str">
        <f>VLOOKUP(Tabla14[[#This Row],[id]],Tabla2[],'aux buscarv'!K$1,FALSE)</f>
        <v>ISIDRO CASANOVA</v>
      </c>
      <c r="L1279" s="61" t="str">
        <f>VLOOKUP(Tabla14[[#This Row],[id]],Tabla2[],'aux buscarv'!L$1,FALSE)</f>
        <v>JARDIN LUNA DE CRISTAL</v>
      </c>
      <c r="M1279" s="61" t="str">
        <f>VLOOKUP(Tabla14[[#This Row],[id]],Tabla2[],'aux buscarv'!M$1,FALSE)</f>
        <v>JUAN DE ALAGON 457</v>
      </c>
      <c r="N1279" s="62" t="str">
        <f>VLOOKUP(Tabla14[[#This Row],[id]],Tabla2[],'aux buscarv'!N$1,FALSE)</f>
        <v>https://docs.google.com/spreadsheets/d/1Zgud8Dms6M294hlWPbWkSsyk5svRChe786WK1BlgCzY/edit#gid=716339897&amp;range=F12</v>
      </c>
      <c r="O1279" t="s">
        <v>109</v>
      </c>
      <c r="P1279" t="s">
        <v>110</v>
      </c>
      <c r="Q1279" t="s">
        <v>112</v>
      </c>
      <c r="R1279">
        <v>126</v>
      </c>
    </row>
    <row r="1280" spans="1:18" x14ac:dyDescent="0.25">
      <c r="A1280" t="s">
        <v>754</v>
      </c>
      <c r="B1280" s="46">
        <f>VLOOKUP(Tabla14[[#This Row],[id]],Tabla2[],'aux buscarv'!B$1,FALSE)</f>
        <v>45001</v>
      </c>
      <c r="C1280" s="61">
        <f>VLOOKUP(Tabla14[[#This Row],[id]],Tabla2[],'aux buscarv'!C$1,FALSE)</f>
        <v>16</v>
      </c>
      <c r="D1280" s="61">
        <f>VLOOKUP(Tabla14[[#This Row],[id]],Tabla2[],'aux buscarv'!D$1,FALSE)</f>
        <v>3</v>
      </c>
      <c r="E1280" s="61">
        <f>VLOOKUP(Tabla14[[#This Row],[id]],Tabla2[],'aux buscarv'!E$1,FALSE)</f>
        <v>2023</v>
      </c>
      <c r="F1280" s="61">
        <f>VLOOKUP(Tabla14[[#This Row],[id]],Tabla2[],'aux buscarv'!F$1,FALSE)</f>
        <v>12</v>
      </c>
      <c r="G1280" s="61" t="str">
        <f>VLOOKUP(Tabla14[[#This Row],[id]],Tabla2[],'aux buscarv'!G$1,FALSE)</f>
        <v>DAPPTE</v>
      </c>
      <c r="H1280" s="61" t="str">
        <f>VLOOKUP(Tabla14[[#This Row],[id]],Tabla2[],'aux buscarv'!H$1,FALSE)</f>
        <v>BUENOS AIRES</v>
      </c>
      <c r="I1280" s="61">
        <f>VLOOKUP(Tabla14[[#This Row],[id]],Tabla2[],'aux buscarv'!I$1,FALSE)</f>
        <v>54</v>
      </c>
      <c r="J1280" s="61" t="str">
        <f>VLOOKUP(Tabla14[[#This Row],[id]],Tabla2[],'aux buscarv'!J$1,FALSE)</f>
        <v>LA MATANZA</v>
      </c>
      <c r="K1280" s="61" t="str">
        <f>VLOOKUP(Tabla14[[#This Row],[id]],Tabla2[],'aux buscarv'!K$1,FALSE)</f>
        <v>ISIDRO CASANOVA</v>
      </c>
      <c r="L1280" s="61" t="str">
        <f>VLOOKUP(Tabla14[[#This Row],[id]],Tabla2[],'aux buscarv'!L$1,FALSE)</f>
        <v>JARDIN LUNA DE CRISTAL</v>
      </c>
      <c r="M1280" s="61" t="str">
        <f>VLOOKUP(Tabla14[[#This Row],[id]],Tabla2[],'aux buscarv'!M$1,FALSE)</f>
        <v>JUAN DE ALAGON 457</v>
      </c>
      <c r="N1280" s="62" t="str">
        <f>VLOOKUP(Tabla14[[#This Row],[id]],Tabla2[],'aux buscarv'!N$1,FALSE)</f>
        <v>https://docs.google.com/spreadsheets/d/1Zgud8Dms6M294hlWPbWkSsyk5svRChe786WK1BlgCzY/edit#gid=716339897&amp;range=F12</v>
      </c>
      <c r="O1280" t="s">
        <v>109</v>
      </c>
      <c r="P1280" t="s">
        <v>110</v>
      </c>
      <c r="Q1280" t="s">
        <v>120</v>
      </c>
      <c r="R1280">
        <v>6</v>
      </c>
    </row>
    <row r="1281" spans="1:18" x14ac:dyDescent="0.25">
      <c r="A1281" t="s">
        <v>754</v>
      </c>
      <c r="B1281" s="46">
        <f>VLOOKUP(Tabla14[[#This Row],[id]],Tabla2[],'aux buscarv'!B$1,FALSE)</f>
        <v>45001</v>
      </c>
      <c r="C1281" s="61">
        <f>VLOOKUP(Tabla14[[#This Row],[id]],Tabla2[],'aux buscarv'!C$1,FALSE)</f>
        <v>16</v>
      </c>
      <c r="D1281" s="61">
        <f>VLOOKUP(Tabla14[[#This Row],[id]],Tabla2[],'aux buscarv'!D$1,FALSE)</f>
        <v>3</v>
      </c>
      <c r="E1281" s="61">
        <f>VLOOKUP(Tabla14[[#This Row],[id]],Tabla2[],'aux buscarv'!E$1,FALSE)</f>
        <v>2023</v>
      </c>
      <c r="F1281" s="61">
        <f>VLOOKUP(Tabla14[[#This Row],[id]],Tabla2[],'aux buscarv'!F$1,FALSE)</f>
        <v>12</v>
      </c>
      <c r="G1281" s="61" t="str">
        <f>VLOOKUP(Tabla14[[#This Row],[id]],Tabla2[],'aux buscarv'!G$1,FALSE)</f>
        <v>DAPPTE</v>
      </c>
      <c r="H1281" s="61" t="str">
        <f>VLOOKUP(Tabla14[[#This Row],[id]],Tabla2[],'aux buscarv'!H$1,FALSE)</f>
        <v>BUENOS AIRES</v>
      </c>
      <c r="I1281" s="61">
        <f>VLOOKUP(Tabla14[[#This Row],[id]],Tabla2[],'aux buscarv'!I$1,FALSE)</f>
        <v>54</v>
      </c>
      <c r="J1281" s="61" t="str">
        <f>VLOOKUP(Tabla14[[#This Row],[id]],Tabla2[],'aux buscarv'!J$1,FALSE)</f>
        <v>LA MATANZA</v>
      </c>
      <c r="K1281" s="61" t="str">
        <f>VLOOKUP(Tabla14[[#This Row],[id]],Tabla2[],'aux buscarv'!K$1,FALSE)</f>
        <v>ISIDRO CASANOVA</v>
      </c>
      <c r="L1281" s="61" t="str">
        <f>VLOOKUP(Tabla14[[#This Row],[id]],Tabla2[],'aux buscarv'!L$1,FALSE)</f>
        <v>JARDIN LUNA DE CRISTAL</v>
      </c>
      <c r="M1281" s="61" t="str">
        <f>VLOOKUP(Tabla14[[#This Row],[id]],Tabla2[],'aux buscarv'!M$1,FALSE)</f>
        <v>JUAN DE ALAGON 457</v>
      </c>
      <c r="N1281" s="62" t="str">
        <f>VLOOKUP(Tabla14[[#This Row],[id]],Tabla2[],'aux buscarv'!N$1,FALSE)</f>
        <v>https://docs.google.com/spreadsheets/d/1Zgud8Dms6M294hlWPbWkSsyk5svRChe786WK1BlgCzY/edit#gid=716339897&amp;range=F12</v>
      </c>
      <c r="O1281" t="s">
        <v>109</v>
      </c>
      <c r="P1281" t="s">
        <v>113</v>
      </c>
      <c r="Q1281" t="s">
        <v>112</v>
      </c>
      <c r="R1281">
        <v>50</v>
      </c>
    </row>
    <row r="1282" spans="1:18" x14ac:dyDescent="0.25">
      <c r="A1282" t="s">
        <v>754</v>
      </c>
      <c r="B1282" s="46">
        <f>VLOOKUP(Tabla14[[#This Row],[id]],Tabla2[],'aux buscarv'!B$1,FALSE)</f>
        <v>45001</v>
      </c>
      <c r="C1282" s="61">
        <f>VLOOKUP(Tabla14[[#This Row],[id]],Tabla2[],'aux buscarv'!C$1,FALSE)</f>
        <v>16</v>
      </c>
      <c r="D1282" s="61">
        <f>VLOOKUP(Tabla14[[#This Row],[id]],Tabla2[],'aux buscarv'!D$1,FALSE)</f>
        <v>3</v>
      </c>
      <c r="E1282" s="61">
        <f>VLOOKUP(Tabla14[[#This Row],[id]],Tabla2[],'aux buscarv'!E$1,FALSE)</f>
        <v>2023</v>
      </c>
      <c r="F1282" s="61">
        <f>VLOOKUP(Tabla14[[#This Row],[id]],Tabla2[],'aux buscarv'!F$1,FALSE)</f>
        <v>12</v>
      </c>
      <c r="G1282" s="61" t="str">
        <f>VLOOKUP(Tabla14[[#This Row],[id]],Tabla2[],'aux buscarv'!G$1,FALSE)</f>
        <v>DAPPTE</v>
      </c>
      <c r="H1282" s="61" t="str">
        <f>VLOOKUP(Tabla14[[#This Row],[id]],Tabla2[],'aux buscarv'!H$1,FALSE)</f>
        <v>BUENOS AIRES</v>
      </c>
      <c r="I1282" s="61">
        <f>VLOOKUP(Tabla14[[#This Row],[id]],Tabla2[],'aux buscarv'!I$1,FALSE)</f>
        <v>54</v>
      </c>
      <c r="J1282" s="61" t="str">
        <f>VLOOKUP(Tabla14[[#This Row],[id]],Tabla2[],'aux buscarv'!J$1,FALSE)</f>
        <v>LA MATANZA</v>
      </c>
      <c r="K1282" s="61" t="str">
        <f>VLOOKUP(Tabla14[[#This Row],[id]],Tabla2[],'aux buscarv'!K$1,FALSE)</f>
        <v>ISIDRO CASANOVA</v>
      </c>
      <c r="L1282" s="61" t="str">
        <f>VLOOKUP(Tabla14[[#This Row],[id]],Tabla2[],'aux buscarv'!L$1,FALSE)</f>
        <v>JARDIN LUNA DE CRISTAL</v>
      </c>
      <c r="M1282" s="61" t="str">
        <f>VLOOKUP(Tabla14[[#This Row],[id]],Tabla2[],'aux buscarv'!M$1,FALSE)</f>
        <v>JUAN DE ALAGON 457</v>
      </c>
      <c r="N1282" s="62" t="str">
        <f>VLOOKUP(Tabla14[[#This Row],[id]],Tabla2[],'aux buscarv'!N$1,FALSE)</f>
        <v>https://docs.google.com/spreadsheets/d/1Zgud8Dms6M294hlWPbWkSsyk5svRChe786WK1BlgCzY/edit#gid=716339897&amp;range=F12</v>
      </c>
      <c r="O1282" t="s">
        <v>114</v>
      </c>
      <c r="P1282" t="s">
        <v>115</v>
      </c>
      <c r="Q1282" t="s">
        <v>111</v>
      </c>
      <c r="R1282">
        <v>12</v>
      </c>
    </row>
    <row r="1283" spans="1:18" x14ac:dyDescent="0.25">
      <c r="A1283" t="s">
        <v>754</v>
      </c>
      <c r="B1283" s="46">
        <f>VLOOKUP(Tabla14[[#This Row],[id]],Tabla2[],'aux buscarv'!B$1,FALSE)</f>
        <v>45001</v>
      </c>
      <c r="C1283" s="61">
        <f>VLOOKUP(Tabla14[[#This Row],[id]],Tabla2[],'aux buscarv'!C$1,FALSE)</f>
        <v>16</v>
      </c>
      <c r="D1283" s="61">
        <f>VLOOKUP(Tabla14[[#This Row],[id]],Tabla2[],'aux buscarv'!D$1,FALSE)</f>
        <v>3</v>
      </c>
      <c r="E1283" s="61">
        <f>VLOOKUP(Tabla14[[#This Row],[id]],Tabla2[],'aux buscarv'!E$1,FALSE)</f>
        <v>2023</v>
      </c>
      <c r="F1283" s="61">
        <f>VLOOKUP(Tabla14[[#This Row],[id]],Tabla2[],'aux buscarv'!F$1,FALSE)</f>
        <v>12</v>
      </c>
      <c r="G1283" s="61" t="str">
        <f>VLOOKUP(Tabla14[[#This Row],[id]],Tabla2[],'aux buscarv'!G$1,FALSE)</f>
        <v>DAPPTE</v>
      </c>
      <c r="H1283" s="61" t="str">
        <f>VLOOKUP(Tabla14[[#This Row],[id]],Tabla2[],'aux buscarv'!H$1,FALSE)</f>
        <v>BUENOS AIRES</v>
      </c>
      <c r="I1283" s="61">
        <f>VLOOKUP(Tabla14[[#This Row],[id]],Tabla2[],'aux buscarv'!I$1,FALSE)</f>
        <v>54</v>
      </c>
      <c r="J1283" s="61" t="str">
        <f>VLOOKUP(Tabla14[[#This Row],[id]],Tabla2[],'aux buscarv'!J$1,FALSE)</f>
        <v>LA MATANZA</v>
      </c>
      <c r="K1283" s="61" t="str">
        <f>VLOOKUP(Tabla14[[#This Row],[id]],Tabla2[],'aux buscarv'!K$1,FALSE)</f>
        <v>ISIDRO CASANOVA</v>
      </c>
      <c r="L1283" s="61" t="str">
        <f>VLOOKUP(Tabla14[[#This Row],[id]],Tabla2[],'aux buscarv'!L$1,FALSE)</f>
        <v>JARDIN LUNA DE CRISTAL</v>
      </c>
      <c r="M1283" s="61" t="str">
        <f>VLOOKUP(Tabla14[[#This Row],[id]],Tabla2[],'aux buscarv'!M$1,FALSE)</f>
        <v>JUAN DE ALAGON 457</v>
      </c>
      <c r="N1283" s="62" t="str">
        <f>VLOOKUP(Tabla14[[#This Row],[id]],Tabla2[],'aux buscarv'!N$1,FALSE)</f>
        <v>https://docs.google.com/spreadsheets/d/1Zgud8Dms6M294hlWPbWkSsyk5svRChe786WK1BlgCzY/edit#gid=716339897&amp;range=F12</v>
      </c>
      <c r="O1283" t="s">
        <v>114</v>
      </c>
      <c r="P1283" t="s">
        <v>123</v>
      </c>
      <c r="Q1283" t="s">
        <v>124</v>
      </c>
      <c r="R1283">
        <v>3</v>
      </c>
    </row>
    <row r="1284" spans="1:18" x14ac:dyDescent="0.25">
      <c r="A1284" t="s">
        <v>754</v>
      </c>
      <c r="B1284" s="46">
        <f>VLOOKUP(Tabla14[[#This Row],[id]],Tabla2[],'aux buscarv'!B$1,FALSE)</f>
        <v>45001</v>
      </c>
      <c r="C1284" s="61">
        <f>VLOOKUP(Tabla14[[#This Row],[id]],Tabla2[],'aux buscarv'!C$1,FALSE)</f>
        <v>16</v>
      </c>
      <c r="D1284" s="61">
        <f>VLOOKUP(Tabla14[[#This Row],[id]],Tabla2[],'aux buscarv'!D$1,FALSE)</f>
        <v>3</v>
      </c>
      <c r="E1284" s="61">
        <f>VLOOKUP(Tabla14[[#This Row],[id]],Tabla2[],'aux buscarv'!E$1,FALSE)</f>
        <v>2023</v>
      </c>
      <c r="F1284" s="61">
        <f>VLOOKUP(Tabla14[[#This Row],[id]],Tabla2[],'aux buscarv'!F$1,FALSE)</f>
        <v>12</v>
      </c>
      <c r="G1284" s="61" t="str">
        <f>VLOOKUP(Tabla14[[#This Row],[id]],Tabla2[],'aux buscarv'!G$1,FALSE)</f>
        <v>DAPPTE</v>
      </c>
      <c r="H1284" s="61" t="str">
        <f>VLOOKUP(Tabla14[[#This Row],[id]],Tabla2[],'aux buscarv'!H$1,FALSE)</f>
        <v>BUENOS AIRES</v>
      </c>
      <c r="I1284" s="61">
        <f>VLOOKUP(Tabla14[[#This Row],[id]],Tabla2[],'aux buscarv'!I$1,FALSE)</f>
        <v>54</v>
      </c>
      <c r="J1284" s="61" t="str">
        <f>VLOOKUP(Tabla14[[#This Row],[id]],Tabla2[],'aux buscarv'!J$1,FALSE)</f>
        <v>LA MATANZA</v>
      </c>
      <c r="K1284" s="61" t="str">
        <f>VLOOKUP(Tabla14[[#This Row],[id]],Tabla2[],'aux buscarv'!K$1,FALSE)</f>
        <v>ISIDRO CASANOVA</v>
      </c>
      <c r="L1284" s="61" t="str">
        <f>VLOOKUP(Tabla14[[#This Row],[id]],Tabla2[],'aux buscarv'!L$1,FALSE)</f>
        <v>JARDIN LUNA DE CRISTAL</v>
      </c>
      <c r="M1284" s="61" t="str">
        <f>VLOOKUP(Tabla14[[#This Row],[id]],Tabla2[],'aux buscarv'!M$1,FALSE)</f>
        <v>JUAN DE ALAGON 457</v>
      </c>
      <c r="N1284" s="62" t="str">
        <f>VLOOKUP(Tabla14[[#This Row],[id]],Tabla2[],'aux buscarv'!N$1,FALSE)</f>
        <v>https://docs.google.com/spreadsheets/d/1Zgud8Dms6M294hlWPbWkSsyk5svRChe786WK1BlgCzY/edit#gid=716339897&amp;range=F12</v>
      </c>
      <c r="O1284" t="s">
        <v>114</v>
      </c>
      <c r="P1284" t="s">
        <v>123</v>
      </c>
      <c r="Q1284" t="s">
        <v>111</v>
      </c>
      <c r="R1284">
        <v>72</v>
      </c>
    </row>
    <row r="1285" spans="1:18" x14ac:dyDescent="0.25">
      <c r="A1285" t="s">
        <v>757</v>
      </c>
      <c r="B1285" s="46">
        <f>VLOOKUP(Tabla14[[#This Row],[id]],Tabla2[],'aux buscarv'!B$1,FALSE)</f>
        <v>45001</v>
      </c>
      <c r="C1285" s="61">
        <f>VLOOKUP(Tabla14[[#This Row],[id]],Tabla2[],'aux buscarv'!C$1,FALSE)</f>
        <v>16</v>
      </c>
      <c r="D1285" s="61">
        <f>VLOOKUP(Tabla14[[#This Row],[id]],Tabla2[],'aux buscarv'!D$1,FALSE)</f>
        <v>3</v>
      </c>
      <c r="E1285" s="61">
        <f>VLOOKUP(Tabla14[[#This Row],[id]],Tabla2[],'aux buscarv'!E$1,FALSE)</f>
        <v>2023</v>
      </c>
      <c r="F1285" s="61">
        <f>VLOOKUP(Tabla14[[#This Row],[id]],Tabla2[],'aux buscarv'!F$1,FALSE)</f>
        <v>12</v>
      </c>
      <c r="G1285" s="61" t="str">
        <f>VLOOKUP(Tabla14[[#This Row],[id]],Tabla2[],'aux buscarv'!G$1,FALSE)</f>
        <v>ESTAR</v>
      </c>
      <c r="H1285" s="61" t="str">
        <f>VLOOKUP(Tabla14[[#This Row],[id]],Tabla2[],'aux buscarv'!H$1,FALSE)</f>
        <v>BUENOS AIRES</v>
      </c>
      <c r="I1285" s="61">
        <f>VLOOKUP(Tabla14[[#This Row],[id]],Tabla2[],'aux buscarv'!I$1,FALSE)</f>
        <v>52</v>
      </c>
      <c r="J1285" s="61" t="str">
        <f>VLOOKUP(Tabla14[[#This Row],[id]],Tabla2[],'aux buscarv'!J$1,FALSE)</f>
        <v>SAN VICENTE</v>
      </c>
      <c r="K1285" s="61" t="str">
        <f>VLOOKUP(Tabla14[[#This Row],[id]],Tabla2[],'aux buscarv'!K$1,FALSE)</f>
        <v>ALEJANDRO KORN</v>
      </c>
      <c r="L1285" s="61">
        <f>VLOOKUP(Tabla14[[#This Row],[id]],Tabla2[],'aux buscarv'!L$1,FALSE)</f>
        <v>0</v>
      </c>
      <c r="M1285" s="61" t="str">
        <f>VLOOKUP(Tabla14[[#This Row],[id]],Tabla2[],'aux buscarv'!M$1,FALSE)</f>
        <v>AV INDEPENDENCIA Y MARTIN MIGUEL DE GÜEMES</v>
      </c>
      <c r="N1285" s="62" t="str">
        <f>VLOOKUP(Tabla14[[#This Row],[id]],Tabla2[],'aux buscarv'!N$1,FALSE)</f>
        <v>https://docs.google.com/spreadsheets/d/1Zgud8Dms6M294hlWPbWkSsyk5svRChe786WK1BlgCzY/edit#gid=1278745739&amp;range=C12:G12</v>
      </c>
      <c r="O1285" t="s">
        <v>109</v>
      </c>
      <c r="P1285" t="s">
        <v>110</v>
      </c>
      <c r="Q1285" t="s">
        <v>111</v>
      </c>
      <c r="R1285">
        <v>69</v>
      </c>
    </row>
    <row r="1286" spans="1:18" x14ac:dyDescent="0.25">
      <c r="A1286" t="s">
        <v>757</v>
      </c>
      <c r="B1286" s="46">
        <f>VLOOKUP(Tabla14[[#This Row],[id]],Tabla2[],'aux buscarv'!B$1,FALSE)</f>
        <v>45001</v>
      </c>
      <c r="C1286" s="61">
        <f>VLOOKUP(Tabla14[[#This Row],[id]],Tabla2[],'aux buscarv'!C$1,FALSE)</f>
        <v>16</v>
      </c>
      <c r="D1286" s="61">
        <f>VLOOKUP(Tabla14[[#This Row],[id]],Tabla2[],'aux buscarv'!D$1,FALSE)</f>
        <v>3</v>
      </c>
      <c r="E1286" s="61">
        <f>VLOOKUP(Tabla14[[#This Row],[id]],Tabla2[],'aux buscarv'!E$1,FALSE)</f>
        <v>2023</v>
      </c>
      <c r="F1286" s="61">
        <f>VLOOKUP(Tabla14[[#This Row],[id]],Tabla2[],'aux buscarv'!F$1,FALSE)</f>
        <v>12</v>
      </c>
      <c r="G1286" s="61" t="str">
        <f>VLOOKUP(Tabla14[[#This Row],[id]],Tabla2[],'aux buscarv'!G$1,FALSE)</f>
        <v>ESTAR</v>
      </c>
      <c r="H1286" s="61" t="str">
        <f>VLOOKUP(Tabla14[[#This Row],[id]],Tabla2[],'aux buscarv'!H$1,FALSE)</f>
        <v>BUENOS AIRES</v>
      </c>
      <c r="I1286" s="61">
        <f>VLOOKUP(Tabla14[[#This Row],[id]],Tabla2[],'aux buscarv'!I$1,FALSE)</f>
        <v>52</v>
      </c>
      <c r="J1286" s="61" t="str">
        <f>VLOOKUP(Tabla14[[#This Row],[id]],Tabla2[],'aux buscarv'!J$1,FALSE)</f>
        <v>SAN VICENTE</v>
      </c>
      <c r="K1286" s="61" t="str">
        <f>VLOOKUP(Tabla14[[#This Row],[id]],Tabla2[],'aux buscarv'!K$1,FALSE)</f>
        <v>ALEJANDRO KORN</v>
      </c>
      <c r="L1286" s="61">
        <f>VLOOKUP(Tabla14[[#This Row],[id]],Tabla2[],'aux buscarv'!L$1,FALSE)</f>
        <v>0</v>
      </c>
      <c r="M1286" s="61" t="str">
        <f>VLOOKUP(Tabla14[[#This Row],[id]],Tabla2[],'aux buscarv'!M$1,FALSE)</f>
        <v>AV INDEPENDENCIA Y MARTIN MIGUEL DE GÜEMES</v>
      </c>
      <c r="N1286" s="62" t="str">
        <f>VLOOKUP(Tabla14[[#This Row],[id]],Tabla2[],'aux buscarv'!N$1,FALSE)</f>
        <v>https://docs.google.com/spreadsheets/d/1Zgud8Dms6M294hlWPbWkSsyk5svRChe786WK1BlgCzY/edit#gid=1278745739&amp;range=C12:G12</v>
      </c>
      <c r="O1286" t="s">
        <v>109</v>
      </c>
      <c r="P1286" t="s">
        <v>110</v>
      </c>
      <c r="Q1286" t="s">
        <v>112</v>
      </c>
      <c r="R1286">
        <v>161</v>
      </c>
    </row>
    <row r="1287" spans="1:18" x14ac:dyDescent="0.25">
      <c r="A1287" t="s">
        <v>757</v>
      </c>
      <c r="B1287" s="46">
        <f>VLOOKUP(Tabla14[[#This Row],[id]],Tabla2[],'aux buscarv'!B$1,FALSE)</f>
        <v>45001</v>
      </c>
      <c r="C1287" s="61">
        <f>VLOOKUP(Tabla14[[#This Row],[id]],Tabla2[],'aux buscarv'!C$1,FALSE)</f>
        <v>16</v>
      </c>
      <c r="D1287" s="61">
        <f>VLOOKUP(Tabla14[[#This Row],[id]],Tabla2[],'aux buscarv'!D$1,FALSE)</f>
        <v>3</v>
      </c>
      <c r="E1287" s="61">
        <f>VLOOKUP(Tabla14[[#This Row],[id]],Tabla2[],'aux buscarv'!E$1,FALSE)</f>
        <v>2023</v>
      </c>
      <c r="F1287" s="61">
        <f>VLOOKUP(Tabla14[[#This Row],[id]],Tabla2[],'aux buscarv'!F$1,FALSE)</f>
        <v>12</v>
      </c>
      <c r="G1287" s="61" t="str">
        <f>VLOOKUP(Tabla14[[#This Row],[id]],Tabla2[],'aux buscarv'!G$1,FALSE)</f>
        <v>ESTAR</v>
      </c>
      <c r="H1287" s="61" t="str">
        <f>VLOOKUP(Tabla14[[#This Row],[id]],Tabla2[],'aux buscarv'!H$1,FALSE)</f>
        <v>BUENOS AIRES</v>
      </c>
      <c r="I1287" s="61">
        <f>VLOOKUP(Tabla14[[#This Row],[id]],Tabla2[],'aux buscarv'!I$1,FALSE)</f>
        <v>52</v>
      </c>
      <c r="J1287" s="61" t="str">
        <f>VLOOKUP(Tabla14[[#This Row],[id]],Tabla2[],'aux buscarv'!J$1,FALSE)</f>
        <v>SAN VICENTE</v>
      </c>
      <c r="K1287" s="61" t="str">
        <f>VLOOKUP(Tabla14[[#This Row],[id]],Tabla2[],'aux buscarv'!K$1,FALSE)</f>
        <v>ALEJANDRO KORN</v>
      </c>
      <c r="L1287" s="61">
        <f>VLOOKUP(Tabla14[[#This Row],[id]],Tabla2[],'aux buscarv'!L$1,FALSE)</f>
        <v>0</v>
      </c>
      <c r="M1287" s="61" t="str">
        <f>VLOOKUP(Tabla14[[#This Row],[id]],Tabla2[],'aux buscarv'!M$1,FALSE)</f>
        <v>AV INDEPENDENCIA Y MARTIN MIGUEL DE GÜEMES</v>
      </c>
      <c r="N1287" s="62" t="str">
        <f>VLOOKUP(Tabla14[[#This Row],[id]],Tabla2[],'aux buscarv'!N$1,FALSE)</f>
        <v>https://docs.google.com/spreadsheets/d/1Zgud8Dms6M294hlWPbWkSsyk5svRChe786WK1BlgCzY/edit#gid=1278745739&amp;range=C12:G12</v>
      </c>
      <c r="O1287" t="s">
        <v>109</v>
      </c>
      <c r="P1287" t="s">
        <v>110</v>
      </c>
      <c r="Q1287" t="s">
        <v>120</v>
      </c>
      <c r="R1287">
        <v>26</v>
      </c>
    </row>
    <row r="1288" spans="1:18" x14ac:dyDescent="0.25">
      <c r="A1288" t="s">
        <v>757</v>
      </c>
      <c r="B1288" s="46">
        <f>VLOOKUP(Tabla14[[#This Row],[id]],Tabla2[],'aux buscarv'!B$1,FALSE)</f>
        <v>45001</v>
      </c>
      <c r="C1288" s="61">
        <f>VLOOKUP(Tabla14[[#This Row],[id]],Tabla2[],'aux buscarv'!C$1,FALSE)</f>
        <v>16</v>
      </c>
      <c r="D1288" s="61">
        <f>VLOOKUP(Tabla14[[#This Row],[id]],Tabla2[],'aux buscarv'!D$1,FALSE)</f>
        <v>3</v>
      </c>
      <c r="E1288" s="61">
        <f>VLOOKUP(Tabla14[[#This Row],[id]],Tabla2[],'aux buscarv'!E$1,FALSE)</f>
        <v>2023</v>
      </c>
      <c r="F1288" s="61">
        <f>VLOOKUP(Tabla14[[#This Row],[id]],Tabla2[],'aux buscarv'!F$1,FALSE)</f>
        <v>12</v>
      </c>
      <c r="G1288" s="61" t="str">
        <f>VLOOKUP(Tabla14[[#This Row],[id]],Tabla2[],'aux buscarv'!G$1,FALSE)</f>
        <v>ESTAR</v>
      </c>
      <c r="H1288" s="61" t="str">
        <f>VLOOKUP(Tabla14[[#This Row],[id]],Tabla2[],'aux buscarv'!H$1,FALSE)</f>
        <v>BUENOS AIRES</v>
      </c>
      <c r="I1288" s="61">
        <f>VLOOKUP(Tabla14[[#This Row],[id]],Tabla2[],'aux buscarv'!I$1,FALSE)</f>
        <v>52</v>
      </c>
      <c r="J1288" s="61" t="str">
        <f>VLOOKUP(Tabla14[[#This Row],[id]],Tabla2[],'aux buscarv'!J$1,FALSE)</f>
        <v>SAN VICENTE</v>
      </c>
      <c r="K1288" s="61" t="str">
        <f>VLOOKUP(Tabla14[[#This Row],[id]],Tabla2[],'aux buscarv'!K$1,FALSE)</f>
        <v>ALEJANDRO KORN</v>
      </c>
      <c r="L1288" s="61">
        <f>VLOOKUP(Tabla14[[#This Row],[id]],Tabla2[],'aux buscarv'!L$1,FALSE)</f>
        <v>0</v>
      </c>
      <c r="M1288" s="61" t="str">
        <f>VLOOKUP(Tabla14[[#This Row],[id]],Tabla2[],'aux buscarv'!M$1,FALSE)</f>
        <v>AV INDEPENDENCIA Y MARTIN MIGUEL DE GÜEMES</v>
      </c>
      <c r="N1288" s="62" t="str">
        <f>VLOOKUP(Tabla14[[#This Row],[id]],Tabla2[],'aux buscarv'!N$1,FALSE)</f>
        <v>https://docs.google.com/spreadsheets/d/1Zgud8Dms6M294hlWPbWkSsyk5svRChe786WK1BlgCzY/edit#gid=1278745739&amp;range=C12:G12</v>
      </c>
      <c r="O1288" t="s">
        <v>109</v>
      </c>
      <c r="P1288" t="s">
        <v>113</v>
      </c>
      <c r="Q1288" t="s">
        <v>112</v>
      </c>
      <c r="R1288">
        <v>28</v>
      </c>
    </row>
    <row r="1289" spans="1:18" x14ac:dyDescent="0.25">
      <c r="A1289" t="s">
        <v>757</v>
      </c>
      <c r="B1289" s="141">
        <f>VLOOKUP(Tabla14[[#This Row],[id]],Tabla2[],'aux buscarv'!B$1,FALSE)</f>
        <v>45001</v>
      </c>
      <c r="C1289" s="142">
        <f>VLOOKUP(Tabla14[[#This Row],[id]],Tabla2[],'aux buscarv'!C$1,FALSE)</f>
        <v>16</v>
      </c>
      <c r="D1289" s="142">
        <f>VLOOKUP(Tabla14[[#This Row],[id]],Tabla2[],'aux buscarv'!D$1,FALSE)</f>
        <v>3</v>
      </c>
      <c r="E1289" s="142">
        <f>VLOOKUP(Tabla14[[#This Row],[id]],Tabla2[],'aux buscarv'!E$1,FALSE)</f>
        <v>2023</v>
      </c>
      <c r="F1289" s="142">
        <f>VLOOKUP(Tabla14[[#This Row],[id]],Tabla2[],'aux buscarv'!F$1,FALSE)</f>
        <v>12</v>
      </c>
      <c r="G1289" s="142" t="str">
        <f>VLOOKUP(Tabla14[[#This Row],[id]],Tabla2[],'aux buscarv'!G$1,FALSE)</f>
        <v>ESTAR</v>
      </c>
      <c r="H1289" s="142" t="str">
        <f>VLOOKUP(Tabla14[[#This Row],[id]],Tabla2[],'aux buscarv'!H$1,FALSE)</f>
        <v>BUENOS AIRES</v>
      </c>
      <c r="I1289" s="142">
        <f>VLOOKUP(Tabla14[[#This Row],[id]],Tabla2[],'aux buscarv'!I$1,FALSE)</f>
        <v>52</v>
      </c>
      <c r="J1289" s="142" t="str">
        <f>VLOOKUP(Tabla14[[#This Row],[id]],Tabla2[],'aux buscarv'!J$1,FALSE)</f>
        <v>SAN VICENTE</v>
      </c>
      <c r="K1289" s="142" t="str">
        <f>VLOOKUP(Tabla14[[#This Row],[id]],Tabla2[],'aux buscarv'!K$1,FALSE)</f>
        <v>ALEJANDRO KORN</v>
      </c>
      <c r="L1289" s="142">
        <f>VLOOKUP(Tabla14[[#This Row],[id]],Tabla2[],'aux buscarv'!L$1,FALSE)</f>
        <v>0</v>
      </c>
      <c r="M1289" s="142" t="str">
        <f>VLOOKUP(Tabla14[[#This Row],[id]],Tabla2[],'aux buscarv'!M$1,FALSE)</f>
        <v>AV INDEPENDENCIA Y MARTIN MIGUEL DE GÜEMES</v>
      </c>
      <c r="N1289" s="143" t="str">
        <f>VLOOKUP(Tabla14[[#This Row],[id]],Tabla2[],'aux buscarv'!N$1,FALSE)</f>
        <v>https://docs.google.com/spreadsheets/d/1Zgud8Dms6M294hlWPbWkSsyk5svRChe786WK1BlgCzY/edit#gid=1278745739&amp;range=C12:G12</v>
      </c>
      <c r="O1289" t="s">
        <v>114</v>
      </c>
      <c r="P1289" t="s">
        <v>115</v>
      </c>
      <c r="Q1289" t="s">
        <v>111</v>
      </c>
      <c r="R1289">
        <v>14</v>
      </c>
    </row>
    <row r="1290" spans="1:18" x14ac:dyDescent="0.25">
      <c r="A1290" t="s">
        <v>757</v>
      </c>
      <c r="B1290" s="141">
        <f>VLOOKUP(Tabla14[[#This Row],[id]],Tabla2[],'aux buscarv'!B$1,FALSE)</f>
        <v>45001</v>
      </c>
      <c r="C1290" s="142">
        <f>VLOOKUP(Tabla14[[#This Row],[id]],Tabla2[],'aux buscarv'!C$1,FALSE)</f>
        <v>16</v>
      </c>
      <c r="D1290" s="142">
        <f>VLOOKUP(Tabla14[[#This Row],[id]],Tabla2[],'aux buscarv'!D$1,FALSE)</f>
        <v>3</v>
      </c>
      <c r="E1290" s="142">
        <f>VLOOKUP(Tabla14[[#This Row],[id]],Tabla2[],'aux buscarv'!E$1,FALSE)</f>
        <v>2023</v>
      </c>
      <c r="F1290" s="142">
        <f>VLOOKUP(Tabla14[[#This Row],[id]],Tabla2[],'aux buscarv'!F$1,FALSE)</f>
        <v>12</v>
      </c>
      <c r="G1290" s="142" t="str">
        <f>VLOOKUP(Tabla14[[#This Row],[id]],Tabla2[],'aux buscarv'!G$1,FALSE)</f>
        <v>ESTAR</v>
      </c>
      <c r="H1290" s="142" t="str">
        <f>VLOOKUP(Tabla14[[#This Row],[id]],Tabla2[],'aux buscarv'!H$1,FALSE)</f>
        <v>BUENOS AIRES</v>
      </c>
      <c r="I1290" s="142">
        <f>VLOOKUP(Tabla14[[#This Row],[id]],Tabla2[],'aux buscarv'!I$1,FALSE)</f>
        <v>52</v>
      </c>
      <c r="J1290" s="142" t="str">
        <f>VLOOKUP(Tabla14[[#This Row],[id]],Tabla2[],'aux buscarv'!J$1,FALSE)</f>
        <v>SAN VICENTE</v>
      </c>
      <c r="K1290" s="142" t="str">
        <f>VLOOKUP(Tabla14[[#This Row],[id]],Tabla2[],'aux buscarv'!K$1,FALSE)</f>
        <v>ALEJANDRO KORN</v>
      </c>
      <c r="L1290" s="142">
        <f>VLOOKUP(Tabla14[[#This Row],[id]],Tabla2[],'aux buscarv'!L$1,FALSE)</f>
        <v>0</v>
      </c>
      <c r="M1290" s="142" t="str">
        <f>VLOOKUP(Tabla14[[#This Row],[id]],Tabla2[],'aux buscarv'!M$1,FALSE)</f>
        <v>AV INDEPENDENCIA Y MARTIN MIGUEL DE GÜEMES</v>
      </c>
      <c r="N1290" s="143" t="str">
        <f>VLOOKUP(Tabla14[[#This Row],[id]],Tabla2[],'aux buscarv'!N$1,FALSE)</f>
        <v>https://docs.google.com/spreadsheets/d/1Zgud8Dms6M294hlWPbWkSsyk5svRChe786WK1BlgCzY/edit#gid=1278745739&amp;range=C12:G12</v>
      </c>
      <c r="O1290" t="s">
        <v>114</v>
      </c>
      <c r="P1290" t="s">
        <v>123</v>
      </c>
      <c r="Q1290" t="s">
        <v>124</v>
      </c>
      <c r="R1290">
        <v>6</v>
      </c>
    </row>
    <row r="1291" spans="1:18" x14ac:dyDescent="0.25">
      <c r="A1291" t="s">
        <v>757</v>
      </c>
      <c r="B1291" s="141">
        <f>VLOOKUP(Tabla14[[#This Row],[id]],Tabla2[],'aux buscarv'!B$1,FALSE)</f>
        <v>45001</v>
      </c>
      <c r="C1291" s="142">
        <f>VLOOKUP(Tabla14[[#This Row],[id]],Tabla2[],'aux buscarv'!C$1,FALSE)</f>
        <v>16</v>
      </c>
      <c r="D1291" s="142">
        <f>VLOOKUP(Tabla14[[#This Row],[id]],Tabla2[],'aux buscarv'!D$1,FALSE)</f>
        <v>3</v>
      </c>
      <c r="E1291" s="142">
        <f>VLOOKUP(Tabla14[[#This Row],[id]],Tabla2[],'aux buscarv'!E$1,FALSE)</f>
        <v>2023</v>
      </c>
      <c r="F1291" s="142">
        <f>VLOOKUP(Tabla14[[#This Row],[id]],Tabla2[],'aux buscarv'!F$1,FALSE)</f>
        <v>12</v>
      </c>
      <c r="G1291" s="142" t="str">
        <f>VLOOKUP(Tabla14[[#This Row],[id]],Tabla2[],'aux buscarv'!G$1,FALSE)</f>
        <v>ESTAR</v>
      </c>
      <c r="H1291" s="142" t="str">
        <f>VLOOKUP(Tabla14[[#This Row],[id]],Tabla2[],'aux buscarv'!H$1,FALSE)</f>
        <v>BUENOS AIRES</v>
      </c>
      <c r="I1291" s="142">
        <f>VLOOKUP(Tabla14[[#This Row],[id]],Tabla2[],'aux buscarv'!I$1,FALSE)</f>
        <v>52</v>
      </c>
      <c r="J1291" s="142" t="str">
        <f>VLOOKUP(Tabla14[[#This Row],[id]],Tabla2[],'aux buscarv'!J$1,FALSE)</f>
        <v>SAN VICENTE</v>
      </c>
      <c r="K1291" s="142" t="str">
        <f>VLOOKUP(Tabla14[[#This Row],[id]],Tabla2[],'aux buscarv'!K$1,FALSE)</f>
        <v>ALEJANDRO KORN</v>
      </c>
      <c r="L1291" s="142">
        <f>VLOOKUP(Tabla14[[#This Row],[id]],Tabla2[],'aux buscarv'!L$1,FALSE)</f>
        <v>0</v>
      </c>
      <c r="M1291" s="142" t="str">
        <f>VLOOKUP(Tabla14[[#This Row],[id]],Tabla2[],'aux buscarv'!M$1,FALSE)</f>
        <v>AV INDEPENDENCIA Y MARTIN MIGUEL DE GÜEMES</v>
      </c>
      <c r="N1291" s="143" t="str">
        <f>VLOOKUP(Tabla14[[#This Row],[id]],Tabla2[],'aux buscarv'!N$1,FALSE)</f>
        <v>https://docs.google.com/spreadsheets/d/1Zgud8Dms6M294hlWPbWkSsyk5svRChe786WK1BlgCzY/edit#gid=1278745739&amp;range=C12:G12</v>
      </c>
      <c r="O1291" t="s">
        <v>114</v>
      </c>
      <c r="P1291" t="s">
        <v>123</v>
      </c>
      <c r="Q1291" t="s">
        <v>111</v>
      </c>
      <c r="R1291">
        <v>139</v>
      </c>
    </row>
    <row r="1292" spans="1:18" x14ac:dyDescent="0.25">
      <c r="A1292" t="s">
        <v>757</v>
      </c>
      <c r="B1292" s="141">
        <f>VLOOKUP(Tabla14[[#This Row],[id]],Tabla2[],'aux buscarv'!B$1,FALSE)</f>
        <v>45001</v>
      </c>
      <c r="C1292" s="142">
        <f>VLOOKUP(Tabla14[[#This Row],[id]],Tabla2[],'aux buscarv'!C$1,FALSE)</f>
        <v>16</v>
      </c>
      <c r="D1292" s="142">
        <f>VLOOKUP(Tabla14[[#This Row],[id]],Tabla2[],'aux buscarv'!D$1,FALSE)</f>
        <v>3</v>
      </c>
      <c r="E1292" s="142">
        <f>VLOOKUP(Tabla14[[#This Row],[id]],Tabla2[],'aux buscarv'!E$1,FALSE)</f>
        <v>2023</v>
      </c>
      <c r="F1292" s="142">
        <f>VLOOKUP(Tabla14[[#This Row],[id]],Tabla2[],'aux buscarv'!F$1,FALSE)</f>
        <v>12</v>
      </c>
      <c r="G1292" s="142" t="str">
        <f>VLOOKUP(Tabla14[[#This Row],[id]],Tabla2[],'aux buscarv'!G$1,FALSE)</f>
        <v>ESTAR</v>
      </c>
      <c r="H1292" s="142" t="str">
        <f>VLOOKUP(Tabla14[[#This Row],[id]],Tabla2[],'aux buscarv'!H$1,FALSE)</f>
        <v>BUENOS AIRES</v>
      </c>
      <c r="I1292" s="142">
        <f>VLOOKUP(Tabla14[[#This Row],[id]],Tabla2[],'aux buscarv'!I$1,FALSE)</f>
        <v>52</v>
      </c>
      <c r="J1292" s="142" t="str">
        <f>VLOOKUP(Tabla14[[#This Row],[id]],Tabla2[],'aux buscarv'!J$1,FALSE)</f>
        <v>SAN VICENTE</v>
      </c>
      <c r="K1292" s="142" t="str">
        <f>VLOOKUP(Tabla14[[#This Row],[id]],Tabla2[],'aux buscarv'!K$1,FALSE)</f>
        <v>ALEJANDRO KORN</v>
      </c>
      <c r="L1292" s="142">
        <f>VLOOKUP(Tabla14[[#This Row],[id]],Tabla2[],'aux buscarv'!L$1,FALSE)</f>
        <v>0</v>
      </c>
      <c r="M1292" s="142" t="str">
        <f>VLOOKUP(Tabla14[[#This Row],[id]],Tabla2[],'aux buscarv'!M$1,FALSE)</f>
        <v>AV INDEPENDENCIA Y MARTIN MIGUEL DE GÜEMES</v>
      </c>
      <c r="N1292" s="143" t="str">
        <f>VLOOKUP(Tabla14[[#This Row],[id]],Tabla2[],'aux buscarv'!N$1,FALSE)</f>
        <v>https://docs.google.com/spreadsheets/d/1Zgud8Dms6M294hlWPbWkSsyk5svRChe786WK1BlgCzY/edit#gid=1278745739&amp;range=C12:G12</v>
      </c>
      <c r="O1292" t="s">
        <v>129</v>
      </c>
      <c r="P1292" t="s">
        <v>1022</v>
      </c>
      <c r="Q1292" t="s">
        <v>111</v>
      </c>
      <c r="R1292">
        <v>14</v>
      </c>
    </row>
    <row r="1293" spans="1:18" x14ac:dyDescent="0.25">
      <c r="A1293" t="s">
        <v>757</v>
      </c>
      <c r="B1293" s="141">
        <f>VLOOKUP(Tabla14[[#This Row],[id]],Tabla2[],'aux buscarv'!B$1,FALSE)</f>
        <v>45001</v>
      </c>
      <c r="C1293" s="142">
        <f>VLOOKUP(Tabla14[[#This Row],[id]],Tabla2[],'aux buscarv'!C$1,FALSE)</f>
        <v>16</v>
      </c>
      <c r="D1293" s="142">
        <f>VLOOKUP(Tabla14[[#This Row],[id]],Tabla2[],'aux buscarv'!D$1,FALSE)</f>
        <v>3</v>
      </c>
      <c r="E1293" s="142">
        <f>VLOOKUP(Tabla14[[#This Row],[id]],Tabla2[],'aux buscarv'!E$1,FALSE)</f>
        <v>2023</v>
      </c>
      <c r="F1293" s="142">
        <f>VLOOKUP(Tabla14[[#This Row],[id]],Tabla2[],'aux buscarv'!F$1,FALSE)</f>
        <v>12</v>
      </c>
      <c r="G1293" s="142" t="str">
        <f>VLOOKUP(Tabla14[[#This Row],[id]],Tabla2[],'aux buscarv'!G$1,FALSE)</f>
        <v>ESTAR</v>
      </c>
      <c r="H1293" s="142" t="str">
        <f>VLOOKUP(Tabla14[[#This Row],[id]],Tabla2[],'aux buscarv'!H$1,FALSE)</f>
        <v>BUENOS AIRES</v>
      </c>
      <c r="I1293" s="142">
        <f>VLOOKUP(Tabla14[[#This Row],[id]],Tabla2[],'aux buscarv'!I$1,FALSE)</f>
        <v>52</v>
      </c>
      <c r="J1293" s="142" t="str">
        <f>VLOOKUP(Tabla14[[#This Row],[id]],Tabla2[],'aux buscarv'!J$1,FALSE)</f>
        <v>SAN VICENTE</v>
      </c>
      <c r="K1293" s="142" t="str">
        <f>VLOOKUP(Tabla14[[#This Row],[id]],Tabla2[],'aux buscarv'!K$1,FALSE)</f>
        <v>ALEJANDRO KORN</v>
      </c>
      <c r="L1293" s="142">
        <f>VLOOKUP(Tabla14[[#This Row],[id]],Tabla2[],'aux buscarv'!L$1,FALSE)</f>
        <v>0</v>
      </c>
      <c r="M1293" s="142" t="str">
        <f>VLOOKUP(Tabla14[[#This Row],[id]],Tabla2[],'aux buscarv'!M$1,FALSE)</f>
        <v>AV INDEPENDENCIA Y MARTIN MIGUEL DE GÜEMES</v>
      </c>
      <c r="N1293" s="143" t="str">
        <f>VLOOKUP(Tabla14[[#This Row],[id]],Tabla2[],'aux buscarv'!N$1,FALSE)</f>
        <v>https://docs.google.com/spreadsheets/d/1Zgud8Dms6M294hlWPbWkSsyk5svRChe786WK1BlgCzY/edit#gid=1278745739&amp;range=C12:G12</v>
      </c>
      <c r="O1293" t="s">
        <v>129</v>
      </c>
      <c r="P1293" t="s">
        <v>1024</v>
      </c>
      <c r="Q1293" t="s">
        <v>111</v>
      </c>
      <c r="R1293">
        <v>40</v>
      </c>
    </row>
    <row r="1294" spans="1:18" x14ac:dyDescent="0.25">
      <c r="A1294" t="s">
        <v>757</v>
      </c>
      <c r="B1294" s="141">
        <f>VLOOKUP(Tabla14[[#This Row],[id]],Tabla2[],'aux buscarv'!B$1,FALSE)</f>
        <v>45001</v>
      </c>
      <c r="C1294" s="142">
        <f>VLOOKUP(Tabla14[[#This Row],[id]],Tabla2[],'aux buscarv'!C$1,FALSE)</f>
        <v>16</v>
      </c>
      <c r="D1294" s="142">
        <f>VLOOKUP(Tabla14[[#This Row],[id]],Tabla2[],'aux buscarv'!D$1,FALSE)</f>
        <v>3</v>
      </c>
      <c r="E1294" s="142">
        <f>VLOOKUP(Tabla14[[#This Row],[id]],Tabla2[],'aux buscarv'!E$1,FALSE)</f>
        <v>2023</v>
      </c>
      <c r="F1294" s="142">
        <f>VLOOKUP(Tabla14[[#This Row],[id]],Tabla2[],'aux buscarv'!F$1,FALSE)</f>
        <v>12</v>
      </c>
      <c r="G1294" s="142" t="str">
        <f>VLOOKUP(Tabla14[[#This Row],[id]],Tabla2[],'aux buscarv'!G$1,FALSE)</f>
        <v>ESTAR</v>
      </c>
      <c r="H1294" s="142" t="str">
        <f>VLOOKUP(Tabla14[[#This Row],[id]],Tabla2[],'aux buscarv'!H$1,FALSE)</f>
        <v>BUENOS AIRES</v>
      </c>
      <c r="I1294" s="142">
        <f>VLOOKUP(Tabla14[[#This Row],[id]],Tabla2[],'aux buscarv'!I$1,FALSE)</f>
        <v>52</v>
      </c>
      <c r="J1294" s="142" t="str">
        <f>VLOOKUP(Tabla14[[#This Row],[id]],Tabla2[],'aux buscarv'!J$1,FALSE)</f>
        <v>SAN VICENTE</v>
      </c>
      <c r="K1294" s="142" t="str">
        <f>VLOOKUP(Tabla14[[#This Row],[id]],Tabla2[],'aux buscarv'!K$1,FALSE)</f>
        <v>ALEJANDRO KORN</v>
      </c>
      <c r="L1294" s="142">
        <f>VLOOKUP(Tabla14[[#This Row],[id]],Tabla2[],'aux buscarv'!L$1,FALSE)</f>
        <v>0</v>
      </c>
      <c r="M1294" s="142" t="str">
        <f>VLOOKUP(Tabla14[[#This Row],[id]],Tabla2[],'aux buscarv'!M$1,FALSE)</f>
        <v>AV INDEPENDENCIA Y MARTIN MIGUEL DE GÜEMES</v>
      </c>
      <c r="N1294" s="143" t="str">
        <f>VLOOKUP(Tabla14[[#This Row],[id]],Tabla2[],'aux buscarv'!N$1,FALSE)</f>
        <v>https://docs.google.com/spreadsheets/d/1Zgud8Dms6M294hlWPbWkSsyk5svRChe786WK1BlgCzY/edit#gid=1278745739&amp;range=C12:G12</v>
      </c>
      <c r="O1294" t="s">
        <v>129</v>
      </c>
      <c r="P1294" t="s">
        <v>1024</v>
      </c>
      <c r="Q1294" t="s">
        <v>121</v>
      </c>
      <c r="R1294">
        <v>22</v>
      </c>
    </row>
    <row r="1295" spans="1:18" x14ac:dyDescent="0.25">
      <c r="A1295" t="s">
        <v>757</v>
      </c>
      <c r="B1295" s="141">
        <f>VLOOKUP(Tabla14[[#This Row],[id]],Tabla2[],'aux buscarv'!B$1,FALSE)</f>
        <v>45001</v>
      </c>
      <c r="C1295" s="142">
        <f>VLOOKUP(Tabla14[[#This Row],[id]],Tabla2[],'aux buscarv'!C$1,FALSE)</f>
        <v>16</v>
      </c>
      <c r="D1295" s="142">
        <f>VLOOKUP(Tabla14[[#This Row],[id]],Tabla2[],'aux buscarv'!D$1,FALSE)</f>
        <v>3</v>
      </c>
      <c r="E1295" s="142">
        <f>VLOOKUP(Tabla14[[#This Row],[id]],Tabla2[],'aux buscarv'!E$1,FALSE)</f>
        <v>2023</v>
      </c>
      <c r="F1295" s="142">
        <f>VLOOKUP(Tabla14[[#This Row],[id]],Tabla2[],'aux buscarv'!F$1,FALSE)</f>
        <v>12</v>
      </c>
      <c r="G1295" s="142" t="str">
        <f>VLOOKUP(Tabla14[[#This Row],[id]],Tabla2[],'aux buscarv'!G$1,FALSE)</f>
        <v>ESTAR</v>
      </c>
      <c r="H1295" s="142" t="str">
        <f>VLOOKUP(Tabla14[[#This Row],[id]],Tabla2[],'aux buscarv'!H$1,FALSE)</f>
        <v>BUENOS AIRES</v>
      </c>
      <c r="I1295" s="142">
        <f>VLOOKUP(Tabla14[[#This Row],[id]],Tabla2[],'aux buscarv'!I$1,FALSE)</f>
        <v>52</v>
      </c>
      <c r="J1295" s="142" t="str">
        <f>VLOOKUP(Tabla14[[#This Row],[id]],Tabla2[],'aux buscarv'!J$1,FALSE)</f>
        <v>SAN VICENTE</v>
      </c>
      <c r="K1295" s="142" t="str">
        <f>VLOOKUP(Tabla14[[#This Row],[id]],Tabla2[],'aux buscarv'!K$1,FALSE)</f>
        <v>ALEJANDRO KORN</v>
      </c>
      <c r="L1295" s="142">
        <f>VLOOKUP(Tabla14[[#This Row],[id]],Tabla2[],'aux buscarv'!L$1,FALSE)</f>
        <v>0</v>
      </c>
      <c r="M1295" s="142" t="str">
        <f>VLOOKUP(Tabla14[[#This Row],[id]],Tabla2[],'aux buscarv'!M$1,FALSE)</f>
        <v>AV INDEPENDENCIA Y MARTIN MIGUEL DE GÜEMES</v>
      </c>
      <c r="N1295" s="143" t="str">
        <f>VLOOKUP(Tabla14[[#This Row],[id]],Tabla2[],'aux buscarv'!N$1,FALSE)</f>
        <v>https://docs.google.com/spreadsheets/d/1Zgud8Dms6M294hlWPbWkSsyk5svRChe786WK1BlgCzY/edit#gid=1278745739&amp;range=C12:G12</v>
      </c>
      <c r="O1295" t="s">
        <v>129</v>
      </c>
      <c r="P1295" t="s">
        <v>1024</v>
      </c>
      <c r="Q1295" t="s">
        <v>134</v>
      </c>
      <c r="R1295">
        <v>1</v>
      </c>
    </row>
    <row r="1296" spans="1:18" x14ac:dyDescent="0.25">
      <c r="A1296" t="s">
        <v>757</v>
      </c>
      <c r="B1296" s="141">
        <f>VLOOKUP(Tabla14[[#This Row],[id]],Tabla2[],'aux buscarv'!B$1,FALSE)</f>
        <v>45001</v>
      </c>
      <c r="C1296" s="142">
        <f>VLOOKUP(Tabla14[[#This Row],[id]],Tabla2[],'aux buscarv'!C$1,FALSE)</f>
        <v>16</v>
      </c>
      <c r="D1296" s="142">
        <f>VLOOKUP(Tabla14[[#This Row],[id]],Tabla2[],'aux buscarv'!D$1,FALSE)</f>
        <v>3</v>
      </c>
      <c r="E1296" s="142">
        <f>VLOOKUP(Tabla14[[#This Row],[id]],Tabla2[],'aux buscarv'!E$1,FALSE)</f>
        <v>2023</v>
      </c>
      <c r="F1296" s="142">
        <f>VLOOKUP(Tabla14[[#This Row],[id]],Tabla2[],'aux buscarv'!F$1,FALSE)</f>
        <v>12</v>
      </c>
      <c r="G1296" s="142" t="str">
        <f>VLOOKUP(Tabla14[[#This Row],[id]],Tabla2[],'aux buscarv'!G$1,FALSE)</f>
        <v>ESTAR</v>
      </c>
      <c r="H1296" s="142" t="str">
        <f>VLOOKUP(Tabla14[[#This Row],[id]],Tabla2[],'aux buscarv'!H$1,FALSE)</f>
        <v>BUENOS AIRES</v>
      </c>
      <c r="I1296" s="142">
        <f>VLOOKUP(Tabla14[[#This Row],[id]],Tabla2[],'aux buscarv'!I$1,FALSE)</f>
        <v>52</v>
      </c>
      <c r="J1296" s="142" t="str">
        <f>VLOOKUP(Tabla14[[#This Row],[id]],Tabla2[],'aux buscarv'!J$1,FALSE)</f>
        <v>SAN VICENTE</v>
      </c>
      <c r="K1296" s="142" t="str">
        <f>VLOOKUP(Tabla14[[#This Row],[id]],Tabla2[],'aux buscarv'!K$1,FALSE)</f>
        <v>ALEJANDRO KORN</v>
      </c>
      <c r="L1296" s="142">
        <f>VLOOKUP(Tabla14[[#This Row],[id]],Tabla2[],'aux buscarv'!L$1,FALSE)</f>
        <v>0</v>
      </c>
      <c r="M1296" s="142" t="str">
        <f>VLOOKUP(Tabla14[[#This Row],[id]],Tabla2[],'aux buscarv'!M$1,FALSE)</f>
        <v>AV INDEPENDENCIA Y MARTIN MIGUEL DE GÜEMES</v>
      </c>
      <c r="N1296" s="143" t="str">
        <f>VLOOKUP(Tabla14[[#This Row],[id]],Tabla2[],'aux buscarv'!N$1,FALSE)</f>
        <v>https://docs.google.com/spreadsheets/d/1Zgud8Dms6M294hlWPbWkSsyk5svRChe786WK1BlgCzY/edit#gid=1278745739&amp;range=C12:G12</v>
      </c>
      <c r="O1296" t="s">
        <v>129</v>
      </c>
      <c r="P1296" t="s">
        <v>137</v>
      </c>
      <c r="Q1296" t="s">
        <v>111</v>
      </c>
      <c r="R1296">
        <v>25</v>
      </c>
    </row>
    <row r="1297" spans="1:18" x14ac:dyDescent="0.25">
      <c r="A1297" t="s">
        <v>757</v>
      </c>
      <c r="B1297" s="141">
        <f>VLOOKUP(Tabla14[[#This Row],[id]],Tabla2[],'aux buscarv'!B$1,FALSE)</f>
        <v>45001</v>
      </c>
      <c r="C1297" s="142">
        <f>VLOOKUP(Tabla14[[#This Row],[id]],Tabla2[],'aux buscarv'!C$1,FALSE)</f>
        <v>16</v>
      </c>
      <c r="D1297" s="142">
        <f>VLOOKUP(Tabla14[[#This Row],[id]],Tabla2[],'aux buscarv'!D$1,FALSE)</f>
        <v>3</v>
      </c>
      <c r="E1297" s="142">
        <f>VLOOKUP(Tabla14[[#This Row],[id]],Tabla2[],'aux buscarv'!E$1,FALSE)</f>
        <v>2023</v>
      </c>
      <c r="F1297" s="142">
        <f>VLOOKUP(Tabla14[[#This Row],[id]],Tabla2[],'aux buscarv'!F$1,FALSE)</f>
        <v>12</v>
      </c>
      <c r="G1297" s="142" t="str">
        <f>VLOOKUP(Tabla14[[#This Row],[id]],Tabla2[],'aux buscarv'!G$1,FALSE)</f>
        <v>ESTAR</v>
      </c>
      <c r="H1297" s="142" t="str">
        <f>VLOOKUP(Tabla14[[#This Row],[id]],Tabla2[],'aux buscarv'!H$1,FALSE)</f>
        <v>BUENOS AIRES</v>
      </c>
      <c r="I1297" s="142">
        <f>VLOOKUP(Tabla14[[#This Row],[id]],Tabla2[],'aux buscarv'!I$1,FALSE)</f>
        <v>52</v>
      </c>
      <c r="J1297" s="142" t="str">
        <f>VLOOKUP(Tabla14[[#This Row],[id]],Tabla2[],'aux buscarv'!J$1,FALSE)</f>
        <v>SAN VICENTE</v>
      </c>
      <c r="K1297" s="142" t="str">
        <f>VLOOKUP(Tabla14[[#This Row],[id]],Tabla2[],'aux buscarv'!K$1,FALSE)</f>
        <v>ALEJANDRO KORN</v>
      </c>
      <c r="L1297" s="142">
        <f>VLOOKUP(Tabla14[[#This Row],[id]],Tabla2[],'aux buscarv'!L$1,FALSE)</f>
        <v>0</v>
      </c>
      <c r="M1297" s="142" t="str">
        <f>VLOOKUP(Tabla14[[#This Row],[id]],Tabla2[],'aux buscarv'!M$1,FALSE)</f>
        <v>AV INDEPENDENCIA Y MARTIN MIGUEL DE GÜEMES</v>
      </c>
      <c r="N1297" s="143" t="str">
        <f>VLOOKUP(Tabla14[[#This Row],[id]],Tabla2[],'aux buscarv'!N$1,FALSE)</f>
        <v>https://docs.google.com/spreadsheets/d/1Zgud8Dms6M294hlWPbWkSsyk5svRChe786WK1BlgCzY/edit#gid=1278745739&amp;range=C12:G12</v>
      </c>
      <c r="O1297" t="s">
        <v>129</v>
      </c>
      <c r="P1297" t="s">
        <v>137</v>
      </c>
      <c r="Q1297" t="s">
        <v>138</v>
      </c>
      <c r="R1297">
        <v>20</v>
      </c>
    </row>
    <row r="1298" spans="1:18" x14ac:dyDescent="0.25">
      <c r="A1298" t="s">
        <v>757</v>
      </c>
      <c r="B1298" s="141">
        <f>VLOOKUP(Tabla14[[#This Row],[id]],Tabla2[],'aux buscarv'!B$1,FALSE)</f>
        <v>45001</v>
      </c>
      <c r="C1298" s="142">
        <f>VLOOKUP(Tabla14[[#This Row],[id]],Tabla2[],'aux buscarv'!C$1,FALSE)</f>
        <v>16</v>
      </c>
      <c r="D1298" s="142">
        <f>VLOOKUP(Tabla14[[#This Row],[id]],Tabla2[],'aux buscarv'!D$1,FALSE)</f>
        <v>3</v>
      </c>
      <c r="E1298" s="142">
        <f>VLOOKUP(Tabla14[[#This Row],[id]],Tabla2[],'aux buscarv'!E$1,FALSE)</f>
        <v>2023</v>
      </c>
      <c r="F1298" s="142">
        <f>VLOOKUP(Tabla14[[#This Row],[id]],Tabla2[],'aux buscarv'!F$1,FALSE)</f>
        <v>12</v>
      </c>
      <c r="G1298" s="142" t="str">
        <f>VLOOKUP(Tabla14[[#This Row],[id]],Tabla2[],'aux buscarv'!G$1,FALSE)</f>
        <v>ESTAR</v>
      </c>
      <c r="H1298" s="142" t="str">
        <f>VLOOKUP(Tabla14[[#This Row],[id]],Tabla2[],'aux buscarv'!H$1,FALSE)</f>
        <v>BUENOS AIRES</v>
      </c>
      <c r="I1298" s="142">
        <f>VLOOKUP(Tabla14[[#This Row],[id]],Tabla2[],'aux buscarv'!I$1,FALSE)</f>
        <v>52</v>
      </c>
      <c r="J1298" s="142" t="str">
        <f>VLOOKUP(Tabla14[[#This Row],[id]],Tabla2[],'aux buscarv'!J$1,FALSE)</f>
        <v>SAN VICENTE</v>
      </c>
      <c r="K1298" s="142" t="str">
        <f>VLOOKUP(Tabla14[[#This Row],[id]],Tabla2[],'aux buscarv'!K$1,FALSE)</f>
        <v>ALEJANDRO KORN</v>
      </c>
      <c r="L1298" s="142">
        <f>VLOOKUP(Tabla14[[#This Row],[id]],Tabla2[],'aux buscarv'!L$1,FALSE)</f>
        <v>0</v>
      </c>
      <c r="M1298" s="142" t="str">
        <f>VLOOKUP(Tabla14[[#This Row],[id]],Tabla2[],'aux buscarv'!M$1,FALSE)</f>
        <v>AV INDEPENDENCIA Y MARTIN MIGUEL DE GÜEMES</v>
      </c>
      <c r="N1298" s="143" t="str">
        <f>VLOOKUP(Tabla14[[#This Row],[id]],Tabla2[],'aux buscarv'!N$1,FALSE)</f>
        <v>https://docs.google.com/spreadsheets/d/1Zgud8Dms6M294hlWPbWkSsyk5svRChe786WK1BlgCzY/edit#gid=1278745739&amp;range=C12:G12</v>
      </c>
      <c r="O1298" t="s">
        <v>129</v>
      </c>
      <c r="P1298" t="s">
        <v>137</v>
      </c>
      <c r="Q1298" t="s">
        <v>140</v>
      </c>
      <c r="R1298">
        <v>25</v>
      </c>
    </row>
    <row r="1299" spans="1:18" x14ac:dyDescent="0.25">
      <c r="A1299" t="s">
        <v>757</v>
      </c>
      <c r="B1299" s="141">
        <f>VLOOKUP(Tabla14[[#This Row],[id]],Tabla2[],'aux buscarv'!B$1,FALSE)</f>
        <v>45001</v>
      </c>
      <c r="C1299" s="142">
        <f>VLOOKUP(Tabla14[[#This Row],[id]],Tabla2[],'aux buscarv'!C$1,FALSE)</f>
        <v>16</v>
      </c>
      <c r="D1299" s="142">
        <f>VLOOKUP(Tabla14[[#This Row],[id]],Tabla2[],'aux buscarv'!D$1,FALSE)</f>
        <v>3</v>
      </c>
      <c r="E1299" s="142">
        <f>VLOOKUP(Tabla14[[#This Row],[id]],Tabla2[],'aux buscarv'!E$1,FALSE)</f>
        <v>2023</v>
      </c>
      <c r="F1299" s="142">
        <f>VLOOKUP(Tabla14[[#This Row],[id]],Tabla2[],'aux buscarv'!F$1,FALSE)</f>
        <v>12</v>
      </c>
      <c r="G1299" s="142" t="str">
        <f>VLOOKUP(Tabla14[[#This Row],[id]],Tabla2[],'aux buscarv'!G$1,FALSE)</f>
        <v>ESTAR</v>
      </c>
      <c r="H1299" s="142" t="str">
        <f>VLOOKUP(Tabla14[[#This Row],[id]],Tabla2[],'aux buscarv'!H$1,FALSE)</f>
        <v>BUENOS AIRES</v>
      </c>
      <c r="I1299" s="142">
        <f>VLOOKUP(Tabla14[[#This Row],[id]],Tabla2[],'aux buscarv'!I$1,FALSE)</f>
        <v>52</v>
      </c>
      <c r="J1299" s="142" t="str">
        <f>VLOOKUP(Tabla14[[#This Row],[id]],Tabla2[],'aux buscarv'!J$1,FALSE)</f>
        <v>SAN VICENTE</v>
      </c>
      <c r="K1299" s="142" t="str">
        <f>VLOOKUP(Tabla14[[#This Row],[id]],Tabla2[],'aux buscarv'!K$1,FALSE)</f>
        <v>ALEJANDRO KORN</v>
      </c>
      <c r="L1299" s="142">
        <f>VLOOKUP(Tabla14[[#This Row],[id]],Tabla2[],'aux buscarv'!L$1,FALSE)</f>
        <v>0</v>
      </c>
      <c r="M1299" s="142" t="str">
        <f>VLOOKUP(Tabla14[[#This Row],[id]],Tabla2[],'aux buscarv'!M$1,FALSE)</f>
        <v>AV INDEPENDENCIA Y MARTIN MIGUEL DE GÜEMES</v>
      </c>
      <c r="N1299" s="143" t="str">
        <f>VLOOKUP(Tabla14[[#This Row],[id]],Tabla2[],'aux buscarv'!N$1,FALSE)</f>
        <v>https://docs.google.com/spreadsheets/d/1Zgud8Dms6M294hlWPbWkSsyk5svRChe786WK1BlgCzY/edit#gid=1278745739&amp;range=C12:G12</v>
      </c>
      <c r="O1299" t="s">
        <v>129</v>
      </c>
      <c r="P1299" t="s">
        <v>137</v>
      </c>
      <c r="Q1299" t="s">
        <v>142</v>
      </c>
      <c r="R1299">
        <v>57</v>
      </c>
    </row>
    <row r="1300" spans="1:18" x14ac:dyDescent="0.25">
      <c r="A1300" t="s">
        <v>757</v>
      </c>
      <c r="B1300" s="141">
        <f>VLOOKUP(Tabla14[[#This Row],[id]],Tabla2[],'aux buscarv'!B$1,FALSE)</f>
        <v>45001</v>
      </c>
      <c r="C1300" s="142">
        <f>VLOOKUP(Tabla14[[#This Row],[id]],Tabla2[],'aux buscarv'!C$1,FALSE)</f>
        <v>16</v>
      </c>
      <c r="D1300" s="142">
        <f>VLOOKUP(Tabla14[[#This Row],[id]],Tabla2[],'aux buscarv'!D$1,FALSE)</f>
        <v>3</v>
      </c>
      <c r="E1300" s="142">
        <f>VLOOKUP(Tabla14[[#This Row],[id]],Tabla2[],'aux buscarv'!E$1,FALSE)</f>
        <v>2023</v>
      </c>
      <c r="F1300" s="142">
        <f>VLOOKUP(Tabla14[[#This Row],[id]],Tabla2[],'aux buscarv'!F$1,FALSE)</f>
        <v>12</v>
      </c>
      <c r="G1300" s="142" t="str">
        <f>VLOOKUP(Tabla14[[#This Row],[id]],Tabla2[],'aux buscarv'!G$1,FALSE)</f>
        <v>ESTAR</v>
      </c>
      <c r="H1300" s="142" t="str">
        <f>VLOOKUP(Tabla14[[#This Row],[id]],Tabla2[],'aux buscarv'!H$1,FALSE)</f>
        <v>BUENOS AIRES</v>
      </c>
      <c r="I1300" s="142">
        <f>VLOOKUP(Tabla14[[#This Row],[id]],Tabla2[],'aux buscarv'!I$1,FALSE)</f>
        <v>52</v>
      </c>
      <c r="J1300" s="142" t="str">
        <f>VLOOKUP(Tabla14[[#This Row],[id]],Tabla2[],'aux buscarv'!J$1,FALSE)</f>
        <v>SAN VICENTE</v>
      </c>
      <c r="K1300" s="142" t="str">
        <f>VLOOKUP(Tabla14[[#This Row],[id]],Tabla2[],'aux buscarv'!K$1,FALSE)</f>
        <v>ALEJANDRO KORN</v>
      </c>
      <c r="L1300" s="142">
        <f>VLOOKUP(Tabla14[[#This Row],[id]],Tabla2[],'aux buscarv'!L$1,FALSE)</f>
        <v>0</v>
      </c>
      <c r="M1300" s="142" t="str">
        <f>VLOOKUP(Tabla14[[#This Row],[id]],Tabla2[],'aux buscarv'!M$1,FALSE)</f>
        <v>AV INDEPENDENCIA Y MARTIN MIGUEL DE GÜEMES</v>
      </c>
      <c r="N1300" s="143" t="str">
        <f>VLOOKUP(Tabla14[[#This Row],[id]],Tabla2[],'aux buscarv'!N$1,FALSE)</f>
        <v>https://docs.google.com/spreadsheets/d/1Zgud8Dms6M294hlWPbWkSsyk5svRChe786WK1BlgCzY/edit#gid=1278745739&amp;range=C12:G12</v>
      </c>
      <c r="O1300" t="s">
        <v>144</v>
      </c>
      <c r="P1300" t="s">
        <v>145</v>
      </c>
      <c r="Q1300" t="s">
        <v>111</v>
      </c>
      <c r="R1300">
        <v>26</v>
      </c>
    </row>
    <row r="1301" spans="1:18" x14ac:dyDescent="0.25">
      <c r="A1301" t="s">
        <v>757</v>
      </c>
      <c r="B1301" s="141">
        <f>VLOOKUP(Tabla14[[#This Row],[id]],Tabla2[],'aux buscarv'!B$1,FALSE)</f>
        <v>45001</v>
      </c>
      <c r="C1301" s="142">
        <f>VLOOKUP(Tabla14[[#This Row],[id]],Tabla2[],'aux buscarv'!C$1,FALSE)</f>
        <v>16</v>
      </c>
      <c r="D1301" s="142">
        <f>VLOOKUP(Tabla14[[#This Row],[id]],Tabla2[],'aux buscarv'!D$1,FALSE)</f>
        <v>3</v>
      </c>
      <c r="E1301" s="142">
        <f>VLOOKUP(Tabla14[[#This Row],[id]],Tabla2[],'aux buscarv'!E$1,FALSE)</f>
        <v>2023</v>
      </c>
      <c r="F1301" s="142">
        <f>VLOOKUP(Tabla14[[#This Row],[id]],Tabla2[],'aux buscarv'!F$1,FALSE)</f>
        <v>12</v>
      </c>
      <c r="G1301" s="142" t="str">
        <f>VLOOKUP(Tabla14[[#This Row],[id]],Tabla2[],'aux buscarv'!G$1,FALSE)</f>
        <v>ESTAR</v>
      </c>
      <c r="H1301" s="142" t="str">
        <f>VLOOKUP(Tabla14[[#This Row],[id]],Tabla2[],'aux buscarv'!H$1,FALSE)</f>
        <v>BUENOS AIRES</v>
      </c>
      <c r="I1301" s="142">
        <f>VLOOKUP(Tabla14[[#This Row],[id]],Tabla2[],'aux buscarv'!I$1,FALSE)</f>
        <v>52</v>
      </c>
      <c r="J1301" s="142" t="str">
        <f>VLOOKUP(Tabla14[[#This Row],[id]],Tabla2[],'aux buscarv'!J$1,FALSE)</f>
        <v>SAN VICENTE</v>
      </c>
      <c r="K1301" s="142" t="str">
        <f>VLOOKUP(Tabla14[[#This Row],[id]],Tabla2[],'aux buscarv'!K$1,FALSE)</f>
        <v>ALEJANDRO KORN</v>
      </c>
      <c r="L1301" s="142">
        <f>VLOOKUP(Tabla14[[#This Row],[id]],Tabla2[],'aux buscarv'!L$1,FALSE)</f>
        <v>0</v>
      </c>
      <c r="M1301" s="142" t="str">
        <f>VLOOKUP(Tabla14[[#This Row],[id]],Tabla2[],'aux buscarv'!M$1,FALSE)</f>
        <v>AV INDEPENDENCIA Y MARTIN MIGUEL DE GÜEMES</v>
      </c>
      <c r="N1301" s="143" t="str">
        <f>VLOOKUP(Tabla14[[#This Row],[id]],Tabla2[],'aux buscarv'!N$1,FALSE)</f>
        <v>https://docs.google.com/spreadsheets/d/1Zgud8Dms6M294hlWPbWkSsyk5svRChe786WK1BlgCzY/edit#gid=1278745739&amp;range=C12:G12</v>
      </c>
      <c r="O1301" t="s">
        <v>144</v>
      </c>
      <c r="P1301" t="s">
        <v>145</v>
      </c>
      <c r="Q1301" t="s">
        <v>146</v>
      </c>
      <c r="R1301">
        <v>104</v>
      </c>
    </row>
    <row r="1302" spans="1:18" x14ac:dyDescent="0.25">
      <c r="A1302" t="s">
        <v>757</v>
      </c>
      <c r="B1302" s="141">
        <f>VLOOKUP(Tabla14[[#This Row],[id]],Tabla2[],'aux buscarv'!B$1,FALSE)</f>
        <v>45001</v>
      </c>
      <c r="C1302" s="142">
        <f>VLOOKUP(Tabla14[[#This Row],[id]],Tabla2[],'aux buscarv'!C$1,FALSE)</f>
        <v>16</v>
      </c>
      <c r="D1302" s="142">
        <f>VLOOKUP(Tabla14[[#This Row],[id]],Tabla2[],'aux buscarv'!D$1,FALSE)</f>
        <v>3</v>
      </c>
      <c r="E1302" s="142">
        <f>VLOOKUP(Tabla14[[#This Row],[id]],Tabla2[],'aux buscarv'!E$1,FALSE)</f>
        <v>2023</v>
      </c>
      <c r="F1302" s="142">
        <f>VLOOKUP(Tabla14[[#This Row],[id]],Tabla2[],'aux buscarv'!F$1,FALSE)</f>
        <v>12</v>
      </c>
      <c r="G1302" s="142" t="str">
        <f>VLOOKUP(Tabla14[[#This Row],[id]],Tabla2[],'aux buscarv'!G$1,FALSE)</f>
        <v>ESTAR</v>
      </c>
      <c r="H1302" s="142" t="str">
        <f>VLOOKUP(Tabla14[[#This Row],[id]],Tabla2[],'aux buscarv'!H$1,FALSE)</f>
        <v>BUENOS AIRES</v>
      </c>
      <c r="I1302" s="142">
        <f>VLOOKUP(Tabla14[[#This Row],[id]],Tabla2[],'aux buscarv'!I$1,FALSE)</f>
        <v>52</v>
      </c>
      <c r="J1302" s="142" t="str">
        <f>VLOOKUP(Tabla14[[#This Row],[id]],Tabla2[],'aux buscarv'!J$1,FALSE)</f>
        <v>SAN VICENTE</v>
      </c>
      <c r="K1302" s="142" t="str">
        <f>VLOOKUP(Tabla14[[#This Row],[id]],Tabla2[],'aux buscarv'!K$1,FALSE)</f>
        <v>ALEJANDRO KORN</v>
      </c>
      <c r="L1302" s="142">
        <f>VLOOKUP(Tabla14[[#This Row],[id]],Tabla2[],'aux buscarv'!L$1,FALSE)</f>
        <v>0</v>
      </c>
      <c r="M1302" s="142" t="str">
        <f>VLOOKUP(Tabla14[[#This Row],[id]],Tabla2[],'aux buscarv'!M$1,FALSE)</f>
        <v>AV INDEPENDENCIA Y MARTIN MIGUEL DE GÜEMES</v>
      </c>
      <c r="N1302" s="143" t="str">
        <f>VLOOKUP(Tabla14[[#This Row],[id]],Tabla2[],'aux buscarv'!N$1,FALSE)</f>
        <v>https://docs.google.com/spreadsheets/d/1Zgud8Dms6M294hlWPbWkSsyk5svRChe786WK1BlgCzY/edit#gid=1278745739&amp;range=C12:G12</v>
      </c>
      <c r="O1302" t="s">
        <v>151</v>
      </c>
      <c r="P1302" t="s">
        <v>151</v>
      </c>
      <c r="Q1302" t="s">
        <v>111</v>
      </c>
      <c r="R1302">
        <v>58</v>
      </c>
    </row>
    <row r="1303" spans="1:18" x14ac:dyDescent="0.25">
      <c r="A1303" t="s">
        <v>757</v>
      </c>
      <c r="B1303" s="141">
        <f>VLOOKUP(Tabla14[[#This Row],[id]],Tabla2[],'aux buscarv'!B$1,FALSE)</f>
        <v>45001</v>
      </c>
      <c r="C1303" s="142">
        <f>VLOOKUP(Tabla14[[#This Row],[id]],Tabla2[],'aux buscarv'!C$1,FALSE)</f>
        <v>16</v>
      </c>
      <c r="D1303" s="142">
        <f>VLOOKUP(Tabla14[[#This Row],[id]],Tabla2[],'aux buscarv'!D$1,FALSE)</f>
        <v>3</v>
      </c>
      <c r="E1303" s="142">
        <f>VLOOKUP(Tabla14[[#This Row],[id]],Tabla2[],'aux buscarv'!E$1,FALSE)</f>
        <v>2023</v>
      </c>
      <c r="F1303" s="142">
        <f>VLOOKUP(Tabla14[[#This Row],[id]],Tabla2[],'aux buscarv'!F$1,FALSE)</f>
        <v>12</v>
      </c>
      <c r="G1303" s="142" t="str">
        <f>VLOOKUP(Tabla14[[#This Row],[id]],Tabla2[],'aux buscarv'!G$1,FALSE)</f>
        <v>ESTAR</v>
      </c>
      <c r="H1303" s="142" t="str">
        <f>VLOOKUP(Tabla14[[#This Row],[id]],Tabla2[],'aux buscarv'!H$1,FALSE)</f>
        <v>BUENOS AIRES</v>
      </c>
      <c r="I1303" s="142">
        <f>VLOOKUP(Tabla14[[#This Row],[id]],Tabla2[],'aux buscarv'!I$1,FALSE)</f>
        <v>52</v>
      </c>
      <c r="J1303" s="142" t="str">
        <f>VLOOKUP(Tabla14[[#This Row],[id]],Tabla2[],'aux buscarv'!J$1,FALSE)</f>
        <v>SAN VICENTE</v>
      </c>
      <c r="K1303" s="142" t="str">
        <f>VLOOKUP(Tabla14[[#This Row],[id]],Tabla2[],'aux buscarv'!K$1,FALSE)</f>
        <v>ALEJANDRO KORN</v>
      </c>
      <c r="L1303" s="142">
        <f>VLOOKUP(Tabla14[[#This Row],[id]],Tabla2[],'aux buscarv'!L$1,FALSE)</f>
        <v>0</v>
      </c>
      <c r="M1303" s="142" t="str">
        <f>VLOOKUP(Tabla14[[#This Row],[id]],Tabla2[],'aux buscarv'!M$1,FALSE)</f>
        <v>AV INDEPENDENCIA Y MARTIN MIGUEL DE GÜEMES</v>
      </c>
      <c r="N1303" s="143" t="str">
        <f>VLOOKUP(Tabla14[[#This Row],[id]],Tabla2[],'aux buscarv'!N$1,FALSE)</f>
        <v>https://docs.google.com/spreadsheets/d/1Zgud8Dms6M294hlWPbWkSsyk5svRChe786WK1BlgCzY/edit#gid=1278745739&amp;range=C12:G12</v>
      </c>
      <c r="O1303" t="s">
        <v>151</v>
      </c>
      <c r="P1303" t="s">
        <v>151</v>
      </c>
      <c r="Q1303" t="s">
        <v>142</v>
      </c>
      <c r="R1303">
        <v>66</v>
      </c>
    </row>
    <row r="1304" spans="1:18" x14ac:dyDescent="0.25">
      <c r="A1304" t="s">
        <v>757</v>
      </c>
      <c r="B1304" s="141">
        <f>VLOOKUP(Tabla14[[#This Row],[id]],Tabla2[],'aux buscarv'!B$1,FALSE)</f>
        <v>45001</v>
      </c>
      <c r="C1304" s="142">
        <f>VLOOKUP(Tabla14[[#This Row],[id]],Tabla2[],'aux buscarv'!C$1,FALSE)</f>
        <v>16</v>
      </c>
      <c r="D1304" s="142">
        <f>VLOOKUP(Tabla14[[#This Row],[id]],Tabla2[],'aux buscarv'!D$1,FALSE)</f>
        <v>3</v>
      </c>
      <c r="E1304" s="142">
        <f>VLOOKUP(Tabla14[[#This Row],[id]],Tabla2[],'aux buscarv'!E$1,FALSE)</f>
        <v>2023</v>
      </c>
      <c r="F1304" s="142">
        <f>VLOOKUP(Tabla14[[#This Row],[id]],Tabla2[],'aux buscarv'!F$1,FALSE)</f>
        <v>12</v>
      </c>
      <c r="G1304" s="142" t="str">
        <f>VLOOKUP(Tabla14[[#This Row],[id]],Tabla2[],'aux buscarv'!G$1,FALSE)</f>
        <v>ESTAR</v>
      </c>
      <c r="H1304" s="142" t="str">
        <f>VLOOKUP(Tabla14[[#This Row],[id]],Tabla2[],'aux buscarv'!H$1,FALSE)</f>
        <v>BUENOS AIRES</v>
      </c>
      <c r="I1304" s="142">
        <f>VLOOKUP(Tabla14[[#This Row],[id]],Tabla2[],'aux buscarv'!I$1,FALSE)</f>
        <v>52</v>
      </c>
      <c r="J1304" s="142" t="str">
        <f>VLOOKUP(Tabla14[[#This Row],[id]],Tabla2[],'aux buscarv'!J$1,FALSE)</f>
        <v>SAN VICENTE</v>
      </c>
      <c r="K1304" s="142" t="str">
        <f>VLOOKUP(Tabla14[[#This Row],[id]],Tabla2[],'aux buscarv'!K$1,FALSE)</f>
        <v>ALEJANDRO KORN</v>
      </c>
      <c r="L1304" s="142">
        <f>VLOOKUP(Tabla14[[#This Row],[id]],Tabla2[],'aux buscarv'!L$1,FALSE)</f>
        <v>0</v>
      </c>
      <c r="M1304" s="142" t="str">
        <f>VLOOKUP(Tabla14[[#This Row],[id]],Tabla2[],'aux buscarv'!M$1,FALSE)</f>
        <v>AV INDEPENDENCIA Y MARTIN MIGUEL DE GÜEMES</v>
      </c>
      <c r="N1304" s="143" t="str">
        <f>VLOOKUP(Tabla14[[#This Row],[id]],Tabla2[],'aux buscarv'!N$1,FALSE)</f>
        <v>https://docs.google.com/spreadsheets/d/1Zgud8Dms6M294hlWPbWkSsyk5svRChe786WK1BlgCzY/edit#gid=1278745739&amp;range=C12:G12</v>
      </c>
      <c r="O1304" t="s">
        <v>153</v>
      </c>
      <c r="P1304" t="s">
        <v>153</v>
      </c>
      <c r="Q1304" t="s">
        <v>111</v>
      </c>
      <c r="R1304">
        <v>12</v>
      </c>
    </row>
    <row r="1305" spans="1:18" x14ac:dyDescent="0.25">
      <c r="A1305" t="s">
        <v>757</v>
      </c>
      <c r="B1305" s="141">
        <f>VLOOKUP(Tabla14[[#This Row],[id]],Tabla2[],'aux buscarv'!B$1,FALSE)</f>
        <v>45001</v>
      </c>
      <c r="C1305" s="142">
        <f>VLOOKUP(Tabla14[[#This Row],[id]],Tabla2[],'aux buscarv'!C$1,FALSE)</f>
        <v>16</v>
      </c>
      <c r="D1305" s="142">
        <f>VLOOKUP(Tabla14[[#This Row],[id]],Tabla2[],'aux buscarv'!D$1,FALSE)</f>
        <v>3</v>
      </c>
      <c r="E1305" s="142">
        <f>VLOOKUP(Tabla14[[#This Row],[id]],Tabla2[],'aux buscarv'!E$1,FALSE)</f>
        <v>2023</v>
      </c>
      <c r="F1305" s="142">
        <f>VLOOKUP(Tabla14[[#This Row],[id]],Tabla2[],'aux buscarv'!F$1,FALSE)</f>
        <v>12</v>
      </c>
      <c r="G1305" s="142" t="str">
        <f>VLOOKUP(Tabla14[[#This Row],[id]],Tabla2[],'aux buscarv'!G$1,FALSE)</f>
        <v>ESTAR</v>
      </c>
      <c r="H1305" s="142" t="str">
        <f>VLOOKUP(Tabla14[[#This Row],[id]],Tabla2[],'aux buscarv'!H$1,FALSE)</f>
        <v>BUENOS AIRES</v>
      </c>
      <c r="I1305" s="142">
        <f>VLOOKUP(Tabla14[[#This Row],[id]],Tabla2[],'aux buscarv'!I$1,FALSE)</f>
        <v>52</v>
      </c>
      <c r="J1305" s="142" t="str">
        <f>VLOOKUP(Tabla14[[#This Row],[id]],Tabla2[],'aux buscarv'!J$1,FALSE)</f>
        <v>SAN VICENTE</v>
      </c>
      <c r="K1305" s="142" t="str">
        <f>VLOOKUP(Tabla14[[#This Row],[id]],Tabla2[],'aux buscarv'!K$1,FALSE)</f>
        <v>ALEJANDRO KORN</v>
      </c>
      <c r="L1305" s="142">
        <f>VLOOKUP(Tabla14[[#This Row],[id]],Tabla2[],'aux buscarv'!L$1,FALSE)</f>
        <v>0</v>
      </c>
      <c r="M1305" s="142" t="str">
        <f>VLOOKUP(Tabla14[[#This Row],[id]],Tabla2[],'aux buscarv'!M$1,FALSE)</f>
        <v>AV INDEPENDENCIA Y MARTIN MIGUEL DE GÜEMES</v>
      </c>
      <c r="N1305" s="143" t="str">
        <f>VLOOKUP(Tabla14[[#This Row],[id]],Tabla2[],'aux buscarv'!N$1,FALSE)</f>
        <v>https://docs.google.com/spreadsheets/d/1Zgud8Dms6M294hlWPbWkSsyk5svRChe786WK1BlgCzY/edit#gid=1278745739&amp;range=C12:G12</v>
      </c>
      <c r="O1305" t="s">
        <v>153</v>
      </c>
      <c r="P1305" t="s">
        <v>153</v>
      </c>
      <c r="Q1305" t="s">
        <v>154</v>
      </c>
      <c r="R1305">
        <v>12</v>
      </c>
    </row>
    <row r="1306" spans="1:18" x14ac:dyDescent="0.25">
      <c r="A1306" t="s">
        <v>757</v>
      </c>
      <c r="B1306" s="141">
        <f>VLOOKUP(Tabla14[[#This Row],[id]],Tabla2[],'aux buscarv'!B$1,FALSE)</f>
        <v>45001</v>
      </c>
      <c r="C1306" s="142">
        <f>VLOOKUP(Tabla14[[#This Row],[id]],Tabla2[],'aux buscarv'!C$1,FALSE)</f>
        <v>16</v>
      </c>
      <c r="D1306" s="142">
        <f>VLOOKUP(Tabla14[[#This Row],[id]],Tabla2[],'aux buscarv'!D$1,FALSE)</f>
        <v>3</v>
      </c>
      <c r="E1306" s="142">
        <f>VLOOKUP(Tabla14[[#This Row],[id]],Tabla2[],'aux buscarv'!E$1,FALSE)</f>
        <v>2023</v>
      </c>
      <c r="F1306" s="142">
        <f>VLOOKUP(Tabla14[[#This Row],[id]],Tabla2[],'aux buscarv'!F$1,FALSE)</f>
        <v>12</v>
      </c>
      <c r="G1306" s="142" t="str">
        <f>VLOOKUP(Tabla14[[#This Row],[id]],Tabla2[],'aux buscarv'!G$1,FALSE)</f>
        <v>ESTAR</v>
      </c>
      <c r="H1306" s="142" t="str">
        <f>VLOOKUP(Tabla14[[#This Row],[id]],Tabla2[],'aux buscarv'!H$1,FALSE)</f>
        <v>BUENOS AIRES</v>
      </c>
      <c r="I1306" s="142">
        <f>VLOOKUP(Tabla14[[#This Row],[id]],Tabla2[],'aux buscarv'!I$1,FALSE)</f>
        <v>52</v>
      </c>
      <c r="J1306" s="142" t="str">
        <f>VLOOKUP(Tabla14[[#This Row],[id]],Tabla2[],'aux buscarv'!J$1,FALSE)</f>
        <v>SAN VICENTE</v>
      </c>
      <c r="K1306" s="142" t="str">
        <f>VLOOKUP(Tabla14[[#This Row],[id]],Tabla2[],'aux buscarv'!K$1,FALSE)</f>
        <v>ALEJANDRO KORN</v>
      </c>
      <c r="L1306" s="142">
        <f>VLOOKUP(Tabla14[[#This Row],[id]],Tabla2[],'aux buscarv'!L$1,FALSE)</f>
        <v>0</v>
      </c>
      <c r="M1306" s="142" t="str">
        <f>VLOOKUP(Tabla14[[#This Row],[id]],Tabla2[],'aux buscarv'!M$1,FALSE)</f>
        <v>AV INDEPENDENCIA Y MARTIN MIGUEL DE GÜEMES</v>
      </c>
      <c r="N1306" s="143" t="str">
        <f>VLOOKUP(Tabla14[[#This Row],[id]],Tabla2[],'aux buscarv'!N$1,FALSE)</f>
        <v>https://docs.google.com/spreadsheets/d/1Zgud8Dms6M294hlWPbWkSsyk5svRChe786WK1BlgCzY/edit#gid=1278745739&amp;range=C12:G12</v>
      </c>
      <c r="O1306" t="s">
        <v>153</v>
      </c>
      <c r="P1306" t="s">
        <v>153</v>
      </c>
      <c r="Q1306" t="s">
        <v>155</v>
      </c>
      <c r="R1306">
        <v>7</v>
      </c>
    </row>
    <row r="1307" spans="1:18" x14ac:dyDescent="0.25">
      <c r="A1307" t="s">
        <v>757</v>
      </c>
      <c r="B1307" s="141">
        <f>VLOOKUP(Tabla14[[#This Row],[id]],Tabla2[],'aux buscarv'!B$1,FALSE)</f>
        <v>45001</v>
      </c>
      <c r="C1307" s="142">
        <f>VLOOKUP(Tabla14[[#This Row],[id]],Tabla2[],'aux buscarv'!C$1,FALSE)</f>
        <v>16</v>
      </c>
      <c r="D1307" s="142">
        <f>VLOOKUP(Tabla14[[#This Row],[id]],Tabla2[],'aux buscarv'!D$1,FALSE)</f>
        <v>3</v>
      </c>
      <c r="E1307" s="142">
        <f>VLOOKUP(Tabla14[[#This Row],[id]],Tabla2[],'aux buscarv'!E$1,FALSE)</f>
        <v>2023</v>
      </c>
      <c r="F1307" s="142">
        <f>VLOOKUP(Tabla14[[#This Row],[id]],Tabla2[],'aux buscarv'!F$1,FALSE)</f>
        <v>12</v>
      </c>
      <c r="G1307" s="142" t="str">
        <f>VLOOKUP(Tabla14[[#This Row],[id]],Tabla2[],'aux buscarv'!G$1,FALSE)</f>
        <v>ESTAR</v>
      </c>
      <c r="H1307" s="142" t="str">
        <f>VLOOKUP(Tabla14[[#This Row],[id]],Tabla2[],'aux buscarv'!H$1,FALSE)</f>
        <v>BUENOS AIRES</v>
      </c>
      <c r="I1307" s="142">
        <f>VLOOKUP(Tabla14[[#This Row],[id]],Tabla2[],'aux buscarv'!I$1,FALSE)</f>
        <v>52</v>
      </c>
      <c r="J1307" s="142" t="str">
        <f>VLOOKUP(Tabla14[[#This Row],[id]],Tabla2[],'aux buscarv'!J$1,FALSE)</f>
        <v>SAN VICENTE</v>
      </c>
      <c r="K1307" s="142" t="str">
        <f>VLOOKUP(Tabla14[[#This Row],[id]],Tabla2[],'aux buscarv'!K$1,FALSE)</f>
        <v>ALEJANDRO KORN</v>
      </c>
      <c r="L1307" s="142">
        <f>VLOOKUP(Tabla14[[#This Row],[id]],Tabla2[],'aux buscarv'!L$1,FALSE)</f>
        <v>0</v>
      </c>
      <c r="M1307" s="142" t="str">
        <f>VLOOKUP(Tabla14[[#This Row],[id]],Tabla2[],'aux buscarv'!M$1,FALSE)</f>
        <v>AV INDEPENDENCIA Y MARTIN MIGUEL DE GÜEMES</v>
      </c>
      <c r="N1307" s="143" t="str">
        <f>VLOOKUP(Tabla14[[#This Row],[id]],Tabla2[],'aux buscarv'!N$1,FALSE)</f>
        <v>https://docs.google.com/spreadsheets/d/1Zgud8Dms6M294hlWPbWkSsyk5svRChe786WK1BlgCzY/edit#gid=1278745739&amp;range=C12:G12</v>
      </c>
      <c r="O1307" t="s">
        <v>153</v>
      </c>
      <c r="P1307" t="s">
        <v>153</v>
      </c>
      <c r="Q1307" t="s">
        <v>134</v>
      </c>
      <c r="R1307">
        <v>8</v>
      </c>
    </row>
    <row r="1308" spans="1:18" x14ac:dyDescent="0.25">
      <c r="A1308" t="s">
        <v>758</v>
      </c>
      <c r="B1308" s="141">
        <f>VLOOKUP(Tabla14[[#This Row],[id]],Tabla2[],'aux buscarv'!B$1,FALSE)</f>
        <v>45002</v>
      </c>
      <c r="C1308" s="142">
        <f>VLOOKUP(Tabla14[[#This Row],[id]],Tabla2[],'aux buscarv'!C$1,FALSE)</f>
        <v>17</v>
      </c>
      <c r="D1308" s="142">
        <f>VLOOKUP(Tabla14[[#This Row],[id]],Tabla2[],'aux buscarv'!D$1,FALSE)</f>
        <v>3</v>
      </c>
      <c r="E1308" s="142">
        <f>VLOOKUP(Tabla14[[#This Row],[id]],Tabla2[],'aux buscarv'!E$1,FALSE)</f>
        <v>2023</v>
      </c>
      <c r="F1308" s="142">
        <f>VLOOKUP(Tabla14[[#This Row],[id]],Tabla2[],'aux buscarv'!F$1,FALSE)</f>
        <v>12</v>
      </c>
      <c r="G1308" s="142" t="str">
        <f>VLOOKUP(Tabla14[[#This Row],[id]],Tabla2[],'aux buscarv'!G$1,FALSE)</f>
        <v>ESTAR</v>
      </c>
      <c r="H1308" s="142" t="str">
        <f>VLOOKUP(Tabla14[[#This Row],[id]],Tabla2[],'aux buscarv'!H$1,FALSE)</f>
        <v>BUENOS AIRES</v>
      </c>
      <c r="I1308" s="142">
        <f>VLOOKUP(Tabla14[[#This Row],[id]],Tabla2[],'aux buscarv'!I$1,FALSE)</f>
        <v>52</v>
      </c>
      <c r="J1308" s="142" t="str">
        <f>VLOOKUP(Tabla14[[#This Row],[id]],Tabla2[],'aux buscarv'!J$1,FALSE)</f>
        <v>SAN VICENTE</v>
      </c>
      <c r="K1308" s="142" t="str">
        <f>VLOOKUP(Tabla14[[#This Row],[id]],Tabla2[],'aux buscarv'!K$1,FALSE)</f>
        <v>ALEJANDRO KORN</v>
      </c>
      <c r="L1308" s="142">
        <f>VLOOKUP(Tabla14[[#This Row],[id]],Tabla2[],'aux buscarv'!L$1,FALSE)</f>
        <v>0</v>
      </c>
      <c r="M1308" s="142" t="str">
        <f>VLOOKUP(Tabla14[[#This Row],[id]],Tabla2[],'aux buscarv'!M$1,FALSE)</f>
        <v>AV INDEPENDENCIA Y MARTIN MIGUEL DE GÜEMES</v>
      </c>
      <c r="N1308" s="143" t="str">
        <f>VLOOKUP(Tabla14[[#This Row],[id]],Tabla2[],'aux buscarv'!N$1,FALSE)</f>
        <v>https://docs.google.com/spreadsheets/d/1Zgud8Dms6M294hlWPbWkSsyk5svRChe786WK1BlgCzY/edit#gid=1278745739&amp;range=C12:G12</v>
      </c>
      <c r="O1308" t="s">
        <v>109</v>
      </c>
      <c r="P1308" t="s">
        <v>110</v>
      </c>
      <c r="Q1308" t="s">
        <v>111</v>
      </c>
      <c r="R1308">
        <v>59</v>
      </c>
    </row>
    <row r="1309" spans="1:18" x14ac:dyDescent="0.25">
      <c r="A1309" t="s">
        <v>758</v>
      </c>
      <c r="B1309" s="141">
        <f>VLOOKUP(Tabla14[[#This Row],[id]],Tabla2[],'aux buscarv'!B$1,FALSE)</f>
        <v>45002</v>
      </c>
      <c r="C1309" s="142">
        <f>VLOOKUP(Tabla14[[#This Row],[id]],Tabla2[],'aux buscarv'!C$1,FALSE)</f>
        <v>17</v>
      </c>
      <c r="D1309" s="142">
        <f>VLOOKUP(Tabla14[[#This Row],[id]],Tabla2[],'aux buscarv'!D$1,FALSE)</f>
        <v>3</v>
      </c>
      <c r="E1309" s="142">
        <f>VLOOKUP(Tabla14[[#This Row],[id]],Tabla2[],'aux buscarv'!E$1,FALSE)</f>
        <v>2023</v>
      </c>
      <c r="F1309" s="142">
        <f>VLOOKUP(Tabla14[[#This Row],[id]],Tabla2[],'aux buscarv'!F$1,FALSE)</f>
        <v>12</v>
      </c>
      <c r="G1309" s="142" t="str">
        <f>VLOOKUP(Tabla14[[#This Row],[id]],Tabla2[],'aux buscarv'!G$1,FALSE)</f>
        <v>ESTAR</v>
      </c>
      <c r="H1309" s="142" t="str">
        <f>VLOOKUP(Tabla14[[#This Row],[id]],Tabla2[],'aux buscarv'!H$1,FALSE)</f>
        <v>BUENOS AIRES</v>
      </c>
      <c r="I1309" s="142">
        <f>VLOOKUP(Tabla14[[#This Row],[id]],Tabla2[],'aux buscarv'!I$1,FALSE)</f>
        <v>52</v>
      </c>
      <c r="J1309" s="142" t="str">
        <f>VLOOKUP(Tabla14[[#This Row],[id]],Tabla2[],'aux buscarv'!J$1,FALSE)</f>
        <v>SAN VICENTE</v>
      </c>
      <c r="K1309" s="142" t="str">
        <f>VLOOKUP(Tabla14[[#This Row],[id]],Tabla2[],'aux buscarv'!K$1,FALSE)</f>
        <v>ALEJANDRO KORN</v>
      </c>
      <c r="L1309" s="142">
        <f>VLOOKUP(Tabla14[[#This Row],[id]],Tabla2[],'aux buscarv'!L$1,FALSE)</f>
        <v>0</v>
      </c>
      <c r="M1309" s="142" t="str">
        <f>VLOOKUP(Tabla14[[#This Row],[id]],Tabla2[],'aux buscarv'!M$1,FALSE)</f>
        <v>AV INDEPENDENCIA Y MARTIN MIGUEL DE GÜEMES</v>
      </c>
      <c r="N1309" s="143" t="str">
        <f>VLOOKUP(Tabla14[[#This Row],[id]],Tabla2[],'aux buscarv'!N$1,FALSE)</f>
        <v>https://docs.google.com/spreadsheets/d/1Zgud8Dms6M294hlWPbWkSsyk5svRChe786WK1BlgCzY/edit#gid=1278745739&amp;range=C12:G12</v>
      </c>
      <c r="O1309" t="s">
        <v>109</v>
      </c>
      <c r="P1309" t="s">
        <v>110</v>
      </c>
      <c r="Q1309" t="s">
        <v>112</v>
      </c>
      <c r="R1309">
        <v>107</v>
      </c>
    </row>
    <row r="1310" spans="1:18" x14ac:dyDescent="0.25">
      <c r="A1310" t="s">
        <v>758</v>
      </c>
      <c r="B1310" s="141">
        <f>VLOOKUP(Tabla14[[#This Row],[id]],Tabla2[],'aux buscarv'!B$1,FALSE)</f>
        <v>45002</v>
      </c>
      <c r="C1310" s="142">
        <f>VLOOKUP(Tabla14[[#This Row],[id]],Tabla2[],'aux buscarv'!C$1,FALSE)</f>
        <v>17</v>
      </c>
      <c r="D1310" s="142">
        <f>VLOOKUP(Tabla14[[#This Row],[id]],Tabla2[],'aux buscarv'!D$1,FALSE)</f>
        <v>3</v>
      </c>
      <c r="E1310" s="142">
        <f>VLOOKUP(Tabla14[[#This Row],[id]],Tabla2[],'aux buscarv'!E$1,FALSE)</f>
        <v>2023</v>
      </c>
      <c r="F1310" s="142">
        <f>VLOOKUP(Tabla14[[#This Row],[id]],Tabla2[],'aux buscarv'!F$1,FALSE)</f>
        <v>12</v>
      </c>
      <c r="G1310" s="142" t="str">
        <f>VLOOKUP(Tabla14[[#This Row],[id]],Tabla2[],'aux buscarv'!G$1,FALSE)</f>
        <v>ESTAR</v>
      </c>
      <c r="H1310" s="142" t="str">
        <f>VLOOKUP(Tabla14[[#This Row],[id]],Tabla2[],'aux buscarv'!H$1,FALSE)</f>
        <v>BUENOS AIRES</v>
      </c>
      <c r="I1310" s="142">
        <f>VLOOKUP(Tabla14[[#This Row],[id]],Tabla2[],'aux buscarv'!I$1,FALSE)</f>
        <v>52</v>
      </c>
      <c r="J1310" s="142" t="str">
        <f>VLOOKUP(Tabla14[[#This Row],[id]],Tabla2[],'aux buscarv'!J$1,FALSE)</f>
        <v>SAN VICENTE</v>
      </c>
      <c r="K1310" s="142" t="str">
        <f>VLOOKUP(Tabla14[[#This Row],[id]],Tabla2[],'aux buscarv'!K$1,FALSE)</f>
        <v>ALEJANDRO KORN</v>
      </c>
      <c r="L1310" s="142">
        <f>VLOOKUP(Tabla14[[#This Row],[id]],Tabla2[],'aux buscarv'!L$1,FALSE)</f>
        <v>0</v>
      </c>
      <c r="M1310" s="142" t="str">
        <f>VLOOKUP(Tabla14[[#This Row],[id]],Tabla2[],'aux buscarv'!M$1,FALSE)</f>
        <v>AV INDEPENDENCIA Y MARTIN MIGUEL DE GÜEMES</v>
      </c>
      <c r="N1310" s="143" t="str">
        <f>VLOOKUP(Tabla14[[#This Row],[id]],Tabla2[],'aux buscarv'!N$1,FALSE)</f>
        <v>https://docs.google.com/spreadsheets/d/1Zgud8Dms6M294hlWPbWkSsyk5svRChe786WK1BlgCzY/edit#gid=1278745739&amp;range=C12:G12</v>
      </c>
      <c r="O1310" t="s">
        <v>109</v>
      </c>
      <c r="P1310" t="s">
        <v>110</v>
      </c>
      <c r="Q1310" t="s">
        <v>120</v>
      </c>
      <c r="R1310">
        <v>16</v>
      </c>
    </row>
    <row r="1311" spans="1:18" x14ac:dyDescent="0.25">
      <c r="A1311" t="s">
        <v>758</v>
      </c>
      <c r="B1311" s="141">
        <f>VLOOKUP(Tabla14[[#This Row],[id]],Tabla2[],'aux buscarv'!B$1,FALSE)</f>
        <v>45002</v>
      </c>
      <c r="C1311" s="142">
        <f>VLOOKUP(Tabla14[[#This Row],[id]],Tabla2[],'aux buscarv'!C$1,FALSE)</f>
        <v>17</v>
      </c>
      <c r="D1311" s="142">
        <f>VLOOKUP(Tabla14[[#This Row],[id]],Tabla2[],'aux buscarv'!D$1,FALSE)</f>
        <v>3</v>
      </c>
      <c r="E1311" s="142">
        <f>VLOOKUP(Tabla14[[#This Row],[id]],Tabla2[],'aux buscarv'!E$1,FALSE)</f>
        <v>2023</v>
      </c>
      <c r="F1311" s="142">
        <f>VLOOKUP(Tabla14[[#This Row],[id]],Tabla2[],'aux buscarv'!F$1,FALSE)</f>
        <v>12</v>
      </c>
      <c r="G1311" s="142" t="str">
        <f>VLOOKUP(Tabla14[[#This Row],[id]],Tabla2[],'aux buscarv'!G$1,FALSE)</f>
        <v>ESTAR</v>
      </c>
      <c r="H1311" s="142" t="str">
        <f>VLOOKUP(Tabla14[[#This Row],[id]],Tabla2[],'aux buscarv'!H$1,FALSE)</f>
        <v>BUENOS AIRES</v>
      </c>
      <c r="I1311" s="142">
        <f>VLOOKUP(Tabla14[[#This Row],[id]],Tabla2[],'aux buscarv'!I$1,FALSE)</f>
        <v>52</v>
      </c>
      <c r="J1311" s="142" t="str">
        <f>VLOOKUP(Tabla14[[#This Row],[id]],Tabla2[],'aux buscarv'!J$1,FALSE)</f>
        <v>SAN VICENTE</v>
      </c>
      <c r="K1311" s="142" t="str">
        <f>VLOOKUP(Tabla14[[#This Row],[id]],Tabla2[],'aux buscarv'!K$1,FALSE)</f>
        <v>ALEJANDRO KORN</v>
      </c>
      <c r="L1311" s="142">
        <f>VLOOKUP(Tabla14[[#This Row],[id]],Tabla2[],'aux buscarv'!L$1,FALSE)</f>
        <v>0</v>
      </c>
      <c r="M1311" s="142" t="str">
        <f>VLOOKUP(Tabla14[[#This Row],[id]],Tabla2[],'aux buscarv'!M$1,FALSE)</f>
        <v>AV INDEPENDENCIA Y MARTIN MIGUEL DE GÜEMES</v>
      </c>
      <c r="N1311" s="143" t="str">
        <f>VLOOKUP(Tabla14[[#This Row],[id]],Tabla2[],'aux buscarv'!N$1,FALSE)</f>
        <v>https://docs.google.com/spreadsheets/d/1Zgud8Dms6M294hlWPbWkSsyk5svRChe786WK1BlgCzY/edit#gid=1278745739&amp;range=C12:G12</v>
      </c>
      <c r="O1311" t="s">
        <v>109</v>
      </c>
      <c r="P1311" t="s">
        <v>110</v>
      </c>
      <c r="Q1311" t="s">
        <v>121</v>
      </c>
      <c r="R1311">
        <v>13</v>
      </c>
    </row>
    <row r="1312" spans="1:18" x14ac:dyDescent="0.25">
      <c r="A1312" t="s">
        <v>758</v>
      </c>
      <c r="B1312" s="141">
        <f>VLOOKUP(Tabla14[[#This Row],[id]],Tabla2[],'aux buscarv'!B$1,FALSE)</f>
        <v>45002</v>
      </c>
      <c r="C1312" s="142">
        <f>VLOOKUP(Tabla14[[#This Row],[id]],Tabla2[],'aux buscarv'!C$1,FALSE)</f>
        <v>17</v>
      </c>
      <c r="D1312" s="142">
        <f>VLOOKUP(Tabla14[[#This Row],[id]],Tabla2[],'aux buscarv'!D$1,FALSE)</f>
        <v>3</v>
      </c>
      <c r="E1312" s="142">
        <f>VLOOKUP(Tabla14[[#This Row],[id]],Tabla2[],'aux buscarv'!E$1,FALSE)</f>
        <v>2023</v>
      </c>
      <c r="F1312" s="142">
        <f>VLOOKUP(Tabla14[[#This Row],[id]],Tabla2[],'aux buscarv'!F$1,FALSE)</f>
        <v>12</v>
      </c>
      <c r="G1312" s="142" t="str">
        <f>VLOOKUP(Tabla14[[#This Row],[id]],Tabla2[],'aux buscarv'!G$1,FALSE)</f>
        <v>ESTAR</v>
      </c>
      <c r="H1312" s="142" t="str">
        <f>VLOOKUP(Tabla14[[#This Row],[id]],Tabla2[],'aux buscarv'!H$1,FALSE)</f>
        <v>BUENOS AIRES</v>
      </c>
      <c r="I1312" s="142">
        <f>VLOOKUP(Tabla14[[#This Row],[id]],Tabla2[],'aux buscarv'!I$1,FALSE)</f>
        <v>52</v>
      </c>
      <c r="J1312" s="142" t="str">
        <f>VLOOKUP(Tabla14[[#This Row],[id]],Tabla2[],'aux buscarv'!J$1,FALSE)</f>
        <v>SAN VICENTE</v>
      </c>
      <c r="K1312" s="142" t="str">
        <f>VLOOKUP(Tabla14[[#This Row],[id]],Tabla2[],'aux buscarv'!K$1,FALSE)</f>
        <v>ALEJANDRO KORN</v>
      </c>
      <c r="L1312" s="142">
        <f>VLOOKUP(Tabla14[[#This Row],[id]],Tabla2[],'aux buscarv'!L$1,FALSE)</f>
        <v>0</v>
      </c>
      <c r="M1312" s="142" t="str">
        <f>VLOOKUP(Tabla14[[#This Row],[id]],Tabla2[],'aux buscarv'!M$1,FALSE)</f>
        <v>AV INDEPENDENCIA Y MARTIN MIGUEL DE GÜEMES</v>
      </c>
      <c r="N1312" s="143" t="str">
        <f>VLOOKUP(Tabla14[[#This Row],[id]],Tabla2[],'aux buscarv'!N$1,FALSE)</f>
        <v>https://docs.google.com/spreadsheets/d/1Zgud8Dms6M294hlWPbWkSsyk5svRChe786WK1BlgCzY/edit#gid=1278745739&amp;range=C12:G12</v>
      </c>
      <c r="O1312" t="s">
        <v>109</v>
      </c>
      <c r="P1312" t="s">
        <v>113</v>
      </c>
      <c r="Q1312" t="s">
        <v>112</v>
      </c>
      <c r="R1312">
        <v>21</v>
      </c>
    </row>
    <row r="1313" spans="1:18" x14ac:dyDescent="0.25">
      <c r="A1313" t="s">
        <v>758</v>
      </c>
      <c r="B1313" s="141">
        <f>VLOOKUP(Tabla14[[#This Row],[id]],Tabla2[],'aux buscarv'!B$1,FALSE)</f>
        <v>45002</v>
      </c>
      <c r="C1313" s="142">
        <f>VLOOKUP(Tabla14[[#This Row],[id]],Tabla2[],'aux buscarv'!C$1,FALSE)</f>
        <v>17</v>
      </c>
      <c r="D1313" s="142">
        <f>VLOOKUP(Tabla14[[#This Row],[id]],Tabla2[],'aux buscarv'!D$1,FALSE)</f>
        <v>3</v>
      </c>
      <c r="E1313" s="142">
        <f>VLOOKUP(Tabla14[[#This Row],[id]],Tabla2[],'aux buscarv'!E$1,FALSE)</f>
        <v>2023</v>
      </c>
      <c r="F1313" s="142">
        <f>VLOOKUP(Tabla14[[#This Row],[id]],Tabla2[],'aux buscarv'!F$1,FALSE)</f>
        <v>12</v>
      </c>
      <c r="G1313" s="142" t="str">
        <f>VLOOKUP(Tabla14[[#This Row],[id]],Tabla2[],'aux buscarv'!G$1,FALSE)</f>
        <v>ESTAR</v>
      </c>
      <c r="H1313" s="142" t="str">
        <f>VLOOKUP(Tabla14[[#This Row],[id]],Tabla2[],'aux buscarv'!H$1,FALSE)</f>
        <v>BUENOS AIRES</v>
      </c>
      <c r="I1313" s="142">
        <f>VLOOKUP(Tabla14[[#This Row],[id]],Tabla2[],'aux buscarv'!I$1,FALSE)</f>
        <v>52</v>
      </c>
      <c r="J1313" s="142" t="str">
        <f>VLOOKUP(Tabla14[[#This Row],[id]],Tabla2[],'aux buscarv'!J$1,FALSE)</f>
        <v>SAN VICENTE</v>
      </c>
      <c r="K1313" s="142" t="str">
        <f>VLOOKUP(Tabla14[[#This Row],[id]],Tabla2[],'aux buscarv'!K$1,FALSE)</f>
        <v>ALEJANDRO KORN</v>
      </c>
      <c r="L1313" s="142">
        <f>VLOOKUP(Tabla14[[#This Row],[id]],Tabla2[],'aux buscarv'!L$1,FALSE)</f>
        <v>0</v>
      </c>
      <c r="M1313" s="142" t="str">
        <f>VLOOKUP(Tabla14[[#This Row],[id]],Tabla2[],'aux buscarv'!M$1,FALSE)</f>
        <v>AV INDEPENDENCIA Y MARTIN MIGUEL DE GÜEMES</v>
      </c>
      <c r="N1313" s="143" t="str">
        <f>VLOOKUP(Tabla14[[#This Row],[id]],Tabla2[],'aux buscarv'!N$1,FALSE)</f>
        <v>https://docs.google.com/spreadsheets/d/1Zgud8Dms6M294hlWPbWkSsyk5svRChe786WK1BlgCzY/edit#gid=1278745739&amp;range=C12:G12</v>
      </c>
      <c r="O1313" t="s">
        <v>114</v>
      </c>
      <c r="P1313" t="s">
        <v>115</v>
      </c>
      <c r="Q1313" t="s">
        <v>111</v>
      </c>
      <c r="R1313">
        <v>13</v>
      </c>
    </row>
    <row r="1314" spans="1:18" x14ac:dyDescent="0.25">
      <c r="A1314" t="s">
        <v>758</v>
      </c>
      <c r="B1314" s="141">
        <f>VLOOKUP(Tabla14[[#This Row],[id]],Tabla2[],'aux buscarv'!B$1,FALSE)</f>
        <v>45002</v>
      </c>
      <c r="C1314" s="142">
        <f>VLOOKUP(Tabla14[[#This Row],[id]],Tabla2[],'aux buscarv'!C$1,FALSE)</f>
        <v>17</v>
      </c>
      <c r="D1314" s="142">
        <f>VLOOKUP(Tabla14[[#This Row],[id]],Tabla2[],'aux buscarv'!D$1,FALSE)</f>
        <v>3</v>
      </c>
      <c r="E1314" s="142">
        <f>VLOOKUP(Tabla14[[#This Row],[id]],Tabla2[],'aux buscarv'!E$1,FALSE)</f>
        <v>2023</v>
      </c>
      <c r="F1314" s="142">
        <f>VLOOKUP(Tabla14[[#This Row],[id]],Tabla2[],'aux buscarv'!F$1,FALSE)</f>
        <v>12</v>
      </c>
      <c r="G1314" s="142" t="str">
        <f>VLOOKUP(Tabla14[[#This Row],[id]],Tabla2[],'aux buscarv'!G$1,FALSE)</f>
        <v>ESTAR</v>
      </c>
      <c r="H1314" s="142" t="str">
        <f>VLOOKUP(Tabla14[[#This Row],[id]],Tabla2[],'aux buscarv'!H$1,FALSE)</f>
        <v>BUENOS AIRES</v>
      </c>
      <c r="I1314" s="142">
        <f>VLOOKUP(Tabla14[[#This Row],[id]],Tabla2[],'aux buscarv'!I$1,FALSE)</f>
        <v>52</v>
      </c>
      <c r="J1314" s="142" t="str">
        <f>VLOOKUP(Tabla14[[#This Row],[id]],Tabla2[],'aux buscarv'!J$1,FALSE)</f>
        <v>SAN VICENTE</v>
      </c>
      <c r="K1314" s="142" t="str">
        <f>VLOOKUP(Tabla14[[#This Row],[id]],Tabla2[],'aux buscarv'!K$1,FALSE)</f>
        <v>ALEJANDRO KORN</v>
      </c>
      <c r="L1314" s="142">
        <f>VLOOKUP(Tabla14[[#This Row],[id]],Tabla2[],'aux buscarv'!L$1,FALSE)</f>
        <v>0</v>
      </c>
      <c r="M1314" s="142" t="str">
        <f>VLOOKUP(Tabla14[[#This Row],[id]],Tabla2[],'aux buscarv'!M$1,FALSE)</f>
        <v>AV INDEPENDENCIA Y MARTIN MIGUEL DE GÜEMES</v>
      </c>
      <c r="N1314" s="143" t="str">
        <f>VLOOKUP(Tabla14[[#This Row],[id]],Tabla2[],'aux buscarv'!N$1,FALSE)</f>
        <v>https://docs.google.com/spreadsheets/d/1Zgud8Dms6M294hlWPbWkSsyk5svRChe786WK1BlgCzY/edit#gid=1278745739&amp;range=C12:G12</v>
      </c>
      <c r="O1314" t="s">
        <v>114</v>
      </c>
      <c r="P1314" t="s">
        <v>123</v>
      </c>
      <c r="Q1314" t="s">
        <v>124</v>
      </c>
      <c r="R1314">
        <v>9</v>
      </c>
    </row>
    <row r="1315" spans="1:18" x14ac:dyDescent="0.25">
      <c r="A1315" t="s">
        <v>758</v>
      </c>
      <c r="B1315" s="141">
        <f>VLOOKUP(Tabla14[[#This Row],[id]],Tabla2[],'aux buscarv'!B$1,FALSE)</f>
        <v>45002</v>
      </c>
      <c r="C1315" s="142">
        <f>VLOOKUP(Tabla14[[#This Row],[id]],Tabla2[],'aux buscarv'!C$1,FALSE)</f>
        <v>17</v>
      </c>
      <c r="D1315" s="142">
        <f>VLOOKUP(Tabla14[[#This Row],[id]],Tabla2[],'aux buscarv'!D$1,FALSE)</f>
        <v>3</v>
      </c>
      <c r="E1315" s="142">
        <f>VLOOKUP(Tabla14[[#This Row],[id]],Tabla2[],'aux buscarv'!E$1,FALSE)</f>
        <v>2023</v>
      </c>
      <c r="F1315" s="142">
        <f>VLOOKUP(Tabla14[[#This Row],[id]],Tabla2[],'aux buscarv'!F$1,FALSE)</f>
        <v>12</v>
      </c>
      <c r="G1315" s="142" t="str">
        <f>VLOOKUP(Tabla14[[#This Row],[id]],Tabla2[],'aux buscarv'!G$1,FALSE)</f>
        <v>ESTAR</v>
      </c>
      <c r="H1315" s="142" t="str">
        <f>VLOOKUP(Tabla14[[#This Row],[id]],Tabla2[],'aux buscarv'!H$1,FALSE)</f>
        <v>BUENOS AIRES</v>
      </c>
      <c r="I1315" s="142">
        <f>VLOOKUP(Tabla14[[#This Row],[id]],Tabla2[],'aux buscarv'!I$1,FALSE)</f>
        <v>52</v>
      </c>
      <c r="J1315" s="142" t="str">
        <f>VLOOKUP(Tabla14[[#This Row],[id]],Tabla2[],'aux buscarv'!J$1,FALSE)</f>
        <v>SAN VICENTE</v>
      </c>
      <c r="K1315" s="142" t="str">
        <f>VLOOKUP(Tabla14[[#This Row],[id]],Tabla2[],'aux buscarv'!K$1,FALSE)</f>
        <v>ALEJANDRO KORN</v>
      </c>
      <c r="L1315" s="142">
        <f>VLOOKUP(Tabla14[[#This Row],[id]],Tabla2[],'aux buscarv'!L$1,FALSE)</f>
        <v>0</v>
      </c>
      <c r="M1315" s="142" t="str">
        <f>VLOOKUP(Tabla14[[#This Row],[id]],Tabla2[],'aux buscarv'!M$1,FALSE)</f>
        <v>AV INDEPENDENCIA Y MARTIN MIGUEL DE GÜEMES</v>
      </c>
      <c r="N1315" s="143" t="str">
        <f>VLOOKUP(Tabla14[[#This Row],[id]],Tabla2[],'aux buscarv'!N$1,FALSE)</f>
        <v>https://docs.google.com/spreadsheets/d/1Zgud8Dms6M294hlWPbWkSsyk5svRChe786WK1BlgCzY/edit#gid=1278745739&amp;range=C12:G12</v>
      </c>
      <c r="O1315" t="s">
        <v>114</v>
      </c>
      <c r="P1315" t="s">
        <v>123</v>
      </c>
      <c r="Q1315" t="s">
        <v>111</v>
      </c>
      <c r="R1315">
        <v>44</v>
      </c>
    </row>
    <row r="1316" spans="1:18" x14ac:dyDescent="0.25">
      <c r="A1316" t="s">
        <v>758</v>
      </c>
      <c r="B1316" s="141">
        <f>VLOOKUP(Tabla14[[#This Row],[id]],Tabla2[],'aux buscarv'!B$1,FALSE)</f>
        <v>45002</v>
      </c>
      <c r="C1316" s="142">
        <f>VLOOKUP(Tabla14[[#This Row],[id]],Tabla2[],'aux buscarv'!C$1,FALSE)</f>
        <v>17</v>
      </c>
      <c r="D1316" s="142">
        <f>VLOOKUP(Tabla14[[#This Row],[id]],Tabla2[],'aux buscarv'!D$1,FALSE)</f>
        <v>3</v>
      </c>
      <c r="E1316" s="142">
        <f>VLOOKUP(Tabla14[[#This Row],[id]],Tabla2[],'aux buscarv'!E$1,FALSE)</f>
        <v>2023</v>
      </c>
      <c r="F1316" s="142">
        <f>VLOOKUP(Tabla14[[#This Row],[id]],Tabla2[],'aux buscarv'!F$1,FALSE)</f>
        <v>12</v>
      </c>
      <c r="G1316" s="142" t="str">
        <f>VLOOKUP(Tabla14[[#This Row],[id]],Tabla2[],'aux buscarv'!G$1,FALSE)</f>
        <v>ESTAR</v>
      </c>
      <c r="H1316" s="142" t="str">
        <f>VLOOKUP(Tabla14[[#This Row],[id]],Tabla2[],'aux buscarv'!H$1,FALSE)</f>
        <v>BUENOS AIRES</v>
      </c>
      <c r="I1316" s="142">
        <f>VLOOKUP(Tabla14[[#This Row],[id]],Tabla2[],'aux buscarv'!I$1,FALSE)</f>
        <v>52</v>
      </c>
      <c r="J1316" s="142" t="str">
        <f>VLOOKUP(Tabla14[[#This Row],[id]],Tabla2[],'aux buscarv'!J$1,FALSE)</f>
        <v>SAN VICENTE</v>
      </c>
      <c r="K1316" s="142" t="str">
        <f>VLOOKUP(Tabla14[[#This Row],[id]],Tabla2[],'aux buscarv'!K$1,FALSE)</f>
        <v>ALEJANDRO KORN</v>
      </c>
      <c r="L1316" s="142">
        <f>VLOOKUP(Tabla14[[#This Row],[id]],Tabla2[],'aux buscarv'!L$1,FALSE)</f>
        <v>0</v>
      </c>
      <c r="M1316" s="142" t="str">
        <f>VLOOKUP(Tabla14[[#This Row],[id]],Tabla2[],'aux buscarv'!M$1,FALSE)</f>
        <v>AV INDEPENDENCIA Y MARTIN MIGUEL DE GÜEMES</v>
      </c>
      <c r="N1316" s="143" t="str">
        <f>VLOOKUP(Tabla14[[#This Row],[id]],Tabla2[],'aux buscarv'!N$1,FALSE)</f>
        <v>https://docs.google.com/spreadsheets/d/1Zgud8Dms6M294hlWPbWkSsyk5svRChe786WK1BlgCzY/edit#gid=1278745739&amp;range=C12:G12</v>
      </c>
      <c r="O1316" t="s">
        <v>129</v>
      </c>
      <c r="P1316" t="s">
        <v>1022</v>
      </c>
      <c r="Q1316" t="s">
        <v>111</v>
      </c>
      <c r="R1316">
        <v>16</v>
      </c>
    </row>
    <row r="1317" spans="1:18" x14ac:dyDescent="0.25">
      <c r="A1317" t="s">
        <v>758</v>
      </c>
      <c r="B1317" s="141">
        <f>VLOOKUP(Tabla14[[#This Row],[id]],Tabla2[],'aux buscarv'!B$1,FALSE)</f>
        <v>45002</v>
      </c>
      <c r="C1317" s="142">
        <f>VLOOKUP(Tabla14[[#This Row],[id]],Tabla2[],'aux buscarv'!C$1,FALSE)</f>
        <v>17</v>
      </c>
      <c r="D1317" s="142">
        <f>VLOOKUP(Tabla14[[#This Row],[id]],Tabla2[],'aux buscarv'!D$1,FALSE)</f>
        <v>3</v>
      </c>
      <c r="E1317" s="142">
        <f>VLOOKUP(Tabla14[[#This Row],[id]],Tabla2[],'aux buscarv'!E$1,FALSE)</f>
        <v>2023</v>
      </c>
      <c r="F1317" s="142">
        <f>VLOOKUP(Tabla14[[#This Row],[id]],Tabla2[],'aux buscarv'!F$1,FALSE)</f>
        <v>12</v>
      </c>
      <c r="G1317" s="142" t="str">
        <f>VLOOKUP(Tabla14[[#This Row],[id]],Tabla2[],'aux buscarv'!G$1,FALSE)</f>
        <v>ESTAR</v>
      </c>
      <c r="H1317" s="142" t="str">
        <f>VLOOKUP(Tabla14[[#This Row],[id]],Tabla2[],'aux buscarv'!H$1,FALSE)</f>
        <v>BUENOS AIRES</v>
      </c>
      <c r="I1317" s="142">
        <f>VLOOKUP(Tabla14[[#This Row],[id]],Tabla2[],'aux buscarv'!I$1,FALSE)</f>
        <v>52</v>
      </c>
      <c r="J1317" s="142" t="str">
        <f>VLOOKUP(Tabla14[[#This Row],[id]],Tabla2[],'aux buscarv'!J$1,FALSE)</f>
        <v>SAN VICENTE</v>
      </c>
      <c r="K1317" s="142" t="str">
        <f>VLOOKUP(Tabla14[[#This Row],[id]],Tabla2[],'aux buscarv'!K$1,FALSE)</f>
        <v>ALEJANDRO KORN</v>
      </c>
      <c r="L1317" s="142">
        <f>VLOOKUP(Tabla14[[#This Row],[id]],Tabla2[],'aux buscarv'!L$1,FALSE)</f>
        <v>0</v>
      </c>
      <c r="M1317" s="142" t="str">
        <f>VLOOKUP(Tabla14[[#This Row],[id]],Tabla2[],'aux buscarv'!M$1,FALSE)</f>
        <v>AV INDEPENDENCIA Y MARTIN MIGUEL DE GÜEMES</v>
      </c>
      <c r="N1317" s="143" t="str">
        <f>VLOOKUP(Tabla14[[#This Row],[id]],Tabla2[],'aux buscarv'!N$1,FALSE)</f>
        <v>https://docs.google.com/spreadsheets/d/1Zgud8Dms6M294hlWPbWkSsyk5svRChe786WK1BlgCzY/edit#gid=1278745739&amp;range=C12:G12</v>
      </c>
      <c r="O1317" t="s">
        <v>129</v>
      </c>
      <c r="P1317" t="s">
        <v>1022</v>
      </c>
      <c r="Q1317" t="s">
        <v>133</v>
      </c>
      <c r="R1317">
        <v>16</v>
      </c>
    </row>
    <row r="1318" spans="1:18" x14ac:dyDescent="0.25">
      <c r="A1318" t="s">
        <v>758</v>
      </c>
      <c r="B1318" s="141">
        <f>VLOOKUP(Tabla14[[#This Row],[id]],Tabla2[],'aux buscarv'!B$1,FALSE)</f>
        <v>45002</v>
      </c>
      <c r="C1318" s="142">
        <f>VLOOKUP(Tabla14[[#This Row],[id]],Tabla2[],'aux buscarv'!C$1,FALSE)</f>
        <v>17</v>
      </c>
      <c r="D1318" s="142">
        <f>VLOOKUP(Tabla14[[#This Row],[id]],Tabla2[],'aux buscarv'!D$1,FALSE)</f>
        <v>3</v>
      </c>
      <c r="E1318" s="142">
        <f>VLOOKUP(Tabla14[[#This Row],[id]],Tabla2[],'aux buscarv'!E$1,FALSE)</f>
        <v>2023</v>
      </c>
      <c r="F1318" s="142">
        <f>VLOOKUP(Tabla14[[#This Row],[id]],Tabla2[],'aux buscarv'!F$1,FALSE)</f>
        <v>12</v>
      </c>
      <c r="G1318" s="142" t="str">
        <f>VLOOKUP(Tabla14[[#This Row],[id]],Tabla2[],'aux buscarv'!G$1,FALSE)</f>
        <v>ESTAR</v>
      </c>
      <c r="H1318" s="142" t="str">
        <f>VLOOKUP(Tabla14[[#This Row],[id]],Tabla2[],'aux buscarv'!H$1,FALSE)</f>
        <v>BUENOS AIRES</v>
      </c>
      <c r="I1318" s="142">
        <f>VLOOKUP(Tabla14[[#This Row],[id]],Tabla2[],'aux buscarv'!I$1,FALSE)</f>
        <v>52</v>
      </c>
      <c r="J1318" s="142" t="str">
        <f>VLOOKUP(Tabla14[[#This Row],[id]],Tabla2[],'aux buscarv'!J$1,FALSE)</f>
        <v>SAN VICENTE</v>
      </c>
      <c r="K1318" s="142" t="str">
        <f>VLOOKUP(Tabla14[[#This Row],[id]],Tabla2[],'aux buscarv'!K$1,FALSE)</f>
        <v>ALEJANDRO KORN</v>
      </c>
      <c r="L1318" s="142">
        <f>VLOOKUP(Tabla14[[#This Row],[id]],Tabla2[],'aux buscarv'!L$1,FALSE)</f>
        <v>0</v>
      </c>
      <c r="M1318" s="142" t="str">
        <f>VLOOKUP(Tabla14[[#This Row],[id]],Tabla2[],'aux buscarv'!M$1,FALSE)</f>
        <v>AV INDEPENDENCIA Y MARTIN MIGUEL DE GÜEMES</v>
      </c>
      <c r="N1318" s="143" t="str">
        <f>VLOOKUP(Tabla14[[#This Row],[id]],Tabla2[],'aux buscarv'!N$1,FALSE)</f>
        <v>https://docs.google.com/spreadsheets/d/1Zgud8Dms6M294hlWPbWkSsyk5svRChe786WK1BlgCzY/edit#gid=1278745739&amp;range=C12:G12</v>
      </c>
      <c r="O1318" t="s">
        <v>129</v>
      </c>
      <c r="P1318" t="s">
        <v>1024</v>
      </c>
      <c r="Q1318" t="s">
        <v>111</v>
      </c>
      <c r="R1318">
        <v>48</v>
      </c>
    </row>
    <row r="1319" spans="1:18" x14ac:dyDescent="0.25">
      <c r="A1319" t="s">
        <v>758</v>
      </c>
      <c r="B1319" s="141">
        <f>VLOOKUP(Tabla14[[#This Row],[id]],Tabla2[],'aux buscarv'!B$1,FALSE)</f>
        <v>45002</v>
      </c>
      <c r="C1319" s="142">
        <f>VLOOKUP(Tabla14[[#This Row],[id]],Tabla2[],'aux buscarv'!C$1,FALSE)</f>
        <v>17</v>
      </c>
      <c r="D1319" s="142">
        <f>VLOOKUP(Tabla14[[#This Row],[id]],Tabla2[],'aux buscarv'!D$1,FALSE)</f>
        <v>3</v>
      </c>
      <c r="E1319" s="142">
        <f>VLOOKUP(Tabla14[[#This Row],[id]],Tabla2[],'aux buscarv'!E$1,FALSE)</f>
        <v>2023</v>
      </c>
      <c r="F1319" s="142">
        <f>VLOOKUP(Tabla14[[#This Row],[id]],Tabla2[],'aux buscarv'!F$1,FALSE)</f>
        <v>12</v>
      </c>
      <c r="G1319" s="142" t="str">
        <f>VLOOKUP(Tabla14[[#This Row],[id]],Tabla2[],'aux buscarv'!G$1,FALSE)</f>
        <v>ESTAR</v>
      </c>
      <c r="H1319" s="142" t="str">
        <f>VLOOKUP(Tabla14[[#This Row],[id]],Tabla2[],'aux buscarv'!H$1,FALSE)</f>
        <v>BUENOS AIRES</v>
      </c>
      <c r="I1319" s="142">
        <f>VLOOKUP(Tabla14[[#This Row],[id]],Tabla2[],'aux buscarv'!I$1,FALSE)</f>
        <v>52</v>
      </c>
      <c r="J1319" s="142" t="str">
        <f>VLOOKUP(Tabla14[[#This Row],[id]],Tabla2[],'aux buscarv'!J$1,FALSE)</f>
        <v>SAN VICENTE</v>
      </c>
      <c r="K1319" s="142" t="str">
        <f>VLOOKUP(Tabla14[[#This Row],[id]],Tabla2[],'aux buscarv'!K$1,FALSE)</f>
        <v>ALEJANDRO KORN</v>
      </c>
      <c r="L1319" s="142">
        <f>VLOOKUP(Tabla14[[#This Row],[id]],Tabla2[],'aux buscarv'!L$1,FALSE)</f>
        <v>0</v>
      </c>
      <c r="M1319" s="142" t="str">
        <f>VLOOKUP(Tabla14[[#This Row],[id]],Tabla2[],'aux buscarv'!M$1,FALSE)</f>
        <v>AV INDEPENDENCIA Y MARTIN MIGUEL DE GÜEMES</v>
      </c>
      <c r="N1319" s="143" t="str">
        <f>VLOOKUP(Tabla14[[#This Row],[id]],Tabla2[],'aux buscarv'!N$1,FALSE)</f>
        <v>https://docs.google.com/spreadsheets/d/1Zgud8Dms6M294hlWPbWkSsyk5svRChe786WK1BlgCzY/edit#gid=1278745739&amp;range=C12:G12</v>
      </c>
      <c r="O1319" t="s">
        <v>129</v>
      </c>
      <c r="P1319" t="s">
        <v>1024</v>
      </c>
      <c r="Q1319" t="s">
        <v>121</v>
      </c>
      <c r="R1319">
        <v>20</v>
      </c>
    </row>
    <row r="1320" spans="1:18" x14ac:dyDescent="0.25">
      <c r="A1320" t="s">
        <v>758</v>
      </c>
      <c r="B1320" s="141">
        <f>VLOOKUP(Tabla14[[#This Row],[id]],Tabla2[],'aux buscarv'!B$1,FALSE)</f>
        <v>45002</v>
      </c>
      <c r="C1320" s="142">
        <f>VLOOKUP(Tabla14[[#This Row],[id]],Tabla2[],'aux buscarv'!C$1,FALSE)</f>
        <v>17</v>
      </c>
      <c r="D1320" s="142">
        <f>VLOOKUP(Tabla14[[#This Row],[id]],Tabla2[],'aux buscarv'!D$1,FALSE)</f>
        <v>3</v>
      </c>
      <c r="E1320" s="142">
        <f>VLOOKUP(Tabla14[[#This Row],[id]],Tabla2[],'aux buscarv'!E$1,FALSE)</f>
        <v>2023</v>
      </c>
      <c r="F1320" s="142">
        <f>VLOOKUP(Tabla14[[#This Row],[id]],Tabla2[],'aux buscarv'!F$1,FALSE)</f>
        <v>12</v>
      </c>
      <c r="G1320" s="142" t="str">
        <f>VLOOKUP(Tabla14[[#This Row],[id]],Tabla2[],'aux buscarv'!G$1,FALSE)</f>
        <v>ESTAR</v>
      </c>
      <c r="H1320" s="142" t="str">
        <f>VLOOKUP(Tabla14[[#This Row],[id]],Tabla2[],'aux buscarv'!H$1,FALSE)</f>
        <v>BUENOS AIRES</v>
      </c>
      <c r="I1320" s="142">
        <f>VLOOKUP(Tabla14[[#This Row],[id]],Tabla2[],'aux buscarv'!I$1,FALSE)</f>
        <v>52</v>
      </c>
      <c r="J1320" s="142" t="str">
        <f>VLOOKUP(Tabla14[[#This Row],[id]],Tabla2[],'aux buscarv'!J$1,FALSE)</f>
        <v>SAN VICENTE</v>
      </c>
      <c r="K1320" s="142" t="str">
        <f>VLOOKUP(Tabla14[[#This Row],[id]],Tabla2[],'aux buscarv'!K$1,FALSE)</f>
        <v>ALEJANDRO KORN</v>
      </c>
      <c r="L1320" s="142">
        <f>VLOOKUP(Tabla14[[#This Row],[id]],Tabla2[],'aux buscarv'!L$1,FALSE)</f>
        <v>0</v>
      </c>
      <c r="M1320" s="142" t="str">
        <f>VLOOKUP(Tabla14[[#This Row],[id]],Tabla2[],'aux buscarv'!M$1,FALSE)</f>
        <v>AV INDEPENDENCIA Y MARTIN MIGUEL DE GÜEMES</v>
      </c>
      <c r="N1320" s="143" t="str">
        <f>VLOOKUP(Tabla14[[#This Row],[id]],Tabla2[],'aux buscarv'!N$1,FALSE)</f>
        <v>https://docs.google.com/spreadsheets/d/1Zgud8Dms6M294hlWPbWkSsyk5svRChe786WK1BlgCzY/edit#gid=1278745739&amp;range=C12:G12</v>
      </c>
      <c r="O1320" t="s">
        <v>129</v>
      </c>
      <c r="P1320" t="s">
        <v>1024</v>
      </c>
      <c r="Q1320" t="s">
        <v>134</v>
      </c>
      <c r="R1320">
        <v>1</v>
      </c>
    </row>
    <row r="1321" spans="1:18" x14ac:dyDescent="0.25">
      <c r="A1321" t="s">
        <v>758</v>
      </c>
      <c r="B1321" s="141">
        <f>VLOOKUP(Tabla14[[#This Row],[id]],Tabla2[],'aux buscarv'!B$1,FALSE)</f>
        <v>45002</v>
      </c>
      <c r="C1321" s="142">
        <f>VLOOKUP(Tabla14[[#This Row],[id]],Tabla2[],'aux buscarv'!C$1,FALSE)</f>
        <v>17</v>
      </c>
      <c r="D1321" s="142">
        <f>VLOOKUP(Tabla14[[#This Row],[id]],Tabla2[],'aux buscarv'!D$1,FALSE)</f>
        <v>3</v>
      </c>
      <c r="E1321" s="142">
        <f>VLOOKUP(Tabla14[[#This Row],[id]],Tabla2[],'aux buscarv'!E$1,FALSE)</f>
        <v>2023</v>
      </c>
      <c r="F1321" s="142">
        <f>VLOOKUP(Tabla14[[#This Row],[id]],Tabla2[],'aux buscarv'!F$1,FALSE)</f>
        <v>12</v>
      </c>
      <c r="G1321" s="142" t="str">
        <f>VLOOKUP(Tabla14[[#This Row],[id]],Tabla2[],'aux buscarv'!G$1,FALSE)</f>
        <v>ESTAR</v>
      </c>
      <c r="H1321" s="142" t="str">
        <f>VLOOKUP(Tabla14[[#This Row],[id]],Tabla2[],'aux buscarv'!H$1,FALSE)</f>
        <v>BUENOS AIRES</v>
      </c>
      <c r="I1321" s="142">
        <f>VLOOKUP(Tabla14[[#This Row],[id]],Tabla2[],'aux buscarv'!I$1,FALSE)</f>
        <v>52</v>
      </c>
      <c r="J1321" s="142" t="str">
        <f>VLOOKUP(Tabla14[[#This Row],[id]],Tabla2[],'aux buscarv'!J$1,FALSE)</f>
        <v>SAN VICENTE</v>
      </c>
      <c r="K1321" s="142" t="str">
        <f>VLOOKUP(Tabla14[[#This Row],[id]],Tabla2[],'aux buscarv'!K$1,FALSE)</f>
        <v>ALEJANDRO KORN</v>
      </c>
      <c r="L1321" s="142">
        <f>VLOOKUP(Tabla14[[#This Row],[id]],Tabla2[],'aux buscarv'!L$1,FALSE)</f>
        <v>0</v>
      </c>
      <c r="M1321" s="142" t="str">
        <f>VLOOKUP(Tabla14[[#This Row],[id]],Tabla2[],'aux buscarv'!M$1,FALSE)</f>
        <v>AV INDEPENDENCIA Y MARTIN MIGUEL DE GÜEMES</v>
      </c>
      <c r="N1321" s="143" t="str">
        <f>VLOOKUP(Tabla14[[#This Row],[id]],Tabla2[],'aux buscarv'!N$1,FALSE)</f>
        <v>https://docs.google.com/spreadsheets/d/1Zgud8Dms6M294hlWPbWkSsyk5svRChe786WK1BlgCzY/edit#gid=1278745739&amp;range=C12:G12</v>
      </c>
      <c r="O1321" t="s">
        <v>129</v>
      </c>
      <c r="P1321" t="s">
        <v>137</v>
      </c>
      <c r="Q1321" t="s">
        <v>111</v>
      </c>
      <c r="R1321">
        <v>44</v>
      </c>
    </row>
    <row r="1322" spans="1:18" x14ac:dyDescent="0.25">
      <c r="A1322" t="s">
        <v>758</v>
      </c>
      <c r="B1322" s="141">
        <f>VLOOKUP(Tabla14[[#This Row],[id]],Tabla2[],'aux buscarv'!B$1,FALSE)</f>
        <v>45002</v>
      </c>
      <c r="C1322" s="142">
        <f>VLOOKUP(Tabla14[[#This Row],[id]],Tabla2[],'aux buscarv'!C$1,FALSE)</f>
        <v>17</v>
      </c>
      <c r="D1322" s="142">
        <f>VLOOKUP(Tabla14[[#This Row],[id]],Tabla2[],'aux buscarv'!D$1,FALSE)</f>
        <v>3</v>
      </c>
      <c r="E1322" s="142">
        <f>VLOOKUP(Tabla14[[#This Row],[id]],Tabla2[],'aux buscarv'!E$1,FALSE)</f>
        <v>2023</v>
      </c>
      <c r="F1322" s="142">
        <f>VLOOKUP(Tabla14[[#This Row],[id]],Tabla2[],'aux buscarv'!F$1,FALSE)</f>
        <v>12</v>
      </c>
      <c r="G1322" s="142" t="str">
        <f>VLOOKUP(Tabla14[[#This Row],[id]],Tabla2[],'aux buscarv'!G$1,FALSE)</f>
        <v>ESTAR</v>
      </c>
      <c r="H1322" s="142" t="str">
        <f>VLOOKUP(Tabla14[[#This Row],[id]],Tabla2[],'aux buscarv'!H$1,FALSE)</f>
        <v>BUENOS AIRES</v>
      </c>
      <c r="I1322" s="142">
        <f>VLOOKUP(Tabla14[[#This Row],[id]],Tabla2[],'aux buscarv'!I$1,FALSE)</f>
        <v>52</v>
      </c>
      <c r="J1322" s="142" t="str">
        <f>VLOOKUP(Tabla14[[#This Row],[id]],Tabla2[],'aux buscarv'!J$1,FALSE)</f>
        <v>SAN VICENTE</v>
      </c>
      <c r="K1322" s="142" t="str">
        <f>VLOOKUP(Tabla14[[#This Row],[id]],Tabla2[],'aux buscarv'!K$1,FALSE)</f>
        <v>ALEJANDRO KORN</v>
      </c>
      <c r="L1322" s="142">
        <f>VLOOKUP(Tabla14[[#This Row],[id]],Tabla2[],'aux buscarv'!L$1,FALSE)</f>
        <v>0</v>
      </c>
      <c r="M1322" s="142" t="str">
        <f>VLOOKUP(Tabla14[[#This Row],[id]],Tabla2[],'aux buscarv'!M$1,FALSE)</f>
        <v>AV INDEPENDENCIA Y MARTIN MIGUEL DE GÜEMES</v>
      </c>
      <c r="N1322" s="143" t="str">
        <f>VLOOKUP(Tabla14[[#This Row],[id]],Tabla2[],'aux buscarv'!N$1,FALSE)</f>
        <v>https://docs.google.com/spreadsheets/d/1Zgud8Dms6M294hlWPbWkSsyk5svRChe786WK1BlgCzY/edit#gid=1278745739&amp;range=C12:G12</v>
      </c>
      <c r="O1322" t="s">
        <v>129</v>
      </c>
      <c r="P1322" t="s">
        <v>137</v>
      </c>
      <c r="Q1322" t="s">
        <v>138</v>
      </c>
      <c r="R1322">
        <v>44</v>
      </c>
    </row>
    <row r="1323" spans="1:18" x14ac:dyDescent="0.25">
      <c r="A1323" t="s">
        <v>758</v>
      </c>
      <c r="B1323" s="141">
        <f>VLOOKUP(Tabla14[[#This Row],[id]],Tabla2[],'aux buscarv'!B$1,FALSE)</f>
        <v>45002</v>
      </c>
      <c r="C1323" s="142">
        <f>VLOOKUP(Tabla14[[#This Row],[id]],Tabla2[],'aux buscarv'!C$1,FALSE)</f>
        <v>17</v>
      </c>
      <c r="D1323" s="142">
        <f>VLOOKUP(Tabla14[[#This Row],[id]],Tabla2[],'aux buscarv'!D$1,FALSE)</f>
        <v>3</v>
      </c>
      <c r="E1323" s="142">
        <f>VLOOKUP(Tabla14[[#This Row],[id]],Tabla2[],'aux buscarv'!E$1,FALSE)</f>
        <v>2023</v>
      </c>
      <c r="F1323" s="142">
        <f>VLOOKUP(Tabla14[[#This Row],[id]],Tabla2[],'aux buscarv'!F$1,FALSE)</f>
        <v>12</v>
      </c>
      <c r="G1323" s="142" t="str">
        <f>VLOOKUP(Tabla14[[#This Row],[id]],Tabla2[],'aux buscarv'!G$1,FALSE)</f>
        <v>ESTAR</v>
      </c>
      <c r="H1323" s="142" t="str">
        <f>VLOOKUP(Tabla14[[#This Row],[id]],Tabla2[],'aux buscarv'!H$1,FALSE)</f>
        <v>BUENOS AIRES</v>
      </c>
      <c r="I1323" s="142">
        <f>VLOOKUP(Tabla14[[#This Row],[id]],Tabla2[],'aux buscarv'!I$1,FALSE)</f>
        <v>52</v>
      </c>
      <c r="J1323" s="142" t="str">
        <f>VLOOKUP(Tabla14[[#This Row],[id]],Tabla2[],'aux buscarv'!J$1,FALSE)</f>
        <v>SAN VICENTE</v>
      </c>
      <c r="K1323" s="142" t="str">
        <f>VLOOKUP(Tabla14[[#This Row],[id]],Tabla2[],'aux buscarv'!K$1,FALSE)</f>
        <v>ALEJANDRO KORN</v>
      </c>
      <c r="L1323" s="142">
        <f>VLOOKUP(Tabla14[[#This Row],[id]],Tabla2[],'aux buscarv'!L$1,FALSE)</f>
        <v>0</v>
      </c>
      <c r="M1323" s="142" t="str">
        <f>VLOOKUP(Tabla14[[#This Row],[id]],Tabla2[],'aux buscarv'!M$1,FALSE)</f>
        <v>AV INDEPENDENCIA Y MARTIN MIGUEL DE GÜEMES</v>
      </c>
      <c r="N1323" s="143" t="str">
        <f>VLOOKUP(Tabla14[[#This Row],[id]],Tabla2[],'aux buscarv'!N$1,FALSE)</f>
        <v>https://docs.google.com/spreadsheets/d/1Zgud8Dms6M294hlWPbWkSsyk5svRChe786WK1BlgCzY/edit#gid=1278745739&amp;range=C12:G12</v>
      </c>
      <c r="O1323" t="s">
        <v>129</v>
      </c>
      <c r="P1323" t="s">
        <v>137</v>
      </c>
      <c r="Q1323" t="s">
        <v>142</v>
      </c>
      <c r="R1323">
        <v>44</v>
      </c>
    </row>
    <row r="1324" spans="1:18" x14ac:dyDescent="0.25">
      <c r="A1324" t="s">
        <v>758</v>
      </c>
      <c r="B1324" s="141">
        <f>VLOOKUP(Tabla14[[#This Row],[id]],Tabla2[],'aux buscarv'!B$1,FALSE)</f>
        <v>45002</v>
      </c>
      <c r="C1324" s="142">
        <f>VLOOKUP(Tabla14[[#This Row],[id]],Tabla2[],'aux buscarv'!C$1,FALSE)</f>
        <v>17</v>
      </c>
      <c r="D1324" s="142">
        <f>VLOOKUP(Tabla14[[#This Row],[id]],Tabla2[],'aux buscarv'!D$1,FALSE)</f>
        <v>3</v>
      </c>
      <c r="E1324" s="142">
        <f>VLOOKUP(Tabla14[[#This Row],[id]],Tabla2[],'aux buscarv'!E$1,FALSE)</f>
        <v>2023</v>
      </c>
      <c r="F1324" s="142">
        <f>VLOOKUP(Tabla14[[#This Row],[id]],Tabla2[],'aux buscarv'!F$1,FALSE)</f>
        <v>12</v>
      </c>
      <c r="G1324" s="142" t="str">
        <f>VLOOKUP(Tabla14[[#This Row],[id]],Tabla2[],'aux buscarv'!G$1,FALSE)</f>
        <v>ESTAR</v>
      </c>
      <c r="H1324" s="142" t="str">
        <f>VLOOKUP(Tabla14[[#This Row],[id]],Tabla2[],'aux buscarv'!H$1,FALSE)</f>
        <v>BUENOS AIRES</v>
      </c>
      <c r="I1324" s="142">
        <f>VLOOKUP(Tabla14[[#This Row],[id]],Tabla2[],'aux buscarv'!I$1,FALSE)</f>
        <v>52</v>
      </c>
      <c r="J1324" s="142" t="str">
        <f>VLOOKUP(Tabla14[[#This Row],[id]],Tabla2[],'aux buscarv'!J$1,FALSE)</f>
        <v>SAN VICENTE</v>
      </c>
      <c r="K1324" s="142" t="str">
        <f>VLOOKUP(Tabla14[[#This Row],[id]],Tabla2[],'aux buscarv'!K$1,FALSE)</f>
        <v>ALEJANDRO KORN</v>
      </c>
      <c r="L1324" s="142">
        <f>VLOOKUP(Tabla14[[#This Row],[id]],Tabla2[],'aux buscarv'!L$1,FALSE)</f>
        <v>0</v>
      </c>
      <c r="M1324" s="142" t="str">
        <f>VLOOKUP(Tabla14[[#This Row],[id]],Tabla2[],'aux buscarv'!M$1,FALSE)</f>
        <v>AV INDEPENDENCIA Y MARTIN MIGUEL DE GÜEMES</v>
      </c>
      <c r="N1324" s="143" t="str">
        <f>VLOOKUP(Tabla14[[#This Row],[id]],Tabla2[],'aux buscarv'!N$1,FALSE)</f>
        <v>https://docs.google.com/spreadsheets/d/1Zgud8Dms6M294hlWPbWkSsyk5svRChe786WK1BlgCzY/edit#gid=1278745739&amp;range=C12:G12</v>
      </c>
      <c r="O1324" t="s">
        <v>144</v>
      </c>
      <c r="P1324" t="s">
        <v>145</v>
      </c>
      <c r="Q1324" t="s">
        <v>111</v>
      </c>
      <c r="R1324">
        <v>20</v>
      </c>
    </row>
    <row r="1325" spans="1:18" x14ac:dyDescent="0.25">
      <c r="A1325" t="s">
        <v>758</v>
      </c>
      <c r="B1325" s="141">
        <f>VLOOKUP(Tabla14[[#This Row],[id]],Tabla2[],'aux buscarv'!B$1,FALSE)</f>
        <v>45002</v>
      </c>
      <c r="C1325" s="142">
        <f>VLOOKUP(Tabla14[[#This Row],[id]],Tabla2[],'aux buscarv'!C$1,FALSE)</f>
        <v>17</v>
      </c>
      <c r="D1325" s="142">
        <f>VLOOKUP(Tabla14[[#This Row],[id]],Tabla2[],'aux buscarv'!D$1,FALSE)</f>
        <v>3</v>
      </c>
      <c r="E1325" s="142">
        <f>VLOOKUP(Tabla14[[#This Row],[id]],Tabla2[],'aux buscarv'!E$1,FALSE)</f>
        <v>2023</v>
      </c>
      <c r="F1325" s="142">
        <f>VLOOKUP(Tabla14[[#This Row],[id]],Tabla2[],'aux buscarv'!F$1,FALSE)</f>
        <v>12</v>
      </c>
      <c r="G1325" s="142" t="str">
        <f>VLOOKUP(Tabla14[[#This Row],[id]],Tabla2[],'aux buscarv'!G$1,FALSE)</f>
        <v>ESTAR</v>
      </c>
      <c r="H1325" s="142" t="str">
        <f>VLOOKUP(Tabla14[[#This Row],[id]],Tabla2[],'aux buscarv'!H$1,FALSE)</f>
        <v>BUENOS AIRES</v>
      </c>
      <c r="I1325" s="142">
        <f>VLOOKUP(Tabla14[[#This Row],[id]],Tabla2[],'aux buscarv'!I$1,FALSE)</f>
        <v>52</v>
      </c>
      <c r="J1325" s="142" t="str">
        <f>VLOOKUP(Tabla14[[#This Row],[id]],Tabla2[],'aux buscarv'!J$1,FALSE)</f>
        <v>SAN VICENTE</v>
      </c>
      <c r="K1325" s="142" t="str">
        <f>VLOOKUP(Tabla14[[#This Row],[id]],Tabla2[],'aux buscarv'!K$1,FALSE)</f>
        <v>ALEJANDRO KORN</v>
      </c>
      <c r="L1325" s="142">
        <f>VLOOKUP(Tabla14[[#This Row],[id]],Tabla2[],'aux buscarv'!L$1,FALSE)</f>
        <v>0</v>
      </c>
      <c r="M1325" s="142" t="str">
        <f>VLOOKUP(Tabla14[[#This Row],[id]],Tabla2[],'aux buscarv'!M$1,FALSE)</f>
        <v>AV INDEPENDENCIA Y MARTIN MIGUEL DE GÜEMES</v>
      </c>
      <c r="N1325" s="143" t="str">
        <f>VLOOKUP(Tabla14[[#This Row],[id]],Tabla2[],'aux buscarv'!N$1,FALSE)</f>
        <v>https://docs.google.com/spreadsheets/d/1Zgud8Dms6M294hlWPbWkSsyk5svRChe786WK1BlgCzY/edit#gid=1278745739&amp;range=C12:G12</v>
      </c>
      <c r="O1325" t="s">
        <v>144</v>
      </c>
      <c r="P1325" t="s">
        <v>145</v>
      </c>
      <c r="Q1325" t="s">
        <v>146</v>
      </c>
      <c r="R1325">
        <v>80</v>
      </c>
    </row>
    <row r="1326" spans="1:18" x14ac:dyDescent="0.25">
      <c r="A1326" t="s">
        <v>758</v>
      </c>
      <c r="B1326" s="141">
        <f>VLOOKUP(Tabla14[[#This Row],[id]],Tabla2[],'aux buscarv'!B$1,FALSE)</f>
        <v>45002</v>
      </c>
      <c r="C1326" s="142">
        <f>VLOOKUP(Tabla14[[#This Row],[id]],Tabla2[],'aux buscarv'!C$1,FALSE)</f>
        <v>17</v>
      </c>
      <c r="D1326" s="142">
        <f>VLOOKUP(Tabla14[[#This Row],[id]],Tabla2[],'aux buscarv'!D$1,FALSE)</f>
        <v>3</v>
      </c>
      <c r="E1326" s="142">
        <f>VLOOKUP(Tabla14[[#This Row],[id]],Tabla2[],'aux buscarv'!E$1,FALSE)</f>
        <v>2023</v>
      </c>
      <c r="F1326" s="142">
        <f>VLOOKUP(Tabla14[[#This Row],[id]],Tabla2[],'aux buscarv'!F$1,FALSE)</f>
        <v>12</v>
      </c>
      <c r="G1326" s="142" t="str">
        <f>VLOOKUP(Tabla14[[#This Row],[id]],Tabla2[],'aux buscarv'!G$1,FALSE)</f>
        <v>ESTAR</v>
      </c>
      <c r="H1326" s="142" t="str">
        <f>VLOOKUP(Tabla14[[#This Row],[id]],Tabla2[],'aux buscarv'!H$1,FALSE)</f>
        <v>BUENOS AIRES</v>
      </c>
      <c r="I1326" s="142">
        <f>VLOOKUP(Tabla14[[#This Row],[id]],Tabla2[],'aux buscarv'!I$1,FALSE)</f>
        <v>52</v>
      </c>
      <c r="J1326" s="142" t="str">
        <f>VLOOKUP(Tabla14[[#This Row],[id]],Tabla2[],'aux buscarv'!J$1,FALSE)</f>
        <v>SAN VICENTE</v>
      </c>
      <c r="K1326" s="142" t="str">
        <f>VLOOKUP(Tabla14[[#This Row],[id]],Tabla2[],'aux buscarv'!K$1,FALSE)</f>
        <v>ALEJANDRO KORN</v>
      </c>
      <c r="L1326" s="142">
        <f>VLOOKUP(Tabla14[[#This Row],[id]],Tabla2[],'aux buscarv'!L$1,FALSE)</f>
        <v>0</v>
      </c>
      <c r="M1326" s="142" t="str">
        <f>VLOOKUP(Tabla14[[#This Row],[id]],Tabla2[],'aux buscarv'!M$1,FALSE)</f>
        <v>AV INDEPENDENCIA Y MARTIN MIGUEL DE GÜEMES</v>
      </c>
      <c r="N1326" s="143" t="str">
        <f>VLOOKUP(Tabla14[[#This Row],[id]],Tabla2[],'aux buscarv'!N$1,FALSE)</f>
        <v>https://docs.google.com/spreadsheets/d/1Zgud8Dms6M294hlWPbWkSsyk5svRChe786WK1BlgCzY/edit#gid=1278745739&amp;range=C12:G12</v>
      </c>
      <c r="O1326" t="s">
        <v>151</v>
      </c>
      <c r="P1326" t="s">
        <v>151</v>
      </c>
      <c r="Q1326" t="s">
        <v>111</v>
      </c>
      <c r="R1326">
        <v>109</v>
      </c>
    </row>
    <row r="1327" spans="1:18" x14ac:dyDescent="0.25">
      <c r="A1327" t="s">
        <v>758</v>
      </c>
      <c r="B1327" s="141">
        <f>VLOOKUP(Tabla14[[#This Row],[id]],Tabla2[],'aux buscarv'!B$1,FALSE)</f>
        <v>45002</v>
      </c>
      <c r="C1327" s="142">
        <f>VLOOKUP(Tabla14[[#This Row],[id]],Tabla2[],'aux buscarv'!C$1,FALSE)</f>
        <v>17</v>
      </c>
      <c r="D1327" s="142">
        <f>VLOOKUP(Tabla14[[#This Row],[id]],Tabla2[],'aux buscarv'!D$1,FALSE)</f>
        <v>3</v>
      </c>
      <c r="E1327" s="142">
        <f>VLOOKUP(Tabla14[[#This Row],[id]],Tabla2[],'aux buscarv'!E$1,FALSE)</f>
        <v>2023</v>
      </c>
      <c r="F1327" s="142">
        <f>VLOOKUP(Tabla14[[#This Row],[id]],Tabla2[],'aux buscarv'!F$1,FALSE)</f>
        <v>12</v>
      </c>
      <c r="G1327" s="142" t="str">
        <f>VLOOKUP(Tabla14[[#This Row],[id]],Tabla2[],'aux buscarv'!G$1,FALSE)</f>
        <v>ESTAR</v>
      </c>
      <c r="H1327" s="142" t="str">
        <f>VLOOKUP(Tabla14[[#This Row],[id]],Tabla2[],'aux buscarv'!H$1,FALSE)</f>
        <v>BUENOS AIRES</v>
      </c>
      <c r="I1327" s="142">
        <f>VLOOKUP(Tabla14[[#This Row],[id]],Tabla2[],'aux buscarv'!I$1,FALSE)</f>
        <v>52</v>
      </c>
      <c r="J1327" s="142" t="str">
        <f>VLOOKUP(Tabla14[[#This Row],[id]],Tabla2[],'aux buscarv'!J$1,FALSE)</f>
        <v>SAN VICENTE</v>
      </c>
      <c r="K1327" s="142" t="str">
        <f>VLOOKUP(Tabla14[[#This Row],[id]],Tabla2[],'aux buscarv'!K$1,FALSE)</f>
        <v>ALEJANDRO KORN</v>
      </c>
      <c r="L1327" s="142">
        <f>VLOOKUP(Tabla14[[#This Row],[id]],Tabla2[],'aux buscarv'!L$1,FALSE)</f>
        <v>0</v>
      </c>
      <c r="M1327" s="142" t="str">
        <f>VLOOKUP(Tabla14[[#This Row],[id]],Tabla2[],'aux buscarv'!M$1,FALSE)</f>
        <v>AV INDEPENDENCIA Y MARTIN MIGUEL DE GÜEMES</v>
      </c>
      <c r="N1327" s="143" t="str">
        <f>VLOOKUP(Tabla14[[#This Row],[id]],Tabla2[],'aux buscarv'!N$1,FALSE)</f>
        <v>https://docs.google.com/spreadsheets/d/1Zgud8Dms6M294hlWPbWkSsyk5svRChe786WK1BlgCzY/edit#gid=1278745739&amp;range=C12:G12</v>
      </c>
      <c r="O1327" t="s">
        <v>151</v>
      </c>
      <c r="P1327" t="s">
        <v>151</v>
      </c>
      <c r="Q1327" t="s">
        <v>142</v>
      </c>
      <c r="R1327">
        <v>129</v>
      </c>
    </row>
    <row r="1328" spans="1:18" x14ac:dyDescent="0.25">
      <c r="A1328" t="s">
        <v>758</v>
      </c>
      <c r="B1328" s="141">
        <f>VLOOKUP(Tabla14[[#This Row],[id]],Tabla2[],'aux buscarv'!B$1,FALSE)</f>
        <v>45002</v>
      </c>
      <c r="C1328" s="142">
        <f>VLOOKUP(Tabla14[[#This Row],[id]],Tabla2[],'aux buscarv'!C$1,FALSE)</f>
        <v>17</v>
      </c>
      <c r="D1328" s="142">
        <f>VLOOKUP(Tabla14[[#This Row],[id]],Tabla2[],'aux buscarv'!D$1,FALSE)</f>
        <v>3</v>
      </c>
      <c r="E1328" s="142">
        <f>VLOOKUP(Tabla14[[#This Row],[id]],Tabla2[],'aux buscarv'!E$1,FALSE)</f>
        <v>2023</v>
      </c>
      <c r="F1328" s="142">
        <f>VLOOKUP(Tabla14[[#This Row],[id]],Tabla2[],'aux buscarv'!F$1,FALSE)</f>
        <v>12</v>
      </c>
      <c r="G1328" s="142" t="str">
        <f>VLOOKUP(Tabla14[[#This Row],[id]],Tabla2[],'aux buscarv'!G$1,FALSE)</f>
        <v>ESTAR</v>
      </c>
      <c r="H1328" s="142" t="str">
        <f>VLOOKUP(Tabla14[[#This Row],[id]],Tabla2[],'aux buscarv'!H$1,FALSE)</f>
        <v>BUENOS AIRES</v>
      </c>
      <c r="I1328" s="142">
        <f>VLOOKUP(Tabla14[[#This Row],[id]],Tabla2[],'aux buscarv'!I$1,FALSE)</f>
        <v>52</v>
      </c>
      <c r="J1328" s="142" t="str">
        <f>VLOOKUP(Tabla14[[#This Row],[id]],Tabla2[],'aux buscarv'!J$1,FALSE)</f>
        <v>SAN VICENTE</v>
      </c>
      <c r="K1328" s="142" t="str">
        <f>VLOOKUP(Tabla14[[#This Row],[id]],Tabla2[],'aux buscarv'!K$1,FALSE)</f>
        <v>ALEJANDRO KORN</v>
      </c>
      <c r="L1328" s="142">
        <f>VLOOKUP(Tabla14[[#This Row],[id]],Tabla2[],'aux buscarv'!L$1,FALSE)</f>
        <v>0</v>
      </c>
      <c r="M1328" s="142" t="str">
        <f>VLOOKUP(Tabla14[[#This Row],[id]],Tabla2[],'aux buscarv'!M$1,FALSE)</f>
        <v>AV INDEPENDENCIA Y MARTIN MIGUEL DE GÜEMES</v>
      </c>
      <c r="N1328" s="143" t="str">
        <f>VLOOKUP(Tabla14[[#This Row],[id]],Tabla2[],'aux buscarv'!N$1,FALSE)</f>
        <v>https://docs.google.com/spreadsheets/d/1Zgud8Dms6M294hlWPbWkSsyk5svRChe786WK1BlgCzY/edit#gid=1278745739&amp;range=C12:G12</v>
      </c>
      <c r="O1328" t="s">
        <v>153</v>
      </c>
      <c r="P1328" t="s">
        <v>153</v>
      </c>
      <c r="Q1328" t="s">
        <v>111</v>
      </c>
      <c r="R1328">
        <v>15</v>
      </c>
    </row>
    <row r="1329" spans="1:18" x14ac:dyDescent="0.25">
      <c r="A1329" t="s">
        <v>758</v>
      </c>
      <c r="B1329" s="141">
        <f>VLOOKUP(Tabla14[[#This Row],[id]],Tabla2[],'aux buscarv'!B$1,FALSE)</f>
        <v>45002</v>
      </c>
      <c r="C1329" s="142">
        <f>VLOOKUP(Tabla14[[#This Row],[id]],Tabla2[],'aux buscarv'!C$1,FALSE)</f>
        <v>17</v>
      </c>
      <c r="D1329" s="142">
        <f>VLOOKUP(Tabla14[[#This Row],[id]],Tabla2[],'aux buscarv'!D$1,FALSE)</f>
        <v>3</v>
      </c>
      <c r="E1329" s="142">
        <f>VLOOKUP(Tabla14[[#This Row],[id]],Tabla2[],'aux buscarv'!E$1,FALSE)</f>
        <v>2023</v>
      </c>
      <c r="F1329" s="142">
        <f>VLOOKUP(Tabla14[[#This Row],[id]],Tabla2[],'aux buscarv'!F$1,FALSE)</f>
        <v>12</v>
      </c>
      <c r="G1329" s="142" t="str">
        <f>VLOOKUP(Tabla14[[#This Row],[id]],Tabla2[],'aux buscarv'!G$1,FALSE)</f>
        <v>ESTAR</v>
      </c>
      <c r="H1329" s="142" t="str">
        <f>VLOOKUP(Tabla14[[#This Row],[id]],Tabla2[],'aux buscarv'!H$1,FALSE)</f>
        <v>BUENOS AIRES</v>
      </c>
      <c r="I1329" s="142">
        <f>VLOOKUP(Tabla14[[#This Row],[id]],Tabla2[],'aux buscarv'!I$1,FALSE)</f>
        <v>52</v>
      </c>
      <c r="J1329" s="142" t="str">
        <f>VLOOKUP(Tabla14[[#This Row],[id]],Tabla2[],'aux buscarv'!J$1,FALSE)</f>
        <v>SAN VICENTE</v>
      </c>
      <c r="K1329" s="142" t="str">
        <f>VLOOKUP(Tabla14[[#This Row],[id]],Tabla2[],'aux buscarv'!K$1,FALSE)</f>
        <v>ALEJANDRO KORN</v>
      </c>
      <c r="L1329" s="142">
        <f>VLOOKUP(Tabla14[[#This Row],[id]],Tabla2[],'aux buscarv'!L$1,FALSE)</f>
        <v>0</v>
      </c>
      <c r="M1329" s="142" t="str">
        <f>VLOOKUP(Tabla14[[#This Row],[id]],Tabla2[],'aux buscarv'!M$1,FALSE)</f>
        <v>AV INDEPENDENCIA Y MARTIN MIGUEL DE GÜEMES</v>
      </c>
      <c r="N1329" s="143" t="str">
        <f>VLOOKUP(Tabla14[[#This Row],[id]],Tabla2[],'aux buscarv'!N$1,FALSE)</f>
        <v>https://docs.google.com/spreadsheets/d/1Zgud8Dms6M294hlWPbWkSsyk5svRChe786WK1BlgCzY/edit#gid=1278745739&amp;range=C12:G12</v>
      </c>
      <c r="O1329" t="s">
        <v>153</v>
      </c>
      <c r="P1329" t="s">
        <v>153</v>
      </c>
      <c r="Q1329" t="s">
        <v>154</v>
      </c>
      <c r="R1329">
        <v>15</v>
      </c>
    </row>
    <row r="1330" spans="1:18" x14ac:dyDescent="0.25">
      <c r="A1330" t="s">
        <v>758</v>
      </c>
      <c r="B1330" s="141">
        <f>VLOOKUP(Tabla14[[#This Row],[id]],Tabla2[],'aux buscarv'!B$1,FALSE)</f>
        <v>45002</v>
      </c>
      <c r="C1330" s="142">
        <f>VLOOKUP(Tabla14[[#This Row],[id]],Tabla2[],'aux buscarv'!C$1,FALSE)</f>
        <v>17</v>
      </c>
      <c r="D1330" s="142">
        <f>VLOOKUP(Tabla14[[#This Row],[id]],Tabla2[],'aux buscarv'!D$1,FALSE)</f>
        <v>3</v>
      </c>
      <c r="E1330" s="142">
        <f>VLOOKUP(Tabla14[[#This Row],[id]],Tabla2[],'aux buscarv'!E$1,FALSE)</f>
        <v>2023</v>
      </c>
      <c r="F1330" s="142">
        <f>VLOOKUP(Tabla14[[#This Row],[id]],Tabla2[],'aux buscarv'!F$1,FALSE)</f>
        <v>12</v>
      </c>
      <c r="G1330" s="142" t="str">
        <f>VLOOKUP(Tabla14[[#This Row],[id]],Tabla2[],'aux buscarv'!G$1,FALSE)</f>
        <v>ESTAR</v>
      </c>
      <c r="H1330" s="142" t="str">
        <f>VLOOKUP(Tabla14[[#This Row],[id]],Tabla2[],'aux buscarv'!H$1,FALSE)</f>
        <v>BUENOS AIRES</v>
      </c>
      <c r="I1330" s="142">
        <f>VLOOKUP(Tabla14[[#This Row],[id]],Tabla2[],'aux buscarv'!I$1,FALSE)</f>
        <v>52</v>
      </c>
      <c r="J1330" s="142" t="str">
        <f>VLOOKUP(Tabla14[[#This Row],[id]],Tabla2[],'aux buscarv'!J$1,FALSE)</f>
        <v>SAN VICENTE</v>
      </c>
      <c r="K1330" s="142" t="str">
        <f>VLOOKUP(Tabla14[[#This Row],[id]],Tabla2[],'aux buscarv'!K$1,FALSE)</f>
        <v>ALEJANDRO KORN</v>
      </c>
      <c r="L1330" s="142">
        <f>VLOOKUP(Tabla14[[#This Row],[id]],Tabla2[],'aux buscarv'!L$1,FALSE)</f>
        <v>0</v>
      </c>
      <c r="M1330" s="142" t="str">
        <f>VLOOKUP(Tabla14[[#This Row],[id]],Tabla2[],'aux buscarv'!M$1,FALSE)</f>
        <v>AV INDEPENDENCIA Y MARTIN MIGUEL DE GÜEMES</v>
      </c>
      <c r="N1330" s="143" t="str">
        <f>VLOOKUP(Tabla14[[#This Row],[id]],Tabla2[],'aux buscarv'!N$1,FALSE)</f>
        <v>https://docs.google.com/spreadsheets/d/1Zgud8Dms6M294hlWPbWkSsyk5svRChe786WK1BlgCzY/edit#gid=1278745739&amp;range=C12:G12</v>
      </c>
      <c r="O1330" t="s">
        <v>153</v>
      </c>
      <c r="P1330" t="s">
        <v>153</v>
      </c>
      <c r="Q1330" t="s">
        <v>155</v>
      </c>
      <c r="R1330">
        <v>4</v>
      </c>
    </row>
    <row r="1331" spans="1:18" x14ac:dyDescent="0.25">
      <c r="A1331" t="s">
        <v>758</v>
      </c>
      <c r="B1331" s="141">
        <f>VLOOKUP(Tabla14[[#This Row],[id]],Tabla2[],'aux buscarv'!B$1,FALSE)</f>
        <v>45002</v>
      </c>
      <c r="C1331" s="142">
        <f>VLOOKUP(Tabla14[[#This Row],[id]],Tabla2[],'aux buscarv'!C$1,FALSE)</f>
        <v>17</v>
      </c>
      <c r="D1331" s="142">
        <f>VLOOKUP(Tabla14[[#This Row],[id]],Tabla2[],'aux buscarv'!D$1,FALSE)</f>
        <v>3</v>
      </c>
      <c r="E1331" s="142">
        <f>VLOOKUP(Tabla14[[#This Row],[id]],Tabla2[],'aux buscarv'!E$1,FALSE)</f>
        <v>2023</v>
      </c>
      <c r="F1331" s="142">
        <f>VLOOKUP(Tabla14[[#This Row],[id]],Tabla2[],'aux buscarv'!F$1,FALSE)</f>
        <v>12</v>
      </c>
      <c r="G1331" s="142" t="str">
        <f>VLOOKUP(Tabla14[[#This Row],[id]],Tabla2[],'aux buscarv'!G$1,FALSE)</f>
        <v>ESTAR</v>
      </c>
      <c r="H1331" s="142" t="str">
        <f>VLOOKUP(Tabla14[[#This Row],[id]],Tabla2[],'aux buscarv'!H$1,FALSE)</f>
        <v>BUENOS AIRES</v>
      </c>
      <c r="I1331" s="142">
        <f>VLOOKUP(Tabla14[[#This Row],[id]],Tabla2[],'aux buscarv'!I$1,FALSE)</f>
        <v>52</v>
      </c>
      <c r="J1331" s="142" t="str">
        <f>VLOOKUP(Tabla14[[#This Row],[id]],Tabla2[],'aux buscarv'!J$1,FALSE)</f>
        <v>SAN VICENTE</v>
      </c>
      <c r="K1331" s="142" t="str">
        <f>VLOOKUP(Tabla14[[#This Row],[id]],Tabla2[],'aux buscarv'!K$1,FALSE)</f>
        <v>ALEJANDRO KORN</v>
      </c>
      <c r="L1331" s="142">
        <f>VLOOKUP(Tabla14[[#This Row],[id]],Tabla2[],'aux buscarv'!L$1,FALSE)</f>
        <v>0</v>
      </c>
      <c r="M1331" s="142" t="str">
        <f>VLOOKUP(Tabla14[[#This Row],[id]],Tabla2[],'aux buscarv'!M$1,FALSE)</f>
        <v>AV INDEPENDENCIA Y MARTIN MIGUEL DE GÜEMES</v>
      </c>
      <c r="N1331" s="143" t="str">
        <f>VLOOKUP(Tabla14[[#This Row],[id]],Tabla2[],'aux buscarv'!N$1,FALSE)</f>
        <v>https://docs.google.com/spreadsheets/d/1Zgud8Dms6M294hlWPbWkSsyk5svRChe786WK1BlgCzY/edit#gid=1278745739&amp;range=C12:G12</v>
      </c>
      <c r="O1331" t="s">
        <v>153</v>
      </c>
      <c r="P1331" t="s">
        <v>153</v>
      </c>
      <c r="Q1331" t="s">
        <v>158</v>
      </c>
      <c r="R1331">
        <v>3</v>
      </c>
    </row>
    <row r="1332" spans="1:18" x14ac:dyDescent="0.25">
      <c r="A1332" t="s">
        <v>758</v>
      </c>
      <c r="B1332" s="141">
        <f>VLOOKUP(Tabla14[[#This Row],[id]],Tabla2[],'aux buscarv'!B$1,FALSE)</f>
        <v>45002</v>
      </c>
      <c r="C1332" s="142">
        <f>VLOOKUP(Tabla14[[#This Row],[id]],Tabla2[],'aux buscarv'!C$1,FALSE)</f>
        <v>17</v>
      </c>
      <c r="D1332" s="142">
        <f>VLOOKUP(Tabla14[[#This Row],[id]],Tabla2[],'aux buscarv'!D$1,FALSE)</f>
        <v>3</v>
      </c>
      <c r="E1332" s="142">
        <f>VLOOKUP(Tabla14[[#This Row],[id]],Tabla2[],'aux buscarv'!E$1,FALSE)</f>
        <v>2023</v>
      </c>
      <c r="F1332" s="142">
        <f>VLOOKUP(Tabla14[[#This Row],[id]],Tabla2[],'aux buscarv'!F$1,FALSE)</f>
        <v>12</v>
      </c>
      <c r="G1332" s="142" t="str">
        <f>VLOOKUP(Tabla14[[#This Row],[id]],Tabla2[],'aux buscarv'!G$1,FALSE)</f>
        <v>ESTAR</v>
      </c>
      <c r="H1332" s="142" t="str">
        <f>VLOOKUP(Tabla14[[#This Row],[id]],Tabla2[],'aux buscarv'!H$1,FALSE)</f>
        <v>BUENOS AIRES</v>
      </c>
      <c r="I1332" s="142">
        <f>VLOOKUP(Tabla14[[#This Row],[id]],Tabla2[],'aux buscarv'!I$1,FALSE)</f>
        <v>52</v>
      </c>
      <c r="J1332" s="142" t="str">
        <f>VLOOKUP(Tabla14[[#This Row],[id]],Tabla2[],'aux buscarv'!J$1,FALSE)</f>
        <v>SAN VICENTE</v>
      </c>
      <c r="K1332" s="142" t="str">
        <f>VLOOKUP(Tabla14[[#This Row],[id]],Tabla2[],'aux buscarv'!K$1,FALSE)</f>
        <v>ALEJANDRO KORN</v>
      </c>
      <c r="L1332" s="142">
        <f>VLOOKUP(Tabla14[[#This Row],[id]],Tabla2[],'aux buscarv'!L$1,FALSE)</f>
        <v>0</v>
      </c>
      <c r="M1332" s="142" t="str">
        <f>VLOOKUP(Tabla14[[#This Row],[id]],Tabla2[],'aux buscarv'!M$1,FALSE)</f>
        <v>AV INDEPENDENCIA Y MARTIN MIGUEL DE GÜEMES</v>
      </c>
      <c r="N1332" s="143" t="str">
        <f>VLOOKUP(Tabla14[[#This Row],[id]],Tabla2[],'aux buscarv'!N$1,FALSE)</f>
        <v>https://docs.google.com/spreadsheets/d/1Zgud8Dms6M294hlWPbWkSsyk5svRChe786WK1BlgCzY/edit#gid=1278745739&amp;range=C12:G12</v>
      </c>
      <c r="O1332" t="s">
        <v>153</v>
      </c>
      <c r="P1332" t="s">
        <v>153</v>
      </c>
      <c r="Q1332" t="s">
        <v>134</v>
      </c>
      <c r="R1332">
        <v>3</v>
      </c>
    </row>
    <row r="1333" spans="1:18" x14ac:dyDescent="0.25">
      <c r="A1333" t="s">
        <v>762</v>
      </c>
      <c r="B1333" s="141">
        <f>VLOOKUP(Tabla14[[#This Row],[id]],Tabla2[],'aux buscarv'!B$1,FALSE)</f>
        <v>45002</v>
      </c>
      <c r="C1333" s="142">
        <f>VLOOKUP(Tabla14[[#This Row],[id]],Tabla2[],'aux buscarv'!C$1,FALSE)</f>
        <v>17</v>
      </c>
      <c r="D1333" s="142">
        <f>VLOOKUP(Tabla14[[#This Row],[id]],Tabla2[],'aux buscarv'!D$1,FALSE)</f>
        <v>3</v>
      </c>
      <c r="E1333" s="142">
        <f>VLOOKUP(Tabla14[[#This Row],[id]],Tabla2[],'aux buscarv'!E$1,FALSE)</f>
        <v>2023</v>
      </c>
      <c r="F1333" s="142">
        <f>VLOOKUP(Tabla14[[#This Row],[id]],Tabla2[],'aux buscarv'!F$1,FALSE)</f>
        <v>12</v>
      </c>
      <c r="G1333" s="142" t="str">
        <f>VLOOKUP(Tabla14[[#This Row],[id]],Tabla2[],'aux buscarv'!G$1,FALSE)</f>
        <v>DAPPTE</v>
      </c>
      <c r="H1333" s="142" t="str">
        <f>VLOOKUP(Tabla14[[#This Row],[id]],Tabla2[],'aux buscarv'!H$1,FALSE)</f>
        <v>BUENOS AIRES</v>
      </c>
      <c r="I1333" s="142">
        <f>VLOOKUP(Tabla14[[#This Row],[id]],Tabla2[],'aux buscarv'!I$1,FALSE)</f>
        <v>54</v>
      </c>
      <c r="J1333" s="142" t="str">
        <f>VLOOKUP(Tabla14[[#This Row],[id]],Tabla2[],'aux buscarv'!J$1,FALSE)</f>
        <v>AVELLANEDA</v>
      </c>
      <c r="K1333" s="142" t="str">
        <f>VLOOKUP(Tabla14[[#This Row],[id]],Tabla2[],'aux buscarv'!K$1,FALSE)</f>
        <v>SARANDI</v>
      </c>
      <c r="L1333" s="142" t="str">
        <f>VLOOKUP(Tabla14[[#This Row],[id]],Tabla2[],'aux buscarv'!L$1,FALSE)</f>
        <v>CENTRO SAN JORGE</v>
      </c>
      <c r="M1333" s="142" t="str">
        <f>VLOOKUP(Tabla14[[#This Row],[id]],Tabla2[],'aux buscarv'!M$1,FALSE)</f>
        <v>BARADERO 4076</v>
      </c>
      <c r="N1333" s="143" t="str">
        <f>VLOOKUP(Tabla14[[#This Row],[id]],Tabla2[],'aux buscarv'!N$1,FALSE)</f>
        <v>https://docs.google.com/spreadsheets/d/1Zgud8Dms6M294hlWPbWkSsyk5svRChe786WK1BlgCzY/edit#gid=716339897&amp;range=G12</v>
      </c>
      <c r="O1333" t="s">
        <v>109</v>
      </c>
      <c r="P1333" t="s">
        <v>110</v>
      </c>
      <c r="Q1333" t="s">
        <v>111</v>
      </c>
      <c r="R1333">
        <v>43</v>
      </c>
    </row>
    <row r="1334" spans="1:18" x14ac:dyDescent="0.25">
      <c r="A1334" t="s">
        <v>762</v>
      </c>
      <c r="B1334" s="141">
        <f>VLOOKUP(Tabla14[[#This Row],[id]],Tabla2[],'aux buscarv'!B$1,FALSE)</f>
        <v>45002</v>
      </c>
      <c r="C1334" s="142">
        <f>VLOOKUP(Tabla14[[#This Row],[id]],Tabla2[],'aux buscarv'!C$1,FALSE)</f>
        <v>17</v>
      </c>
      <c r="D1334" s="142">
        <f>VLOOKUP(Tabla14[[#This Row],[id]],Tabla2[],'aux buscarv'!D$1,FALSE)</f>
        <v>3</v>
      </c>
      <c r="E1334" s="142">
        <f>VLOOKUP(Tabla14[[#This Row],[id]],Tabla2[],'aux buscarv'!E$1,FALSE)</f>
        <v>2023</v>
      </c>
      <c r="F1334" s="142">
        <f>VLOOKUP(Tabla14[[#This Row],[id]],Tabla2[],'aux buscarv'!F$1,FALSE)</f>
        <v>12</v>
      </c>
      <c r="G1334" s="142" t="str">
        <f>VLOOKUP(Tabla14[[#This Row],[id]],Tabla2[],'aux buscarv'!G$1,FALSE)</f>
        <v>DAPPTE</v>
      </c>
      <c r="H1334" s="142" t="str">
        <f>VLOOKUP(Tabla14[[#This Row],[id]],Tabla2[],'aux buscarv'!H$1,FALSE)</f>
        <v>BUENOS AIRES</v>
      </c>
      <c r="I1334" s="142">
        <f>VLOOKUP(Tabla14[[#This Row],[id]],Tabla2[],'aux buscarv'!I$1,FALSE)</f>
        <v>54</v>
      </c>
      <c r="J1334" s="142" t="str">
        <f>VLOOKUP(Tabla14[[#This Row],[id]],Tabla2[],'aux buscarv'!J$1,FALSE)</f>
        <v>AVELLANEDA</v>
      </c>
      <c r="K1334" s="142" t="str">
        <f>VLOOKUP(Tabla14[[#This Row],[id]],Tabla2[],'aux buscarv'!K$1,FALSE)</f>
        <v>SARANDI</v>
      </c>
      <c r="L1334" s="142" t="str">
        <f>VLOOKUP(Tabla14[[#This Row],[id]],Tabla2[],'aux buscarv'!L$1,FALSE)</f>
        <v>CENTRO SAN JORGE</v>
      </c>
      <c r="M1334" s="142" t="str">
        <f>VLOOKUP(Tabla14[[#This Row],[id]],Tabla2[],'aux buscarv'!M$1,FALSE)</f>
        <v>BARADERO 4076</v>
      </c>
      <c r="N1334" s="143" t="str">
        <f>VLOOKUP(Tabla14[[#This Row],[id]],Tabla2[],'aux buscarv'!N$1,FALSE)</f>
        <v>https://docs.google.com/spreadsheets/d/1Zgud8Dms6M294hlWPbWkSsyk5svRChe786WK1BlgCzY/edit#gid=716339897&amp;range=G12</v>
      </c>
      <c r="O1334" t="s">
        <v>109</v>
      </c>
      <c r="P1334" t="s">
        <v>110</v>
      </c>
      <c r="Q1334" t="s">
        <v>112</v>
      </c>
      <c r="R1334">
        <v>91</v>
      </c>
    </row>
    <row r="1335" spans="1:18" x14ac:dyDescent="0.25">
      <c r="A1335" t="s">
        <v>762</v>
      </c>
      <c r="B1335" s="141">
        <f>VLOOKUP(Tabla14[[#This Row],[id]],Tabla2[],'aux buscarv'!B$1,FALSE)</f>
        <v>45002</v>
      </c>
      <c r="C1335" s="142">
        <f>VLOOKUP(Tabla14[[#This Row],[id]],Tabla2[],'aux buscarv'!C$1,FALSE)</f>
        <v>17</v>
      </c>
      <c r="D1335" s="142">
        <f>VLOOKUP(Tabla14[[#This Row],[id]],Tabla2[],'aux buscarv'!D$1,FALSE)</f>
        <v>3</v>
      </c>
      <c r="E1335" s="142">
        <f>VLOOKUP(Tabla14[[#This Row],[id]],Tabla2[],'aux buscarv'!E$1,FALSE)</f>
        <v>2023</v>
      </c>
      <c r="F1335" s="142">
        <f>VLOOKUP(Tabla14[[#This Row],[id]],Tabla2[],'aux buscarv'!F$1,FALSE)</f>
        <v>12</v>
      </c>
      <c r="G1335" s="142" t="str">
        <f>VLOOKUP(Tabla14[[#This Row],[id]],Tabla2[],'aux buscarv'!G$1,FALSE)</f>
        <v>DAPPTE</v>
      </c>
      <c r="H1335" s="142" t="str">
        <f>VLOOKUP(Tabla14[[#This Row],[id]],Tabla2[],'aux buscarv'!H$1,FALSE)</f>
        <v>BUENOS AIRES</v>
      </c>
      <c r="I1335" s="142">
        <f>VLOOKUP(Tabla14[[#This Row],[id]],Tabla2[],'aux buscarv'!I$1,FALSE)</f>
        <v>54</v>
      </c>
      <c r="J1335" s="142" t="str">
        <f>VLOOKUP(Tabla14[[#This Row],[id]],Tabla2[],'aux buscarv'!J$1,FALSE)</f>
        <v>AVELLANEDA</v>
      </c>
      <c r="K1335" s="142" t="str">
        <f>VLOOKUP(Tabla14[[#This Row],[id]],Tabla2[],'aux buscarv'!K$1,FALSE)</f>
        <v>SARANDI</v>
      </c>
      <c r="L1335" s="142" t="str">
        <f>VLOOKUP(Tabla14[[#This Row],[id]],Tabla2[],'aux buscarv'!L$1,FALSE)</f>
        <v>CENTRO SAN JORGE</v>
      </c>
      <c r="M1335" s="142" t="str">
        <f>VLOOKUP(Tabla14[[#This Row],[id]],Tabla2[],'aux buscarv'!M$1,FALSE)</f>
        <v>BARADERO 4076</v>
      </c>
      <c r="N1335" s="143" t="str">
        <f>VLOOKUP(Tabla14[[#This Row],[id]],Tabla2[],'aux buscarv'!N$1,FALSE)</f>
        <v>https://docs.google.com/spreadsheets/d/1Zgud8Dms6M294hlWPbWkSsyk5svRChe786WK1BlgCzY/edit#gid=716339897&amp;range=G12</v>
      </c>
      <c r="O1335" t="s">
        <v>109</v>
      </c>
      <c r="P1335" t="s">
        <v>110</v>
      </c>
      <c r="Q1335" t="s">
        <v>120</v>
      </c>
      <c r="R1335">
        <v>2</v>
      </c>
    </row>
    <row r="1336" spans="1:18" x14ac:dyDescent="0.25">
      <c r="A1336" t="s">
        <v>762</v>
      </c>
      <c r="B1336" s="141">
        <f>VLOOKUP(Tabla14[[#This Row],[id]],Tabla2[],'aux buscarv'!B$1,FALSE)</f>
        <v>45002</v>
      </c>
      <c r="C1336" s="142">
        <f>VLOOKUP(Tabla14[[#This Row],[id]],Tabla2[],'aux buscarv'!C$1,FALSE)</f>
        <v>17</v>
      </c>
      <c r="D1336" s="142">
        <f>VLOOKUP(Tabla14[[#This Row],[id]],Tabla2[],'aux buscarv'!D$1,FALSE)</f>
        <v>3</v>
      </c>
      <c r="E1336" s="142">
        <f>VLOOKUP(Tabla14[[#This Row],[id]],Tabla2[],'aux buscarv'!E$1,FALSE)</f>
        <v>2023</v>
      </c>
      <c r="F1336" s="142">
        <f>VLOOKUP(Tabla14[[#This Row],[id]],Tabla2[],'aux buscarv'!F$1,FALSE)</f>
        <v>12</v>
      </c>
      <c r="G1336" s="142" t="str">
        <f>VLOOKUP(Tabla14[[#This Row],[id]],Tabla2[],'aux buscarv'!G$1,FALSE)</f>
        <v>DAPPTE</v>
      </c>
      <c r="H1336" s="142" t="str">
        <f>VLOOKUP(Tabla14[[#This Row],[id]],Tabla2[],'aux buscarv'!H$1,FALSE)</f>
        <v>BUENOS AIRES</v>
      </c>
      <c r="I1336" s="142">
        <f>VLOOKUP(Tabla14[[#This Row],[id]],Tabla2[],'aux buscarv'!I$1,FALSE)</f>
        <v>54</v>
      </c>
      <c r="J1336" s="142" t="str">
        <f>VLOOKUP(Tabla14[[#This Row],[id]],Tabla2[],'aux buscarv'!J$1,FALSE)</f>
        <v>AVELLANEDA</v>
      </c>
      <c r="K1336" s="142" t="str">
        <f>VLOOKUP(Tabla14[[#This Row],[id]],Tabla2[],'aux buscarv'!K$1,FALSE)</f>
        <v>SARANDI</v>
      </c>
      <c r="L1336" s="142" t="str">
        <f>VLOOKUP(Tabla14[[#This Row],[id]],Tabla2[],'aux buscarv'!L$1,FALSE)</f>
        <v>CENTRO SAN JORGE</v>
      </c>
      <c r="M1336" s="142" t="str">
        <f>VLOOKUP(Tabla14[[#This Row],[id]],Tabla2[],'aux buscarv'!M$1,FALSE)</f>
        <v>BARADERO 4076</v>
      </c>
      <c r="N1336" s="143" t="str">
        <f>VLOOKUP(Tabla14[[#This Row],[id]],Tabla2[],'aux buscarv'!N$1,FALSE)</f>
        <v>https://docs.google.com/spreadsheets/d/1Zgud8Dms6M294hlWPbWkSsyk5svRChe786WK1BlgCzY/edit#gid=716339897&amp;range=G12</v>
      </c>
      <c r="O1336" t="s">
        <v>109</v>
      </c>
      <c r="P1336" t="s">
        <v>113</v>
      </c>
      <c r="Q1336" t="s">
        <v>112</v>
      </c>
      <c r="R1336">
        <v>24</v>
      </c>
    </row>
    <row r="1337" spans="1:18" x14ac:dyDescent="0.25">
      <c r="A1337" t="s">
        <v>762</v>
      </c>
      <c r="B1337" s="141">
        <f>VLOOKUP(Tabla14[[#This Row],[id]],Tabla2[],'aux buscarv'!B$1,FALSE)</f>
        <v>45002</v>
      </c>
      <c r="C1337" s="142">
        <f>VLOOKUP(Tabla14[[#This Row],[id]],Tabla2[],'aux buscarv'!C$1,FALSE)</f>
        <v>17</v>
      </c>
      <c r="D1337" s="142">
        <f>VLOOKUP(Tabla14[[#This Row],[id]],Tabla2[],'aux buscarv'!D$1,FALSE)</f>
        <v>3</v>
      </c>
      <c r="E1337" s="142">
        <f>VLOOKUP(Tabla14[[#This Row],[id]],Tabla2[],'aux buscarv'!E$1,FALSE)</f>
        <v>2023</v>
      </c>
      <c r="F1337" s="142">
        <f>VLOOKUP(Tabla14[[#This Row],[id]],Tabla2[],'aux buscarv'!F$1,FALSE)</f>
        <v>12</v>
      </c>
      <c r="G1337" s="142" t="str">
        <f>VLOOKUP(Tabla14[[#This Row],[id]],Tabla2[],'aux buscarv'!G$1,FALSE)</f>
        <v>DAPPTE</v>
      </c>
      <c r="H1337" s="142" t="str">
        <f>VLOOKUP(Tabla14[[#This Row],[id]],Tabla2[],'aux buscarv'!H$1,FALSE)</f>
        <v>BUENOS AIRES</v>
      </c>
      <c r="I1337" s="142">
        <f>VLOOKUP(Tabla14[[#This Row],[id]],Tabla2[],'aux buscarv'!I$1,FALSE)</f>
        <v>54</v>
      </c>
      <c r="J1337" s="142" t="str">
        <f>VLOOKUP(Tabla14[[#This Row],[id]],Tabla2[],'aux buscarv'!J$1,FALSE)</f>
        <v>AVELLANEDA</v>
      </c>
      <c r="K1337" s="142" t="str">
        <f>VLOOKUP(Tabla14[[#This Row],[id]],Tabla2[],'aux buscarv'!K$1,FALSE)</f>
        <v>SARANDI</v>
      </c>
      <c r="L1337" s="142" t="str">
        <f>VLOOKUP(Tabla14[[#This Row],[id]],Tabla2[],'aux buscarv'!L$1,FALSE)</f>
        <v>CENTRO SAN JORGE</v>
      </c>
      <c r="M1337" s="142" t="str">
        <f>VLOOKUP(Tabla14[[#This Row],[id]],Tabla2[],'aux buscarv'!M$1,FALSE)</f>
        <v>BARADERO 4076</v>
      </c>
      <c r="N1337" s="143" t="str">
        <f>VLOOKUP(Tabla14[[#This Row],[id]],Tabla2[],'aux buscarv'!N$1,FALSE)</f>
        <v>https://docs.google.com/spreadsheets/d/1Zgud8Dms6M294hlWPbWkSsyk5svRChe786WK1BlgCzY/edit#gid=716339897&amp;range=G12</v>
      </c>
      <c r="O1337" t="s">
        <v>114</v>
      </c>
      <c r="P1337" t="s">
        <v>115</v>
      </c>
      <c r="Q1337" t="s">
        <v>111</v>
      </c>
      <c r="R1337">
        <v>19</v>
      </c>
    </row>
    <row r="1338" spans="1:18" x14ac:dyDescent="0.25">
      <c r="A1338" t="s">
        <v>762</v>
      </c>
      <c r="B1338" s="141">
        <f>VLOOKUP(Tabla14[[#This Row],[id]],Tabla2[],'aux buscarv'!B$1,FALSE)</f>
        <v>45002</v>
      </c>
      <c r="C1338" s="142">
        <f>VLOOKUP(Tabla14[[#This Row],[id]],Tabla2[],'aux buscarv'!C$1,FALSE)</f>
        <v>17</v>
      </c>
      <c r="D1338" s="142">
        <f>VLOOKUP(Tabla14[[#This Row],[id]],Tabla2[],'aux buscarv'!D$1,FALSE)</f>
        <v>3</v>
      </c>
      <c r="E1338" s="142">
        <f>VLOOKUP(Tabla14[[#This Row],[id]],Tabla2[],'aux buscarv'!E$1,FALSE)</f>
        <v>2023</v>
      </c>
      <c r="F1338" s="142">
        <f>VLOOKUP(Tabla14[[#This Row],[id]],Tabla2[],'aux buscarv'!F$1,FALSE)</f>
        <v>12</v>
      </c>
      <c r="G1338" s="142" t="str">
        <f>VLOOKUP(Tabla14[[#This Row],[id]],Tabla2[],'aux buscarv'!G$1,FALSE)</f>
        <v>DAPPTE</v>
      </c>
      <c r="H1338" s="142" t="str">
        <f>VLOOKUP(Tabla14[[#This Row],[id]],Tabla2[],'aux buscarv'!H$1,FALSE)</f>
        <v>BUENOS AIRES</v>
      </c>
      <c r="I1338" s="142">
        <f>VLOOKUP(Tabla14[[#This Row],[id]],Tabla2[],'aux buscarv'!I$1,FALSE)</f>
        <v>54</v>
      </c>
      <c r="J1338" s="142" t="str">
        <f>VLOOKUP(Tabla14[[#This Row],[id]],Tabla2[],'aux buscarv'!J$1,FALSE)</f>
        <v>AVELLANEDA</v>
      </c>
      <c r="K1338" s="142" t="str">
        <f>VLOOKUP(Tabla14[[#This Row],[id]],Tabla2[],'aux buscarv'!K$1,FALSE)</f>
        <v>SARANDI</v>
      </c>
      <c r="L1338" s="142" t="str">
        <f>VLOOKUP(Tabla14[[#This Row],[id]],Tabla2[],'aux buscarv'!L$1,FALSE)</f>
        <v>CENTRO SAN JORGE</v>
      </c>
      <c r="M1338" s="142" t="str">
        <f>VLOOKUP(Tabla14[[#This Row],[id]],Tabla2[],'aux buscarv'!M$1,FALSE)</f>
        <v>BARADERO 4076</v>
      </c>
      <c r="N1338" s="143" t="str">
        <f>VLOOKUP(Tabla14[[#This Row],[id]],Tabla2[],'aux buscarv'!N$1,FALSE)</f>
        <v>https://docs.google.com/spreadsheets/d/1Zgud8Dms6M294hlWPbWkSsyk5svRChe786WK1BlgCzY/edit#gid=716339897&amp;range=G12</v>
      </c>
      <c r="O1338" t="s">
        <v>114</v>
      </c>
      <c r="P1338" t="s">
        <v>123</v>
      </c>
      <c r="Q1338" t="s">
        <v>124</v>
      </c>
      <c r="R1338">
        <v>2</v>
      </c>
    </row>
    <row r="1339" spans="1:18" x14ac:dyDescent="0.25">
      <c r="A1339" t="s">
        <v>762</v>
      </c>
      <c r="B1339" s="141">
        <f>VLOOKUP(Tabla14[[#This Row],[id]],Tabla2[],'aux buscarv'!B$1,FALSE)</f>
        <v>45002</v>
      </c>
      <c r="C1339" s="142">
        <f>VLOOKUP(Tabla14[[#This Row],[id]],Tabla2[],'aux buscarv'!C$1,FALSE)</f>
        <v>17</v>
      </c>
      <c r="D1339" s="142">
        <f>VLOOKUP(Tabla14[[#This Row],[id]],Tabla2[],'aux buscarv'!D$1,FALSE)</f>
        <v>3</v>
      </c>
      <c r="E1339" s="142">
        <f>VLOOKUP(Tabla14[[#This Row],[id]],Tabla2[],'aux buscarv'!E$1,FALSE)</f>
        <v>2023</v>
      </c>
      <c r="F1339" s="142">
        <f>VLOOKUP(Tabla14[[#This Row],[id]],Tabla2[],'aux buscarv'!F$1,FALSE)</f>
        <v>12</v>
      </c>
      <c r="G1339" s="142" t="str">
        <f>VLOOKUP(Tabla14[[#This Row],[id]],Tabla2[],'aux buscarv'!G$1,FALSE)</f>
        <v>DAPPTE</v>
      </c>
      <c r="H1339" s="142" t="str">
        <f>VLOOKUP(Tabla14[[#This Row],[id]],Tabla2[],'aux buscarv'!H$1,FALSE)</f>
        <v>BUENOS AIRES</v>
      </c>
      <c r="I1339" s="142">
        <f>VLOOKUP(Tabla14[[#This Row],[id]],Tabla2[],'aux buscarv'!I$1,FALSE)</f>
        <v>54</v>
      </c>
      <c r="J1339" s="142" t="str">
        <f>VLOOKUP(Tabla14[[#This Row],[id]],Tabla2[],'aux buscarv'!J$1,FALSE)</f>
        <v>AVELLANEDA</v>
      </c>
      <c r="K1339" s="142" t="str">
        <f>VLOOKUP(Tabla14[[#This Row],[id]],Tabla2[],'aux buscarv'!K$1,FALSE)</f>
        <v>SARANDI</v>
      </c>
      <c r="L1339" s="142" t="str">
        <f>VLOOKUP(Tabla14[[#This Row],[id]],Tabla2[],'aux buscarv'!L$1,FALSE)</f>
        <v>CENTRO SAN JORGE</v>
      </c>
      <c r="M1339" s="142" t="str">
        <f>VLOOKUP(Tabla14[[#This Row],[id]],Tabla2[],'aux buscarv'!M$1,FALSE)</f>
        <v>BARADERO 4076</v>
      </c>
      <c r="N1339" s="143" t="str">
        <f>VLOOKUP(Tabla14[[#This Row],[id]],Tabla2[],'aux buscarv'!N$1,FALSE)</f>
        <v>https://docs.google.com/spreadsheets/d/1Zgud8Dms6M294hlWPbWkSsyk5svRChe786WK1BlgCzY/edit#gid=716339897&amp;range=G12</v>
      </c>
      <c r="O1339" t="s">
        <v>114</v>
      </c>
      <c r="P1339" t="s">
        <v>123</v>
      </c>
      <c r="Q1339" t="s">
        <v>111</v>
      </c>
      <c r="R1339">
        <v>32</v>
      </c>
    </row>
    <row r="1340" spans="1:18" x14ac:dyDescent="0.25">
      <c r="A1340" t="s">
        <v>760</v>
      </c>
      <c r="B1340" s="141">
        <f>VLOOKUP(Tabla14[[#This Row],[id]],Tabla2[],'aux buscarv'!B$1,FALSE)</f>
        <v>44999</v>
      </c>
      <c r="C1340" s="142">
        <f>VLOOKUP(Tabla14[[#This Row],[id]],Tabla2[],'aux buscarv'!C$1,FALSE)</f>
        <v>14</v>
      </c>
      <c r="D1340" s="142">
        <f>VLOOKUP(Tabla14[[#This Row],[id]],Tabla2[],'aux buscarv'!D$1,FALSE)</f>
        <v>3</v>
      </c>
      <c r="E1340" s="142">
        <f>VLOOKUP(Tabla14[[#This Row],[id]],Tabla2[],'aux buscarv'!E$1,FALSE)</f>
        <v>2023</v>
      </c>
      <c r="F1340" s="142">
        <f>VLOOKUP(Tabla14[[#This Row],[id]],Tabla2[],'aux buscarv'!F$1,FALSE)</f>
        <v>12</v>
      </c>
      <c r="G1340" s="142" t="str">
        <f>VLOOKUP(Tabla14[[#This Row],[id]],Tabla2[],'aux buscarv'!G$1,FALSE)</f>
        <v>DAPPTE</v>
      </c>
      <c r="H1340" s="142" t="str">
        <f>VLOOKUP(Tabla14[[#This Row],[id]],Tabla2[],'aux buscarv'!H$1,FALSE)</f>
        <v>CABA</v>
      </c>
      <c r="I1340" s="142">
        <f>VLOOKUP(Tabla14[[#This Row],[id]],Tabla2[],'aux buscarv'!I$1,FALSE)</f>
        <v>53</v>
      </c>
      <c r="J1340" s="142" t="str">
        <f>VLOOKUP(Tabla14[[#This Row],[id]],Tabla2[],'aux buscarv'!J$1,FALSE)</f>
        <v>COMUNA 4</v>
      </c>
      <c r="K1340" s="142" t="str">
        <f>VLOOKUP(Tabla14[[#This Row],[id]],Tabla2[],'aux buscarv'!K$1,FALSE)</f>
        <v>POMPEYA</v>
      </c>
      <c r="L1340" s="142" t="str">
        <f>VLOOKUP(Tabla14[[#This Row],[id]],Tabla2[],'aux buscarv'!L$1,FALSE)</f>
        <v>ESTACION DR SAENZ NUEVA</v>
      </c>
      <c r="M1340" s="142" t="str">
        <f>VLOOKUP(Tabla14[[#This Row],[id]],Tabla2[],'aux buscarv'!M$1,FALSE)</f>
        <v>AV SAENZ Y AV PERITO MORENO</v>
      </c>
      <c r="N1340" s="143" t="str">
        <f>VLOOKUP(Tabla14[[#This Row],[id]],Tabla2[],'aux buscarv'!N$1,FALSE)</f>
        <v>https://docs.google.com/spreadsheets/d/1Zgud8Dms6M294hlWPbWkSsyk5svRChe786WK1BlgCzY/edit#gid=861367414&amp;range=C12:E12</v>
      </c>
      <c r="O1340" t="s">
        <v>109</v>
      </c>
      <c r="P1340" t="s">
        <v>110</v>
      </c>
      <c r="Q1340" t="s">
        <v>111</v>
      </c>
      <c r="R1340">
        <v>15</v>
      </c>
    </row>
    <row r="1341" spans="1:18" x14ac:dyDescent="0.25">
      <c r="A1341" t="s">
        <v>760</v>
      </c>
      <c r="B1341" s="141">
        <f>VLOOKUP(Tabla14[[#This Row],[id]],Tabla2[],'aux buscarv'!B$1,FALSE)</f>
        <v>44999</v>
      </c>
      <c r="C1341" s="142">
        <f>VLOOKUP(Tabla14[[#This Row],[id]],Tabla2[],'aux buscarv'!C$1,FALSE)</f>
        <v>14</v>
      </c>
      <c r="D1341" s="142">
        <f>VLOOKUP(Tabla14[[#This Row],[id]],Tabla2[],'aux buscarv'!D$1,FALSE)</f>
        <v>3</v>
      </c>
      <c r="E1341" s="142">
        <f>VLOOKUP(Tabla14[[#This Row],[id]],Tabla2[],'aux buscarv'!E$1,FALSE)</f>
        <v>2023</v>
      </c>
      <c r="F1341" s="142">
        <f>VLOOKUP(Tabla14[[#This Row],[id]],Tabla2[],'aux buscarv'!F$1,FALSE)</f>
        <v>12</v>
      </c>
      <c r="G1341" s="142" t="str">
        <f>VLOOKUP(Tabla14[[#This Row],[id]],Tabla2[],'aux buscarv'!G$1,FALSE)</f>
        <v>DAPPTE</v>
      </c>
      <c r="H1341" s="142" t="str">
        <f>VLOOKUP(Tabla14[[#This Row],[id]],Tabla2[],'aux buscarv'!H$1,FALSE)</f>
        <v>CABA</v>
      </c>
      <c r="I1341" s="142">
        <f>VLOOKUP(Tabla14[[#This Row],[id]],Tabla2[],'aux buscarv'!I$1,FALSE)</f>
        <v>53</v>
      </c>
      <c r="J1341" s="142" t="str">
        <f>VLOOKUP(Tabla14[[#This Row],[id]],Tabla2[],'aux buscarv'!J$1,FALSE)</f>
        <v>COMUNA 4</v>
      </c>
      <c r="K1341" s="142" t="str">
        <f>VLOOKUP(Tabla14[[#This Row],[id]],Tabla2[],'aux buscarv'!K$1,FALSE)</f>
        <v>POMPEYA</v>
      </c>
      <c r="L1341" s="142" t="str">
        <f>VLOOKUP(Tabla14[[#This Row],[id]],Tabla2[],'aux buscarv'!L$1,FALSE)</f>
        <v>ESTACION DR SAENZ NUEVA</v>
      </c>
      <c r="M1341" s="142" t="str">
        <f>VLOOKUP(Tabla14[[#This Row],[id]],Tabla2[],'aux buscarv'!M$1,FALSE)</f>
        <v>AV SAENZ Y AV PERITO MORENO</v>
      </c>
      <c r="N1341" s="143" t="str">
        <f>VLOOKUP(Tabla14[[#This Row],[id]],Tabla2[],'aux buscarv'!N$1,FALSE)</f>
        <v>https://docs.google.com/spreadsheets/d/1Zgud8Dms6M294hlWPbWkSsyk5svRChe786WK1BlgCzY/edit#gid=861367414&amp;range=C12:E12</v>
      </c>
      <c r="O1341" t="s">
        <v>109</v>
      </c>
      <c r="P1341" t="s">
        <v>110</v>
      </c>
      <c r="Q1341" t="s">
        <v>112</v>
      </c>
      <c r="R1341">
        <v>32</v>
      </c>
    </row>
    <row r="1342" spans="1:18" x14ac:dyDescent="0.25">
      <c r="A1342" t="s">
        <v>760</v>
      </c>
      <c r="B1342" s="141">
        <f>VLOOKUP(Tabla14[[#This Row],[id]],Tabla2[],'aux buscarv'!B$1,FALSE)</f>
        <v>44999</v>
      </c>
      <c r="C1342" s="142">
        <f>VLOOKUP(Tabla14[[#This Row],[id]],Tabla2[],'aux buscarv'!C$1,FALSE)</f>
        <v>14</v>
      </c>
      <c r="D1342" s="142">
        <f>VLOOKUP(Tabla14[[#This Row],[id]],Tabla2[],'aux buscarv'!D$1,FALSE)</f>
        <v>3</v>
      </c>
      <c r="E1342" s="142">
        <f>VLOOKUP(Tabla14[[#This Row],[id]],Tabla2[],'aux buscarv'!E$1,FALSE)</f>
        <v>2023</v>
      </c>
      <c r="F1342" s="142">
        <f>VLOOKUP(Tabla14[[#This Row],[id]],Tabla2[],'aux buscarv'!F$1,FALSE)</f>
        <v>12</v>
      </c>
      <c r="G1342" s="142" t="str">
        <f>VLOOKUP(Tabla14[[#This Row],[id]],Tabla2[],'aux buscarv'!G$1,FALSE)</f>
        <v>DAPPTE</v>
      </c>
      <c r="H1342" s="142" t="str">
        <f>VLOOKUP(Tabla14[[#This Row],[id]],Tabla2[],'aux buscarv'!H$1,FALSE)</f>
        <v>CABA</v>
      </c>
      <c r="I1342" s="142">
        <f>VLOOKUP(Tabla14[[#This Row],[id]],Tabla2[],'aux buscarv'!I$1,FALSE)</f>
        <v>53</v>
      </c>
      <c r="J1342" s="142" t="str">
        <f>VLOOKUP(Tabla14[[#This Row],[id]],Tabla2[],'aux buscarv'!J$1,FALSE)</f>
        <v>COMUNA 4</v>
      </c>
      <c r="K1342" s="142" t="str">
        <f>VLOOKUP(Tabla14[[#This Row],[id]],Tabla2[],'aux buscarv'!K$1,FALSE)</f>
        <v>POMPEYA</v>
      </c>
      <c r="L1342" s="142" t="str">
        <f>VLOOKUP(Tabla14[[#This Row],[id]],Tabla2[],'aux buscarv'!L$1,FALSE)</f>
        <v>ESTACION DR SAENZ NUEVA</v>
      </c>
      <c r="M1342" s="142" t="str">
        <f>VLOOKUP(Tabla14[[#This Row],[id]],Tabla2[],'aux buscarv'!M$1,FALSE)</f>
        <v>AV SAENZ Y AV PERITO MORENO</v>
      </c>
      <c r="N1342" s="143" t="str">
        <f>VLOOKUP(Tabla14[[#This Row],[id]],Tabla2[],'aux buscarv'!N$1,FALSE)</f>
        <v>https://docs.google.com/spreadsheets/d/1Zgud8Dms6M294hlWPbWkSsyk5svRChe786WK1BlgCzY/edit#gid=861367414&amp;range=C12:E12</v>
      </c>
      <c r="O1342" t="s">
        <v>114</v>
      </c>
      <c r="P1342" t="s">
        <v>115</v>
      </c>
      <c r="Q1342" t="s">
        <v>111</v>
      </c>
      <c r="R1342">
        <v>32</v>
      </c>
    </row>
    <row r="1343" spans="1:18" x14ac:dyDescent="0.25">
      <c r="A1343" t="s">
        <v>775</v>
      </c>
      <c r="B1343" s="141">
        <f>VLOOKUP(Tabla14[[#This Row],[id]],Tabla2[],'aux buscarv'!B$1,FALSE)</f>
        <v>45005</v>
      </c>
      <c r="C1343" s="142">
        <f>VLOOKUP(Tabla14[[#This Row],[id]],Tabla2[],'aux buscarv'!C$1,FALSE)</f>
        <v>20</v>
      </c>
      <c r="D1343" s="142">
        <f>VLOOKUP(Tabla14[[#This Row],[id]],Tabla2[],'aux buscarv'!D$1,FALSE)</f>
        <v>3</v>
      </c>
      <c r="E1343" s="142">
        <f>VLOOKUP(Tabla14[[#This Row],[id]],Tabla2[],'aux buscarv'!E$1,FALSE)</f>
        <v>2023</v>
      </c>
      <c r="F1343" s="142">
        <f>VLOOKUP(Tabla14[[#This Row],[id]],Tabla2[],'aux buscarv'!F$1,FALSE)</f>
        <v>13</v>
      </c>
      <c r="G1343" s="142" t="str">
        <f>VLOOKUP(Tabla14[[#This Row],[id]],Tabla2[],'aux buscarv'!G$1,FALSE)</f>
        <v>DAPPTE</v>
      </c>
      <c r="H1343" s="142" t="str">
        <f>VLOOKUP(Tabla14[[#This Row],[id]],Tabla2[],'aux buscarv'!H$1,FALSE)</f>
        <v>CABA</v>
      </c>
      <c r="I1343" s="142">
        <f>VLOOKUP(Tabla14[[#This Row],[id]],Tabla2[],'aux buscarv'!I$1,FALSE)</f>
        <v>57</v>
      </c>
      <c r="J1343" s="142" t="str">
        <f>VLOOKUP(Tabla14[[#This Row],[id]],Tabla2[],'aux buscarv'!J$1,FALSE)</f>
        <v>COMUNA 3</v>
      </c>
      <c r="K1343" s="142" t="str">
        <f>VLOOKUP(Tabla14[[#This Row],[id]],Tabla2[],'aux buscarv'!K$1,FALSE)</f>
        <v>BALVANERA</v>
      </c>
      <c r="L1343" s="142" t="str">
        <f>VLOOKUP(Tabla14[[#This Row],[id]],Tabla2[],'aux buscarv'!L$1,FALSE)</f>
        <v>ESTACION FERROCARRIL</v>
      </c>
      <c r="M1343" s="142" t="str">
        <f>VLOOKUP(Tabla14[[#This Row],[id]],Tabla2[],'aux buscarv'!M$1,FALSE)</f>
        <v>BME MITRE Y AV PUEYRREDON</v>
      </c>
      <c r="N1343" s="143" t="str">
        <f>VLOOKUP(Tabla14[[#This Row],[id]],Tabla2[],'aux buscarv'!N$1,FALSE)</f>
        <v>https://goo.gl/maps/ahHan8JtXPwvyRvL9</v>
      </c>
      <c r="O1343" t="s">
        <v>109</v>
      </c>
      <c r="P1343" t="s">
        <v>110</v>
      </c>
      <c r="Q1343" t="s">
        <v>111</v>
      </c>
      <c r="R1343">
        <v>71</v>
      </c>
    </row>
    <row r="1344" spans="1:18" x14ac:dyDescent="0.25">
      <c r="A1344" t="s">
        <v>775</v>
      </c>
      <c r="B1344" s="141">
        <f>VLOOKUP(Tabla14[[#This Row],[id]],Tabla2[],'aux buscarv'!B$1,FALSE)</f>
        <v>45005</v>
      </c>
      <c r="C1344" s="142">
        <f>VLOOKUP(Tabla14[[#This Row],[id]],Tabla2[],'aux buscarv'!C$1,FALSE)</f>
        <v>20</v>
      </c>
      <c r="D1344" s="142">
        <f>VLOOKUP(Tabla14[[#This Row],[id]],Tabla2[],'aux buscarv'!D$1,FALSE)</f>
        <v>3</v>
      </c>
      <c r="E1344" s="142">
        <f>VLOOKUP(Tabla14[[#This Row],[id]],Tabla2[],'aux buscarv'!E$1,FALSE)</f>
        <v>2023</v>
      </c>
      <c r="F1344" s="142">
        <f>VLOOKUP(Tabla14[[#This Row],[id]],Tabla2[],'aux buscarv'!F$1,FALSE)</f>
        <v>13</v>
      </c>
      <c r="G1344" s="142" t="str">
        <f>VLOOKUP(Tabla14[[#This Row],[id]],Tabla2[],'aux buscarv'!G$1,FALSE)</f>
        <v>DAPPTE</v>
      </c>
      <c r="H1344" s="142" t="str">
        <f>VLOOKUP(Tabla14[[#This Row],[id]],Tabla2[],'aux buscarv'!H$1,FALSE)</f>
        <v>CABA</v>
      </c>
      <c r="I1344" s="142">
        <f>VLOOKUP(Tabla14[[#This Row],[id]],Tabla2[],'aux buscarv'!I$1,FALSE)</f>
        <v>57</v>
      </c>
      <c r="J1344" s="142" t="str">
        <f>VLOOKUP(Tabla14[[#This Row],[id]],Tabla2[],'aux buscarv'!J$1,FALSE)</f>
        <v>COMUNA 3</v>
      </c>
      <c r="K1344" s="142" t="str">
        <f>VLOOKUP(Tabla14[[#This Row],[id]],Tabla2[],'aux buscarv'!K$1,FALSE)</f>
        <v>BALVANERA</v>
      </c>
      <c r="L1344" s="142" t="str">
        <f>VLOOKUP(Tabla14[[#This Row],[id]],Tabla2[],'aux buscarv'!L$1,FALSE)</f>
        <v>ESTACION FERROCARRIL</v>
      </c>
      <c r="M1344" s="142" t="str">
        <f>VLOOKUP(Tabla14[[#This Row],[id]],Tabla2[],'aux buscarv'!M$1,FALSE)</f>
        <v>BME MITRE Y AV PUEYRREDON</v>
      </c>
      <c r="N1344" s="143" t="str">
        <f>VLOOKUP(Tabla14[[#This Row],[id]],Tabla2[],'aux buscarv'!N$1,FALSE)</f>
        <v>https://goo.gl/maps/ahHan8JtXPwvyRvL9</v>
      </c>
      <c r="O1344" t="s">
        <v>109</v>
      </c>
      <c r="P1344" t="s">
        <v>110</v>
      </c>
      <c r="Q1344" t="s">
        <v>112</v>
      </c>
      <c r="R1344">
        <v>114</v>
      </c>
    </row>
    <row r="1345" spans="1:18" x14ac:dyDescent="0.25">
      <c r="A1345" t="s">
        <v>775</v>
      </c>
      <c r="B1345" s="141">
        <f>VLOOKUP(Tabla14[[#This Row],[id]],Tabla2[],'aux buscarv'!B$1,FALSE)</f>
        <v>45005</v>
      </c>
      <c r="C1345" s="142">
        <f>VLOOKUP(Tabla14[[#This Row],[id]],Tabla2[],'aux buscarv'!C$1,FALSE)</f>
        <v>20</v>
      </c>
      <c r="D1345" s="142">
        <f>VLOOKUP(Tabla14[[#This Row],[id]],Tabla2[],'aux buscarv'!D$1,FALSE)</f>
        <v>3</v>
      </c>
      <c r="E1345" s="142">
        <f>VLOOKUP(Tabla14[[#This Row],[id]],Tabla2[],'aux buscarv'!E$1,FALSE)</f>
        <v>2023</v>
      </c>
      <c r="F1345" s="142">
        <f>VLOOKUP(Tabla14[[#This Row],[id]],Tabla2[],'aux buscarv'!F$1,FALSE)</f>
        <v>13</v>
      </c>
      <c r="G1345" s="142" t="str">
        <f>VLOOKUP(Tabla14[[#This Row],[id]],Tabla2[],'aux buscarv'!G$1,FALSE)</f>
        <v>DAPPTE</v>
      </c>
      <c r="H1345" s="142" t="str">
        <f>VLOOKUP(Tabla14[[#This Row],[id]],Tabla2[],'aux buscarv'!H$1,FALSE)</f>
        <v>CABA</v>
      </c>
      <c r="I1345" s="142">
        <f>VLOOKUP(Tabla14[[#This Row],[id]],Tabla2[],'aux buscarv'!I$1,FALSE)</f>
        <v>57</v>
      </c>
      <c r="J1345" s="142" t="str">
        <f>VLOOKUP(Tabla14[[#This Row],[id]],Tabla2[],'aux buscarv'!J$1,FALSE)</f>
        <v>COMUNA 3</v>
      </c>
      <c r="K1345" s="142" t="str">
        <f>VLOOKUP(Tabla14[[#This Row],[id]],Tabla2[],'aux buscarv'!K$1,FALSE)</f>
        <v>BALVANERA</v>
      </c>
      <c r="L1345" s="142" t="str">
        <f>VLOOKUP(Tabla14[[#This Row],[id]],Tabla2[],'aux buscarv'!L$1,FALSE)</f>
        <v>ESTACION FERROCARRIL</v>
      </c>
      <c r="M1345" s="142" t="str">
        <f>VLOOKUP(Tabla14[[#This Row],[id]],Tabla2[],'aux buscarv'!M$1,FALSE)</f>
        <v>BME MITRE Y AV PUEYRREDON</v>
      </c>
      <c r="N1345" s="143" t="str">
        <f>VLOOKUP(Tabla14[[#This Row],[id]],Tabla2[],'aux buscarv'!N$1,FALSE)</f>
        <v>https://goo.gl/maps/ahHan8JtXPwvyRvL9</v>
      </c>
      <c r="O1345" t="s">
        <v>109</v>
      </c>
      <c r="P1345" t="s">
        <v>113</v>
      </c>
      <c r="Q1345" t="s">
        <v>112</v>
      </c>
      <c r="R1345">
        <v>19</v>
      </c>
    </row>
    <row r="1346" spans="1:18" x14ac:dyDescent="0.25">
      <c r="A1346" t="s">
        <v>775</v>
      </c>
      <c r="B1346" s="141">
        <f>VLOOKUP(Tabla14[[#This Row],[id]],Tabla2[],'aux buscarv'!B$1,FALSE)</f>
        <v>45005</v>
      </c>
      <c r="C1346" s="142">
        <f>VLOOKUP(Tabla14[[#This Row],[id]],Tabla2[],'aux buscarv'!C$1,FALSE)</f>
        <v>20</v>
      </c>
      <c r="D1346" s="142">
        <f>VLOOKUP(Tabla14[[#This Row],[id]],Tabla2[],'aux buscarv'!D$1,FALSE)</f>
        <v>3</v>
      </c>
      <c r="E1346" s="142">
        <f>VLOOKUP(Tabla14[[#This Row],[id]],Tabla2[],'aux buscarv'!E$1,FALSE)</f>
        <v>2023</v>
      </c>
      <c r="F1346" s="142">
        <f>VLOOKUP(Tabla14[[#This Row],[id]],Tabla2[],'aux buscarv'!F$1,FALSE)</f>
        <v>13</v>
      </c>
      <c r="G1346" s="142" t="str">
        <f>VLOOKUP(Tabla14[[#This Row],[id]],Tabla2[],'aux buscarv'!G$1,FALSE)</f>
        <v>DAPPTE</v>
      </c>
      <c r="H1346" s="142" t="str">
        <f>VLOOKUP(Tabla14[[#This Row],[id]],Tabla2[],'aux buscarv'!H$1,FALSE)</f>
        <v>CABA</v>
      </c>
      <c r="I1346" s="142">
        <f>VLOOKUP(Tabla14[[#This Row],[id]],Tabla2[],'aux buscarv'!I$1,FALSE)</f>
        <v>57</v>
      </c>
      <c r="J1346" s="142" t="str">
        <f>VLOOKUP(Tabla14[[#This Row],[id]],Tabla2[],'aux buscarv'!J$1,FALSE)</f>
        <v>COMUNA 3</v>
      </c>
      <c r="K1346" s="142" t="str">
        <f>VLOOKUP(Tabla14[[#This Row],[id]],Tabla2[],'aux buscarv'!K$1,FALSE)</f>
        <v>BALVANERA</v>
      </c>
      <c r="L1346" s="142" t="str">
        <f>VLOOKUP(Tabla14[[#This Row],[id]],Tabla2[],'aux buscarv'!L$1,FALSE)</f>
        <v>ESTACION FERROCARRIL</v>
      </c>
      <c r="M1346" s="142" t="str">
        <f>VLOOKUP(Tabla14[[#This Row],[id]],Tabla2[],'aux buscarv'!M$1,FALSE)</f>
        <v>BME MITRE Y AV PUEYRREDON</v>
      </c>
      <c r="N1346" s="143" t="str">
        <f>VLOOKUP(Tabla14[[#This Row],[id]],Tabla2[],'aux buscarv'!N$1,FALSE)</f>
        <v>https://goo.gl/maps/ahHan8JtXPwvyRvL9</v>
      </c>
      <c r="O1346" t="s">
        <v>114</v>
      </c>
      <c r="P1346" t="s">
        <v>115</v>
      </c>
      <c r="Q1346" t="s">
        <v>111</v>
      </c>
      <c r="R1346">
        <v>94</v>
      </c>
    </row>
    <row r="1347" spans="1:18" x14ac:dyDescent="0.25">
      <c r="A1347" t="s">
        <v>775</v>
      </c>
      <c r="B1347" s="141">
        <f>VLOOKUP(Tabla14[[#This Row],[id]],Tabla2[],'aux buscarv'!B$1,FALSE)</f>
        <v>45005</v>
      </c>
      <c r="C1347" s="142">
        <f>VLOOKUP(Tabla14[[#This Row],[id]],Tabla2[],'aux buscarv'!C$1,FALSE)</f>
        <v>20</v>
      </c>
      <c r="D1347" s="142">
        <f>VLOOKUP(Tabla14[[#This Row],[id]],Tabla2[],'aux buscarv'!D$1,FALSE)</f>
        <v>3</v>
      </c>
      <c r="E1347" s="142">
        <f>VLOOKUP(Tabla14[[#This Row],[id]],Tabla2[],'aux buscarv'!E$1,FALSE)</f>
        <v>2023</v>
      </c>
      <c r="F1347" s="142">
        <f>VLOOKUP(Tabla14[[#This Row],[id]],Tabla2[],'aux buscarv'!F$1,FALSE)</f>
        <v>13</v>
      </c>
      <c r="G1347" s="142" t="str">
        <f>VLOOKUP(Tabla14[[#This Row],[id]],Tabla2[],'aux buscarv'!G$1,FALSE)</f>
        <v>DAPPTE</v>
      </c>
      <c r="H1347" s="142" t="str">
        <f>VLOOKUP(Tabla14[[#This Row],[id]],Tabla2[],'aux buscarv'!H$1,FALSE)</f>
        <v>CABA</v>
      </c>
      <c r="I1347" s="142">
        <f>VLOOKUP(Tabla14[[#This Row],[id]],Tabla2[],'aux buscarv'!I$1,FALSE)</f>
        <v>57</v>
      </c>
      <c r="J1347" s="142" t="str">
        <f>VLOOKUP(Tabla14[[#This Row],[id]],Tabla2[],'aux buscarv'!J$1,FALSE)</f>
        <v>COMUNA 3</v>
      </c>
      <c r="K1347" s="142" t="str">
        <f>VLOOKUP(Tabla14[[#This Row],[id]],Tabla2[],'aux buscarv'!K$1,FALSE)</f>
        <v>BALVANERA</v>
      </c>
      <c r="L1347" s="142" t="str">
        <f>VLOOKUP(Tabla14[[#This Row],[id]],Tabla2[],'aux buscarv'!L$1,FALSE)</f>
        <v>ESTACION FERROCARRIL</v>
      </c>
      <c r="M1347" s="142" t="str">
        <f>VLOOKUP(Tabla14[[#This Row],[id]],Tabla2[],'aux buscarv'!M$1,FALSE)</f>
        <v>BME MITRE Y AV PUEYRREDON</v>
      </c>
      <c r="N1347" s="143" t="str">
        <f>VLOOKUP(Tabla14[[#This Row],[id]],Tabla2[],'aux buscarv'!N$1,FALSE)</f>
        <v>https://goo.gl/maps/ahHan8JtXPwvyRvL9</v>
      </c>
      <c r="O1347" t="s">
        <v>114</v>
      </c>
      <c r="P1347" t="s">
        <v>123</v>
      </c>
      <c r="Q1347" t="s">
        <v>124</v>
      </c>
      <c r="R1347">
        <v>1</v>
      </c>
    </row>
    <row r="1348" spans="1:18" x14ac:dyDescent="0.25">
      <c r="A1348" t="s">
        <v>775</v>
      </c>
      <c r="B1348" s="141">
        <f>VLOOKUP(Tabla14[[#This Row],[id]],Tabla2[],'aux buscarv'!B$1,FALSE)</f>
        <v>45005</v>
      </c>
      <c r="C1348" s="142">
        <f>VLOOKUP(Tabla14[[#This Row],[id]],Tabla2[],'aux buscarv'!C$1,FALSE)</f>
        <v>20</v>
      </c>
      <c r="D1348" s="142">
        <f>VLOOKUP(Tabla14[[#This Row],[id]],Tabla2[],'aux buscarv'!D$1,FALSE)</f>
        <v>3</v>
      </c>
      <c r="E1348" s="142">
        <f>VLOOKUP(Tabla14[[#This Row],[id]],Tabla2[],'aux buscarv'!E$1,FALSE)</f>
        <v>2023</v>
      </c>
      <c r="F1348" s="142">
        <f>VLOOKUP(Tabla14[[#This Row],[id]],Tabla2[],'aux buscarv'!F$1,FALSE)</f>
        <v>13</v>
      </c>
      <c r="G1348" s="142" t="str">
        <f>VLOOKUP(Tabla14[[#This Row],[id]],Tabla2[],'aux buscarv'!G$1,FALSE)</f>
        <v>DAPPTE</v>
      </c>
      <c r="H1348" s="142" t="str">
        <f>VLOOKUP(Tabla14[[#This Row],[id]],Tabla2[],'aux buscarv'!H$1,FALSE)</f>
        <v>CABA</v>
      </c>
      <c r="I1348" s="142">
        <f>VLOOKUP(Tabla14[[#This Row],[id]],Tabla2[],'aux buscarv'!I$1,FALSE)</f>
        <v>57</v>
      </c>
      <c r="J1348" s="142" t="str">
        <f>VLOOKUP(Tabla14[[#This Row],[id]],Tabla2[],'aux buscarv'!J$1,FALSE)</f>
        <v>COMUNA 3</v>
      </c>
      <c r="K1348" s="142" t="str">
        <f>VLOOKUP(Tabla14[[#This Row],[id]],Tabla2[],'aux buscarv'!K$1,FALSE)</f>
        <v>BALVANERA</v>
      </c>
      <c r="L1348" s="142" t="str">
        <f>VLOOKUP(Tabla14[[#This Row],[id]],Tabla2[],'aux buscarv'!L$1,FALSE)</f>
        <v>ESTACION FERROCARRIL</v>
      </c>
      <c r="M1348" s="142" t="str">
        <f>VLOOKUP(Tabla14[[#This Row],[id]],Tabla2[],'aux buscarv'!M$1,FALSE)</f>
        <v>BME MITRE Y AV PUEYRREDON</v>
      </c>
      <c r="N1348" s="143" t="str">
        <f>VLOOKUP(Tabla14[[#This Row],[id]],Tabla2[],'aux buscarv'!N$1,FALSE)</f>
        <v>https://goo.gl/maps/ahHan8JtXPwvyRvL9</v>
      </c>
      <c r="O1348" t="s">
        <v>114</v>
      </c>
      <c r="P1348" t="s">
        <v>123</v>
      </c>
      <c r="Q1348" t="s">
        <v>111</v>
      </c>
      <c r="R1348">
        <v>104</v>
      </c>
    </row>
    <row r="1349" spans="1:18" x14ac:dyDescent="0.25">
      <c r="A1349" t="s">
        <v>810</v>
      </c>
      <c r="B1349" s="141">
        <f>VLOOKUP(Tabla14[[#This Row],[id]],Tabla2[],'aux buscarv'!B$1,FALSE)</f>
        <v>45005</v>
      </c>
      <c r="C1349" s="142">
        <f>VLOOKUP(Tabla14[[#This Row],[id]],Tabla2[],'aux buscarv'!C$1,FALSE)</f>
        <v>20</v>
      </c>
      <c r="D1349" s="142">
        <f>VLOOKUP(Tabla14[[#This Row],[id]],Tabla2[],'aux buscarv'!D$1,FALSE)</f>
        <v>3</v>
      </c>
      <c r="E1349" s="142">
        <f>VLOOKUP(Tabla14[[#This Row],[id]],Tabla2[],'aux buscarv'!E$1,FALSE)</f>
        <v>2023</v>
      </c>
      <c r="F1349" s="142">
        <f>VLOOKUP(Tabla14[[#This Row],[id]],Tabla2[],'aux buscarv'!F$1,FALSE)</f>
        <v>13</v>
      </c>
      <c r="G1349" s="142" t="str">
        <f>VLOOKUP(Tabla14[[#This Row],[id]],Tabla2[],'aux buscarv'!G$1,FALSE)</f>
        <v>DAPPTE</v>
      </c>
      <c r="H1349" s="142" t="str">
        <f>VLOOKUP(Tabla14[[#This Row],[id]],Tabla2[],'aux buscarv'!H$1,FALSE)</f>
        <v>CABA</v>
      </c>
      <c r="I1349" s="142">
        <f>VLOOKUP(Tabla14[[#This Row],[id]],Tabla2[],'aux buscarv'!I$1,FALSE)</f>
        <v>58</v>
      </c>
      <c r="J1349" s="142" t="str">
        <f>VLOOKUP(Tabla14[[#This Row],[id]],Tabla2[],'aux buscarv'!J$1,FALSE)</f>
        <v>COMUNA 4</v>
      </c>
      <c r="K1349" s="142" t="str">
        <f>VLOOKUP(Tabla14[[#This Row],[id]],Tabla2[],'aux buscarv'!K$1,FALSE)</f>
        <v>POMPEYA</v>
      </c>
      <c r="L1349" s="142" t="str">
        <f>VLOOKUP(Tabla14[[#This Row],[id]],Tabla2[],'aux buscarv'!L$1,FALSE)</f>
        <v>ESTACION DR SAENZ NUEVA</v>
      </c>
      <c r="M1349" s="142" t="str">
        <f>VLOOKUP(Tabla14[[#This Row],[id]],Tabla2[],'aux buscarv'!M$1,FALSE)</f>
        <v>AV. SAENZ Y AV. PERITO MORENO</v>
      </c>
      <c r="N1349" s="143" t="str">
        <f>VLOOKUP(Tabla14[[#This Row],[id]],Tabla2[],'aux buscarv'!N$1,FALSE)</f>
        <v>https://goo.gl/maps/3Sj7z5RuZqVJAUgB7</v>
      </c>
      <c r="O1349" t="s">
        <v>109</v>
      </c>
      <c r="P1349" t="s">
        <v>110</v>
      </c>
      <c r="Q1349" t="s">
        <v>111</v>
      </c>
      <c r="R1349">
        <v>40</v>
      </c>
    </row>
    <row r="1350" spans="1:18" x14ac:dyDescent="0.25">
      <c r="A1350" t="s">
        <v>810</v>
      </c>
      <c r="B1350" s="141">
        <f>VLOOKUP(Tabla14[[#This Row],[id]],Tabla2[],'aux buscarv'!B$1,FALSE)</f>
        <v>45005</v>
      </c>
      <c r="C1350" s="142">
        <f>VLOOKUP(Tabla14[[#This Row],[id]],Tabla2[],'aux buscarv'!C$1,FALSE)</f>
        <v>20</v>
      </c>
      <c r="D1350" s="142">
        <f>VLOOKUP(Tabla14[[#This Row],[id]],Tabla2[],'aux buscarv'!D$1,FALSE)</f>
        <v>3</v>
      </c>
      <c r="E1350" s="142">
        <f>VLOOKUP(Tabla14[[#This Row],[id]],Tabla2[],'aux buscarv'!E$1,FALSE)</f>
        <v>2023</v>
      </c>
      <c r="F1350" s="142">
        <f>VLOOKUP(Tabla14[[#This Row],[id]],Tabla2[],'aux buscarv'!F$1,FALSE)</f>
        <v>13</v>
      </c>
      <c r="G1350" s="142" t="str">
        <f>VLOOKUP(Tabla14[[#This Row],[id]],Tabla2[],'aux buscarv'!G$1,FALSE)</f>
        <v>DAPPTE</v>
      </c>
      <c r="H1350" s="142" t="str">
        <f>VLOOKUP(Tabla14[[#This Row],[id]],Tabla2[],'aux buscarv'!H$1,FALSE)</f>
        <v>CABA</v>
      </c>
      <c r="I1350" s="142">
        <f>VLOOKUP(Tabla14[[#This Row],[id]],Tabla2[],'aux buscarv'!I$1,FALSE)</f>
        <v>58</v>
      </c>
      <c r="J1350" s="142" t="str">
        <f>VLOOKUP(Tabla14[[#This Row],[id]],Tabla2[],'aux buscarv'!J$1,FALSE)</f>
        <v>COMUNA 4</v>
      </c>
      <c r="K1350" s="142" t="str">
        <f>VLOOKUP(Tabla14[[#This Row],[id]],Tabla2[],'aux buscarv'!K$1,FALSE)</f>
        <v>POMPEYA</v>
      </c>
      <c r="L1350" s="142" t="str">
        <f>VLOOKUP(Tabla14[[#This Row],[id]],Tabla2[],'aux buscarv'!L$1,FALSE)</f>
        <v>ESTACION DR SAENZ NUEVA</v>
      </c>
      <c r="M1350" s="142" t="str">
        <f>VLOOKUP(Tabla14[[#This Row],[id]],Tabla2[],'aux buscarv'!M$1,FALSE)</f>
        <v>AV. SAENZ Y AV. PERITO MORENO</v>
      </c>
      <c r="N1350" s="143" t="str">
        <f>VLOOKUP(Tabla14[[#This Row],[id]],Tabla2[],'aux buscarv'!N$1,FALSE)</f>
        <v>https://goo.gl/maps/3Sj7z5RuZqVJAUgB7</v>
      </c>
      <c r="O1350" t="s">
        <v>109</v>
      </c>
      <c r="P1350" t="s">
        <v>110</v>
      </c>
      <c r="Q1350" t="s">
        <v>112</v>
      </c>
      <c r="R1350">
        <v>46</v>
      </c>
    </row>
    <row r="1351" spans="1:18" x14ac:dyDescent="0.25">
      <c r="A1351" t="s">
        <v>810</v>
      </c>
      <c r="B1351" s="141">
        <f>VLOOKUP(Tabla14[[#This Row],[id]],Tabla2[],'aux buscarv'!B$1,FALSE)</f>
        <v>45005</v>
      </c>
      <c r="C1351" s="142">
        <f>VLOOKUP(Tabla14[[#This Row],[id]],Tabla2[],'aux buscarv'!C$1,FALSE)</f>
        <v>20</v>
      </c>
      <c r="D1351" s="142">
        <f>VLOOKUP(Tabla14[[#This Row],[id]],Tabla2[],'aux buscarv'!D$1,FALSE)</f>
        <v>3</v>
      </c>
      <c r="E1351" s="142">
        <f>VLOOKUP(Tabla14[[#This Row],[id]],Tabla2[],'aux buscarv'!E$1,FALSE)</f>
        <v>2023</v>
      </c>
      <c r="F1351" s="142">
        <f>VLOOKUP(Tabla14[[#This Row],[id]],Tabla2[],'aux buscarv'!F$1,FALSE)</f>
        <v>13</v>
      </c>
      <c r="G1351" s="142" t="str">
        <f>VLOOKUP(Tabla14[[#This Row],[id]],Tabla2[],'aux buscarv'!G$1,FALSE)</f>
        <v>DAPPTE</v>
      </c>
      <c r="H1351" s="142" t="str">
        <f>VLOOKUP(Tabla14[[#This Row],[id]],Tabla2[],'aux buscarv'!H$1,FALSE)</f>
        <v>CABA</v>
      </c>
      <c r="I1351" s="142">
        <f>VLOOKUP(Tabla14[[#This Row],[id]],Tabla2[],'aux buscarv'!I$1,FALSE)</f>
        <v>58</v>
      </c>
      <c r="J1351" s="142" t="str">
        <f>VLOOKUP(Tabla14[[#This Row],[id]],Tabla2[],'aux buscarv'!J$1,FALSE)</f>
        <v>COMUNA 4</v>
      </c>
      <c r="K1351" s="142" t="str">
        <f>VLOOKUP(Tabla14[[#This Row],[id]],Tabla2[],'aux buscarv'!K$1,FALSE)</f>
        <v>POMPEYA</v>
      </c>
      <c r="L1351" s="142" t="str">
        <f>VLOOKUP(Tabla14[[#This Row],[id]],Tabla2[],'aux buscarv'!L$1,FALSE)</f>
        <v>ESTACION DR SAENZ NUEVA</v>
      </c>
      <c r="M1351" s="142" t="str">
        <f>VLOOKUP(Tabla14[[#This Row],[id]],Tabla2[],'aux buscarv'!M$1,FALSE)</f>
        <v>AV. SAENZ Y AV. PERITO MORENO</v>
      </c>
      <c r="N1351" s="143" t="str">
        <f>VLOOKUP(Tabla14[[#This Row],[id]],Tabla2[],'aux buscarv'!N$1,FALSE)</f>
        <v>https://goo.gl/maps/3Sj7z5RuZqVJAUgB7</v>
      </c>
      <c r="O1351" t="s">
        <v>109</v>
      </c>
      <c r="P1351" t="s">
        <v>110</v>
      </c>
      <c r="Q1351" t="s">
        <v>120</v>
      </c>
      <c r="R1351">
        <v>1</v>
      </c>
    </row>
    <row r="1352" spans="1:18" x14ac:dyDescent="0.25">
      <c r="A1352" t="s">
        <v>810</v>
      </c>
      <c r="B1352" s="46">
        <f>VLOOKUP(Tabla14[[#This Row],[id]],Tabla2[],'aux buscarv'!B$1,FALSE)</f>
        <v>45005</v>
      </c>
      <c r="C1352" s="61">
        <f>VLOOKUP(Tabla14[[#This Row],[id]],Tabla2[],'aux buscarv'!C$1,FALSE)</f>
        <v>20</v>
      </c>
      <c r="D1352" s="61">
        <f>VLOOKUP(Tabla14[[#This Row],[id]],Tabla2[],'aux buscarv'!D$1,FALSE)</f>
        <v>3</v>
      </c>
      <c r="E1352" s="61">
        <f>VLOOKUP(Tabla14[[#This Row],[id]],Tabla2[],'aux buscarv'!E$1,FALSE)</f>
        <v>2023</v>
      </c>
      <c r="F1352" s="61">
        <f>VLOOKUP(Tabla14[[#This Row],[id]],Tabla2[],'aux buscarv'!F$1,FALSE)</f>
        <v>13</v>
      </c>
      <c r="G1352" s="61" t="str">
        <f>VLOOKUP(Tabla14[[#This Row],[id]],Tabla2[],'aux buscarv'!G$1,FALSE)</f>
        <v>DAPPTE</v>
      </c>
      <c r="H1352" s="61" t="str">
        <f>VLOOKUP(Tabla14[[#This Row],[id]],Tabla2[],'aux buscarv'!H$1,FALSE)</f>
        <v>CABA</v>
      </c>
      <c r="I1352" s="61">
        <f>VLOOKUP(Tabla14[[#This Row],[id]],Tabla2[],'aux buscarv'!I$1,FALSE)</f>
        <v>58</v>
      </c>
      <c r="J1352" s="61" t="str">
        <f>VLOOKUP(Tabla14[[#This Row],[id]],Tabla2[],'aux buscarv'!J$1,FALSE)</f>
        <v>COMUNA 4</v>
      </c>
      <c r="K1352" s="61" t="str">
        <f>VLOOKUP(Tabla14[[#This Row],[id]],Tabla2[],'aux buscarv'!K$1,FALSE)</f>
        <v>POMPEYA</v>
      </c>
      <c r="L1352" s="61" t="str">
        <f>VLOOKUP(Tabla14[[#This Row],[id]],Tabla2[],'aux buscarv'!L$1,FALSE)</f>
        <v>ESTACION DR SAENZ NUEVA</v>
      </c>
      <c r="M1352" s="61" t="str">
        <f>VLOOKUP(Tabla14[[#This Row],[id]],Tabla2[],'aux buscarv'!M$1,FALSE)</f>
        <v>AV. SAENZ Y AV. PERITO MORENO</v>
      </c>
      <c r="N1352" s="62" t="str">
        <f>VLOOKUP(Tabla14[[#This Row],[id]],Tabla2[],'aux buscarv'!N$1,FALSE)</f>
        <v>https://goo.gl/maps/3Sj7z5RuZqVJAUgB7</v>
      </c>
      <c r="O1352" t="s">
        <v>109</v>
      </c>
      <c r="P1352" t="s">
        <v>113</v>
      </c>
      <c r="Q1352" t="s">
        <v>112</v>
      </c>
      <c r="R1352">
        <v>26</v>
      </c>
    </row>
    <row r="1353" spans="1:18" x14ac:dyDescent="0.25">
      <c r="A1353" t="s">
        <v>810</v>
      </c>
      <c r="B1353" s="46">
        <f>VLOOKUP(Tabla14[[#This Row],[id]],Tabla2[],'aux buscarv'!B$1,FALSE)</f>
        <v>45005</v>
      </c>
      <c r="C1353" s="61">
        <f>VLOOKUP(Tabla14[[#This Row],[id]],Tabla2[],'aux buscarv'!C$1,FALSE)</f>
        <v>20</v>
      </c>
      <c r="D1353" s="61">
        <f>VLOOKUP(Tabla14[[#This Row],[id]],Tabla2[],'aux buscarv'!D$1,FALSE)</f>
        <v>3</v>
      </c>
      <c r="E1353" s="61">
        <f>VLOOKUP(Tabla14[[#This Row],[id]],Tabla2[],'aux buscarv'!E$1,FALSE)</f>
        <v>2023</v>
      </c>
      <c r="F1353" s="61">
        <f>VLOOKUP(Tabla14[[#This Row],[id]],Tabla2[],'aux buscarv'!F$1,FALSE)</f>
        <v>13</v>
      </c>
      <c r="G1353" s="61" t="str">
        <f>VLOOKUP(Tabla14[[#This Row],[id]],Tabla2[],'aux buscarv'!G$1,FALSE)</f>
        <v>DAPPTE</v>
      </c>
      <c r="H1353" s="61" t="str">
        <f>VLOOKUP(Tabla14[[#This Row],[id]],Tabla2[],'aux buscarv'!H$1,FALSE)</f>
        <v>CABA</v>
      </c>
      <c r="I1353" s="61">
        <f>VLOOKUP(Tabla14[[#This Row],[id]],Tabla2[],'aux buscarv'!I$1,FALSE)</f>
        <v>58</v>
      </c>
      <c r="J1353" s="61" t="str">
        <f>VLOOKUP(Tabla14[[#This Row],[id]],Tabla2[],'aux buscarv'!J$1,FALSE)</f>
        <v>COMUNA 4</v>
      </c>
      <c r="K1353" s="61" t="str">
        <f>VLOOKUP(Tabla14[[#This Row],[id]],Tabla2[],'aux buscarv'!K$1,FALSE)</f>
        <v>POMPEYA</v>
      </c>
      <c r="L1353" s="61" t="str">
        <f>VLOOKUP(Tabla14[[#This Row],[id]],Tabla2[],'aux buscarv'!L$1,FALSE)</f>
        <v>ESTACION DR SAENZ NUEVA</v>
      </c>
      <c r="M1353" s="61" t="str">
        <f>VLOOKUP(Tabla14[[#This Row],[id]],Tabla2[],'aux buscarv'!M$1,FALSE)</f>
        <v>AV. SAENZ Y AV. PERITO MORENO</v>
      </c>
      <c r="N1353" s="62" t="str">
        <f>VLOOKUP(Tabla14[[#This Row],[id]],Tabla2[],'aux buscarv'!N$1,FALSE)</f>
        <v>https://goo.gl/maps/3Sj7z5RuZqVJAUgB7</v>
      </c>
      <c r="O1353" t="s">
        <v>114</v>
      </c>
      <c r="P1353" t="s">
        <v>115</v>
      </c>
      <c r="Q1353" t="s">
        <v>111</v>
      </c>
      <c r="R1353">
        <v>83</v>
      </c>
    </row>
    <row r="1354" spans="1:18" x14ac:dyDescent="0.25">
      <c r="A1354" t="s">
        <v>810</v>
      </c>
      <c r="B1354" s="46">
        <f>VLOOKUP(Tabla14[[#This Row],[id]],Tabla2[],'aux buscarv'!B$1,FALSE)</f>
        <v>45005</v>
      </c>
      <c r="C1354" s="61">
        <f>VLOOKUP(Tabla14[[#This Row],[id]],Tabla2[],'aux buscarv'!C$1,FALSE)</f>
        <v>20</v>
      </c>
      <c r="D1354" s="61">
        <f>VLOOKUP(Tabla14[[#This Row],[id]],Tabla2[],'aux buscarv'!D$1,FALSE)</f>
        <v>3</v>
      </c>
      <c r="E1354" s="61">
        <f>VLOOKUP(Tabla14[[#This Row],[id]],Tabla2[],'aux buscarv'!E$1,FALSE)</f>
        <v>2023</v>
      </c>
      <c r="F1354" s="61">
        <f>VLOOKUP(Tabla14[[#This Row],[id]],Tabla2[],'aux buscarv'!F$1,FALSE)</f>
        <v>13</v>
      </c>
      <c r="G1354" s="61" t="str">
        <f>VLOOKUP(Tabla14[[#This Row],[id]],Tabla2[],'aux buscarv'!G$1,FALSE)</f>
        <v>DAPPTE</v>
      </c>
      <c r="H1354" s="61" t="str">
        <f>VLOOKUP(Tabla14[[#This Row],[id]],Tabla2[],'aux buscarv'!H$1,FALSE)</f>
        <v>CABA</v>
      </c>
      <c r="I1354" s="61">
        <f>VLOOKUP(Tabla14[[#This Row],[id]],Tabla2[],'aux buscarv'!I$1,FALSE)</f>
        <v>58</v>
      </c>
      <c r="J1354" s="61" t="str">
        <f>VLOOKUP(Tabla14[[#This Row],[id]],Tabla2[],'aux buscarv'!J$1,FALSE)</f>
        <v>COMUNA 4</v>
      </c>
      <c r="K1354" s="61" t="str">
        <f>VLOOKUP(Tabla14[[#This Row],[id]],Tabla2[],'aux buscarv'!K$1,FALSE)</f>
        <v>POMPEYA</v>
      </c>
      <c r="L1354" s="61" t="str">
        <f>VLOOKUP(Tabla14[[#This Row],[id]],Tabla2[],'aux buscarv'!L$1,FALSE)</f>
        <v>ESTACION DR SAENZ NUEVA</v>
      </c>
      <c r="M1354" s="61" t="str">
        <f>VLOOKUP(Tabla14[[#This Row],[id]],Tabla2[],'aux buscarv'!M$1,FALSE)</f>
        <v>AV. SAENZ Y AV. PERITO MORENO</v>
      </c>
      <c r="N1354" s="62" t="str">
        <f>VLOOKUP(Tabla14[[#This Row],[id]],Tabla2[],'aux buscarv'!N$1,FALSE)</f>
        <v>https://goo.gl/maps/3Sj7z5RuZqVJAUgB7</v>
      </c>
      <c r="O1354" t="s">
        <v>114</v>
      </c>
      <c r="P1354" t="s">
        <v>123</v>
      </c>
      <c r="Q1354" t="s">
        <v>124</v>
      </c>
      <c r="R1354">
        <v>4</v>
      </c>
    </row>
    <row r="1355" spans="1:18" x14ac:dyDescent="0.25">
      <c r="A1355" t="s">
        <v>810</v>
      </c>
      <c r="B1355" s="46">
        <f>VLOOKUP(Tabla14[[#This Row],[id]],Tabla2[],'aux buscarv'!B$1,FALSE)</f>
        <v>45005</v>
      </c>
      <c r="C1355" s="61">
        <f>VLOOKUP(Tabla14[[#This Row],[id]],Tabla2[],'aux buscarv'!C$1,FALSE)</f>
        <v>20</v>
      </c>
      <c r="D1355" s="61">
        <f>VLOOKUP(Tabla14[[#This Row],[id]],Tabla2[],'aux buscarv'!D$1,FALSE)</f>
        <v>3</v>
      </c>
      <c r="E1355" s="61">
        <f>VLOOKUP(Tabla14[[#This Row],[id]],Tabla2[],'aux buscarv'!E$1,FALSE)</f>
        <v>2023</v>
      </c>
      <c r="F1355" s="61">
        <f>VLOOKUP(Tabla14[[#This Row],[id]],Tabla2[],'aux buscarv'!F$1,FALSE)</f>
        <v>13</v>
      </c>
      <c r="G1355" s="61" t="str">
        <f>VLOOKUP(Tabla14[[#This Row],[id]],Tabla2[],'aux buscarv'!G$1,FALSE)</f>
        <v>DAPPTE</v>
      </c>
      <c r="H1355" s="61" t="str">
        <f>VLOOKUP(Tabla14[[#This Row],[id]],Tabla2[],'aux buscarv'!H$1,FALSE)</f>
        <v>CABA</v>
      </c>
      <c r="I1355" s="61">
        <f>VLOOKUP(Tabla14[[#This Row],[id]],Tabla2[],'aux buscarv'!I$1,FALSE)</f>
        <v>58</v>
      </c>
      <c r="J1355" s="61" t="str">
        <f>VLOOKUP(Tabla14[[#This Row],[id]],Tabla2[],'aux buscarv'!J$1,FALSE)</f>
        <v>COMUNA 4</v>
      </c>
      <c r="K1355" s="61" t="str">
        <f>VLOOKUP(Tabla14[[#This Row],[id]],Tabla2[],'aux buscarv'!K$1,FALSE)</f>
        <v>POMPEYA</v>
      </c>
      <c r="L1355" s="61" t="str">
        <f>VLOOKUP(Tabla14[[#This Row],[id]],Tabla2[],'aux buscarv'!L$1,FALSE)</f>
        <v>ESTACION DR SAENZ NUEVA</v>
      </c>
      <c r="M1355" s="61" t="str">
        <f>VLOOKUP(Tabla14[[#This Row],[id]],Tabla2[],'aux buscarv'!M$1,FALSE)</f>
        <v>AV. SAENZ Y AV. PERITO MORENO</v>
      </c>
      <c r="N1355" s="62" t="str">
        <f>VLOOKUP(Tabla14[[#This Row],[id]],Tabla2[],'aux buscarv'!N$1,FALSE)</f>
        <v>https://goo.gl/maps/3Sj7z5RuZqVJAUgB7</v>
      </c>
      <c r="O1355" t="s">
        <v>114</v>
      </c>
      <c r="P1355" t="s">
        <v>123</v>
      </c>
      <c r="Q1355" t="s">
        <v>111</v>
      </c>
      <c r="R1355">
        <v>112</v>
      </c>
    </row>
    <row r="1356" spans="1:18" x14ac:dyDescent="0.25">
      <c r="A1356" t="s">
        <v>789</v>
      </c>
      <c r="B1356" s="46">
        <f>VLOOKUP(Tabla14[[#This Row],[id]],Tabla2[],'aux buscarv'!B$1,FALSE)</f>
        <v>45005</v>
      </c>
      <c r="C1356" s="61">
        <f>VLOOKUP(Tabla14[[#This Row],[id]],Tabla2[],'aux buscarv'!C$1,FALSE)</f>
        <v>20</v>
      </c>
      <c r="D1356" s="61">
        <f>VLOOKUP(Tabla14[[#This Row],[id]],Tabla2[],'aux buscarv'!D$1,FALSE)</f>
        <v>3</v>
      </c>
      <c r="E1356" s="61">
        <f>VLOOKUP(Tabla14[[#This Row],[id]],Tabla2[],'aux buscarv'!E$1,FALSE)</f>
        <v>2023</v>
      </c>
      <c r="F1356" s="61">
        <f>VLOOKUP(Tabla14[[#This Row],[id]],Tabla2[],'aux buscarv'!F$1,FALSE)</f>
        <v>13</v>
      </c>
      <c r="G1356" s="61" t="str">
        <f>VLOOKUP(Tabla14[[#This Row],[id]],Tabla2[],'aux buscarv'!G$1,FALSE)</f>
        <v>DAPPTE</v>
      </c>
      <c r="H1356" s="61" t="str">
        <f>VLOOKUP(Tabla14[[#This Row],[id]],Tabla2[],'aux buscarv'!H$1,FALSE)</f>
        <v>CABA</v>
      </c>
      <c r="I1356" s="61">
        <f>VLOOKUP(Tabla14[[#This Row],[id]],Tabla2[],'aux buscarv'!I$1,FALSE)</f>
        <v>60</v>
      </c>
      <c r="J1356" s="61" t="str">
        <f>VLOOKUP(Tabla14[[#This Row],[id]],Tabla2[],'aux buscarv'!J$1,FALSE)</f>
        <v>COMUNA 13</v>
      </c>
      <c r="K1356" s="61" t="str">
        <f>VLOOKUP(Tabla14[[#This Row],[id]],Tabla2[],'aux buscarv'!K$1,FALSE)</f>
        <v>NUÑEZ</v>
      </c>
      <c r="L1356" s="61" t="str">
        <f>VLOOKUP(Tabla14[[#This Row],[id]],Tabla2[],'aux buscarv'!L$1,FALSE)</f>
        <v>EX ESMA</v>
      </c>
      <c r="M1356" s="61" t="str">
        <f>VLOOKUP(Tabla14[[#This Row],[id]],Tabla2[],'aux buscarv'!M$1,FALSE)</f>
        <v>AV DEL LIBERTADOR 8151</v>
      </c>
      <c r="N1356" s="62" t="str">
        <f>VLOOKUP(Tabla14[[#This Row],[id]],Tabla2[],'aux buscarv'!N$1,FALSE)</f>
        <v>https://goo.gl/maps/M4VG4Mvm3ohvf7A27</v>
      </c>
      <c r="O1356" t="s">
        <v>109</v>
      </c>
      <c r="P1356" t="s">
        <v>110</v>
      </c>
      <c r="Q1356" t="s">
        <v>111</v>
      </c>
      <c r="R1356">
        <v>27</v>
      </c>
    </row>
    <row r="1357" spans="1:18" x14ac:dyDescent="0.25">
      <c r="A1357" t="s">
        <v>789</v>
      </c>
      <c r="B1357" s="46">
        <f>VLOOKUP(Tabla14[[#This Row],[id]],Tabla2[],'aux buscarv'!B$1,FALSE)</f>
        <v>45005</v>
      </c>
      <c r="C1357" s="61">
        <f>VLOOKUP(Tabla14[[#This Row],[id]],Tabla2[],'aux buscarv'!C$1,FALSE)</f>
        <v>20</v>
      </c>
      <c r="D1357" s="61">
        <f>VLOOKUP(Tabla14[[#This Row],[id]],Tabla2[],'aux buscarv'!D$1,FALSE)</f>
        <v>3</v>
      </c>
      <c r="E1357" s="61">
        <f>VLOOKUP(Tabla14[[#This Row],[id]],Tabla2[],'aux buscarv'!E$1,FALSE)</f>
        <v>2023</v>
      </c>
      <c r="F1357" s="61">
        <f>VLOOKUP(Tabla14[[#This Row],[id]],Tabla2[],'aux buscarv'!F$1,FALSE)</f>
        <v>13</v>
      </c>
      <c r="G1357" s="61" t="str">
        <f>VLOOKUP(Tabla14[[#This Row],[id]],Tabla2[],'aux buscarv'!G$1,FALSE)</f>
        <v>DAPPTE</v>
      </c>
      <c r="H1357" s="61" t="str">
        <f>VLOOKUP(Tabla14[[#This Row],[id]],Tabla2[],'aux buscarv'!H$1,FALSE)</f>
        <v>CABA</v>
      </c>
      <c r="I1357" s="61">
        <f>VLOOKUP(Tabla14[[#This Row],[id]],Tabla2[],'aux buscarv'!I$1,FALSE)</f>
        <v>60</v>
      </c>
      <c r="J1357" s="61" t="str">
        <f>VLOOKUP(Tabla14[[#This Row],[id]],Tabla2[],'aux buscarv'!J$1,FALSE)</f>
        <v>COMUNA 13</v>
      </c>
      <c r="K1357" s="61" t="str">
        <f>VLOOKUP(Tabla14[[#This Row],[id]],Tabla2[],'aux buscarv'!K$1,FALSE)</f>
        <v>NUÑEZ</v>
      </c>
      <c r="L1357" s="61" t="str">
        <f>VLOOKUP(Tabla14[[#This Row],[id]],Tabla2[],'aux buscarv'!L$1,FALSE)</f>
        <v>EX ESMA</v>
      </c>
      <c r="M1357" s="61" t="str">
        <f>VLOOKUP(Tabla14[[#This Row],[id]],Tabla2[],'aux buscarv'!M$1,FALSE)</f>
        <v>AV DEL LIBERTADOR 8151</v>
      </c>
      <c r="N1357" s="62" t="str">
        <f>VLOOKUP(Tabla14[[#This Row],[id]],Tabla2[],'aux buscarv'!N$1,FALSE)</f>
        <v>https://goo.gl/maps/M4VG4Mvm3ohvf7A27</v>
      </c>
      <c r="O1357" t="s">
        <v>109</v>
      </c>
      <c r="P1357" t="s">
        <v>110</v>
      </c>
      <c r="Q1357" t="s">
        <v>112</v>
      </c>
      <c r="R1357">
        <v>48</v>
      </c>
    </row>
    <row r="1358" spans="1:18" x14ac:dyDescent="0.25">
      <c r="A1358" t="s">
        <v>789</v>
      </c>
      <c r="B1358" s="46">
        <f>VLOOKUP(Tabla14[[#This Row],[id]],Tabla2[],'aux buscarv'!B$1,FALSE)</f>
        <v>45005</v>
      </c>
      <c r="C1358" s="61">
        <f>VLOOKUP(Tabla14[[#This Row],[id]],Tabla2[],'aux buscarv'!C$1,FALSE)</f>
        <v>20</v>
      </c>
      <c r="D1358" s="61">
        <f>VLOOKUP(Tabla14[[#This Row],[id]],Tabla2[],'aux buscarv'!D$1,FALSE)</f>
        <v>3</v>
      </c>
      <c r="E1358" s="61">
        <f>VLOOKUP(Tabla14[[#This Row],[id]],Tabla2[],'aux buscarv'!E$1,FALSE)</f>
        <v>2023</v>
      </c>
      <c r="F1358" s="61">
        <f>VLOOKUP(Tabla14[[#This Row],[id]],Tabla2[],'aux buscarv'!F$1,FALSE)</f>
        <v>13</v>
      </c>
      <c r="G1358" s="61" t="str">
        <f>VLOOKUP(Tabla14[[#This Row],[id]],Tabla2[],'aux buscarv'!G$1,FALSE)</f>
        <v>DAPPTE</v>
      </c>
      <c r="H1358" s="61" t="str">
        <f>VLOOKUP(Tabla14[[#This Row],[id]],Tabla2[],'aux buscarv'!H$1,FALSE)</f>
        <v>CABA</v>
      </c>
      <c r="I1358" s="61">
        <f>VLOOKUP(Tabla14[[#This Row],[id]],Tabla2[],'aux buscarv'!I$1,FALSE)</f>
        <v>60</v>
      </c>
      <c r="J1358" s="61" t="str">
        <f>VLOOKUP(Tabla14[[#This Row],[id]],Tabla2[],'aux buscarv'!J$1,FALSE)</f>
        <v>COMUNA 13</v>
      </c>
      <c r="K1358" s="61" t="str">
        <f>VLOOKUP(Tabla14[[#This Row],[id]],Tabla2[],'aux buscarv'!K$1,FALSE)</f>
        <v>NUÑEZ</v>
      </c>
      <c r="L1358" s="61" t="str">
        <f>VLOOKUP(Tabla14[[#This Row],[id]],Tabla2[],'aux buscarv'!L$1,FALSE)</f>
        <v>EX ESMA</v>
      </c>
      <c r="M1358" s="61" t="str">
        <f>VLOOKUP(Tabla14[[#This Row],[id]],Tabla2[],'aux buscarv'!M$1,FALSE)</f>
        <v>AV DEL LIBERTADOR 8151</v>
      </c>
      <c r="N1358" s="62" t="str">
        <f>VLOOKUP(Tabla14[[#This Row],[id]],Tabla2[],'aux buscarv'!N$1,FALSE)</f>
        <v>https://goo.gl/maps/M4VG4Mvm3ohvf7A27</v>
      </c>
      <c r="O1358" t="s">
        <v>109</v>
      </c>
      <c r="P1358" t="s">
        <v>113</v>
      </c>
      <c r="Q1358" t="s">
        <v>112</v>
      </c>
      <c r="R1358">
        <v>11</v>
      </c>
    </row>
    <row r="1359" spans="1:18" x14ac:dyDescent="0.25">
      <c r="A1359" t="s">
        <v>789</v>
      </c>
      <c r="B1359" s="46">
        <f>VLOOKUP(Tabla14[[#This Row],[id]],Tabla2[],'aux buscarv'!B$1,FALSE)</f>
        <v>45005</v>
      </c>
      <c r="C1359" s="61">
        <f>VLOOKUP(Tabla14[[#This Row],[id]],Tabla2[],'aux buscarv'!C$1,FALSE)</f>
        <v>20</v>
      </c>
      <c r="D1359" s="61">
        <f>VLOOKUP(Tabla14[[#This Row],[id]],Tabla2[],'aux buscarv'!D$1,FALSE)</f>
        <v>3</v>
      </c>
      <c r="E1359" s="61">
        <f>VLOOKUP(Tabla14[[#This Row],[id]],Tabla2[],'aux buscarv'!E$1,FALSE)</f>
        <v>2023</v>
      </c>
      <c r="F1359" s="61">
        <f>VLOOKUP(Tabla14[[#This Row],[id]],Tabla2[],'aux buscarv'!F$1,FALSE)</f>
        <v>13</v>
      </c>
      <c r="G1359" s="61" t="str">
        <f>VLOOKUP(Tabla14[[#This Row],[id]],Tabla2[],'aux buscarv'!G$1,FALSE)</f>
        <v>DAPPTE</v>
      </c>
      <c r="H1359" s="61" t="str">
        <f>VLOOKUP(Tabla14[[#This Row],[id]],Tabla2[],'aux buscarv'!H$1,FALSE)</f>
        <v>CABA</v>
      </c>
      <c r="I1359" s="61">
        <f>VLOOKUP(Tabla14[[#This Row],[id]],Tabla2[],'aux buscarv'!I$1,FALSE)</f>
        <v>60</v>
      </c>
      <c r="J1359" s="61" t="str">
        <f>VLOOKUP(Tabla14[[#This Row],[id]],Tabla2[],'aux buscarv'!J$1,FALSE)</f>
        <v>COMUNA 13</v>
      </c>
      <c r="K1359" s="61" t="str">
        <f>VLOOKUP(Tabla14[[#This Row],[id]],Tabla2[],'aux buscarv'!K$1,FALSE)</f>
        <v>NUÑEZ</v>
      </c>
      <c r="L1359" s="61" t="str">
        <f>VLOOKUP(Tabla14[[#This Row],[id]],Tabla2[],'aux buscarv'!L$1,FALSE)</f>
        <v>EX ESMA</v>
      </c>
      <c r="M1359" s="61" t="str">
        <f>VLOOKUP(Tabla14[[#This Row],[id]],Tabla2[],'aux buscarv'!M$1,FALSE)</f>
        <v>AV DEL LIBERTADOR 8151</v>
      </c>
      <c r="N1359" s="62" t="str">
        <f>VLOOKUP(Tabla14[[#This Row],[id]],Tabla2[],'aux buscarv'!N$1,FALSE)</f>
        <v>https://goo.gl/maps/M4VG4Mvm3ohvf7A27</v>
      </c>
      <c r="O1359" t="s">
        <v>114</v>
      </c>
      <c r="P1359" t="s">
        <v>115</v>
      </c>
      <c r="Q1359" t="s">
        <v>111</v>
      </c>
      <c r="R1359">
        <v>50</v>
      </c>
    </row>
    <row r="1360" spans="1:18" x14ac:dyDescent="0.25">
      <c r="A1360" t="s">
        <v>783</v>
      </c>
      <c r="B1360" s="46">
        <f>VLOOKUP(Tabla14[[#This Row],[id]],Tabla2[],'aux buscarv'!B$1,FALSE)</f>
        <v>45005</v>
      </c>
      <c r="C1360" s="61">
        <f>VLOOKUP(Tabla14[[#This Row],[id]],Tabla2[],'aux buscarv'!C$1,FALSE)</f>
        <v>20</v>
      </c>
      <c r="D1360" s="61">
        <f>VLOOKUP(Tabla14[[#This Row],[id]],Tabla2[],'aux buscarv'!D$1,FALSE)</f>
        <v>3</v>
      </c>
      <c r="E1360" s="61">
        <f>VLOOKUP(Tabla14[[#This Row],[id]],Tabla2[],'aux buscarv'!E$1,FALSE)</f>
        <v>2023</v>
      </c>
      <c r="F1360" s="61">
        <f>VLOOKUP(Tabla14[[#This Row],[id]],Tabla2[],'aux buscarv'!F$1,FALSE)</f>
        <v>13</v>
      </c>
      <c r="G1360" s="61" t="str">
        <f>VLOOKUP(Tabla14[[#This Row],[id]],Tabla2[],'aux buscarv'!G$1,FALSE)</f>
        <v>DAPPTE</v>
      </c>
      <c r="H1360" s="61" t="str">
        <f>VLOOKUP(Tabla14[[#This Row],[id]],Tabla2[],'aux buscarv'!H$1,FALSE)</f>
        <v>BUENOS AIRES</v>
      </c>
      <c r="I1360" s="61">
        <f>VLOOKUP(Tabla14[[#This Row],[id]],Tabla2[],'aux buscarv'!I$1,FALSE)</f>
        <v>59</v>
      </c>
      <c r="J1360" s="61" t="str">
        <f>VLOOKUP(Tabla14[[#This Row],[id]],Tabla2[],'aux buscarv'!J$1,FALSE)</f>
        <v>LA MATANZA</v>
      </c>
      <c r="K1360" s="61" t="str">
        <f>VLOOKUP(Tabla14[[#This Row],[id]],Tabla2[],'aux buscarv'!K$1,FALSE)</f>
        <v>VILLA MADERO</v>
      </c>
      <c r="L1360" s="61" t="str">
        <f>VLOOKUP(Tabla14[[#This Row],[id]],Tabla2[],'aux buscarv'!L$1,FALSE)</f>
        <v>JUNTA VECINAL CIUDAD CELINA</v>
      </c>
      <c r="M1360" s="61" t="str">
        <f>VLOOKUP(Tabla14[[#This Row],[id]],Tabla2[],'aux buscarv'!M$1,FALSE)</f>
        <v>MODENA 116</v>
      </c>
      <c r="N1360" s="62" t="str">
        <f>VLOOKUP(Tabla14[[#This Row],[id]],Tabla2[],'aux buscarv'!N$1,FALSE)</f>
        <v>https://goo.gl/maps/s4dZQAgbjvnZ1KB78</v>
      </c>
      <c r="O1360" t="s">
        <v>109</v>
      </c>
      <c r="P1360" t="s">
        <v>110</v>
      </c>
      <c r="Q1360" t="s">
        <v>111</v>
      </c>
      <c r="R1360">
        <v>8</v>
      </c>
    </row>
    <row r="1361" spans="1:18" x14ac:dyDescent="0.25">
      <c r="A1361" t="s">
        <v>783</v>
      </c>
      <c r="B1361" s="46">
        <f>VLOOKUP(Tabla14[[#This Row],[id]],Tabla2[],'aux buscarv'!B$1,FALSE)</f>
        <v>45005</v>
      </c>
      <c r="C1361" s="61">
        <f>VLOOKUP(Tabla14[[#This Row],[id]],Tabla2[],'aux buscarv'!C$1,FALSE)</f>
        <v>20</v>
      </c>
      <c r="D1361" s="61">
        <f>VLOOKUP(Tabla14[[#This Row],[id]],Tabla2[],'aux buscarv'!D$1,FALSE)</f>
        <v>3</v>
      </c>
      <c r="E1361" s="61">
        <f>VLOOKUP(Tabla14[[#This Row],[id]],Tabla2[],'aux buscarv'!E$1,FALSE)</f>
        <v>2023</v>
      </c>
      <c r="F1361" s="61">
        <f>VLOOKUP(Tabla14[[#This Row],[id]],Tabla2[],'aux buscarv'!F$1,FALSE)</f>
        <v>13</v>
      </c>
      <c r="G1361" s="61" t="str">
        <f>VLOOKUP(Tabla14[[#This Row],[id]],Tabla2[],'aux buscarv'!G$1,FALSE)</f>
        <v>DAPPTE</v>
      </c>
      <c r="H1361" s="61" t="str">
        <f>VLOOKUP(Tabla14[[#This Row],[id]],Tabla2[],'aux buscarv'!H$1,FALSE)</f>
        <v>BUENOS AIRES</v>
      </c>
      <c r="I1361" s="61">
        <f>VLOOKUP(Tabla14[[#This Row],[id]],Tabla2[],'aux buscarv'!I$1,FALSE)</f>
        <v>59</v>
      </c>
      <c r="J1361" s="61" t="str">
        <f>VLOOKUP(Tabla14[[#This Row],[id]],Tabla2[],'aux buscarv'!J$1,FALSE)</f>
        <v>LA MATANZA</v>
      </c>
      <c r="K1361" s="61" t="str">
        <f>VLOOKUP(Tabla14[[#This Row],[id]],Tabla2[],'aux buscarv'!K$1,FALSE)</f>
        <v>VILLA MADERO</v>
      </c>
      <c r="L1361" s="61" t="str">
        <f>VLOOKUP(Tabla14[[#This Row],[id]],Tabla2[],'aux buscarv'!L$1,FALSE)</f>
        <v>JUNTA VECINAL CIUDAD CELINA</v>
      </c>
      <c r="M1361" s="61" t="str">
        <f>VLOOKUP(Tabla14[[#This Row],[id]],Tabla2[],'aux buscarv'!M$1,FALSE)</f>
        <v>MODENA 116</v>
      </c>
      <c r="N1361" s="62" t="str">
        <f>VLOOKUP(Tabla14[[#This Row],[id]],Tabla2[],'aux buscarv'!N$1,FALSE)</f>
        <v>https://goo.gl/maps/s4dZQAgbjvnZ1KB78</v>
      </c>
      <c r="O1361" t="s">
        <v>109</v>
      </c>
      <c r="P1361" t="s">
        <v>110</v>
      </c>
      <c r="Q1361" t="s">
        <v>112</v>
      </c>
      <c r="R1361">
        <v>10</v>
      </c>
    </row>
    <row r="1362" spans="1:18" x14ac:dyDescent="0.25">
      <c r="A1362" t="s">
        <v>783</v>
      </c>
      <c r="B1362" s="46">
        <f>VLOOKUP(Tabla14[[#This Row],[id]],Tabla2[],'aux buscarv'!B$1,FALSE)</f>
        <v>45005</v>
      </c>
      <c r="C1362" s="61">
        <f>VLOOKUP(Tabla14[[#This Row],[id]],Tabla2[],'aux buscarv'!C$1,FALSE)</f>
        <v>20</v>
      </c>
      <c r="D1362" s="61">
        <f>VLOOKUP(Tabla14[[#This Row],[id]],Tabla2[],'aux buscarv'!D$1,FALSE)</f>
        <v>3</v>
      </c>
      <c r="E1362" s="61">
        <f>VLOOKUP(Tabla14[[#This Row],[id]],Tabla2[],'aux buscarv'!E$1,FALSE)</f>
        <v>2023</v>
      </c>
      <c r="F1362" s="61">
        <f>VLOOKUP(Tabla14[[#This Row],[id]],Tabla2[],'aux buscarv'!F$1,FALSE)</f>
        <v>13</v>
      </c>
      <c r="G1362" s="61" t="str">
        <f>VLOOKUP(Tabla14[[#This Row],[id]],Tabla2[],'aux buscarv'!G$1,FALSE)</f>
        <v>DAPPTE</v>
      </c>
      <c r="H1362" s="61" t="str">
        <f>VLOOKUP(Tabla14[[#This Row],[id]],Tabla2[],'aux buscarv'!H$1,FALSE)</f>
        <v>BUENOS AIRES</v>
      </c>
      <c r="I1362" s="61">
        <f>VLOOKUP(Tabla14[[#This Row],[id]],Tabla2[],'aux buscarv'!I$1,FALSE)</f>
        <v>59</v>
      </c>
      <c r="J1362" s="61" t="str">
        <f>VLOOKUP(Tabla14[[#This Row],[id]],Tabla2[],'aux buscarv'!J$1,FALSE)</f>
        <v>LA MATANZA</v>
      </c>
      <c r="K1362" s="61" t="str">
        <f>VLOOKUP(Tabla14[[#This Row],[id]],Tabla2[],'aux buscarv'!K$1,FALSE)</f>
        <v>VILLA MADERO</v>
      </c>
      <c r="L1362" s="61" t="str">
        <f>VLOOKUP(Tabla14[[#This Row],[id]],Tabla2[],'aux buscarv'!L$1,FALSE)</f>
        <v>JUNTA VECINAL CIUDAD CELINA</v>
      </c>
      <c r="M1362" s="61" t="str">
        <f>VLOOKUP(Tabla14[[#This Row],[id]],Tabla2[],'aux buscarv'!M$1,FALSE)</f>
        <v>MODENA 116</v>
      </c>
      <c r="N1362" s="62" t="str">
        <f>VLOOKUP(Tabla14[[#This Row],[id]],Tabla2[],'aux buscarv'!N$1,FALSE)</f>
        <v>https://goo.gl/maps/s4dZQAgbjvnZ1KB78</v>
      </c>
      <c r="O1362" t="s">
        <v>109</v>
      </c>
      <c r="P1362" t="s">
        <v>110</v>
      </c>
      <c r="Q1362" t="s">
        <v>120</v>
      </c>
      <c r="R1362">
        <v>3</v>
      </c>
    </row>
    <row r="1363" spans="1:18" x14ac:dyDescent="0.25">
      <c r="A1363" t="s">
        <v>783</v>
      </c>
      <c r="B1363" s="46">
        <f>VLOOKUP(Tabla14[[#This Row],[id]],Tabla2[],'aux buscarv'!B$1,FALSE)</f>
        <v>45005</v>
      </c>
      <c r="C1363" s="61">
        <f>VLOOKUP(Tabla14[[#This Row],[id]],Tabla2[],'aux buscarv'!C$1,FALSE)</f>
        <v>20</v>
      </c>
      <c r="D1363" s="61">
        <f>VLOOKUP(Tabla14[[#This Row],[id]],Tabla2[],'aux buscarv'!D$1,FALSE)</f>
        <v>3</v>
      </c>
      <c r="E1363" s="61">
        <f>VLOOKUP(Tabla14[[#This Row],[id]],Tabla2[],'aux buscarv'!E$1,FALSE)</f>
        <v>2023</v>
      </c>
      <c r="F1363" s="61">
        <f>VLOOKUP(Tabla14[[#This Row],[id]],Tabla2[],'aux buscarv'!F$1,FALSE)</f>
        <v>13</v>
      </c>
      <c r="G1363" s="61" t="str">
        <f>VLOOKUP(Tabla14[[#This Row],[id]],Tabla2[],'aux buscarv'!G$1,FALSE)</f>
        <v>DAPPTE</v>
      </c>
      <c r="H1363" s="61" t="str">
        <f>VLOOKUP(Tabla14[[#This Row],[id]],Tabla2[],'aux buscarv'!H$1,FALSE)</f>
        <v>BUENOS AIRES</v>
      </c>
      <c r="I1363" s="61">
        <f>VLOOKUP(Tabla14[[#This Row],[id]],Tabla2[],'aux buscarv'!I$1,FALSE)</f>
        <v>59</v>
      </c>
      <c r="J1363" s="61" t="str">
        <f>VLOOKUP(Tabla14[[#This Row],[id]],Tabla2[],'aux buscarv'!J$1,FALSE)</f>
        <v>LA MATANZA</v>
      </c>
      <c r="K1363" s="61" t="str">
        <f>VLOOKUP(Tabla14[[#This Row],[id]],Tabla2[],'aux buscarv'!K$1,FALSE)</f>
        <v>VILLA MADERO</v>
      </c>
      <c r="L1363" s="61" t="str">
        <f>VLOOKUP(Tabla14[[#This Row],[id]],Tabla2[],'aux buscarv'!L$1,FALSE)</f>
        <v>JUNTA VECINAL CIUDAD CELINA</v>
      </c>
      <c r="M1363" s="61" t="str">
        <f>VLOOKUP(Tabla14[[#This Row],[id]],Tabla2[],'aux buscarv'!M$1,FALSE)</f>
        <v>MODENA 116</v>
      </c>
      <c r="N1363" s="62" t="str">
        <f>VLOOKUP(Tabla14[[#This Row],[id]],Tabla2[],'aux buscarv'!N$1,FALSE)</f>
        <v>https://goo.gl/maps/s4dZQAgbjvnZ1KB78</v>
      </c>
      <c r="O1363" t="s">
        <v>109</v>
      </c>
      <c r="P1363" t="s">
        <v>113</v>
      </c>
      <c r="Q1363" t="s">
        <v>112</v>
      </c>
      <c r="R1363">
        <v>5</v>
      </c>
    </row>
    <row r="1364" spans="1:18" x14ac:dyDescent="0.25">
      <c r="A1364" t="s">
        <v>783</v>
      </c>
      <c r="B1364" s="46">
        <f>VLOOKUP(Tabla14[[#This Row],[id]],Tabla2[],'aux buscarv'!B$1,FALSE)</f>
        <v>45005</v>
      </c>
      <c r="C1364" s="61">
        <f>VLOOKUP(Tabla14[[#This Row],[id]],Tabla2[],'aux buscarv'!C$1,FALSE)</f>
        <v>20</v>
      </c>
      <c r="D1364" s="61">
        <f>VLOOKUP(Tabla14[[#This Row],[id]],Tabla2[],'aux buscarv'!D$1,FALSE)</f>
        <v>3</v>
      </c>
      <c r="E1364" s="61">
        <f>VLOOKUP(Tabla14[[#This Row],[id]],Tabla2[],'aux buscarv'!E$1,FALSE)</f>
        <v>2023</v>
      </c>
      <c r="F1364" s="61">
        <f>VLOOKUP(Tabla14[[#This Row],[id]],Tabla2[],'aux buscarv'!F$1,FALSE)</f>
        <v>13</v>
      </c>
      <c r="G1364" s="61" t="str">
        <f>VLOOKUP(Tabla14[[#This Row],[id]],Tabla2[],'aux buscarv'!G$1,FALSE)</f>
        <v>DAPPTE</v>
      </c>
      <c r="H1364" s="61" t="str">
        <f>VLOOKUP(Tabla14[[#This Row],[id]],Tabla2[],'aux buscarv'!H$1,FALSE)</f>
        <v>BUENOS AIRES</v>
      </c>
      <c r="I1364" s="61">
        <f>VLOOKUP(Tabla14[[#This Row],[id]],Tabla2[],'aux buscarv'!I$1,FALSE)</f>
        <v>59</v>
      </c>
      <c r="J1364" s="61" t="str">
        <f>VLOOKUP(Tabla14[[#This Row],[id]],Tabla2[],'aux buscarv'!J$1,FALSE)</f>
        <v>LA MATANZA</v>
      </c>
      <c r="K1364" s="61" t="str">
        <f>VLOOKUP(Tabla14[[#This Row],[id]],Tabla2[],'aux buscarv'!K$1,FALSE)</f>
        <v>VILLA MADERO</v>
      </c>
      <c r="L1364" s="61" t="str">
        <f>VLOOKUP(Tabla14[[#This Row],[id]],Tabla2[],'aux buscarv'!L$1,FALSE)</f>
        <v>JUNTA VECINAL CIUDAD CELINA</v>
      </c>
      <c r="M1364" s="61" t="str">
        <f>VLOOKUP(Tabla14[[#This Row],[id]],Tabla2[],'aux buscarv'!M$1,FALSE)</f>
        <v>MODENA 116</v>
      </c>
      <c r="N1364" s="62" t="str">
        <f>VLOOKUP(Tabla14[[#This Row],[id]],Tabla2[],'aux buscarv'!N$1,FALSE)</f>
        <v>https://goo.gl/maps/s4dZQAgbjvnZ1KB78</v>
      </c>
      <c r="O1364" t="s">
        <v>114</v>
      </c>
      <c r="P1364" t="s">
        <v>115</v>
      </c>
      <c r="Q1364" t="s">
        <v>111</v>
      </c>
      <c r="R1364">
        <v>23</v>
      </c>
    </row>
    <row r="1365" spans="1:18" x14ac:dyDescent="0.25">
      <c r="A1365" t="s">
        <v>783</v>
      </c>
      <c r="B1365" s="46">
        <f>VLOOKUP(Tabla14[[#This Row],[id]],Tabla2[],'aux buscarv'!B$1,FALSE)</f>
        <v>45005</v>
      </c>
      <c r="C1365" s="61">
        <f>VLOOKUP(Tabla14[[#This Row],[id]],Tabla2[],'aux buscarv'!C$1,FALSE)</f>
        <v>20</v>
      </c>
      <c r="D1365" s="61">
        <f>VLOOKUP(Tabla14[[#This Row],[id]],Tabla2[],'aux buscarv'!D$1,FALSE)</f>
        <v>3</v>
      </c>
      <c r="E1365" s="61">
        <f>VLOOKUP(Tabla14[[#This Row],[id]],Tabla2[],'aux buscarv'!E$1,FALSE)</f>
        <v>2023</v>
      </c>
      <c r="F1365" s="61">
        <f>VLOOKUP(Tabla14[[#This Row],[id]],Tabla2[],'aux buscarv'!F$1,FALSE)</f>
        <v>13</v>
      </c>
      <c r="G1365" s="61" t="str">
        <f>VLOOKUP(Tabla14[[#This Row],[id]],Tabla2[],'aux buscarv'!G$1,FALSE)</f>
        <v>DAPPTE</v>
      </c>
      <c r="H1365" s="61" t="str">
        <f>VLOOKUP(Tabla14[[#This Row],[id]],Tabla2[],'aux buscarv'!H$1,FALSE)</f>
        <v>BUENOS AIRES</v>
      </c>
      <c r="I1365" s="61">
        <f>VLOOKUP(Tabla14[[#This Row],[id]],Tabla2[],'aux buscarv'!I$1,FALSE)</f>
        <v>59</v>
      </c>
      <c r="J1365" s="61" t="str">
        <f>VLOOKUP(Tabla14[[#This Row],[id]],Tabla2[],'aux buscarv'!J$1,FALSE)</f>
        <v>LA MATANZA</v>
      </c>
      <c r="K1365" s="61" t="str">
        <f>VLOOKUP(Tabla14[[#This Row],[id]],Tabla2[],'aux buscarv'!K$1,FALSE)</f>
        <v>VILLA MADERO</v>
      </c>
      <c r="L1365" s="61" t="str">
        <f>VLOOKUP(Tabla14[[#This Row],[id]],Tabla2[],'aux buscarv'!L$1,FALSE)</f>
        <v>JUNTA VECINAL CIUDAD CELINA</v>
      </c>
      <c r="M1365" s="61" t="str">
        <f>VLOOKUP(Tabla14[[#This Row],[id]],Tabla2[],'aux buscarv'!M$1,FALSE)</f>
        <v>MODENA 116</v>
      </c>
      <c r="N1365" s="62" t="str">
        <f>VLOOKUP(Tabla14[[#This Row],[id]],Tabla2[],'aux buscarv'!N$1,FALSE)</f>
        <v>https://goo.gl/maps/s4dZQAgbjvnZ1KB78</v>
      </c>
      <c r="O1365" t="s">
        <v>114</v>
      </c>
      <c r="P1365" t="s">
        <v>123</v>
      </c>
      <c r="Q1365" t="s">
        <v>111</v>
      </c>
      <c r="R1365">
        <v>23</v>
      </c>
    </row>
    <row r="1366" spans="1:18" x14ac:dyDescent="0.25">
      <c r="A1366" t="s">
        <v>781</v>
      </c>
      <c r="B1366" s="46">
        <f>VLOOKUP(Tabla14[[#This Row],[id]],Tabla2[],'aux buscarv'!B$1,FALSE)</f>
        <v>45006</v>
      </c>
      <c r="C1366" s="61">
        <f>VLOOKUP(Tabla14[[#This Row],[id]],Tabla2[],'aux buscarv'!C$1,FALSE)</f>
        <v>21</v>
      </c>
      <c r="D1366" s="61">
        <f>VLOOKUP(Tabla14[[#This Row],[id]],Tabla2[],'aux buscarv'!D$1,FALSE)</f>
        <v>3</v>
      </c>
      <c r="E1366" s="61">
        <f>VLOOKUP(Tabla14[[#This Row],[id]],Tabla2[],'aux buscarv'!E$1,FALSE)</f>
        <v>2023</v>
      </c>
      <c r="F1366" s="61">
        <f>VLOOKUP(Tabla14[[#This Row],[id]],Tabla2[],'aux buscarv'!F$1,FALSE)</f>
        <v>13</v>
      </c>
      <c r="G1366" s="61" t="str">
        <f>VLOOKUP(Tabla14[[#This Row],[id]],Tabla2[],'aux buscarv'!G$1,FALSE)</f>
        <v>DAPPTE</v>
      </c>
      <c r="H1366" s="61" t="str">
        <f>VLOOKUP(Tabla14[[#This Row],[id]],Tabla2[],'aux buscarv'!H$1,FALSE)</f>
        <v>CABA</v>
      </c>
      <c r="I1366" s="61">
        <f>VLOOKUP(Tabla14[[#This Row],[id]],Tabla2[],'aux buscarv'!I$1,FALSE)</f>
        <v>57</v>
      </c>
      <c r="J1366" s="61" t="str">
        <f>VLOOKUP(Tabla14[[#This Row],[id]],Tabla2[],'aux buscarv'!J$1,FALSE)</f>
        <v>COMUNA 3</v>
      </c>
      <c r="K1366" s="61" t="str">
        <f>VLOOKUP(Tabla14[[#This Row],[id]],Tabla2[],'aux buscarv'!K$1,FALSE)</f>
        <v>BALVANERA</v>
      </c>
      <c r="L1366" s="61" t="str">
        <f>VLOOKUP(Tabla14[[#This Row],[id]],Tabla2[],'aux buscarv'!L$1,FALSE)</f>
        <v>ESTACION FERROCARRIL</v>
      </c>
      <c r="M1366" s="61" t="str">
        <f>VLOOKUP(Tabla14[[#This Row],[id]],Tabla2[],'aux buscarv'!M$1,FALSE)</f>
        <v>BME MITRE Y AV PUEYRREDON</v>
      </c>
      <c r="N1366" s="62" t="str">
        <f>VLOOKUP(Tabla14[[#This Row],[id]],Tabla2[],'aux buscarv'!N$1,FALSE)</f>
        <v>https://goo.gl/maps/ahHan8JtXPwvyRvL9</v>
      </c>
      <c r="O1366" t="s">
        <v>109</v>
      </c>
      <c r="P1366" t="s">
        <v>110</v>
      </c>
      <c r="Q1366" t="s">
        <v>111</v>
      </c>
      <c r="R1366">
        <v>104</v>
      </c>
    </row>
    <row r="1367" spans="1:18" x14ac:dyDescent="0.25">
      <c r="A1367" t="s">
        <v>781</v>
      </c>
      <c r="B1367" s="46">
        <f>VLOOKUP(Tabla14[[#This Row],[id]],Tabla2[],'aux buscarv'!B$1,FALSE)</f>
        <v>45006</v>
      </c>
      <c r="C1367" s="61">
        <f>VLOOKUP(Tabla14[[#This Row],[id]],Tabla2[],'aux buscarv'!C$1,FALSE)</f>
        <v>21</v>
      </c>
      <c r="D1367" s="61">
        <f>VLOOKUP(Tabla14[[#This Row],[id]],Tabla2[],'aux buscarv'!D$1,FALSE)</f>
        <v>3</v>
      </c>
      <c r="E1367" s="61">
        <f>VLOOKUP(Tabla14[[#This Row],[id]],Tabla2[],'aux buscarv'!E$1,FALSE)</f>
        <v>2023</v>
      </c>
      <c r="F1367" s="61">
        <f>VLOOKUP(Tabla14[[#This Row],[id]],Tabla2[],'aux buscarv'!F$1,FALSE)</f>
        <v>13</v>
      </c>
      <c r="G1367" s="61" t="str">
        <f>VLOOKUP(Tabla14[[#This Row],[id]],Tabla2[],'aux buscarv'!G$1,FALSE)</f>
        <v>DAPPTE</v>
      </c>
      <c r="H1367" s="61" t="str">
        <f>VLOOKUP(Tabla14[[#This Row],[id]],Tabla2[],'aux buscarv'!H$1,FALSE)</f>
        <v>CABA</v>
      </c>
      <c r="I1367" s="61">
        <f>VLOOKUP(Tabla14[[#This Row],[id]],Tabla2[],'aux buscarv'!I$1,FALSE)</f>
        <v>57</v>
      </c>
      <c r="J1367" s="61" t="str">
        <f>VLOOKUP(Tabla14[[#This Row],[id]],Tabla2[],'aux buscarv'!J$1,FALSE)</f>
        <v>COMUNA 3</v>
      </c>
      <c r="K1367" s="61" t="str">
        <f>VLOOKUP(Tabla14[[#This Row],[id]],Tabla2[],'aux buscarv'!K$1,FALSE)</f>
        <v>BALVANERA</v>
      </c>
      <c r="L1367" s="61" t="str">
        <f>VLOOKUP(Tabla14[[#This Row],[id]],Tabla2[],'aux buscarv'!L$1,FALSE)</f>
        <v>ESTACION FERROCARRIL</v>
      </c>
      <c r="M1367" s="61" t="str">
        <f>VLOOKUP(Tabla14[[#This Row],[id]],Tabla2[],'aux buscarv'!M$1,FALSE)</f>
        <v>BME MITRE Y AV PUEYRREDON</v>
      </c>
      <c r="N1367" s="62" t="str">
        <f>VLOOKUP(Tabla14[[#This Row],[id]],Tabla2[],'aux buscarv'!N$1,FALSE)</f>
        <v>https://goo.gl/maps/ahHan8JtXPwvyRvL9</v>
      </c>
      <c r="O1367" t="s">
        <v>109</v>
      </c>
      <c r="P1367" t="s">
        <v>110</v>
      </c>
      <c r="Q1367" t="s">
        <v>112</v>
      </c>
      <c r="R1367">
        <v>166</v>
      </c>
    </row>
    <row r="1368" spans="1:18" x14ac:dyDescent="0.25">
      <c r="A1368" t="s">
        <v>781</v>
      </c>
      <c r="B1368" s="46">
        <f>VLOOKUP(Tabla14[[#This Row],[id]],Tabla2[],'aux buscarv'!B$1,FALSE)</f>
        <v>45006</v>
      </c>
      <c r="C1368" s="61">
        <f>VLOOKUP(Tabla14[[#This Row],[id]],Tabla2[],'aux buscarv'!C$1,FALSE)</f>
        <v>21</v>
      </c>
      <c r="D1368" s="61">
        <f>VLOOKUP(Tabla14[[#This Row],[id]],Tabla2[],'aux buscarv'!D$1,FALSE)</f>
        <v>3</v>
      </c>
      <c r="E1368" s="61">
        <f>VLOOKUP(Tabla14[[#This Row],[id]],Tabla2[],'aux buscarv'!E$1,FALSE)</f>
        <v>2023</v>
      </c>
      <c r="F1368" s="61">
        <f>VLOOKUP(Tabla14[[#This Row],[id]],Tabla2[],'aux buscarv'!F$1,FALSE)</f>
        <v>13</v>
      </c>
      <c r="G1368" s="61" t="str">
        <f>VLOOKUP(Tabla14[[#This Row],[id]],Tabla2[],'aux buscarv'!G$1,FALSE)</f>
        <v>DAPPTE</v>
      </c>
      <c r="H1368" s="61" t="str">
        <f>VLOOKUP(Tabla14[[#This Row],[id]],Tabla2[],'aux buscarv'!H$1,FALSE)</f>
        <v>CABA</v>
      </c>
      <c r="I1368" s="61">
        <f>VLOOKUP(Tabla14[[#This Row],[id]],Tabla2[],'aux buscarv'!I$1,FALSE)</f>
        <v>57</v>
      </c>
      <c r="J1368" s="61" t="str">
        <f>VLOOKUP(Tabla14[[#This Row],[id]],Tabla2[],'aux buscarv'!J$1,FALSE)</f>
        <v>COMUNA 3</v>
      </c>
      <c r="K1368" s="61" t="str">
        <f>VLOOKUP(Tabla14[[#This Row],[id]],Tabla2[],'aux buscarv'!K$1,FALSE)</f>
        <v>BALVANERA</v>
      </c>
      <c r="L1368" s="61" t="str">
        <f>VLOOKUP(Tabla14[[#This Row],[id]],Tabla2[],'aux buscarv'!L$1,FALSE)</f>
        <v>ESTACION FERROCARRIL</v>
      </c>
      <c r="M1368" s="61" t="str">
        <f>VLOOKUP(Tabla14[[#This Row],[id]],Tabla2[],'aux buscarv'!M$1,FALSE)</f>
        <v>BME MITRE Y AV PUEYRREDON</v>
      </c>
      <c r="N1368" s="62" t="str">
        <f>VLOOKUP(Tabla14[[#This Row],[id]],Tabla2[],'aux buscarv'!N$1,FALSE)</f>
        <v>https://goo.gl/maps/ahHan8JtXPwvyRvL9</v>
      </c>
      <c r="O1368" t="s">
        <v>109</v>
      </c>
      <c r="P1368" t="s">
        <v>110</v>
      </c>
      <c r="Q1368" t="s">
        <v>120</v>
      </c>
      <c r="R1368">
        <v>1</v>
      </c>
    </row>
    <row r="1369" spans="1:18" x14ac:dyDescent="0.25">
      <c r="A1369" t="s">
        <v>781</v>
      </c>
      <c r="B1369" s="46">
        <f>VLOOKUP(Tabla14[[#This Row],[id]],Tabla2[],'aux buscarv'!B$1,FALSE)</f>
        <v>45006</v>
      </c>
      <c r="C1369" s="61">
        <f>VLOOKUP(Tabla14[[#This Row],[id]],Tabla2[],'aux buscarv'!C$1,FALSE)</f>
        <v>21</v>
      </c>
      <c r="D1369" s="61">
        <f>VLOOKUP(Tabla14[[#This Row],[id]],Tabla2[],'aux buscarv'!D$1,FALSE)</f>
        <v>3</v>
      </c>
      <c r="E1369" s="61">
        <f>VLOOKUP(Tabla14[[#This Row],[id]],Tabla2[],'aux buscarv'!E$1,FALSE)</f>
        <v>2023</v>
      </c>
      <c r="F1369" s="61">
        <f>VLOOKUP(Tabla14[[#This Row],[id]],Tabla2[],'aux buscarv'!F$1,FALSE)</f>
        <v>13</v>
      </c>
      <c r="G1369" s="61" t="str">
        <f>VLOOKUP(Tabla14[[#This Row],[id]],Tabla2[],'aux buscarv'!G$1,FALSE)</f>
        <v>DAPPTE</v>
      </c>
      <c r="H1369" s="61" t="str">
        <f>VLOOKUP(Tabla14[[#This Row],[id]],Tabla2[],'aux buscarv'!H$1,FALSE)</f>
        <v>CABA</v>
      </c>
      <c r="I1369" s="61">
        <f>VLOOKUP(Tabla14[[#This Row],[id]],Tabla2[],'aux buscarv'!I$1,FALSE)</f>
        <v>57</v>
      </c>
      <c r="J1369" s="61" t="str">
        <f>VLOOKUP(Tabla14[[#This Row],[id]],Tabla2[],'aux buscarv'!J$1,FALSE)</f>
        <v>COMUNA 3</v>
      </c>
      <c r="K1369" s="61" t="str">
        <f>VLOOKUP(Tabla14[[#This Row],[id]],Tabla2[],'aux buscarv'!K$1,FALSE)</f>
        <v>BALVANERA</v>
      </c>
      <c r="L1369" s="61" t="str">
        <f>VLOOKUP(Tabla14[[#This Row],[id]],Tabla2[],'aux buscarv'!L$1,FALSE)</f>
        <v>ESTACION FERROCARRIL</v>
      </c>
      <c r="M1369" s="61" t="str">
        <f>VLOOKUP(Tabla14[[#This Row],[id]],Tabla2[],'aux buscarv'!M$1,FALSE)</f>
        <v>BME MITRE Y AV PUEYRREDON</v>
      </c>
      <c r="N1369" s="62" t="str">
        <f>VLOOKUP(Tabla14[[#This Row],[id]],Tabla2[],'aux buscarv'!N$1,FALSE)</f>
        <v>https://goo.gl/maps/ahHan8JtXPwvyRvL9</v>
      </c>
      <c r="O1369" t="s">
        <v>109</v>
      </c>
      <c r="P1369" t="s">
        <v>113</v>
      </c>
      <c r="Q1369" t="s">
        <v>112</v>
      </c>
      <c r="R1369">
        <v>88</v>
      </c>
    </row>
    <row r="1370" spans="1:18" x14ac:dyDescent="0.25">
      <c r="A1370" t="s">
        <v>781</v>
      </c>
      <c r="B1370" s="46">
        <f>VLOOKUP(Tabla14[[#This Row],[id]],Tabla2[],'aux buscarv'!B$1,FALSE)</f>
        <v>45006</v>
      </c>
      <c r="C1370" s="61">
        <f>VLOOKUP(Tabla14[[#This Row],[id]],Tabla2[],'aux buscarv'!C$1,FALSE)</f>
        <v>21</v>
      </c>
      <c r="D1370" s="61">
        <f>VLOOKUP(Tabla14[[#This Row],[id]],Tabla2[],'aux buscarv'!D$1,FALSE)</f>
        <v>3</v>
      </c>
      <c r="E1370" s="61">
        <f>VLOOKUP(Tabla14[[#This Row],[id]],Tabla2[],'aux buscarv'!E$1,FALSE)</f>
        <v>2023</v>
      </c>
      <c r="F1370" s="61">
        <f>VLOOKUP(Tabla14[[#This Row],[id]],Tabla2[],'aux buscarv'!F$1,FALSE)</f>
        <v>13</v>
      </c>
      <c r="G1370" s="61" t="str">
        <f>VLOOKUP(Tabla14[[#This Row],[id]],Tabla2[],'aux buscarv'!G$1,FALSE)</f>
        <v>DAPPTE</v>
      </c>
      <c r="H1370" s="61" t="str">
        <f>VLOOKUP(Tabla14[[#This Row],[id]],Tabla2[],'aux buscarv'!H$1,FALSE)</f>
        <v>CABA</v>
      </c>
      <c r="I1370" s="61">
        <f>VLOOKUP(Tabla14[[#This Row],[id]],Tabla2[],'aux buscarv'!I$1,FALSE)</f>
        <v>57</v>
      </c>
      <c r="J1370" s="61" t="str">
        <f>VLOOKUP(Tabla14[[#This Row],[id]],Tabla2[],'aux buscarv'!J$1,FALSE)</f>
        <v>COMUNA 3</v>
      </c>
      <c r="K1370" s="61" t="str">
        <f>VLOOKUP(Tabla14[[#This Row],[id]],Tabla2[],'aux buscarv'!K$1,FALSE)</f>
        <v>BALVANERA</v>
      </c>
      <c r="L1370" s="61" t="str">
        <f>VLOOKUP(Tabla14[[#This Row],[id]],Tabla2[],'aux buscarv'!L$1,FALSE)</f>
        <v>ESTACION FERROCARRIL</v>
      </c>
      <c r="M1370" s="61" t="str">
        <f>VLOOKUP(Tabla14[[#This Row],[id]],Tabla2[],'aux buscarv'!M$1,FALSE)</f>
        <v>BME MITRE Y AV PUEYRREDON</v>
      </c>
      <c r="N1370" s="62" t="str">
        <f>VLOOKUP(Tabla14[[#This Row],[id]],Tabla2[],'aux buscarv'!N$1,FALSE)</f>
        <v>https://goo.gl/maps/ahHan8JtXPwvyRvL9</v>
      </c>
      <c r="O1370" t="s">
        <v>114</v>
      </c>
      <c r="P1370" t="s">
        <v>115</v>
      </c>
      <c r="Q1370" t="s">
        <v>111</v>
      </c>
      <c r="R1370">
        <v>108</v>
      </c>
    </row>
    <row r="1371" spans="1:18" x14ac:dyDescent="0.25">
      <c r="A1371" t="s">
        <v>781</v>
      </c>
      <c r="B1371" s="46">
        <f>VLOOKUP(Tabla14[[#This Row],[id]],Tabla2[],'aux buscarv'!B$1,FALSE)</f>
        <v>45006</v>
      </c>
      <c r="C1371" s="61">
        <f>VLOOKUP(Tabla14[[#This Row],[id]],Tabla2[],'aux buscarv'!C$1,FALSE)</f>
        <v>21</v>
      </c>
      <c r="D1371" s="61">
        <f>VLOOKUP(Tabla14[[#This Row],[id]],Tabla2[],'aux buscarv'!D$1,FALSE)</f>
        <v>3</v>
      </c>
      <c r="E1371" s="61">
        <f>VLOOKUP(Tabla14[[#This Row],[id]],Tabla2[],'aux buscarv'!E$1,FALSE)</f>
        <v>2023</v>
      </c>
      <c r="F1371" s="61">
        <f>VLOOKUP(Tabla14[[#This Row],[id]],Tabla2[],'aux buscarv'!F$1,FALSE)</f>
        <v>13</v>
      </c>
      <c r="G1371" s="61" t="str">
        <f>VLOOKUP(Tabla14[[#This Row],[id]],Tabla2[],'aux buscarv'!G$1,FALSE)</f>
        <v>DAPPTE</v>
      </c>
      <c r="H1371" s="61" t="str">
        <f>VLOOKUP(Tabla14[[#This Row],[id]],Tabla2[],'aux buscarv'!H$1,FALSE)</f>
        <v>CABA</v>
      </c>
      <c r="I1371" s="61">
        <f>VLOOKUP(Tabla14[[#This Row],[id]],Tabla2[],'aux buscarv'!I$1,FALSE)</f>
        <v>57</v>
      </c>
      <c r="J1371" s="61" t="str">
        <f>VLOOKUP(Tabla14[[#This Row],[id]],Tabla2[],'aux buscarv'!J$1,FALSE)</f>
        <v>COMUNA 3</v>
      </c>
      <c r="K1371" s="61" t="str">
        <f>VLOOKUP(Tabla14[[#This Row],[id]],Tabla2[],'aux buscarv'!K$1,FALSE)</f>
        <v>BALVANERA</v>
      </c>
      <c r="L1371" s="61" t="str">
        <f>VLOOKUP(Tabla14[[#This Row],[id]],Tabla2[],'aux buscarv'!L$1,FALSE)</f>
        <v>ESTACION FERROCARRIL</v>
      </c>
      <c r="M1371" s="61" t="str">
        <f>VLOOKUP(Tabla14[[#This Row],[id]],Tabla2[],'aux buscarv'!M$1,FALSE)</f>
        <v>BME MITRE Y AV PUEYRREDON</v>
      </c>
      <c r="N1371" s="62" t="str">
        <f>VLOOKUP(Tabla14[[#This Row],[id]],Tabla2[],'aux buscarv'!N$1,FALSE)</f>
        <v>https://goo.gl/maps/ahHan8JtXPwvyRvL9</v>
      </c>
      <c r="O1371" t="s">
        <v>114</v>
      </c>
      <c r="P1371" t="s">
        <v>123</v>
      </c>
      <c r="Q1371" t="s">
        <v>111</v>
      </c>
      <c r="R1371">
        <v>108</v>
      </c>
    </row>
    <row r="1372" spans="1:18" x14ac:dyDescent="0.25">
      <c r="A1372" t="s">
        <v>795</v>
      </c>
      <c r="B1372" s="46">
        <f>VLOOKUP(Tabla14[[#This Row],[id]],Tabla2[],'aux buscarv'!B$1,FALSE)</f>
        <v>45006</v>
      </c>
      <c r="C1372" s="61">
        <f>VLOOKUP(Tabla14[[#This Row],[id]],Tabla2[],'aux buscarv'!C$1,FALSE)</f>
        <v>21</v>
      </c>
      <c r="D1372" s="61">
        <f>VLOOKUP(Tabla14[[#This Row],[id]],Tabla2[],'aux buscarv'!D$1,FALSE)</f>
        <v>3</v>
      </c>
      <c r="E1372" s="61">
        <f>VLOOKUP(Tabla14[[#This Row],[id]],Tabla2[],'aux buscarv'!E$1,FALSE)</f>
        <v>2023</v>
      </c>
      <c r="F1372" s="61">
        <f>VLOOKUP(Tabla14[[#This Row],[id]],Tabla2[],'aux buscarv'!F$1,FALSE)</f>
        <v>13</v>
      </c>
      <c r="G1372" s="61" t="str">
        <f>VLOOKUP(Tabla14[[#This Row],[id]],Tabla2[],'aux buscarv'!G$1,FALSE)</f>
        <v>DAPPTE</v>
      </c>
      <c r="H1372" s="61" t="str">
        <f>VLOOKUP(Tabla14[[#This Row],[id]],Tabla2[],'aux buscarv'!H$1,FALSE)</f>
        <v>CABA</v>
      </c>
      <c r="I1372" s="61">
        <f>VLOOKUP(Tabla14[[#This Row],[id]],Tabla2[],'aux buscarv'!I$1,FALSE)</f>
        <v>60</v>
      </c>
      <c r="J1372" s="61" t="str">
        <f>VLOOKUP(Tabla14[[#This Row],[id]],Tabla2[],'aux buscarv'!J$1,FALSE)</f>
        <v>COMUNA 13</v>
      </c>
      <c r="K1372" s="61" t="str">
        <f>VLOOKUP(Tabla14[[#This Row],[id]],Tabla2[],'aux buscarv'!K$1,FALSE)</f>
        <v>NUÑEZ</v>
      </c>
      <c r="L1372" s="61" t="str">
        <f>VLOOKUP(Tabla14[[#This Row],[id]],Tabla2[],'aux buscarv'!L$1,FALSE)</f>
        <v>EX ESMA</v>
      </c>
      <c r="M1372" s="61" t="str">
        <f>VLOOKUP(Tabla14[[#This Row],[id]],Tabla2[],'aux buscarv'!M$1,FALSE)</f>
        <v>AV DEL LIBERTADOR 8151</v>
      </c>
      <c r="N1372" s="62" t="str">
        <f>VLOOKUP(Tabla14[[#This Row],[id]],Tabla2[],'aux buscarv'!N$1,FALSE)</f>
        <v>https://goo.gl/maps/M4VG4Mvm3ohvf7A27</v>
      </c>
      <c r="O1372" t="s">
        <v>109</v>
      </c>
      <c r="P1372" t="s">
        <v>110</v>
      </c>
      <c r="Q1372" t="s">
        <v>111</v>
      </c>
      <c r="R1372">
        <v>13</v>
      </c>
    </row>
    <row r="1373" spans="1:18" x14ac:dyDescent="0.25">
      <c r="A1373" t="s">
        <v>795</v>
      </c>
      <c r="B1373" s="46">
        <f>VLOOKUP(Tabla14[[#This Row],[id]],Tabla2[],'aux buscarv'!B$1,FALSE)</f>
        <v>45006</v>
      </c>
      <c r="C1373" s="61">
        <f>VLOOKUP(Tabla14[[#This Row],[id]],Tabla2[],'aux buscarv'!C$1,FALSE)</f>
        <v>21</v>
      </c>
      <c r="D1373" s="61">
        <f>VLOOKUP(Tabla14[[#This Row],[id]],Tabla2[],'aux buscarv'!D$1,FALSE)</f>
        <v>3</v>
      </c>
      <c r="E1373" s="61">
        <f>VLOOKUP(Tabla14[[#This Row],[id]],Tabla2[],'aux buscarv'!E$1,FALSE)</f>
        <v>2023</v>
      </c>
      <c r="F1373" s="61">
        <f>VLOOKUP(Tabla14[[#This Row],[id]],Tabla2[],'aux buscarv'!F$1,FALSE)</f>
        <v>13</v>
      </c>
      <c r="G1373" s="61" t="str">
        <f>VLOOKUP(Tabla14[[#This Row],[id]],Tabla2[],'aux buscarv'!G$1,FALSE)</f>
        <v>DAPPTE</v>
      </c>
      <c r="H1373" s="61" t="str">
        <f>VLOOKUP(Tabla14[[#This Row],[id]],Tabla2[],'aux buscarv'!H$1,FALSE)</f>
        <v>CABA</v>
      </c>
      <c r="I1373" s="61">
        <f>VLOOKUP(Tabla14[[#This Row],[id]],Tabla2[],'aux buscarv'!I$1,FALSE)</f>
        <v>60</v>
      </c>
      <c r="J1373" s="61" t="str">
        <f>VLOOKUP(Tabla14[[#This Row],[id]],Tabla2[],'aux buscarv'!J$1,FALSE)</f>
        <v>COMUNA 13</v>
      </c>
      <c r="K1373" s="61" t="str">
        <f>VLOOKUP(Tabla14[[#This Row],[id]],Tabla2[],'aux buscarv'!K$1,FALSE)</f>
        <v>NUÑEZ</v>
      </c>
      <c r="L1373" s="61" t="str">
        <f>VLOOKUP(Tabla14[[#This Row],[id]],Tabla2[],'aux buscarv'!L$1,FALSE)</f>
        <v>EX ESMA</v>
      </c>
      <c r="M1373" s="61" t="str">
        <f>VLOOKUP(Tabla14[[#This Row],[id]],Tabla2[],'aux buscarv'!M$1,FALSE)</f>
        <v>AV DEL LIBERTADOR 8151</v>
      </c>
      <c r="N1373" s="62" t="str">
        <f>VLOOKUP(Tabla14[[#This Row],[id]],Tabla2[],'aux buscarv'!N$1,FALSE)</f>
        <v>https://goo.gl/maps/M4VG4Mvm3ohvf7A27</v>
      </c>
      <c r="O1373" t="s">
        <v>109</v>
      </c>
      <c r="P1373" t="s">
        <v>110</v>
      </c>
      <c r="Q1373" t="s">
        <v>112</v>
      </c>
      <c r="R1373">
        <v>13</v>
      </c>
    </row>
    <row r="1374" spans="1:18" x14ac:dyDescent="0.25">
      <c r="A1374" t="s">
        <v>795</v>
      </c>
      <c r="B1374" s="46">
        <f>VLOOKUP(Tabla14[[#This Row],[id]],Tabla2[],'aux buscarv'!B$1,FALSE)</f>
        <v>45006</v>
      </c>
      <c r="C1374" s="61">
        <f>VLOOKUP(Tabla14[[#This Row],[id]],Tabla2[],'aux buscarv'!C$1,FALSE)</f>
        <v>21</v>
      </c>
      <c r="D1374" s="61">
        <f>VLOOKUP(Tabla14[[#This Row],[id]],Tabla2[],'aux buscarv'!D$1,FALSE)</f>
        <v>3</v>
      </c>
      <c r="E1374" s="61">
        <f>VLOOKUP(Tabla14[[#This Row],[id]],Tabla2[],'aux buscarv'!E$1,FALSE)</f>
        <v>2023</v>
      </c>
      <c r="F1374" s="61">
        <f>VLOOKUP(Tabla14[[#This Row],[id]],Tabla2[],'aux buscarv'!F$1,FALSE)</f>
        <v>13</v>
      </c>
      <c r="G1374" s="61" t="str">
        <f>VLOOKUP(Tabla14[[#This Row],[id]],Tabla2[],'aux buscarv'!G$1,FALSE)</f>
        <v>DAPPTE</v>
      </c>
      <c r="H1374" s="61" t="str">
        <f>VLOOKUP(Tabla14[[#This Row],[id]],Tabla2[],'aux buscarv'!H$1,FALSE)</f>
        <v>CABA</v>
      </c>
      <c r="I1374" s="61">
        <f>VLOOKUP(Tabla14[[#This Row],[id]],Tabla2[],'aux buscarv'!I$1,FALSE)</f>
        <v>60</v>
      </c>
      <c r="J1374" s="61" t="str">
        <f>VLOOKUP(Tabla14[[#This Row],[id]],Tabla2[],'aux buscarv'!J$1,FALSE)</f>
        <v>COMUNA 13</v>
      </c>
      <c r="K1374" s="61" t="str">
        <f>VLOOKUP(Tabla14[[#This Row],[id]],Tabla2[],'aux buscarv'!K$1,FALSE)</f>
        <v>NUÑEZ</v>
      </c>
      <c r="L1374" s="61" t="str">
        <f>VLOOKUP(Tabla14[[#This Row],[id]],Tabla2[],'aux buscarv'!L$1,FALSE)</f>
        <v>EX ESMA</v>
      </c>
      <c r="M1374" s="61" t="str">
        <f>VLOOKUP(Tabla14[[#This Row],[id]],Tabla2[],'aux buscarv'!M$1,FALSE)</f>
        <v>AV DEL LIBERTADOR 8151</v>
      </c>
      <c r="N1374" s="62" t="str">
        <f>VLOOKUP(Tabla14[[#This Row],[id]],Tabla2[],'aux buscarv'!N$1,FALSE)</f>
        <v>https://goo.gl/maps/M4VG4Mvm3ohvf7A27</v>
      </c>
      <c r="O1374" t="s">
        <v>109</v>
      </c>
      <c r="P1374" t="s">
        <v>113</v>
      </c>
      <c r="Q1374" t="s">
        <v>112</v>
      </c>
      <c r="R1374">
        <v>9</v>
      </c>
    </row>
    <row r="1375" spans="1:18" x14ac:dyDescent="0.25">
      <c r="A1375" t="s">
        <v>795</v>
      </c>
      <c r="B1375" s="46">
        <f>VLOOKUP(Tabla14[[#This Row],[id]],Tabla2[],'aux buscarv'!B$1,FALSE)</f>
        <v>45006</v>
      </c>
      <c r="C1375" s="61">
        <f>VLOOKUP(Tabla14[[#This Row],[id]],Tabla2[],'aux buscarv'!C$1,FALSE)</f>
        <v>21</v>
      </c>
      <c r="D1375" s="61">
        <f>VLOOKUP(Tabla14[[#This Row],[id]],Tabla2[],'aux buscarv'!D$1,FALSE)</f>
        <v>3</v>
      </c>
      <c r="E1375" s="61">
        <f>VLOOKUP(Tabla14[[#This Row],[id]],Tabla2[],'aux buscarv'!E$1,FALSE)</f>
        <v>2023</v>
      </c>
      <c r="F1375" s="61">
        <f>VLOOKUP(Tabla14[[#This Row],[id]],Tabla2[],'aux buscarv'!F$1,FALSE)</f>
        <v>13</v>
      </c>
      <c r="G1375" s="61" t="str">
        <f>VLOOKUP(Tabla14[[#This Row],[id]],Tabla2[],'aux buscarv'!G$1,FALSE)</f>
        <v>DAPPTE</v>
      </c>
      <c r="H1375" s="61" t="str">
        <f>VLOOKUP(Tabla14[[#This Row],[id]],Tabla2[],'aux buscarv'!H$1,FALSE)</f>
        <v>CABA</v>
      </c>
      <c r="I1375" s="61">
        <f>VLOOKUP(Tabla14[[#This Row],[id]],Tabla2[],'aux buscarv'!I$1,FALSE)</f>
        <v>60</v>
      </c>
      <c r="J1375" s="61" t="str">
        <f>VLOOKUP(Tabla14[[#This Row],[id]],Tabla2[],'aux buscarv'!J$1,FALSE)</f>
        <v>COMUNA 13</v>
      </c>
      <c r="K1375" s="61" t="str">
        <f>VLOOKUP(Tabla14[[#This Row],[id]],Tabla2[],'aux buscarv'!K$1,FALSE)</f>
        <v>NUÑEZ</v>
      </c>
      <c r="L1375" s="61" t="str">
        <f>VLOOKUP(Tabla14[[#This Row],[id]],Tabla2[],'aux buscarv'!L$1,FALSE)</f>
        <v>EX ESMA</v>
      </c>
      <c r="M1375" s="61" t="str">
        <f>VLOOKUP(Tabla14[[#This Row],[id]],Tabla2[],'aux buscarv'!M$1,FALSE)</f>
        <v>AV DEL LIBERTADOR 8151</v>
      </c>
      <c r="N1375" s="62" t="str">
        <f>VLOOKUP(Tabla14[[#This Row],[id]],Tabla2[],'aux buscarv'!N$1,FALSE)</f>
        <v>https://goo.gl/maps/M4VG4Mvm3ohvf7A27</v>
      </c>
      <c r="O1375" t="s">
        <v>114</v>
      </c>
      <c r="P1375" t="s">
        <v>115</v>
      </c>
      <c r="Q1375" t="s">
        <v>111</v>
      </c>
      <c r="R1375">
        <v>61</v>
      </c>
    </row>
    <row r="1376" spans="1:18" x14ac:dyDescent="0.25">
      <c r="A1376" t="s">
        <v>795</v>
      </c>
      <c r="B1376" s="46">
        <f>VLOOKUP(Tabla14[[#This Row],[id]],Tabla2[],'aux buscarv'!B$1,FALSE)</f>
        <v>45006</v>
      </c>
      <c r="C1376" s="61">
        <f>VLOOKUP(Tabla14[[#This Row],[id]],Tabla2[],'aux buscarv'!C$1,FALSE)</f>
        <v>21</v>
      </c>
      <c r="D1376" s="61">
        <f>VLOOKUP(Tabla14[[#This Row],[id]],Tabla2[],'aux buscarv'!D$1,FALSE)</f>
        <v>3</v>
      </c>
      <c r="E1376" s="61">
        <f>VLOOKUP(Tabla14[[#This Row],[id]],Tabla2[],'aux buscarv'!E$1,FALSE)</f>
        <v>2023</v>
      </c>
      <c r="F1376" s="61">
        <f>VLOOKUP(Tabla14[[#This Row],[id]],Tabla2[],'aux buscarv'!F$1,FALSE)</f>
        <v>13</v>
      </c>
      <c r="G1376" s="61" t="str">
        <f>VLOOKUP(Tabla14[[#This Row],[id]],Tabla2[],'aux buscarv'!G$1,FALSE)</f>
        <v>DAPPTE</v>
      </c>
      <c r="H1376" s="61" t="str">
        <f>VLOOKUP(Tabla14[[#This Row],[id]],Tabla2[],'aux buscarv'!H$1,FALSE)</f>
        <v>CABA</v>
      </c>
      <c r="I1376" s="61">
        <f>VLOOKUP(Tabla14[[#This Row],[id]],Tabla2[],'aux buscarv'!I$1,FALSE)</f>
        <v>60</v>
      </c>
      <c r="J1376" s="61" t="str">
        <f>VLOOKUP(Tabla14[[#This Row],[id]],Tabla2[],'aux buscarv'!J$1,FALSE)</f>
        <v>COMUNA 13</v>
      </c>
      <c r="K1376" s="61" t="str">
        <f>VLOOKUP(Tabla14[[#This Row],[id]],Tabla2[],'aux buscarv'!K$1,FALSE)</f>
        <v>NUÑEZ</v>
      </c>
      <c r="L1376" s="61" t="str">
        <f>VLOOKUP(Tabla14[[#This Row],[id]],Tabla2[],'aux buscarv'!L$1,FALSE)</f>
        <v>EX ESMA</v>
      </c>
      <c r="M1376" s="61" t="str">
        <f>VLOOKUP(Tabla14[[#This Row],[id]],Tabla2[],'aux buscarv'!M$1,FALSE)</f>
        <v>AV DEL LIBERTADOR 8151</v>
      </c>
      <c r="N1376" s="62" t="str">
        <f>VLOOKUP(Tabla14[[#This Row],[id]],Tabla2[],'aux buscarv'!N$1,FALSE)</f>
        <v>https://goo.gl/maps/M4VG4Mvm3ohvf7A27</v>
      </c>
      <c r="O1376" t="s">
        <v>114</v>
      </c>
      <c r="P1376" t="s">
        <v>123</v>
      </c>
      <c r="Q1376" t="s">
        <v>124</v>
      </c>
      <c r="R1376">
        <v>3</v>
      </c>
    </row>
    <row r="1377" spans="1:18" x14ac:dyDescent="0.25">
      <c r="A1377" t="s">
        <v>795</v>
      </c>
      <c r="B1377" s="46">
        <f>VLOOKUP(Tabla14[[#This Row],[id]],Tabla2[],'aux buscarv'!B$1,FALSE)</f>
        <v>45006</v>
      </c>
      <c r="C1377" s="61">
        <f>VLOOKUP(Tabla14[[#This Row],[id]],Tabla2[],'aux buscarv'!C$1,FALSE)</f>
        <v>21</v>
      </c>
      <c r="D1377" s="61">
        <f>VLOOKUP(Tabla14[[#This Row],[id]],Tabla2[],'aux buscarv'!D$1,FALSE)</f>
        <v>3</v>
      </c>
      <c r="E1377" s="61">
        <f>VLOOKUP(Tabla14[[#This Row],[id]],Tabla2[],'aux buscarv'!E$1,FALSE)</f>
        <v>2023</v>
      </c>
      <c r="F1377" s="61">
        <f>VLOOKUP(Tabla14[[#This Row],[id]],Tabla2[],'aux buscarv'!F$1,FALSE)</f>
        <v>13</v>
      </c>
      <c r="G1377" s="61" t="str">
        <f>VLOOKUP(Tabla14[[#This Row],[id]],Tabla2[],'aux buscarv'!G$1,FALSE)</f>
        <v>DAPPTE</v>
      </c>
      <c r="H1377" s="61" t="str">
        <f>VLOOKUP(Tabla14[[#This Row],[id]],Tabla2[],'aux buscarv'!H$1,FALSE)</f>
        <v>CABA</v>
      </c>
      <c r="I1377" s="61">
        <f>VLOOKUP(Tabla14[[#This Row],[id]],Tabla2[],'aux buscarv'!I$1,FALSE)</f>
        <v>60</v>
      </c>
      <c r="J1377" s="61" t="str">
        <f>VLOOKUP(Tabla14[[#This Row],[id]],Tabla2[],'aux buscarv'!J$1,FALSE)</f>
        <v>COMUNA 13</v>
      </c>
      <c r="K1377" s="61" t="str">
        <f>VLOOKUP(Tabla14[[#This Row],[id]],Tabla2[],'aux buscarv'!K$1,FALSE)</f>
        <v>NUÑEZ</v>
      </c>
      <c r="L1377" s="61" t="str">
        <f>VLOOKUP(Tabla14[[#This Row],[id]],Tabla2[],'aux buscarv'!L$1,FALSE)</f>
        <v>EX ESMA</v>
      </c>
      <c r="M1377" s="61" t="str">
        <f>VLOOKUP(Tabla14[[#This Row],[id]],Tabla2[],'aux buscarv'!M$1,FALSE)</f>
        <v>AV DEL LIBERTADOR 8151</v>
      </c>
      <c r="N1377" s="62" t="str">
        <f>VLOOKUP(Tabla14[[#This Row],[id]],Tabla2[],'aux buscarv'!N$1,FALSE)</f>
        <v>https://goo.gl/maps/M4VG4Mvm3ohvf7A27</v>
      </c>
      <c r="O1377" t="s">
        <v>114</v>
      </c>
      <c r="P1377" t="s">
        <v>123</v>
      </c>
      <c r="Q1377" t="s">
        <v>111</v>
      </c>
      <c r="R1377">
        <v>11</v>
      </c>
    </row>
    <row r="1378" spans="1:18" x14ac:dyDescent="0.25">
      <c r="A1378" t="s">
        <v>797</v>
      </c>
      <c r="B1378" s="46">
        <f>VLOOKUP(Tabla14[[#This Row],[id]],Tabla2[],'aux buscarv'!B$1,FALSE)</f>
        <v>45006</v>
      </c>
      <c r="C1378" s="61">
        <f>VLOOKUP(Tabla14[[#This Row],[id]],Tabla2[],'aux buscarv'!C$1,FALSE)</f>
        <v>21</v>
      </c>
      <c r="D1378" s="61">
        <f>VLOOKUP(Tabla14[[#This Row],[id]],Tabla2[],'aux buscarv'!D$1,FALSE)</f>
        <v>3</v>
      </c>
      <c r="E1378" s="61">
        <f>VLOOKUP(Tabla14[[#This Row],[id]],Tabla2[],'aux buscarv'!E$1,FALSE)</f>
        <v>2023</v>
      </c>
      <c r="F1378" s="61">
        <f>VLOOKUP(Tabla14[[#This Row],[id]],Tabla2[],'aux buscarv'!F$1,FALSE)</f>
        <v>13</v>
      </c>
      <c r="G1378" s="61" t="str">
        <f>VLOOKUP(Tabla14[[#This Row],[id]],Tabla2[],'aux buscarv'!G$1,FALSE)</f>
        <v>DAPPTE</v>
      </c>
      <c r="H1378" s="61" t="str">
        <f>VLOOKUP(Tabla14[[#This Row],[id]],Tabla2[],'aux buscarv'!H$1,FALSE)</f>
        <v>CABA</v>
      </c>
      <c r="I1378" s="61">
        <f>VLOOKUP(Tabla14[[#This Row],[id]],Tabla2[],'aux buscarv'!I$1,FALSE)</f>
        <v>61</v>
      </c>
      <c r="J1378" s="61" t="str">
        <f>VLOOKUP(Tabla14[[#This Row],[id]],Tabla2[],'aux buscarv'!J$1,FALSE)</f>
        <v>COMUNA 1</v>
      </c>
      <c r="K1378" s="61" t="str">
        <f>VLOOKUP(Tabla14[[#This Row],[id]],Tabla2[],'aux buscarv'!K$1,FALSE)</f>
        <v>CONSTITUCION</v>
      </c>
      <c r="L1378" s="61" t="str">
        <f>VLOOKUP(Tabla14[[#This Row],[id]],Tabla2[],'aux buscarv'!L$1,FALSE)</f>
        <v>PLAZA GARAY</v>
      </c>
      <c r="M1378" s="61" t="str">
        <f>VLOOKUP(Tabla14[[#This Row],[id]],Tabla2[],'aux buscarv'!M$1,FALSE)</f>
        <v>AV JUAN DE GARAY 1601</v>
      </c>
      <c r="N1378" s="62" t="str">
        <f>VLOOKUP(Tabla14[[#This Row],[id]],Tabla2[],'aux buscarv'!N$1,FALSE)</f>
        <v>https://goo.gl/maps/FmqRZcpbCHMuroTB6</v>
      </c>
      <c r="O1378" t="s">
        <v>114</v>
      </c>
      <c r="P1378" t="s">
        <v>115</v>
      </c>
      <c r="Q1378" t="s">
        <v>111</v>
      </c>
      <c r="R1378">
        <v>15</v>
      </c>
    </row>
    <row r="1379" spans="1:18" x14ac:dyDescent="0.25">
      <c r="A1379" t="s">
        <v>797</v>
      </c>
      <c r="B1379" s="46">
        <f>VLOOKUP(Tabla14[[#This Row],[id]],Tabla2[],'aux buscarv'!B$1,FALSE)</f>
        <v>45006</v>
      </c>
      <c r="C1379" s="61">
        <f>VLOOKUP(Tabla14[[#This Row],[id]],Tabla2[],'aux buscarv'!C$1,FALSE)</f>
        <v>21</v>
      </c>
      <c r="D1379" s="61">
        <f>VLOOKUP(Tabla14[[#This Row],[id]],Tabla2[],'aux buscarv'!D$1,FALSE)</f>
        <v>3</v>
      </c>
      <c r="E1379" s="61">
        <f>VLOOKUP(Tabla14[[#This Row],[id]],Tabla2[],'aux buscarv'!E$1,FALSE)</f>
        <v>2023</v>
      </c>
      <c r="F1379" s="61">
        <f>VLOOKUP(Tabla14[[#This Row],[id]],Tabla2[],'aux buscarv'!F$1,FALSE)</f>
        <v>13</v>
      </c>
      <c r="G1379" s="61" t="str">
        <f>VLOOKUP(Tabla14[[#This Row],[id]],Tabla2[],'aux buscarv'!G$1,FALSE)</f>
        <v>DAPPTE</v>
      </c>
      <c r="H1379" s="61" t="str">
        <f>VLOOKUP(Tabla14[[#This Row],[id]],Tabla2[],'aux buscarv'!H$1,FALSE)</f>
        <v>CABA</v>
      </c>
      <c r="I1379" s="61">
        <f>VLOOKUP(Tabla14[[#This Row],[id]],Tabla2[],'aux buscarv'!I$1,FALSE)</f>
        <v>61</v>
      </c>
      <c r="J1379" s="61" t="str">
        <f>VLOOKUP(Tabla14[[#This Row],[id]],Tabla2[],'aux buscarv'!J$1,FALSE)</f>
        <v>COMUNA 1</v>
      </c>
      <c r="K1379" s="61" t="str">
        <f>VLOOKUP(Tabla14[[#This Row],[id]],Tabla2[],'aux buscarv'!K$1,FALSE)</f>
        <v>CONSTITUCION</v>
      </c>
      <c r="L1379" s="61" t="str">
        <f>VLOOKUP(Tabla14[[#This Row],[id]],Tabla2[],'aux buscarv'!L$1,FALSE)</f>
        <v>PLAZA GARAY</v>
      </c>
      <c r="M1379" s="61" t="str">
        <f>VLOOKUP(Tabla14[[#This Row],[id]],Tabla2[],'aux buscarv'!M$1,FALSE)</f>
        <v>AV JUAN DE GARAY 1601</v>
      </c>
      <c r="N1379" s="62" t="str">
        <f>VLOOKUP(Tabla14[[#This Row],[id]],Tabla2[],'aux buscarv'!N$1,FALSE)</f>
        <v>https://goo.gl/maps/FmqRZcpbCHMuroTB6</v>
      </c>
      <c r="O1379" t="s">
        <v>114</v>
      </c>
      <c r="P1379" t="s">
        <v>123</v>
      </c>
      <c r="Q1379" t="s">
        <v>111</v>
      </c>
      <c r="R1379">
        <v>15</v>
      </c>
    </row>
    <row r="1380" spans="1:18" x14ac:dyDescent="0.25">
      <c r="A1380" t="s">
        <v>797</v>
      </c>
      <c r="B1380" s="46">
        <f>VLOOKUP(Tabla14[[#This Row],[id]],Tabla2[],'aux buscarv'!B$1,FALSE)</f>
        <v>45006</v>
      </c>
      <c r="C1380" s="61">
        <f>VLOOKUP(Tabla14[[#This Row],[id]],Tabla2[],'aux buscarv'!C$1,FALSE)</f>
        <v>21</v>
      </c>
      <c r="D1380" s="61">
        <f>VLOOKUP(Tabla14[[#This Row],[id]],Tabla2[],'aux buscarv'!D$1,FALSE)</f>
        <v>3</v>
      </c>
      <c r="E1380" s="61">
        <f>VLOOKUP(Tabla14[[#This Row],[id]],Tabla2[],'aux buscarv'!E$1,FALSE)</f>
        <v>2023</v>
      </c>
      <c r="F1380" s="61">
        <f>VLOOKUP(Tabla14[[#This Row],[id]],Tabla2[],'aux buscarv'!F$1,FALSE)</f>
        <v>13</v>
      </c>
      <c r="G1380" s="61" t="str">
        <f>VLOOKUP(Tabla14[[#This Row],[id]],Tabla2[],'aux buscarv'!G$1,FALSE)</f>
        <v>DAPPTE</v>
      </c>
      <c r="H1380" s="61" t="str">
        <f>VLOOKUP(Tabla14[[#This Row],[id]],Tabla2[],'aux buscarv'!H$1,FALSE)</f>
        <v>CABA</v>
      </c>
      <c r="I1380" s="61">
        <f>VLOOKUP(Tabla14[[#This Row],[id]],Tabla2[],'aux buscarv'!I$1,FALSE)</f>
        <v>61</v>
      </c>
      <c r="J1380" s="61" t="str">
        <f>VLOOKUP(Tabla14[[#This Row],[id]],Tabla2[],'aux buscarv'!J$1,FALSE)</f>
        <v>COMUNA 1</v>
      </c>
      <c r="K1380" s="61" t="str">
        <f>VLOOKUP(Tabla14[[#This Row],[id]],Tabla2[],'aux buscarv'!K$1,FALSE)</f>
        <v>CONSTITUCION</v>
      </c>
      <c r="L1380" s="61" t="str">
        <f>VLOOKUP(Tabla14[[#This Row],[id]],Tabla2[],'aux buscarv'!L$1,FALSE)</f>
        <v>PLAZA GARAY</v>
      </c>
      <c r="M1380" s="61" t="str">
        <f>VLOOKUP(Tabla14[[#This Row],[id]],Tabla2[],'aux buscarv'!M$1,FALSE)</f>
        <v>AV JUAN DE GARAY 1601</v>
      </c>
      <c r="N1380" s="62" t="str">
        <f>VLOOKUP(Tabla14[[#This Row],[id]],Tabla2[],'aux buscarv'!N$1,FALSE)</f>
        <v>https://goo.gl/maps/FmqRZcpbCHMuroTB6</v>
      </c>
      <c r="O1380" t="s">
        <v>129</v>
      </c>
      <c r="P1380" t="s">
        <v>1022</v>
      </c>
      <c r="Q1380" t="s">
        <v>111</v>
      </c>
      <c r="R1380">
        <v>28</v>
      </c>
    </row>
    <row r="1381" spans="1:18" x14ac:dyDescent="0.25">
      <c r="A1381" t="s">
        <v>797</v>
      </c>
      <c r="B1381" s="46">
        <f>VLOOKUP(Tabla14[[#This Row],[id]],Tabla2[],'aux buscarv'!B$1,FALSE)</f>
        <v>45006</v>
      </c>
      <c r="C1381" s="61">
        <f>VLOOKUP(Tabla14[[#This Row],[id]],Tabla2[],'aux buscarv'!C$1,FALSE)</f>
        <v>21</v>
      </c>
      <c r="D1381" s="61">
        <f>VLOOKUP(Tabla14[[#This Row],[id]],Tabla2[],'aux buscarv'!D$1,FALSE)</f>
        <v>3</v>
      </c>
      <c r="E1381" s="61">
        <f>VLOOKUP(Tabla14[[#This Row],[id]],Tabla2[],'aux buscarv'!E$1,FALSE)</f>
        <v>2023</v>
      </c>
      <c r="F1381" s="61">
        <f>VLOOKUP(Tabla14[[#This Row],[id]],Tabla2[],'aux buscarv'!F$1,FALSE)</f>
        <v>13</v>
      </c>
      <c r="G1381" s="61" t="str">
        <f>VLOOKUP(Tabla14[[#This Row],[id]],Tabla2[],'aux buscarv'!G$1,FALSE)</f>
        <v>DAPPTE</v>
      </c>
      <c r="H1381" s="61" t="str">
        <f>VLOOKUP(Tabla14[[#This Row],[id]],Tabla2[],'aux buscarv'!H$1,FALSE)</f>
        <v>CABA</v>
      </c>
      <c r="I1381" s="61">
        <f>VLOOKUP(Tabla14[[#This Row],[id]],Tabla2[],'aux buscarv'!I$1,FALSE)</f>
        <v>61</v>
      </c>
      <c r="J1381" s="61" t="str">
        <f>VLOOKUP(Tabla14[[#This Row],[id]],Tabla2[],'aux buscarv'!J$1,FALSE)</f>
        <v>COMUNA 1</v>
      </c>
      <c r="K1381" s="61" t="str">
        <f>VLOOKUP(Tabla14[[#This Row],[id]],Tabla2[],'aux buscarv'!K$1,FALSE)</f>
        <v>CONSTITUCION</v>
      </c>
      <c r="L1381" s="61" t="str">
        <f>VLOOKUP(Tabla14[[#This Row],[id]],Tabla2[],'aux buscarv'!L$1,FALSE)</f>
        <v>PLAZA GARAY</v>
      </c>
      <c r="M1381" s="61" t="str">
        <f>VLOOKUP(Tabla14[[#This Row],[id]],Tabla2[],'aux buscarv'!M$1,FALSE)</f>
        <v>AV JUAN DE GARAY 1601</v>
      </c>
      <c r="N1381" s="62" t="str">
        <f>VLOOKUP(Tabla14[[#This Row],[id]],Tabla2[],'aux buscarv'!N$1,FALSE)</f>
        <v>https://goo.gl/maps/FmqRZcpbCHMuroTB6</v>
      </c>
      <c r="O1381" t="s">
        <v>151</v>
      </c>
      <c r="P1381" t="s">
        <v>151</v>
      </c>
      <c r="Q1381" t="s">
        <v>111</v>
      </c>
      <c r="R1381">
        <v>28</v>
      </c>
    </row>
    <row r="1382" spans="1:18" x14ac:dyDescent="0.25">
      <c r="A1382" t="s">
        <v>797</v>
      </c>
      <c r="B1382" s="46">
        <f>VLOOKUP(Tabla14[[#This Row],[id]],Tabla2[],'aux buscarv'!B$1,FALSE)</f>
        <v>45006</v>
      </c>
      <c r="C1382" s="61">
        <f>VLOOKUP(Tabla14[[#This Row],[id]],Tabla2[],'aux buscarv'!C$1,FALSE)</f>
        <v>21</v>
      </c>
      <c r="D1382" s="61">
        <f>VLOOKUP(Tabla14[[#This Row],[id]],Tabla2[],'aux buscarv'!D$1,FALSE)</f>
        <v>3</v>
      </c>
      <c r="E1382" s="61">
        <f>VLOOKUP(Tabla14[[#This Row],[id]],Tabla2[],'aux buscarv'!E$1,FALSE)</f>
        <v>2023</v>
      </c>
      <c r="F1382" s="61">
        <f>VLOOKUP(Tabla14[[#This Row],[id]],Tabla2[],'aux buscarv'!F$1,FALSE)</f>
        <v>13</v>
      </c>
      <c r="G1382" s="61" t="str">
        <f>VLOOKUP(Tabla14[[#This Row],[id]],Tabla2[],'aux buscarv'!G$1,FALSE)</f>
        <v>DAPPTE</v>
      </c>
      <c r="H1382" s="61" t="str">
        <f>VLOOKUP(Tabla14[[#This Row],[id]],Tabla2[],'aux buscarv'!H$1,FALSE)</f>
        <v>CABA</v>
      </c>
      <c r="I1382" s="61">
        <f>VLOOKUP(Tabla14[[#This Row],[id]],Tabla2[],'aux buscarv'!I$1,FALSE)</f>
        <v>61</v>
      </c>
      <c r="J1382" s="61" t="str">
        <f>VLOOKUP(Tabla14[[#This Row],[id]],Tabla2[],'aux buscarv'!J$1,FALSE)</f>
        <v>COMUNA 1</v>
      </c>
      <c r="K1382" s="61" t="str">
        <f>VLOOKUP(Tabla14[[#This Row],[id]],Tabla2[],'aux buscarv'!K$1,FALSE)</f>
        <v>CONSTITUCION</v>
      </c>
      <c r="L1382" s="61" t="str">
        <f>VLOOKUP(Tabla14[[#This Row],[id]],Tabla2[],'aux buscarv'!L$1,FALSE)</f>
        <v>PLAZA GARAY</v>
      </c>
      <c r="M1382" s="61" t="str">
        <f>VLOOKUP(Tabla14[[#This Row],[id]],Tabla2[],'aux buscarv'!M$1,FALSE)</f>
        <v>AV JUAN DE GARAY 1601</v>
      </c>
      <c r="N1382" s="62" t="str">
        <f>VLOOKUP(Tabla14[[#This Row],[id]],Tabla2[],'aux buscarv'!N$1,FALSE)</f>
        <v>https://goo.gl/maps/FmqRZcpbCHMuroTB6</v>
      </c>
      <c r="O1382" t="s">
        <v>151</v>
      </c>
      <c r="P1382" t="s">
        <v>151</v>
      </c>
      <c r="Q1382" t="s">
        <v>142</v>
      </c>
      <c r="R1382">
        <v>84</v>
      </c>
    </row>
    <row r="1383" spans="1:18" x14ac:dyDescent="0.25">
      <c r="A1383" t="s">
        <v>766</v>
      </c>
      <c r="B1383" s="46">
        <f>VLOOKUP(Tabla14[[#This Row],[id]],Tabla2[],'aux buscarv'!B$1,FALSE)</f>
        <v>45007</v>
      </c>
      <c r="C1383" s="61">
        <f>VLOOKUP(Tabla14[[#This Row],[id]],Tabla2[],'aux buscarv'!C$1,FALSE)</f>
        <v>22</v>
      </c>
      <c r="D1383" s="61">
        <f>VLOOKUP(Tabla14[[#This Row],[id]],Tabla2[],'aux buscarv'!D$1,FALSE)</f>
        <v>3</v>
      </c>
      <c r="E1383" s="61">
        <f>VLOOKUP(Tabla14[[#This Row],[id]],Tabla2[],'aux buscarv'!E$1,FALSE)</f>
        <v>2023</v>
      </c>
      <c r="F1383" s="61">
        <f>VLOOKUP(Tabla14[[#This Row],[id]],Tabla2[],'aux buscarv'!F$1,FALSE)</f>
        <v>13</v>
      </c>
      <c r="G1383" s="61" t="str">
        <f>VLOOKUP(Tabla14[[#This Row],[id]],Tabla2[],'aux buscarv'!G$1,FALSE)</f>
        <v>EETB</v>
      </c>
      <c r="H1383" s="61" t="str">
        <f>VLOOKUP(Tabla14[[#This Row],[id]],Tabla2[],'aux buscarv'!H$1,FALSE)</f>
        <v>CABA</v>
      </c>
      <c r="I1383" s="61">
        <f>VLOOKUP(Tabla14[[#This Row],[id]],Tabla2[],'aux buscarv'!I$1,FALSE)</f>
        <v>55</v>
      </c>
      <c r="J1383" s="61" t="str">
        <f>VLOOKUP(Tabla14[[#This Row],[id]],Tabla2[],'aux buscarv'!J$1,FALSE)</f>
        <v>COMUNA 10</v>
      </c>
      <c r="K1383" s="61" t="str">
        <f>VLOOKUP(Tabla14[[#This Row],[id]],Tabla2[],'aux buscarv'!K$1,FALSE)</f>
        <v>MONTE CASTRO</v>
      </c>
      <c r="L1383" s="61" t="str">
        <f>VLOOKUP(Tabla14[[#This Row],[id]],Tabla2[],'aux buscarv'!L$1,FALSE)</f>
        <v>PLAZA MONTECASTRO</v>
      </c>
      <c r="M1383" s="61" t="str">
        <f>VLOOKUP(Tabla14[[#This Row],[id]],Tabla2[],'aux buscarv'!M$1,FALSE)</f>
        <v>MIRANDA 4300</v>
      </c>
      <c r="N1383" s="62" t="str">
        <f>VLOOKUP(Tabla14[[#This Row],[id]],Tabla2[],'aux buscarv'!N$1,FALSE)</f>
        <v>https://maps.app.goo.gl/5nRxCk3Giq4Y4bD66</v>
      </c>
      <c r="O1383" t="s">
        <v>109</v>
      </c>
      <c r="P1383" t="s">
        <v>110</v>
      </c>
      <c r="Q1383" t="s">
        <v>111</v>
      </c>
      <c r="R1383">
        <v>53</v>
      </c>
    </row>
    <row r="1384" spans="1:18" x14ac:dyDescent="0.25">
      <c r="A1384" t="s">
        <v>766</v>
      </c>
      <c r="B1384" s="46">
        <f>VLOOKUP(Tabla14[[#This Row],[id]],Tabla2[],'aux buscarv'!B$1,FALSE)</f>
        <v>45007</v>
      </c>
      <c r="C1384" s="61">
        <f>VLOOKUP(Tabla14[[#This Row],[id]],Tabla2[],'aux buscarv'!C$1,FALSE)</f>
        <v>22</v>
      </c>
      <c r="D1384" s="61">
        <f>VLOOKUP(Tabla14[[#This Row],[id]],Tabla2[],'aux buscarv'!D$1,FALSE)</f>
        <v>3</v>
      </c>
      <c r="E1384" s="61">
        <f>VLOOKUP(Tabla14[[#This Row],[id]],Tabla2[],'aux buscarv'!E$1,FALSE)</f>
        <v>2023</v>
      </c>
      <c r="F1384" s="61">
        <f>VLOOKUP(Tabla14[[#This Row],[id]],Tabla2[],'aux buscarv'!F$1,FALSE)</f>
        <v>13</v>
      </c>
      <c r="G1384" s="61" t="str">
        <f>VLOOKUP(Tabla14[[#This Row],[id]],Tabla2[],'aux buscarv'!G$1,FALSE)</f>
        <v>EETB</v>
      </c>
      <c r="H1384" s="61" t="str">
        <f>VLOOKUP(Tabla14[[#This Row],[id]],Tabla2[],'aux buscarv'!H$1,FALSE)</f>
        <v>CABA</v>
      </c>
      <c r="I1384" s="61">
        <f>VLOOKUP(Tabla14[[#This Row],[id]],Tabla2[],'aux buscarv'!I$1,FALSE)</f>
        <v>55</v>
      </c>
      <c r="J1384" s="61" t="str">
        <f>VLOOKUP(Tabla14[[#This Row],[id]],Tabla2[],'aux buscarv'!J$1,FALSE)</f>
        <v>COMUNA 10</v>
      </c>
      <c r="K1384" s="61" t="str">
        <f>VLOOKUP(Tabla14[[#This Row],[id]],Tabla2[],'aux buscarv'!K$1,FALSE)</f>
        <v>MONTE CASTRO</v>
      </c>
      <c r="L1384" s="61" t="str">
        <f>VLOOKUP(Tabla14[[#This Row],[id]],Tabla2[],'aux buscarv'!L$1,FALSE)</f>
        <v>PLAZA MONTECASTRO</v>
      </c>
      <c r="M1384" s="61" t="str">
        <f>VLOOKUP(Tabla14[[#This Row],[id]],Tabla2[],'aux buscarv'!M$1,FALSE)</f>
        <v>MIRANDA 4300</v>
      </c>
      <c r="N1384" s="62" t="str">
        <f>VLOOKUP(Tabla14[[#This Row],[id]],Tabla2[],'aux buscarv'!N$1,FALSE)</f>
        <v>https://maps.app.goo.gl/5nRxCk3Giq4Y4bD66</v>
      </c>
      <c r="O1384" t="s">
        <v>109</v>
      </c>
      <c r="P1384" t="s">
        <v>110</v>
      </c>
      <c r="Q1384" t="s">
        <v>112</v>
      </c>
      <c r="R1384">
        <v>53</v>
      </c>
    </row>
    <row r="1385" spans="1:18" x14ac:dyDescent="0.25">
      <c r="A1385" t="s">
        <v>766</v>
      </c>
      <c r="B1385" s="46">
        <f>VLOOKUP(Tabla14[[#This Row],[id]],Tabla2[],'aux buscarv'!B$1,FALSE)</f>
        <v>45007</v>
      </c>
      <c r="C1385" s="61">
        <f>VLOOKUP(Tabla14[[#This Row],[id]],Tabla2[],'aux buscarv'!C$1,FALSE)</f>
        <v>22</v>
      </c>
      <c r="D1385" s="61">
        <f>VLOOKUP(Tabla14[[#This Row],[id]],Tabla2[],'aux buscarv'!D$1,FALSE)</f>
        <v>3</v>
      </c>
      <c r="E1385" s="61">
        <f>VLOOKUP(Tabla14[[#This Row],[id]],Tabla2[],'aux buscarv'!E$1,FALSE)</f>
        <v>2023</v>
      </c>
      <c r="F1385" s="61">
        <f>VLOOKUP(Tabla14[[#This Row],[id]],Tabla2[],'aux buscarv'!F$1,FALSE)</f>
        <v>13</v>
      </c>
      <c r="G1385" s="61" t="str">
        <f>VLOOKUP(Tabla14[[#This Row],[id]],Tabla2[],'aux buscarv'!G$1,FALSE)</f>
        <v>EETB</v>
      </c>
      <c r="H1385" s="61" t="str">
        <f>VLOOKUP(Tabla14[[#This Row],[id]],Tabla2[],'aux buscarv'!H$1,FALSE)</f>
        <v>CABA</v>
      </c>
      <c r="I1385" s="61">
        <f>VLOOKUP(Tabla14[[#This Row],[id]],Tabla2[],'aux buscarv'!I$1,FALSE)</f>
        <v>55</v>
      </c>
      <c r="J1385" s="61" t="str">
        <f>VLOOKUP(Tabla14[[#This Row],[id]],Tabla2[],'aux buscarv'!J$1,FALSE)</f>
        <v>COMUNA 10</v>
      </c>
      <c r="K1385" s="61" t="str">
        <f>VLOOKUP(Tabla14[[#This Row],[id]],Tabla2[],'aux buscarv'!K$1,FALSE)</f>
        <v>MONTE CASTRO</v>
      </c>
      <c r="L1385" s="61" t="str">
        <f>VLOOKUP(Tabla14[[#This Row],[id]],Tabla2[],'aux buscarv'!L$1,FALSE)</f>
        <v>PLAZA MONTECASTRO</v>
      </c>
      <c r="M1385" s="61" t="str">
        <f>VLOOKUP(Tabla14[[#This Row],[id]],Tabla2[],'aux buscarv'!M$1,FALSE)</f>
        <v>MIRANDA 4300</v>
      </c>
      <c r="N1385" s="62" t="str">
        <f>VLOOKUP(Tabla14[[#This Row],[id]],Tabla2[],'aux buscarv'!N$1,FALSE)</f>
        <v>https://maps.app.goo.gl/5nRxCk3Giq4Y4bD66</v>
      </c>
      <c r="O1385" t="s">
        <v>109</v>
      </c>
      <c r="P1385" t="s">
        <v>110</v>
      </c>
      <c r="Q1385" t="s">
        <v>120</v>
      </c>
      <c r="R1385">
        <v>8</v>
      </c>
    </row>
    <row r="1386" spans="1:18" x14ac:dyDescent="0.25">
      <c r="A1386" t="s">
        <v>766</v>
      </c>
      <c r="B1386" s="46">
        <f>VLOOKUP(Tabla14[[#This Row],[id]],Tabla2[],'aux buscarv'!B$1,FALSE)</f>
        <v>45007</v>
      </c>
      <c r="C1386" s="61">
        <f>VLOOKUP(Tabla14[[#This Row],[id]],Tabla2[],'aux buscarv'!C$1,FALSE)</f>
        <v>22</v>
      </c>
      <c r="D1386" s="61">
        <f>VLOOKUP(Tabla14[[#This Row],[id]],Tabla2[],'aux buscarv'!D$1,FALSE)</f>
        <v>3</v>
      </c>
      <c r="E1386" s="61">
        <f>VLOOKUP(Tabla14[[#This Row],[id]],Tabla2[],'aux buscarv'!E$1,FALSE)</f>
        <v>2023</v>
      </c>
      <c r="F1386" s="61">
        <f>VLOOKUP(Tabla14[[#This Row],[id]],Tabla2[],'aux buscarv'!F$1,FALSE)</f>
        <v>13</v>
      </c>
      <c r="G1386" s="61" t="str">
        <f>VLOOKUP(Tabla14[[#This Row],[id]],Tabla2[],'aux buscarv'!G$1,FALSE)</f>
        <v>EETB</v>
      </c>
      <c r="H1386" s="61" t="str">
        <f>VLOOKUP(Tabla14[[#This Row],[id]],Tabla2[],'aux buscarv'!H$1,FALSE)</f>
        <v>CABA</v>
      </c>
      <c r="I1386" s="61">
        <f>VLOOKUP(Tabla14[[#This Row],[id]],Tabla2[],'aux buscarv'!I$1,FALSE)</f>
        <v>55</v>
      </c>
      <c r="J1386" s="61" t="str">
        <f>VLOOKUP(Tabla14[[#This Row],[id]],Tabla2[],'aux buscarv'!J$1,FALSE)</f>
        <v>COMUNA 10</v>
      </c>
      <c r="K1386" s="61" t="str">
        <f>VLOOKUP(Tabla14[[#This Row],[id]],Tabla2[],'aux buscarv'!K$1,FALSE)</f>
        <v>MONTE CASTRO</v>
      </c>
      <c r="L1386" s="61" t="str">
        <f>VLOOKUP(Tabla14[[#This Row],[id]],Tabla2[],'aux buscarv'!L$1,FALSE)</f>
        <v>PLAZA MONTECASTRO</v>
      </c>
      <c r="M1386" s="61" t="str">
        <f>VLOOKUP(Tabla14[[#This Row],[id]],Tabla2[],'aux buscarv'!M$1,FALSE)</f>
        <v>MIRANDA 4300</v>
      </c>
      <c r="N1386" s="62" t="str">
        <f>VLOOKUP(Tabla14[[#This Row],[id]],Tabla2[],'aux buscarv'!N$1,FALSE)</f>
        <v>https://maps.app.goo.gl/5nRxCk3Giq4Y4bD66</v>
      </c>
      <c r="O1386" t="s">
        <v>109</v>
      </c>
      <c r="P1386" t="s">
        <v>113</v>
      </c>
      <c r="Q1386" t="s">
        <v>112</v>
      </c>
      <c r="R1386">
        <v>26</v>
      </c>
    </row>
    <row r="1387" spans="1:18" x14ac:dyDescent="0.25">
      <c r="A1387" t="s">
        <v>766</v>
      </c>
      <c r="B1387" s="46">
        <f>VLOOKUP(Tabla14[[#This Row],[id]],Tabla2[],'aux buscarv'!B$1,FALSE)</f>
        <v>45007</v>
      </c>
      <c r="C1387" s="61">
        <f>VLOOKUP(Tabla14[[#This Row],[id]],Tabla2[],'aux buscarv'!C$1,FALSE)</f>
        <v>22</v>
      </c>
      <c r="D1387" s="61">
        <f>VLOOKUP(Tabla14[[#This Row],[id]],Tabla2[],'aux buscarv'!D$1,FALSE)</f>
        <v>3</v>
      </c>
      <c r="E1387" s="61">
        <f>VLOOKUP(Tabla14[[#This Row],[id]],Tabla2[],'aux buscarv'!E$1,FALSE)</f>
        <v>2023</v>
      </c>
      <c r="F1387" s="61">
        <f>VLOOKUP(Tabla14[[#This Row],[id]],Tabla2[],'aux buscarv'!F$1,FALSE)</f>
        <v>13</v>
      </c>
      <c r="G1387" s="61" t="str">
        <f>VLOOKUP(Tabla14[[#This Row],[id]],Tabla2[],'aux buscarv'!G$1,FALSE)</f>
        <v>EETB</v>
      </c>
      <c r="H1387" s="61" t="str">
        <f>VLOOKUP(Tabla14[[#This Row],[id]],Tabla2[],'aux buscarv'!H$1,FALSE)</f>
        <v>CABA</v>
      </c>
      <c r="I1387" s="61">
        <f>VLOOKUP(Tabla14[[#This Row],[id]],Tabla2[],'aux buscarv'!I$1,FALSE)</f>
        <v>55</v>
      </c>
      <c r="J1387" s="61" t="str">
        <f>VLOOKUP(Tabla14[[#This Row],[id]],Tabla2[],'aux buscarv'!J$1,FALSE)</f>
        <v>COMUNA 10</v>
      </c>
      <c r="K1387" s="61" t="str">
        <f>VLOOKUP(Tabla14[[#This Row],[id]],Tabla2[],'aux buscarv'!K$1,FALSE)</f>
        <v>MONTE CASTRO</v>
      </c>
      <c r="L1387" s="61" t="str">
        <f>VLOOKUP(Tabla14[[#This Row],[id]],Tabla2[],'aux buscarv'!L$1,FALSE)</f>
        <v>PLAZA MONTECASTRO</v>
      </c>
      <c r="M1387" s="61" t="str">
        <f>VLOOKUP(Tabla14[[#This Row],[id]],Tabla2[],'aux buscarv'!M$1,FALSE)</f>
        <v>MIRANDA 4300</v>
      </c>
      <c r="N1387" s="62" t="str">
        <f>VLOOKUP(Tabla14[[#This Row],[id]],Tabla2[],'aux buscarv'!N$1,FALSE)</f>
        <v>https://maps.app.goo.gl/5nRxCk3Giq4Y4bD66</v>
      </c>
      <c r="O1387" t="s">
        <v>114</v>
      </c>
      <c r="P1387" t="s">
        <v>115</v>
      </c>
      <c r="Q1387" t="s">
        <v>111</v>
      </c>
      <c r="R1387">
        <v>26</v>
      </c>
    </row>
    <row r="1388" spans="1:18" x14ac:dyDescent="0.25">
      <c r="A1388" t="s">
        <v>782</v>
      </c>
      <c r="B1388" s="46">
        <f>VLOOKUP(Tabla14[[#This Row],[id]],Tabla2[],'aux buscarv'!B$1,FALSE)</f>
        <v>45007</v>
      </c>
      <c r="C1388" s="61">
        <f>VLOOKUP(Tabla14[[#This Row],[id]],Tabla2[],'aux buscarv'!C$1,FALSE)</f>
        <v>22</v>
      </c>
      <c r="D1388" s="61">
        <f>VLOOKUP(Tabla14[[#This Row],[id]],Tabla2[],'aux buscarv'!D$1,FALSE)</f>
        <v>3</v>
      </c>
      <c r="E1388" s="61">
        <f>VLOOKUP(Tabla14[[#This Row],[id]],Tabla2[],'aux buscarv'!E$1,FALSE)</f>
        <v>2023</v>
      </c>
      <c r="F1388" s="61">
        <f>VLOOKUP(Tabla14[[#This Row],[id]],Tabla2[],'aux buscarv'!F$1,FALSE)</f>
        <v>13</v>
      </c>
      <c r="G1388" s="61" t="str">
        <f>VLOOKUP(Tabla14[[#This Row],[id]],Tabla2[],'aux buscarv'!G$1,FALSE)</f>
        <v>DAPPTE</v>
      </c>
      <c r="H1388" s="61" t="str">
        <f>VLOOKUP(Tabla14[[#This Row],[id]],Tabla2[],'aux buscarv'!H$1,FALSE)</f>
        <v>CABA</v>
      </c>
      <c r="I1388" s="61">
        <f>VLOOKUP(Tabla14[[#This Row],[id]],Tabla2[],'aux buscarv'!I$1,FALSE)</f>
        <v>57</v>
      </c>
      <c r="J1388" s="61" t="str">
        <f>VLOOKUP(Tabla14[[#This Row],[id]],Tabla2[],'aux buscarv'!J$1,FALSE)</f>
        <v>COMUNA 3</v>
      </c>
      <c r="K1388" s="61" t="str">
        <f>VLOOKUP(Tabla14[[#This Row],[id]],Tabla2[],'aux buscarv'!K$1,FALSE)</f>
        <v>BALVANERA</v>
      </c>
      <c r="L1388" s="61" t="str">
        <f>VLOOKUP(Tabla14[[#This Row],[id]],Tabla2[],'aux buscarv'!L$1,FALSE)</f>
        <v>ESTACION FERROCARRIL</v>
      </c>
      <c r="M1388" s="61" t="str">
        <f>VLOOKUP(Tabla14[[#This Row],[id]],Tabla2[],'aux buscarv'!M$1,FALSE)</f>
        <v>BME MITRE Y AV PUEYRREDON</v>
      </c>
      <c r="N1388" s="62" t="str">
        <f>VLOOKUP(Tabla14[[#This Row],[id]],Tabla2[],'aux buscarv'!N$1,FALSE)</f>
        <v>https://goo.gl/maps/ahHan8JtXPwvyRvL9</v>
      </c>
      <c r="O1388" t="s">
        <v>109</v>
      </c>
      <c r="P1388" t="s">
        <v>110</v>
      </c>
      <c r="Q1388" t="s">
        <v>111</v>
      </c>
      <c r="R1388">
        <v>92</v>
      </c>
    </row>
    <row r="1389" spans="1:18" x14ac:dyDescent="0.25">
      <c r="A1389" t="s">
        <v>782</v>
      </c>
      <c r="B1389" s="46">
        <f>VLOOKUP(Tabla14[[#This Row],[id]],Tabla2[],'aux buscarv'!B$1,FALSE)</f>
        <v>45007</v>
      </c>
      <c r="C1389" s="61">
        <f>VLOOKUP(Tabla14[[#This Row],[id]],Tabla2[],'aux buscarv'!C$1,FALSE)</f>
        <v>22</v>
      </c>
      <c r="D1389" s="61">
        <f>VLOOKUP(Tabla14[[#This Row],[id]],Tabla2[],'aux buscarv'!D$1,FALSE)</f>
        <v>3</v>
      </c>
      <c r="E1389" s="61">
        <f>VLOOKUP(Tabla14[[#This Row],[id]],Tabla2[],'aux buscarv'!E$1,FALSE)</f>
        <v>2023</v>
      </c>
      <c r="F1389" s="61">
        <f>VLOOKUP(Tabla14[[#This Row],[id]],Tabla2[],'aux buscarv'!F$1,FALSE)</f>
        <v>13</v>
      </c>
      <c r="G1389" s="61" t="str">
        <f>VLOOKUP(Tabla14[[#This Row],[id]],Tabla2[],'aux buscarv'!G$1,FALSE)</f>
        <v>DAPPTE</v>
      </c>
      <c r="H1389" s="61" t="str">
        <f>VLOOKUP(Tabla14[[#This Row],[id]],Tabla2[],'aux buscarv'!H$1,FALSE)</f>
        <v>CABA</v>
      </c>
      <c r="I1389" s="61">
        <f>VLOOKUP(Tabla14[[#This Row],[id]],Tabla2[],'aux buscarv'!I$1,FALSE)</f>
        <v>57</v>
      </c>
      <c r="J1389" s="61" t="str">
        <f>VLOOKUP(Tabla14[[#This Row],[id]],Tabla2[],'aux buscarv'!J$1,FALSE)</f>
        <v>COMUNA 3</v>
      </c>
      <c r="K1389" s="61" t="str">
        <f>VLOOKUP(Tabla14[[#This Row],[id]],Tabla2[],'aux buscarv'!K$1,FALSE)</f>
        <v>BALVANERA</v>
      </c>
      <c r="L1389" s="61" t="str">
        <f>VLOOKUP(Tabla14[[#This Row],[id]],Tabla2[],'aux buscarv'!L$1,FALSE)</f>
        <v>ESTACION FERROCARRIL</v>
      </c>
      <c r="M1389" s="61" t="str">
        <f>VLOOKUP(Tabla14[[#This Row],[id]],Tabla2[],'aux buscarv'!M$1,FALSE)</f>
        <v>BME MITRE Y AV PUEYRREDON</v>
      </c>
      <c r="N1389" s="62" t="str">
        <f>VLOOKUP(Tabla14[[#This Row],[id]],Tabla2[],'aux buscarv'!N$1,FALSE)</f>
        <v>https://goo.gl/maps/ahHan8JtXPwvyRvL9</v>
      </c>
      <c r="O1389" t="s">
        <v>109</v>
      </c>
      <c r="P1389" t="s">
        <v>110</v>
      </c>
      <c r="Q1389" t="s">
        <v>112</v>
      </c>
      <c r="R1389">
        <v>163</v>
      </c>
    </row>
    <row r="1390" spans="1:18" x14ac:dyDescent="0.25">
      <c r="A1390" t="s">
        <v>782</v>
      </c>
      <c r="B1390" s="46">
        <f>VLOOKUP(Tabla14[[#This Row],[id]],Tabla2[],'aux buscarv'!B$1,FALSE)</f>
        <v>45007</v>
      </c>
      <c r="C1390" s="61">
        <f>VLOOKUP(Tabla14[[#This Row],[id]],Tabla2[],'aux buscarv'!C$1,FALSE)</f>
        <v>22</v>
      </c>
      <c r="D1390" s="61">
        <f>VLOOKUP(Tabla14[[#This Row],[id]],Tabla2[],'aux buscarv'!D$1,FALSE)</f>
        <v>3</v>
      </c>
      <c r="E1390" s="61">
        <f>VLOOKUP(Tabla14[[#This Row],[id]],Tabla2[],'aux buscarv'!E$1,FALSE)</f>
        <v>2023</v>
      </c>
      <c r="F1390" s="61">
        <f>VLOOKUP(Tabla14[[#This Row],[id]],Tabla2[],'aux buscarv'!F$1,FALSE)</f>
        <v>13</v>
      </c>
      <c r="G1390" s="61" t="str">
        <f>VLOOKUP(Tabla14[[#This Row],[id]],Tabla2[],'aux buscarv'!G$1,FALSE)</f>
        <v>DAPPTE</v>
      </c>
      <c r="H1390" s="61" t="str">
        <f>VLOOKUP(Tabla14[[#This Row],[id]],Tabla2[],'aux buscarv'!H$1,FALSE)</f>
        <v>CABA</v>
      </c>
      <c r="I1390" s="61">
        <f>VLOOKUP(Tabla14[[#This Row],[id]],Tabla2[],'aux buscarv'!I$1,FALSE)</f>
        <v>57</v>
      </c>
      <c r="J1390" s="61" t="str">
        <f>VLOOKUP(Tabla14[[#This Row],[id]],Tabla2[],'aux buscarv'!J$1,FALSE)</f>
        <v>COMUNA 3</v>
      </c>
      <c r="K1390" s="61" t="str">
        <f>VLOOKUP(Tabla14[[#This Row],[id]],Tabla2[],'aux buscarv'!K$1,FALSE)</f>
        <v>BALVANERA</v>
      </c>
      <c r="L1390" s="61" t="str">
        <f>VLOOKUP(Tabla14[[#This Row],[id]],Tabla2[],'aux buscarv'!L$1,FALSE)</f>
        <v>ESTACION FERROCARRIL</v>
      </c>
      <c r="M1390" s="61" t="str">
        <f>VLOOKUP(Tabla14[[#This Row],[id]],Tabla2[],'aux buscarv'!M$1,FALSE)</f>
        <v>BME MITRE Y AV PUEYRREDON</v>
      </c>
      <c r="N1390" s="62" t="str">
        <f>VLOOKUP(Tabla14[[#This Row],[id]],Tabla2[],'aux buscarv'!N$1,FALSE)</f>
        <v>https://goo.gl/maps/ahHan8JtXPwvyRvL9</v>
      </c>
      <c r="O1390" t="s">
        <v>109</v>
      </c>
      <c r="P1390" t="s">
        <v>113</v>
      </c>
      <c r="Q1390" t="s">
        <v>112</v>
      </c>
      <c r="R1390">
        <v>67</v>
      </c>
    </row>
    <row r="1391" spans="1:18" x14ac:dyDescent="0.25">
      <c r="A1391" t="s">
        <v>782</v>
      </c>
      <c r="B1391" s="46">
        <f>VLOOKUP(Tabla14[[#This Row],[id]],Tabla2[],'aux buscarv'!B$1,FALSE)</f>
        <v>45007</v>
      </c>
      <c r="C1391" s="61">
        <f>VLOOKUP(Tabla14[[#This Row],[id]],Tabla2[],'aux buscarv'!C$1,FALSE)</f>
        <v>22</v>
      </c>
      <c r="D1391" s="61">
        <f>VLOOKUP(Tabla14[[#This Row],[id]],Tabla2[],'aux buscarv'!D$1,FALSE)</f>
        <v>3</v>
      </c>
      <c r="E1391" s="61">
        <f>VLOOKUP(Tabla14[[#This Row],[id]],Tabla2[],'aux buscarv'!E$1,FALSE)</f>
        <v>2023</v>
      </c>
      <c r="F1391" s="61">
        <f>VLOOKUP(Tabla14[[#This Row],[id]],Tabla2[],'aux buscarv'!F$1,FALSE)</f>
        <v>13</v>
      </c>
      <c r="G1391" s="61" t="str">
        <f>VLOOKUP(Tabla14[[#This Row],[id]],Tabla2[],'aux buscarv'!G$1,FALSE)</f>
        <v>DAPPTE</v>
      </c>
      <c r="H1391" s="61" t="str">
        <f>VLOOKUP(Tabla14[[#This Row],[id]],Tabla2[],'aux buscarv'!H$1,FALSE)</f>
        <v>CABA</v>
      </c>
      <c r="I1391" s="61">
        <f>VLOOKUP(Tabla14[[#This Row],[id]],Tabla2[],'aux buscarv'!I$1,FALSE)</f>
        <v>57</v>
      </c>
      <c r="J1391" s="61" t="str">
        <f>VLOOKUP(Tabla14[[#This Row],[id]],Tabla2[],'aux buscarv'!J$1,FALSE)</f>
        <v>COMUNA 3</v>
      </c>
      <c r="K1391" s="61" t="str">
        <f>VLOOKUP(Tabla14[[#This Row],[id]],Tabla2[],'aux buscarv'!K$1,FALSE)</f>
        <v>BALVANERA</v>
      </c>
      <c r="L1391" s="61" t="str">
        <f>VLOOKUP(Tabla14[[#This Row],[id]],Tabla2[],'aux buscarv'!L$1,FALSE)</f>
        <v>ESTACION FERROCARRIL</v>
      </c>
      <c r="M1391" s="61" t="str">
        <f>VLOOKUP(Tabla14[[#This Row],[id]],Tabla2[],'aux buscarv'!M$1,FALSE)</f>
        <v>BME MITRE Y AV PUEYRREDON</v>
      </c>
      <c r="N1391" s="62" t="str">
        <f>VLOOKUP(Tabla14[[#This Row],[id]],Tabla2[],'aux buscarv'!N$1,FALSE)</f>
        <v>https://goo.gl/maps/ahHan8JtXPwvyRvL9</v>
      </c>
      <c r="O1391" t="s">
        <v>114</v>
      </c>
      <c r="P1391" t="s">
        <v>115</v>
      </c>
      <c r="Q1391" t="s">
        <v>111</v>
      </c>
      <c r="R1391">
        <v>40</v>
      </c>
    </row>
    <row r="1392" spans="1:18" x14ac:dyDescent="0.25">
      <c r="A1392" t="s">
        <v>782</v>
      </c>
      <c r="B1392" s="46">
        <f>VLOOKUP(Tabla14[[#This Row],[id]],Tabla2[],'aux buscarv'!B$1,FALSE)</f>
        <v>45007</v>
      </c>
      <c r="C1392" s="61">
        <f>VLOOKUP(Tabla14[[#This Row],[id]],Tabla2[],'aux buscarv'!C$1,FALSE)</f>
        <v>22</v>
      </c>
      <c r="D1392" s="61">
        <f>VLOOKUP(Tabla14[[#This Row],[id]],Tabla2[],'aux buscarv'!D$1,FALSE)</f>
        <v>3</v>
      </c>
      <c r="E1392" s="61">
        <f>VLOOKUP(Tabla14[[#This Row],[id]],Tabla2[],'aux buscarv'!E$1,FALSE)</f>
        <v>2023</v>
      </c>
      <c r="F1392" s="61">
        <f>VLOOKUP(Tabla14[[#This Row],[id]],Tabla2[],'aux buscarv'!F$1,FALSE)</f>
        <v>13</v>
      </c>
      <c r="G1392" s="61" t="str">
        <f>VLOOKUP(Tabla14[[#This Row],[id]],Tabla2[],'aux buscarv'!G$1,FALSE)</f>
        <v>DAPPTE</v>
      </c>
      <c r="H1392" s="61" t="str">
        <f>VLOOKUP(Tabla14[[#This Row],[id]],Tabla2[],'aux buscarv'!H$1,FALSE)</f>
        <v>CABA</v>
      </c>
      <c r="I1392" s="61">
        <f>VLOOKUP(Tabla14[[#This Row],[id]],Tabla2[],'aux buscarv'!I$1,FALSE)</f>
        <v>57</v>
      </c>
      <c r="J1392" s="61" t="str">
        <f>VLOOKUP(Tabla14[[#This Row],[id]],Tabla2[],'aux buscarv'!J$1,FALSE)</f>
        <v>COMUNA 3</v>
      </c>
      <c r="K1392" s="61" t="str">
        <f>VLOOKUP(Tabla14[[#This Row],[id]],Tabla2[],'aux buscarv'!K$1,FALSE)</f>
        <v>BALVANERA</v>
      </c>
      <c r="L1392" s="61" t="str">
        <f>VLOOKUP(Tabla14[[#This Row],[id]],Tabla2[],'aux buscarv'!L$1,FALSE)</f>
        <v>ESTACION FERROCARRIL</v>
      </c>
      <c r="M1392" s="61" t="str">
        <f>VLOOKUP(Tabla14[[#This Row],[id]],Tabla2[],'aux buscarv'!M$1,FALSE)</f>
        <v>BME MITRE Y AV PUEYRREDON</v>
      </c>
      <c r="N1392" s="62" t="str">
        <f>VLOOKUP(Tabla14[[#This Row],[id]],Tabla2[],'aux buscarv'!N$1,FALSE)</f>
        <v>https://goo.gl/maps/ahHan8JtXPwvyRvL9</v>
      </c>
      <c r="O1392" t="s">
        <v>114</v>
      </c>
      <c r="P1392" t="s">
        <v>123</v>
      </c>
      <c r="Q1392" t="s">
        <v>124</v>
      </c>
      <c r="R1392">
        <v>1</v>
      </c>
    </row>
    <row r="1393" spans="1:18" x14ac:dyDescent="0.25">
      <c r="A1393" t="s">
        <v>782</v>
      </c>
      <c r="B1393" s="46">
        <f>VLOOKUP(Tabla14[[#This Row],[id]],Tabla2[],'aux buscarv'!B$1,FALSE)</f>
        <v>45007</v>
      </c>
      <c r="C1393" s="61">
        <f>VLOOKUP(Tabla14[[#This Row],[id]],Tabla2[],'aux buscarv'!C$1,FALSE)</f>
        <v>22</v>
      </c>
      <c r="D1393" s="61">
        <f>VLOOKUP(Tabla14[[#This Row],[id]],Tabla2[],'aux buscarv'!D$1,FALSE)</f>
        <v>3</v>
      </c>
      <c r="E1393" s="61">
        <f>VLOOKUP(Tabla14[[#This Row],[id]],Tabla2[],'aux buscarv'!E$1,FALSE)</f>
        <v>2023</v>
      </c>
      <c r="F1393" s="61">
        <f>VLOOKUP(Tabla14[[#This Row],[id]],Tabla2[],'aux buscarv'!F$1,FALSE)</f>
        <v>13</v>
      </c>
      <c r="G1393" s="61" t="str">
        <f>VLOOKUP(Tabla14[[#This Row],[id]],Tabla2[],'aux buscarv'!G$1,FALSE)</f>
        <v>DAPPTE</v>
      </c>
      <c r="H1393" s="61" t="str">
        <f>VLOOKUP(Tabla14[[#This Row],[id]],Tabla2[],'aux buscarv'!H$1,FALSE)</f>
        <v>CABA</v>
      </c>
      <c r="I1393" s="61">
        <f>VLOOKUP(Tabla14[[#This Row],[id]],Tabla2[],'aux buscarv'!I$1,FALSE)</f>
        <v>57</v>
      </c>
      <c r="J1393" s="61" t="str">
        <f>VLOOKUP(Tabla14[[#This Row],[id]],Tabla2[],'aux buscarv'!J$1,FALSE)</f>
        <v>COMUNA 3</v>
      </c>
      <c r="K1393" s="61" t="str">
        <f>VLOOKUP(Tabla14[[#This Row],[id]],Tabla2[],'aux buscarv'!K$1,FALSE)</f>
        <v>BALVANERA</v>
      </c>
      <c r="L1393" s="61" t="str">
        <f>VLOOKUP(Tabla14[[#This Row],[id]],Tabla2[],'aux buscarv'!L$1,FALSE)</f>
        <v>ESTACION FERROCARRIL</v>
      </c>
      <c r="M1393" s="61" t="str">
        <f>VLOOKUP(Tabla14[[#This Row],[id]],Tabla2[],'aux buscarv'!M$1,FALSE)</f>
        <v>BME MITRE Y AV PUEYRREDON</v>
      </c>
      <c r="N1393" s="62" t="str">
        <f>VLOOKUP(Tabla14[[#This Row],[id]],Tabla2[],'aux buscarv'!N$1,FALSE)</f>
        <v>https://goo.gl/maps/ahHan8JtXPwvyRvL9</v>
      </c>
      <c r="O1393" t="s">
        <v>114</v>
      </c>
      <c r="P1393" t="s">
        <v>123</v>
      </c>
      <c r="Q1393" t="s">
        <v>111</v>
      </c>
      <c r="R1393">
        <v>99</v>
      </c>
    </row>
    <row r="1394" spans="1:18" x14ac:dyDescent="0.25">
      <c r="A1394" t="s">
        <v>796</v>
      </c>
      <c r="B1394" s="46">
        <f>VLOOKUP(Tabla14[[#This Row],[id]],Tabla2[],'aux buscarv'!B$1,FALSE)</f>
        <v>45007</v>
      </c>
      <c r="C1394" s="61">
        <f>VLOOKUP(Tabla14[[#This Row],[id]],Tabla2[],'aux buscarv'!C$1,FALSE)</f>
        <v>22</v>
      </c>
      <c r="D1394" s="61">
        <f>VLOOKUP(Tabla14[[#This Row],[id]],Tabla2[],'aux buscarv'!D$1,FALSE)</f>
        <v>3</v>
      </c>
      <c r="E1394" s="61">
        <f>VLOOKUP(Tabla14[[#This Row],[id]],Tabla2[],'aux buscarv'!E$1,FALSE)</f>
        <v>2023</v>
      </c>
      <c r="F1394" s="61">
        <f>VLOOKUP(Tabla14[[#This Row],[id]],Tabla2[],'aux buscarv'!F$1,FALSE)</f>
        <v>13</v>
      </c>
      <c r="G1394" s="61" t="str">
        <f>VLOOKUP(Tabla14[[#This Row],[id]],Tabla2[],'aux buscarv'!G$1,FALSE)</f>
        <v>DAPPTE</v>
      </c>
      <c r="H1394" s="61" t="str">
        <f>VLOOKUP(Tabla14[[#This Row],[id]],Tabla2[],'aux buscarv'!H$1,FALSE)</f>
        <v>CABA</v>
      </c>
      <c r="I1394" s="61">
        <f>VLOOKUP(Tabla14[[#This Row],[id]],Tabla2[],'aux buscarv'!I$1,FALSE)</f>
        <v>60</v>
      </c>
      <c r="J1394" s="61" t="str">
        <f>VLOOKUP(Tabla14[[#This Row],[id]],Tabla2[],'aux buscarv'!J$1,FALSE)</f>
        <v>COMUNA 13</v>
      </c>
      <c r="K1394" s="61" t="str">
        <f>VLOOKUP(Tabla14[[#This Row],[id]],Tabla2[],'aux buscarv'!K$1,FALSE)</f>
        <v>NUÑEZ</v>
      </c>
      <c r="L1394" s="61" t="str">
        <f>VLOOKUP(Tabla14[[#This Row],[id]],Tabla2[],'aux buscarv'!L$1,FALSE)</f>
        <v>EX ESMA</v>
      </c>
      <c r="M1394" s="61" t="str">
        <f>VLOOKUP(Tabla14[[#This Row],[id]],Tabla2[],'aux buscarv'!M$1,FALSE)</f>
        <v>AV DEL LIBERTADOR 8151</v>
      </c>
      <c r="N1394" s="62" t="str">
        <f>VLOOKUP(Tabla14[[#This Row],[id]],Tabla2[],'aux buscarv'!N$1,FALSE)</f>
        <v>https://goo.gl/maps/M4VG4Mvm3ohvf7A27</v>
      </c>
      <c r="O1394" t="s">
        <v>109</v>
      </c>
      <c r="P1394" t="s">
        <v>110</v>
      </c>
      <c r="Q1394" t="s">
        <v>111</v>
      </c>
      <c r="R1394">
        <v>29</v>
      </c>
    </row>
    <row r="1395" spans="1:18" x14ac:dyDescent="0.25">
      <c r="A1395" t="s">
        <v>796</v>
      </c>
      <c r="B1395" s="46">
        <f>VLOOKUP(Tabla14[[#This Row],[id]],Tabla2[],'aux buscarv'!B$1,FALSE)</f>
        <v>45007</v>
      </c>
      <c r="C1395" s="61">
        <f>VLOOKUP(Tabla14[[#This Row],[id]],Tabla2[],'aux buscarv'!C$1,FALSE)</f>
        <v>22</v>
      </c>
      <c r="D1395" s="61">
        <f>VLOOKUP(Tabla14[[#This Row],[id]],Tabla2[],'aux buscarv'!D$1,FALSE)</f>
        <v>3</v>
      </c>
      <c r="E1395" s="61">
        <f>VLOOKUP(Tabla14[[#This Row],[id]],Tabla2[],'aux buscarv'!E$1,FALSE)</f>
        <v>2023</v>
      </c>
      <c r="F1395" s="61">
        <f>VLOOKUP(Tabla14[[#This Row],[id]],Tabla2[],'aux buscarv'!F$1,FALSE)</f>
        <v>13</v>
      </c>
      <c r="G1395" s="61" t="str">
        <f>VLOOKUP(Tabla14[[#This Row],[id]],Tabla2[],'aux buscarv'!G$1,FALSE)</f>
        <v>DAPPTE</v>
      </c>
      <c r="H1395" s="61" t="str">
        <f>VLOOKUP(Tabla14[[#This Row],[id]],Tabla2[],'aux buscarv'!H$1,FALSE)</f>
        <v>CABA</v>
      </c>
      <c r="I1395" s="61">
        <f>VLOOKUP(Tabla14[[#This Row],[id]],Tabla2[],'aux buscarv'!I$1,FALSE)</f>
        <v>60</v>
      </c>
      <c r="J1395" s="61" t="str">
        <f>VLOOKUP(Tabla14[[#This Row],[id]],Tabla2[],'aux buscarv'!J$1,FALSE)</f>
        <v>COMUNA 13</v>
      </c>
      <c r="K1395" s="61" t="str">
        <f>VLOOKUP(Tabla14[[#This Row],[id]],Tabla2[],'aux buscarv'!K$1,FALSE)</f>
        <v>NUÑEZ</v>
      </c>
      <c r="L1395" s="61" t="str">
        <f>VLOOKUP(Tabla14[[#This Row],[id]],Tabla2[],'aux buscarv'!L$1,FALSE)</f>
        <v>EX ESMA</v>
      </c>
      <c r="M1395" s="61" t="str">
        <f>VLOOKUP(Tabla14[[#This Row],[id]],Tabla2[],'aux buscarv'!M$1,FALSE)</f>
        <v>AV DEL LIBERTADOR 8151</v>
      </c>
      <c r="N1395" s="62" t="str">
        <f>VLOOKUP(Tabla14[[#This Row],[id]],Tabla2[],'aux buscarv'!N$1,FALSE)</f>
        <v>https://goo.gl/maps/M4VG4Mvm3ohvf7A27</v>
      </c>
      <c r="O1395" t="s">
        <v>109</v>
      </c>
      <c r="P1395" t="s">
        <v>110</v>
      </c>
      <c r="Q1395" t="s">
        <v>112</v>
      </c>
      <c r="R1395">
        <v>53</v>
      </c>
    </row>
    <row r="1396" spans="1:18" x14ac:dyDescent="0.25">
      <c r="A1396" t="s">
        <v>796</v>
      </c>
      <c r="B1396" s="46">
        <f>VLOOKUP(Tabla14[[#This Row],[id]],Tabla2[],'aux buscarv'!B$1,FALSE)</f>
        <v>45007</v>
      </c>
      <c r="C1396" s="61">
        <f>VLOOKUP(Tabla14[[#This Row],[id]],Tabla2[],'aux buscarv'!C$1,FALSE)</f>
        <v>22</v>
      </c>
      <c r="D1396" s="61">
        <f>VLOOKUP(Tabla14[[#This Row],[id]],Tabla2[],'aux buscarv'!D$1,FALSE)</f>
        <v>3</v>
      </c>
      <c r="E1396" s="61">
        <f>VLOOKUP(Tabla14[[#This Row],[id]],Tabla2[],'aux buscarv'!E$1,FALSE)</f>
        <v>2023</v>
      </c>
      <c r="F1396" s="61">
        <f>VLOOKUP(Tabla14[[#This Row],[id]],Tabla2[],'aux buscarv'!F$1,FALSE)</f>
        <v>13</v>
      </c>
      <c r="G1396" s="61" t="str">
        <f>VLOOKUP(Tabla14[[#This Row],[id]],Tabla2[],'aux buscarv'!G$1,FALSE)</f>
        <v>DAPPTE</v>
      </c>
      <c r="H1396" s="61" t="str">
        <f>VLOOKUP(Tabla14[[#This Row],[id]],Tabla2[],'aux buscarv'!H$1,FALSE)</f>
        <v>CABA</v>
      </c>
      <c r="I1396" s="61">
        <f>VLOOKUP(Tabla14[[#This Row],[id]],Tabla2[],'aux buscarv'!I$1,FALSE)</f>
        <v>60</v>
      </c>
      <c r="J1396" s="61" t="str">
        <f>VLOOKUP(Tabla14[[#This Row],[id]],Tabla2[],'aux buscarv'!J$1,FALSE)</f>
        <v>COMUNA 13</v>
      </c>
      <c r="K1396" s="61" t="str">
        <f>VLOOKUP(Tabla14[[#This Row],[id]],Tabla2[],'aux buscarv'!K$1,FALSE)</f>
        <v>NUÑEZ</v>
      </c>
      <c r="L1396" s="61" t="str">
        <f>VLOOKUP(Tabla14[[#This Row],[id]],Tabla2[],'aux buscarv'!L$1,FALSE)</f>
        <v>EX ESMA</v>
      </c>
      <c r="M1396" s="61" t="str">
        <f>VLOOKUP(Tabla14[[#This Row],[id]],Tabla2[],'aux buscarv'!M$1,FALSE)</f>
        <v>AV DEL LIBERTADOR 8151</v>
      </c>
      <c r="N1396" s="62" t="str">
        <f>VLOOKUP(Tabla14[[#This Row],[id]],Tabla2[],'aux buscarv'!N$1,FALSE)</f>
        <v>https://goo.gl/maps/M4VG4Mvm3ohvf7A27</v>
      </c>
      <c r="O1396" t="s">
        <v>109</v>
      </c>
      <c r="P1396" t="s">
        <v>113</v>
      </c>
      <c r="Q1396" t="s">
        <v>112</v>
      </c>
      <c r="R1396">
        <v>12</v>
      </c>
    </row>
    <row r="1397" spans="1:18" x14ac:dyDescent="0.25">
      <c r="A1397" t="s">
        <v>796</v>
      </c>
      <c r="B1397" s="46">
        <f>VLOOKUP(Tabla14[[#This Row],[id]],Tabla2[],'aux buscarv'!B$1,FALSE)</f>
        <v>45007</v>
      </c>
      <c r="C1397" s="61">
        <f>VLOOKUP(Tabla14[[#This Row],[id]],Tabla2[],'aux buscarv'!C$1,FALSE)</f>
        <v>22</v>
      </c>
      <c r="D1397" s="61">
        <f>VLOOKUP(Tabla14[[#This Row],[id]],Tabla2[],'aux buscarv'!D$1,FALSE)</f>
        <v>3</v>
      </c>
      <c r="E1397" s="61">
        <f>VLOOKUP(Tabla14[[#This Row],[id]],Tabla2[],'aux buscarv'!E$1,FALSE)</f>
        <v>2023</v>
      </c>
      <c r="F1397" s="61">
        <f>VLOOKUP(Tabla14[[#This Row],[id]],Tabla2[],'aux buscarv'!F$1,FALSE)</f>
        <v>13</v>
      </c>
      <c r="G1397" s="61" t="str">
        <f>VLOOKUP(Tabla14[[#This Row],[id]],Tabla2[],'aux buscarv'!G$1,FALSE)</f>
        <v>DAPPTE</v>
      </c>
      <c r="H1397" s="61" t="str">
        <f>VLOOKUP(Tabla14[[#This Row],[id]],Tabla2[],'aux buscarv'!H$1,FALSE)</f>
        <v>CABA</v>
      </c>
      <c r="I1397" s="61">
        <f>VLOOKUP(Tabla14[[#This Row],[id]],Tabla2[],'aux buscarv'!I$1,FALSE)</f>
        <v>60</v>
      </c>
      <c r="J1397" s="61" t="str">
        <f>VLOOKUP(Tabla14[[#This Row],[id]],Tabla2[],'aux buscarv'!J$1,FALSE)</f>
        <v>COMUNA 13</v>
      </c>
      <c r="K1397" s="61" t="str">
        <f>VLOOKUP(Tabla14[[#This Row],[id]],Tabla2[],'aux buscarv'!K$1,FALSE)</f>
        <v>NUÑEZ</v>
      </c>
      <c r="L1397" s="61" t="str">
        <f>VLOOKUP(Tabla14[[#This Row],[id]],Tabla2[],'aux buscarv'!L$1,FALSE)</f>
        <v>EX ESMA</v>
      </c>
      <c r="M1397" s="61" t="str">
        <f>VLOOKUP(Tabla14[[#This Row],[id]],Tabla2[],'aux buscarv'!M$1,FALSE)</f>
        <v>AV DEL LIBERTADOR 8151</v>
      </c>
      <c r="N1397" s="62" t="str">
        <f>VLOOKUP(Tabla14[[#This Row],[id]],Tabla2[],'aux buscarv'!N$1,FALSE)</f>
        <v>https://goo.gl/maps/M4VG4Mvm3ohvf7A27</v>
      </c>
      <c r="O1397" t="s">
        <v>114</v>
      </c>
      <c r="P1397" t="s">
        <v>115</v>
      </c>
      <c r="Q1397" t="s">
        <v>111</v>
      </c>
      <c r="R1397">
        <v>50</v>
      </c>
    </row>
    <row r="1398" spans="1:18" x14ac:dyDescent="0.25">
      <c r="A1398" t="s">
        <v>796</v>
      </c>
      <c r="B1398" s="46">
        <f>VLOOKUP(Tabla14[[#This Row],[id]],Tabla2[],'aux buscarv'!B$1,FALSE)</f>
        <v>45007</v>
      </c>
      <c r="C1398" s="61">
        <f>VLOOKUP(Tabla14[[#This Row],[id]],Tabla2[],'aux buscarv'!C$1,FALSE)</f>
        <v>22</v>
      </c>
      <c r="D1398" s="61">
        <f>VLOOKUP(Tabla14[[#This Row],[id]],Tabla2[],'aux buscarv'!D$1,FALSE)</f>
        <v>3</v>
      </c>
      <c r="E1398" s="61">
        <f>VLOOKUP(Tabla14[[#This Row],[id]],Tabla2[],'aux buscarv'!E$1,FALSE)</f>
        <v>2023</v>
      </c>
      <c r="F1398" s="61">
        <f>VLOOKUP(Tabla14[[#This Row],[id]],Tabla2[],'aux buscarv'!F$1,FALSE)</f>
        <v>13</v>
      </c>
      <c r="G1398" s="61" t="str">
        <f>VLOOKUP(Tabla14[[#This Row],[id]],Tabla2[],'aux buscarv'!G$1,FALSE)</f>
        <v>DAPPTE</v>
      </c>
      <c r="H1398" s="61" t="str">
        <f>VLOOKUP(Tabla14[[#This Row],[id]],Tabla2[],'aux buscarv'!H$1,FALSE)</f>
        <v>CABA</v>
      </c>
      <c r="I1398" s="61">
        <f>VLOOKUP(Tabla14[[#This Row],[id]],Tabla2[],'aux buscarv'!I$1,FALSE)</f>
        <v>60</v>
      </c>
      <c r="J1398" s="61" t="str">
        <f>VLOOKUP(Tabla14[[#This Row],[id]],Tabla2[],'aux buscarv'!J$1,FALSE)</f>
        <v>COMUNA 13</v>
      </c>
      <c r="K1398" s="61" t="str">
        <f>VLOOKUP(Tabla14[[#This Row],[id]],Tabla2[],'aux buscarv'!K$1,FALSE)</f>
        <v>NUÑEZ</v>
      </c>
      <c r="L1398" s="61" t="str">
        <f>VLOOKUP(Tabla14[[#This Row],[id]],Tabla2[],'aux buscarv'!L$1,FALSE)</f>
        <v>EX ESMA</v>
      </c>
      <c r="M1398" s="61" t="str">
        <f>VLOOKUP(Tabla14[[#This Row],[id]],Tabla2[],'aux buscarv'!M$1,FALSE)</f>
        <v>AV DEL LIBERTADOR 8151</v>
      </c>
      <c r="N1398" s="62" t="str">
        <f>VLOOKUP(Tabla14[[#This Row],[id]],Tabla2[],'aux buscarv'!N$1,FALSE)</f>
        <v>https://goo.gl/maps/M4VG4Mvm3ohvf7A27</v>
      </c>
      <c r="O1398" t="s">
        <v>114</v>
      </c>
      <c r="P1398" t="s">
        <v>123</v>
      </c>
      <c r="Q1398" t="s">
        <v>124</v>
      </c>
      <c r="R1398">
        <v>2</v>
      </c>
    </row>
    <row r="1399" spans="1:18" x14ac:dyDescent="0.25">
      <c r="A1399" t="s">
        <v>796</v>
      </c>
      <c r="B1399" s="46">
        <f>VLOOKUP(Tabla14[[#This Row],[id]],Tabla2[],'aux buscarv'!B$1,FALSE)</f>
        <v>45007</v>
      </c>
      <c r="C1399" s="61">
        <f>VLOOKUP(Tabla14[[#This Row],[id]],Tabla2[],'aux buscarv'!C$1,FALSE)</f>
        <v>22</v>
      </c>
      <c r="D1399" s="61">
        <f>VLOOKUP(Tabla14[[#This Row],[id]],Tabla2[],'aux buscarv'!D$1,FALSE)</f>
        <v>3</v>
      </c>
      <c r="E1399" s="61">
        <f>VLOOKUP(Tabla14[[#This Row],[id]],Tabla2[],'aux buscarv'!E$1,FALSE)</f>
        <v>2023</v>
      </c>
      <c r="F1399" s="61">
        <f>VLOOKUP(Tabla14[[#This Row],[id]],Tabla2[],'aux buscarv'!F$1,FALSE)</f>
        <v>13</v>
      </c>
      <c r="G1399" s="61" t="str">
        <f>VLOOKUP(Tabla14[[#This Row],[id]],Tabla2[],'aux buscarv'!G$1,FALSE)</f>
        <v>DAPPTE</v>
      </c>
      <c r="H1399" s="61" t="str">
        <f>VLOOKUP(Tabla14[[#This Row],[id]],Tabla2[],'aux buscarv'!H$1,FALSE)</f>
        <v>CABA</v>
      </c>
      <c r="I1399" s="61">
        <f>VLOOKUP(Tabla14[[#This Row],[id]],Tabla2[],'aux buscarv'!I$1,FALSE)</f>
        <v>60</v>
      </c>
      <c r="J1399" s="61" t="str">
        <f>VLOOKUP(Tabla14[[#This Row],[id]],Tabla2[],'aux buscarv'!J$1,FALSE)</f>
        <v>COMUNA 13</v>
      </c>
      <c r="K1399" s="61" t="str">
        <f>VLOOKUP(Tabla14[[#This Row],[id]],Tabla2[],'aux buscarv'!K$1,FALSE)</f>
        <v>NUÑEZ</v>
      </c>
      <c r="L1399" s="61" t="str">
        <f>VLOOKUP(Tabla14[[#This Row],[id]],Tabla2[],'aux buscarv'!L$1,FALSE)</f>
        <v>EX ESMA</v>
      </c>
      <c r="M1399" s="61" t="str">
        <f>VLOOKUP(Tabla14[[#This Row],[id]],Tabla2[],'aux buscarv'!M$1,FALSE)</f>
        <v>AV DEL LIBERTADOR 8151</v>
      </c>
      <c r="N1399" s="62" t="str">
        <f>VLOOKUP(Tabla14[[#This Row],[id]],Tabla2[],'aux buscarv'!N$1,FALSE)</f>
        <v>https://goo.gl/maps/M4VG4Mvm3ohvf7A27</v>
      </c>
      <c r="O1399" t="s">
        <v>114</v>
      </c>
      <c r="P1399" t="s">
        <v>123</v>
      </c>
      <c r="Q1399" t="s">
        <v>111</v>
      </c>
      <c r="R1399">
        <v>58</v>
      </c>
    </row>
    <row r="1400" spans="1:18" x14ac:dyDescent="0.25">
      <c r="A1400" t="s">
        <v>802</v>
      </c>
      <c r="B1400" s="46">
        <f>VLOOKUP(Tabla14[[#This Row],[id]],Tabla2[],'aux buscarv'!B$1,FALSE)</f>
        <v>45007</v>
      </c>
      <c r="C1400" s="61">
        <f>VLOOKUP(Tabla14[[#This Row],[id]],Tabla2[],'aux buscarv'!C$1,FALSE)</f>
        <v>22</v>
      </c>
      <c r="D1400" s="61">
        <f>VLOOKUP(Tabla14[[#This Row],[id]],Tabla2[],'aux buscarv'!D$1,FALSE)</f>
        <v>3</v>
      </c>
      <c r="E1400" s="61">
        <f>VLOOKUP(Tabla14[[#This Row],[id]],Tabla2[],'aux buscarv'!E$1,FALSE)</f>
        <v>2023</v>
      </c>
      <c r="F1400" s="61">
        <f>VLOOKUP(Tabla14[[#This Row],[id]],Tabla2[],'aux buscarv'!F$1,FALSE)</f>
        <v>13</v>
      </c>
      <c r="G1400" s="61" t="str">
        <f>VLOOKUP(Tabla14[[#This Row],[id]],Tabla2[],'aux buscarv'!G$1,FALSE)</f>
        <v>DAPPTE</v>
      </c>
      <c r="H1400" s="61" t="str">
        <f>VLOOKUP(Tabla14[[#This Row],[id]],Tabla2[],'aux buscarv'!H$1,FALSE)</f>
        <v>CABA</v>
      </c>
      <c r="I1400" s="61">
        <f>VLOOKUP(Tabla14[[#This Row],[id]],Tabla2[],'aux buscarv'!I$1,FALSE)</f>
        <v>61</v>
      </c>
      <c r="J1400" s="61" t="str">
        <f>VLOOKUP(Tabla14[[#This Row],[id]],Tabla2[],'aux buscarv'!J$1,FALSE)</f>
        <v>COMUNA 1</v>
      </c>
      <c r="K1400" s="61" t="str">
        <f>VLOOKUP(Tabla14[[#This Row],[id]],Tabla2[],'aux buscarv'!K$1,FALSE)</f>
        <v>CONSTITUCION</v>
      </c>
      <c r="L1400" s="61" t="str">
        <f>VLOOKUP(Tabla14[[#This Row],[id]],Tabla2[],'aux buscarv'!L$1,FALSE)</f>
        <v>PLAZA GARAY</v>
      </c>
      <c r="M1400" s="61" t="str">
        <f>VLOOKUP(Tabla14[[#This Row],[id]],Tabla2[],'aux buscarv'!M$1,FALSE)</f>
        <v>AV JUAN DE GARAY 1601</v>
      </c>
      <c r="N1400" s="62" t="str">
        <f>VLOOKUP(Tabla14[[#This Row],[id]],Tabla2[],'aux buscarv'!N$1,FALSE)</f>
        <v>https://goo.gl/maps/FmqRZcpbCHMuroTB6</v>
      </c>
      <c r="O1400" t="s">
        <v>114</v>
      </c>
      <c r="P1400" t="s">
        <v>115</v>
      </c>
      <c r="Q1400" t="s">
        <v>111</v>
      </c>
      <c r="R1400">
        <v>10</v>
      </c>
    </row>
    <row r="1401" spans="1:18" x14ac:dyDescent="0.25">
      <c r="A1401" t="s">
        <v>802</v>
      </c>
      <c r="B1401" s="46">
        <f>VLOOKUP(Tabla14[[#This Row],[id]],Tabla2[],'aux buscarv'!B$1,FALSE)</f>
        <v>45007</v>
      </c>
      <c r="C1401" s="61">
        <f>VLOOKUP(Tabla14[[#This Row],[id]],Tabla2[],'aux buscarv'!C$1,FALSE)</f>
        <v>22</v>
      </c>
      <c r="D1401" s="61">
        <f>VLOOKUP(Tabla14[[#This Row],[id]],Tabla2[],'aux buscarv'!D$1,FALSE)</f>
        <v>3</v>
      </c>
      <c r="E1401" s="61">
        <f>VLOOKUP(Tabla14[[#This Row],[id]],Tabla2[],'aux buscarv'!E$1,FALSE)</f>
        <v>2023</v>
      </c>
      <c r="F1401" s="61">
        <f>VLOOKUP(Tabla14[[#This Row],[id]],Tabla2[],'aux buscarv'!F$1,FALSE)</f>
        <v>13</v>
      </c>
      <c r="G1401" s="61" t="str">
        <f>VLOOKUP(Tabla14[[#This Row],[id]],Tabla2[],'aux buscarv'!G$1,FALSE)</f>
        <v>DAPPTE</v>
      </c>
      <c r="H1401" s="61" t="str">
        <f>VLOOKUP(Tabla14[[#This Row],[id]],Tabla2[],'aux buscarv'!H$1,FALSE)</f>
        <v>CABA</v>
      </c>
      <c r="I1401" s="61">
        <f>VLOOKUP(Tabla14[[#This Row],[id]],Tabla2[],'aux buscarv'!I$1,FALSE)</f>
        <v>61</v>
      </c>
      <c r="J1401" s="61" t="str">
        <f>VLOOKUP(Tabla14[[#This Row],[id]],Tabla2[],'aux buscarv'!J$1,FALSE)</f>
        <v>COMUNA 1</v>
      </c>
      <c r="K1401" s="61" t="str">
        <f>VLOOKUP(Tabla14[[#This Row],[id]],Tabla2[],'aux buscarv'!K$1,FALSE)</f>
        <v>CONSTITUCION</v>
      </c>
      <c r="L1401" s="61" t="str">
        <f>VLOOKUP(Tabla14[[#This Row],[id]],Tabla2[],'aux buscarv'!L$1,FALSE)</f>
        <v>PLAZA GARAY</v>
      </c>
      <c r="M1401" s="61" t="str">
        <f>VLOOKUP(Tabla14[[#This Row],[id]],Tabla2[],'aux buscarv'!M$1,FALSE)</f>
        <v>AV JUAN DE GARAY 1601</v>
      </c>
      <c r="N1401" s="62" t="str">
        <f>VLOOKUP(Tabla14[[#This Row],[id]],Tabla2[],'aux buscarv'!N$1,FALSE)</f>
        <v>https://goo.gl/maps/FmqRZcpbCHMuroTB6</v>
      </c>
      <c r="O1401" t="s">
        <v>114</v>
      </c>
      <c r="P1401" t="s">
        <v>123</v>
      </c>
      <c r="Q1401" t="s">
        <v>124</v>
      </c>
      <c r="R1401">
        <v>2</v>
      </c>
    </row>
    <row r="1402" spans="1:18" x14ac:dyDescent="0.25">
      <c r="A1402" t="s">
        <v>802</v>
      </c>
      <c r="B1402" s="46">
        <f>VLOOKUP(Tabla14[[#This Row],[id]],Tabla2[],'aux buscarv'!B$1,FALSE)</f>
        <v>45007</v>
      </c>
      <c r="C1402" s="61">
        <f>VLOOKUP(Tabla14[[#This Row],[id]],Tabla2[],'aux buscarv'!C$1,FALSE)</f>
        <v>22</v>
      </c>
      <c r="D1402" s="61">
        <f>VLOOKUP(Tabla14[[#This Row],[id]],Tabla2[],'aux buscarv'!D$1,FALSE)</f>
        <v>3</v>
      </c>
      <c r="E1402" s="61">
        <f>VLOOKUP(Tabla14[[#This Row],[id]],Tabla2[],'aux buscarv'!E$1,FALSE)</f>
        <v>2023</v>
      </c>
      <c r="F1402" s="61">
        <f>VLOOKUP(Tabla14[[#This Row],[id]],Tabla2[],'aux buscarv'!F$1,FALSE)</f>
        <v>13</v>
      </c>
      <c r="G1402" s="61" t="str">
        <f>VLOOKUP(Tabla14[[#This Row],[id]],Tabla2[],'aux buscarv'!G$1,FALSE)</f>
        <v>DAPPTE</v>
      </c>
      <c r="H1402" s="61" t="str">
        <f>VLOOKUP(Tabla14[[#This Row],[id]],Tabla2[],'aux buscarv'!H$1,FALSE)</f>
        <v>CABA</v>
      </c>
      <c r="I1402" s="61">
        <f>VLOOKUP(Tabla14[[#This Row],[id]],Tabla2[],'aux buscarv'!I$1,FALSE)</f>
        <v>61</v>
      </c>
      <c r="J1402" s="61" t="str">
        <f>VLOOKUP(Tabla14[[#This Row],[id]],Tabla2[],'aux buscarv'!J$1,FALSE)</f>
        <v>COMUNA 1</v>
      </c>
      <c r="K1402" s="61" t="str">
        <f>VLOOKUP(Tabla14[[#This Row],[id]],Tabla2[],'aux buscarv'!K$1,FALSE)</f>
        <v>CONSTITUCION</v>
      </c>
      <c r="L1402" s="61" t="str">
        <f>VLOOKUP(Tabla14[[#This Row],[id]],Tabla2[],'aux buscarv'!L$1,FALSE)</f>
        <v>PLAZA GARAY</v>
      </c>
      <c r="M1402" s="61" t="str">
        <f>VLOOKUP(Tabla14[[#This Row],[id]],Tabla2[],'aux buscarv'!M$1,FALSE)</f>
        <v>AV JUAN DE GARAY 1601</v>
      </c>
      <c r="N1402" s="62" t="str">
        <f>VLOOKUP(Tabla14[[#This Row],[id]],Tabla2[],'aux buscarv'!N$1,FALSE)</f>
        <v>https://goo.gl/maps/FmqRZcpbCHMuroTB6</v>
      </c>
      <c r="O1402" t="s">
        <v>114</v>
      </c>
      <c r="P1402" t="s">
        <v>123</v>
      </c>
      <c r="Q1402" t="s">
        <v>111</v>
      </c>
      <c r="R1402">
        <v>23</v>
      </c>
    </row>
    <row r="1403" spans="1:18" x14ac:dyDescent="0.25">
      <c r="A1403" t="s">
        <v>802</v>
      </c>
      <c r="B1403" s="46">
        <f>VLOOKUP(Tabla14[[#This Row],[id]],Tabla2[],'aux buscarv'!B$1,FALSE)</f>
        <v>45007</v>
      </c>
      <c r="C1403" s="61">
        <f>VLOOKUP(Tabla14[[#This Row],[id]],Tabla2[],'aux buscarv'!C$1,FALSE)</f>
        <v>22</v>
      </c>
      <c r="D1403" s="61">
        <f>VLOOKUP(Tabla14[[#This Row],[id]],Tabla2[],'aux buscarv'!D$1,FALSE)</f>
        <v>3</v>
      </c>
      <c r="E1403" s="61">
        <f>VLOOKUP(Tabla14[[#This Row],[id]],Tabla2[],'aux buscarv'!E$1,FALSE)</f>
        <v>2023</v>
      </c>
      <c r="F1403" s="61">
        <f>VLOOKUP(Tabla14[[#This Row],[id]],Tabla2[],'aux buscarv'!F$1,FALSE)</f>
        <v>13</v>
      </c>
      <c r="G1403" s="61" t="str">
        <f>VLOOKUP(Tabla14[[#This Row],[id]],Tabla2[],'aux buscarv'!G$1,FALSE)</f>
        <v>DAPPTE</v>
      </c>
      <c r="H1403" s="61" t="str">
        <f>VLOOKUP(Tabla14[[#This Row],[id]],Tabla2[],'aux buscarv'!H$1,FALSE)</f>
        <v>CABA</v>
      </c>
      <c r="I1403" s="61">
        <f>VLOOKUP(Tabla14[[#This Row],[id]],Tabla2[],'aux buscarv'!I$1,FALSE)</f>
        <v>61</v>
      </c>
      <c r="J1403" s="61" t="str">
        <f>VLOOKUP(Tabla14[[#This Row],[id]],Tabla2[],'aux buscarv'!J$1,FALSE)</f>
        <v>COMUNA 1</v>
      </c>
      <c r="K1403" s="61" t="str">
        <f>VLOOKUP(Tabla14[[#This Row],[id]],Tabla2[],'aux buscarv'!K$1,FALSE)</f>
        <v>CONSTITUCION</v>
      </c>
      <c r="L1403" s="61" t="str">
        <f>VLOOKUP(Tabla14[[#This Row],[id]],Tabla2[],'aux buscarv'!L$1,FALSE)</f>
        <v>PLAZA GARAY</v>
      </c>
      <c r="M1403" s="61" t="str">
        <f>VLOOKUP(Tabla14[[#This Row],[id]],Tabla2[],'aux buscarv'!M$1,FALSE)</f>
        <v>AV JUAN DE GARAY 1601</v>
      </c>
      <c r="N1403" s="62" t="str">
        <f>VLOOKUP(Tabla14[[#This Row],[id]],Tabla2[],'aux buscarv'!N$1,FALSE)</f>
        <v>https://goo.gl/maps/FmqRZcpbCHMuroTB6</v>
      </c>
      <c r="O1403" t="s">
        <v>129</v>
      </c>
      <c r="P1403" t="s">
        <v>1022</v>
      </c>
      <c r="Q1403" t="s">
        <v>111</v>
      </c>
      <c r="R1403">
        <v>21</v>
      </c>
    </row>
    <row r="1404" spans="1:18" x14ac:dyDescent="0.25">
      <c r="A1404" t="s">
        <v>802</v>
      </c>
      <c r="B1404" s="46">
        <f>VLOOKUP(Tabla14[[#This Row],[id]],Tabla2[],'aux buscarv'!B$1,FALSE)</f>
        <v>45007</v>
      </c>
      <c r="C1404" s="61">
        <f>VLOOKUP(Tabla14[[#This Row],[id]],Tabla2[],'aux buscarv'!C$1,FALSE)</f>
        <v>22</v>
      </c>
      <c r="D1404" s="61">
        <f>VLOOKUP(Tabla14[[#This Row],[id]],Tabla2[],'aux buscarv'!D$1,FALSE)</f>
        <v>3</v>
      </c>
      <c r="E1404" s="61">
        <f>VLOOKUP(Tabla14[[#This Row],[id]],Tabla2[],'aux buscarv'!E$1,FALSE)</f>
        <v>2023</v>
      </c>
      <c r="F1404" s="61">
        <f>VLOOKUP(Tabla14[[#This Row],[id]],Tabla2[],'aux buscarv'!F$1,FALSE)</f>
        <v>13</v>
      </c>
      <c r="G1404" s="61" t="str">
        <f>VLOOKUP(Tabla14[[#This Row],[id]],Tabla2[],'aux buscarv'!G$1,FALSE)</f>
        <v>DAPPTE</v>
      </c>
      <c r="H1404" s="61" t="str">
        <f>VLOOKUP(Tabla14[[#This Row],[id]],Tabla2[],'aux buscarv'!H$1,FALSE)</f>
        <v>CABA</v>
      </c>
      <c r="I1404" s="61">
        <f>VLOOKUP(Tabla14[[#This Row],[id]],Tabla2[],'aux buscarv'!I$1,FALSE)</f>
        <v>61</v>
      </c>
      <c r="J1404" s="61" t="str">
        <f>VLOOKUP(Tabla14[[#This Row],[id]],Tabla2[],'aux buscarv'!J$1,FALSE)</f>
        <v>COMUNA 1</v>
      </c>
      <c r="K1404" s="61" t="str">
        <f>VLOOKUP(Tabla14[[#This Row],[id]],Tabla2[],'aux buscarv'!K$1,FALSE)</f>
        <v>CONSTITUCION</v>
      </c>
      <c r="L1404" s="61" t="str">
        <f>VLOOKUP(Tabla14[[#This Row],[id]],Tabla2[],'aux buscarv'!L$1,FALSE)</f>
        <v>PLAZA GARAY</v>
      </c>
      <c r="M1404" s="61" t="str">
        <f>VLOOKUP(Tabla14[[#This Row],[id]],Tabla2[],'aux buscarv'!M$1,FALSE)</f>
        <v>AV JUAN DE GARAY 1601</v>
      </c>
      <c r="N1404" s="62" t="str">
        <f>VLOOKUP(Tabla14[[#This Row],[id]],Tabla2[],'aux buscarv'!N$1,FALSE)</f>
        <v>https://goo.gl/maps/FmqRZcpbCHMuroTB6</v>
      </c>
      <c r="O1404" t="s">
        <v>151</v>
      </c>
      <c r="P1404" t="s">
        <v>151</v>
      </c>
      <c r="Q1404" t="s">
        <v>111</v>
      </c>
      <c r="R1404">
        <v>27</v>
      </c>
    </row>
    <row r="1405" spans="1:18" x14ac:dyDescent="0.25">
      <c r="A1405" t="s">
        <v>802</v>
      </c>
      <c r="B1405" s="46">
        <f>VLOOKUP(Tabla14[[#This Row],[id]],Tabla2[],'aux buscarv'!B$1,FALSE)</f>
        <v>45007</v>
      </c>
      <c r="C1405" s="61">
        <f>VLOOKUP(Tabla14[[#This Row],[id]],Tabla2[],'aux buscarv'!C$1,FALSE)</f>
        <v>22</v>
      </c>
      <c r="D1405" s="61">
        <f>VLOOKUP(Tabla14[[#This Row],[id]],Tabla2[],'aux buscarv'!D$1,FALSE)</f>
        <v>3</v>
      </c>
      <c r="E1405" s="61">
        <f>VLOOKUP(Tabla14[[#This Row],[id]],Tabla2[],'aux buscarv'!E$1,FALSE)</f>
        <v>2023</v>
      </c>
      <c r="F1405" s="61">
        <f>VLOOKUP(Tabla14[[#This Row],[id]],Tabla2[],'aux buscarv'!F$1,FALSE)</f>
        <v>13</v>
      </c>
      <c r="G1405" s="61" t="str">
        <f>VLOOKUP(Tabla14[[#This Row],[id]],Tabla2[],'aux buscarv'!G$1,FALSE)</f>
        <v>DAPPTE</v>
      </c>
      <c r="H1405" s="61" t="str">
        <f>VLOOKUP(Tabla14[[#This Row],[id]],Tabla2[],'aux buscarv'!H$1,FALSE)</f>
        <v>CABA</v>
      </c>
      <c r="I1405" s="61">
        <f>VLOOKUP(Tabla14[[#This Row],[id]],Tabla2[],'aux buscarv'!I$1,FALSE)</f>
        <v>61</v>
      </c>
      <c r="J1405" s="61" t="str">
        <f>VLOOKUP(Tabla14[[#This Row],[id]],Tabla2[],'aux buscarv'!J$1,FALSE)</f>
        <v>COMUNA 1</v>
      </c>
      <c r="K1405" s="61" t="str">
        <f>VLOOKUP(Tabla14[[#This Row],[id]],Tabla2[],'aux buscarv'!K$1,FALSE)</f>
        <v>CONSTITUCION</v>
      </c>
      <c r="L1405" s="61" t="str">
        <f>VLOOKUP(Tabla14[[#This Row],[id]],Tabla2[],'aux buscarv'!L$1,FALSE)</f>
        <v>PLAZA GARAY</v>
      </c>
      <c r="M1405" s="61" t="str">
        <f>VLOOKUP(Tabla14[[#This Row],[id]],Tabla2[],'aux buscarv'!M$1,FALSE)</f>
        <v>AV JUAN DE GARAY 1601</v>
      </c>
      <c r="N1405" s="62" t="str">
        <f>VLOOKUP(Tabla14[[#This Row],[id]],Tabla2[],'aux buscarv'!N$1,FALSE)</f>
        <v>https://goo.gl/maps/FmqRZcpbCHMuroTB6</v>
      </c>
      <c r="O1405" t="s">
        <v>151</v>
      </c>
      <c r="P1405" t="s">
        <v>151</v>
      </c>
      <c r="Q1405" t="s">
        <v>142</v>
      </c>
      <c r="R1405">
        <v>71</v>
      </c>
    </row>
    <row r="1406" spans="1:18" x14ac:dyDescent="0.25">
      <c r="A1406" t="s">
        <v>770</v>
      </c>
      <c r="B1406" s="46">
        <f>VLOOKUP(Tabla14[[#This Row],[id]],Tabla2[],'aux buscarv'!B$1,FALSE)</f>
        <v>45008</v>
      </c>
      <c r="C1406" s="61">
        <f>VLOOKUP(Tabla14[[#This Row],[id]],Tabla2[],'aux buscarv'!C$1,FALSE)</f>
        <v>23</v>
      </c>
      <c r="D1406" s="61">
        <f>VLOOKUP(Tabla14[[#This Row],[id]],Tabla2[],'aux buscarv'!D$1,FALSE)</f>
        <v>3</v>
      </c>
      <c r="E1406" s="61">
        <f>VLOOKUP(Tabla14[[#This Row],[id]],Tabla2[],'aux buscarv'!E$1,FALSE)</f>
        <v>2023</v>
      </c>
      <c r="F1406" s="61">
        <f>VLOOKUP(Tabla14[[#This Row],[id]],Tabla2[],'aux buscarv'!F$1,FALSE)</f>
        <v>13</v>
      </c>
      <c r="G1406" s="61" t="str">
        <f>VLOOKUP(Tabla14[[#This Row],[id]],Tabla2[],'aux buscarv'!G$1,FALSE)</f>
        <v>DAPPTE</v>
      </c>
      <c r="H1406" s="61" t="str">
        <f>VLOOKUP(Tabla14[[#This Row],[id]],Tabla2[],'aux buscarv'!H$1,FALSE)</f>
        <v>BUENOS AIRES</v>
      </c>
      <c r="I1406" s="61">
        <f>VLOOKUP(Tabla14[[#This Row],[id]],Tabla2[],'aux buscarv'!I$1,FALSE)</f>
        <v>56</v>
      </c>
      <c r="J1406" s="61" t="str">
        <f>VLOOKUP(Tabla14[[#This Row],[id]],Tabla2[],'aux buscarv'!J$1,FALSE)</f>
        <v>MORENO</v>
      </c>
      <c r="K1406" s="61" t="str">
        <f>VLOOKUP(Tabla14[[#This Row],[id]],Tabla2[],'aux buscarv'!K$1,FALSE)</f>
        <v>MORENO</v>
      </c>
      <c r="L1406" s="61" t="str">
        <f>VLOOKUP(Tabla14[[#This Row],[id]],Tabla2[],'aux buscarv'!L$1,FALSE)</f>
        <v>JARDIN GARABATOS DE COLORES</v>
      </c>
      <c r="M1406" s="61" t="str">
        <f>VLOOKUP(Tabla14[[#This Row],[id]],Tabla2[],'aux buscarv'!M$1,FALSE)</f>
        <v>ECUADOR 9631</v>
      </c>
      <c r="N1406" s="62" t="str">
        <f>VLOOKUP(Tabla14[[#This Row],[id]],Tabla2[],'aux buscarv'!N$1,FALSE)</f>
        <v>https://goo.gl/maps/xQznePhB2nES3Rak7</v>
      </c>
      <c r="O1406" t="s">
        <v>109</v>
      </c>
      <c r="P1406" t="s">
        <v>110</v>
      </c>
      <c r="Q1406" t="s">
        <v>111</v>
      </c>
      <c r="R1406">
        <v>18</v>
      </c>
    </row>
    <row r="1407" spans="1:18" x14ac:dyDescent="0.25">
      <c r="A1407" t="s">
        <v>770</v>
      </c>
      <c r="B1407" s="46">
        <f>VLOOKUP(Tabla14[[#This Row],[id]],Tabla2[],'aux buscarv'!B$1,FALSE)</f>
        <v>45008</v>
      </c>
      <c r="C1407" s="61">
        <f>VLOOKUP(Tabla14[[#This Row],[id]],Tabla2[],'aux buscarv'!C$1,FALSE)</f>
        <v>23</v>
      </c>
      <c r="D1407" s="61">
        <f>VLOOKUP(Tabla14[[#This Row],[id]],Tabla2[],'aux buscarv'!D$1,FALSE)</f>
        <v>3</v>
      </c>
      <c r="E1407" s="61">
        <f>VLOOKUP(Tabla14[[#This Row],[id]],Tabla2[],'aux buscarv'!E$1,FALSE)</f>
        <v>2023</v>
      </c>
      <c r="F1407" s="61">
        <f>VLOOKUP(Tabla14[[#This Row],[id]],Tabla2[],'aux buscarv'!F$1,FALSE)</f>
        <v>13</v>
      </c>
      <c r="G1407" s="61" t="str">
        <f>VLOOKUP(Tabla14[[#This Row],[id]],Tabla2[],'aux buscarv'!G$1,FALSE)</f>
        <v>DAPPTE</v>
      </c>
      <c r="H1407" s="61" t="str">
        <f>VLOOKUP(Tabla14[[#This Row],[id]],Tabla2[],'aux buscarv'!H$1,FALSE)</f>
        <v>BUENOS AIRES</v>
      </c>
      <c r="I1407" s="61">
        <f>VLOOKUP(Tabla14[[#This Row],[id]],Tabla2[],'aux buscarv'!I$1,FALSE)</f>
        <v>56</v>
      </c>
      <c r="J1407" s="61" t="str">
        <f>VLOOKUP(Tabla14[[#This Row],[id]],Tabla2[],'aux buscarv'!J$1,FALSE)</f>
        <v>MORENO</v>
      </c>
      <c r="K1407" s="61" t="str">
        <f>VLOOKUP(Tabla14[[#This Row],[id]],Tabla2[],'aux buscarv'!K$1,FALSE)</f>
        <v>MORENO</v>
      </c>
      <c r="L1407" s="61" t="str">
        <f>VLOOKUP(Tabla14[[#This Row],[id]],Tabla2[],'aux buscarv'!L$1,FALSE)</f>
        <v>JARDIN GARABATOS DE COLORES</v>
      </c>
      <c r="M1407" s="61" t="str">
        <f>VLOOKUP(Tabla14[[#This Row],[id]],Tabla2[],'aux buscarv'!M$1,FALSE)</f>
        <v>ECUADOR 9631</v>
      </c>
      <c r="N1407" s="62" t="str">
        <f>VLOOKUP(Tabla14[[#This Row],[id]],Tabla2[],'aux buscarv'!N$1,FALSE)</f>
        <v>https://goo.gl/maps/xQznePhB2nES3Rak7</v>
      </c>
      <c r="O1407" t="s">
        <v>109</v>
      </c>
      <c r="P1407" t="s">
        <v>110</v>
      </c>
      <c r="Q1407" t="s">
        <v>112</v>
      </c>
      <c r="R1407">
        <v>36</v>
      </c>
    </row>
    <row r="1408" spans="1:18" x14ac:dyDescent="0.25">
      <c r="A1408" t="s">
        <v>770</v>
      </c>
      <c r="B1408" s="46">
        <f>VLOOKUP(Tabla14[[#This Row],[id]],Tabla2[],'aux buscarv'!B$1,FALSE)</f>
        <v>45008</v>
      </c>
      <c r="C1408" s="61">
        <f>VLOOKUP(Tabla14[[#This Row],[id]],Tabla2[],'aux buscarv'!C$1,FALSE)</f>
        <v>23</v>
      </c>
      <c r="D1408" s="61">
        <f>VLOOKUP(Tabla14[[#This Row],[id]],Tabla2[],'aux buscarv'!D$1,FALSE)</f>
        <v>3</v>
      </c>
      <c r="E1408" s="61">
        <f>VLOOKUP(Tabla14[[#This Row],[id]],Tabla2[],'aux buscarv'!E$1,FALSE)</f>
        <v>2023</v>
      </c>
      <c r="F1408" s="61">
        <f>VLOOKUP(Tabla14[[#This Row],[id]],Tabla2[],'aux buscarv'!F$1,FALSE)</f>
        <v>13</v>
      </c>
      <c r="G1408" s="61" t="str">
        <f>VLOOKUP(Tabla14[[#This Row],[id]],Tabla2[],'aux buscarv'!G$1,FALSE)</f>
        <v>DAPPTE</v>
      </c>
      <c r="H1408" s="61" t="str">
        <f>VLOOKUP(Tabla14[[#This Row],[id]],Tabla2[],'aux buscarv'!H$1,FALSE)</f>
        <v>BUENOS AIRES</v>
      </c>
      <c r="I1408" s="61">
        <f>VLOOKUP(Tabla14[[#This Row],[id]],Tabla2[],'aux buscarv'!I$1,FALSE)</f>
        <v>56</v>
      </c>
      <c r="J1408" s="61" t="str">
        <f>VLOOKUP(Tabla14[[#This Row],[id]],Tabla2[],'aux buscarv'!J$1,FALSE)</f>
        <v>MORENO</v>
      </c>
      <c r="K1408" s="61" t="str">
        <f>VLOOKUP(Tabla14[[#This Row],[id]],Tabla2[],'aux buscarv'!K$1,FALSE)</f>
        <v>MORENO</v>
      </c>
      <c r="L1408" s="61" t="str">
        <f>VLOOKUP(Tabla14[[#This Row],[id]],Tabla2[],'aux buscarv'!L$1,FALSE)</f>
        <v>JARDIN GARABATOS DE COLORES</v>
      </c>
      <c r="M1408" s="61" t="str">
        <f>VLOOKUP(Tabla14[[#This Row],[id]],Tabla2[],'aux buscarv'!M$1,FALSE)</f>
        <v>ECUADOR 9631</v>
      </c>
      <c r="N1408" s="62" t="str">
        <f>VLOOKUP(Tabla14[[#This Row],[id]],Tabla2[],'aux buscarv'!N$1,FALSE)</f>
        <v>https://goo.gl/maps/xQznePhB2nES3Rak7</v>
      </c>
      <c r="O1408" t="s">
        <v>109</v>
      </c>
      <c r="P1408" t="s">
        <v>110</v>
      </c>
      <c r="Q1408" t="s">
        <v>120</v>
      </c>
      <c r="R1408">
        <v>2</v>
      </c>
    </row>
    <row r="1409" spans="1:18" x14ac:dyDescent="0.25">
      <c r="A1409" t="s">
        <v>770</v>
      </c>
      <c r="B1409" s="46">
        <f>VLOOKUP(Tabla14[[#This Row],[id]],Tabla2[],'aux buscarv'!B$1,FALSE)</f>
        <v>45008</v>
      </c>
      <c r="C1409" s="61">
        <f>VLOOKUP(Tabla14[[#This Row],[id]],Tabla2[],'aux buscarv'!C$1,FALSE)</f>
        <v>23</v>
      </c>
      <c r="D1409" s="61">
        <f>VLOOKUP(Tabla14[[#This Row],[id]],Tabla2[],'aux buscarv'!D$1,FALSE)</f>
        <v>3</v>
      </c>
      <c r="E1409" s="61">
        <f>VLOOKUP(Tabla14[[#This Row],[id]],Tabla2[],'aux buscarv'!E$1,FALSE)</f>
        <v>2023</v>
      </c>
      <c r="F1409" s="61">
        <f>VLOOKUP(Tabla14[[#This Row],[id]],Tabla2[],'aux buscarv'!F$1,FALSE)</f>
        <v>13</v>
      </c>
      <c r="G1409" s="61" t="str">
        <f>VLOOKUP(Tabla14[[#This Row],[id]],Tabla2[],'aux buscarv'!G$1,FALSE)</f>
        <v>DAPPTE</v>
      </c>
      <c r="H1409" s="61" t="str">
        <f>VLOOKUP(Tabla14[[#This Row],[id]],Tabla2[],'aux buscarv'!H$1,FALSE)</f>
        <v>BUENOS AIRES</v>
      </c>
      <c r="I1409" s="61">
        <f>VLOOKUP(Tabla14[[#This Row],[id]],Tabla2[],'aux buscarv'!I$1,FALSE)</f>
        <v>56</v>
      </c>
      <c r="J1409" s="61" t="str">
        <f>VLOOKUP(Tabla14[[#This Row],[id]],Tabla2[],'aux buscarv'!J$1,FALSE)</f>
        <v>MORENO</v>
      </c>
      <c r="K1409" s="61" t="str">
        <f>VLOOKUP(Tabla14[[#This Row],[id]],Tabla2[],'aux buscarv'!K$1,FALSE)</f>
        <v>MORENO</v>
      </c>
      <c r="L1409" s="61" t="str">
        <f>VLOOKUP(Tabla14[[#This Row],[id]],Tabla2[],'aux buscarv'!L$1,FALSE)</f>
        <v>JARDIN GARABATOS DE COLORES</v>
      </c>
      <c r="M1409" s="61" t="str">
        <f>VLOOKUP(Tabla14[[#This Row],[id]],Tabla2[],'aux buscarv'!M$1,FALSE)</f>
        <v>ECUADOR 9631</v>
      </c>
      <c r="N1409" s="62" t="str">
        <f>VLOOKUP(Tabla14[[#This Row],[id]],Tabla2[],'aux buscarv'!N$1,FALSE)</f>
        <v>https://goo.gl/maps/xQznePhB2nES3Rak7</v>
      </c>
      <c r="O1409" t="s">
        <v>109</v>
      </c>
      <c r="P1409" t="s">
        <v>113</v>
      </c>
      <c r="Q1409" t="s">
        <v>112</v>
      </c>
      <c r="R1409">
        <v>6</v>
      </c>
    </row>
    <row r="1410" spans="1:18" x14ac:dyDescent="0.25">
      <c r="A1410" t="s">
        <v>770</v>
      </c>
      <c r="B1410" s="46">
        <f>VLOOKUP(Tabla14[[#This Row],[id]],Tabla2[],'aux buscarv'!B$1,FALSE)</f>
        <v>45008</v>
      </c>
      <c r="C1410" s="61">
        <f>VLOOKUP(Tabla14[[#This Row],[id]],Tabla2[],'aux buscarv'!C$1,FALSE)</f>
        <v>23</v>
      </c>
      <c r="D1410" s="61">
        <f>VLOOKUP(Tabla14[[#This Row],[id]],Tabla2[],'aux buscarv'!D$1,FALSE)</f>
        <v>3</v>
      </c>
      <c r="E1410" s="61">
        <f>VLOOKUP(Tabla14[[#This Row],[id]],Tabla2[],'aux buscarv'!E$1,FALSE)</f>
        <v>2023</v>
      </c>
      <c r="F1410" s="61">
        <f>VLOOKUP(Tabla14[[#This Row],[id]],Tabla2[],'aux buscarv'!F$1,FALSE)</f>
        <v>13</v>
      </c>
      <c r="G1410" s="61" t="str">
        <f>VLOOKUP(Tabla14[[#This Row],[id]],Tabla2[],'aux buscarv'!G$1,FALSE)</f>
        <v>DAPPTE</v>
      </c>
      <c r="H1410" s="61" t="str">
        <f>VLOOKUP(Tabla14[[#This Row],[id]],Tabla2[],'aux buscarv'!H$1,FALSE)</f>
        <v>BUENOS AIRES</v>
      </c>
      <c r="I1410" s="61">
        <f>VLOOKUP(Tabla14[[#This Row],[id]],Tabla2[],'aux buscarv'!I$1,FALSE)</f>
        <v>56</v>
      </c>
      <c r="J1410" s="61" t="str">
        <f>VLOOKUP(Tabla14[[#This Row],[id]],Tabla2[],'aux buscarv'!J$1,FALSE)</f>
        <v>MORENO</v>
      </c>
      <c r="K1410" s="61" t="str">
        <f>VLOOKUP(Tabla14[[#This Row],[id]],Tabla2[],'aux buscarv'!K$1,FALSE)</f>
        <v>MORENO</v>
      </c>
      <c r="L1410" s="61" t="str">
        <f>VLOOKUP(Tabla14[[#This Row],[id]],Tabla2[],'aux buscarv'!L$1,FALSE)</f>
        <v>JARDIN GARABATOS DE COLORES</v>
      </c>
      <c r="M1410" s="61" t="str">
        <f>VLOOKUP(Tabla14[[#This Row],[id]],Tabla2[],'aux buscarv'!M$1,FALSE)</f>
        <v>ECUADOR 9631</v>
      </c>
      <c r="N1410" s="62" t="str">
        <f>VLOOKUP(Tabla14[[#This Row],[id]],Tabla2[],'aux buscarv'!N$1,FALSE)</f>
        <v>https://goo.gl/maps/xQznePhB2nES3Rak7</v>
      </c>
      <c r="O1410" t="s">
        <v>114</v>
      </c>
      <c r="P1410" t="s">
        <v>115</v>
      </c>
      <c r="Q1410" t="s">
        <v>111</v>
      </c>
      <c r="R1410">
        <v>5</v>
      </c>
    </row>
    <row r="1411" spans="1:18" x14ac:dyDescent="0.25">
      <c r="A1411" t="s">
        <v>770</v>
      </c>
      <c r="B1411" s="46">
        <f>VLOOKUP(Tabla14[[#This Row],[id]],Tabla2[],'aux buscarv'!B$1,FALSE)</f>
        <v>45008</v>
      </c>
      <c r="C1411" s="61">
        <f>VLOOKUP(Tabla14[[#This Row],[id]],Tabla2[],'aux buscarv'!C$1,FALSE)</f>
        <v>23</v>
      </c>
      <c r="D1411" s="61">
        <f>VLOOKUP(Tabla14[[#This Row],[id]],Tabla2[],'aux buscarv'!D$1,FALSE)</f>
        <v>3</v>
      </c>
      <c r="E1411" s="61">
        <f>VLOOKUP(Tabla14[[#This Row],[id]],Tabla2[],'aux buscarv'!E$1,FALSE)</f>
        <v>2023</v>
      </c>
      <c r="F1411" s="61">
        <f>VLOOKUP(Tabla14[[#This Row],[id]],Tabla2[],'aux buscarv'!F$1,FALSE)</f>
        <v>13</v>
      </c>
      <c r="G1411" s="61" t="str">
        <f>VLOOKUP(Tabla14[[#This Row],[id]],Tabla2[],'aux buscarv'!G$1,FALSE)</f>
        <v>DAPPTE</v>
      </c>
      <c r="H1411" s="61" t="str">
        <f>VLOOKUP(Tabla14[[#This Row],[id]],Tabla2[],'aux buscarv'!H$1,FALSE)</f>
        <v>BUENOS AIRES</v>
      </c>
      <c r="I1411" s="61">
        <f>VLOOKUP(Tabla14[[#This Row],[id]],Tabla2[],'aux buscarv'!I$1,FALSE)</f>
        <v>56</v>
      </c>
      <c r="J1411" s="61" t="str">
        <f>VLOOKUP(Tabla14[[#This Row],[id]],Tabla2[],'aux buscarv'!J$1,FALSE)</f>
        <v>MORENO</v>
      </c>
      <c r="K1411" s="61" t="str">
        <f>VLOOKUP(Tabla14[[#This Row],[id]],Tabla2[],'aux buscarv'!K$1,FALSE)</f>
        <v>MORENO</v>
      </c>
      <c r="L1411" s="61" t="str">
        <f>VLOOKUP(Tabla14[[#This Row],[id]],Tabla2[],'aux buscarv'!L$1,FALSE)</f>
        <v>JARDIN GARABATOS DE COLORES</v>
      </c>
      <c r="M1411" s="61" t="str">
        <f>VLOOKUP(Tabla14[[#This Row],[id]],Tabla2[],'aux buscarv'!M$1,FALSE)</f>
        <v>ECUADOR 9631</v>
      </c>
      <c r="N1411" s="62" t="str">
        <f>VLOOKUP(Tabla14[[#This Row],[id]],Tabla2[],'aux buscarv'!N$1,FALSE)</f>
        <v>https://goo.gl/maps/xQznePhB2nES3Rak7</v>
      </c>
      <c r="O1411" t="s">
        <v>114</v>
      </c>
      <c r="P1411" t="s">
        <v>123</v>
      </c>
      <c r="Q1411" t="s">
        <v>124</v>
      </c>
      <c r="R1411">
        <v>1</v>
      </c>
    </row>
    <row r="1412" spans="1:18" x14ac:dyDescent="0.25">
      <c r="A1412" t="s">
        <v>770</v>
      </c>
      <c r="B1412" s="46">
        <f>VLOOKUP(Tabla14[[#This Row],[id]],Tabla2[],'aux buscarv'!B$1,FALSE)</f>
        <v>45008</v>
      </c>
      <c r="C1412" s="61">
        <f>VLOOKUP(Tabla14[[#This Row],[id]],Tabla2[],'aux buscarv'!C$1,FALSE)</f>
        <v>23</v>
      </c>
      <c r="D1412" s="61">
        <f>VLOOKUP(Tabla14[[#This Row],[id]],Tabla2[],'aux buscarv'!D$1,FALSE)</f>
        <v>3</v>
      </c>
      <c r="E1412" s="61">
        <f>VLOOKUP(Tabla14[[#This Row],[id]],Tabla2[],'aux buscarv'!E$1,FALSE)</f>
        <v>2023</v>
      </c>
      <c r="F1412" s="61">
        <f>VLOOKUP(Tabla14[[#This Row],[id]],Tabla2[],'aux buscarv'!F$1,FALSE)</f>
        <v>13</v>
      </c>
      <c r="G1412" s="61" t="str">
        <f>VLOOKUP(Tabla14[[#This Row],[id]],Tabla2[],'aux buscarv'!G$1,FALSE)</f>
        <v>DAPPTE</v>
      </c>
      <c r="H1412" s="61" t="str">
        <f>VLOOKUP(Tabla14[[#This Row],[id]],Tabla2[],'aux buscarv'!H$1,FALSE)</f>
        <v>BUENOS AIRES</v>
      </c>
      <c r="I1412" s="61">
        <f>VLOOKUP(Tabla14[[#This Row],[id]],Tabla2[],'aux buscarv'!I$1,FALSE)</f>
        <v>56</v>
      </c>
      <c r="J1412" s="61" t="str">
        <f>VLOOKUP(Tabla14[[#This Row],[id]],Tabla2[],'aux buscarv'!J$1,FALSE)</f>
        <v>MORENO</v>
      </c>
      <c r="K1412" s="61" t="str">
        <f>VLOOKUP(Tabla14[[#This Row],[id]],Tabla2[],'aux buscarv'!K$1,FALSE)</f>
        <v>MORENO</v>
      </c>
      <c r="L1412" s="61" t="str">
        <f>VLOOKUP(Tabla14[[#This Row],[id]],Tabla2[],'aux buscarv'!L$1,FALSE)</f>
        <v>JARDIN GARABATOS DE COLORES</v>
      </c>
      <c r="M1412" s="61" t="str">
        <f>VLOOKUP(Tabla14[[#This Row],[id]],Tabla2[],'aux buscarv'!M$1,FALSE)</f>
        <v>ECUADOR 9631</v>
      </c>
      <c r="N1412" s="62" t="str">
        <f>VLOOKUP(Tabla14[[#This Row],[id]],Tabla2[],'aux buscarv'!N$1,FALSE)</f>
        <v>https://goo.gl/maps/xQznePhB2nES3Rak7</v>
      </c>
      <c r="O1412" t="s">
        <v>114</v>
      </c>
      <c r="P1412" t="s">
        <v>123</v>
      </c>
      <c r="Q1412" t="s">
        <v>111</v>
      </c>
      <c r="R1412">
        <v>25</v>
      </c>
    </row>
    <row r="1413" spans="1:18" x14ac:dyDescent="0.25">
      <c r="A1413" t="s">
        <v>803</v>
      </c>
      <c r="B1413" s="46">
        <f>VLOOKUP(Tabla14[[#This Row],[id]],Tabla2[],'aux buscarv'!B$1,FALSE)</f>
        <v>45006</v>
      </c>
      <c r="C1413" s="61">
        <f>VLOOKUP(Tabla14[[#This Row],[id]],Tabla2[],'aux buscarv'!C$1,FALSE)</f>
        <v>21</v>
      </c>
      <c r="D1413" s="61">
        <f>VLOOKUP(Tabla14[[#This Row],[id]],Tabla2[],'aux buscarv'!D$1,FALSE)</f>
        <v>3</v>
      </c>
      <c r="E1413" s="61">
        <f>VLOOKUP(Tabla14[[#This Row],[id]],Tabla2[],'aux buscarv'!E$1,FALSE)</f>
        <v>2023</v>
      </c>
      <c r="F1413" s="61">
        <f>VLOOKUP(Tabla14[[#This Row],[id]],Tabla2[],'aux buscarv'!F$1,FALSE)</f>
        <v>13</v>
      </c>
      <c r="G1413" s="61" t="str">
        <f>VLOOKUP(Tabla14[[#This Row],[id]],Tabla2[],'aux buscarv'!G$1,FALSE)</f>
        <v>CARPAS SALUDABLES</v>
      </c>
      <c r="H1413" s="61" t="str">
        <f>VLOOKUP(Tabla14[[#This Row],[id]],Tabla2[],'aux buscarv'!H$1,FALSE)</f>
        <v>BUENOS AIRES</v>
      </c>
      <c r="I1413" s="61">
        <f>VLOOKUP(Tabla14[[#This Row],[id]],Tabla2[],'aux buscarv'!I$1,FALSE)</f>
        <v>62</v>
      </c>
      <c r="J1413" s="61" t="str">
        <f>VLOOKUP(Tabla14[[#This Row],[id]],Tabla2[],'aux buscarv'!J$1,FALSE)</f>
        <v>LA PLATA</v>
      </c>
      <c r="K1413" s="61" t="str">
        <f>VLOOKUP(Tabla14[[#This Row],[id]],Tabla2[],'aux buscarv'!K$1,FALSE)</f>
        <v>LA PLATA</v>
      </c>
      <c r="L1413" s="61" t="str">
        <f>VLOOKUP(Tabla14[[#This Row],[id]],Tabla2[],'aux buscarv'!L$1,FALSE)</f>
        <v>PLAZA SAN MARTIN</v>
      </c>
      <c r="M1413" s="61" t="str">
        <f>VLOOKUP(Tabla14[[#This Row],[id]],Tabla2[],'aux buscarv'!M$1,FALSE)</f>
        <v>AV 7 Y C54</v>
      </c>
      <c r="N1413" s="62" t="str">
        <f>VLOOKUP(Tabla14[[#This Row],[id]],Tabla2[],'aux buscarv'!N$1,FALSE)</f>
        <v>https://goo.gl/maps/KLaVw2roegaRXfD89</v>
      </c>
      <c r="O1413" t="s">
        <v>109</v>
      </c>
      <c r="P1413" t="s">
        <v>110</v>
      </c>
      <c r="Q1413" t="s">
        <v>111</v>
      </c>
      <c r="R1413">
        <v>30</v>
      </c>
    </row>
    <row r="1414" spans="1:18" x14ac:dyDescent="0.25">
      <c r="A1414" t="s">
        <v>803</v>
      </c>
      <c r="B1414" s="46">
        <f>VLOOKUP(Tabla14[[#This Row],[id]],Tabla2[],'aux buscarv'!B$1,FALSE)</f>
        <v>45006</v>
      </c>
      <c r="C1414" s="61">
        <f>VLOOKUP(Tabla14[[#This Row],[id]],Tabla2[],'aux buscarv'!C$1,FALSE)</f>
        <v>21</v>
      </c>
      <c r="D1414" s="61">
        <f>VLOOKUP(Tabla14[[#This Row],[id]],Tabla2[],'aux buscarv'!D$1,FALSE)</f>
        <v>3</v>
      </c>
      <c r="E1414" s="61">
        <f>VLOOKUP(Tabla14[[#This Row],[id]],Tabla2[],'aux buscarv'!E$1,FALSE)</f>
        <v>2023</v>
      </c>
      <c r="F1414" s="61">
        <f>VLOOKUP(Tabla14[[#This Row],[id]],Tabla2[],'aux buscarv'!F$1,FALSE)</f>
        <v>13</v>
      </c>
      <c r="G1414" s="61" t="str">
        <f>VLOOKUP(Tabla14[[#This Row],[id]],Tabla2[],'aux buscarv'!G$1,FALSE)</f>
        <v>CARPAS SALUDABLES</v>
      </c>
      <c r="H1414" s="61" t="str">
        <f>VLOOKUP(Tabla14[[#This Row],[id]],Tabla2[],'aux buscarv'!H$1,FALSE)</f>
        <v>BUENOS AIRES</v>
      </c>
      <c r="I1414" s="61">
        <f>VLOOKUP(Tabla14[[#This Row],[id]],Tabla2[],'aux buscarv'!I$1,FALSE)</f>
        <v>62</v>
      </c>
      <c r="J1414" s="61" t="str">
        <f>VLOOKUP(Tabla14[[#This Row],[id]],Tabla2[],'aux buscarv'!J$1,FALSE)</f>
        <v>LA PLATA</v>
      </c>
      <c r="K1414" s="61" t="str">
        <f>VLOOKUP(Tabla14[[#This Row],[id]],Tabla2[],'aux buscarv'!K$1,FALSE)</f>
        <v>LA PLATA</v>
      </c>
      <c r="L1414" s="61" t="str">
        <f>VLOOKUP(Tabla14[[#This Row],[id]],Tabla2[],'aux buscarv'!L$1,FALSE)</f>
        <v>PLAZA SAN MARTIN</v>
      </c>
      <c r="M1414" s="61" t="str">
        <f>VLOOKUP(Tabla14[[#This Row],[id]],Tabla2[],'aux buscarv'!M$1,FALSE)</f>
        <v>AV 7 Y C54</v>
      </c>
      <c r="N1414" s="62" t="str">
        <f>VLOOKUP(Tabla14[[#This Row],[id]],Tabla2[],'aux buscarv'!N$1,FALSE)</f>
        <v>https://goo.gl/maps/KLaVw2roegaRXfD89</v>
      </c>
      <c r="O1414" t="s">
        <v>109</v>
      </c>
      <c r="P1414" t="s">
        <v>110</v>
      </c>
      <c r="Q1414" t="s">
        <v>112</v>
      </c>
      <c r="R1414">
        <v>46</v>
      </c>
    </row>
    <row r="1415" spans="1:18" x14ac:dyDescent="0.25">
      <c r="A1415" t="s">
        <v>803</v>
      </c>
      <c r="B1415" s="46">
        <f>VLOOKUP(Tabla14[[#This Row],[id]],Tabla2[],'aux buscarv'!B$1,FALSE)</f>
        <v>45006</v>
      </c>
      <c r="C1415" s="61">
        <f>VLOOKUP(Tabla14[[#This Row],[id]],Tabla2[],'aux buscarv'!C$1,FALSE)</f>
        <v>21</v>
      </c>
      <c r="D1415" s="61">
        <f>VLOOKUP(Tabla14[[#This Row],[id]],Tabla2[],'aux buscarv'!D$1,FALSE)</f>
        <v>3</v>
      </c>
      <c r="E1415" s="61">
        <f>VLOOKUP(Tabla14[[#This Row],[id]],Tabla2[],'aux buscarv'!E$1,FALSE)</f>
        <v>2023</v>
      </c>
      <c r="F1415" s="61">
        <f>VLOOKUP(Tabla14[[#This Row],[id]],Tabla2[],'aux buscarv'!F$1,FALSE)</f>
        <v>13</v>
      </c>
      <c r="G1415" s="61" t="str">
        <f>VLOOKUP(Tabla14[[#This Row],[id]],Tabla2[],'aux buscarv'!G$1,FALSE)</f>
        <v>CARPAS SALUDABLES</v>
      </c>
      <c r="H1415" s="61" t="str">
        <f>VLOOKUP(Tabla14[[#This Row],[id]],Tabla2[],'aux buscarv'!H$1,FALSE)</f>
        <v>BUENOS AIRES</v>
      </c>
      <c r="I1415" s="61">
        <f>VLOOKUP(Tabla14[[#This Row],[id]],Tabla2[],'aux buscarv'!I$1,FALSE)</f>
        <v>62</v>
      </c>
      <c r="J1415" s="61" t="str">
        <f>VLOOKUP(Tabla14[[#This Row],[id]],Tabla2[],'aux buscarv'!J$1,FALSE)</f>
        <v>LA PLATA</v>
      </c>
      <c r="K1415" s="61" t="str">
        <f>VLOOKUP(Tabla14[[#This Row],[id]],Tabla2[],'aux buscarv'!K$1,FALSE)</f>
        <v>LA PLATA</v>
      </c>
      <c r="L1415" s="61" t="str">
        <f>VLOOKUP(Tabla14[[#This Row],[id]],Tabla2[],'aux buscarv'!L$1,FALSE)</f>
        <v>PLAZA SAN MARTIN</v>
      </c>
      <c r="M1415" s="61" t="str">
        <f>VLOOKUP(Tabla14[[#This Row],[id]],Tabla2[],'aux buscarv'!M$1,FALSE)</f>
        <v>AV 7 Y C54</v>
      </c>
      <c r="N1415" s="62" t="str">
        <f>VLOOKUP(Tabla14[[#This Row],[id]],Tabla2[],'aux buscarv'!N$1,FALSE)</f>
        <v>https://goo.gl/maps/KLaVw2roegaRXfD89</v>
      </c>
      <c r="O1415" t="s">
        <v>109</v>
      </c>
      <c r="P1415" t="s">
        <v>110</v>
      </c>
      <c r="Q1415" t="s">
        <v>120</v>
      </c>
      <c r="R1415">
        <v>1</v>
      </c>
    </row>
    <row r="1416" spans="1:18" x14ac:dyDescent="0.25">
      <c r="A1416" t="s">
        <v>803</v>
      </c>
      <c r="B1416" s="46">
        <f>VLOOKUP(Tabla14[[#This Row],[id]],Tabla2[],'aux buscarv'!B$1,FALSE)</f>
        <v>45006</v>
      </c>
      <c r="C1416" s="61">
        <f>VLOOKUP(Tabla14[[#This Row],[id]],Tabla2[],'aux buscarv'!C$1,FALSE)</f>
        <v>21</v>
      </c>
      <c r="D1416" s="61">
        <f>VLOOKUP(Tabla14[[#This Row],[id]],Tabla2[],'aux buscarv'!D$1,FALSE)</f>
        <v>3</v>
      </c>
      <c r="E1416" s="61">
        <f>VLOOKUP(Tabla14[[#This Row],[id]],Tabla2[],'aux buscarv'!E$1,FALSE)</f>
        <v>2023</v>
      </c>
      <c r="F1416" s="61">
        <f>VLOOKUP(Tabla14[[#This Row],[id]],Tabla2[],'aux buscarv'!F$1,FALSE)</f>
        <v>13</v>
      </c>
      <c r="G1416" s="61" t="str">
        <f>VLOOKUP(Tabla14[[#This Row],[id]],Tabla2[],'aux buscarv'!G$1,FALSE)</f>
        <v>CARPAS SALUDABLES</v>
      </c>
      <c r="H1416" s="61" t="str">
        <f>VLOOKUP(Tabla14[[#This Row],[id]],Tabla2[],'aux buscarv'!H$1,FALSE)</f>
        <v>BUENOS AIRES</v>
      </c>
      <c r="I1416" s="61">
        <f>VLOOKUP(Tabla14[[#This Row],[id]],Tabla2[],'aux buscarv'!I$1,FALSE)</f>
        <v>62</v>
      </c>
      <c r="J1416" s="61" t="str">
        <f>VLOOKUP(Tabla14[[#This Row],[id]],Tabla2[],'aux buscarv'!J$1,FALSE)</f>
        <v>LA PLATA</v>
      </c>
      <c r="K1416" s="61" t="str">
        <f>VLOOKUP(Tabla14[[#This Row],[id]],Tabla2[],'aux buscarv'!K$1,FALSE)</f>
        <v>LA PLATA</v>
      </c>
      <c r="L1416" s="61" t="str">
        <f>VLOOKUP(Tabla14[[#This Row],[id]],Tabla2[],'aux buscarv'!L$1,FALSE)</f>
        <v>PLAZA SAN MARTIN</v>
      </c>
      <c r="M1416" s="61" t="str">
        <f>VLOOKUP(Tabla14[[#This Row],[id]],Tabla2[],'aux buscarv'!M$1,FALSE)</f>
        <v>AV 7 Y C54</v>
      </c>
      <c r="N1416" s="62" t="str">
        <f>VLOOKUP(Tabla14[[#This Row],[id]],Tabla2[],'aux buscarv'!N$1,FALSE)</f>
        <v>https://goo.gl/maps/KLaVw2roegaRXfD89</v>
      </c>
      <c r="O1416" t="s">
        <v>109</v>
      </c>
      <c r="P1416" t="s">
        <v>113</v>
      </c>
      <c r="Q1416" t="s">
        <v>112</v>
      </c>
      <c r="R1416">
        <v>12</v>
      </c>
    </row>
    <row r="1417" spans="1:18" x14ac:dyDescent="0.25">
      <c r="A1417" t="s">
        <v>811</v>
      </c>
      <c r="B1417" s="46">
        <f>VLOOKUP(Tabla14[[#This Row],[id]],Tabla2[],'aux buscarv'!B$1,FALSE)</f>
        <v>45008</v>
      </c>
      <c r="C1417" s="61">
        <f>VLOOKUP(Tabla14[[#This Row],[id]],Tabla2[],'aux buscarv'!C$1,FALSE)</f>
        <v>23</v>
      </c>
      <c r="D1417" s="61">
        <f>VLOOKUP(Tabla14[[#This Row],[id]],Tabla2[],'aux buscarv'!D$1,FALSE)</f>
        <v>3</v>
      </c>
      <c r="E1417" s="61">
        <f>VLOOKUP(Tabla14[[#This Row],[id]],Tabla2[],'aux buscarv'!E$1,FALSE)</f>
        <v>2023</v>
      </c>
      <c r="F1417" s="61">
        <f>VLOOKUP(Tabla14[[#This Row],[id]],Tabla2[],'aux buscarv'!F$1,FALSE)</f>
        <v>13</v>
      </c>
      <c r="G1417" s="61" t="str">
        <f>VLOOKUP(Tabla14[[#This Row],[id]],Tabla2[],'aux buscarv'!G$1,FALSE)</f>
        <v>CARPAS SALUDABLES</v>
      </c>
      <c r="H1417" s="61" t="str">
        <f>VLOOKUP(Tabla14[[#This Row],[id]],Tabla2[],'aux buscarv'!H$1,FALSE)</f>
        <v>CABA</v>
      </c>
      <c r="I1417" s="61">
        <f>VLOOKUP(Tabla14[[#This Row],[id]],Tabla2[],'aux buscarv'!I$1,FALSE)</f>
        <v>62</v>
      </c>
      <c r="J1417" s="61" t="str">
        <f>VLOOKUP(Tabla14[[#This Row],[id]],Tabla2[],'aux buscarv'!J$1,FALSE)</f>
        <v>COMUNA 1</v>
      </c>
      <c r="K1417" s="61" t="str">
        <f>VLOOKUP(Tabla14[[#This Row],[id]],Tabla2[],'aux buscarv'!K$1,FALSE)</f>
        <v>PUERTO MADERO</v>
      </c>
      <c r="L1417" s="61" t="str">
        <f>VLOOKUP(Tabla14[[#This Row],[id]],Tabla2[],'aux buscarv'!L$1,FALSE)</f>
        <v>DELEGACIÓN DE JUSTICIA</v>
      </c>
      <c r="M1417" s="61" t="str">
        <f>VLOOKUP(Tabla14[[#This Row],[id]],Tabla2[],'aux buscarv'!M$1,FALSE)</f>
        <v>Av. España 2531</v>
      </c>
      <c r="N1417" s="62" t="str">
        <f>VLOOKUP(Tabla14[[#This Row],[id]],Tabla2[],'aux buscarv'!N$1,FALSE)</f>
        <v>https://goo.gl/maps/a914xVwnYMC2NMXa8</v>
      </c>
      <c r="O1417" t="s">
        <v>109</v>
      </c>
      <c r="P1417" t="s">
        <v>110</v>
      </c>
      <c r="Q1417" t="s">
        <v>111</v>
      </c>
      <c r="R1417">
        <v>74</v>
      </c>
    </row>
    <row r="1418" spans="1:18" x14ac:dyDescent="0.25">
      <c r="A1418" t="s">
        <v>811</v>
      </c>
      <c r="B1418" s="46">
        <f>VLOOKUP(Tabla14[[#This Row],[id]],Tabla2[],'aux buscarv'!B$1,FALSE)</f>
        <v>45008</v>
      </c>
      <c r="C1418" s="61">
        <f>VLOOKUP(Tabla14[[#This Row],[id]],Tabla2[],'aux buscarv'!C$1,FALSE)</f>
        <v>23</v>
      </c>
      <c r="D1418" s="61">
        <f>VLOOKUP(Tabla14[[#This Row],[id]],Tabla2[],'aux buscarv'!D$1,FALSE)</f>
        <v>3</v>
      </c>
      <c r="E1418" s="61">
        <f>VLOOKUP(Tabla14[[#This Row],[id]],Tabla2[],'aux buscarv'!E$1,FALSE)</f>
        <v>2023</v>
      </c>
      <c r="F1418" s="61">
        <f>VLOOKUP(Tabla14[[#This Row],[id]],Tabla2[],'aux buscarv'!F$1,FALSE)</f>
        <v>13</v>
      </c>
      <c r="G1418" s="61" t="str">
        <f>VLOOKUP(Tabla14[[#This Row],[id]],Tabla2[],'aux buscarv'!G$1,FALSE)</f>
        <v>CARPAS SALUDABLES</v>
      </c>
      <c r="H1418" s="61" t="str">
        <f>VLOOKUP(Tabla14[[#This Row],[id]],Tabla2[],'aux buscarv'!H$1,FALSE)</f>
        <v>CABA</v>
      </c>
      <c r="I1418" s="61">
        <f>VLOOKUP(Tabla14[[#This Row],[id]],Tabla2[],'aux buscarv'!I$1,FALSE)</f>
        <v>62</v>
      </c>
      <c r="J1418" s="61" t="str">
        <f>VLOOKUP(Tabla14[[#This Row],[id]],Tabla2[],'aux buscarv'!J$1,FALSE)</f>
        <v>COMUNA 1</v>
      </c>
      <c r="K1418" s="61" t="str">
        <f>VLOOKUP(Tabla14[[#This Row],[id]],Tabla2[],'aux buscarv'!K$1,FALSE)</f>
        <v>PUERTO MADERO</v>
      </c>
      <c r="L1418" s="61" t="str">
        <f>VLOOKUP(Tabla14[[#This Row],[id]],Tabla2[],'aux buscarv'!L$1,FALSE)</f>
        <v>DELEGACIÓN DE JUSTICIA</v>
      </c>
      <c r="M1418" s="61" t="str">
        <f>VLOOKUP(Tabla14[[#This Row],[id]],Tabla2[],'aux buscarv'!M$1,FALSE)</f>
        <v>Av. España 2531</v>
      </c>
      <c r="N1418" s="62" t="str">
        <f>VLOOKUP(Tabla14[[#This Row],[id]],Tabla2[],'aux buscarv'!N$1,FALSE)</f>
        <v>https://goo.gl/maps/a914xVwnYMC2NMXa8</v>
      </c>
      <c r="O1418" t="s">
        <v>109</v>
      </c>
      <c r="P1418" t="s">
        <v>110</v>
      </c>
      <c r="Q1418" t="s">
        <v>112</v>
      </c>
      <c r="R1418">
        <v>128</v>
      </c>
    </row>
    <row r="1419" spans="1:18" x14ac:dyDescent="0.25">
      <c r="A1419" t="s">
        <v>811</v>
      </c>
      <c r="B1419" s="46">
        <f>VLOOKUP(Tabla14[[#This Row],[id]],Tabla2[],'aux buscarv'!B$1,FALSE)</f>
        <v>45008</v>
      </c>
      <c r="C1419" s="61">
        <f>VLOOKUP(Tabla14[[#This Row],[id]],Tabla2[],'aux buscarv'!C$1,FALSE)</f>
        <v>23</v>
      </c>
      <c r="D1419" s="61">
        <f>VLOOKUP(Tabla14[[#This Row],[id]],Tabla2[],'aux buscarv'!D$1,FALSE)</f>
        <v>3</v>
      </c>
      <c r="E1419" s="61">
        <f>VLOOKUP(Tabla14[[#This Row],[id]],Tabla2[],'aux buscarv'!E$1,FALSE)</f>
        <v>2023</v>
      </c>
      <c r="F1419" s="61">
        <f>VLOOKUP(Tabla14[[#This Row],[id]],Tabla2[],'aux buscarv'!F$1,FALSE)</f>
        <v>13</v>
      </c>
      <c r="G1419" s="61" t="str">
        <f>VLOOKUP(Tabla14[[#This Row],[id]],Tabla2[],'aux buscarv'!G$1,FALSE)</f>
        <v>CARPAS SALUDABLES</v>
      </c>
      <c r="H1419" s="61" t="str">
        <f>VLOOKUP(Tabla14[[#This Row],[id]],Tabla2[],'aux buscarv'!H$1,FALSE)</f>
        <v>CABA</v>
      </c>
      <c r="I1419" s="61">
        <f>VLOOKUP(Tabla14[[#This Row],[id]],Tabla2[],'aux buscarv'!I$1,FALSE)</f>
        <v>62</v>
      </c>
      <c r="J1419" s="61" t="str">
        <f>VLOOKUP(Tabla14[[#This Row],[id]],Tabla2[],'aux buscarv'!J$1,FALSE)</f>
        <v>COMUNA 1</v>
      </c>
      <c r="K1419" s="61" t="str">
        <f>VLOOKUP(Tabla14[[#This Row],[id]],Tabla2[],'aux buscarv'!K$1,FALSE)</f>
        <v>PUERTO MADERO</v>
      </c>
      <c r="L1419" s="61" t="str">
        <f>VLOOKUP(Tabla14[[#This Row],[id]],Tabla2[],'aux buscarv'!L$1,FALSE)</f>
        <v>DELEGACIÓN DE JUSTICIA</v>
      </c>
      <c r="M1419" s="61" t="str">
        <f>VLOOKUP(Tabla14[[#This Row],[id]],Tabla2[],'aux buscarv'!M$1,FALSE)</f>
        <v>Av. España 2531</v>
      </c>
      <c r="N1419" s="62" t="str">
        <f>VLOOKUP(Tabla14[[#This Row],[id]],Tabla2[],'aux buscarv'!N$1,FALSE)</f>
        <v>https://goo.gl/maps/a914xVwnYMC2NMXa8</v>
      </c>
      <c r="O1419" t="s">
        <v>109</v>
      </c>
      <c r="P1419" t="s">
        <v>110</v>
      </c>
      <c r="Q1419" t="s">
        <v>120</v>
      </c>
      <c r="R1419">
        <v>4</v>
      </c>
    </row>
    <row r="1420" spans="1:18" x14ac:dyDescent="0.25">
      <c r="A1420" t="s">
        <v>811</v>
      </c>
      <c r="B1420" s="46">
        <f>VLOOKUP(Tabla14[[#This Row],[id]],Tabla2[],'aux buscarv'!B$1,FALSE)</f>
        <v>45008</v>
      </c>
      <c r="C1420" s="61">
        <f>VLOOKUP(Tabla14[[#This Row],[id]],Tabla2[],'aux buscarv'!C$1,FALSE)</f>
        <v>23</v>
      </c>
      <c r="D1420" s="61">
        <f>VLOOKUP(Tabla14[[#This Row],[id]],Tabla2[],'aux buscarv'!D$1,FALSE)</f>
        <v>3</v>
      </c>
      <c r="E1420" s="61">
        <f>VLOOKUP(Tabla14[[#This Row],[id]],Tabla2[],'aux buscarv'!E$1,FALSE)</f>
        <v>2023</v>
      </c>
      <c r="F1420" s="61">
        <f>VLOOKUP(Tabla14[[#This Row],[id]],Tabla2[],'aux buscarv'!F$1,FALSE)</f>
        <v>13</v>
      </c>
      <c r="G1420" s="61" t="str">
        <f>VLOOKUP(Tabla14[[#This Row],[id]],Tabla2[],'aux buscarv'!G$1,FALSE)</f>
        <v>CARPAS SALUDABLES</v>
      </c>
      <c r="H1420" s="61" t="str">
        <f>VLOOKUP(Tabla14[[#This Row],[id]],Tabla2[],'aux buscarv'!H$1,FALSE)</f>
        <v>CABA</v>
      </c>
      <c r="I1420" s="61">
        <f>VLOOKUP(Tabla14[[#This Row],[id]],Tabla2[],'aux buscarv'!I$1,FALSE)</f>
        <v>62</v>
      </c>
      <c r="J1420" s="61" t="str">
        <f>VLOOKUP(Tabla14[[#This Row],[id]],Tabla2[],'aux buscarv'!J$1,FALSE)</f>
        <v>COMUNA 1</v>
      </c>
      <c r="K1420" s="61" t="str">
        <f>VLOOKUP(Tabla14[[#This Row],[id]],Tabla2[],'aux buscarv'!K$1,FALSE)</f>
        <v>PUERTO MADERO</v>
      </c>
      <c r="L1420" s="61" t="str">
        <f>VLOOKUP(Tabla14[[#This Row],[id]],Tabla2[],'aux buscarv'!L$1,FALSE)</f>
        <v>DELEGACIÓN DE JUSTICIA</v>
      </c>
      <c r="M1420" s="61" t="str">
        <f>VLOOKUP(Tabla14[[#This Row],[id]],Tabla2[],'aux buscarv'!M$1,FALSE)</f>
        <v>Av. España 2531</v>
      </c>
      <c r="N1420" s="62" t="str">
        <f>VLOOKUP(Tabla14[[#This Row],[id]],Tabla2[],'aux buscarv'!N$1,FALSE)</f>
        <v>https://goo.gl/maps/a914xVwnYMC2NMXa8</v>
      </c>
      <c r="O1420" t="s">
        <v>109</v>
      </c>
      <c r="P1420" t="s">
        <v>113</v>
      </c>
      <c r="Q1420" t="s">
        <v>112</v>
      </c>
      <c r="R1420">
        <v>34</v>
      </c>
    </row>
    <row r="1421" spans="1:18" x14ac:dyDescent="0.25">
      <c r="A1421" t="s">
        <v>860</v>
      </c>
      <c r="B1421" s="46">
        <f>VLOOKUP(Tabla14[[#This Row],[id]],Tabla2[],'aux buscarv'!B$1,FALSE)</f>
        <v>45012</v>
      </c>
      <c r="C1421" s="61">
        <f>VLOOKUP(Tabla14[[#This Row],[id]],Tabla2[],'aux buscarv'!C$1,FALSE)</f>
        <v>27</v>
      </c>
      <c r="D1421" s="61">
        <f>VLOOKUP(Tabla14[[#This Row],[id]],Tabla2[],'aux buscarv'!D$1,FALSE)</f>
        <v>3</v>
      </c>
      <c r="E1421" s="61">
        <f>VLOOKUP(Tabla14[[#This Row],[id]],Tabla2[],'aux buscarv'!E$1,FALSE)</f>
        <v>2023</v>
      </c>
      <c r="F1421" s="61">
        <f>VLOOKUP(Tabla14[[#This Row],[id]],Tabla2[],'aux buscarv'!F$1,FALSE)</f>
        <v>14</v>
      </c>
      <c r="G1421" s="61" t="str">
        <f>VLOOKUP(Tabla14[[#This Row],[id]],Tabla2[],'aux buscarv'!G$1,FALSE)</f>
        <v>DAPPTE</v>
      </c>
      <c r="H1421" s="61" t="str">
        <f>VLOOKUP(Tabla14[[#This Row],[id]],Tabla2[],'aux buscarv'!H$1,FALSE)</f>
        <v>CABA</v>
      </c>
      <c r="I1421" s="61">
        <f>VLOOKUP(Tabla14[[#This Row],[id]],Tabla2[],'aux buscarv'!I$1,FALSE)</f>
        <v>67</v>
      </c>
      <c r="J1421" s="61" t="str">
        <f>VLOOKUP(Tabla14[[#This Row],[id]],Tabla2[],'aux buscarv'!J$1,FALSE)</f>
        <v>COMUNA 3</v>
      </c>
      <c r="K1421" s="61" t="str">
        <f>VLOOKUP(Tabla14[[#This Row],[id]],Tabla2[],'aux buscarv'!K$1,FALSE)</f>
        <v>BALBANERA</v>
      </c>
      <c r="L1421" s="61" t="str">
        <f>VLOOKUP(Tabla14[[#This Row],[id]],Tabla2[],'aux buscarv'!L$1,FALSE)</f>
        <v>MINISTERIO DE TRABAJO</v>
      </c>
      <c r="M1421" s="61" t="str">
        <f>VLOOKUP(Tabla14[[#This Row],[id]],Tabla2[],'aux buscarv'!M$1,FALSE)</f>
        <v>CALLAO 114 2DO PISO</v>
      </c>
      <c r="N1421" s="62" t="str">
        <f>VLOOKUP(Tabla14[[#This Row],[id]],Tabla2[],'aux buscarv'!N$1,FALSE)</f>
        <v>https://maps.app.goo.gl/fwNyYFxpg1CaKF9P6</v>
      </c>
      <c r="O1421" t="s">
        <v>109</v>
      </c>
      <c r="P1421" t="s">
        <v>110</v>
      </c>
      <c r="Q1421" t="s">
        <v>111</v>
      </c>
      <c r="R1421">
        <v>85</v>
      </c>
    </row>
    <row r="1422" spans="1:18" x14ac:dyDescent="0.25">
      <c r="A1422" t="s">
        <v>860</v>
      </c>
      <c r="B1422" s="46">
        <f>VLOOKUP(Tabla14[[#This Row],[id]],Tabla2[],'aux buscarv'!B$1,FALSE)</f>
        <v>45012</v>
      </c>
      <c r="C1422" s="61">
        <f>VLOOKUP(Tabla14[[#This Row],[id]],Tabla2[],'aux buscarv'!C$1,FALSE)</f>
        <v>27</v>
      </c>
      <c r="D1422" s="61">
        <f>VLOOKUP(Tabla14[[#This Row],[id]],Tabla2[],'aux buscarv'!D$1,FALSE)</f>
        <v>3</v>
      </c>
      <c r="E1422" s="61">
        <f>VLOOKUP(Tabla14[[#This Row],[id]],Tabla2[],'aux buscarv'!E$1,FALSE)</f>
        <v>2023</v>
      </c>
      <c r="F1422" s="61">
        <f>VLOOKUP(Tabla14[[#This Row],[id]],Tabla2[],'aux buscarv'!F$1,FALSE)</f>
        <v>14</v>
      </c>
      <c r="G1422" s="61" t="str">
        <f>VLOOKUP(Tabla14[[#This Row],[id]],Tabla2[],'aux buscarv'!G$1,FALSE)</f>
        <v>DAPPTE</v>
      </c>
      <c r="H1422" s="61" t="str">
        <f>VLOOKUP(Tabla14[[#This Row],[id]],Tabla2[],'aux buscarv'!H$1,FALSE)</f>
        <v>CABA</v>
      </c>
      <c r="I1422" s="61">
        <f>VLOOKUP(Tabla14[[#This Row],[id]],Tabla2[],'aux buscarv'!I$1,FALSE)</f>
        <v>67</v>
      </c>
      <c r="J1422" s="61" t="str">
        <f>VLOOKUP(Tabla14[[#This Row],[id]],Tabla2[],'aux buscarv'!J$1,FALSE)</f>
        <v>COMUNA 3</v>
      </c>
      <c r="K1422" s="61" t="str">
        <f>VLOOKUP(Tabla14[[#This Row],[id]],Tabla2[],'aux buscarv'!K$1,FALSE)</f>
        <v>BALBANERA</v>
      </c>
      <c r="L1422" s="61" t="str">
        <f>VLOOKUP(Tabla14[[#This Row],[id]],Tabla2[],'aux buscarv'!L$1,FALSE)</f>
        <v>MINISTERIO DE TRABAJO</v>
      </c>
      <c r="M1422" s="61" t="str">
        <f>VLOOKUP(Tabla14[[#This Row],[id]],Tabla2[],'aux buscarv'!M$1,FALSE)</f>
        <v>CALLAO 114 2DO PISO</v>
      </c>
      <c r="N1422" s="62" t="str">
        <f>VLOOKUP(Tabla14[[#This Row],[id]],Tabla2[],'aux buscarv'!N$1,FALSE)</f>
        <v>https://maps.app.goo.gl/fwNyYFxpg1CaKF9P6</v>
      </c>
      <c r="O1422" t="s">
        <v>109</v>
      </c>
      <c r="P1422" t="s">
        <v>110</v>
      </c>
      <c r="Q1422" t="s">
        <v>112</v>
      </c>
      <c r="R1422">
        <v>125</v>
      </c>
    </row>
    <row r="1423" spans="1:18" x14ac:dyDescent="0.25">
      <c r="A1423" t="s">
        <v>860</v>
      </c>
      <c r="B1423" s="46">
        <f>VLOOKUP(Tabla14[[#This Row],[id]],Tabla2[],'aux buscarv'!B$1,FALSE)</f>
        <v>45012</v>
      </c>
      <c r="C1423" s="61">
        <f>VLOOKUP(Tabla14[[#This Row],[id]],Tabla2[],'aux buscarv'!C$1,FALSE)</f>
        <v>27</v>
      </c>
      <c r="D1423" s="61">
        <f>VLOOKUP(Tabla14[[#This Row],[id]],Tabla2[],'aux buscarv'!D$1,FALSE)</f>
        <v>3</v>
      </c>
      <c r="E1423" s="61">
        <f>VLOOKUP(Tabla14[[#This Row],[id]],Tabla2[],'aux buscarv'!E$1,FALSE)</f>
        <v>2023</v>
      </c>
      <c r="F1423" s="61">
        <f>VLOOKUP(Tabla14[[#This Row],[id]],Tabla2[],'aux buscarv'!F$1,FALSE)</f>
        <v>14</v>
      </c>
      <c r="G1423" s="61" t="str">
        <f>VLOOKUP(Tabla14[[#This Row],[id]],Tabla2[],'aux buscarv'!G$1,FALSE)</f>
        <v>DAPPTE</v>
      </c>
      <c r="H1423" s="61" t="str">
        <f>VLOOKUP(Tabla14[[#This Row],[id]],Tabla2[],'aux buscarv'!H$1,FALSE)</f>
        <v>CABA</v>
      </c>
      <c r="I1423" s="61">
        <f>VLOOKUP(Tabla14[[#This Row],[id]],Tabla2[],'aux buscarv'!I$1,FALSE)</f>
        <v>67</v>
      </c>
      <c r="J1423" s="61" t="str">
        <f>VLOOKUP(Tabla14[[#This Row],[id]],Tabla2[],'aux buscarv'!J$1,FALSE)</f>
        <v>COMUNA 3</v>
      </c>
      <c r="K1423" s="61" t="str">
        <f>VLOOKUP(Tabla14[[#This Row],[id]],Tabla2[],'aux buscarv'!K$1,FALSE)</f>
        <v>BALBANERA</v>
      </c>
      <c r="L1423" s="61" t="str">
        <f>VLOOKUP(Tabla14[[#This Row],[id]],Tabla2[],'aux buscarv'!L$1,FALSE)</f>
        <v>MINISTERIO DE TRABAJO</v>
      </c>
      <c r="M1423" s="61" t="str">
        <f>VLOOKUP(Tabla14[[#This Row],[id]],Tabla2[],'aux buscarv'!M$1,FALSE)</f>
        <v>CALLAO 114 2DO PISO</v>
      </c>
      <c r="N1423" s="62" t="str">
        <f>VLOOKUP(Tabla14[[#This Row],[id]],Tabla2[],'aux buscarv'!N$1,FALSE)</f>
        <v>https://maps.app.goo.gl/fwNyYFxpg1CaKF9P6</v>
      </c>
      <c r="O1423" t="s">
        <v>109</v>
      </c>
      <c r="P1423" t="s">
        <v>110</v>
      </c>
      <c r="Q1423" t="s">
        <v>120</v>
      </c>
      <c r="R1423">
        <v>1</v>
      </c>
    </row>
    <row r="1424" spans="1:18" x14ac:dyDescent="0.25">
      <c r="A1424" t="s">
        <v>860</v>
      </c>
      <c r="B1424" s="46">
        <f>VLOOKUP(Tabla14[[#This Row],[id]],Tabla2[],'aux buscarv'!B$1,FALSE)</f>
        <v>45012</v>
      </c>
      <c r="C1424" s="61">
        <f>VLOOKUP(Tabla14[[#This Row],[id]],Tabla2[],'aux buscarv'!C$1,FALSE)</f>
        <v>27</v>
      </c>
      <c r="D1424" s="61">
        <f>VLOOKUP(Tabla14[[#This Row],[id]],Tabla2[],'aux buscarv'!D$1,FALSE)</f>
        <v>3</v>
      </c>
      <c r="E1424" s="61">
        <f>VLOOKUP(Tabla14[[#This Row],[id]],Tabla2[],'aux buscarv'!E$1,FALSE)</f>
        <v>2023</v>
      </c>
      <c r="F1424" s="61">
        <f>VLOOKUP(Tabla14[[#This Row],[id]],Tabla2[],'aux buscarv'!F$1,FALSE)</f>
        <v>14</v>
      </c>
      <c r="G1424" s="61" t="str">
        <f>VLOOKUP(Tabla14[[#This Row],[id]],Tabla2[],'aux buscarv'!G$1,FALSE)</f>
        <v>DAPPTE</v>
      </c>
      <c r="H1424" s="61" t="str">
        <f>VLOOKUP(Tabla14[[#This Row],[id]],Tabla2[],'aux buscarv'!H$1,FALSE)</f>
        <v>CABA</v>
      </c>
      <c r="I1424" s="61">
        <f>VLOOKUP(Tabla14[[#This Row],[id]],Tabla2[],'aux buscarv'!I$1,FALSE)</f>
        <v>67</v>
      </c>
      <c r="J1424" s="61" t="str">
        <f>VLOOKUP(Tabla14[[#This Row],[id]],Tabla2[],'aux buscarv'!J$1,FALSE)</f>
        <v>COMUNA 3</v>
      </c>
      <c r="K1424" s="61" t="str">
        <f>VLOOKUP(Tabla14[[#This Row],[id]],Tabla2[],'aux buscarv'!K$1,FALSE)</f>
        <v>BALBANERA</v>
      </c>
      <c r="L1424" s="61" t="str">
        <f>VLOOKUP(Tabla14[[#This Row],[id]],Tabla2[],'aux buscarv'!L$1,FALSE)</f>
        <v>MINISTERIO DE TRABAJO</v>
      </c>
      <c r="M1424" s="61" t="str">
        <f>VLOOKUP(Tabla14[[#This Row],[id]],Tabla2[],'aux buscarv'!M$1,FALSE)</f>
        <v>CALLAO 114 2DO PISO</v>
      </c>
      <c r="N1424" s="62" t="str">
        <f>VLOOKUP(Tabla14[[#This Row],[id]],Tabla2[],'aux buscarv'!N$1,FALSE)</f>
        <v>https://maps.app.goo.gl/fwNyYFxpg1CaKF9P6</v>
      </c>
      <c r="O1424" t="s">
        <v>109</v>
      </c>
      <c r="P1424" t="s">
        <v>113</v>
      </c>
      <c r="Q1424" t="s">
        <v>112</v>
      </c>
      <c r="R1424">
        <v>54</v>
      </c>
    </row>
    <row r="1425" spans="1:18" x14ac:dyDescent="0.25">
      <c r="A1425" t="s">
        <v>860</v>
      </c>
      <c r="B1425" s="46">
        <f>VLOOKUP(Tabla14[[#This Row],[id]],Tabla2[],'aux buscarv'!B$1,FALSE)</f>
        <v>45012</v>
      </c>
      <c r="C1425" s="61">
        <f>VLOOKUP(Tabla14[[#This Row],[id]],Tabla2[],'aux buscarv'!C$1,FALSE)</f>
        <v>27</v>
      </c>
      <c r="D1425" s="61">
        <f>VLOOKUP(Tabla14[[#This Row],[id]],Tabla2[],'aux buscarv'!D$1,FALSE)</f>
        <v>3</v>
      </c>
      <c r="E1425" s="61">
        <f>VLOOKUP(Tabla14[[#This Row],[id]],Tabla2[],'aux buscarv'!E$1,FALSE)</f>
        <v>2023</v>
      </c>
      <c r="F1425" s="61">
        <f>VLOOKUP(Tabla14[[#This Row],[id]],Tabla2[],'aux buscarv'!F$1,FALSE)</f>
        <v>14</v>
      </c>
      <c r="G1425" s="61" t="str">
        <f>VLOOKUP(Tabla14[[#This Row],[id]],Tabla2[],'aux buscarv'!G$1,FALSE)</f>
        <v>DAPPTE</v>
      </c>
      <c r="H1425" s="61" t="str">
        <f>VLOOKUP(Tabla14[[#This Row],[id]],Tabla2[],'aux buscarv'!H$1,FALSE)</f>
        <v>CABA</v>
      </c>
      <c r="I1425" s="61">
        <f>VLOOKUP(Tabla14[[#This Row],[id]],Tabla2[],'aux buscarv'!I$1,FALSE)</f>
        <v>67</v>
      </c>
      <c r="J1425" s="61" t="str">
        <f>VLOOKUP(Tabla14[[#This Row],[id]],Tabla2[],'aux buscarv'!J$1,FALSE)</f>
        <v>COMUNA 3</v>
      </c>
      <c r="K1425" s="61" t="str">
        <f>VLOOKUP(Tabla14[[#This Row],[id]],Tabla2[],'aux buscarv'!K$1,FALSE)</f>
        <v>BALBANERA</v>
      </c>
      <c r="L1425" s="61" t="str">
        <f>VLOOKUP(Tabla14[[#This Row],[id]],Tabla2[],'aux buscarv'!L$1,FALSE)</f>
        <v>MINISTERIO DE TRABAJO</v>
      </c>
      <c r="M1425" s="61" t="str">
        <f>VLOOKUP(Tabla14[[#This Row],[id]],Tabla2[],'aux buscarv'!M$1,FALSE)</f>
        <v>CALLAO 114 2DO PISO</v>
      </c>
      <c r="N1425" s="62" t="str">
        <f>VLOOKUP(Tabla14[[#This Row],[id]],Tabla2[],'aux buscarv'!N$1,FALSE)</f>
        <v>https://maps.app.goo.gl/fwNyYFxpg1CaKF9P6</v>
      </c>
      <c r="O1425" t="s">
        <v>114</v>
      </c>
      <c r="P1425" t="s">
        <v>115</v>
      </c>
      <c r="Q1425" t="s">
        <v>111</v>
      </c>
      <c r="R1425">
        <v>27</v>
      </c>
    </row>
    <row r="1426" spans="1:18" x14ac:dyDescent="0.25">
      <c r="A1426" t="s">
        <v>864</v>
      </c>
      <c r="B1426" s="46">
        <f>VLOOKUP(Tabla14[[#This Row],[id]],Tabla2[],'aux buscarv'!B$1,FALSE)</f>
        <v>45012</v>
      </c>
      <c r="C1426" s="61">
        <f>VLOOKUP(Tabla14[[#This Row],[id]],Tabla2[],'aux buscarv'!C$1,FALSE)</f>
        <v>27</v>
      </c>
      <c r="D1426" s="61">
        <f>VLOOKUP(Tabla14[[#This Row],[id]],Tabla2[],'aux buscarv'!D$1,FALSE)</f>
        <v>3</v>
      </c>
      <c r="E1426" s="61">
        <f>VLOOKUP(Tabla14[[#This Row],[id]],Tabla2[],'aux buscarv'!E$1,FALSE)</f>
        <v>2023</v>
      </c>
      <c r="F1426" s="61">
        <f>VLOOKUP(Tabla14[[#This Row],[id]],Tabla2[],'aux buscarv'!F$1,FALSE)</f>
        <v>14</v>
      </c>
      <c r="G1426" s="61" t="str">
        <f>VLOOKUP(Tabla14[[#This Row],[id]],Tabla2[],'aux buscarv'!G$1,FALSE)</f>
        <v>DAPPTE</v>
      </c>
      <c r="H1426" s="61" t="str">
        <f>VLOOKUP(Tabla14[[#This Row],[id]],Tabla2[],'aux buscarv'!H$1,FALSE)</f>
        <v>CABA</v>
      </c>
      <c r="I1426" s="61">
        <f>VLOOKUP(Tabla14[[#This Row],[id]],Tabla2[],'aux buscarv'!I$1,FALSE)</f>
        <v>68</v>
      </c>
      <c r="J1426" s="61" t="str">
        <f>VLOOKUP(Tabla14[[#This Row],[id]],Tabla2[],'aux buscarv'!J$1,FALSE)</f>
        <v>COMUNA 13</v>
      </c>
      <c r="K1426" s="61" t="str">
        <f>VLOOKUP(Tabla14[[#This Row],[id]],Tabla2[],'aux buscarv'!K$1,FALSE)</f>
        <v>BELGRANO</v>
      </c>
      <c r="L1426" s="61" t="str">
        <f>VLOOKUP(Tabla14[[#This Row],[id]],Tabla2[],'aux buscarv'!L$1,FALSE)</f>
        <v>ESTACION BELGRANO C LINEA MITRE</v>
      </c>
      <c r="M1426" s="61" t="str">
        <f>VLOOKUP(Tabla14[[#This Row],[id]],Tabla2[],'aux buscarv'!M$1,FALSE)</f>
        <v>AV VIRREY VERTIZ 1980 ENTRE SUCRE Y ECHEVERRIA</v>
      </c>
      <c r="N1426" s="62" t="str">
        <f>VLOOKUP(Tabla14[[#This Row],[id]],Tabla2[],'aux buscarv'!N$1,FALSE)</f>
        <v>https://goo.gl/maps/CTZudiGqeP9sFstP8</v>
      </c>
      <c r="O1426" t="s">
        <v>109</v>
      </c>
      <c r="P1426" t="s">
        <v>110</v>
      </c>
      <c r="Q1426" t="s">
        <v>111</v>
      </c>
      <c r="R1426">
        <v>23</v>
      </c>
    </row>
    <row r="1427" spans="1:18" x14ac:dyDescent="0.25">
      <c r="A1427" t="s">
        <v>864</v>
      </c>
      <c r="B1427" s="46">
        <f>VLOOKUP(Tabla14[[#This Row],[id]],Tabla2[],'aux buscarv'!B$1,FALSE)</f>
        <v>45012</v>
      </c>
      <c r="C1427" s="61">
        <f>VLOOKUP(Tabla14[[#This Row],[id]],Tabla2[],'aux buscarv'!C$1,FALSE)</f>
        <v>27</v>
      </c>
      <c r="D1427" s="61">
        <f>VLOOKUP(Tabla14[[#This Row],[id]],Tabla2[],'aux buscarv'!D$1,FALSE)</f>
        <v>3</v>
      </c>
      <c r="E1427" s="61">
        <f>VLOOKUP(Tabla14[[#This Row],[id]],Tabla2[],'aux buscarv'!E$1,FALSE)</f>
        <v>2023</v>
      </c>
      <c r="F1427" s="61">
        <f>VLOOKUP(Tabla14[[#This Row],[id]],Tabla2[],'aux buscarv'!F$1,FALSE)</f>
        <v>14</v>
      </c>
      <c r="G1427" s="61" t="str">
        <f>VLOOKUP(Tabla14[[#This Row],[id]],Tabla2[],'aux buscarv'!G$1,FALSE)</f>
        <v>DAPPTE</v>
      </c>
      <c r="H1427" s="61" t="str">
        <f>VLOOKUP(Tabla14[[#This Row],[id]],Tabla2[],'aux buscarv'!H$1,FALSE)</f>
        <v>CABA</v>
      </c>
      <c r="I1427" s="61">
        <f>VLOOKUP(Tabla14[[#This Row],[id]],Tabla2[],'aux buscarv'!I$1,FALSE)</f>
        <v>68</v>
      </c>
      <c r="J1427" s="61" t="str">
        <f>VLOOKUP(Tabla14[[#This Row],[id]],Tabla2[],'aux buscarv'!J$1,FALSE)</f>
        <v>COMUNA 13</v>
      </c>
      <c r="K1427" s="61" t="str">
        <f>VLOOKUP(Tabla14[[#This Row],[id]],Tabla2[],'aux buscarv'!K$1,FALSE)</f>
        <v>BELGRANO</v>
      </c>
      <c r="L1427" s="61" t="str">
        <f>VLOOKUP(Tabla14[[#This Row],[id]],Tabla2[],'aux buscarv'!L$1,FALSE)</f>
        <v>ESTACION BELGRANO C LINEA MITRE</v>
      </c>
      <c r="M1427" s="61" t="str">
        <f>VLOOKUP(Tabla14[[#This Row],[id]],Tabla2[],'aux buscarv'!M$1,FALSE)</f>
        <v>AV VIRREY VERTIZ 1980 ENTRE SUCRE Y ECHEVERRIA</v>
      </c>
      <c r="N1427" s="62" t="str">
        <f>VLOOKUP(Tabla14[[#This Row],[id]],Tabla2[],'aux buscarv'!N$1,FALSE)</f>
        <v>https://goo.gl/maps/CTZudiGqeP9sFstP8</v>
      </c>
      <c r="O1427" t="s">
        <v>109</v>
      </c>
      <c r="P1427" t="s">
        <v>110</v>
      </c>
      <c r="Q1427" t="s">
        <v>112</v>
      </c>
      <c r="R1427">
        <v>31</v>
      </c>
    </row>
    <row r="1428" spans="1:18" x14ac:dyDescent="0.25">
      <c r="A1428" t="s">
        <v>864</v>
      </c>
      <c r="B1428" s="46">
        <f>VLOOKUP(Tabla14[[#This Row],[id]],Tabla2[],'aux buscarv'!B$1,FALSE)</f>
        <v>45012</v>
      </c>
      <c r="C1428" s="61">
        <f>VLOOKUP(Tabla14[[#This Row],[id]],Tabla2[],'aux buscarv'!C$1,FALSE)</f>
        <v>27</v>
      </c>
      <c r="D1428" s="61">
        <f>VLOOKUP(Tabla14[[#This Row],[id]],Tabla2[],'aux buscarv'!D$1,FALSE)</f>
        <v>3</v>
      </c>
      <c r="E1428" s="61">
        <f>VLOOKUP(Tabla14[[#This Row],[id]],Tabla2[],'aux buscarv'!E$1,FALSE)</f>
        <v>2023</v>
      </c>
      <c r="F1428" s="61">
        <f>VLOOKUP(Tabla14[[#This Row],[id]],Tabla2[],'aux buscarv'!F$1,FALSE)</f>
        <v>14</v>
      </c>
      <c r="G1428" s="61" t="str">
        <f>VLOOKUP(Tabla14[[#This Row],[id]],Tabla2[],'aux buscarv'!G$1,FALSE)</f>
        <v>DAPPTE</v>
      </c>
      <c r="H1428" s="61" t="str">
        <f>VLOOKUP(Tabla14[[#This Row],[id]],Tabla2[],'aux buscarv'!H$1,FALSE)</f>
        <v>CABA</v>
      </c>
      <c r="I1428" s="61">
        <f>VLOOKUP(Tabla14[[#This Row],[id]],Tabla2[],'aux buscarv'!I$1,FALSE)</f>
        <v>68</v>
      </c>
      <c r="J1428" s="61" t="str">
        <f>VLOOKUP(Tabla14[[#This Row],[id]],Tabla2[],'aux buscarv'!J$1,FALSE)</f>
        <v>COMUNA 13</v>
      </c>
      <c r="K1428" s="61" t="str">
        <f>VLOOKUP(Tabla14[[#This Row],[id]],Tabla2[],'aux buscarv'!K$1,FALSE)</f>
        <v>BELGRANO</v>
      </c>
      <c r="L1428" s="61" t="str">
        <f>VLOOKUP(Tabla14[[#This Row],[id]],Tabla2[],'aux buscarv'!L$1,FALSE)</f>
        <v>ESTACION BELGRANO C LINEA MITRE</v>
      </c>
      <c r="M1428" s="61" t="str">
        <f>VLOOKUP(Tabla14[[#This Row],[id]],Tabla2[],'aux buscarv'!M$1,FALSE)</f>
        <v>AV VIRREY VERTIZ 1980 ENTRE SUCRE Y ECHEVERRIA</v>
      </c>
      <c r="N1428" s="62" t="str">
        <f>VLOOKUP(Tabla14[[#This Row],[id]],Tabla2[],'aux buscarv'!N$1,FALSE)</f>
        <v>https://goo.gl/maps/CTZudiGqeP9sFstP8</v>
      </c>
      <c r="O1428" t="s">
        <v>109</v>
      </c>
      <c r="P1428" t="s">
        <v>113</v>
      </c>
      <c r="Q1428" t="s">
        <v>112</v>
      </c>
      <c r="R1428">
        <v>12</v>
      </c>
    </row>
    <row r="1429" spans="1:18" x14ac:dyDescent="0.25">
      <c r="A1429" t="s">
        <v>847</v>
      </c>
      <c r="B1429" s="46">
        <f>VLOOKUP(Tabla14[[#This Row],[id]],Tabla2[],'aux buscarv'!B$1,FALSE)</f>
        <v>45013</v>
      </c>
      <c r="C1429" s="61">
        <f>VLOOKUP(Tabla14[[#This Row],[id]],Tabla2[],'aux buscarv'!C$1,FALSE)</f>
        <v>28</v>
      </c>
      <c r="D1429" s="61">
        <f>VLOOKUP(Tabla14[[#This Row],[id]],Tabla2[],'aux buscarv'!D$1,FALSE)</f>
        <v>3</v>
      </c>
      <c r="E1429" s="61">
        <f>VLOOKUP(Tabla14[[#This Row],[id]],Tabla2[],'aux buscarv'!E$1,FALSE)</f>
        <v>2023</v>
      </c>
      <c r="F1429" s="61">
        <f>VLOOKUP(Tabla14[[#This Row],[id]],Tabla2[],'aux buscarv'!F$1,FALSE)</f>
        <v>14</v>
      </c>
      <c r="G1429" s="61" t="str">
        <f>VLOOKUP(Tabla14[[#This Row],[id]],Tabla2[],'aux buscarv'!G$1,FALSE)</f>
        <v>ESTAR</v>
      </c>
      <c r="H1429" s="61" t="str">
        <f>VLOOKUP(Tabla14[[#This Row],[id]],Tabla2[],'aux buscarv'!H$1,FALSE)</f>
        <v>BUENOS AIRES</v>
      </c>
      <c r="I1429" s="61">
        <f>VLOOKUP(Tabla14[[#This Row],[id]],Tabla2[],'aux buscarv'!I$1,FALSE)</f>
        <v>65</v>
      </c>
      <c r="J1429" s="61" t="str">
        <f>VLOOKUP(Tabla14[[#This Row],[id]],Tabla2[],'aux buscarv'!J$1,FALSE)</f>
        <v>MORON</v>
      </c>
      <c r="K1429" s="61" t="str">
        <f>VLOOKUP(Tabla14[[#This Row],[id]],Tabla2[],'aux buscarv'!K$1,FALSE)</f>
        <v>MORON</v>
      </c>
      <c r="L1429" s="61" t="str">
        <f>VLOOKUP(Tabla14[[#This Row],[id]],Tabla2[],'aux buscarv'!L$1,FALSE)</f>
        <v>PLAZA SAN MARTIN</v>
      </c>
      <c r="M1429" s="61" t="str">
        <f>VLOOKUP(Tabla14[[#This Row],[id]],Tabla2[],'aux buscarv'!M$1,FALSE)</f>
        <v>NUESTRA SEÑORA DEL BUEN VIAJE 968</v>
      </c>
      <c r="N1429" s="62" t="str">
        <f>VLOOKUP(Tabla14[[#This Row],[id]],Tabla2[],'aux buscarv'!N$1,FALSE)</f>
        <v>https://goo.gl/maps/6FCnEBPHsGM95jCC9</v>
      </c>
      <c r="O1429" t="s">
        <v>109</v>
      </c>
      <c r="P1429" t="s">
        <v>110</v>
      </c>
      <c r="Q1429" t="s">
        <v>111</v>
      </c>
      <c r="R1429">
        <v>76</v>
      </c>
    </row>
    <row r="1430" spans="1:18" x14ac:dyDescent="0.25">
      <c r="A1430" t="s">
        <v>847</v>
      </c>
      <c r="B1430" s="46">
        <f>VLOOKUP(Tabla14[[#This Row],[id]],Tabla2[],'aux buscarv'!B$1,FALSE)</f>
        <v>45013</v>
      </c>
      <c r="C1430" s="61">
        <f>VLOOKUP(Tabla14[[#This Row],[id]],Tabla2[],'aux buscarv'!C$1,FALSE)</f>
        <v>28</v>
      </c>
      <c r="D1430" s="61">
        <f>VLOOKUP(Tabla14[[#This Row],[id]],Tabla2[],'aux buscarv'!D$1,FALSE)</f>
        <v>3</v>
      </c>
      <c r="E1430" s="61">
        <f>VLOOKUP(Tabla14[[#This Row],[id]],Tabla2[],'aux buscarv'!E$1,FALSE)</f>
        <v>2023</v>
      </c>
      <c r="F1430" s="61">
        <f>VLOOKUP(Tabla14[[#This Row],[id]],Tabla2[],'aux buscarv'!F$1,FALSE)</f>
        <v>14</v>
      </c>
      <c r="G1430" s="61" t="str">
        <f>VLOOKUP(Tabla14[[#This Row],[id]],Tabla2[],'aux buscarv'!G$1,FALSE)</f>
        <v>ESTAR</v>
      </c>
      <c r="H1430" s="61" t="str">
        <f>VLOOKUP(Tabla14[[#This Row],[id]],Tabla2[],'aux buscarv'!H$1,FALSE)</f>
        <v>BUENOS AIRES</v>
      </c>
      <c r="I1430" s="61">
        <f>VLOOKUP(Tabla14[[#This Row],[id]],Tabla2[],'aux buscarv'!I$1,FALSE)</f>
        <v>65</v>
      </c>
      <c r="J1430" s="61" t="str">
        <f>VLOOKUP(Tabla14[[#This Row],[id]],Tabla2[],'aux buscarv'!J$1,FALSE)</f>
        <v>MORON</v>
      </c>
      <c r="K1430" s="61" t="str">
        <f>VLOOKUP(Tabla14[[#This Row],[id]],Tabla2[],'aux buscarv'!K$1,FALSE)</f>
        <v>MORON</v>
      </c>
      <c r="L1430" s="61" t="str">
        <f>VLOOKUP(Tabla14[[#This Row],[id]],Tabla2[],'aux buscarv'!L$1,FALSE)</f>
        <v>PLAZA SAN MARTIN</v>
      </c>
      <c r="M1430" s="61" t="str">
        <f>VLOOKUP(Tabla14[[#This Row],[id]],Tabla2[],'aux buscarv'!M$1,FALSE)</f>
        <v>NUESTRA SEÑORA DEL BUEN VIAJE 968</v>
      </c>
      <c r="N1430" s="62" t="str">
        <f>VLOOKUP(Tabla14[[#This Row],[id]],Tabla2[],'aux buscarv'!N$1,FALSE)</f>
        <v>https://goo.gl/maps/6FCnEBPHsGM95jCC9</v>
      </c>
      <c r="O1430" t="s">
        <v>109</v>
      </c>
      <c r="P1430" t="s">
        <v>110</v>
      </c>
      <c r="Q1430" t="s">
        <v>112</v>
      </c>
      <c r="R1430">
        <v>102</v>
      </c>
    </row>
    <row r="1431" spans="1:18" x14ac:dyDescent="0.25">
      <c r="A1431" t="s">
        <v>847</v>
      </c>
      <c r="B1431" s="46">
        <f>VLOOKUP(Tabla14[[#This Row],[id]],Tabla2[],'aux buscarv'!B$1,FALSE)</f>
        <v>45013</v>
      </c>
      <c r="C1431" s="61">
        <f>VLOOKUP(Tabla14[[#This Row],[id]],Tabla2[],'aux buscarv'!C$1,FALSE)</f>
        <v>28</v>
      </c>
      <c r="D1431" s="61">
        <f>VLOOKUP(Tabla14[[#This Row],[id]],Tabla2[],'aux buscarv'!D$1,FALSE)</f>
        <v>3</v>
      </c>
      <c r="E1431" s="61">
        <f>VLOOKUP(Tabla14[[#This Row],[id]],Tabla2[],'aux buscarv'!E$1,FALSE)</f>
        <v>2023</v>
      </c>
      <c r="F1431" s="61">
        <f>VLOOKUP(Tabla14[[#This Row],[id]],Tabla2[],'aux buscarv'!F$1,FALSE)</f>
        <v>14</v>
      </c>
      <c r="G1431" s="61" t="str">
        <f>VLOOKUP(Tabla14[[#This Row],[id]],Tabla2[],'aux buscarv'!G$1,FALSE)</f>
        <v>ESTAR</v>
      </c>
      <c r="H1431" s="61" t="str">
        <f>VLOOKUP(Tabla14[[#This Row],[id]],Tabla2[],'aux buscarv'!H$1,FALSE)</f>
        <v>BUENOS AIRES</v>
      </c>
      <c r="I1431" s="61">
        <f>VLOOKUP(Tabla14[[#This Row],[id]],Tabla2[],'aux buscarv'!I$1,FALSE)</f>
        <v>65</v>
      </c>
      <c r="J1431" s="61" t="str">
        <f>VLOOKUP(Tabla14[[#This Row],[id]],Tabla2[],'aux buscarv'!J$1,FALSE)</f>
        <v>MORON</v>
      </c>
      <c r="K1431" s="61" t="str">
        <f>VLOOKUP(Tabla14[[#This Row],[id]],Tabla2[],'aux buscarv'!K$1,FALSE)</f>
        <v>MORON</v>
      </c>
      <c r="L1431" s="61" t="str">
        <f>VLOOKUP(Tabla14[[#This Row],[id]],Tabla2[],'aux buscarv'!L$1,FALSE)</f>
        <v>PLAZA SAN MARTIN</v>
      </c>
      <c r="M1431" s="61" t="str">
        <f>VLOOKUP(Tabla14[[#This Row],[id]],Tabla2[],'aux buscarv'!M$1,FALSE)</f>
        <v>NUESTRA SEÑORA DEL BUEN VIAJE 968</v>
      </c>
      <c r="N1431" s="62" t="str">
        <f>VLOOKUP(Tabla14[[#This Row],[id]],Tabla2[],'aux buscarv'!N$1,FALSE)</f>
        <v>https://goo.gl/maps/6FCnEBPHsGM95jCC9</v>
      </c>
      <c r="O1431" t="s">
        <v>109</v>
      </c>
      <c r="P1431" t="s">
        <v>110</v>
      </c>
      <c r="Q1431" t="s">
        <v>120</v>
      </c>
      <c r="R1431">
        <v>7</v>
      </c>
    </row>
    <row r="1432" spans="1:18" x14ac:dyDescent="0.25">
      <c r="A1432" t="s">
        <v>847</v>
      </c>
      <c r="B1432" s="46">
        <f>VLOOKUP(Tabla14[[#This Row],[id]],Tabla2[],'aux buscarv'!B$1,FALSE)</f>
        <v>45013</v>
      </c>
      <c r="C1432" s="61">
        <f>VLOOKUP(Tabla14[[#This Row],[id]],Tabla2[],'aux buscarv'!C$1,FALSE)</f>
        <v>28</v>
      </c>
      <c r="D1432" s="61">
        <f>VLOOKUP(Tabla14[[#This Row],[id]],Tabla2[],'aux buscarv'!D$1,FALSE)</f>
        <v>3</v>
      </c>
      <c r="E1432" s="61">
        <f>VLOOKUP(Tabla14[[#This Row],[id]],Tabla2[],'aux buscarv'!E$1,FALSE)</f>
        <v>2023</v>
      </c>
      <c r="F1432" s="61">
        <f>VLOOKUP(Tabla14[[#This Row],[id]],Tabla2[],'aux buscarv'!F$1,FALSE)</f>
        <v>14</v>
      </c>
      <c r="G1432" s="61" t="str">
        <f>VLOOKUP(Tabla14[[#This Row],[id]],Tabla2[],'aux buscarv'!G$1,FALSE)</f>
        <v>ESTAR</v>
      </c>
      <c r="H1432" s="61" t="str">
        <f>VLOOKUP(Tabla14[[#This Row],[id]],Tabla2[],'aux buscarv'!H$1,FALSE)</f>
        <v>BUENOS AIRES</v>
      </c>
      <c r="I1432" s="61">
        <f>VLOOKUP(Tabla14[[#This Row],[id]],Tabla2[],'aux buscarv'!I$1,FALSE)</f>
        <v>65</v>
      </c>
      <c r="J1432" s="61" t="str">
        <f>VLOOKUP(Tabla14[[#This Row],[id]],Tabla2[],'aux buscarv'!J$1,FALSE)</f>
        <v>MORON</v>
      </c>
      <c r="K1432" s="61" t="str">
        <f>VLOOKUP(Tabla14[[#This Row],[id]],Tabla2[],'aux buscarv'!K$1,FALSE)</f>
        <v>MORON</v>
      </c>
      <c r="L1432" s="61" t="str">
        <f>VLOOKUP(Tabla14[[#This Row],[id]],Tabla2[],'aux buscarv'!L$1,FALSE)</f>
        <v>PLAZA SAN MARTIN</v>
      </c>
      <c r="M1432" s="61" t="str">
        <f>VLOOKUP(Tabla14[[#This Row],[id]],Tabla2[],'aux buscarv'!M$1,FALSE)</f>
        <v>NUESTRA SEÑORA DEL BUEN VIAJE 968</v>
      </c>
      <c r="N1432" s="62" t="str">
        <f>VLOOKUP(Tabla14[[#This Row],[id]],Tabla2[],'aux buscarv'!N$1,FALSE)</f>
        <v>https://goo.gl/maps/6FCnEBPHsGM95jCC9</v>
      </c>
      <c r="O1432" t="s">
        <v>109</v>
      </c>
      <c r="P1432" t="s">
        <v>110</v>
      </c>
      <c r="Q1432" t="s">
        <v>121</v>
      </c>
      <c r="R1432">
        <v>2</v>
      </c>
    </row>
    <row r="1433" spans="1:18" x14ac:dyDescent="0.25">
      <c r="A1433" t="s">
        <v>847</v>
      </c>
      <c r="B1433" s="46">
        <f>VLOOKUP(Tabla14[[#This Row],[id]],Tabla2[],'aux buscarv'!B$1,FALSE)</f>
        <v>45013</v>
      </c>
      <c r="C1433" s="61">
        <f>VLOOKUP(Tabla14[[#This Row],[id]],Tabla2[],'aux buscarv'!C$1,FALSE)</f>
        <v>28</v>
      </c>
      <c r="D1433" s="61">
        <f>VLOOKUP(Tabla14[[#This Row],[id]],Tabla2[],'aux buscarv'!D$1,FALSE)</f>
        <v>3</v>
      </c>
      <c r="E1433" s="61">
        <f>VLOOKUP(Tabla14[[#This Row],[id]],Tabla2[],'aux buscarv'!E$1,FALSE)</f>
        <v>2023</v>
      </c>
      <c r="F1433" s="61">
        <f>VLOOKUP(Tabla14[[#This Row],[id]],Tabla2[],'aux buscarv'!F$1,FALSE)</f>
        <v>14</v>
      </c>
      <c r="G1433" s="61" t="str">
        <f>VLOOKUP(Tabla14[[#This Row],[id]],Tabla2[],'aux buscarv'!G$1,FALSE)</f>
        <v>ESTAR</v>
      </c>
      <c r="H1433" s="61" t="str">
        <f>VLOOKUP(Tabla14[[#This Row],[id]],Tabla2[],'aux buscarv'!H$1,FALSE)</f>
        <v>BUENOS AIRES</v>
      </c>
      <c r="I1433" s="61">
        <f>VLOOKUP(Tabla14[[#This Row],[id]],Tabla2[],'aux buscarv'!I$1,FALSE)</f>
        <v>65</v>
      </c>
      <c r="J1433" s="61" t="str">
        <f>VLOOKUP(Tabla14[[#This Row],[id]],Tabla2[],'aux buscarv'!J$1,FALSE)</f>
        <v>MORON</v>
      </c>
      <c r="K1433" s="61" t="str">
        <f>VLOOKUP(Tabla14[[#This Row],[id]],Tabla2[],'aux buscarv'!K$1,FALSE)</f>
        <v>MORON</v>
      </c>
      <c r="L1433" s="61" t="str">
        <f>VLOOKUP(Tabla14[[#This Row],[id]],Tabla2[],'aux buscarv'!L$1,FALSE)</f>
        <v>PLAZA SAN MARTIN</v>
      </c>
      <c r="M1433" s="61" t="str">
        <f>VLOOKUP(Tabla14[[#This Row],[id]],Tabla2[],'aux buscarv'!M$1,FALSE)</f>
        <v>NUESTRA SEÑORA DEL BUEN VIAJE 968</v>
      </c>
      <c r="N1433" s="62" t="str">
        <f>VLOOKUP(Tabla14[[#This Row],[id]],Tabla2[],'aux buscarv'!N$1,FALSE)</f>
        <v>https://goo.gl/maps/6FCnEBPHsGM95jCC9</v>
      </c>
      <c r="O1433" t="s">
        <v>109</v>
      </c>
      <c r="P1433" t="s">
        <v>113</v>
      </c>
      <c r="Q1433" t="s">
        <v>112</v>
      </c>
      <c r="R1433">
        <v>46</v>
      </c>
    </row>
    <row r="1434" spans="1:18" x14ac:dyDescent="0.25">
      <c r="A1434" t="s">
        <v>847</v>
      </c>
      <c r="B1434" s="46">
        <f>VLOOKUP(Tabla14[[#This Row],[id]],Tabla2[],'aux buscarv'!B$1,FALSE)</f>
        <v>45013</v>
      </c>
      <c r="C1434" s="61">
        <f>VLOOKUP(Tabla14[[#This Row],[id]],Tabla2[],'aux buscarv'!C$1,FALSE)</f>
        <v>28</v>
      </c>
      <c r="D1434" s="61">
        <f>VLOOKUP(Tabla14[[#This Row],[id]],Tabla2[],'aux buscarv'!D$1,FALSE)</f>
        <v>3</v>
      </c>
      <c r="E1434" s="61">
        <f>VLOOKUP(Tabla14[[#This Row],[id]],Tabla2[],'aux buscarv'!E$1,FALSE)</f>
        <v>2023</v>
      </c>
      <c r="F1434" s="61">
        <f>VLOOKUP(Tabla14[[#This Row],[id]],Tabla2[],'aux buscarv'!F$1,FALSE)</f>
        <v>14</v>
      </c>
      <c r="G1434" s="61" t="str">
        <f>VLOOKUP(Tabla14[[#This Row],[id]],Tabla2[],'aux buscarv'!G$1,FALSE)</f>
        <v>ESTAR</v>
      </c>
      <c r="H1434" s="61" t="str">
        <f>VLOOKUP(Tabla14[[#This Row],[id]],Tabla2[],'aux buscarv'!H$1,FALSE)</f>
        <v>BUENOS AIRES</v>
      </c>
      <c r="I1434" s="61">
        <f>VLOOKUP(Tabla14[[#This Row],[id]],Tabla2[],'aux buscarv'!I$1,FALSE)</f>
        <v>65</v>
      </c>
      <c r="J1434" s="61" t="str">
        <f>VLOOKUP(Tabla14[[#This Row],[id]],Tabla2[],'aux buscarv'!J$1,FALSE)</f>
        <v>MORON</v>
      </c>
      <c r="K1434" s="61" t="str">
        <f>VLOOKUP(Tabla14[[#This Row],[id]],Tabla2[],'aux buscarv'!K$1,FALSE)</f>
        <v>MORON</v>
      </c>
      <c r="L1434" s="61" t="str">
        <f>VLOOKUP(Tabla14[[#This Row],[id]],Tabla2[],'aux buscarv'!L$1,FALSE)</f>
        <v>PLAZA SAN MARTIN</v>
      </c>
      <c r="M1434" s="61" t="str">
        <f>VLOOKUP(Tabla14[[#This Row],[id]],Tabla2[],'aux buscarv'!M$1,FALSE)</f>
        <v>NUESTRA SEÑORA DEL BUEN VIAJE 968</v>
      </c>
      <c r="N1434" s="62" t="str">
        <f>VLOOKUP(Tabla14[[#This Row],[id]],Tabla2[],'aux buscarv'!N$1,FALSE)</f>
        <v>https://goo.gl/maps/6FCnEBPHsGM95jCC9</v>
      </c>
      <c r="O1434" t="s">
        <v>114</v>
      </c>
      <c r="P1434" t="s">
        <v>115</v>
      </c>
      <c r="Q1434" t="s">
        <v>111</v>
      </c>
      <c r="R1434">
        <v>53</v>
      </c>
    </row>
    <row r="1435" spans="1:18" x14ac:dyDescent="0.25">
      <c r="A1435" t="s">
        <v>847</v>
      </c>
      <c r="B1435" s="46">
        <f>VLOOKUP(Tabla14[[#This Row],[id]],Tabla2[],'aux buscarv'!B$1,FALSE)</f>
        <v>45013</v>
      </c>
      <c r="C1435" s="61">
        <f>VLOOKUP(Tabla14[[#This Row],[id]],Tabla2[],'aux buscarv'!C$1,FALSE)</f>
        <v>28</v>
      </c>
      <c r="D1435" s="61">
        <f>VLOOKUP(Tabla14[[#This Row],[id]],Tabla2[],'aux buscarv'!D$1,FALSE)</f>
        <v>3</v>
      </c>
      <c r="E1435" s="61">
        <f>VLOOKUP(Tabla14[[#This Row],[id]],Tabla2[],'aux buscarv'!E$1,FALSE)</f>
        <v>2023</v>
      </c>
      <c r="F1435" s="61">
        <f>VLOOKUP(Tabla14[[#This Row],[id]],Tabla2[],'aux buscarv'!F$1,FALSE)</f>
        <v>14</v>
      </c>
      <c r="G1435" s="61" t="str">
        <f>VLOOKUP(Tabla14[[#This Row],[id]],Tabla2[],'aux buscarv'!G$1,FALSE)</f>
        <v>ESTAR</v>
      </c>
      <c r="H1435" s="61" t="str">
        <f>VLOOKUP(Tabla14[[#This Row],[id]],Tabla2[],'aux buscarv'!H$1,FALSE)</f>
        <v>BUENOS AIRES</v>
      </c>
      <c r="I1435" s="61">
        <f>VLOOKUP(Tabla14[[#This Row],[id]],Tabla2[],'aux buscarv'!I$1,FALSE)</f>
        <v>65</v>
      </c>
      <c r="J1435" s="61" t="str">
        <f>VLOOKUP(Tabla14[[#This Row],[id]],Tabla2[],'aux buscarv'!J$1,FALSE)</f>
        <v>MORON</v>
      </c>
      <c r="K1435" s="61" t="str">
        <f>VLOOKUP(Tabla14[[#This Row],[id]],Tabla2[],'aux buscarv'!K$1,FALSE)</f>
        <v>MORON</v>
      </c>
      <c r="L1435" s="61" t="str">
        <f>VLOOKUP(Tabla14[[#This Row],[id]],Tabla2[],'aux buscarv'!L$1,FALSE)</f>
        <v>PLAZA SAN MARTIN</v>
      </c>
      <c r="M1435" s="61" t="str">
        <f>VLOOKUP(Tabla14[[#This Row],[id]],Tabla2[],'aux buscarv'!M$1,FALSE)</f>
        <v>NUESTRA SEÑORA DEL BUEN VIAJE 968</v>
      </c>
      <c r="N1435" s="62" t="str">
        <f>VLOOKUP(Tabla14[[#This Row],[id]],Tabla2[],'aux buscarv'!N$1,FALSE)</f>
        <v>https://goo.gl/maps/6FCnEBPHsGM95jCC9</v>
      </c>
      <c r="O1435" t="s">
        <v>114</v>
      </c>
      <c r="P1435" t="s">
        <v>123</v>
      </c>
      <c r="Q1435" t="s">
        <v>124</v>
      </c>
      <c r="R1435">
        <v>6</v>
      </c>
    </row>
    <row r="1436" spans="1:18" x14ac:dyDescent="0.25">
      <c r="A1436" t="s">
        <v>847</v>
      </c>
      <c r="B1436" s="46">
        <f>VLOOKUP(Tabla14[[#This Row],[id]],Tabla2[],'aux buscarv'!B$1,FALSE)</f>
        <v>45013</v>
      </c>
      <c r="C1436" s="61">
        <f>VLOOKUP(Tabla14[[#This Row],[id]],Tabla2[],'aux buscarv'!C$1,FALSE)</f>
        <v>28</v>
      </c>
      <c r="D1436" s="61">
        <f>VLOOKUP(Tabla14[[#This Row],[id]],Tabla2[],'aux buscarv'!D$1,FALSE)</f>
        <v>3</v>
      </c>
      <c r="E1436" s="61">
        <f>VLOOKUP(Tabla14[[#This Row],[id]],Tabla2[],'aux buscarv'!E$1,FALSE)</f>
        <v>2023</v>
      </c>
      <c r="F1436" s="61">
        <f>VLOOKUP(Tabla14[[#This Row],[id]],Tabla2[],'aux buscarv'!F$1,FALSE)</f>
        <v>14</v>
      </c>
      <c r="G1436" s="61" t="str">
        <f>VLOOKUP(Tabla14[[#This Row],[id]],Tabla2[],'aux buscarv'!G$1,FALSE)</f>
        <v>ESTAR</v>
      </c>
      <c r="H1436" s="61" t="str">
        <f>VLOOKUP(Tabla14[[#This Row],[id]],Tabla2[],'aux buscarv'!H$1,FALSE)</f>
        <v>BUENOS AIRES</v>
      </c>
      <c r="I1436" s="61">
        <f>VLOOKUP(Tabla14[[#This Row],[id]],Tabla2[],'aux buscarv'!I$1,FALSE)</f>
        <v>65</v>
      </c>
      <c r="J1436" s="61" t="str">
        <f>VLOOKUP(Tabla14[[#This Row],[id]],Tabla2[],'aux buscarv'!J$1,FALSE)</f>
        <v>MORON</v>
      </c>
      <c r="K1436" s="61" t="str">
        <f>VLOOKUP(Tabla14[[#This Row],[id]],Tabla2[],'aux buscarv'!K$1,FALSE)</f>
        <v>MORON</v>
      </c>
      <c r="L1436" s="61" t="str">
        <f>VLOOKUP(Tabla14[[#This Row],[id]],Tabla2[],'aux buscarv'!L$1,FALSE)</f>
        <v>PLAZA SAN MARTIN</v>
      </c>
      <c r="M1436" s="61" t="str">
        <f>VLOOKUP(Tabla14[[#This Row],[id]],Tabla2[],'aux buscarv'!M$1,FALSE)</f>
        <v>NUESTRA SEÑORA DEL BUEN VIAJE 968</v>
      </c>
      <c r="N1436" s="62" t="str">
        <f>VLOOKUP(Tabla14[[#This Row],[id]],Tabla2[],'aux buscarv'!N$1,FALSE)</f>
        <v>https://goo.gl/maps/6FCnEBPHsGM95jCC9</v>
      </c>
      <c r="O1436" t="s">
        <v>114</v>
      </c>
      <c r="P1436" t="s">
        <v>123</v>
      </c>
      <c r="Q1436" t="s">
        <v>111</v>
      </c>
      <c r="R1436">
        <v>104</v>
      </c>
    </row>
    <row r="1437" spans="1:18" x14ac:dyDescent="0.25">
      <c r="A1437" t="s">
        <v>847</v>
      </c>
      <c r="B1437" s="46">
        <f>VLOOKUP(Tabla14[[#This Row],[id]],Tabla2[],'aux buscarv'!B$1,FALSE)</f>
        <v>45013</v>
      </c>
      <c r="C1437" s="61">
        <f>VLOOKUP(Tabla14[[#This Row],[id]],Tabla2[],'aux buscarv'!C$1,FALSE)</f>
        <v>28</v>
      </c>
      <c r="D1437" s="61">
        <f>VLOOKUP(Tabla14[[#This Row],[id]],Tabla2[],'aux buscarv'!D$1,FALSE)</f>
        <v>3</v>
      </c>
      <c r="E1437" s="61">
        <f>VLOOKUP(Tabla14[[#This Row],[id]],Tabla2[],'aux buscarv'!E$1,FALSE)</f>
        <v>2023</v>
      </c>
      <c r="F1437" s="61">
        <f>VLOOKUP(Tabla14[[#This Row],[id]],Tabla2[],'aux buscarv'!F$1,FALSE)</f>
        <v>14</v>
      </c>
      <c r="G1437" s="61" t="str">
        <f>VLOOKUP(Tabla14[[#This Row],[id]],Tabla2[],'aux buscarv'!G$1,FALSE)</f>
        <v>ESTAR</v>
      </c>
      <c r="H1437" s="61" t="str">
        <f>VLOOKUP(Tabla14[[#This Row],[id]],Tabla2[],'aux buscarv'!H$1,FALSE)</f>
        <v>BUENOS AIRES</v>
      </c>
      <c r="I1437" s="61">
        <f>VLOOKUP(Tabla14[[#This Row],[id]],Tabla2[],'aux buscarv'!I$1,FALSE)</f>
        <v>65</v>
      </c>
      <c r="J1437" s="61" t="str">
        <f>VLOOKUP(Tabla14[[#This Row],[id]],Tabla2[],'aux buscarv'!J$1,FALSE)</f>
        <v>MORON</v>
      </c>
      <c r="K1437" s="61" t="str">
        <f>VLOOKUP(Tabla14[[#This Row],[id]],Tabla2[],'aux buscarv'!K$1,FALSE)</f>
        <v>MORON</v>
      </c>
      <c r="L1437" s="61" t="str">
        <f>VLOOKUP(Tabla14[[#This Row],[id]],Tabla2[],'aux buscarv'!L$1,FALSE)</f>
        <v>PLAZA SAN MARTIN</v>
      </c>
      <c r="M1437" s="61" t="str">
        <f>VLOOKUP(Tabla14[[#This Row],[id]],Tabla2[],'aux buscarv'!M$1,FALSE)</f>
        <v>NUESTRA SEÑORA DEL BUEN VIAJE 968</v>
      </c>
      <c r="N1437" s="62" t="str">
        <f>VLOOKUP(Tabla14[[#This Row],[id]],Tabla2[],'aux buscarv'!N$1,FALSE)</f>
        <v>https://goo.gl/maps/6FCnEBPHsGM95jCC9</v>
      </c>
      <c r="O1437" t="s">
        <v>129</v>
      </c>
      <c r="P1437" t="s">
        <v>1022</v>
      </c>
      <c r="Q1437" t="s">
        <v>111</v>
      </c>
      <c r="R1437">
        <v>21</v>
      </c>
    </row>
    <row r="1438" spans="1:18" x14ac:dyDescent="0.25">
      <c r="A1438" t="s">
        <v>847</v>
      </c>
      <c r="B1438" s="46">
        <f>VLOOKUP(Tabla14[[#This Row],[id]],Tabla2[],'aux buscarv'!B$1,FALSE)</f>
        <v>45013</v>
      </c>
      <c r="C1438" s="61">
        <f>VLOOKUP(Tabla14[[#This Row],[id]],Tabla2[],'aux buscarv'!C$1,FALSE)</f>
        <v>28</v>
      </c>
      <c r="D1438" s="61">
        <f>VLOOKUP(Tabla14[[#This Row],[id]],Tabla2[],'aux buscarv'!D$1,FALSE)</f>
        <v>3</v>
      </c>
      <c r="E1438" s="61">
        <f>VLOOKUP(Tabla14[[#This Row],[id]],Tabla2[],'aux buscarv'!E$1,FALSE)</f>
        <v>2023</v>
      </c>
      <c r="F1438" s="61">
        <f>VLOOKUP(Tabla14[[#This Row],[id]],Tabla2[],'aux buscarv'!F$1,FALSE)</f>
        <v>14</v>
      </c>
      <c r="G1438" s="61" t="str">
        <f>VLOOKUP(Tabla14[[#This Row],[id]],Tabla2[],'aux buscarv'!G$1,FALSE)</f>
        <v>ESTAR</v>
      </c>
      <c r="H1438" s="61" t="str">
        <f>VLOOKUP(Tabla14[[#This Row],[id]],Tabla2[],'aux buscarv'!H$1,FALSE)</f>
        <v>BUENOS AIRES</v>
      </c>
      <c r="I1438" s="61">
        <f>VLOOKUP(Tabla14[[#This Row],[id]],Tabla2[],'aux buscarv'!I$1,FALSE)</f>
        <v>65</v>
      </c>
      <c r="J1438" s="61" t="str">
        <f>VLOOKUP(Tabla14[[#This Row],[id]],Tabla2[],'aux buscarv'!J$1,FALSE)</f>
        <v>MORON</v>
      </c>
      <c r="K1438" s="61" t="str">
        <f>VLOOKUP(Tabla14[[#This Row],[id]],Tabla2[],'aux buscarv'!K$1,FALSE)</f>
        <v>MORON</v>
      </c>
      <c r="L1438" s="61" t="str">
        <f>VLOOKUP(Tabla14[[#This Row],[id]],Tabla2[],'aux buscarv'!L$1,FALSE)</f>
        <v>PLAZA SAN MARTIN</v>
      </c>
      <c r="M1438" s="61" t="str">
        <f>VLOOKUP(Tabla14[[#This Row],[id]],Tabla2[],'aux buscarv'!M$1,FALSE)</f>
        <v>NUESTRA SEÑORA DEL BUEN VIAJE 968</v>
      </c>
      <c r="N1438" s="62" t="str">
        <f>VLOOKUP(Tabla14[[#This Row],[id]],Tabla2[],'aux buscarv'!N$1,FALSE)</f>
        <v>https://goo.gl/maps/6FCnEBPHsGM95jCC9</v>
      </c>
      <c r="O1438" t="s">
        <v>129</v>
      </c>
      <c r="P1438" t="s">
        <v>1024</v>
      </c>
      <c r="Q1438" t="s">
        <v>111</v>
      </c>
      <c r="R1438">
        <v>29</v>
      </c>
    </row>
    <row r="1439" spans="1:18" x14ac:dyDescent="0.25">
      <c r="A1439" t="s">
        <v>847</v>
      </c>
      <c r="B1439" s="46">
        <f>VLOOKUP(Tabla14[[#This Row],[id]],Tabla2[],'aux buscarv'!B$1,FALSE)</f>
        <v>45013</v>
      </c>
      <c r="C1439" s="61">
        <f>VLOOKUP(Tabla14[[#This Row],[id]],Tabla2[],'aux buscarv'!C$1,FALSE)</f>
        <v>28</v>
      </c>
      <c r="D1439" s="61">
        <f>VLOOKUP(Tabla14[[#This Row],[id]],Tabla2[],'aux buscarv'!D$1,FALSE)</f>
        <v>3</v>
      </c>
      <c r="E1439" s="61">
        <f>VLOOKUP(Tabla14[[#This Row],[id]],Tabla2[],'aux buscarv'!E$1,FALSE)</f>
        <v>2023</v>
      </c>
      <c r="F1439" s="61">
        <f>VLOOKUP(Tabla14[[#This Row],[id]],Tabla2[],'aux buscarv'!F$1,FALSE)</f>
        <v>14</v>
      </c>
      <c r="G1439" s="61" t="str">
        <f>VLOOKUP(Tabla14[[#This Row],[id]],Tabla2[],'aux buscarv'!G$1,FALSE)</f>
        <v>ESTAR</v>
      </c>
      <c r="H1439" s="61" t="str">
        <f>VLOOKUP(Tabla14[[#This Row],[id]],Tabla2[],'aux buscarv'!H$1,FALSE)</f>
        <v>BUENOS AIRES</v>
      </c>
      <c r="I1439" s="61">
        <f>VLOOKUP(Tabla14[[#This Row],[id]],Tabla2[],'aux buscarv'!I$1,FALSE)</f>
        <v>65</v>
      </c>
      <c r="J1439" s="61" t="str">
        <f>VLOOKUP(Tabla14[[#This Row],[id]],Tabla2[],'aux buscarv'!J$1,FALSE)</f>
        <v>MORON</v>
      </c>
      <c r="K1439" s="61" t="str">
        <f>VLOOKUP(Tabla14[[#This Row],[id]],Tabla2[],'aux buscarv'!K$1,FALSE)</f>
        <v>MORON</v>
      </c>
      <c r="L1439" s="61" t="str">
        <f>VLOOKUP(Tabla14[[#This Row],[id]],Tabla2[],'aux buscarv'!L$1,FALSE)</f>
        <v>PLAZA SAN MARTIN</v>
      </c>
      <c r="M1439" s="61" t="str">
        <f>VLOOKUP(Tabla14[[#This Row],[id]],Tabla2[],'aux buscarv'!M$1,FALSE)</f>
        <v>NUESTRA SEÑORA DEL BUEN VIAJE 968</v>
      </c>
      <c r="N1439" s="62" t="str">
        <f>VLOOKUP(Tabla14[[#This Row],[id]],Tabla2[],'aux buscarv'!N$1,FALSE)</f>
        <v>https://goo.gl/maps/6FCnEBPHsGM95jCC9</v>
      </c>
      <c r="O1439" t="s">
        <v>129</v>
      </c>
      <c r="P1439" t="s">
        <v>1024</v>
      </c>
      <c r="Q1439" t="s">
        <v>136</v>
      </c>
      <c r="R1439">
        <v>19</v>
      </c>
    </row>
    <row r="1440" spans="1:18" x14ac:dyDescent="0.25">
      <c r="A1440" t="s">
        <v>847</v>
      </c>
      <c r="B1440" s="46">
        <f>VLOOKUP(Tabla14[[#This Row],[id]],Tabla2[],'aux buscarv'!B$1,FALSE)</f>
        <v>45013</v>
      </c>
      <c r="C1440" s="61">
        <f>VLOOKUP(Tabla14[[#This Row],[id]],Tabla2[],'aux buscarv'!C$1,FALSE)</f>
        <v>28</v>
      </c>
      <c r="D1440" s="61">
        <f>VLOOKUP(Tabla14[[#This Row],[id]],Tabla2[],'aux buscarv'!D$1,FALSE)</f>
        <v>3</v>
      </c>
      <c r="E1440" s="61">
        <f>VLOOKUP(Tabla14[[#This Row],[id]],Tabla2[],'aux buscarv'!E$1,FALSE)</f>
        <v>2023</v>
      </c>
      <c r="F1440" s="61">
        <f>VLOOKUP(Tabla14[[#This Row],[id]],Tabla2[],'aux buscarv'!F$1,FALSE)</f>
        <v>14</v>
      </c>
      <c r="G1440" s="61" t="str">
        <f>VLOOKUP(Tabla14[[#This Row],[id]],Tabla2[],'aux buscarv'!G$1,FALSE)</f>
        <v>ESTAR</v>
      </c>
      <c r="H1440" s="61" t="str">
        <f>VLOOKUP(Tabla14[[#This Row],[id]],Tabla2[],'aux buscarv'!H$1,FALSE)</f>
        <v>BUENOS AIRES</v>
      </c>
      <c r="I1440" s="61">
        <f>VLOOKUP(Tabla14[[#This Row],[id]],Tabla2[],'aux buscarv'!I$1,FALSE)</f>
        <v>65</v>
      </c>
      <c r="J1440" s="61" t="str">
        <f>VLOOKUP(Tabla14[[#This Row],[id]],Tabla2[],'aux buscarv'!J$1,FALSE)</f>
        <v>MORON</v>
      </c>
      <c r="K1440" s="61" t="str">
        <f>VLOOKUP(Tabla14[[#This Row],[id]],Tabla2[],'aux buscarv'!K$1,FALSE)</f>
        <v>MORON</v>
      </c>
      <c r="L1440" s="61" t="str">
        <f>VLOOKUP(Tabla14[[#This Row],[id]],Tabla2[],'aux buscarv'!L$1,FALSE)</f>
        <v>PLAZA SAN MARTIN</v>
      </c>
      <c r="M1440" s="61" t="str">
        <f>VLOOKUP(Tabla14[[#This Row],[id]],Tabla2[],'aux buscarv'!M$1,FALSE)</f>
        <v>NUESTRA SEÑORA DEL BUEN VIAJE 968</v>
      </c>
      <c r="N1440" s="62" t="str">
        <f>VLOOKUP(Tabla14[[#This Row],[id]],Tabla2[],'aux buscarv'!N$1,FALSE)</f>
        <v>https://goo.gl/maps/6FCnEBPHsGM95jCC9</v>
      </c>
      <c r="O1440" t="s">
        <v>129</v>
      </c>
      <c r="P1440" t="s">
        <v>1024</v>
      </c>
      <c r="Q1440" t="s">
        <v>121</v>
      </c>
      <c r="R1440">
        <v>13</v>
      </c>
    </row>
    <row r="1441" spans="1:18" x14ac:dyDescent="0.25">
      <c r="A1441" t="s">
        <v>847</v>
      </c>
      <c r="B1441" s="46">
        <f>VLOOKUP(Tabla14[[#This Row],[id]],Tabla2[],'aux buscarv'!B$1,FALSE)</f>
        <v>45013</v>
      </c>
      <c r="C1441" s="61">
        <f>VLOOKUP(Tabla14[[#This Row],[id]],Tabla2[],'aux buscarv'!C$1,FALSE)</f>
        <v>28</v>
      </c>
      <c r="D1441" s="61">
        <f>VLOOKUP(Tabla14[[#This Row],[id]],Tabla2[],'aux buscarv'!D$1,FALSE)</f>
        <v>3</v>
      </c>
      <c r="E1441" s="61">
        <f>VLOOKUP(Tabla14[[#This Row],[id]],Tabla2[],'aux buscarv'!E$1,FALSE)</f>
        <v>2023</v>
      </c>
      <c r="F1441" s="61">
        <f>VLOOKUP(Tabla14[[#This Row],[id]],Tabla2[],'aux buscarv'!F$1,FALSE)</f>
        <v>14</v>
      </c>
      <c r="G1441" s="61" t="str">
        <f>VLOOKUP(Tabla14[[#This Row],[id]],Tabla2[],'aux buscarv'!G$1,FALSE)</f>
        <v>ESTAR</v>
      </c>
      <c r="H1441" s="61" t="str">
        <f>VLOOKUP(Tabla14[[#This Row],[id]],Tabla2[],'aux buscarv'!H$1,FALSE)</f>
        <v>BUENOS AIRES</v>
      </c>
      <c r="I1441" s="61">
        <f>VLOOKUP(Tabla14[[#This Row],[id]],Tabla2[],'aux buscarv'!I$1,FALSE)</f>
        <v>65</v>
      </c>
      <c r="J1441" s="61" t="str">
        <f>VLOOKUP(Tabla14[[#This Row],[id]],Tabla2[],'aux buscarv'!J$1,FALSE)</f>
        <v>MORON</v>
      </c>
      <c r="K1441" s="61" t="str">
        <f>VLOOKUP(Tabla14[[#This Row],[id]],Tabla2[],'aux buscarv'!K$1,FALSE)</f>
        <v>MORON</v>
      </c>
      <c r="L1441" s="61" t="str">
        <f>VLOOKUP(Tabla14[[#This Row],[id]],Tabla2[],'aux buscarv'!L$1,FALSE)</f>
        <v>PLAZA SAN MARTIN</v>
      </c>
      <c r="M1441" s="61" t="str">
        <f>VLOOKUP(Tabla14[[#This Row],[id]],Tabla2[],'aux buscarv'!M$1,FALSE)</f>
        <v>NUESTRA SEÑORA DEL BUEN VIAJE 968</v>
      </c>
      <c r="N1441" s="62" t="str">
        <f>VLOOKUP(Tabla14[[#This Row],[id]],Tabla2[],'aux buscarv'!N$1,FALSE)</f>
        <v>https://goo.gl/maps/6FCnEBPHsGM95jCC9</v>
      </c>
      <c r="O1441" t="s">
        <v>129</v>
      </c>
      <c r="P1441" t="s">
        <v>281</v>
      </c>
      <c r="Q1441" t="s">
        <v>111</v>
      </c>
      <c r="R1441">
        <v>9</v>
      </c>
    </row>
    <row r="1442" spans="1:18" x14ac:dyDescent="0.25">
      <c r="A1442" t="s">
        <v>847</v>
      </c>
      <c r="B1442" s="46">
        <f>VLOOKUP(Tabla14[[#This Row],[id]],Tabla2[],'aux buscarv'!B$1,FALSE)</f>
        <v>45013</v>
      </c>
      <c r="C1442" s="61">
        <f>VLOOKUP(Tabla14[[#This Row],[id]],Tabla2[],'aux buscarv'!C$1,FALSE)</f>
        <v>28</v>
      </c>
      <c r="D1442" s="61">
        <f>VLOOKUP(Tabla14[[#This Row],[id]],Tabla2[],'aux buscarv'!D$1,FALSE)</f>
        <v>3</v>
      </c>
      <c r="E1442" s="61">
        <f>VLOOKUP(Tabla14[[#This Row],[id]],Tabla2[],'aux buscarv'!E$1,FALSE)</f>
        <v>2023</v>
      </c>
      <c r="F1442" s="61">
        <f>VLOOKUP(Tabla14[[#This Row],[id]],Tabla2[],'aux buscarv'!F$1,FALSE)</f>
        <v>14</v>
      </c>
      <c r="G1442" s="61" t="str">
        <f>VLOOKUP(Tabla14[[#This Row],[id]],Tabla2[],'aux buscarv'!G$1,FALSE)</f>
        <v>ESTAR</v>
      </c>
      <c r="H1442" s="61" t="str">
        <f>VLOOKUP(Tabla14[[#This Row],[id]],Tabla2[],'aux buscarv'!H$1,FALSE)</f>
        <v>BUENOS AIRES</v>
      </c>
      <c r="I1442" s="61">
        <f>VLOOKUP(Tabla14[[#This Row],[id]],Tabla2[],'aux buscarv'!I$1,FALSE)</f>
        <v>65</v>
      </c>
      <c r="J1442" s="61" t="str">
        <f>VLOOKUP(Tabla14[[#This Row],[id]],Tabla2[],'aux buscarv'!J$1,FALSE)</f>
        <v>MORON</v>
      </c>
      <c r="K1442" s="61" t="str">
        <f>VLOOKUP(Tabla14[[#This Row],[id]],Tabla2[],'aux buscarv'!K$1,FALSE)</f>
        <v>MORON</v>
      </c>
      <c r="L1442" s="61" t="str">
        <f>VLOOKUP(Tabla14[[#This Row],[id]],Tabla2[],'aux buscarv'!L$1,FALSE)</f>
        <v>PLAZA SAN MARTIN</v>
      </c>
      <c r="M1442" s="61" t="str">
        <f>VLOOKUP(Tabla14[[#This Row],[id]],Tabla2[],'aux buscarv'!M$1,FALSE)</f>
        <v>NUESTRA SEÑORA DEL BUEN VIAJE 968</v>
      </c>
      <c r="N1442" s="62" t="str">
        <f>VLOOKUP(Tabla14[[#This Row],[id]],Tabla2[],'aux buscarv'!N$1,FALSE)</f>
        <v>https://goo.gl/maps/6FCnEBPHsGM95jCC9</v>
      </c>
      <c r="O1442" t="s">
        <v>129</v>
      </c>
      <c r="P1442" t="s">
        <v>281</v>
      </c>
      <c r="Q1442" t="s">
        <v>138</v>
      </c>
      <c r="R1442">
        <v>5</v>
      </c>
    </row>
    <row r="1443" spans="1:18" x14ac:dyDescent="0.25">
      <c r="A1443" t="s">
        <v>847</v>
      </c>
      <c r="B1443" s="46">
        <f>VLOOKUP(Tabla14[[#This Row],[id]],Tabla2[],'aux buscarv'!B$1,FALSE)</f>
        <v>45013</v>
      </c>
      <c r="C1443" s="61">
        <f>VLOOKUP(Tabla14[[#This Row],[id]],Tabla2[],'aux buscarv'!C$1,FALSE)</f>
        <v>28</v>
      </c>
      <c r="D1443" s="61">
        <f>VLOOKUP(Tabla14[[#This Row],[id]],Tabla2[],'aux buscarv'!D$1,FALSE)</f>
        <v>3</v>
      </c>
      <c r="E1443" s="61">
        <f>VLOOKUP(Tabla14[[#This Row],[id]],Tabla2[],'aux buscarv'!E$1,FALSE)</f>
        <v>2023</v>
      </c>
      <c r="F1443" s="61">
        <f>VLOOKUP(Tabla14[[#This Row],[id]],Tabla2[],'aux buscarv'!F$1,FALSE)</f>
        <v>14</v>
      </c>
      <c r="G1443" s="61" t="str">
        <f>VLOOKUP(Tabla14[[#This Row],[id]],Tabla2[],'aux buscarv'!G$1,FALSE)</f>
        <v>ESTAR</v>
      </c>
      <c r="H1443" s="61" t="str">
        <f>VLOOKUP(Tabla14[[#This Row],[id]],Tabla2[],'aux buscarv'!H$1,FALSE)</f>
        <v>BUENOS AIRES</v>
      </c>
      <c r="I1443" s="61">
        <f>VLOOKUP(Tabla14[[#This Row],[id]],Tabla2[],'aux buscarv'!I$1,FALSE)</f>
        <v>65</v>
      </c>
      <c r="J1443" s="61" t="str">
        <f>VLOOKUP(Tabla14[[#This Row],[id]],Tabla2[],'aux buscarv'!J$1,FALSE)</f>
        <v>MORON</v>
      </c>
      <c r="K1443" s="61" t="str">
        <f>VLOOKUP(Tabla14[[#This Row],[id]],Tabla2[],'aux buscarv'!K$1,FALSE)</f>
        <v>MORON</v>
      </c>
      <c r="L1443" s="61" t="str">
        <f>VLOOKUP(Tabla14[[#This Row],[id]],Tabla2[],'aux buscarv'!L$1,FALSE)</f>
        <v>PLAZA SAN MARTIN</v>
      </c>
      <c r="M1443" s="61" t="str">
        <f>VLOOKUP(Tabla14[[#This Row],[id]],Tabla2[],'aux buscarv'!M$1,FALSE)</f>
        <v>NUESTRA SEÑORA DEL BUEN VIAJE 968</v>
      </c>
      <c r="N1443" s="62" t="str">
        <f>VLOOKUP(Tabla14[[#This Row],[id]],Tabla2[],'aux buscarv'!N$1,FALSE)</f>
        <v>https://goo.gl/maps/6FCnEBPHsGM95jCC9</v>
      </c>
      <c r="O1443" t="s">
        <v>144</v>
      </c>
      <c r="P1443" t="s">
        <v>145</v>
      </c>
      <c r="Q1443" t="s">
        <v>111</v>
      </c>
      <c r="R1443">
        <v>20</v>
      </c>
    </row>
    <row r="1444" spans="1:18" x14ac:dyDescent="0.25">
      <c r="A1444" t="s">
        <v>847</v>
      </c>
      <c r="B1444" s="46">
        <f>VLOOKUP(Tabla14[[#This Row],[id]],Tabla2[],'aux buscarv'!B$1,FALSE)</f>
        <v>45013</v>
      </c>
      <c r="C1444" s="61">
        <f>VLOOKUP(Tabla14[[#This Row],[id]],Tabla2[],'aux buscarv'!C$1,FALSE)</f>
        <v>28</v>
      </c>
      <c r="D1444" s="61">
        <f>VLOOKUP(Tabla14[[#This Row],[id]],Tabla2[],'aux buscarv'!D$1,FALSE)</f>
        <v>3</v>
      </c>
      <c r="E1444" s="61">
        <f>VLOOKUP(Tabla14[[#This Row],[id]],Tabla2[],'aux buscarv'!E$1,FALSE)</f>
        <v>2023</v>
      </c>
      <c r="F1444" s="61">
        <f>VLOOKUP(Tabla14[[#This Row],[id]],Tabla2[],'aux buscarv'!F$1,FALSE)</f>
        <v>14</v>
      </c>
      <c r="G1444" s="61" t="str">
        <f>VLOOKUP(Tabla14[[#This Row],[id]],Tabla2[],'aux buscarv'!G$1,FALSE)</f>
        <v>ESTAR</v>
      </c>
      <c r="H1444" s="61" t="str">
        <f>VLOOKUP(Tabla14[[#This Row],[id]],Tabla2[],'aux buscarv'!H$1,FALSE)</f>
        <v>BUENOS AIRES</v>
      </c>
      <c r="I1444" s="61">
        <f>VLOOKUP(Tabla14[[#This Row],[id]],Tabla2[],'aux buscarv'!I$1,FALSE)</f>
        <v>65</v>
      </c>
      <c r="J1444" s="61" t="str">
        <f>VLOOKUP(Tabla14[[#This Row],[id]],Tabla2[],'aux buscarv'!J$1,FALSE)</f>
        <v>MORON</v>
      </c>
      <c r="K1444" s="61" t="str">
        <f>VLOOKUP(Tabla14[[#This Row],[id]],Tabla2[],'aux buscarv'!K$1,FALSE)</f>
        <v>MORON</v>
      </c>
      <c r="L1444" s="61" t="str">
        <f>VLOOKUP(Tabla14[[#This Row],[id]],Tabla2[],'aux buscarv'!L$1,FALSE)</f>
        <v>PLAZA SAN MARTIN</v>
      </c>
      <c r="M1444" s="61" t="str">
        <f>VLOOKUP(Tabla14[[#This Row],[id]],Tabla2[],'aux buscarv'!M$1,FALSE)</f>
        <v>NUESTRA SEÑORA DEL BUEN VIAJE 968</v>
      </c>
      <c r="N1444" s="62" t="str">
        <f>VLOOKUP(Tabla14[[#This Row],[id]],Tabla2[],'aux buscarv'!N$1,FALSE)</f>
        <v>https://goo.gl/maps/6FCnEBPHsGM95jCC9</v>
      </c>
      <c r="O1444" t="s">
        <v>144</v>
      </c>
      <c r="P1444" t="s">
        <v>145</v>
      </c>
      <c r="Q1444" t="s">
        <v>146</v>
      </c>
      <c r="R1444">
        <v>84</v>
      </c>
    </row>
    <row r="1445" spans="1:18" x14ac:dyDescent="0.25">
      <c r="A1445" t="s">
        <v>847</v>
      </c>
      <c r="B1445" s="46">
        <f>VLOOKUP(Tabla14[[#This Row],[id]],Tabla2[],'aux buscarv'!B$1,FALSE)</f>
        <v>45013</v>
      </c>
      <c r="C1445" s="61">
        <f>VLOOKUP(Tabla14[[#This Row],[id]],Tabla2[],'aux buscarv'!C$1,FALSE)</f>
        <v>28</v>
      </c>
      <c r="D1445" s="61">
        <f>VLOOKUP(Tabla14[[#This Row],[id]],Tabla2[],'aux buscarv'!D$1,FALSE)</f>
        <v>3</v>
      </c>
      <c r="E1445" s="61">
        <f>VLOOKUP(Tabla14[[#This Row],[id]],Tabla2[],'aux buscarv'!E$1,FALSE)</f>
        <v>2023</v>
      </c>
      <c r="F1445" s="61">
        <f>VLOOKUP(Tabla14[[#This Row],[id]],Tabla2[],'aux buscarv'!F$1,FALSE)</f>
        <v>14</v>
      </c>
      <c r="G1445" s="61" t="str">
        <f>VLOOKUP(Tabla14[[#This Row],[id]],Tabla2[],'aux buscarv'!G$1,FALSE)</f>
        <v>ESTAR</v>
      </c>
      <c r="H1445" s="61" t="str">
        <f>VLOOKUP(Tabla14[[#This Row],[id]],Tabla2[],'aux buscarv'!H$1,FALSE)</f>
        <v>BUENOS AIRES</v>
      </c>
      <c r="I1445" s="61">
        <f>VLOOKUP(Tabla14[[#This Row],[id]],Tabla2[],'aux buscarv'!I$1,FALSE)</f>
        <v>65</v>
      </c>
      <c r="J1445" s="61" t="str">
        <f>VLOOKUP(Tabla14[[#This Row],[id]],Tabla2[],'aux buscarv'!J$1,FALSE)</f>
        <v>MORON</v>
      </c>
      <c r="K1445" s="61" t="str">
        <f>VLOOKUP(Tabla14[[#This Row],[id]],Tabla2[],'aux buscarv'!K$1,FALSE)</f>
        <v>MORON</v>
      </c>
      <c r="L1445" s="61" t="str">
        <f>VLOOKUP(Tabla14[[#This Row],[id]],Tabla2[],'aux buscarv'!L$1,FALSE)</f>
        <v>PLAZA SAN MARTIN</v>
      </c>
      <c r="M1445" s="61" t="str">
        <f>VLOOKUP(Tabla14[[#This Row],[id]],Tabla2[],'aux buscarv'!M$1,FALSE)</f>
        <v>NUESTRA SEÑORA DEL BUEN VIAJE 968</v>
      </c>
      <c r="N1445" s="62" t="str">
        <f>VLOOKUP(Tabla14[[#This Row],[id]],Tabla2[],'aux buscarv'!N$1,FALSE)</f>
        <v>https://goo.gl/maps/6FCnEBPHsGM95jCC9</v>
      </c>
      <c r="O1445" t="s">
        <v>151</v>
      </c>
      <c r="P1445" t="s">
        <v>151</v>
      </c>
      <c r="Q1445" t="s">
        <v>111</v>
      </c>
      <c r="R1445">
        <v>55</v>
      </c>
    </row>
    <row r="1446" spans="1:18" x14ac:dyDescent="0.25">
      <c r="A1446" t="s">
        <v>847</v>
      </c>
      <c r="B1446" s="46">
        <f>VLOOKUP(Tabla14[[#This Row],[id]],Tabla2[],'aux buscarv'!B$1,FALSE)</f>
        <v>45013</v>
      </c>
      <c r="C1446" s="61">
        <f>VLOOKUP(Tabla14[[#This Row],[id]],Tabla2[],'aux buscarv'!C$1,FALSE)</f>
        <v>28</v>
      </c>
      <c r="D1446" s="61">
        <f>VLOOKUP(Tabla14[[#This Row],[id]],Tabla2[],'aux buscarv'!D$1,FALSE)</f>
        <v>3</v>
      </c>
      <c r="E1446" s="61">
        <f>VLOOKUP(Tabla14[[#This Row],[id]],Tabla2[],'aux buscarv'!E$1,FALSE)</f>
        <v>2023</v>
      </c>
      <c r="F1446" s="61">
        <f>VLOOKUP(Tabla14[[#This Row],[id]],Tabla2[],'aux buscarv'!F$1,FALSE)</f>
        <v>14</v>
      </c>
      <c r="G1446" s="61" t="str">
        <f>VLOOKUP(Tabla14[[#This Row],[id]],Tabla2[],'aux buscarv'!G$1,FALSE)</f>
        <v>ESTAR</v>
      </c>
      <c r="H1446" s="61" t="str">
        <f>VLOOKUP(Tabla14[[#This Row],[id]],Tabla2[],'aux buscarv'!H$1,FALSE)</f>
        <v>BUENOS AIRES</v>
      </c>
      <c r="I1446" s="61">
        <f>VLOOKUP(Tabla14[[#This Row],[id]],Tabla2[],'aux buscarv'!I$1,FALSE)</f>
        <v>65</v>
      </c>
      <c r="J1446" s="61" t="str">
        <f>VLOOKUP(Tabla14[[#This Row],[id]],Tabla2[],'aux buscarv'!J$1,FALSE)</f>
        <v>MORON</v>
      </c>
      <c r="K1446" s="61" t="str">
        <f>VLOOKUP(Tabla14[[#This Row],[id]],Tabla2[],'aux buscarv'!K$1,FALSE)</f>
        <v>MORON</v>
      </c>
      <c r="L1446" s="61" t="str">
        <f>VLOOKUP(Tabla14[[#This Row],[id]],Tabla2[],'aux buscarv'!L$1,FALSE)</f>
        <v>PLAZA SAN MARTIN</v>
      </c>
      <c r="M1446" s="61" t="str">
        <f>VLOOKUP(Tabla14[[#This Row],[id]],Tabla2[],'aux buscarv'!M$1,FALSE)</f>
        <v>NUESTRA SEÑORA DEL BUEN VIAJE 968</v>
      </c>
      <c r="N1446" s="62" t="str">
        <f>VLOOKUP(Tabla14[[#This Row],[id]],Tabla2[],'aux buscarv'!N$1,FALSE)</f>
        <v>https://goo.gl/maps/6FCnEBPHsGM95jCC9</v>
      </c>
      <c r="O1446" t="s">
        <v>151</v>
      </c>
      <c r="P1446" t="s">
        <v>151</v>
      </c>
      <c r="Q1446" t="s">
        <v>142</v>
      </c>
      <c r="R1446">
        <v>160</v>
      </c>
    </row>
    <row r="1447" spans="1:18" x14ac:dyDescent="0.25">
      <c r="A1447" t="s">
        <v>847</v>
      </c>
      <c r="B1447" s="46">
        <f>VLOOKUP(Tabla14[[#This Row],[id]],Tabla2[],'aux buscarv'!B$1,FALSE)</f>
        <v>45013</v>
      </c>
      <c r="C1447" s="61">
        <f>VLOOKUP(Tabla14[[#This Row],[id]],Tabla2[],'aux buscarv'!C$1,FALSE)</f>
        <v>28</v>
      </c>
      <c r="D1447" s="61">
        <f>VLOOKUP(Tabla14[[#This Row],[id]],Tabla2[],'aux buscarv'!D$1,FALSE)</f>
        <v>3</v>
      </c>
      <c r="E1447" s="61">
        <f>VLOOKUP(Tabla14[[#This Row],[id]],Tabla2[],'aux buscarv'!E$1,FALSE)</f>
        <v>2023</v>
      </c>
      <c r="F1447" s="61">
        <f>VLOOKUP(Tabla14[[#This Row],[id]],Tabla2[],'aux buscarv'!F$1,FALSE)</f>
        <v>14</v>
      </c>
      <c r="G1447" s="61" t="str">
        <f>VLOOKUP(Tabla14[[#This Row],[id]],Tabla2[],'aux buscarv'!G$1,FALSE)</f>
        <v>ESTAR</v>
      </c>
      <c r="H1447" s="61" t="str">
        <f>VLOOKUP(Tabla14[[#This Row],[id]],Tabla2[],'aux buscarv'!H$1,FALSE)</f>
        <v>BUENOS AIRES</v>
      </c>
      <c r="I1447" s="61">
        <f>VLOOKUP(Tabla14[[#This Row],[id]],Tabla2[],'aux buscarv'!I$1,FALSE)</f>
        <v>65</v>
      </c>
      <c r="J1447" s="61" t="str">
        <f>VLOOKUP(Tabla14[[#This Row],[id]],Tabla2[],'aux buscarv'!J$1,FALSE)</f>
        <v>MORON</v>
      </c>
      <c r="K1447" s="61" t="str">
        <f>VLOOKUP(Tabla14[[#This Row],[id]],Tabla2[],'aux buscarv'!K$1,FALSE)</f>
        <v>MORON</v>
      </c>
      <c r="L1447" s="61" t="str">
        <f>VLOOKUP(Tabla14[[#This Row],[id]],Tabla2[],'aux buscarv'!L$1,FALSE)</f>
        <v>PLAZA SAN MARTIN</v>
      </c>
      <c r="M1447" s="61" t="str">
        <f>VLOOKUP(Tabla14[[#This Row],[id]],Tabla2[],'aux buscarv'!M$1,FALSE)</f>
        <v>NUESTRA SEÑORA DEL BUEN VIAJE 968</v>
      </c>
      <c r="N1447" s="62" t="str">
        <f>VLOOKUP(Tabla14[[#This Row],[id]],Tabla2[],'aux buscarv'!N$1,FALSE)</f>
        <v>https://goo.gl/maps/6FCnEBPHsGM95jCC9</v>
      </c>
      <c r="O1447" t="s">
        <v>153</v>
      </c>
      <c r="P1447" t="s">
        <v>153</v>
      </c>
      <c r="Q1447" t="s">
        <v>111</v>
      </c>
      <c r="R1447">
        <v>13</v>
      </c>
    </row>
    <row r="1448" spans="1:18" x14ac:dyDescent="0.25">
      <c r="A1448" t="s">
        <v>847</v>
      </c>
      <c r="B1448" s="46">
        <f>VLOOKUP(Tabla14[[#This Row],[id]],Tabla2[],'aux buscarv'!B$1,FALSE)</f>
        <v>45013</v>
      </c>
      <c r="C1448" s="61">
        <f>VLOOKUP(Tabla14[[#This Row],[id]],Tabla2[],'aux buscarv'!C$1,FALSE)</f>
        <v>28</v>
      </c>
      <c r="D1448" s="61">
        <f>VLOOKUP(Tabla14[[#This Row],[id]],Tabla2[],'aux buscarv'!D$1,FALSE)</f>
        <v>3</v>
      </c>
      <c r="E1448" s="61">
        <f>VLOOKUP(Tabla14[[#This Row],[id]],Tabla2[],'aux buscarv'!E$1,FALSE)</f>
        <v>2023</v>
      </c>
      <c r="F1448" s="61">
        <f>VLOOKUP(Tabla14[[#This Row],[id]],Tabla2[],'aux buscarv'!F$1,FALSE)</f>
        <v>14</v>
      </c>
      <c r="G1448" s="61" t="str">
        <f>VLOOKUP(Tabla14[[#This Row],[id]],Tabla2[],'aux buscarv'!G$1,FALSE)</f>
        <v>ESTAR</v>
      </c>
      <c r="H1448" s="61" t="str">
        <f>VLOOKUP(Tabla14[[#This Row],[id]],Tabla2[],'aux buscarv'!H$1,FALSE)</f>
        <v>BUENOS AIRES</v>
      </c>
      <c r="I1448" s="61">
        <f>VLOOKUP(Tabla14[[#This Row],[id]],Tabla2[],'aux buscarv'!I$1,FALSE)</f>
        <v>65</v>
      </c>
      <c r="J1448" s="61" t="str">
        <f>VLOOKUP(Tabla14[[#This Row],[id]],Tabla2[],'aux buscarv'!J$1,FALSE)</f>
        <v>MORON</v>
      </c>
      <c r="K1448" s="61" t="str">
        <f>VLOOKUP(Tabla14[[#This Row],[id]],Tabla2[],'aux buscarv'!K$1,FALSE)</f>
        <v>MORON</v>
      </c>
      <c r="L1448" s="61" t="str">
        <f>VLOOKUP(Tabla14[[#This Row],[id]],Tabla2[],'aux buscarv'!L$1,FALSE)</f>
        <v>PLAZA SAN MARTIN</v>
      </c>
      <c r="M1448" s="61" t="str">
        <f>VLOOKUP(Tabla14[[#This Row],[id]],Tabla2[],'aux buscarv'!M$1,FALSE)</f>
        <v>NUESTRA SEÑORA DEL BUEN VIAJE 968</v>
      </c>
      <c r="N1448" s="62" t="str">
        <f>VLOOKUP(Tabla14[[#This Row],[id]],Tabla2[],'aux buscarv'!N$1,FALSE)</f>
        <v>https://goo.gl/maps/6FCnEBPHsGM95jCC9</v>
      </c>
      <c r="O1448" t="s">
        <v>153</v>
      </c>
      <c r="P1448" t="s">
        <v>153</v>
      </c>
      <c r="Q1448" t="s">
        <v>154</v>
      </c>
      <c r="R1448">
        <v>13</v>
      </c>
    </row>
    <row r="1449" spans="1:18" x14ac:dyDescent="0.25">
      <c r="A1449" t="s">
        <v>847</v>
      </c>
      <c r="B1449" s="46">
        <f>VLOOKUP(Tabla14[[#This Row],[id]],Tabla2[],'aux buscarv'!B$1,FALSE)</f>
        <v>45013</v>
      </c>
      <c r="C1449" s="61">
        <f>VLOOKUP(Tabla14[[#This Row],[id]],Tabla2[],'aux buscarv'!C$1,FALSE)</f>
        <v>28</v>
      </c>
      <c r="D1449" s="61">
        <f>VLOOKUP(Tabla14[[#This Row],[id]],Tabla2[],'aux buscarv'!D$1,FALSE)</f>
        <v>3</v>
      </c>
      <c r="E1449" s="61">
        <f>VLOOKUP(Tabla14[[#This Row],[id]],Tabla2[],'aux buscarv'!E$1,FALSE)</f>
        <v>2023</v>
      </c>
      <c r="F1449" s="61">
        <f>VLOOKUP(Tabla14[[#This Row],[id]],Tabla2[],'aux buscarv'!F$1,FALSE)</f>
        <v>14</v>
      </c>
      <c r="G1449" s="61" t="str">
        <f>VLOOKUP(Tabla14[[#This Row],[id]],Tabla2[],'aux buscarv'!G$1,FALSE)</f>
        <v>ESTAR</v>
      </c>
      <c r="H1449" s="61" t="str">
        <f>VLOOKUP(Tabla14[[#This Row],[id]],Tabla2[],'aux buscarv'!H$1,FALSE)</f>
        <v>BUENOS AIRES</v>
      </c>
      <c r="I1449" s="61">
        <f>VLOOKUP(Tabla14[[#This Row],[id]],Tabla2[],'aux buscarv'!I$1,FALSE)</f>
        <v>65</v>
      </c>
      <c r="J1449" s="61" t="str">
        <f>VLOOKUP(Tabla14[[#This Row],[id]],Tabla2[],'aux buscarv'!J$1,FALSE)</f>
        <v>MORON</v>
      </c>
      <c r="K1449" s="61" t="str">
        <f>VLOOKUP(Tabla14[[#This Row],[id]],Tabla2[],'aux buscarv'!K$1,FALSE)</f>
        <v>MORON</v>
      </c>
      <c r="L1449" s="61" t="str">
        <f>VLOOKUP(Tabla14[[#This Row],[id]],Tabla2[],'aux buscarv'!L$1,FALSE)</f>
        <v>PLAZA SAN MARTIN</v>
      </c>
      <c r="M1449" s="61" t="str">
        <f>VLOOKUP(Tabla14[[#This Row],[id]],Tabla2[],'aux buscarv'!M$1,FALSE)</f>
        <v>NUESTRA SEÑORA DEL BUEN VIAJE 968</v>
      </c>
      <c r="N1449" s="62" t="str">
        <f>VLOOKUP(Tabla14[[#This Row],[id]],Tabla2[],'aux buscarv'!N$1,FALSE)</f>
        <v>https://goo.gl/maps/6FCnEBPHsGM95jCC9</v>
      </c>
      <c r="O1449" t="s">
        <v>153</v>
      </c>
      <c r="P1449" t="s">
        <v>153</v>
      </c>
      <c r="Q1449" t="s">
        <v>155</v>
      </c>
      <c r="R1449">
        <v>11</v>
      </c>
    </row>
    <row r="1450" spans="1:18" x14ac:dyDescent="0.25">
      <c r="A1450" t="s">
        <v>847</v>
      </c>
      <c r="B1450" s="46">
        <f>VLOOKUP(Tabla14[[#This Row],[id]],Tabla2[],'aux buscarv'!B$1,FALSE)</f>
        <v>45013</v>
      </c>
      <c r="C1450" s="61">
        <f>VLOOKUP(Tabla14[[#This Row],[id]],Tabla2[],'aux buscarv'!C$1,FALSE)</f>
        <v>28</v>
      </c>
      <c r="D1450" s="61">
        <f>VLOOKUP(Tabla14[[#This Row],[id]],Tabla2[],'aux buscarv'!D$1,FALSE)</f>
        <v>3</v>
      </c>
      <c r="E1450" s="61">
        <f>VLOOKUP(Tabla14[[#This Row],[id]],Tabla2[],'aux buscarv'!E$1,FALSE)</f>
        <v>2023</v>
      </c>
      <c r="F1450" s="61">
        <f>VLOOKUP(Tabla14[[#This Row],[id]],Tabla2[],'aux buscarv'!F$1,FALSE)</f>
        <v>14</v>
      </c>
      <c r="G1450" s="61" t="str">
        <f>VLOOKUP(Tabla14[[#This Row],[id]],Tabla2[],'aux buscarv'!G$1,FALSE)</f>
        <v>ESTAR</v>
      </c>
      <c r="H1450" s="61" t="str">
        <f>VLOOKUP(Tabla14[[#This Row],[id]],Tabla2[],'aux buscarv'!H$1,FALSE)</f>
        <v>BUENOS AIRES</v>
      </c>
      <c r="I1450" s="61">
        <f>VLOOKUP(Tabla14[[#This Row],[id]],Tabla2[],'aux buscarv'!I$1,FALSE)</f>
        <v>65</v>
      </c>
      <c r="J1450" s="61" t="str">
        <f>VLOOKUP(Tabla14[[#This Row],[id]],Tabla2[],'aux buscarv'!J$1,FALSE)</f>
        <v>MORON</v>
      </c>
      <c r="K1450" s="61" t="str">
        <f>VLOOKUP(Tabla14[[#This Row],[id]],Tabla2[],'aux buscarv'!K$1,FALSE)</f>
        <v>MORON</v>
      </c>
      <c r="L1450" s="61" t="str">
        <f>VLOOKUP(Tabla14[[#This Row],[id]],Tabla2[],'aux buscarv'!L$1,FALSE)</f>
        <v>PLAZA SAN MARTIN</v>
      </c>
      <c r="M1450" s="61" t="str">
        <f>VLOOKUP(Tabla14[[#This Row],[id]],Tabla2[],'aux buscarv'!M$1,FALSE)</f>
        <v>NUESTRA SEÑORA DEL BUEN VIAJE 968</v>
      </c>
      <c r="N1450" s="62" t="str">
        <f>VLOOKUP(Tabla14[[#This Row],[id]],Tabla2[],'aux buscarv'!N$1,FALSE)</f>
        <v>https://goo.gl/maps/6FCnEBPHsGM95jCC9</v>
      </c>
      <c r="O1450" t="s">
        <v>153</v>
      </c>
      <c r="P1450" t="s">
        <v>153</v>
      </c>
      <c r="Q1450" t="s">
        <v>157</v>
      </c>
      <c r="R1450">
        <v>1</v>
      </c>
    </row>
    <row r="1451" spans="1:18" x14ac:dyDescent="0.25">
      <c r="A1451" t="s">
        <v>847</v>
      </c>
      <c r="B1451" s="46">
        <f>VLOOKUP(Tabla14[[#This Row],[id]],Tabla2[],'aux buscarv'!B$1,FALSE)</f>
        <v>45013</v>
      </c>
      <c r="C1451" s="61">
        <f>VLOOKUP(Tabla14[[#This Row],[id]],Tabla2[],'aux buscarv'!C$1,FALSE)</f>
        <v>28</v>
      </c>
      <c r="D1451" s="61">
        <f>VLOOKUP(Tabla14[[#This Row],[id]],Tabla2[],'aux buscarv'!D$1,FALSE)</f>
        <v>3</v>
      </c>
      <c r="E1451" s="61">
        <f>VLOOKUP(Tabla14[[#This Row],[id]],Tabla2[],'aux buscarv'!E$1,FALSE)</f>
        <v>2023</v>
      </c>
      <c r="F1451" s="61">
        <f>VLOOKUP(Tabla14[[#This Row],[id]],Tabla2[],'aux buscarv'!F$1,FALSE)</f>
        <v>14</v>
      </c>
      <c r="G1451" s="61" t="str">
        <f>VLOOKUP(Tabla14[[#This Row],[id]],Tabla2[],'aux buscarv'!G$1,FALSE)</f>
        <v>ESTAR</v>
      </c>
      <c r="H1451" s="61" t="str">
        <f>VLOOKUP(Tabla14[[#This Row],[id]],Tabla2[],'aux buscarv'!H$1,FALSE)</f>
        <v>BUENOS AIRES</v>
      </c>
      <c r="I1451" s="61">
        <f>VLOOKUP(Tabla14[[#This Row],[id]],Tabla2[],'aux buscarv'!I$1,FALSE)</f>
        <v>65</v>
      </c>
      <c r="J1451" s="61" t="str">
        <f>VLOOKUP(Tabla14[[#This Row],[id]],Tabla2[],'aux buscarv'!J$1,FALSE)</f>
        <v>MORON</v>
      </c>
      <c r="K1451" s="61" t="str">
        <f>VLOOKUP(Tabla14[[#This Row],[id]],Tabla2[],'aux buscarv'!K$1,FALSE)</f>
        <v>MORON</v>
      </c>
      <c r="L1451" s="61" t="str">
        <f>VLOOKUP(Tabla14[[#This Row],[id]],Tabla2[],'aux buscarv'!L$1,FALSE)</f>
        <v>PLAZA SAN MARTIN</v>
      </c>
      <c r="M1451" s="61" t="str">
        <f>VLOOKUP(Tabla14[[#This Row],[id]],Tabla2[],'aux buscarv'!M$1,FALSE)</f>
        <v>NUESTRA SEÑORA DEL BUEN VIAJE 968</v>
      </c>
      <c r="N1451" s="62" t="str">
        <f>VLOOKUP(Tabla14[[#This Row],[id]],Tabla2[],'aux buscarv'!N$1,FALSE)</f>
        <v>https://goo.gl/maps/6FCnEBPHsGM95jCC9</v>
      </c>
      <c r="O1451" t="s">
        <v>153</v>
      </c>
      <c r="P1451" t="s">
        <v>153</v>
      </c>
      <c r="Q1451" t="s">
        <v>158</v>
      </c>
      <c r="R1451">
        <v>1</v>
      </c>
    </row>
    <row r="1452" spans="1:18" x14ac:dyDescent="0.25">
      <c r="A1452" t="s">
        <v>847</v>
      </c>
      <c r="B1452" s="46">
        <f>VLOOKUP(Tabla14[[#This Row],[id]],Tabla2[],'aux buscarv'!B$1,FALSE)</f>
        <v>45013</v>
      </c>
      <c r="C1452" s="61">
        <f>VLOOKUP(Tabla14[[#This Row],[id]],Tabla2[],'aux buscarv'!C$1,FALSE)</f>
        <v>28</v>
      </c>
      <c r="D1452" s="61">
        <f>VLOOKUP(Tabla14[[#This Row],[id]],Tabla2[],'aux buscarv'!D$1,FALSE)</f>
        <v>3</v>
      </c>
      <c r="E1452" s="61">
        <f>VLOOKUP(Tabla14[[#This Row],[id]],Tabla2[],'aux buscarv'!E$1,FALSE)</f>
        <v>2023</v>
      </c>
      <c r="F1452" s="61">
        <f>VLOOKUP(Tabla14[[#This Row],[id]],Tabla2[],'aux buscarv'!F$1,FALSE)</f>
        <v>14</v>
      </c>
      <c r="G1452" s="61" t="str">
        <f>VLOOKUP(Tabla14[[#This Row],[id]],Tabla2[],'aux buscarv'!G$1,FALSE)</f>
        <v>ESTAR</v>
      </c>
      <c r="H1452" s="61" t="str">
        <f>VLOOKUP(Tabla14[[#This Row],[id]],Tabla2[],'aux buscarv'!H$1,FALSE)</f>
        <v>BUENOS AIRES</v>
      </c>
      <c r="I1452" s="61">
        <f>VLOOKUP(Tabla14[[#This Row],[id]],Tabla2[],'aux buscarv'!I$1,FALSE)</f>
        <v>65</v>
      </c>
      <c r="J1452" s="61" t="str">
        <f>VLOOKUP(Tabla14[[#This Row],[id]],Tabla2[],'aux buscarv'!J$1,FALSE)</f>
        <v>MORON</v>
      </c>
      <c r="K1452" s="61" t="str">
        <f>VLOOKUP(Tabla14[[#This Row],[id]],Tabla2[],'aux buscarv'!K$1,FALSE)</f>
        <v>MORON</v>
      </c>
      <c r="L1452" s="61" t="str">
        <f>VLOOKUP(Tabla14[[#This Row],[id]],Tabla2[],'aux buscarv'!L$1,FALSE)</f>
        <v>PLAZA SAN MARTIN</v>
      </c>
      <c r="M1452" s="61" t="str">
        <f>VLOOKUP(Tabla14[[#This Row],[id]],Tabla2[],'aux buscarv'!M$1,FALSE)</f>
        <v>NUESTRA SEÑORA DEL BUEN VIAJE 968</v>
      </c>
      <c r="N1452" s="62" t="str">
        <f>VLOOKUP(Tabla14[[#This Row],[id]],Tabla2[],'aux buscarv'!N$1,FALSE)</f>
        <v>https://goo.gl/maps/6FCnEBPHsGM95jCC9</v>
      </c>
      <c r="O1452" t="s">
        <v>153</v>
      </c>
      <c r="P1452" t="s">
        <v>153</v>
      </c>
      <c r="Q1452" t="s">
        <v>134</v>
      </c>
      <c r="R1452">
        <v>9</v>
      </c>
    </row>
    <row r="1453" spans="1:18" x14ac:dyDescent="0.25">
      <c r="A1453" t="s">
        <v>870</v>
      </c>
      <c r="B1453" s="46">
        <f>VLOOKUP(Tabla14[[#This Row],[id]],Tabla2[],'aux buscarv'!B$1,FALSE)</f>
        <v>45013</v>
      </c>
      <c r="C1453" s="61">
        <f>VLOOKUP(Tabla14[[#This Row],[id]],Tabla2[],'aux buscarv'!C$1,FALSE)</f>
        <v>28</v>
      </c>
      <c r="D1453" s="61">
        <f>VLOOKUP(Tabla14[[#This Row],[id]],Tabla2[],'aux buscarv'!D$1,FALSE)</f>
        <v>3</v>
      </c>
      <c r="E1453" s="61">
        <f>VLOOKUP(Tabla14[[#This Row],[id]],Tabla2[],'aux buscarv'!E$1,FALSE)</f>
        <v>2023</v>
      </c>
      <c r="F1453" s="61">
        <f>VLOOKUP(Tabla14[[#This Row],[id]],Tabla2[],'aux buscarv'!F$1,FALSE)</f>
        <v>14</v>
      </c>
      <c r="G1453" s="61" t="str">
        <f>VLOOKUP(Tabla14[[#This Row],[id]],Tabla2[],'aux buscarv'!G$1,FALSE)</f>
        <v>DAPPTE</v>
      </c>
      <c r="H1453" s="61" t="str">
        <f>VLOOKUP(Tabla14[[#This Row],[id]],Tabla2[],'aux buscarv'!H$1,FALSE)</f>
        <v>CABA</v>
      </c>
      <c r="I1453" s="61">
        <f>VLOOKUP(Tabla14[[#This Row],[id]],Tabla2[],'aux buscarv'!I$1,FALSE)</f>
        <v>68</v>
      </c>
      <c r="J1453" s="61" t="str">
        <f>VLOOKUP(Tabla14[[#This Row],[id]],Tabla2[],'aux buscarv'!J$1,FALSE)</f>
        <v>COMUNA 13</v>
      </c>
      <c r="K1453" s="61" t="str">
        <f>VLOOKUP(Tabla14[[#This Row],[id]],Tabla2[],'aux buscarv'!K$1,FALSE)</f>
        <v>BELGRANO</v>
      </c>
      <c r="L1453" s="61" t="str">
        <f>VLOOKUP(Tabla14[[#This Row],[id]],Tabla2[],'aux buscarv'!L$1,FALSE)</f>
        <v>ESTACION BELGRANO C LINEA MITRE</v>
      </c>
      <c r="M1453" s="61" t="str">
        <f>VLOOKUP(Tabla14[[#This Row],[id]],Tabla2[],'aux buscarv'!M$1,FALSE)</f>
        <v>AV VIRREY VERTIZ 1980 ENTRE SUCRE Y ECHEVERRIA</v>
      </c>
      <c r="N1453" s="62" t="str">
        <f>VLOOKUP(Tabla14[[#This Row],[id]],Tabla2[],'aux buscarv'!N$1,FALSE)</f>
        <v>https://goo.gl/maps/CTZudiGqeP9sFstP8</v>
      </c>
      <c r="O1453" t="s">
        <v>109</v>
      </c>
      <c r="P1453" t="s">
        <v>110</v>
      </c>
      <c r="Q1453" t="s">
        <v>111</v>
      </c>
      <c r="R1453">
        <v>29</v>
      </c>
    </row>
    <row r="1454" spans="1:18" x14ac:dyDescent="0.25">
      <c r="A1454" t="s">
        <v>870</v>
      </c>
      <c r="B1454" s="46">
        <f>VLOOKUP(Tabla14[[#This Row],[id]],Tabla2[],'aux buscarv'!B$1,FALSE)</f>
        <v>45013</v>
      </c>
      <c r="C1454" s="61">
        <f>VLOOKUP(Tabla14[[#This Row],[id]],Tabla2[],'aux buscarv'!C$1,FALSE)</f>
        <v>28</v>
      </c>
      <c r="D1454" s="61">
        <f>VLOOKUP(Tabla14[[#This Row],[id]],Tabla2[],'aux buscarv'!D$1,FALSE)</f>
        <v>3</v>
      </c>
      <c r="E1454" s="61">
        <f>VLOOKUP(Tabla14[[#This Row],[id]],Tabla2[],'aux buscarv'!E$1,FALSE)</f>
        <v>2023</v>
      </c>
      <c r="F1454" s="61">
        <f>VLOOKUP(Tabla14[[#This Row],[id]],Tabla2[],'aux buscarv'!F$1,FALSE)</f>
        <v>14</v>
      </c>
      <c r="G1454" s="61" t="str">
        <f>VLOOKUP(Tabla14[[#This Row],[id]],Tabla2[],'aux buscarv'!G$1,FALSE)</f>
        <v>DAPPTE</v>
      </c>
      <c r="H1454" s="61" t="str">
        <f>VLOOKUP(Tabla14[[#This Row],[id]],Tabla2[],'aux buscarv'!H$1,FALSE)</f>
        <v>CABA</v>
      </c>
      <c r="I1454" s="61">
        <f>VLOOKUP(Tabla14[[#This Row],[id]],Tabla2[],'aux buscarv'!I$1,FALSE)</f>
        <v>68</v>
      </c>
      <c r="J1454" s="61" t="str">
        <f>VLOOKUP(Tabla14[[#This Row],[id]],Tabla2[],'aux buscarv'!J$1,FALSE)</f>
        <v>COMUNA 13</v>
      </c>
      <c r="K1454" s="61" t="str">
        <f>VLOOKUP(Tabla14[[#This Row],[id]],Tabla2[],'aux buscarv'!K$1,FALSE)</f>
        <v>BELGRANO</v>
      </c>
      <c r="L1454" s="61" t="str">
        <f>VLOOKUP(Tabla14[[#This Row],[id]],Tabla2[],'aux buscarv'!L$1,FALSE)</f>
        <v>ESTACION BELGRANO C LINEA MITRE</v>
      </c>
      <c r="M1454" s="61" t="str">
        <f>VLOOKUP(Tabla14[[#This Row],[id]],Tabla2[],'aux buscarv'!M$1,FALSE)</f>
        <v>AV VIRREY VERTIZ 1980 ENTRE SUCRE Y ECHEVERRIA</v>
      </c>
      <c r="N1454" s="62" t="str">
        <f>VLOOKUP(Tabla14[[#This Row],[id]],Tabla2[],'aux buscarv'!N$1,FALSE)</f>
        <v>https://goo.gl/maps/CTZudiGqeP9sFstP8</v>
      </c>
      <c r="O1454" t="s">
        <v>109</v>
      </c>
      <c r="P1454" t="s">
        <v>110</v>
      </c>
      <c r="Q1454" t="s">
        <v>112</v>
      </c>
      <c r="R1454">
        <v>50</v>
      </c>
    </row>
    <row r="1455" spans="1:18" x14ac:dyDescent="0.25">
      <c r="A1455" t="s">
        <v>870</v>
      </c>
      <c r="B1455" s="46">
        <f>VLOOKUP(Tabla14[[#This Row],[id]],Tabla2[],'aux buscarv'!B$1,FALSE)</f>
        <v>45013</v>
      </c>
      <c r="C1455" s="61">
        <f>VLOOKUP(Tabla14[[#This Row],[id]],Tabla2[],'aux buscarv'!C$1,FALSE)</f>
        <v>28</v>
      </c>
      <c r="D1455" s="61">
        <f>VLOOKUP(Tabla14[[#This Row],[id]],Tabla2[],'aux buscarv'!D$1,FALSE)</f>
        <v>3</v>
      </c>
      <c r="E1455" s="61">
        <f>VLOOKUP(Tabla14[[#This Row],[id]],Tabla2[],'aux buscarv'!E$1,FALSE)</f>
        <v>2023</v>
      </c>
      <c r="F1455" s="61">
        <f>VLOOKUP(Tabla14[[#This Row],[id]],Tabla2[],'aux buscarv'!F$1,FALSE)</f>
        <v>14</v>
      </c>
      <c r="G1455" s="61" t="str">
        <f>VLOOKUP(Tabla14[[#This Row],[id]],Tabla2[],'aux buscarv'!G$1,FALSE)</f>
        <v>DAPPTE</v>
      </c>
      <c r="H1455" s="61" t="str">
        <f>VLOOKUP(Tabla14[[#This Row],[id]],Tabla2[],'aux buscarv'!H$1,FALSE)</f>
        <v>CABA</v>
      </c>
      <c r="I1455" s="61">
        <f>VLOOKUP(Tabla14[[#This Row],[id]],Tabla2[],'aux buscarv'!I$1,FALSE)</f>
        <v>68</v>
      </c>
      <c r="J1455" s="61" t="str">
        <f>VLOOKUP(Tabla14[[#This Row],[id]],Tabla2[],'aux buscarv'!J$1,FALSE)</f>
        <v>COMUNA 13</v>
      </c>
      <c r="K1455" s="61" t="str">
        <f>VLOOKUP(Tabla14[[#This Row],[id]],Tabla2[],'aux buscarv'!K$1,FALSE)</f>
        <v>BELGRANO</v>
      </c>
      <c r="L1455" s="61" t="str">
        <f>VLOOKUP(Tabla14[[#This Row],[id]],Tabla2[],'aux buscarv'!L$1,FALSE)</f>
        <v>ESTACION BELGRANO C LINEA MITRE</v>
      </c>
      <c r="M1455" s="61" t="str">
        <f>VLOOKUP(Tabla14[[#This Row],[id]],Tabla2[],'aux buscarv'!M$1,FALSE)</f>
        <v>AV VIRREY VERTIZ 1980 ENTRE SUCRE Y ECHEVERRIA</v>
      </c>
      <c r="N1455" s="62" t="str">
        <f>VLOOKUP(Tabla14[[#This Row],[id]],Tabla2[],'aux buscarv'!N$1,FALSE)</f>
        <v>https://goo.gl/maps/CTZudiGqeP9sFstP8</v>
      </c>
      <c r="O1455" t="s">
        <v>109</v>
      </c>
      <c r="P1455" t="s">
        <v>113</v>
      </c>
      <c r="Q1455" t="s">
        <v>112</v>
      </c>
      <c r="R1455">
        <v>17</v>
      </c>
    </row>
    <row r="1456" spans="1:18" x14ac:dyDescent="0.25">
      <c r="A1456" t="s">
        <v>870</v>
      </c>
      <c r="B1456" s="46">
        <f>VLOOKUP(Tabla14[[#This Row],[id]],Tabla2[],'aux buscarv'!B$1,FALSE)</f>
        <v>45013</v>
      </c>
      <c r="C1456" s="61">
        <f>VLOOKUP(Tabla14[[#This Row],[id]],Tabla2[],'aux buscarv'!C$1,FALSE)</f>
        <v>28</v>
      </c>
      <c r="D1456" s="61">
        <f>VLOOKUP(Tabla14[[#This Row],[id]],Tabla2[],'aux buscarv'!D$1,FALSE)</f>
        <v>3</v>
      </c>
      <c r="E1456" s="61">
        <f>VLOOKUP(Tabla14[[#This Row],[id]],Tabla2[],'aux buscarv'!E$1,FALSE)</f>
        <v>2023</v>
      </c>
      <c r="F1456" s="61">
        <f>VLOOKUP(Tabla14[[#This Row],[id]],Tabla2[],'aux buscarv'!F$1,FALSE)</f>
        <v>14</v>
      </c>
      <c r="G1456" s="61" t="str">
        <f>VLOOKUP(Tabla14[[#This Row],[id]],Tabla2[],'aux buscarv'!G$1,FALSE)</f>
        <v>DAPPTE</v>
      </c>
      <c r="H1456" s="61" t="str">
        <f>VLOOKUP(Tabla14[[#This Row],[id]],Tabla2[],'aux buscarv'!H$1,FALSE)</f>
        <v>CABA</v>
      </c>
      <c r="I1456" s="61">
        <f>VLOOKUP(Tabla14[[#This Row],[id]],Tabla2[],'aux buscarv'!I$1,FALSE)</f>
        <v>68</v>
      </c>
      <c r="J1456" s="61" t="str">
        <f>VLOOKUP(Tabla14[[#This Row],[id]],Tabla2[],'aux buscarv'!J$1,FALSE)</f>
        <v>COMUNA 13</v>
      </c>
      <c r="K1456" s="61" t="str">
        <f>VLOOKUP(Tabla14[[#This Row],[id]],Tabla2[],'aux buscarv'!K$1,FALSE)</f>
        <v>BELGRANO</v>
      </c>
      <c r="L1456" s="61" t="str">
        <f>VLOOKUP(Tabla14[[#This Row],[id]],Tabla2[],'aux buscarv'!L$1,FALSE)</f>
        <v>ESTACION BELGRANO C LINEA MITRE</v>
      </c>
      <c r="M1456" s="61" t="str">
        <f>VLOOKUP(Tabla14[[#This Row],[id]],Tabla2[],'aux buscarv'!M$1,FALSE)</f>
        <v>AV VIRREY VERTIZ 1980 ENTRE SUCRE Y ECHEVERRIA</v>
      </c>
      <c r="N1456" s="62" t="str">
        <f>VLOOKUP(Tabla14[[#This Row],[id]],Tabla2[],'aux buscarv'!N$1,FALSE)</f>
        <v>https://goo.gl/maps/CTZudiGqeP9sFstP8</v>
      </c>
      <c r="O1456" t="s">
        <v>114</v>
      </c>
      <c r="P1456" t="s">
        <v>115</v>
      </c>
      <c r="Q1456" t="s">
        <v>111</v>
      </c>
      <c r="R1456">
        <v>53</v>
      </c>
    </row>
    <row r="1457" spans="1:18" x14ac:dyDescent="0.25">
      <c r="A1457" t="s">
        <v>870</v>
      </c>
      <c r="B1457" s="46">
        <f>VLOOKUP(Tabla14[[#This Row],[id]],Tabla2[],'aux buscarv'!B$1,FALSE)</f>
        <v>45013</v>
      </c>
      <c r="C1457" s="61">
        <f>VLOOKUP(Tabla14[[#This Row],[id]],Tabla2[],'aux buscarv'!C$1,FALSE)</f>
        <v>28</v>
      </c>
      <c r="D1457" s="61">
        <f>VLOOKUP(Tabla14[[#This Row],[id]],Tabla2[],'aux buscarv'!D$1,FALSE)</f>
        <v>3</v>
      </c>
      <c r="E1457" s="61">
        <f>VLOOKUP(Tabla14[[#This Row],[id]],Tabla2[],'aux buscarv'!E$1,FALSE)</f>
        <v>2023</v>
      </c>
      <c r="F1457" s="61">
        <f>VLOOKUP(Tabla14[[#This Row],[id]],Tabla2[],'aux buscarv'!F$1,FALSE)</f>
        <v>14</v>
      </c>
      <c r="G1457" s="61" t="str">
        <f>VLOOKUP(Tabla14[[#This Row],[id]],Tabla2[],'aux buscarv'!G$1,FALSE)</f>
        <v>DAPPTE</v>
      </c>
      <c r="H1457" s="61" t="str">
        <f>VLOOKUP(Tabla14[[#This Row],[id]],Tabla2[],'aux buscarv'!H$1,FALSE)</f>
        <v>CABA</v>
      </c>
      <c r="I1457" s="61">
        <f>VLOOKUP(Tabla14[[#This Row],[id]],Tabla2[],'aux buscarv'!I$1,FALSE)</f>
        <v>68</v>
      </c>
      <c r="J1457" s="61" t="str">
        <f>VLOOKUP(Tabla14[[#This Row],[id]],Tabla2[],'aux buscarv'!J$1,FALSE)</f>
        <v>COMUNA 13</v>
      </c>
      <c r="K1457" s="61" t="str">
        <f>VLOOKUP(Tabla14[[#This Row],[id]],Tabla2[],'aux buscarv'!K$1,FALSE)</f>
        <v>BELGRANO</v>
      </c>
      <c r="L1457" s="61" t="str">
        <f>VLOOKUP(Tabla14[[#This Row],[id]],Tabla2[],'aux buscarv'!L$1,FALSE)</f>
        <v>ESTACION BELGRANO C LINEA MITRE</v>
      </c>
      <c r="M1457" s="61" t="str">
        <f>VLOOKUP(Tabla14[[#This Row],[id]],Tabla2[],'aux buscarv'!M$1,FALSE)</f>
        <v>AV VIRREY VERTIZ 1980 ENTRE SUCRE Y ECHEVERRIA</v>
      </c>
      <c r="N1457" s="62" t="str">
        <f>VLOOKUP(Tabla14[[#This Row],[id]],Tabla2[],'aux buscarv'!N$1,FALSE)</f>
        <v>https://goo.gl/maps/CTZudiGqeP9sFstP8</v>
      </c>
      <c r="O1457" t="s">
        <v>114</v>
      </c>
      <c r="P1457" t="s">
        <v>123</v>
      </c>
      <c r="Q1457" t="s">
        <v>111</v>
      </c>
      <c r="R1457">
        <v>53</v>
      </c>
    </row>
    <row r="1458" spans="1:18" x14ac:dyDescent="0.25">
      <c r="A1458" t="s">
        <v>817</v>
      </c>
      <c r="B1458" s="46">
        <f>VLOOKUP(Tabla14[[#This Row],[id]],Tabla2[],'aux buscarv'!B$1,FALSE)</f>
        <v>45014</v>
      </c>
      <c r="C1458" s="61">
        <f>VLOOKUP(Tabla14[[#This Row],[id]],Tabla2[],'aux buscarv'!C$1,FALSE)</f>
        <v>29</v>
      </c>
      <c r="D1458" s="61">
        <f>VLOOKUP(Tabla14[[#This Row],[id]],Tabla2[],'aux buscarv'!D$1,FALSE)</f>
        <v>3</v>
      </c>
      <c r="E1458" s="61">
        <f>VLOOKUP(Tabla14[[#This Row],[id]],Tabla2[],'aux buscarv'!E$1,FALSE)</f>
        <v>2023</v>
      </c>
      <c r="F1458" s="61">
        <f>VLOOKUP(Tabla14[[#This Row],[id]],Tabla2[],'aux buscarv'!F$1,FALSE)</f>
        <v>14</v>
      </c>
      <c r="G1458" s="61" t="str">
        <f>VLOOKUP(Tabla14[[#This Row],[id]],Tabla2[],'aux buscarv'!G$1,FALSE)</f>
        <v>EETB</v>
      </c>
      <c r="H1458" s="61" t="str">
        <f>VLOOKUP(Tabla14[[#This Row],[id]],Tabla2[],'aux buscarv'!H$1,FALSE)</f>
        <v>CABA</v>
      </c>
      <c r="I1458" s="61">
        <f>VLOOKUP(Tabla14[[#This Row],[id]],Tabla2[],'aux buscarv'!I$1,FALSE)</f>
        <v>63</v>
      </c>
      <c r="J1458" s="61" t="str">
        <f>VLOOKUP(Tabla14[[#This Row],[id]],Tabla2[],'aux buscarv'!J$1,FALSE)</f>
        <v>COMUNA 7</v>
      </c>
      <c r="K1458" s="61" t="str">
        <f>VLOOKUP(Tabla14[[#This Row],[id]],Tabla2[],'aux buscarv'!K$1,FALSE)</f>
        <v>FLORES</v>
      </c>
      <c r="L1458" s="61" t="str">
        <f>VLOOKUP(Tabla14[[#This Row],[id]],Tabla2[],'aux buscarv'!L$1,FALSE)</f>
        <v>PLAZA EL CAMPITO</v>
      </c>
      <c r="M1458" s="61" t="str">
        <f>VLOOKUP(Tabla14[[#This Row],[id]],Tabla2[],'aux buscarv'!M$1,FALSE)</f>
        <v>AV RIESTRA Y AGUSTIN DE VEDIA</v>
      </c>
      <c r="N1458" s="62" t="str">
        <f>VLOOKUP(Tabla14[[#This Row],[id]],Tabla2[],'aux buscarv'!N$1,FALSE)</f>
        <v>https://maps.app.goo.gl/7wKJepZhfZvE4u6s8</v>
      </c>
      <c r="O1458" t="s">
        <v>109</v>
      </c>
      <c r="P1458" t="s">
        <v>110</v>
      </c>
      <c r="Q1458" t="s">
        <v>111</v>
      </c>
      <c r="R1458">
        <v>20</v>
      </c>
    </row>
    <row r="1459" spans="1:18" x14ac:dyDescent="0.25">
      <c r="A1459" t="s">
        <v>817</v>
      </c>
      <c r="B1459" s="46">
        <f>VLOOKUP(Tabla14[[#This Row],[id]],Tabla2[],'aux buscarv'!B$1,FALSE)</f>
        <v>45014</v>
      </c>
      <c r="C1459" s="61">
        <f>VLOOKUP(Tabla14[[#This Row],[id]],Tabla2[],'aux buscarv'!C$1,FALSE)</f>
        <v>29</v>
      </c>
      <c r="D1459" s="61">
        <f>VLOOKUP(Tabla14[[#This Row],[id]],Tabla2[],'aux buscarv'!D$1,FALSE)</f>
        <v>3</v>
      </c>
      <c r="E1459" s="61">
        <f>VLOOKUP(Tabla14[[#This Row],[id]],Tabla2[],'aux buscarv'!E$1,FALSE)</f>
        <v>2023</v>
      </c>
      <c r="F1459" s="61">
        <f>VLOOKUP(Tabla14[[#This Row],[id]],Tabla2[],'aux buscarv'!F$1,FALSE)</f>
        <v>14</v>
      </c>
      <c r="G1459" s="61" t="str">
        <f>VLOOKUP(Tabla14[[#This Row],[id]],Tabla2[],'aux buscarv'!G$1,FALSE)</f>
        <v>EETB</v>
      </c>
      <c r="H1459" s="61" t="str">
        <f>VLOOKUP(Tabla14[[#This Row],[id]],Tabla2[],'aux buscarv'!H$1,FALSE)</f>
        <v>CABA</v>
      </c>
      <c r="I1459" s="61">
        <f>VLOOKUP(Tabla14[[#This Row],[id]],Tabla2[],'aux buscarv'!I$1,FALSE)</f>
        <v>63</v>
      </c>
      <c r="J1459" s="61" t="str">
        <f>VLOOKUP(Tabla14[[#This Row],[id]],Tabla2[],'aux buscarv'!J$1,FALSE)</f>
        <v>COMUNA 7</v>
      </c>
      <c r="K1459" s="61" t="str">
        <f>VLOOKUP(Tabla14[[#This Row],[id]],Tabla2[],'aux buscarv'!K$1,FALSE)</f>
        <v>FLORES</v>
      </c>
      <c r="L1459" s="61" t="str">
        <f>VLOOKUP(Tabla14[[#This Row],[id]],Tabla2[],'aux buscarv'!L$1,FALSE)</f>
        <v>PLAZA EL CAMPITO</v>
      </c>
      <c r="M1459" s="61" t="str">
        <f>VLOOKUP(Tabla14[[#This Row],[id]],Tabla2[],'aux buscarv'!M$1,FALSE)</f>
        <v>AV RIESTRA Y AGUSTIN DE VEDIA</v>
      </c>
      <c r="N1459" s="62" t="str">
        <f>VLOOKUP(Tabla14[[#This Row],[id]],Tabla2[],'aux buscarv'!N$1,FALSE)</f>
        <v>https://maps.app.goo.gl/7wKJepZhfZvE4u6s8</v>
      </c>
      <c r="O1459" t="s">
        <v>109</v>
      </c>
      <c r="P1459" t="s">
        <v>110</v>
      </c>
      <c r="Q1459" t="s">
        <v>112</v>
      </c>
      <c r="R1459">
        <v>24</v>
      </c>
    </row>
    <row r="1460" spans="1:18" x14ac:dyDescent="0.25">
      <c r="A1460" t="s">
        <v>817</v>
      </c>
      <c r="B1460" s="46">
        <f>VLOOKUP(Tabla14[[#This Row],[id]],Tabla2[],'aux buscarv'!B$1,FALSE)</f>
        <v>45014</v>
      </c>
      <c r="C1460" s="61">
        <f>VLOOKUP(Tabla14[[#This Row],[id]],Tabla2[],'aux buscarv'!C$1,FALSE)</f>
        <v>29</v>
      </c>
      <c r="D1460" s="61">
        <f>VLOOKUP(Tabla14[[#This Row],[id]],Tabla2[],'aux buscarv'!D$1,FALSE)</f>
        <v>3</v>
      </c>
      <c r="E1460" s="61">
        <f>VLOOKUP(Tabla14[[#This Row],[id]],Tabla2[],'aux buscarv'!E$1,FALSE)</f>
        <v>2023</v>
      </c>
      <c r="F1460" s="61">
        <f>VLOOKUP(Tabla14[[#This Row],[id]],Tabla2[],'aux buscarv'!F$1,FALSE)</f>
        <v>14</v>
      </c>
      <c r="G1460" s="61" t="str">
        <f>VLOOKUP(Tabla14[[#This Row],[id]],Tabla2[],'aux buscarv'!G$1,FALSE)</f>
        <v>EETB</v>
      </c>
      <c r="H1460" s="61" t="str">
        <f>VLOOKUP(Tabla14[[#This Row],[id]],Tabla2[],'aux buscarv'!H$1,FALSE)</f>
        <v>CABA</v>
      </c>
      <c r="I1460" s="61">
        <f>VLOOKUP(Tabla14[[#This Row],[id]],Tabla2[],'aux buscarv'!I$1,FALSE)</f>
        <v>63</v>
      </c>
      <c r="J1460" s="61" t="str">
        <f>VLOOKUP(Tabla14[[#This Row],[id]],Tabla2[],'aux buscarv'!J$1,FALSE)</f>
        <v>COMUNA 7</v>
      </c>
      <c r="K1460" s="61" t="str">
        <f>VLOOKUP(Tabla14[[#This Row],[id]],Tabla2[],'aux buscarv'!K$1,FALSE)</f>
        <v>FLORES</v>
      </c>
      <c r="L1460" s="61" t="str">
        <f>VLOOKUP(Tabla14[[#This Row],[id]],Tabla2[],'aux buscarv'!L$1,FALSE)</f>
        <v>PLAZA EL CAMPITO</v>
      </c>
      <c r="M1460" s="61" t="str">
        <f>VLOOKUP(Tabla14[[#This Row],[id]],Tabla2[],'aux buscarv'!M$1,FALSE)</f>
        <v>AV RIESTRA Y AGUSTIN DE VEDIA</v>
      </c>
      <c r="N1460" s="62" t="str">
        <f>VLOOKUP(Tabla14[[#This Row],[id]],Tabla2[],'aux buscarv'!N$1,FALSE)</f>
        <v>https://maps.app.goo.gl/7wKJepZhfZvE4u6s8</v>
      </c>
      <c r="O1460" t="s">
        <v>109</v>
      </c>
      <c r="P1460" t="s">
        <v>113</v>
      </c>
      <c r="Q1460" t="s">
        <v>112</v>
      </c>
      <c r="R1460">
        <v>12</v>
      </c>
    </row>
    <row r="1461" spans="1:18" x14ac:dyDescent="0.25">
      <c r="A1461" t="s">
        <v>817</v>
      </c>
      <c r="B1461" s="46">
        <f>VLOOKUP(Tabla14[[#This Row],[id]],Tabla2[],'aux buscarv'!B$1,FALSE)</f>
        <v>45014</v>
      </c>
      <c r="C1461" s="61">
        <f>VLOOKUP(Tabla14[[#This Row],[id]],Tabla2[],'aux buscarv'!C$1,FALSE)</f>
        <v>29</v>
      </c>
      <c r="D1461" s="61">
        <f>VLOOKUP(Tabla14[[#This Row],[id]],Tabla2[],'aux buscarv'!D$1,FALSE)</f>
        <v>3</v>
      </c>
      <c r="E1461" s="61">
        <f>VLOOKUP(Tabla14[[#This Row],[id]],Tabla2[],'aux buscarv'!E$1,FALSE)</f>
        <v>2023</v>
      </c>
      <c r="F1461" s="61">
        <f>VLOOKUP(Tabla14[[#This Row],[id]],Tabla2[],'aux buscarv'!F$1,FALSE)</f>
        <v>14</v>
      </c>
      <c r="G1461" s="61" t="str">
        <f>VLOOKUP(Tabla14[[#This Row],[id]],Tabla2[],'aux buscarv'!G$1,FALSE)</f>
        <v>EETB</v>
      </c>
      <c r="H1461" s="61" t="str">
        <f>VLOOKUP(Tabla14[[#This Row],[id]],Tabla2[],'aux buscarv'!H$1,FALSE)</f>
        <v>CABA</v>
      </c>
      <c r="I1461" s="61">
        <f>VLOOKUP(Tabla14[[#This Row],[id]],Tabla2[],'aux buscarv'!I$1,FALSE)</f>
        <v>63</v>
      </c>
      <c r="J1461" s="61" t="str">
        <f>VLOOKUP(Tabla14[[#This Row],[id]],Tabla2[],'aux buscarv'!J$1,FALSE)</f>
        <v>COMUNA 7</v>
      </c>
      <c r="K1461" s="61" t="str">
        <f>VLOOKUP(Tabla14[[#This Row],[id]],Tabla2[],'aux buscarv'!K$1,FALSE)</f>
        <v>FLORES</v>
      </c>
      <c r="L1461" s="61" t="str">
        <f>VLOOKUP(Tabla14[[#This Row],[id]],Tabla2[],'aux buscarv'!L$1,FALSE)</f>
        <v>PLAZA EL CAMPITO</v>
      </c>
      <c r="M1461" s="61" t="str">
        <f>VLOOKUP(Tabla14[[#This Row],[id]],Tabla2[],'aux buscarv'!M$1,FALSE)</f>
        <v>AV RIESTRA Y AGUSTIN DE VEDIA</v>
      </c>
      <c r="N1461" s="62" t="str">
        <f>VLOOKUP(Tabla14[[#This Row],[id]],Tabla2[],'aux buscarv'!N$1,FALSE)</f>
        <v>https://maps.app.goo.gl/7wKJepZhfZvE4u6s8</v>
      </c>
      <c r="O1461" t="s">
        <v>114</v>
      </c>
      <c r="P1461" t="s">
        <v>115</v>
      </c>
      <c r="Q1461" t="s">
        <v>111</v>
      </c>
      <c r="R1461">
        <v>20</v>
      </c>
    </row>
    <row r="1462" spans="1:18" x14ac:dyDescent="0.25">
      <c r="A1462" t="s">
        <v>817</v>
      </c>
      <c r="B1462" s="46">
        <f>VLOOKUP(Tabla14[[#This Row],[id]],Tabla2[],'aux buscarv'!B$1,FALSE)</f>
        <v>45014</v>
      </c>
      <c r="C1462" s="61">
        <f>VLOOKUP(Tabla14[[#This Row],[id]],Tabla2[],'aux buscarv'!C$1,FALSE)</f>
        <v>29</v>
      </c>
      <c r="D1462" s="61">
        <f>VLOOKUP(Tabla14[[#This Row],[id]],Tabla2[],'aux buscarv'!D$1,FALSE)</f>
        <v>3</v>
      </c>
      <c r="E1462" s="61">
        <f>VLOOKUP(Tabla14[[#This Row],[id]],Tabla2[],'aux buscarv'!E$1,FALSE)</f>
        <v>2023</v>
      </c>
      <c r="F1462" s="61">
        <f>VLOOKUP(Tabla14[[#This Row],[id]],Tabla2[],'aux buscarv'!F$1,FALSE)</f>
        <v>14</v>
      </c>
      <c r="G1462" s="61" t="str">
        <f>VLOOKUP(Tabla14[[#This Row],[id]],Tabla2[],'aux buscarv'!G$1,FALSE)</f>
        <v>EETB</v>
      </c>
      <c r="H1462" s="61" t="str">
        <f>VLOOKUP(Tabla14[[#This Row],[id]],Tabla2[],'aux buscarv'!H$1,FALSE)</f>
        <v>CABA</v>
      </c>
      <c r="I1462" s="61">
        <f>VLOOKUP(Tabla14[[#This Row],[id]],Tabla2[],'aux buscarv'!I$1,FALSE)</f>
        <v>63</v>
      </c>
      <c r="J1462" s="61" t="str">
        <f>VLOOKUP(Tabla14[[#This Row],[id]],Tabla2[],'aux buscarv'!J$1,FALSE)</f>
        <v>COMUNA 7</v>
      </c>
      <c r="K1462" s="61" t="str">
        <f>VLOOKUP(Tabla14[[#This Row],[id]],Tabla2[],'aux buscarv'!K$1,FALSE)</f>
        <v>FLORES</v>
      </c>
      <c r="L1462" s="61" t="str">
        <f>VLOOKUP(Tabla14[[#This Row],[id]],Tabla2[],'aux buscarv'!L$1,FALSE)</f>
        <v>PLAZA EL CAMPITO</v>
      </c>
      <c r="M1462" s="61" t="str">
        <f>VLOOKUP(Tabla14[[#This Row],[id]],Tabla2[],'aux buscarv'!M$1,FALSE)</f>
        <v>AV RIESTRA Y AGUSTIN DE VEDIA</v>
      </c>
      <c r="N1462" s="62" t="str">
        <f>VLOOKUP(Tabla14[[#This Row],[id]],Tabla2[],'aux buscarv'!N$1,FALSE)</f>
        <v>https://maps.app.goo.gl/7wKJepZhfZvE4u6s8</v>
      </c>
      <c r="O1462" t="s">
        <v>109</v>
      </c>
      <c r="P1462" t="s">
        <v>110</v>
      </c>
      <c r="Q1462" t="s">
        <v>111</v>
      </c>
      <c r="R1462">
        <v>20</v>
      </c>
    </row>
    <row r="1463" spans="1:18" x14ac:dyDescent="0.25">
      <c r="A1463" t="s">
        <v>817</v>
      </c>
      <c r="B1463" s="46">
        <f>VLOOKUP(Tabla14[[#This Row],[id]],Tabla2[],'aux buscarv'!B$1,FALSE)</f>
        <v>45014</v>
      </c>
      <c r="C1463" s="61">
        <f>VLOOKUP(Tabla14[[#This Row],[id]],Tabla2[],'aux buscarv'!C$1,FALSE)</f>
        <v>29</v>
      </c>
      <c r="D1463" s="61">
        <f>VLOOKUP(Tabla14[[#This Row],[id]],Tabla2[],'aux buscarv'!D$1,FALSE)</f>
        <v>3</v>
      </c>
      <c r="E1463" s="61">
        <f>VLOOKUP(Tabla14[[#This Row],[id]],Tabla2[],'aux buscarv'!E$1,FALSE)</f>
        <v>2023</v>
      </c>
      <c r="F1463" s="61">
        <f>VLOOKUP(Tabla14[[#This Row],[id]],Tabla2[],'aux buscarv'!F$1,FALSE)</f>
        <v>14</v>
      </c>
      <c r="G1463" s="61" t="str">
        <f>VLOOKUP(Tabla14[[#This Row],[id]],Tabla2[],'aux buscarv'!G$1,FALSE)</f>
        <v>EETB</v>
      </c>
      <c r="H1463" s="61" t="str">
        <f>VLOOKUP(Tabla14[[#This Row],[id]],Tabla2[],'aux buscarv'!H$1,FALSE)</f>
        <v>CABA</v>
      </c>
      <c r="I1463" s="61">
        <f>VLOOKUP(Tabla14[[#This Row],[id]],Tabla2[],'aux buscarv'!I$1,FALSE)</f>
        <v>63</v>
      </c>
      <c r="J1463" s="61" t="str">
        <f>VLOOKUP(Tabla14[[#This Row],[id]],Tabla2[],'aux buscarv'!J$1,FALSE)</f>
        <v>COMUNA 7</v>
      </c>
      <c r="K1463" s="61" t="str">
        <f>VLOOKUP(Tabla14[[#This Row],[id]],Tabla2[],'aux buscarv'!K$1,FALSE)</f>
        <v>FLORES</v>
      </c>
      <c r="L1463" s="61" t="str">
        <f>VLOOKUP(Tabla14[[#This Row],[id]],Tabla2[],'aux buscarv'!L$1,FALSE)</f>
        <v>PLAZA EL CAMPITO</v>
      </c>
      <c r="M1463" s="61" t="str">
        <f>VLOOKUP(Tabla14[[#This Row],[id]],Tabla2[],'aux buscarv'!M$1,FALSE)</f>
        <v>AV RIESTRA Y AGUSTIN DE VEDIA</v>
      </c>
      <c r="N1463" s="62" t="str">
        <f>VLOOKUP(Tabla14[[#This Row],[id]],Tabla2[],'aux buscarv'!N$1,FALSE)</f>
        <v>https://maps.app.goo.gl/7wKJepZhfZvE4u6s8</v>
      </c>
      <c r="O1463" t="s">
        <v>109</v>
      </c>
      <c r="P1463" t="s">
        <v>110</v>
      </c>
      <c r="Q1463" t="s">
        <v>112</v>
      </c>
      <c r="R1463">
        <v>24</v>
      </c>
    </row>
    <row r="1464" spans="1:18" x14ac:dyDescent="0.25">
      <c r="A1464" t="s">
        <v>817</v>
      </c>
      <c r="B1464" s="46">
        <f>VLOOKUP(Tabla14[[#This Row],[id]],Tabla2[],'aux buscarv'!B$1,FALSE)</f>
        <v>45014</v>
      </c>
      <c r="C1464" s="61">
        <f>VLOOKUP(Tabla14[[#This Row],[id]],Tabla2[],'aux buscarv'!C$1,FALSE)</f>
        <v>29</v>
      </c>
      <c r="D1464" s="61">
        <f>VLOOKUP(Tabla14[[#This Row],[id]],Tabla2[],'aux buscarv'!D$1,FALSE)</f>
        <v>3</v>
      </c>
      <c r="E1464" s="61">
        <f>VLOOKUP(Tabla14[[#This Row],[id]],Tabla2[],'aux buscarv'!E$1,FALSE)</f>
        <v>2023</v>
      </c>
      <c r="F1464" s="61">
        <f>VLOOKUP(Tabla14[[#This Row],[id]],Tabla2[],'aux buscarv'!F$1,FALSE)</f>
        <v>14</v>
      </c>
      <c r="G1464" s="61" t="str">
        <f>VLOOKUP(Tabla14[[#This Row],[id]],Tabla2[],'aux buscarv'!G$1,FALSE)</f>
        <v>EETB</v>
      </c>
      <c r="H1464" s="61" t="str">
        <f>VLOOKUP(Tabla14[[#This Row],[id]],Tabla2[],'aux buscarv'!H$1,FALSE)</f>
        <v>CABA</v>
      </c>
      <c r="I1464" s="61">
        <f>VLOOKUP(Tabla14[[#This Row],[id]],Tabla2[],'aux buscarv'!I$1,FALSE)</f>
        <v>63</v>
      </c>
      <c r="J1464" s="61" t="str">
        <f>VLOOKUP(Tabla14[[#This Row],[id]],Tabla2[],'aux buscarv'!J$1,FALSE)</f>
        <v>COMUNA 7</v>
      </c>
      <c r="K1464" s="61" t="str">
        <f>VLOOKUP(Tabla14[[#This Row],[id]],Tabla2[],'aux buscarv'!K$1,FALSE)</f>
        <v>FLORES</v>
      </c>
      <c r="L1464" s="61" t="str">
        <f>VLOOKUP(Tabla14[[#This Row],[id]],Tabla2[],'aux buscarv'!L$1,FALSE)</f>
        <v>PLAZA EL CAMPITO</v>
      </c>
      <c r="M1464" s="61" t="str">
        <f>VLOOKUP(Tabla14[[#This Row],[id]],Tabla2[],'aux buscarv'!M$1,FALSE)</f>
        <v>AV RIESTRA Y AGUSTIN DE VEDIA</v>
      </c>
      <c r="N1464" s="62" t="str">
        <f>VLOOKUP(Tabla14[[#This Row],[id]],Tabla2[],'aux buscarv'!N$1,FALSE)</f>
        <v>https://maps.app.goo.gl/7wKJepZhfZvE4u6s8</v>
      </c>
      <c r="O1464" t="s">
        <v>109</v>
      </c>
      <c r="P1464" t="s">
        <v>113</v>
      </c>
      <c r="Q1464" t="s">
        <v>112</v>
      </c>
      <c r="R1464">
        <v>12</v>
      </c>
    </row>
    <row r="1465" spans="1:18" x14ac:dyDescent="0.25">
      <c r="A1465" t="s">
        <v>817</v>
      </c>
      <c r="B1465" s="46">
        <f>VLOOKUP(Tabla14[[#This Row],[id]],Tabla2[],'aux buscarv'!B$1,FALSE)</f>
        <v>45014</v>
      </c>
      <c r="C1465" s="61">
        <f>VLOOKUP(Tabla14[[#This Row],[id]],Tabla2[],'aux buscarv'!C$1,FALSE)</f>
        <v>29</v>
      </c>
      <c r="D1465" s="61">
        <f>VLOOKUP(Tabla14[[#This Row],[id]],Tabla2[],'aux buscarv'!D$1,FALSE)</f>
        <v>3</v>
      </c>
      <c r="E1465" s="61">
        <f>VLOOKUP(Tabla14[[#This Row],[id]],Tabla2[],'aux buscarv'!E$1,FALSE)</f>
        <v>2023</v>
      </c>
      <c r="F1465" s="61">
        <f>VLOOKUP(Tabla14[[#This Row],[id]],Tabla2[],'aux buscarv'!F$1,FALSE)</f>
        <v>14</v>
      </c>
      <c r="G1465" s="61" t="str">
        <f>VLOOKUP(Tabla14[[#This Row],[id]],Tabla2[],'aux buscarv'!G$1,FALSE)</f>
        <v>EETB</v>
      </c>
      <c r="H1465" s="61" t="str">
        <f>VLOOKUP(Tabla14[[#This Row],[id]],Tabla2[],'aux buscarv'!H$1,FALSE)</f>
        <v>CABA</v>
      </c>
      <c r="I1465" s="61">
        <f>VLOOKUP(Tabla14[[#This Row],[id]],Tabla2[],'aux buscarv'!I$1,FALSE)</f>
        <v>63</v>
      </c>
      <c r="J1465" s="61" t="str">
        <f>VLOOKUP(Tabla14[[#This Row],[id]],Tabla2[],'aux buscarv'!J$1,FALSE)</f>
        <v>COMUNA 7</v>
      </c>
      <c r="K1465" s="61" t="str">
        <f>VLOOKUP(Tabla14[[#This Row],[id]],Tabla2[],'aux buscarv'!K$1,FALSE)</f>
        <v>FLORES</v>
      </c>
      <c r="L1465" s="61" t="str">
        <f>VLOOKUP(Tabla14[[#This Row],[id]],Tabla2[],'aux buscarv'!L$1,FALSE)</f>
        <v>PLAZA EL CAMPITO</v>
      </c>
      <c r="M1465" s="61" t="str">
        <f>VLOOKUP(Tabla14[[#This Row],[id]],Tabla2[],'aux buscarv'!M$1,FALSE)</f>
        <v>AV RIESTRA Y AGUSTIN DE VEDIA</v>
      </c>
      <c r="N1465" s="62" t="str">
        <f>VLOOKUP(Tabla14[[#This Row],[id]],Tabla2[],'aux buscarv'!N$1,FALSE)</f>
        <v>https://maps.app.goo.gl/7wKJepZhfZvE4u6s8</v>
      </c>
      <c r="O1465" t="s">
        <v>114</v>
      </c>
      <c r="P1465" t="s">
        <v>115</v>
      </c>
      <c r="Q1465" t="s">
        <v>111</v>
      </c>
      <c r="R1465">
        <v>20</v>
      </c>
    </row>
    <row r="1466" spans="1:18" x14ac:dyDescent="0.25">
      <c r="A1466" t="s">
        <v>851</v>
      </c>
      <c r="B1466" s="46">
        <f>VLOOKUP(Tabla14[[#This Row],[id]],Tabla2[],'aux buscarv'!B$1,FALSE)</f>
        <v>45014</v>
      </c>
      <c r="C1466" s="61">
        <f>VLOOKUP(Tabla14[[#This Row],[id]],Tabla2[],'aux buscarv'!C$1,FALSE)</f>
        <v>29</v>
      </c>
      <c r="D1466" s="61">
        <f>VLOOKUP(Tabla14[[#This Row],[id]],Tabla2[],'aux buscarv'!D$1,FALSE)</f>
        <v>3</v>
      </c>
      <c r="E1466" s="61">
        <f>VLOOKUP(Tabla14[[#This Row],[id]],Tabla2[],'aux buscarv'!E$1,FALSE)</f>
        <v>2023</v>
      </c>
      <c r="F1466" s="61">
        <f>VLOOKUP(Tabla14[[#This Row],[id]],Tabla2[],'aux buscarv'!F$1,FALSE)</f>
        <v>14</v>
      </c>
      <c r="G1466" s="61" t="str">
        <f>VLOOKUP(Tabla14[[#This Row],[id]],Tabla2[],'aux buscarv'!G$1,FALSE)</f>
        <v>ESTAR</v>
      </c>
      <c r="H1466" s="61" t="str">
        <f>VLOOKUP(Tabla14[[#This Row],[id]],Tabla2[],'aux buscarv'!H$1,FALSE)</f>
        <v>BUENOS AIRES</v>
      </c>
      <c r="I1466" s="61">
        <f>VLOOKUP(Tabla14[[#This Row],[id]],Tabla2[],'aux buscarv'!I$1,FALSE)</f>
        <v>65</v>
      </c>
      <c r="J1466" s="61" t="str">
        <f>VLOOKUP(Tabla14[[#This Row],[id]],Tabla2[],'aux buscarv'!J$1,FALSE)</f>
        <v>MORON</v>
      </c>
      <c r="K1466" s="61" t="str">
        <f>VLOOKUP(Tabla14[[#This Row],[id]],Tabla2[],'aux buscarv'!K$1,FALSE)</f>
        <v>MORON</v>
      </c>
      <c r="L1466" s="61" t="str">
        <f>VLOOKUP(Tabla14[[#This Row],[id]],Tabla2[],'aux buscarv'!L$1,FALSE)</f>
        <v>PLAZA SAN MARTIN</v>
      </c>
      <c r="M1466" s="61" t="str">
        <f>VLOOKUP(Tabla14[[#This Row],[id]],Tabla2[],'aux buscarv'!M$1,FALSE)</f>
        <v>NUESTRA SEÑORA DEL BUEN VIAJE 968</v>
      </c>
      <c r="N1466" s="62" t="str">
        <f>VLOOKUP(Tabla14[[#This Row],[id]],Tabla2[],'aux buscarv'!N$1,FALSE)</f>
        <v>https://goo.gl/maps/6FCnEBPHsGM95jCC9</v>
      </c>
      <c r="O1466" t="s">
        <v>109</v>
      </c>
      <c r="P1466" t="s">
        <v>110</v>
      </c>
      <c r="Q1466" t="s">
        <v>111</v>
      </c>
      <c r="R1466">
        <v>105</v>
      </c>
    </row>
    <row r="1467" spans="1:18" x14ac:dyDescent="0.25">
      <c r="A1467" t="s">
        <v>851</v>
      </c>
      <c r="B1467" s="46">
        <f>VLOOKUP(Tabla14[[#This Row],[id]],Tabla2[],'aux buscarv'!B$1,FALSE)</f>
        <v>45014</v>
      </c>
      <c r="C1467" s="61">
        <f>VLOOKUP(Tabla14[[#This Row],[id]],Tabla2[],'aux buscarv'!C$1,FALSE)</f>
        <v>29</v>
      </c>
      <c r="D1467" s="61">
        <f>VLOOKUP(Tabla14[[#This Row],[id]],Tabla2[],'aux buscarv'!D$1,FALSE)</f>
        <v>3</v>
      </c>
      <c r="E1467" s="61">
        <f>VLOOKUP(Tabla14[[#This Row],[id]],Tabla2[],'aux buscarv'!E$1,FALSE)</f>
        <v>2023</v>
      </c>
      <c r="F1467" s="61">
        <f>VLOOKUP(Tabla14[[#This Row],[id]],Tabla2[],'aux buscarv'!F$1,FALSE)</f>
        <v>14</v>
      </c>
      <c r="G1467" s="61" t="str">
        <f>VLOOKUP(Tabla14[[#This Row],[id]],Tabla2[],'aux buscarv'!G$1,FALSE)</f>
        <v>ESTAR</v>
      </c>
      <c r="H1467" s="61" t="str">
        <f>VLOOKUP(Tabla14[[#This Row],[id]],Tabla2[],'aux buscarv'!H$1,FALSE)</f>
        <v>BUENOS AIRES</v>
      </c>
      <c r="I1467" s="61">
        <f>VLOOKUP(Tabla14[[#This Row],[id]],Tabla2[],'aux buscarv'!I$1,FALSE)</f>
        <v>65</v>
      </c>
      <c r="J1467" s="61" t="str">
        <f>VLOOKUP(Tabla14[[#This Row],[id]],Tabla2[],'aux buscarv'!J$1,FALSE)</f>
        <v>MORON</v>
      </c>
      <c r="K1467" s="61" t="str">
        <f>VLOOKUP(Tabla14[[#This Row],[id]],Tabla2[],'aux buscarv'!K$1,FALSE)</f>
        <v>MORON</v>
      </c>
      <c r="L1467" s="61" t="str">
        <f>VLOOKUP(Tabla14[[#This Row],[id]],Tabla2[],'aux buscarv'!L$1,FALSE)</f>
        <v>PLAZA SAN MARTIN</v>
      </c>
      <c r="M1467" s="61" t="str">
        <f>VLOOKUP(Tabla14[[#This Row],[id]],Tabla2[],'aux buscarv'!M$1,FALSE)</f>
        <v>NUESTRA SEÑORA DEL BUEN VIAJE 968</v>
      </c>
      <c r="N1467" s="62" t="str">
        <f>VLOOKUP(Tabla14[[#This Row],[id]],Tabla2[],'aux buscarv'!N$1,FALSE)</f>
        <v>https://goo.gl/maps/6FCnEBPHsGM95jCC9</v>
      </c>
      <c r="O1467" t="s">
        <v>109</v>
      </c>
      <c r="P1467" t="s">
        <v>110</v>
      </c>
      <c r="Q1467" t="s">
        <v>112</v>
      </c>
      <c r="R1467">
        <v>140</v>
      </c>
    </row>
    <row r="1468" spans="1:18" x14ac:dyDescent="0.25">
      <c r="A1468" t="s">
        <v>851</v>
      </c>
      <c r="B1468" s="46">
        <f>VLOOKUP(Tabla14[[#This Row],[id]],Tabla2[],'aux buscarv'!B$1,FALSE)</f>
        <v>45014</v>
      </c>
      <c r="C1468" s="61">
        <f>VLOOKUP(Tabla14[[#This Row],[id]],Tabla2[],'aux buscarv'!C$1,FALSE)</f>
        <v>29</v>
      </c>
      <c r="D1468" s="61">
        <f>VLOOKUP(Tabla14[[#This Row],[id]],Tabla2[],'aux buscarv'!D$1,FALSE)</f>
        <v>3</v>
      </c>
      <c r="E1468" s="61">
        <f>VLOOKUP(Tabla14[[#This Row],[id]],Tabla2[],'aux buscarv'!E$1,FALSE)</f>
        <v>2023</v>
      </c>
      <c r="F1468" s="61">
        <f>VLOOKUP(Tabla14[[#This Row],[id]],Tabla2[],'aux buscarv'!F$1,FALSE)</f>
        <v>14</v>
      </c>
      <c r="G1468" s="61" t="str">
        <f>VLOOKUP(Tabla14[[#This Row],[id]],Tabla2[],'aux buscarv'!G$1,FALSE)</f>
        <v>ESTAR</v>
      </c>
      <c r="H1468" s="61" t="str">
        <f>VLOOKUP(Tabla14[[#This Row],[id]],Tabla2[],'aux buscarv'!H$1,FALSE)</f>
        <v>BUENOS AIRES</v>
      </c>
      <c r="I1468" s="61">
        <f>VLOOKUP(Tabla14[[#This Row],[id]],Tabla2[],'aux buscarv'!I$1,FALSE)</f>
        <v>65</v>
      </c>
      <c r="J1468" s="61" t="str">
        <f>VLOOKUP(Tabla14[[#This Row],[id]],Tabla2[],'aux buscarv'!J$1,FALSE)</f>
        <v>MORON</v>
      </c>
      <c r="K1468" s="61" t="str">
        <f>VLOOKUP(Tabla14[[#This Row],[id]],Tabla2[],'aux buscarv'!K$1,FALSE)</f>
        <v>MORON</v>
      </c>
      <c r="L1468" s="61" t="str">
        <f>VLOOKUP(Tabla14[[#This Row],[id]],Tabla2[],'aux buscarv'!L$1,FALSE)</f>
        <v>PLAZA SAN MARTIN</v>
      </c>
      <c r="M1468" s="61" t="str">
        <f>VLOOKUP(Tabla14[[#This Row],[id]],Tabla2[],'aux buscarv'!M$1,FALSE)</f>
        <v>NUESTRA SEÑORA DEL BUEN VIAJE 968</v>
      </c>
      <c r="N1468" s="62" t="str">
        <f>VLOOKUP(Tabla14[[#This Row],[id]],Tabla2[],'aux buscarv'!N$1,FALSE)</f>
        <v>https://goo.gl/maps/6FCnEBPHsGM95jCC9</v>
      </c>
      <c r="O1468" t="s">
        <v>109</v>
      </c>
      <c r="P1468" t="s">
        <v>110</v>
      </c>
      <c r="Q1468" t="s">
        <v>120</v>
      </c>
      <c r="R1468">
        <v>10</v>
      </c>
    </row>
    <row r="1469" spans="1:18" x14ac:dyDescent="0.25">
      <c r="A1469" t="s">
        <v>851</v>
      </c>
      <c r="B1469" s="46">
        <f>VLOOKUP(Tabla14[[#This Row],[id]],Tabla2[],'aux buscarv'!B$1,FALSE)</f>
        <v>45014</v>
      </c>
      <c r="C1469" s="61">
        <f>VLOOKUP(Tabla14[[#This Row],[id]],Tabla2[],'aux buscarv'!C$1,FALSE)</f>
        <v>29</v>
      </c>
      <c r="D1469" s="61">
        <f>VLOOKUP(Tabla14[[#This Row],[id]],Tabla2[],'aux buscarv'!D$1,FALSE)</f>
        <v>3</v>
      </c>
      <c r="E1469" s="61">
        <f>VLOOKUP(Tabla14[[#This Row],[id]],Tabla2[],'aux buscarv'!E$1,FALSE)</f>
        <v>2023</v>
      </c>
      <c r="F1469" s="61">
        <f>VLOOKUP(Tabla14[[#This Row],[id]],Tabla2[],'aux buscarv'!F$1,FALSE)</f>
        <v>14</v>
      </c>
      <c r="G1469" s="61" t="str">
        <f>VLOOKUP(Tabla14[[#This Row],[id]],Tabla2[],'aux buscarv'!G$1,FALSE)</f>
        <v>ESTAR</v>
      </c>
      <c r="H1469" s="61" t="str">
        <f>VLOOKUP(Tabla14[[#This Row],[id]],Tabla2[],'aux buscarv'!H$1,FALSE)</f>
        <v>BUENOS AIRES</v>
      </c>
      <c r="I1469" s="61">
        <f>VLOOKUP(Tabla14[[#This Row],[id]],Tabla2[],'aux buscarv'!I$1,FALSE)</f>
        <v>65</v>
      </c>
      <c r="J1469" s="61" t="str">
        <f>VLOOKUP(Tabla14[[#This Row],[id]],Tabla2[],'aux buscarv'!J$1,FALSE)</f>
        <v>MORON</v>
      </c>
      <c r="K1469" s="61" t="str">
        <f>VLOOKUP(Tabla14[[#This Row],[id]],Tabla2[],'aux buscarv'!K$1,FALSE)</f>
        <v>MORON</v>
      </c>
      <c r="L1469" s="61" t="str">
        <f>VLOOKUP(Tabla14[[#This Row],[id]],Tabla2[],'aux buscarv'!L$1,FALSE)</f>
        <v>PLAZA SAN MARTIN</v>
      </c>
      <c r="M1469" s="61" t="str">
        <f>VLOOKUP(Tabla14[[#This Row],[id]],Tabla2[],'aux buscarv'!M$1,FALSE)</f>
        <v>NUESTRA SEÑORA DEL BUEN VIAJE 968</v>
      </c>
      <c r="N1469" s="62" t="str">
        <f>VLOOKUP(Tabla14[[#This Row],[id]],Tabla2[],'aux buscarv'!N$1,FALSE)</f>
        <v>https://goo.gl/maps/6FCnEBPHsGM95jCC9</v>
      </c>
      <c r="O1469" t="s">
        <v>109</v>
      </c>
      <c r="P1469" t="s">
        <v>110</v>
      </c>
      <c r="Q1469" t="s">
        <v>121</v>
      </c>
      <c r="R1469">
        <v>8</v>
      </c>
    </row>
    <row r="1470" spans="1:18" x14ac:dyDescent="0.25">
      <c r="A1470" t="s">
        <v>851</v>
      </c>
      <c r="B1470" s="46">
        <f>VLOOKUP(Tabla14[[#This Row],[id]],Tabla2[],'aux buscarv'!B$1,FALSE)</f>
        <v>45014</v>
      </c>
      <c r="C1470" s="61">
        <f>VLOOKUP(Tabla14[[#This Row],[id]],Tabla2[],'aux buscarv'!C$1,FALSE)</f>
        <v>29</v>
      </c>
      <c r="D1470" s="61">
        <f>VLOOKUP(Tabla14[[#This Row],[id]],Tabla2[],'aux buscarv'!D$1,FALSE)</f>
        <v>3</v>
      </c>
      <c r="E1470" s="61">
        <f>VLOOKUP(Tabla14[[#This Row],[id]],Tabla2[],'aux buscarv'!E$1,FALSE)</f>
        <v>2023</v>
      </c>
      <c r="F1470" s="61">
        <f>VLOOKUP(Tabla14[[#This Row],[id]],Tabla2[],'aux buscarv'!F$1,FALSE)</f>
        <v>14</v>
      </c>
      <c r="G1470" s="61" t="str">
        <f>VLOOKUP(Tabla14[[#This Row],[id]],Tabla2[],'aux buscarv'!G$1,FALSE)</f>
        <v>ESTAR</v>
      </c>
      <c r="H1470" s="61" t="str">
        <f>VLOOKUP(Tabla14[[#This Row],[id]],Tabla2[],'aux buscarv'!H$1,FALSE)</f>
        <v>BUENOS AIRES</v>
      </c>
      <c r="I1470" s="61">
        <f>VLOOKUP(Tabla14[[#This Row],[id]],Tabla2[],'aux buscarv'!I$1,FALSE)</f>
        <v>65</v>
      </c>
      <c r="J1470" s="61" t="str">
        <f>VLOOKUP(Tabla14[[#This Row],[id]],Tabla2[],'aux buscarv'!J$1,FALSE)</f>
        <v>MORON</v>
      </c>
      <c r="K1470" s="61" t="str">
        <f>VLOOKUP(Tabla14[[#This Row],[id]],Tabla2[],'aux buscarv'!K$1,FALSE)</f>
        <v>MORON</v>
      </c>
      <c r="L1470" s="61" t="str">
        <f>VLOOKUP(Tabla14[[#This Row],[id]],Tabla2[],'aux buscarv'!L$1,FALSE)</f>
        <v>PLAZA SAN MARTIN</v>
      </c>
      <c r="M1470" s="61" t="str">
        <f>VLOOKUP(Tabla14[[#This Row],[id]],Tabla2[],'aux buscarv'!M$1,FALSE)</f>
        <v>NUESTRA SEÑORA DEL BUEN VIAJE 968</v>
      </c>
      <c r="N1470" s="62" t="str">
        <f>VLOOKUP(Tabla14[[#This Row],[id]],Tabla2[],'aux buscarv'!N$1,FALSE)</f>
        <v>https://goo.gl/maps/6FCnEBPHsGM95jCC9</v>
      </c>
      <c r="O1470" t="s">
        <v>109</v>
      </c>
      <c r="P1470" t="s">
        <v>113</v>
      </c>
      <c r="Q1470" t="s">
        <v>112</v>
      </c>
      <c r="R1470">
        <v>76</v>
      </c>
    </row>
    <row r="1471" spans="1:18" x14ac:dyDescent="0.25">
      <c r="A1471" t="s">
        <v>851</v>
      </c>
      <c r="B1471" s="46">
        <f>VLOOKUP(Tabla14[[#This Row],[id]],Tabla2[],'aux buscarv'!B$1,FALSE)</f>
        <v>45014</v>
      </c>
      <c r="C1471" s="61">
        <f>VLOOKUP(Tabla14[[#This Row],[id]],Tabla2[],'aux buscarv'!C$1,FALSE)</f>
        <v>29</v>
      </c>
      <c r="D1471" s="61">
        <f>VLOOKUP(Tabla14[[#This Row],[id]],Tabla2[],'aux buscarv'!D$1,FALSE)</f>
        <v>3</v>
      </c>
      <c r="E1471" s="61">
        <f>VLOOKUP(Tabla14[[#This Row],[id]],Tabla2[],'aux buscarv'!E$1,FALSE)</f>
        <v>2023</v>
      </c>
      <c r="F1471" s="61">
        <f>VLOOKUP(Tabla14[[#This Row],[id]],Tabla2[],'aux buscarv'!F$1,FALSE)</f>
        <v>14</v>
      </c>
      <c r="G1471" s="61" t="str">
        <f>VLOOKUP(Tabla14[[#This Row],[id]],Tabla2[],'aux buscarv'!G$1,FALSE)</f>
        <v>ESTAR</v>
      </c>
      <c r="H1471" s="61" t="str">
        <f>VLOOKUP(Tabla14[[#This Row],[id]],Tabla2[],'aux buscarv'!H$1,FALSE)</f>
        <v>BUENOS AIRES</v>
      </c>
      <c r="I1471" s="61">
        <f>VLOOKUP(Tabla14[[#This Row],[id]],Tabla2[],'aux buscarv'!I$1,FALSE)</f>
        <v>65</v>
      </c>
      <c r="J1471" s="61" t="str">
        <f>VLOOKUP(Tabla14[[#This Row],[id]],Tabla2[],'aux buscarv'!J$1,FALSE)</f>
        <v>MORON</v>
      </c>
      <c r="K1471" s="61" t="str">
        <f>VLOOKUP(Tabla14[[#This Row],[id]],Tabla2[],'aux buscarv'!K$1,FALSE)</f>
        <v>MORON</v>
      </c>
      <c r="L1471" s="61" t="str">
        <f>VLOOKUP(Tabla14[[#This Row],[id]],Tabla2[],'aux buscarv'!L$1,FALSE)</f>
        <v>PLAZA SAN MARTIN</v>
      </c>
      <c r="M1471" s="61" t="str">
        <f>VLOOKUP(Tabla14[[#This Row],[id]],Tabla2[],'aux buscarv'!M$1,FALSE)</f>
        <v>NUESTRA SEÑORA DEL BUEN VIAJE 968</v>
      </c>
      <c r="N1471" s="62" t="str">
        <f>VLOOKUP(Tabla14[[#This Row],[id]],Tabla2[],'aux buscarv'!N$1,FALSE)</f>
        <v>https://goo.gl/maps/6FCnEBPHsGM95jCC9</v>
      </c>
      <c r="O1471" t="s">
        <v>114</v>
      </c>
      <c r="P1471" t="s">
        <v>115</v>
      </c>
      <c r="Q1471" t="s">
        <v>111</v>
      </c>
      <c r="R1471">
        <v>85</v>
      </c>
    </row>
    <row r="1472" spans="1:18" x14ac:dyDescent="0.25">
      <c r="A1472" t="s">
        <v>851</v>
      </c>
      <c r="B1472" s="46">
        <f>VLOOKUP(Tabla14[[#This Row],[id]],Tabla2[],'aux buscarv'!B$1,FALSE)</f>
        <v>45014</v>
      </c>
      <c r="C1472" s="61">
        <f>VLOOKUP(Tabla14[[#This Row],[id]],Tabla2[],'aux buscarv'!C$1,FALSE)</f>
        <v>29</v>
      </c>
      <c r="D1472" s="61">
        <f>VLOOKUP(Tabla14[[#This Row],[id]],Tabla2[],'aux buscarv'!D$1,FALSE)</f>
        <v>3</v>
      </c>
      <c r="E1472" s="61">
        <f>VLOOKUP(Tabla14[[#This Row],[id]],Tabla2[],'aux buscarv'!E$1,FALSE)</f>
        <v>2023</v>
      </c>
      <c r="F1472" s="61">
        <f>VLOOKUP(Tabla14[[#This Row],[id]],Tabla2[],'aux buscarv'!F$1,FALSE)</f>
        <v>14</v>
      </c>
      <c r="G1472" s="61" t="str">
        <f>VLOOKUP(Tabla14[[#This Row],[id]],Tabla2[],'aux buscarv'!G$1,FALSE)</f>
        <v>ESTAR</v>
      </c>
      <c r="H1472" s="61" t="str">
        <f>VLOOKUP(Tabla14[[#This Row],[id]],Tabla2[],'aux buscarv'!H$1,FALSE)</f>
        <v>BUENOS AIRES</v>
      </c>
      <c r="I1472" s="61">
        <f>VLOOKUP(Tabla14[[#This Row],[id]],Tabla2[],'aux buscarv'!I$1,FALSE)</f>
        <v>65</v>
      </c>
      <c r="J1472" s="61" t="str">
        <f>VLOOKUP(Tabla14[[#This Row],[id]],Tabla2[],'aux buscarv'!J$1,FALSE)</f>
        <v>MORON</v>
      </c>
      <c r="K1472" s="61" t="str">
        <f>VLOOKUP(Tabla14[[#This Row],[id]],Tabla2[],'aux buscarv'!K$1,FALSE)</f>
        <v>MORON</v>
      </c>
      <c r="L1472" s="61" t="str">
        <f>VLOOKUP(Tabla14[[#This Row],[id]],Tabla2[],'aux buscarv'!L$1,FALSE)</f>
        <v>PLAZA SAN MARTIN</v>
      </c>
      <c r="M1472" s="61" t="str">
        <f>VLOOKUP(Tabla14[[#This Row],[id]],Tabla2[],'aux buscarv'!M$1,FALSE)</f>
        <v>NUESTRA SEÑORA DEL BUEN VIAJE 968</v>
      </c>
      <c r="N1472" s="62" t="str">
        <f>VLOOKUP(Tabla14[[#This Row],[id]],Tabla2[],'aux buscarv'!N$1,FALSE)</f>
        <v>https://goo.gl/maps/6FCnEBPHsGM95jCC9</v>
      </c>
      <c r="O1472" t="s">
        <v>114</v>
      </c>
      <c r="P1472" t="s">
        <v>123</v>
      </c>
      <c r="Q1472" t="s">
        <v>124</v>
      </c>
      <c r="R1472">
        <v>3</v>
      </c>
    </row>
    <row r="1473" spans="1:18" x14ac:dyDescent="0.25">
      <c r="A1473" t="s">
        <v>851</v>
      </c>
      <c r="B1473" s="46">
        <f>VLOOKUP(Tabla14[[#This Row],[id]],Tabla2[],'aux buscarv'!B$1,FALSE)</f>
        <v>45014</v>
      </c>
      <c r="C1473" s="61">
        <f>VLOOKUP(Tabla14[[#This Row],[id]],Tabla2[],'aux buscarv'!C$1,FALSE)</f>
        <v>29</v>
      </c>
      <c r="D1473" s="61">
        <f>VLOOKUP(Tabla14[[#This Row],[id]],Tabla2[],'aux buscarv'!D$1,FALSE)</f>
        <v>3</v>
      </c>
      <c r="E1473" s="61">
        <f>VLOOKUP(Tabla14[[#This Row],[id]],Tabla2[],'aux buscarv'!E$1,FALSE)</f>
        <v>2023</v>
      </c>
      <c r="F1473" s="61">
        <f>VLOOKUP(Tabla14[[#This Row],[id]],Tabla2[],'aux buscarv'!F$1,FALSE)</f>
        <v>14</v>
      </c>
      <c r="G1473" s="61" t="str">
        <f>VLOOKUP(Tabla14[[#This Row],[id]],Tabla2[],'aux buscarv'!G$1,FALSE)</f>
        <v>ESTAR</v>
      </c>
      <c r="H1473" s="61" t="str">
        <f>VLOOKUP(Tabla14[[#This Row],[id]],Tabla2[],'aux buscarv'!H$1,FALSE)</f>
        <v>BUENOS AIRES</v>
      </c>
      <c r="I1473" s="61">
        <f>VLOOKUP(Tabla14[[#This Row],[id]],Tabla2[],'aux buscarv'!I$1,FALSE)</f>
        <v>65</v>
      </c>
      <c r="J1473" s="61" t="str">
        <f>VLOOKUP(Tabla14[[#This Row],[id]],Tabla2[],'aux buscarv'!J$1,FALSE)</f>
        <v>MORON</v>
      </c>
      <c r="K1473" s="61" t="str">
        <f>VLOOKUP(Tabla14[[#This Row],[id]],Tabla2[],'aux buscarv'!K$1,FALSE)</f>
        <v>MORON</v>
      </c>
      <c r="L1473" s="61" t="str">
        <f>VLOOKUP(Tabla14[[#This Row],[id]],Tabla2[],'aux buscarv'!L$1,FALSE)</f>
        <v>PLAZA SAN MARTIN</v>
      </c>
      <c r="M1473" s="61" t="str">
        <f>VLOOKUP(Tabla14[[#This Row],[id]],Tabla2[],'aux buscarv'!M$1,FALSE)</f>
        <v>NUESTRA SEÑORA DEL BUEN VIAJE 968</v>
      </c>
      <c r="N1473" s="62" t="str">
        <f>VLOOKUP(Tabla14[[#This Row],[id]],Tabla2[],'aux buscarv'!N$1,FALSE)</f>
        <v>https://goo.gl/maps/6FCnEBPHsGM95jCC9</v>
      </c>
      <c r="O1473" t="s">
        <v>114</v>
      </c>
      <c r="P1473" t="s">
        <v>123</v>
      </c>
      <c r="Q1473" t="s">
        <v>111</v>
      </c>
      <c r="R1473">
        <v>119</v>
      </c>
    </row>
    <row r="1474" spans="1:18" x14ac:dyDescent="0.25">
      <c r="A1474" t="s">
        <v>851</v>
      </c>
      <c r="B1474" s="46">
        <f>VLOOKUP(Tabla14[[#This Row],[id]],Tabla2[],'aux buscarv'!B$1,FALSE)</f>
        <v>45014</v>
      </c>
      <c r="C1474" s="61">
        <f>VLOOKUP(Tabla14[[#This Row],[id]],Tabla2[],'aux buscarv'!C$1,FALSE)</f>
        <v>29</v>
      </c>
      <c r="D1474" s="61">
        <f>VLOOKUP(Tabla14[[#This Row],[id]],Tabla2[],'aux buscarv'!D$1,FALSE)</f>
        <v>3</v>
      </c>
      <c r="E1474" s="61">
        <f>VLOOKUP(Tabla14[[#This Row],[id]],Tabla2[],'aux buscarv'!E$1,FALSE)</f>
        <v>2023</v>
      </c>
      <c r="F1474" s="61">
        <f>VLOOKUP(Tabla14[[#This Row],[id]],Tabla2[],'aux buscarv'!F$1,FALSE)</f>
        <v>14</v>
      </c>
      <c r="G1474" s="61" t="str">
        <f>VLOOKUP(Tabla14[[#This Row],[id]],Tabla2[],'aux buscarv'!G$1,FALSE)</f>
        <v>ESTAR</v>
      </c>
      <c r="H1474" s="61" t="str">
        <f>VLOOKUP(Tabla14[[#This Row],[id]],Tabla2[],'aux buscarv'!H$1,FALSE)</f>
        <v>BUENOS AIRES</v>
      </c>
      <c r="I1474" s="61">
        <f>VLOOKUP(Tabla14[[#This Row],[id]],Tabla2[],'aux buscarv'!I$1,FALSE)</f>
        <v>65</v>
      </c>
      <c r="J1474" s="61" t="str">
        <f>VLOOKUP(Tabla14[[#This Row],[id]],Tabla2[],'aux buscarv'!J$1,FALSE)</f>
        <v>MORON</v>
      </c>
      <c r="K1474" s="61" t="str">
        <f>VLOOKUP(Tabla14[[#This Row],[id]],Tabla2[],'aux buscarv'!K$1,FALSE)</f>
        <v>MORON</v>
      </c>
      <c r="L1474" s="61" t="str">
        <f>VLOOKUP(Tabla14[[#This Row],[id]],Tabla2[],'aux buscarv'!L$1,FALSE)</f>
        <v>PLAZA SAN MARTIN</v>
      </c>
      <c r="M1474" s="61" t="str">
        <f>VLOOKUP(Tabla14[[#This Row],[id]],Tabla2[],'aux buscarv'!M$1,FALSE)</f>
        <v>NUESTRA SEÑORA DEL BUEN VIAJE 968</v>
      </c>
      <c r="N1474" s="62" t="str">
        <f>VLOOKUP(Tabla14[[#This Row],[id]],Tabla2[],'aux buscarv'!N$1,FALSE)</f>
        <v>https://goo.gl/maps/6FCnEBPHsGM95jCC9</v>
      </c>
      <c r="O1474" t="s">
        <v>129</v>
      </c>
      <c r="P1474" t="s">
        <v>1022</v>
      </c>
      <c r="Q1474" t="s">
        <v>111</v>
      </c>
      <c r="R1474">
        <v>21</v>
      </c>
    </row>
    <row r="1475" spans="1:18" x14ac:dyDescent="0.25">
      <c r="A1475" t="s">
        <v>851</v>
      </c>
      <c r="B1475" s="46">
        <f>VLOOKUP(Tabla14[[#This Row],[id]],Tabla2[],'aux buscarv'!B$1,FALSE)</f>
        <v>45014</v>
      </c>
      <c r="C1475" s="61">
        <f>VLOOKUP(Tabla14[[#This Row],[id]],Tabla2[],'aux buscarv'!C$1,FALSE)</f>
        <v>29</v>
      </c>
      <c r="D1475" s="61">
        <f>VLOOKUP(Tabla14[[#This Row],[id]],Tabla2[],'aux buscarv'!D$1,FALSE)</f>
        <v>3</v>
      </c>
      <c r="E1475" s="61">
        <f>VLOOKUP(Tabla14[[#This Row],[id]],Tabla2[],'aux buscarv'!E$1,FALSE)</f>
        <v>2023</v>
      </c>
      <c r="F1475" s="61">
        <f>VLOOKUP(Tabla14[[#This Row],[id]],Tabla2[],'aux buscarv'!F$1,FALSE)</f>
        <v>14</v>
      </c>
      <c r="G1475" s="61" t="str">
        <f>VLOOKUP(Tabla14[[#This Row],[id]],Tabla2[],'aux buscarv'!G$1,FALSE)</f>
        <v>ESTAR</v>
      </c>
      <c r="H1475" s="61" t="str">
        <f>VLOOKUP(Tabla14[[#This Row],[id]],Tabla2[],'aux buscarv'!H$1,FALSE)</f>
        <v>BUENOS AIRES</v>
      </c>
      <c r="I1475" s="61">
        <f>VLOOKUP(Tabla14[[#This Row],[id]],Tabla2[],'aux buscarv'!I$1,FALSE)</f>
        <v>65</v>
      </c>
      <c r="J1475" s="61" t="str">
        <f>VLOOKUP(Tabla14[[#This Row],[id]],Tabla2[],'aux buscarv'!J$1,FALSE)</f>
        <v>MORON</v>
      </c>
      <c r="K1475" s="61" t="str">
        <f>VLOOKUP(Tabla14[[#This Row],[id]],Tabla2[],'aux buscarv'!K$1,FALSE)</f>
        <v>MORON</v>
      </c>
      <c r="L1475" s="61" t="str">
        <f>VLOOKUP(Tabla14[[#This Row],[id]],Tabla2[],'aux buscarv'!L$1,FALSE)</f>
        <v>PLAZA SAN MARTIN</v>
      </c>
      <c r="M1475" s="61" t="str">
        <f>VLOOKUP(Tabla14[[#This Row],[id]],Tabla2[],'aux buscarv'!M$1,FALSE)</f>
        <v>NUESTRA SEÑORA DEL BUEN VIAJE 968</v>
      </c>
      <c r="N1475" s="62" t="str">
        <f>VLOOKUP(Tabla14[[#This Row],[id]],Tabla2[],'aux buscarv'!N$1,FALSE)</f>
        <v>https://goo.gl/maps/6FCnEBPHsGM95jCC9</v>
      </c>
      <c r="O1475" t="s">
        <v>129</v>
      </c>
      <c r="P1475" t="s">
        <v>1022</v>
      </c>
      <c r="Q1475" t="s">
        <v>132</v>
      </c>
      <c r="R1475">
        <v>18</v>
      </c>
    </row>
    <row r="1476" spans="1:18" x14ac:dyDescent="0.25">
      <c r="A1476" t="s">
        <v>851</v>
      </c>
      <c r="B1476" s="46">
        <f>VLOOKUP(Tabla14[[#This Row],[id]],Tabla2[],'aux buscarv'!B$1,FALSE)</f>
        <v>45014</v>
      </c>
      <c r="C1476" s="61">
        <f>VLOOKUP(Tabla14[[#This Row],[id]],Tabla2[],'aux buscarv'!C$1,FALSE)</f>
        <v>29</v>
      </c>
      <c r="D1476" s="61">
        <f>VLOOKUP(Tabla14[[#This Row],[id]],Tabla2[],'aux buscarv'!D$1,FALSE)</f>
        <v>3</v>
      </c>
      <c r="E1476" s="61">
        <f>VLOOKUP(Tabla14[[#This Row],[id]],Tabla2[],'aux buscarv'!E$1,FALSE)</f>
        <v>2023</v>
      </c>
      <c r="F1476" s="61">
        <f>VLOOKUP(Tabla14[[#This Row],[id]],Tabla2[],'aux buscarv'!F$1,FALSE)</f>
        <v>14</v>
      </c>
      <c r="G1476" s="61" t="str">
        <f>VLOOKUP(Tabla14[[#This Row],[id]],Tabla2[],'aux buscarv'!G$1,FALSE)</f>
        <v>ESTAR</v>
      </c>
      <c r="H1476" s="61" t="str">
        <f>VLOOKUP(Tabla14[[#This Row],[id]],Tabla2[],'aux buscarv'!H$1,FALSE)</f>
        <v>BUENOS AIRES</v>
      </c>
      <c r="I1476" s="61">
        <f>VLOOKUP(Tabla14[[#This Row],[id]],Tabla2[],'aux buscarv'!I$1,FALSE)</f>
        <v>65</v>
      </c>
      <c r="J1476" s="61" t="str">
        <f>VLOOKUP(Tabla14[[#This Row],[id]],Tabla2[],'aux buscarv'!J$1,FALSE)</f>
        <v>MORON</v>
      </c>
      <c r="K1476" s="61" t="str">
        <f>VLOOKUP(Tabla14[[#This Row],[id]],Tabla2[],'aux buscarv'!K$1,FALSE)</f>
        <v>MORON</v>
      </c>
      <c r="L1476" s="61" t="str">
        <f>VLOOKUP(Tabla14[[#This Row],[id]],Tabla2[],'aux buscarv'!L$1,FALSE)</f>
        <v>PLAZA SAN MARTIN</v>
      </c>
      <c r="M1476" s="61" t="str">
        <f>VLOOKUP(Tabla14[[#This Row],[id]],Tabla2[],'aux buscarv'!M$1,FALSE)</f>
        <v>NUESTRA SEÑORA DEL BUEN VIAJE 968</v>
      </c>
      <c r="N1476" s="62" t="str">
        <f>VLOOKUP(Tabla14[[#This Row],[id]],Tabla2[],'aux buscarv'!N$1,FALSE)</f>
        <v>https://goo.gl/maps/6FCnEBPHsGM95jCC9</v>
      </c>
      <c r="O1476" t="s">
        <v>129</v>
      </c>
      <c r="P1476" t="s">
        <v>1022</v>
      </c>
      <c r="Q1476" t="s">
        <v>133</v>
      </c>
      <c r="R1476">
        <v>2</v>
      </c>
    </row>
    <row r="1477" spans="1:18" x14ac:dyDescent="0.25">
      <c r="A1477" t="s">
        <v>851</v>
      </c>
      <c r="B1477" s="46">
        <f>VLOOKUP(Tabla14[[#This Row],[id]],Tabla2[],'aux buscarv'!B$1,FALSE)</f>
        <v>45014</v>
      </c>
      <c r="C1477" s="61">
        <f>VLOOKUP(Tabla14[[#This Row],[id]],Tabla2[],'aux buscarv'!C$1,FALSE)</f>
        <v>29</v>
      </c>
      <c r="D1477" s="61">
        <f>VLOOKUP(Tabla14[[#This Row],[id]],Tabla2[],'aux buscarv'!D$1,FALSE)</f>
        <v>3</v>
      </c>
      <c r="E1477" s="61">
        <f>VLOOKUP(Tabla14[[#This Row],[id]],Tabla2[],'aux buscarv'!E$1,FALSE)</f>
        <v>2023</v>
      </c>
      <c r="F1477" s="61">
        <f>VLOOKUP(Tabla14[[#This Row],[id]],Tabla2[],'aux buscarv'!F$1,FALSE)</f>
        <v>14</v>
      </c>
      <c r="G1477" s="61" t="str">
        <f>VLOOKUP(Tabla14[[#This Row],[id]],Tabla2[],'aux buscarv'!G$1,FALSE)</f>
        <v>ESTAR</v>
      </c>
      <c r="H1477" s="61" t="str">
        <f>VLOOKUP(Tabla14[[#This Row],[id]],Tabla2[],'aux buscarv'!H$1,FALSE)</f>
        <v>BUENOS AIRES</v>
      </c>
      <c r="I1477" s="61">
        <f>VLOOKUP(Tabla14[[#This Row],[id]],Tabla2[],'aux buscarv'!I$1,FALSE)</f>
        <v>65</v>
      </c>
      <c r="J1477" s="61" t="str">
        <f>VLOOKUP(Tabla14[[#This Row],[id]],Tabla2[],'aux buscarv'!J$1,FALSE)</f>
        <v>MORON</v>
      </c>
      <c r="K1477" s="61" t="str">
        <f>VLOOKUP(Tabla14[[#This Row],[id]],Tabla2[],'aux buscarv'!K$1,FALSE)</f>
        <v>MORON</v>
      </c>
      <c r="L1477" s="61" t="str">
        <f>VLOOKUP(Tabla14[[#This Row],[id]],Tabla2[],'aux buscarv'!L$1,FALSE)</f>
        <v>PLAZA SAN MARTIN</v>
      </c>
      <c r="M1477" s="61" t="str">
        <f>VLOOKUP(Tabla14[[#This Row],[id]],Tabla2[],'aux buscarv'!M$1,FALSE)</f>
        <v>NUESTRA SEÑORA DEL BUEN VIAJE 968</v>
      </c>
      <c r="N1477" s="62" t="str">
        <f>VLOOKUP(Tabla14[[#This Row],[id]],Tabla2[],'aux buscarv'!N$1,FALSE)</f>
        <v>https://goo.gl/maps/6FCnEBPHsGM95jCC9</v>
      </c>
      <c r="O1477" t="s">
        <v>129</v>
      </c>
      <c r="P1477" t="s">
        <v>1022</v>
      </c>
      <c r="Q1477" t="s">
        <v>134</v>
      </c>
      <c r="R1477">
        <v>4</v>
      </c>
    </row>
    <row r="1478" spans="1:18" x14ac:dyDescent="0.25">
      <c r="A1478" t="s">
        <v>851</v>
      </c>
      <c r="B1478" s="46">
        <f>VLOOKUP(Tabla14[[#This Row],[id]],Tabla2[],'aux buscarv'!B$1,FALSE)</f>
        <v>45014</v>
      </c>
      <c r="C1478" s="61">
        <f>VLOOKUP(Tabla14[[#This Row],[id]],Tabla2[],'aux buscarv'!C$1,FALSE)</f>
        <v>29</v>
      </c>
      <c r="D1478" s="61">
        <f>VLOOKUP(Tabla14[[#This Row],[id]],Tabla2[],'aux buscarv'!D$1,FALSE)</f>
        <v>3</v>
      </c>
      <c r="E1478" s="61">
        <f>VLOOKUP(Tabla14[[#This Row],[id]],Tabla2[],'aux buscarv'!E$1,FALSE)</f>
        <v>2023</v>
      </c>
      <c r="F1478" s="61">
        <f>VLOOKUP(Tabla14[[#This Row],[id]],Tabla2[],'aux buscarv'!F$1,FALSE)</f>
        <v>14</v>
      </c>
      <c r="G1478" s="61" t="str">
        <f>VLOOKUP(Tabla14[[#This Row],[id]],Tabla2[],'aux buscarv'!G$1,FALSE)</f>
        <v>ESTAR</v>
      </c>
      <c r="H1478" s="61" t="str">
        <f>VLOOKUP(Tabla14[[#This Row],[id]],Tabla2[],'aux buscarv'!H$1,FALSE)</f>
        <v>BUENOS AIRES</v>
      </c>
      <c r="I1478" s="61">
        <f>VLOOKUP(Tabla14[[#This Row],[id]],Tabla2[],'aux buscarv'!I$1,FALSE)</f>
        <v>65</v>
      </c>
      <c r="J1478" s="61" t="str">
        <f>VLOOKUP(Tabla14[[#This Row],[id]],Tabla2[],'aux buscarv'!J$1,FALSE)</f>
        <v>MORON</v>
      </c>
      <c r="K1478" s="61" t="str">
        <f>VLOOKUP(Tabla14[[#This Row],[id]],Tabla2[],'aux buscarv'!K$1,FALSE)</f>
        <v>MORON</v>
      </c>
      <c r="L1478" s="61" t="str">
        <f>VLOOKUP(Tabla14[[#This Row],[id]],Tabla2[],'aux buscarv'!L$1,FALSE)</f>
        <v>PLAZA SAN MARTIN</v>
      </c>
      <c r="M1478" s="61" t="str">
        <f>VLOOKUP(Tabla14[[#This Row],[id]],Tabla2[],'aux buscarv'!M$1,FALSE)</f>
        <v>NUESTRA SEÑORA DEL BUEN VIAJE 968</v>
      </c>
      <c r="N1478" s="62" t="str">
        <f>VLOOKUP(Tabla14[[#This Row],[id]],Tabla2[],'aux buscarv'!N$1,FALSE)</f>
        <v>https://goo.gl/maps/6FCnEBPHsGM95jCC9</v>
      </c>
      <c r="O1478" t="s">
        <v>129</v>
      </c>
      <c r="P1478" t="s">
        <v>1024</v>
      </c>
      <c r="Q1478" t="s">
        <v>111</v>
      </c>
      <c r="R1478">
        <v>24</v>
      </c>
    </row>
    <row r="1479" spans="1:18" x14ac:dyDescent="0.25">
      <c r="A1479" t="s">
        <v>851</v>
      </c>
      <c r="B1479" s="46">
        <f>VLOOKUP(Tabla14[[#This Row],[id]],Tabla2[],'aux buscarv'!B$1,FALSE)</f>
        <v>45014</v>
      </c>
      <c r="C1479" s="61">
        <f>VLOOKUP(Tabla14[[#This Row],[id]],Tabla2[],'aux buscarv'!C$1,FALSE)</f>
        <v>29</v>
      </c>
      <c r="D1479" s="61">
        <f>VLOOKUP(Tabla14[[#This Row],[id]],Tabla2[],'aux buscarv'!D$1,FALSE)</f>
        <v>3</v>
      </c>
      <c r="E1479" s="61">
        <f>VLOOKUP(Tabla14[[#This Row],[id]],Tabla2[],'aux buscarv'!E$1,FALSE)</f>
        <v>2023</v>
      </c>
      <c r="F1479" s="61">
        <f>VLOOKUP(Tabla14[[#This Row],[id]],Tabla2[],'aux buscarv'!F$1,FALSE)</f>
        <v>14</v>
      </c>
      <c r="G1479" s="61" t="str">
        <f>VLOOKUP(Tabla14[[#This Row],[id]],Tabla2[],'aux buscarv'!G$1,FALSE)</f>
        <v>ESTAR</v>
      </c>
      <c r="H1479" s="61" t="str">
        <f>VLOOKUP(Tabla14[[#This Row],[id]],Tabla2[],'aux buscarv'!H$1,FALSE)</f>
        <v>BUENOS AIRES</v>
      </c>
      <c r="I1479" s="61">
        <f>VLOOKUP(Tabla14[[#This Row],[id]],Tabla2[],'aux buscarv'!I$1,FALSE)</f>
        <v>65</v>
      </c>
      <c r="J1479" s="61" t="str">
        <f>VLOOKUP(Tabla14[[#This Row],[id]],Tabla2[],'aux buscarv'!J$1,FALSE)</f>
        <v>MORON</v>
      </c>
      <c r="K1479" s="61" t="str">
        <f>VLOOKUP(Tabla14[[#This Row],[id]],Tabla2[],'aux buscarv'!K$1,FALSE)</f>
        <v>MORON</v>
      </c>
      <c r="L1479" s="61" t="str">
        <f>VLOOKUP(Tabla14[[#This Row],[id]],Tabla2[],'aux buscarv'!L$1,FALSE)</f>
        <v>PLAZA SAN MARTIN</v>
      </c>
      <c r="M1479" s="61" t="str">
        <f>VLOOKUP(Tabla14[[#This Row],[id]],Tabla2[],'aux buscarv'!M$1,FALSE)</f>
        <v>NUESTRA SEÑORA DEL BUEN VIAJE 968</v>
      </c>
      <c r="N1479" s="62" t="str">
        <f>VLOOKUP(Tabla14[[#This Row],[id]],Tabla2[],'aux buscarv'!N$1,FALSE)</f>
        <v>https://goo.gl/maps/6FCnEBPHsGM95jCC9</v>
      </c>
      <c r="O1479" t="s">
        <v>129</v>
      </c>
      <c r="P1479" t="s">
        <v>1024</v>
      </c>
      <c r="Q1479" t="s">
        <v>132</v>
      </c>
      <c r="R1479">
        <v>3</v>
      </c>
    </row>
    <row r="1480" spans="1:18" x14ac:dyDescent="0.25">
      <c r="A1480" t="s">
        <v>851</v>
      </c>
      <c r="B1480" s="46">
        <f>VLOOKUP(Tabla14[[#This Row],[id]],Tabla2[],'aux buscarv'!B$1,FALSE)</f>
        <v>45014</v>
      </c>
      <c r="C1480" s="61">
        <f>VLOOKUP(Tabla14[[#This Row],[id]],Tabla2[],'aux buscarv'!C$1,FALSE)</f>
        <v>29</v>
      </c>
      <c r="D1480" s="61">
        <f>VLOOKUP(Tabla14[[#This Row],[id]],Tabla2[],'aux buscarv'!D$1,FALSE)</f>
        <v>3</v>
      </c>
      <c r="E1480" s="61">
        <f>VLOOKUP(Tabla14[[#This Row],[id]],Tabla2[],'aux buscarv'!E$1,FALSE)</f>
        <v>2023</v>
      </c>
      <c r="F1480" s="61">
        <f>VLOOKUP(Tabla14[[#This Row],[id]],Tabla2[],'aux buscarv'!F$1,FALSE)</f>
        <v>14</v>
      </c>
      <c r="G1480" s="61" t="str">
        <f>VLOOKUP(Tabla14[[#This Row],[id]],Tabla2[],'aux buscarv'!G$1,FALSE)</f>
        <v>ESTAR</v>
      </c>
      <c r="H1480" s="61" t="str">
        <f>VLOOKUP(Tabla14[[#This Row],[id]],Tabla2[],'aux buscarv'!H$1,FALSE)</f>
        <v>BUENOS AIRES</v>
      </c>
      <c r="I1480" s="61">
        <f>VLOOKUP(Tabla14[[#This Row],[id]],Tabla2[],'aux buscarv'!I$1,FALSE)</f>
        <v>65</v>
      </c>
      <c r="J1480" s="61" t="str">
        <f>VLOOKUP(Tabla14[[#This Row],[id]],Tabla2[],'aux buscarv'!J$1,FALSE)</f>
        <v>MORON</v>
      </c>
      <c r="K1480" s="61" t="str">
        <f>VLOOKUP(Tabla14[[#This Row],[id]],Tabla2[],'aux buscarv'!K$1,FALSE)</f>
        <v>MORON</v>
      </c>
      <c r="L1480" s="61" t="str">
        <f>VLOOKUP(Tabla14[[#This Row],[id]],Tabla2[],'aux buscarv'!L$1,FALSE)</f>
        <v>PLAZA SAN MARTIN</v>
      </c>
      <c r="M1480" s="61" t="str">
        <f>VLOOKUP(Tabla14[[#This Row],[id]],Tabla2[],'aux buscarv'!M$1,FALSE)</f>
        <v>NUESTRA SEÑORA DEL BUEN VIAJE 968</v>
      </c>
      <c r="N1480" s="62" t="str">
        <f>VLOOKUP(Tabla14[[#This Row],[id]],Tabla2[],'aux buscarv'!N$1,FALSE)</f>
        <v>https://goo.gl/maps/6FCnEBPHsGM95jCC9</v>
      </c>
      <c r="O1480" t="s">
        <v>129</v>
      </c>
      <c r="P1480" t="s">
        <v>1024</v>
      </c>
      <c r="Q1480" t="s">
        <v>136</v>
      </c>
      <c r="R1480">
        <v>21</v>
      </c>
    </row>
    <row r="1481" spans="1:18" x14ac:dyDescent="0.25">
      <c r="A1481" t="s">
        <v>851</v>
      </c>
      <c r="B1481" s="46">
        <f>VLOOKUP(Tabla14[[#This Row],[id]],Tabla2[],'aux buscarv'!B$1,FALSE)</f>
        <v>45014</v>
      </c>
      <c r="C1481" s="61">
        <f>VLOOKUP(Tabla14[[#This Row],[id]],Tabla2[],'aux buscarv'!C$1,FALSE)</f>
        <v>29</v>
      </c>
      <c r="D1481" s="61">
        <f>VLOOKUP(Tabla14[[#This Row],[id]],Tabla2[],'aux buscarv'!D$1,FALSE)</f>
        <v>3</v>
      </c>
      <c r="E1481" s="61">
        <f>VLOOKUP(Tabla14[[#This Row],[id]],Tabla2[],'aux buscarv'!E$1,FALSE)</f>
        <v>2023</v>
      </c>
      <c r="F1481" s="61">
        <f>VLOOKUP(Tabla14[[#This Row],[id]],Tabla2[],'aux buscarv'!F$1,FALSE)</f>
        <v>14</v>
      </c>
      <c r="G1481" s="61" t="str">
        <f>VLOOKUP(Tabla14[[#This Row],[id]],Tabla2[],'aux buscarv'!G$1,FALSE)</f>
        <v>ESTAR</v>
      </c>
      <c r="H1481" s="61" t="str">
        <f>VLOOKUP(Tabla14[[#This Row],[id]],Tabla2[],'aux buscarv'!H$1,FALSE)</f>
        <v>BUENOS AIRES</v>
      </c>
      <c r="I1481" s="61">
        <f>VLOOKUP(Tabla14[[#This Row],[id]],Tabla2[],'aux buscarv'!I$1,FALSE)</f>
        <v>65</v>
      </c>
      <c r="J1481" s="61" t="str">
        <f>VLOOKUP(Tabla14[[#This Row],[id]],Tabla2[],'aux buscarv'!J$1,FALSE)</f>
        <v>MORON</v>
      </c>
      <c r="K1481" s="61" t="str">
        <f>VLOOKUP(Tabla14[[#This Row],[id]],Tabla2[],'aux buscarv'!K$1,FALSE)</f>
        <v>MORON</v>
      </c>
      <c r="L1481" s="61" t="str">
        <f>VLOOKUP(Tabla14[[#This Row],[id]],Tabla2[],'aux buscarv'!L$1,FALSE)</f>
        <v>PLAZA SAN MARTIN</v>
      </c>
      <c r="M1481" s="61" t="str">
        <f>VLOOKUP(Tabla14[[#This Row],[id]],Tabla2[],'aux buscarv'!M$1,FALSE)</f>
        <v>NUESTRA SEÑORA DEL BUEN VIAJE 968</v>
      </c>
      <c r="N1481" s="62" t="str">
        <f>VLOOKUP(Tabla14[[#This Row],[id]],Tabla2[],'aux buscarv'!N$1,FALSE)</f>
        <v>https://goo.gl/maps/6FCnEBPHsGM95jCC9</v>
      </c>
      <c r="O1481" t="s">
        <v>129</v>
      </c>
      <c r="P1481" t="s">
        <v>1024</v>
      </c>
      <c r="Q1481" t="s">
        <v>121</v>
      </c>
      <c r="R1481">
        <v>11</v>
      </c>
    </row>
    <row r="1482" spans="1:18" x14ac:dyDescent="0.25">
      <c r="A1482" t="s">
        <v>851</v>
      </c>
      <c r="B1482" s="46">
        <f>VLOOKUP(Tabla14[[#This Row],[id]],Tabla2[],'aux buscarv'!B$1,FALSE)</f>
        <v>45014</v>
      </c>
      <c r="C1482" s="61">
        <f>VLOOKUP(Tabla14[[#This Row],[id]],Tabla2[],'aux buscarv'!C$1,FALSE)</f>
        <v>29</v>
      </c>
      <c r="D1482" s="61">
        <f>VLOOKUP(Tabla14[[#This Row],[id]],Tabla2[],'aux buscarv'!D$1,FALSE)</f>
        <v>3</v>
      </c>
      <c r="E1482" s="61">
        <f>VLOOKUP(Tabla14[[#This Row],[id]],Tabla2[],'aux buscarv'!E$1,FALSE)</f>
        <v>2023</v>
      </c>
      <c r="F1482" s="61">
        <f>VLOOKUP(Tabla14[[#This Row],[id]],Tabla2[],'aux buscarv'!F$1,FALSE)</f>
        <v>14</v>
      </c>
      <c r="G1482" s="61" t="str">
        <f>VLOOKUP(Tabla14[[#This Row],[id]],Tabla2[],'aux buscarv'!G$1,FALSE)</f>
        <v>ESTAR</v>
      </c>
      <c r="H1482" s="61" t="str">
        <f>VLOOKUP(Tabla14[[#This Row],[id]],Tabla2[],'aux buscarv'!H$1,FALSE)</f>
        <v>BUENOS AIRES</v>
      </c>
      <c r="I1482" s="61">
        <f>VLOOKUP(Tabla14[[#This Row],[id]],Tabla2[],'aux buscarv'!I$1,FALSE)</f>
        <v>65</v>
      </c>
      <c r="J1482" s="61" t="str">
        <f>VLOOKUP(Tabla14[[#This Row],[id]],Tabla2[],'aux buscarv'!J$1,FALSE)</f>
        <v>MORON</v>
      </c>
      <c r="K1482" s="61" t="str">
        <f>VLOOKUP(Tabla14[[#This Row],[id]],Tabla2[],'aux buscarv'!K$1,FALSE)</f>
        <v>MORON</v>
      </c>
      <c r="L1482" s="61" t="str">
        <f>VLOOKUP(Tabla14[[#This Row],[id]],Tabla2[],'aux buscarv'!L$1,FALSE)</f>
        <v>PLAZA SAN MARTIN</v>
      </c>
      <c r="M1482" s="61" t="str">
        <f>VLOOKUP(Tabla14[[#This Row],[id]],Tabla2[],'aux buscarv'!M$1,FALSE)</f>
        <v>NUESTRA SEÑORA DEL BUEN VIAJE 968</v>
      </c>
      <c r="N1482" s="62" t="str">
        <f>VLOOKUP(Tabla14[[#This Row],[id]],Tabla2[],'aux buscarv'!N$1,FALSE)</f>
        <v>https://goo.gl/maps/6FCnEBPHsGM95jCC9</v>
      </c>
      <c r="O1482" t="s">
        <v>129</v>
      </c>
      <c r="P1482" t="s">
        <v>281</v>
      </c>
      <c r="Q1482" t="s">
        <v>111</v>
      </c>
      <c r="R1482">
        <v>10</v>
      </c>
    </row>
    <row r="1483" spans="1:18" x14ac:dyDescent="0.25">
      <c r="A1483" t="s">
        <v>851</v>
      </c>
      <c r="B1483" s="46">
        <f>VLOOKUP(Tabla14[[#This Row],[id]],Tabla2[],'aux buscarv'!B$1,FALSE)</f>
        <v>45014</v>
      </c>
      <c r="C1483" s="61">
        <f>VLOOKUP(Tabla14[[#This Row],[id]],Tabla2[],'aux buscarv'!C$1,FALSE)</f>
        <v>29</v>
      </c>
      <c r="D1483" s="61">
        <f>VLOOKUP(Tabla14[[#This Row],[id]],Tabla2[],'aux buscarv'!D$1,FALSE)</f>
        <v>3</v>
      </c>
      <c r="E1483" s="61">
        <f>VLOOKUP(Tabla14[[#This Row],[id]],Tabla2[],'aux buscarv'!E$1,FALSE)</f>
        <v>2023</v>
      </c>
      <c r="F1483" s="61">
        <f>VLOOKUP(Tabla14[[#This Row],[id]],Tabla2[],'aux buscarv'!F$1,FALSE)</f>
        <v>14</v>
      </c>
      <c r="G1483" s="61" t="str">
        <f>VLOOKUP(Tabla14[[#This Row],[id]],Tabla2[],'aux buscarv'!G$1,FALSE)</f>
        <v>ESTAR</v>
      </c>
      <c r="H1483" s="61" t="str">
        <f>VLOOKUP(Tabla14[[#This Row],[id]],Tabla2[],'aux buscarv'!H$1,FALSE)</f>
        <v>BUENOS AIRES</v>
      </c>
      <c r="I1483" s="61">
        <f>VLOOKUP(Tabla14[[#This Row],[id]],Tabla2[],'aux buscarv'!I$1,FALSE)</f>
        <v>65</v>
      </c>
      <c r="J1483" s="61" t="str">
        <f>VLOOKUP(Tabla14[[#This Row],[id]],Tabla2[],'aux buscarv'!J$1,FALSE)</f>
        <v>MORON</v>
      </c>
      <c r="K1483" s="61" t="str">
        <f>VLOOKUP(Tabla14[[#This Row],[id]],Tabla2[],'aux buscarv'!K$1,FALSE)</f>
        <v>MORON</v>
      </c>
      <c r="L1483" s="61" t="str">
        <f>VLOOKUP(Tabla14[[#This Row],[id]],Tabla2[],'aux buscarv'!L$1,FALSE)</f>
        <v>PLAZA SAN MARTIN</v>
      </c>
      <c r="M1483" s="61" t="str">
        <f>VLOOKUP(Tabla14[[#This Row],[id]],Tabla2[],'aux buscarv'!M$1,FALSE)</f>
        <v>NUESTRA SEÑORA DEL BUEN VIAJE 968</v>
      </c>
      <c r="N1483" s="62" t="str">
        <f>VLOOKUP(Tabla14[[#This Row],[id]],Tabla2[],'aux buscarv'!N$1,FALSE)</f>
        <v>https://goo.gl/maps/6FCnEBPHsGM95jCC9</v>
      </c>
      <c r="O1483" t="s">
        <v>129</v>
      </c>
      <c r="P1483" t="s">
        <v>281</v>
      </c>
      <c r="Q1483" t="s">
        <v>138</v>
      </c>
      <c r="R1483">
        <v>9</v>
      </c>
    </row>
    <row r="1484" spans="1:18" x14ac:dyDescent="0.25">
      <c r="A1484" t="s">
        <v>851</v>
      </c>
      <c r="B1484" s="46">
        <f>VLOOKUP(Tabla14[[#This Row],[id]],Tabla2[],'aux buscarv'!B$1,FALSE)</f>
        <v>45014</v>
      </c>
      <c r="C1484" s="61">
        <f>VLOOKUP(Tabla14[[#This Row],[id]],Tabla2[],'aux buscarv'!C$1,FALSE)</f>
        <v>29</v>
      </c>
      <c r="D1484" s="61">
        <f>VLOOKUP(Tabla14[[#This Row],[id]],Tabla2[],'aux buscarv'!D$1,FALSE)</f>
        <v>3</v>
      </c>
      <c r="E1484" s="61">
        <f>VLOOKUP(Tabla14[[#This Row],[id]],Tabla2[],'aux buscarv'!E$1,FALSE)</f>
        <v>2023</v>
      </c>
      <c r="F1484" s="61">
        <f>VLOOKUP(Tabla14[[#This Row],[id]],Tabla2[],'aux buscarv'!F$1,FALSE)</f>
        <v>14</v>
      </c>
      <c r="G1484" s="61" t="str">
        <f>VLOOKUP(Tabla14[[#This Row],[id]],Tabla2[],'aux buscarv'!G$1,FALSE)</f>
        <v>ESTAR</v>
      </c>
      <c r="H1484" s="61" t="str">
        <f>VLOOKUP(Tabla14[[#This Row],[id]],Tabla2[],'aux buscarv'!H$1,FALSE)</f>
        <v>BUENOS AIRES</v>
      </c>
      <c r="I1484" s="61">
        <f>VLOOKUP(Tabla14[[#This Row],[id]],Tabla2[],'aux buscarv'!I$1,FALSE)</f>
        <v>65</v>
      </c>
      <c r="J1484" s="61" t="str">
        <f>VLOOKUP(Tabla14[[#This Row],[id]],Tabla2[],'aux buscarv'!J$1,FALSE)</f>
        <v>MORON</v>
      </c>
      <c r="K1484" s="61" t="str">
        <f>VLOOKUP(Tabla14[[#This Row],[id]],Tabla2[],'aux buscarv'!K$1,FALSE)</f>
        <v>MORON</v>
      </c>
      <c r="L1484" s="61" t="str">
        <f>VLOOKUP(Tabla14[[#This Row],[id]],Tabla2[],'aux buscarv'!L$1,FALSE)</f>
        <v>PLAZA SAN MARTIN</v>
      </c>
      <c r="M1484" s="61" t="str">
        <f>VLOOKUP(Tabla14[[#This Row],[id]],Tabla2[],'aux buscarv'!M$1,FALSE)</f>
        <v>NUESTRA SEÑORA DEL BUEN VIAJE 968</v>
      </c>
      <c r="N1484" s="62" t="str">
        <f>VLOOKUP(Tabla14[[#This Row],[id]],Tabla2[],'aux buscarv'!N$1,FALSE)</f>
        <v>https://goo.gl/maps/6FCnEBPHsGM95jCC9</v>
      </c>
      <c r="O1484" t="s">
        <v>144</v>
      </c>
      <c r="P1484" t="s">
        <v>145</v>
      </c>
      <c r="Q1484" t="s">
        <v>111</v>
      </c>
      <c r="R1484">
        <v>23</v>
      </c>
    </row>
    <row r="1485" spans="1:18" x14ac:dyDescent="0.25">
      <c r="A1485" t="s">
        <v>851</v>
      </c>
      <c r="B1485" s="46">
        <f>VLOOKUP(Tabla14[[#This Row],[id]],Tabla2[],'aux buscarv'!B$1,FALSE)</f>
        <v>45014</v>
      </c>
      <c r="C1485" s="61">
        <f>VLOOKUP(Tabla14[[#This Row],[id]],Tabla2[],'aux buscarv'!C$1,FALSE)</f>
        <v>29</v>
      </c>
      <c r="D1485" s="61">
        <f>VLOOKUP(Tabla14[[#This Row],[id]],Tabla2[],'aux buscarv'!D$1,FALSE)</f>
        <v>3</v>
      </c>
      <c r="E1485" s="61">
        <f>VLOOKUP(Tabla14[[#This Row],[id]],Tabla2[],'aux buscarv'!E$1,FALSE)</f>
        <v>2023</v>
      </c>
      <c r="F1485" s="61">
        <f>VLOOKUP(Tabla14[[#This Row],[id]],Tabla2[],'aux buscarv'!F$1,FALSE)</f>
        <v>14</v>
      </c>
      <c r="G1485" s="61" t="str">
        <f>VLOOKUP(Tabla14[[#This Row],[id]],Tabla2[],'aux buscarv'!G$1,FALSE)</f>
        <v>ESTAR</v>
      </c>
      <c r="H1485" s="61" t="str">
        <f>VLOOKUP(Tabla14[[#This Row],[id]],Tabla2[],'aux buscarv'!H$1,FALSE)</f>
        <v>BUENOS AIRES</v>
      </c>
      <c r="I1485" s="61">
        <f>VLOOKUP(Tabla14[[#This Row],[id]],Tabla2[],'aux buscarv'!I$1,FALSE)</f>
        <v>65</v>
      </c>
      <c r="J1485" s="61" t="str">
        <f>VLOOKUP(Tabla14[[#This Row],[id]],Tabla2[],'aux buscarv'!J$1,FALSE)</f>
        <v>MORON</v>
      </c>
      <c r="K1485" s="61" t="str">
        <f>VLOOKUP(Tabla14[[#This Row],[id]],Tabla2[],'aux buscarv'!K$1,FALSE)</f>
        <v>MORON</v>
      </c>
      <c r="L1485" s="61" t="str">
        <f>VLOOKUP(Tabla14[[#This Row],[id]],Tabla2[],'aux buscarv'!L$1,FALSE)</f>
        <v>PLAZA SAN MARTIN</v>
      </c>
      <c r="M1485" s="61" t="str">
        <f>VLOOKUP(Tabla14[[#This Row],[id]],Tabla2[],'aux buscarv'!M$1,FALSE)</f>
        <v>NUESTRA SEÑORA DEL BUEN VIAJE 968</v>
      </c>
      <c r="N1485" s="62" t="str">
        <f>VLOOKUP(Tabla14[[#This Row],[id]],Tabla2[],'aux buscarv'!N$1,FALSE)</f>
        <v>https://goo.gl/maps/6FCnEBPHsGM95jCC9</v>
      </c>
      <c r="O1485" t="s">
        <v>144</v>
      </c>
      <c r="P1485" t="s">
        <v>145</v>
      </c>
      <c r="Q1485" t="s">
        <v>146</v>
      </c>
      <c r="R1485">
        <v>96</v>
      </c>
    </row>
    <row r="1486" spans="1:18" x14ac:dyDescent="0.25">
      <c r="A1486" t="s">
        <v>851</v>
      </c>
      <c r="B1486" s="46">
        <f>VLOOKUP(Tabla14[[#This Row],[id]],Tabla2[],'aux buscarv'!B$1,FALSE)</f>
        <v>45014</v>
      </c>
      <c r="C1486" s="61">
        <f>VLOOKUP(Tabla14[[#This Row],[id]],Tabla2[],'aux buscarv'!C$1,FALSE)</f>
        <v>29</v>
      </c>
      <c r="D1486" s="61">
        <f>VLOOKUP(Tabla14[[#This Row],[id]],Tabla2[],'aux buscarv'!D$1,FALSE)</f>
        <v>3</v>
      </c>
      <c r="E1486" s="61">
        <f>VLOOKUP(Tabla14[[#This Row],[id]],Tabla2[],'aux buscarv'!E$1,FALSE)</f>
        <v>2023</v>
      </c>
      <c r="F1486" s="61">
        <f>VLOOKUP(Tabla14[[#This Row],[id]],Tabla2[],'aux buscarv'!F$1,FALSE)</f>
        <v>14</v>
      </c>
      <c r="G1486" s="61" t="str">
        <f>VLOOKUP(Tabla14[[#This Row],[id]],Tabla2[],'aux buscarv'!G$1,FALSE)</f>
        <v>ESTAR</v>
      </c>
      <c r="H1486" s="61" t="str">
        <f>VLOOKUP(Tabla14[[#This Row],[id]],Tabla2[],'aux buscarv'!H$1,FALSE)</f>
        <v>BUENOS AIRES</v>
      </c>
      <c r="I1486" s="61">
        <f>VLOOKUP(Tabla14[[#This Row],[id]],Tabla2[],'aux buscarv'!I$1,FALSE)</f>
        <v>65</v>
      </c>
      <c r="J1486" s="61" t="str">
        <f>VLOOKUP(Tabla14[[#This Row],[id]],Tabla2[],'aux buscarv'!J$1,FALSE)</f>
        <v>MORON</v>
      </c>
      <c r="K1486" s="61" t="str">
        <f>VLOOKUP(Tabla14[[#This Row],[id]],Tabla2[],'aux buscarv'!K$1,FALSE)</f>
        <v>MORON</v>
      </c>
      <c r="L1486" s="61" t="str">
        <f>VLOOKUP(Tabla14[[#This Row],[id]],Tabla2[],'aux buscarv'!L$1,FALSE)</f>
        <v>PLAZA SAN MARTIN</v>
      </c>
      <c r="M1486" s="61" t="str">
        <f>VLOOKUP(Tabla14[[#This Row],[id]],Tabla2[],'aux buscarv'!M$1,FALSE)</f>
        <v>NUESTRA SEÑORA DEL BUEN VIAJE 968</v>
      </c>
      <c r="N1486" s="62" t="str">
        <f>VLOOKUP(Tabla14[[#This Row],[id]],Tabla2[],'aux buscarv'!N$1,FALSE)</f>
        <v>https://goo.gl/maps/6FCnEBPHsGM95jCC9</v>
      </c>
      <c r="O1486" t="s">
        <v>151</v>
      </c>
      <c r="P1486" t="s">
        <v>151</v>
      </c>
      <c r="Q1486" t="s">
        <v>111</v>
      </c>
      <c r="R1486">
        <v>44</v>
      </c>
    </row>
    <row r="1487" spans="1:18" x14ac:dyDescent="0.25">
      <c r="A1487" t="s">
        <v>851</v>
      </c>
      <c r="B1487" s="46">
        <f>VLOOKUP(Tabla14[[#This Row],[id]],Tabla2[],'aux buscarv'!B$1,FALSE)</f>
        <v>45014</v>
      </c>
      <c r="C1487" s="61">
        <f>VLOOKUP(Tabla14[[#This Row],[id]],Tabla2[],'aux buscarv'!C$1,FALSE)</f>
        <v>29</v>
      </c>
      <c r="D1487" s="61">
        <f>VLOOKUP(Tabla14[[#This Row],[id]],Tabla2[],'aux buscarv'!D$1,FALSE)</f>
        <v>3</v>
      </c>
      <c r="E1487" s="61">
        <f>VLOOKUP(Tabla14[[#This Row],[id]],Tabla2[],'aux buscarv'!E$1,FALSE)</f>
        <v>2023</v>
      </c>
      <c r="F1487" s="61">
        <f>VLOOKUP(Tabla14[[#This Row],[id]],Tabla2[],'aux buscarv'!F$1,FALSE)</f>
        <v>14</v>
      </c>
      <c r="G1487" s="61" t="str">
        <f>VLOOKUP(Tabla14[[#This Row],[id]],Tabla2[],'aux buscarv'!G$1,FALSE)</f>
        <v>ESTAR</v>
      </c>
      <c r="H1487" s="61" t="str">
        <f>VLOOKUP(Tabla14[[#This Row],[id]],Tabla2[],'aux buscarv'!H$1,FALSE)</f>
        <v>BUENOS AIRES</v>
      </c>
      <c r="I1487" s="61">
        <f>VLOOKUP(Tabla14[[#This Row],[id]],Tabla2[],'aux buscarv'!I$1,FALSE)</f>
        <v>65</v>
      </c>
      <c r="J1487" s="61" t="str">
        <f>VLOOKUP(Tabla14[[#This Row],[id]],Tabla2[],'aux buscarv'!J$1,FALSE)</f>
        <v>MORON</v>
      </c>
      <c r="K1487" s="61" t="str">
        <f>VLOOKUP(Tabla14[[#This Row],[id]],Tabla2[],'aux buscarv'!K$1,FALSE)</f>
        <v>MORON</v>
      </c>
      <c r="L1487" s="61" t="str">
        <f>VLOOKUP(Tabla14[[#This Row],[id]],Tabla2[],'aux buscarv'!L$1,FALSE)</f>
        <v>PLAZA SAN MARTIN</v>
      </c>
      <c r="M1487" s="61" t="str">
        <f>VLOOKUP(Tabla14[[#This Row],[id]],Tabla2[],'aux buscarv'!M$1,FALSE)</f>
        <v>NUESTRA SEÑORA DEL BUEN VIAJE 968</v>
      </c>
      <c r="N1487" s="62" t="str">
        <f>VLOOKUP(Tabla14[[#This Row],[id]],Tabla2[],'aux buscarv'!N$1,FALSE)</f>
        <v>https://goo.gl/maps/6FCnEBPHsGM95jCC9</v>
      </c>
      <c r="O1487" t="s">
        <v>151</v>
      </c>
      <c r="P1487" t="s">
        <v>151</v>
      </c>
      <c r="Q1487" t="s">
        <v>142</v>
      </c>
      <c r="R1487">
        <v>133</v>
      </c>
    </row>
    <row r="1488" spans="1:18" x14ac:dyDescent="0.25">
      <c r="A1488" t="s">
        <v>851</v>
      </c>
      <c r="B1488" s="46">
        <f>VLOOKUP(Tabla14[[#This Row],[id]],Tabla2[],'aux buscarv'!B$1,FALSE)</f>
        <v>45014</v>
      </c>
      <c r="C1488" s="61">
        <f>VLOOKUP(Tabla14[[#This Row],[id]],Tabla2[],'aux buscarv'!C$1,FALSE)</f>
        <v>29</v>
      </c>
      <c r="D1488" s="61">
        <f>VLOOKUP(Tabla14[[#This Row],[id]],Tabla2[],'aux buscarv'!D$1,FALSE)</f>
        <v>3</v>
      </c>
      <c r="E1488" s="61">
        <f>VLOOKUP(Tabla14[[#This Row],[id]],Tabla2[],'aux buscarv'!E$1,FALSE)</f>
        <v>2023</v>
      </c>
      <c r="F1488" s="61">
        <f>VLOOKUP(Tabla14[[#This Row],[id]],Tabla2[],'aux buscarv'!F$1,FALSE)</f>
        <v>14</v>
      </c>
      <c r="G1488" s="61" t="str">
        <f>VLOOKUP(Tabla14[[#This Row],[id]],Tabla2[],'aux buscarv'!G$1,FALSE)</f>
        <v>ESTAR</v>
      </c>
      <c r="H1488" s="61" t="str">
        <f>VLOOKUP(Tabla14[[#This Row],[id]],Tabla2[],'aux buscarv'!H$1,FALSE)</f>
        <v>BUENOS AIRES</v>
      </c>
      <c r="I1488" s="61">
        <f>VLOOKUP(Tabla14[[#This Row],[id]],Tabla2[],'aux buscarv'!I$1,FALSE)</f>
        <v>65</v>
      </c>
      <c r="J1488" s="61" t="str">
        <f>VLOOKUP(Tabla14[[#This Row],[id]],Tabla2[],'aux buscarv'!J$1,FALSE)</f>
        <v>MORON</v>
      </c>
      <c r="K1488" s="61" t="str">
        <f>VLOOKUP(Tabla14[[#This Row],[id]],Tabla2[],'aux buscarv'!K$1,FALSE)</f>
        <v>MORON</v>
      </c>
      <c r="L1488" s="61" t="str">
        <f>VLOOKUP(Tabla14[[#This Row],[id]],Tabla2[],'aux buscarv'!L$1,FALSE)</f>
        <v>PLAZA SAN MARTIN</v>
      </c>
      <c r="M1488" s="61" t="str">
        <f>VLOOKUP(Tabla14[[#This Row],[id]],Tabla2[],'aux buscarv'!M$1,FALSE)</f>
        <v>NUESTRA SEÑORA DEL BUEN VIAJE 968</v>
      </c>
      <c r="N1488" s="62" t="str">
        <f>VLOOKUP(Tabla14[[#This Row],[id]],Tabla2[],'aux buscarv'!N$1,FALSE)</f>
        <v>https://goo.gl/maps/6FCnEBPHsGM95jCC9</v>
      </c>
      <c r="O1488" t="s">
        <v>153</v>
      </c>
      <c r="P1488" t="s">
        <v>153</v>
      </c>
      <c r="Q1488" t="s">
        <v>111</v>
      </c>
      <c r="R1488">
        <v>12</v>
      </c>
    </row>
    <row r="1489" spans="1:18" x14ac:dyDescent="0.25">
      <c r="A1489" t="s">
        <v>851</v>
      </c>
      <c r="B1489" s="46">
        <f>VLOOKUP(Tabla14[[#This Row],[id]],Tabla2[],'aux buscarv'!B$1,FALSE)</f>
        <v>45014</v>
      </c>
      <c r="C1489" s="61">
        <f>VLOOKUP(Tabla14[[#This Row],[id]],Tabla2[],'aux buscarv'!C$1,FALSE)</f>
        <v>29</v>
      </c>
      <c r="D1489" s="61">
        <f>VLOOKUP(Tabla14[[#This Row],[id]],Tabla2[],'aux buscarv'!D$1,FALSE)</f>
        <v>3</v>
      </c>
      <c r="E1489" s="61">
        <f>VLOOKUP(Tabla14[[#This Row],[id]],Tabla2[],'aux buscarv'!E$1,FALSE)</f>
        <v>2023</v>
      </c>
      <c r="F1489" s="61">
        <f>VLOOKUP(Tabla14[[#This Row],[id]],Tabla2[],'aux buscarv'!F$1,FALSE)</f>
        <v>14</v>
      </c>
      <c r="G1489" s="61" t="str">
        <f>VLOOKUP(Tabla14[[#This Row],[id]],Tabla2[],'aux buscarv'!G$1,FALSE)</f>
        <v>ESTAR</v>
      </c>
      <c r="H1489" s="61" t="str">
        <f>VLOOKUP(Tabla14[[#This Row],[id]],Tabla2[],'aux buscarv'!H$1,FALSE)</f>
        <v>BUENOS AIRES</v>
      </c>
      <c r="I1489" s="61">
        <f>VLOOKUP(Tabla14[[#This Row],[id]],Tabla2[],'aux buscarv'!I$1,FALSE)</f>
        <v>65</v>
      </c>
      <c r="J1489" s="61" t="str">
        <f>VLOOKUP(Tabla14[[#This Row],[id]],Tabla2[],'aux buscarv'!J$1,FALSE)</f>
        <v>MORON</v>
      </c>
      <c r="K1489" s="61" t="str">
        <f>VLOOKUP(Tabla14[[#This Row],[id]],Tabla2[],'aux buscarv'!K$1,FALSE)</f>
        <v>MORON</v>
      </c>
      <c r="L1489" s="61" t="str">
        <f>VLOOKUP(Tabla14[[#This Row],[id]],Tabla2[],'aux buscarv'!L$1,FALSE)</f>
        <v>PLAZA SAN MARTIN</v>
      </c>
      <c r="M1489" s="61" t="str">
        <f>VLOOKUP(Tabla14[[#This Row],[id]],Tabla2[],'aux buscarv'!M$1,FALSE)</f>
        <v>NUESTRA SEÑORA DEL BUEN VIAJE 968</v>
      </c>
      <c r="N1489" s="62" t="str">
        <f>VLOOKUP(Tabla14[[#This Row],[id]],Tabla2[],'aux buscarv'!N$1,FALSE)</f>
        <v>https://goo.gl/maps/6FCnEBPHsGM95jCC9</v>
      </c>
      <c r="O1489" t="s">
        <v>153</v>
      </c>
      <c r="P1489" t="s">
        <v>153</v>
      </c>
      <c r="Q1489" t="s">
        <v>154</v>
      </c>
      <c r="R1489">
        <v>12</v>
      </c>
    </row>
    <row r="1490" spans="1:18" x14ac:dyDescent="0.25">
      <c r="A1490" t="s">
        <v>851</v>
      </c>
      <c r="B1490" s="46">
        <f>VLOOKUP(Tabla14[[#This Row],[id]],Tabla2[],'aux buscarv'!B$1,FALSE)</f>
        <v>45014</v>
      </c>
      <c r="C1490" s="61">
        <f>VLOOKUP(Tabla14[[#This Row],[id]],Tabla2[],'aux buscarv'!C$1,FALSE)</f>
        <v>29</v>
      </c>
      <c r="D1490" s="61">
        <f>VLOOKUP(Tabla14[[#This Row],[id]],Tabla2[],'aux buscarv'!D$1,FALSE)</f>
        <v>3</v>
      </c>
      <c r="E1490" s="61">
        <f>VLOOKUP(Tabla14[[#This Row],[id]],Tabla2[],'aux buscarv'!E$1,FALSE)</f>
        <v>2023</v>
      </c>
      <c r="F1490" s="61">
        <f>VLOOKUP(Tabla14[[#This Row],[id]],Tabla2[],'aux buscarv'!F$1,FALSE)</f>
        <v>14</v>
      </c>
      <c r="G1490" s="61" t="str">
        <f>VLOOKUP(Tabla14[[#This Row],[id]],Tabla2[],'aux buscarv'!G$1,FALSE)</f>
        <v>ESTAR</v>
      </c>
      <c r="H1490" s="61" t="str">
        <f>VLOOKUP(Tabla14[[#This Row],[id]],Tabla2[],'aux buscarv'!H$1,FALSE)</f>
        <v>BUENOS AIRES</v>
      </c>
      <c r="I1490" s="61">
        <f>VLOOKUP(Tabla14[[#This Row],[id]],Tabla2[],'aux buscarv'!I$1,FALSE)</f>
        <v>65</v>
      </c>
      <c r="J1490" s="61" t="str">
        <f>VLOOKUP(Tabla14[[#This Row],[id]],Tabla2[],'aux buscarv'!J$1,FALSE)</f>
        <v>MORON</v>
      </c>
      <c r="K1490" s="61" t="str">
        <f>VLOOKUP(Tabla14[[#This Row],[id]],Tabla2[],'aux buscarv'!K$1,FALSE)</f>
        <v>MORON</v>
      </c>
      <c r="L1490" s="61" t="str">
        <f>VLOOKUP(Tabla14[[#This Row],[id]],Tabla2[],'aux buscarv'!L$1,FALSE)</f>
        <v>PLAZA SAN MARTIN</v>
      </c>
      <c r="M1490" s="61" t="str">
        <f>VLOOKUP(Tabla14[[#This Row],[id]],Tabla2[],'aux buscarv'!M$1,FALSE)</f>
        <v>NUESTRA SEÑORA DEL BUEN VIAJE 968</v>
      </c>
      <c r="N1490" s="62" t="str">
        <f>VLOOKUP(Tabla14[[#This Row],[id]],Tabla2[],'aux buscarv'!N$1,FALSE)</f>
        <v>https://goo.gl/maps/6FCnEBPHsGM95jCC9</v>
      </c>
      <c r="O1490" t="s">
        <v>153</v>
      </c>
      <c r="P1490" t="s">
        <v>153</v>
      </c>
      <c r="Q1490" t="s">
        <v>155</v>
      </c>
      <c r="R1490">
        <v>9</v>
      </c>
    </row>
    <row r="1491" spans="1:18" x14ac:dyDescent="0.25">
      <c r="A1491" t="s">
        <v>851</v>
      </c>
      <c r="B1491" s="46">
        <f>VLOOKUP(Tabla14[[#This Row],[id]],Tabla2[],'aux buscarv'!B$1,FALSE)</f>
        <v>45014</v>
      </c>
      <c r="C1491" s="61">
        <f>VLOOKUP(Tabla14[[#This Row],[id]],Tabla2[],'aux buscarv'!C$1,FALSE)</f>
        <v>29</v>
      </c>
      <c r="D1491" s="61">
        <f>VLOOKUP(Tabla14[[#This Row],[id]],Tabla2[],'aux buscarv'!D$1,FALSE)</f>
        <v>3</v>
      </c>
      <c r="E1491" s="61">
        <f>VLOOKUP(Tabla14[[#This Row],[id]],Tabla2[],'aux buscarv'!E$1,FALSE)</f>
        <v>2023</v>
      </c>
      <c r="F1491" s="61">
        <f>VLOOKUP(Tabla14[[#This Row],[id]],Tabla2[],'aux buscarv'!F$1,FALSE)</f>
        <v>14</v>
      </c>
      <c r="G1491" s="61" t="str">
        <f>VLOOKUP(Tabla14[[#This Row],[id]],Tabla2[],'aux buscarv'!G$1,FALSE)</f>
        <v>ESTAR</v>
      </c>
      <c r="H1491" s="61" t="str">
        <f>VLOOKUP(Tabla14[[#This Row],[id]],Tabla2[],'aux buscarv'!H$1,FALSE)</f>
        <v>BUENOS AIRES</v>
      </c>
      <c r="I1491" s="61">
        <f>VLOOKUP(Tabla14[[#This Row],[id]],Tabla2[],'aux buscarv'!I$1,FALSE)</f>
        <v>65</v>
      </c>
      <c r="J1491" s="61" t="str">
        <f>VLOOKUP(Tabla14[[#This Row],[id]],Tabla2[],'aux buscarv'!J$1,FALSE)</f>
        <v>MORON</v>
      </c>
      <c r="K1491" s="61" t="str">
        <f>VLOOKUP(Tabla14[[#This Row],[id]],Tabla2[],'aux buscarv'!K$1,FALSE)</f>
        <v>MORON</v>
      </c>
      <c r="L1491" s="61" t="str">
        <f>VLOOKUP(Tabla14[[#This Row],[id]],Tabla2[],'aux buscarv'!L$1,FALSE)</f>
        <v>PLAZA SAN MARTIN</v>
      </c>
      <c r="M1491" s="61" t="str">
        <f>VLOOKUP(Tabla14[[#This Row],[id]],Tabla2[],'aux buscarv'!M$1,FALSE)</f>
        <v>NUESTRA SEÑORA DEL BUEN VIAJE 968</v>
      </c>
      <c r="N1491" s="62" t="str">
        <f>VLOOKUP(Tabla14[[#This Row],[id]],Tabla2[],'aux buscarv'!N$1,FALSE)</f>
        <v>https://goo.gl/maps/6FCnEBPHsGM95jCC9</v>
      </c>
      <c r="O1491" t="s">
        <v>153</v>
      </c>
      <c r="P1491" t="s">
        <v>153</v>
      </c>
      <c r="Q1491" t="s">
        <v>157</v>
      </c>
      <c r="R1491">
        <v>1</v>
      </c>
    </row>
    <row r="1492" spans="1:18" x14ac:dyDescent="0.25">
      <c r="A1492" t="s">
        <v>851</v>
      </c>
      <c r="B1492" s="46">
        <f>VLOOKUP(Tabla14[[#This Row],[id]],Tabla2[],'aux buscarv'!B$1,FALSE)</f>
        <v>45014</v>
      </c>
      <c r="C1492" s="61">
        <f>VLOOKUP(Tabla14[[#This Row],[id]],Tabla2[],'aux buscarv'!C$1,FALSE)</f>
        <v>29</v>
      </c>
      <c r="D1492" s="61">
        <f>VLOOKUP(Tabla14[[#This Row],[id]],Tabla2[],'aux buscarv'!D$1,FALSE)</f>
        <v>3</v>
      </c>
      <c r="E1492" s="61">
        <f>VLOOKUP(Tabla14[[#This Row],[id]],Tabla2[],'aux buscarv'!E$1,FALSE)</f>
        <v>2023</v>
      </c>
      <c r="F1492" s="61">
        <f>VLOOKUP(Tabla14[[#This Row],[id]],Tabla2[],'aux buscarv'!F$1,FALSE)</f>
        <v>14</v>
      </c>
      <c r="G1492" s="61" t="str">
        <f>VLOOKUP(Tabla14[[#This Row],[id]],Tabla2[],'aux buscarv'!G$1,FALSE)</f>
        <v>ESTAR</v>
      </c>
      <c r="H1492" s="61" t="str">
        <f>VLOOKUP(Tabla14[[#This Row],[id]],Tabla2[],'aux buscarv'!H$1,FALSE)</f>
        <v>BUENOS AIRES</v>
      </c>
      <c r="I1492" s="61">
        <f>VLOOKUP(Tabla14[[#This Row],[id]],Tabla2[],'aux buscarv'!I$1,FALSE)</f>
        <v>65</v>
      </c>
      <c r="J1492" s="61" t="str">
        <f>VLOOKUP(Tabla14[[#This Row],[id]],Tabla2[],'aux buscarv'!J$1,FALSE)</f>
        <v>MORON</v>
      </c>
      <c r="K1492" s="61" t="str">
        <f>VLOOKUP(Tabla14[[#This Row],[id]],Tabla2[],'aux buscarv'!K$1,FALSE)</f>
        <v>MORON</v>
      </c>
      <c r="L1492" s="61" t="str">
        <f>VLOOKUP(Tabla14[[#This Row],[id]],Tabla2[],'aux buscarv'!L$1,FALSE)</f>
        <v>PLAZA SAN MARTIN</v>
      </c>
      <c r="M1492" s="61" t="str">
        <f>VLOOKUP(Tabla14[[#This Row],[id]],Tabla2[],'aux buscarv'!M$1,FALSE)</f>
        <v>NUESTRA SEÑORA DEL BUEN VIAJE 968</v>
      </c>
      <c r="N1492" s="62" t="str">
        <f>VLOOKUP(Tabla14[[#This Row],[id]],Tabla2[],'aux buscarv'!N$1,FALSE)</f>
        <v>https://goo.gl/maps/6FCnEBPHsGM95jCC9</v>
      </c>
      <c r="O1492" t="s">
        <v>153</v>
      </c>
      <c r="P1492" t="s">
        <v>153</v>
      </c>
      <c r="Q1492" t="s">
        <v>158</v>
      </c>
      <c r="R1492">
        <v>1</v>
      </c>
    </row>
    <row r="1493" spans="1:18" x14ac:dyDescent="0.25">
      <c r="A1493" t="s">
        <v>851</v>
      </c>
      <c r="B1493" s="46">
        <f>VLOOKUP(Tabla14[[#This Row],[id]],Tabla2[],'aux buscarv'!B$1,FALSE)</f>
        <v>45014</v>
      </c>
      <c r="C1493" s="61">
        <f>VLOOKUP(Tabla14[[#This Row],[id]],Tabla2[],'aux buscarv'!C$1,FALSE)</f>
        <v>29</v>
      </c>
      <c r="D1493" s="61">
        <f>VLOOKUP(Tabla14[[#This Row],[id]],Tabla2[],'aux buscarv'!D$1,FALSE)</f>
        <v>3</v>
      </c>
      <c r="E1493" s="61">
        <f>VLOOKUP(Tabla14[[#This Row],[id]],Tabla2[],'aux buscarv'!E$1,FALSE)</f>
        <v>2023</v>
      </c>
      <c r="F1493" s="61">
        <f>VLOOKUP(Tabla14[[#This Row],[id]],Tabla2[],'aux buscarv'!F$1,FALSE)</f>
        <v>14</v>
      </c>
      <c r="G1493" s="61" t="str">
        <f>VLOOKUP(Tabla14[[#This Row],[id]],Tabla2[],'aux buscarv'!G$1,FALSE)</f>
        <v>ESTAR</v>
      </c>
      <c r="H1493" s="61" t="str">
        <f>VLOOKUP(Tabla14[[#This Row],[id]],Tabla2[],'aux buscarv'!H$1,FALSE)</f>
        <v>BUENOS AIRES</v>
      </c>
      <c r="I1493" s="61">
        <f>VLOOKUP(Tabla14[[#This Row],[id]],Tabla2[],'aux buscarv'!I$1,FALSE)</f>
        <v>65</v>
      </c>
      <c r="J1493" s="61" t="str">
        <f>VLOOKUP(Tabla14[[#This Row],[id]],Tabla2[],'aux buscarv'!J$1,FALSE)</f>
        <v>MORON</v>
      </c>
      <c r="K1493" s="61" t="str">
        <f>VLOOKUP(Tabla14[[#This Row],[id]],Tabla2[],'aux buscarv'!K$1,FALSE)</f>
        <v>MORON</v>
      </c>
      <c r="L1493" s="61" t="str">
        <f>VLOOKUP(Tabla14[[#This Row],[id]],Tabla2[],'aux buscarv'!L$1,FALSE)</f>
        <v>PLAZA SAN MARTIN</v>
      </c>
      <c r="M1493" s="61" t="str">
        <f>VLOOKUP(Tabla14[[#This Row],[id]],Tabla2[],'aux buscarv'!M$1,FALSE)</f>
        <v>NUESTRA SEÑORA DEL BUEN VIAJE 968</v>
      </c>
      <c r="N1493" s="62" t="str">
        <f>VLOOKUP(Tabla14[[#This Row],[id]],Tabla2[],'aux buscarv'!N$1,FALSE)</f>
        <v>https://goo.gl/maps/6FCnEBPHsGM95jCC9</v>
      </c>
      <c r="O1493" t="s">
        <v>153</v>
      </c>
      <c r="P1493" t="s">
        <v>153</v>
      </c>
      <c r="Q1493" t="s">
        <v>134</v>
      </c>
      <c r="R1493">
        <v>5</v>
      </c>
    </row>
    <row r="1494" spans="1:18" x14ac:dyDescent="0.25">
      <c r="A1494" t="s">
        <v>817</v>
      </c>
      <c r="B1494" s="46">
        <f>VLOOKUP(Tabla14[[#This Row],[id]],Tabla2[],'aux buscarv'!B$1,FALSE)</f>
        <v>45014</v>
      </c>
      <c r="C1494" s="61">
        <f>VLOOKUP(Tabla14[[#This Row],[id]],Tabla2[],'aux buscarv'!C$1,FALSE)</f>
        <v>29</v>
      </c>
      <c r="D1494" s="61">
        <f>VLOOKUP(Tabla14[[#This Row],[id]],Tabla2[],'aux buscarv'!D$1,FALSE)</f>
        <v>3</v>
      </c>
      <c r="E1494" s="61">
        <f>VLOOKUP(Tabla14[[#This Row],[id]],Tabla2[],'aux buscarv'!E$1,FALSE)</f>
        <v>2023</v>
      </c>
      <c r="F1494" s="61">
        <f>VLOOKUP(Tabla14[[#This Row],[id]],Tabla2[],'aux buscarv'!F$1,FALSE)</f>
        <v>14</v>
      </c>
      <c r="G1494" s="61" t="str">
        <f>VLOOKUP(Tabla14[[#This Row],[id]],Tabla2[],'aux buscarv'!G$1,FALSE)</f>
        <v>EETB</v>
      </c>
      <c r="H1494" s="61" t="str">
        <f>VLOOKUP(Tabla14[[#This Row],[id]],Tabla2[],'aux buscarv'!H$1,FALSE)</f>
        <v>CABA</v>
      </c>
      <c r="I1494" s="61">
        <f>VLOOKUP(Tabla14[[#This Row],[id]],Tabla2[],'aux buscarv'!I$1,FALSE)</f>
        <v>63</v>
      </c>
      <c r="J1494" s="61" t="str">
        <f>VLOOKUP(Tabla14[[#This Row],[id]],Tabla2[],'aux buscarv'!J$1,FALSE)</f>
        <v>COMUNA 7</v>
      </c>
      <c r="K1494" s="61" t="str">
        <f>VLOOKUP(Tabla14[[#This Row],[id]],Tabla2[],'aux buscarv'!K$1,FALSE)</f>
        <v>FLORES</v>
      </c>
      <c r="L1494" s="61" t="str">
        <f>VLOOKUP(Tabla14[[#This Row],[id]],Tabla2[],'aux buscarv'!L$1,FALSE)</f>
        <v>PLAZA EL CAMPITO</v>
      </c>
      <c r="M1494" s="61" t="str">
        <f>VLOOKUP(Tabla14[[#This Row],[id]],Tabla2[],'aux buscarv'!M$1,FALSE)</f>
        <v>AV RIESTRA Y AGUSTIN DE VEDIA</v>
      </c>
      <c r="N1494" s="62" t="str">
        <f>VLOOKUP(Tabla14[[#This Row],[id]],Tabla2[],'aux buscarv'!N$1,FALSE)</f>
        <v>https://maps.app.goo.gl/7wKJepZhfZvE4u6s8</v>
      </c>
      <c r="O1494" t="s">
        <v>109</v>
      </c>
      <c r="P1494" t="s">
        <v>110</v>
      </c>
      <c r="Q1494" t="s">
        <v>111</v>
      </c>
      <c r="R1494">
        <v>48</v>
      </c>
    </row>
    <row r="1495" spans="1:18" x14ac:dyDescent="0.25">
      <c r="A1495" t="s">
        <v>817</v>
      </c>
      <c r="B1495" s="46">
        <f>VLOOKUP(Tabla14[[#This Row],[id]],Tabla2[],'aux buscarv'!B$1,FALSE)</f>
        <v>45014</v>
      </c>
      <c r="C1495" s="61">
        <f>VLOOKUP(Tabla14[[#This Row],[id]],Tabla2[],'aux buscarv'!C$1,FALSE)</f>
        <v>29</v>
      </c>
      <c r="D1495" s="61">
        <f>VLOOKUP(Tabla14[[#This Row],[id]],Tabla2[],'aux buscarv'!D$1,FALSE)</f>
        <v>3</v>
      </c>
      <c r="E1495" s="61">
        <f>VLOOKUP(Tabla14[[#This Row],[id]],Tabla2[],'aux buscarv'!E$1,FALSE)</f>
        <v>2023</v>
      </c>
      <c r="F1495" s="61">
        <f>VLOOKUP(Tabla14[[#This Row],[id]],Tabla2[],'aux buscarv'!F$1,FALSE)</f>
        <v>14</v>
      </c>
      <c r="G1495" s="61" t="str">
        <f>VLOOKUP(Tabla14[[#This Row],[id]],Tabla2[],'aux buscarv'!G$1,FALSE)</f>
        <v>EETB</v>
      </c>
      <c r="H1495" s="61" t="str">
        <f>VLOOKUP(Tabla14[[#This Row],[id]],Tabla2[],'aux buscarv'!H$1,FALSE)</f>
        <v>CABA</v>
      </c>
      <c r="I1495" s="61">
        <f>VLOOKUP(Tabla14[[#This Row],[id]],Tabla2[],'aux buscarv'!I$1,FALSE)</f>
        <v>63</v>
      </c>
      <c r="J1495" s="61" t="str">
        <f>VLOOKUP(Tabla14[[#This Row],[id]],Tabla2[],'aux buscarv'!J$1,FALSE)</f>
        <v>COMUNA 7</v>
      </c>
      <c r="K1495" s="61" t="str">
        <f>VLOOKUP(Tabla14[[#This Row],[id]],Tabla2[],'aux buscarv'!K$1,FALSE)</f>
        <v>FLORES</v>
      </c>
      <c r="L1495" s="61" t="str">
        <f>VLOOKUP(Tabla14[[#This Row],[id]],Tabla2[],'aux buscarv'!L$1,FALSE)</f>
        <v>PLAZA EL CAMPITO</v>
      </c>
      <c r="M1495" s="61" t="str">
        <f>VLOOKUP(Tabla14[[#This Row],[id]],Tabla2[],'aux buscarv'!M$1,FALSE)</f>
        <v>AV RIESTRA Y AGUSTIN DE VEDIA</v>
      </c>
      <c r="N1495" s="62" t="str">
        <f>VLOOKUP(Tabla14[[#This Row],[id]],Tabla2[],'aux buscarv'!N$1,FALSE)</f>
        <v>https://maps.app.goo.gl/7wKJepZhfZvE4u6s8</v>
      </c>
      <c r="O1495" t="s">
        <v>109</v>
      </c>
      <c r="P1495" t="s">
        <v>110</v>
      </c>
      <c r="Q1495" t="s">
        <v>112</v>
      </c>
      <c r="R1495">
        <v>82</v>
      </c>
    </row>
    <row r="1496" spans="1:18" x14ac:dyDescent="0.25">
      <c r="A1496" t="s">
        <v>817</v>
      </c>
      <c r="B1496" s="46">
        <f>VLOOKUP(Tabla14[[#This Row],[id]],Tabla2[],'aux buscarv'!B$1,FALSE)</f>
        <v>45014</v>
      </c>
      <c r="C1496" s="61">
        <f>VLOOKUP(Tabla14[[#This Row],[id]],Tabla2[],'aux buscarv'!C$1,FALSE)</f>
        <v>29</v>
      </c>
      <c r="D1496" s="61">
        <f>VLOOKUP(Tabla14[[#This Row],[id]],Tabla2[],'aux buscarv'!D$1,FALSE)</f>
        <v>3</v>
      </c>
      <c r="E1496" s="61">
        <f>VLOOKUP(Tabla14[[#This Row],[id]],Tabla2[],'aux buscarv'!E$1,FALSE)</f>
        <v>2023</v>
      </c>
      <c r="F1496" s="61">
        <f>VLOOKUP(Tabla14[[#This Row],[id]],Tabla2[],'aux buscarv'!F$1,FALSE)</f>
        <v>14</v>
      </c>
      <c r="G1496" s="61" t="str">
        <f>VLOOKUP(Tabla14[[#This Row],[id]],Tabla2[],'aux buscarv'!G$1,FALSE)</f>
        <v>EETB</v>
      </c>
      <c r="H1496" s="61" t="str">
        <f>VLOOKUP(Tabla14[[#This Row],[id]],Tabla2[],'aux buscarv'!H$1,FALSE)</f>
        <v>CABA</v>
      </c>
      <c r="I1496" s="61">
        <f>VLOOKUP(Tabla14[[#This Row],[id]],Tabla2[],'aux buscarv'!I$1,FALSE)</f>
        <v>63</v>
      </c>
      <c r="J1496" s="61" t="str">
        <f>VLOOKUP(Tabla14[[#This Row],[id]],Tabla2[],'aux buscarv'!J$1,FALSE)</f>
        <v>COMUNA 7</v>
      </c>
      <c r="K1496" s="61" t="str">
        <f>VLOOKUP(Tabla14[[#This Row],[id]],Tabla2[],'aux buscarv'!K$1,FALSE)</f>
        <v>FLORES</v>
      </c>
      <c r="L1496" s="61" t="str">
        <f>VLOOKUP(Tabla14[[#This Row],[id]],Tabla2[],'aux buscarv'!L$1,FALSE)</f>
        <v>PLAZA EL CAMPITO</v>
      </c>
      <c r="M1496" s="61" t="str">
        <f>VLOOKUP(Tabla14[[#This Row],[id]],Tabla2[],'aux buscarv'!M$1,FALSE)</f>
        <v>AV RIESTRA Y AGUSTIN DE VEDIA</v>
      </c>
      <c r="N1496" s="62" t="str">
        <f>VLOOKUP(Tabla14[[#This Row],[id]],Tabla2[],'aux buscarv'!N$1,FALSE)</f>
        <v>https://maps.app.goo.gl/7wKJepZhfZvE4u6s8</v>
      </c>
      <c r="O1496" t="s">
        <v>109</v>
      </c>
      <c r="P1496" t="s">
        <v>113</v>
      </c>
      <c r="Q1496" t="s">
        <v>112</v>
      </c>
      <c r="R1496">
        <v>23</v>
      </c>
    </row>
    <row r="1497" spans="1:18" x14ac:dyDescent="0.25">
      <c r="A1497" t="s">
        <v>817</v>
      </c>
      <c r="B1497" s="46">
        <f>VLOOKUP(Tabla14[[#This Row],[id]],Tabla2[],'aux buscarv'!B$1,FALSE)</f>
        <v>45014</v>
      </c>
      <c r="C1497" s="61">
        <f>VLOOKUP(Tabla14[[#This Row],[id]],Tabla2[],'aux buscarv'!C$1,FALSE)</f>
        <v>29</v>
      </c>
      <c r="D1497" s="61">
        <f>VLOOKUP(Tabla14[[#This Row],[id]],Tabla2[],'aux buscarv'!D$1,FALSE)</f>
        <v>3</v>
      </c>
      <c r="E1497" s="61">
        <f>VLOOKUP(Tabla14[[#This Row],[id]],Tabla2[],'aux buscarv'!E$1,FALSE)</f>
        <v>2023</v>
      </c>
      <c r="F1497" s="61">
        <f>VLOOKUP(Tabla14[[#This Row],[id]],Tabla2[],'aux buscarv'!F$1,FALSE)</f>
        <v>14</v>
      </c>
      <c r="G1497" s="61" t="str">
        <f>VLOOKUP(Tabla14[[#This Row],[id]],Tabla2[],'aux buscarv'!G$1,FALSE)</f>
        <v>EETB</v>
      </c>
      <c r="H1497" s="61" t="str">
        <f>VLOOKUP(Tabla14[[#This Row],[id]],Tabla2[],'aux buscarv'!H$1,FALSE)</f>
        <v>CABA</v>
      </c>
      <c r="I1497" s="61">
        <f>VLOOKUP(Tabla14[[#This Row],[id]],Tabla2[],'aux buscarv'!I$1,FALSE)</f>
        <v>63</v>
      </c>
      <c r="J1497" s="61" t="str">
        <f>VLOOKUP(Tabla14[[#This Row],[id]],Tabla2[],'aux buscarv'!J$1,FALSE)</f>
        <v>COMUNA 7</v>
      </c>
      <c r="K1497" s="61" t="str">
        <f>VLOOKUP(Tabla14[[#This Row],[id]],Tabla2[],'aux buscarv'!K$1,FALSE)</f>
        <v>FLORES</v>
      </c>
      <c r="L1497" s="61" t="str">
        <f>VLOOKUP(Tabla14[[#This Row],[id]],Tabla2[],'aux buscarv'!L$1,FALSE)</f>
        <v>PLAZA EL CAMPITO</v>
      </c>
      <c r="M1497" s="61" t="str">
        <f>VLOOKUP(Tabla14[[#This Row],[id]],Tabla2[],'aux buscarv'!M$1,FALSE)</f>
        <v>AV RIESTRA Y AGUSTIN DE VEDIA</v>
      </c>
      <c r="N1497" s="62" t="str">
        <f>VLOOKUP(Tabla14[[#This Row],[id]],Tabla2[],'aux buscarv'!N$1,FALSE)</f>
        <v>https://maps.app.goo.gl/7wKJepZhfZvE4u6s8</v>
      </c>
      <c r="O1497" t="s">
        <v>114</v>
      </c>
      <c r="P1497" t="s">
        <v>115</v>
      </c>
      <c r="Q1497" t="s">
        <v>111</v>
      </c>
      <c r="R1497">
        <v>43</v>
      </c>
    </row>
    <row r="1498" spans="1:18" x14ac:dyDescent="0.25">
      <c r="A1498" t="s">
        <v>817</v>
      </c>
      <c r="B1498" s="46">
        <f>VLOOKUP(Tabla14[[#This Row],[id]],Tabla2[],'aux buscarv'!B$1,FALSE)</f>
        <v>45014</v>
      </c>
      <c r="C1498" s="61">
        <f>VLOOKUP(Tabla14[[#This Row],[id]],Tabla2[],'aux buscarv'!C$1,FALSE)</f>
        <v>29</v>
      </c>
      <c r="D1498" s="61">
        <f>VLOOKUP(Tabla14[[#This Row],[id]],Tabla2[],'aux buscarv'!D$1,FALSE)</f>
        <v>3</v>
      </c>
      <c r="E1498" s="61">
        <f>VLOOKUP(Tabla14[[#This Row],[id]],Tabla2[],'aux buscarv'!E$1,FALSE)</f>
        <v>2023</v>
      </c>
      <c r="F1498" s="61">
        <f>VLOOKUP(Tabla14[[#This Row],[id]],Tabla2[],'aux buscarv'!F$1,FALSE)</f>
        <v>14</v>
      </c>
      <c r="G1498" s="61" t="str">
        <f>VLOOKUP(Tabla14[[#This Row],[id]],Tabla2[],'aux buscarv'!G$1,FALSE)</f>
        <v>EETB</v>
      </c>
      <c r="H1498" s="61" t="str">
        <f>VLOOKUP(Tabla14[[#This Row],[id]],Tabla2[],'aux buscarv'!H$1,FALSE)</f>
        <v>CABA</v>
      </c>
      <c r="I1498" s="61">
        <f>VLOOKUP(Tabla14[[#This Row],[id]],Tabla2[],'aux buscarv'!I$1,FALSE)</f>
        <v>63</v>
      </c>
      <c r="J1498" s="61" t="str">
        <f>VLOOKUP(Tabla14[[#This Row],[id]],Tabla2[],'aux buscarv'!J$1,FALSE)</f>
        <v>COMUNA 7</v>
      </c>
      <c r="K1498" s="61" t="str">
        <f>VLOOKUP(Tabla14[[#This Row],[id]],Tabla2[],'aux buscarv'!K$1,FALSE)</f>
        <v>FLORES</v>
      </c>
      <c r="L1498" s="61" t="str">
        <f>VLOOKUP(Tabla14[[#This Row],[id]],Tabla2[],'aux buscarv'!L$1,FALSE)</f>
        <v>PLAZA EL CAMPITO</v>
      </c>
      <c r="M1498" s="61" t="str">
        <f>VLOOKUP(Tabla14[[#This Row],[id]],Tabla2[],'aux buscarv'!M$1,FALSE)</f>
        <v>AV RIESTRA Y AGUSTIN DE VEDIA</v>
      </c>
      <c r="N1498" s="62" t="str">
        <f>VLOOKUP(Tabla14[[#This Row],[id]],Tabla2[],'aux buscarv'!N$1,FALSE)</f>
        <v>https://maps.app.goo.gl/7wKJepZhfZvE4u6s8</v>
      </c>
      <c r="O1498" t="s">
        <v>114</v>
      </c>
      <c r="P1498" t="s">
        <v>123</v>
      </c>
      <c r="Q1498" t="s">
        <v>124</v>
      </c>
      <c r="R1498">
        <v>5</v>
      </c>
    </row>
    <row r="1499" spans="1:18" x14ac:dyDescent="0.25">
      <c r="A1499" t="s">
        <v>817</v>
      </c>
      <c r="B1499" s="46">
        <f>VLOOKUP(Tabla14[[#This Row],[id]],Tabla2[],'aux buscarv'!B$1,FALSE)</f>
        <v>45014</v>
      </c>
      <c r="C1499" s="61">
        <f>VLOOKUP(Tabla14[[#This Row],[id]],Tabla2[],'aux buscarv'!C$1,FALSE)</f>
        <v>29</v>
      </c>
      <c r="D1499" s="61">
        <f>VLOOKUP(Tabla14[[#This Row],[id]],Tabla2[],'aux buscarv'!D$1,FALSE)</f>
        <v>3</v>
      </c>
      <c r="E1499" s="61">
        <f>VLOOKUP(Tabla14[[#This Row],[id]],Tabla2[],'aux buscarv'!E$1,FALSE)</f>
        <v>2023</v>
      </c>
      <c r="F1499" s="61">
        <f>VLOOKUP(Tabla14[[#This Row],[id]],Tabla2[],'aux buscarv'!F$1,FALSE)</f>
        <v>14</v>
      </c>
      <c r="G1499" s="61" t="str">
        <f>VLOOKUP(Tabla14[[#This Row],[id]],Tabla2[],'aux buscarv'!G$1,FALSE)</f>
        <v>EETB</v>
      </c>
      <c r="H1499" s="61" t="str">
        <f>VLOOKUP(Tabla14[[#This Row],[id]],Tabla2[],'aux buscarv'!H$1,FALSE)</f>
        <v>CABA</v>
      </c>
      <c r="I1499" s="61">
        <f>VLOOKUP(Tabla14[[#This Row],[id]],Tabla2[],'aux buscarv'!I$1,FALSE)</f>
        <v>63</v>
      </c>
      <c r="J1499" s="61" t="str">
        <f>VLOOKUP(Tabla14[[#This Row],[id]],Tabla2[],'aux buscarv'!J$1,FALSE)</f>
        <v>COMUNA 7</v>
      </c>
      <c r="K1499" s="61" t="str">
        <f>VLOOKUP(Tabla14[[#This Row],[id]],Tabla2[],'aux buscarv'!K$1,FALSE)</f>
        <v>FLORES</v>
      </c>
      <c r="L1499" s="61" t="str">
        <f>VLOOKUP(Tabla14[[#This Row],[id]],Tabla2[],'aux buscarv'!L$1,FALSE)</f>
        <v>PLAZA EL CAMPITO</v>
      </c>
      <c r="M1499" s="61" t="str">
        <f>VLOOKUP(Tabla14[[#This Row],[id]],Tabla2[],'aux buscarv'!M$1,FALSE)</f>
        <v>AV RIESTRA Y AGUSTIN DE VEDIA</v>
      </c>
      <c r="N1499" s="62" t="str">
        <f>VLOOKUP(Tabla14[[#This Row],[id]],Tabla2[],'aux buscarv'!N$1,FALSE)</f>
        <v>https://maps.app.goo.gl/7wKJepZhfZvE4u6s8</v>
      </c>
      <c r="O1499" t="s">
        <v>114</v>
      </c>
      <c r="P1499" t="s">
        <v>123</v>
      </c>
      <c r="Q1499" t="s">
        <v>111</v>
      </c>
      <c r="R1499">
        <v>117</v>
      </c>
    </row>
    <row r="1500" spans="1:18" x14ac:dyDescent="0.25">
      <c r="A1500" t="s">
        <v>817</v>
      </c>
      <c r="B1500" s="46">
        <f>VLOOKUP(Tabla14[[#This Row],[id]],Tabla2[],'aux buscarv'!B$1,FALSE)</f>
        <v>45014</v>
      </c>
      <c r="C1500" s="61">
        <f>VLOOKUP(Tabla14[[#This Row],[id]],Tabla2[],'aux buscarv'!C$1,FALSE)</f>
        <v>29</v>
      </c>
      <c r="D1500" s="61">
        <f>VLOOKUP(Tabla14[[#This Row],[id]],Tabla2[],'aux buscarv'!D$1,FALSE)</f>
        <v>3</v>
      </c>
      <c r="E1500" s="61">
        <f>VLOOKUP(Tabla14[[#This Row],[id]],Tabla2[],'aux buscarv'!E$1,FALSE)</f>
        <v>2023</v>
      </c>
      <c r="F1500" s="61">
        <f>VLOOKUP(Tabla14[[#This Row],[id]],Tabla2[],'aux buscarv'!F$1,FALSE)</f>
        <v>14</v>
      </c>
      <c r="G1500" s="61" t="str">
        <f>VLOOKUP(Tabla14[[#This Row],[id]],Tabla2[],'aux buscarv'!G$1,FALSE)</f>
        <v>EETB</v>
      </c>
      <c r="H1500" s="61" t="str">
        <f>VLOOKUP(Tabla14[[#This Row],[id]],Tabla2[],'aux buscarv'!H$1,FALSE)</f>
        <v>CABA</v>
      </c>
      <c r="I1500" s="61">
        <f>VLOOKUP(Tabla14[[#This Row],[id]],Tabla2[],'aux buscarv'!I$1,FALSE)</f>
        <v>63</v>
      </c>
      <c r="J1500" s="61" t="str">
        <f>VLOOKUP(Tabla14[[#This Row],[id]],Tabla2[],'aux buscarv'!J$1,FALSE)</f>
        <v>COMUNA 7</v>
      </c>
      <c r="K1500" s="61" t="str">
        <f>VLOOKUP(Tabla14[[#This Row],[id]],Tabla2[],'aux buscarv'!K$1,FALSE)</f>
        <v>FLORES</v>
      </c>
      <c r="L1500" s="61" t="str">
        <f>VLOOKUP(Tabla14[[#This Row],[id]],Tabla2[],'aux buscarv'!L$1,FALSE)</f>
        <v>PLAZA EL CAMPITO</v>
      </c>
      <c r="M1500" s="61" t="str">
        <f>VLOOKUP(Tabla14[[#This Row],[id]],Tabla2[],'aux buscarv'!M$1,FALSE)</f>
        <v>AV RIESTRA Y AGUSTIN DE VEDIA</v>
      </c>
      <c r="N1500" s="62" t="str">
        <f>VLOOKUP(Tabla14[[#This Row],[id]],Tabla2[],'aux buscarv'!N$1,FALSE)</f>
        <v>https://maps.app.goo.gl/7wKJepZhfZvE4u6s8</v>
      </c>
      <c r="O1500" t="s">
        <v>109</v>
      </c>
      <c r="P1500" t="s">
        <v>110</v>
      </c>
      <c r="Q1500" t="s">
        <v>111</v>
      </c>
      <c r="R1500">
        <v>48</v>
      </c>
    </row>
    <row r="1501" spans="1:18" x14ac:dyDescent="0.25">
      <c r="A1501" t="s">
        <v>817</v>
      </c>
      <c r="B1501" s="46">
        <f>VLOOKUP(Tabla14[[#This Row],[id]],Tabla2[],'aux buscarv'!B$1,FALSE)</f>
        <v>45014</v>
      </c>
      <c r="C1501" s="61">
        <f>VLOOKUP(Tabla14[[#This Row],[id]],Tabla2[],'aux buscarv'!C$1,FALSE)</f>
        <v>29</v>
      </c>
      <c r="D1501" s="61">
        <f>VLOOKUP(Tabla14[[#This Row],[id]],Tabla2[],'aux buscarv'!D$1,FALSE)</f>
        <v>3</v>
      </c>
      <c r="E1501" s="61">
        <f>VLOOKUP(Tabla14[[#This Row],[id]],Tabla2[],'aux buscarv'!E$1,FALSE)</f>
        <v>2023</v>
      </c>
      <c r="F1501" s="61">
        <f>VLOOKUP(Tabla14[[#This Row],[id]],Tabla2[],'aux buscarv'!F$1,FALSE)</f>
        <v>14</v>
      </c>
      <c r="G1501" s="61" t="str">
        <f>VLOOKUP(Tabla14[[#This Row],[id]],Tabla2[],'aux buscarv'!G$1,FALSE)</f>
        <v>EETB</v>
      </c>
      <c r="H1501" s="61" t="str">
        <f>VLOOKUP(Tabla14[[#This Row],[id]],Tabla2[],'aux buscarv'!H$1,FALSE)</f>
        <v>CABA</v>
      </c>
      <c r="I1501" s="61">
        <f>VLOOKUP(Tabla14[[#This Row],[id]],Tabla2[],'aux buscarv'!I$1,FALSE)</f>
        <v>63</v>
      </c>
      <c r="J1501" s="61" t="str">
        <f>VLOOKUP(Tabla14[[#This Row],[id]],Tabla2[],'aux buscarv'!J$1,FALSE)</f>
        <v>COMUNA 7</v>
      </c>
      <c r="K1501" s="61" t="str">
        <f>VLOOKUP(Tabla14[[#This Row],[id]],Tabla2[],'aux buscarv'!K$1,FALSE)</f>
        <v>FLORES</v>
      </c>
      <c r="L1501" s="61" t="str">
        <f>VLOOKUP(Tabla14[[#This Row],[id]],Tabla2[],'aux buscarv'!L$1,FALSE)</f>
        <v>PLAZA EL CAMPITO</v>
      </c>
      <c r="M1501" s="61" t="str">
        <f>VLOOKUP(Tabla14[[#This Row],[id]],Tabla2[],'aux buscarv'!M$1,FALSE)</f>
        <v>AV RIESTRA Y AGUSTIN DE VEDIA</v>
      </c>
      <c r="N1501" s="62" t="str">
        <f>VLOOKUP(Tabla14[[#This Row],[id]],Tabla2[],'aux buscarv'!N$1,FALSE)</f>
        <v>https://maps.app.goo.gl/7wKJepZhfZvE4u6s8</v>
      </c>
      <c r="O1501" t="s">
        <v>109</v>
      </c>
      <c r="P1501" t="s">
        <v>110</v>
      </c>
      <c r="Q1501" t="s">
        <v>112</v>
      </c>
      <c r="R1501">
        <v>82</v>
      </c>
    </row>
    <row r="1502" spans="1:18" x14ac:dyDescent="0.25">
      <c r="A1502" t="s">
        <v>817</v>
      </c>
      <c r="B1502" s="46">
        <f>VLOOKUP(Tabla14[[#This Row],[id]],Tabla2[],'aux buscarv'!B$1,FALSE)</f>
        <v>45014</v>
      </c>
      <c r="C1502" s="61">
        <f>VLOOKUP(Tabla14[[#This Row],[id]],Tabla2[],'aux buscarv'!C$1,FALSE)</f>
        <v>29</v>
      </c>
      <c r="D1502" s="61">
        <f>VLOOKUP(Tabla14[[#This Row],[id]],Tabla2[],'aux buscarv'!D$1,FALSE)</f>
        <v>3</v>
      </c>
      <c r="E1502" s="61">
        <f>VLOOKUP(Tabla14[[#This Row],[id]],Tabla2[],'aux buscarv'!E$1,FALSE)</f>
        <v>2023</v>
      </c>
      <c r="F1502" s="61">
        <f>VLOOKUP(Tabla14[[#This Row],[id]],Tabla2[],'aux buscarv'!F$1,FALSE)</f>
        <v>14</v>
      </c>
      <c r="G1502" s="61" t="str">
        <f>VLOOKUP(Tabla14[[#This Row],[id]],Tabla2[],'aux buscarv'!G$1,FALSE)</f>
        <v>EETB</v>
      </c>
      <c r="H1502" s="61" t="str">
        <f>VLOOKUP(Tabla14[[#This Row],[id]],Tabla2[],'aux buscarv'!H$1,FALSE)</f>
        <v>CABA</v>
      </c>
      <c r="I1502" s="61">
        <f>VLOOKUP(Tabla14[[#This Row],[id]],Tabla2[],'aux buscarv'!I$1,FALSE)</f>
        <v>63</v>
      </c>
      <c r="J1502" s="61" t="str">
        <f>VLOOKUP(Tabla14[[#This Row],[id]],Tabla2[],'aux buscarv'!J$1,FALSE)</f>
        <v>COMUNA 7</v>
      </c>
      <c r="K1502" s="61" t="str">
        <f>VLOOKUP(Tabla14[[#This Row],[id]],Tabla2[],'aux buscarv'!K$1,FALSE)</f>
        <v>FLORES</v>
      </c>
      <c r="L1502" s="61" t="str">
        <f>VLOOKUP(Tabla14[[#This Row],[id]],Tabla2[],'aux buscarv'!L$1,FALSE)</f>
        <v>PLAZA EL CAMPITO</v>
      </c>
      <c r="M1502" s="61" t="str">
        <f>VLOOKUP(Tabla14[[#This Row],[id]],Tabla2[],'aux buscarv'!M$1,FALSE)</f>
        <v>AV RIESTRA Y AGUSTIN DE VEDIA</v>
      </c>
      <c r="N1502" s="62" t="str">
        <f>VLOOKUP(Tabla14[[#This Row],[id]],Tabla2[],'aux buscarv'!N$1,FALSE)</f>
        <v>https://maps.app.goo.gl/7wKJepZhfZvE4u6s8</v>
      </c>
      <c r="O1502" t="s">
        <v>109</v>
      </c>
      <c r="P1502" t="s">
        <v>113</v>
      </c>
      <c r="Q1502" t="s">
        <v>112</v>
      </c>
      <c r="R1502">
        <v>23</v>
      </c>
    </row>
    <row r="1503" spans="1:18" x14ac:dyDescent="0.25">
      <c r="A1503" t="s">
        <v>817</v>
      </c>
      <c r="B1503" s="46">
        <f>VLOOKUP(Tabla14[[#This Row],[id]],Tabla2[],'aux buscarv'!B$1,FALSE)</f>
        <v>45014</v>
      </c>
      <c r="C1503" s="61">
        <f>VLOOKUP(Tabla14[[#This Row],[id]],Tabla2[],'aux buscarv'!C$1,FALSE)</f>
        <v>29</v>
      </c>
      <c r="D1503" s="61">
        <f>VLOOKUP(Tabla14[[#This Row],[id]],Tabla2[],'aux buscarv'!D$1,FALSE)</f>
        <v>3</v>
      </c>
      <c r="E1503" s="61">
        <f>VLOOKUP(Tabla14[[#This Row],[id]],Tabla2[],'aux buscarv'!E$1,FALSE)</f>
        <v>2023</v>
      </c>
      <c r="F1503" s="61">
        <f>VLOOKUP(Tabla14[[#This Row],[id]],Tabla2[],'aux buscarv'!F$1,FALSE)</f>
        <v>14</v>
      </c>
      <c r="G1503" s="61" t="str">
        <f>VLOOKUP(Tabla14[[#This Row],[id]],Tabla2[],'aux buscarv'!G$1,FALSE)</f>
        <v>EETB</v>
      </c>
      <c r="H1503" s="61" t="str">
        <f>VLOOKUP(Tabla14[[#This Row],[id]],Tabla2[],'aux buscarv'!H$1,FALSE)</f>
        <v>CABA</v>
      </c>
      <c r="I1503" s="61">
        <f>VLOOKUP(Tabla14[[#This Row],[id]],Tabla2[],'aux buscarv'!I$1,FALSE)</f>
        <v>63</v>
      </c>
      <c r="J1503" s="61" t="str">
        <f>VLOOKUP(Tabla14[[#This Row],[id]],Tabla2[],'aux buscarv'!J$1,FALSE)</f>
        <v>COMUNA 7</v>
      </c>
      <c r="K1503" s="61" t="str">
        <f>VLOOKUP(Tabla14[[#This Row],[id]],Tabla2[],'aux buscarv'!K$1,FALSE)</f>
        <v>FLORES</v>
      </c>
      <c r="L1503" s="61" t="str">
        <f>VLOOKUP(Tabla14[[#This Row],[id]],Tabla2[],'aux buscarv'!L$1,FALSE)</f>
        <v>PLAZA EL CAMPITO</v>
      </c>
      <c r="M1503" s="61" t="str">
        <f>VLOOKUP(Tabla14[[#This Row],[id]],Tabla2[],'aux buscarv'!M$1,FALSE)</f>
        <v>AV RIESTRA Y AGUSTIN DE VEDIA</v>
      </c>
      <c r="N1503" s="62" t="str">
        <f>VLOOKUP(Tabla14[[#This Row],[id]],Tabla2[],'aux buscarv'!N$1,FALSE)</f>
        <v>https://maps.app.goo.gl/7wKJepZhfZvE4u6s8</v>
      </c>
      <c r="O1503" t="s">
        <v>114</v>
      </c>
      <c r="P1503" t="s">
        <v>115</v>
      </c>
      <c r="Q1503" t="s">
        <v>111</v>
      </c>
      <c r="R1503">
        <v>43</v>
      </c>
    </row>
    <row r="1504" spans="1:18" x14ac:dyDescent="0.25">
      <c r="A1504" t="s">
        <v>817</v>
      </c>
      <c r="B1504" s="46">
        <f>VLOOKUP(Tabla14[[#This Row],[id]],Tabla2[],'aux buscarv'!B$1,FALSE)</f>
        <v>45014</v>
      </c>
      <c r="C1504" s="61">
        <f>VLOOKUP(Tabla14[[#This Row],[id]],Tabla2[],'aux buscarv'!C$1,FALSE)</f>
        <v>29</v>
      </c>
      <c r="D1504" s="61">
        <f>VLOOKUP(Tabla14[[#This Row],[id]],Tabla2[],'aux buscarv'!D$1,FALSE)</f>
        <v>3</v>
      </c>
      <c r="E1504" s="61">
        <f>VLOOKUP(Tabla14[[#This Row],[id]],Tabla2[],'aux buscarv'!E$1,FALSE)</f>
        <v>2023</v>
      </c>
      <c r="F1504" s="61">
        <f>VLOOKUP(Tabla14[[#This Row],[id]],Tabla2[],'aux buscarv'!F$1,FALSE)</f>
        <v>14</v>
      </c>
      <c r="G1504" s="61" t="str">
        <f>VLOOKUP(Tabla14[[#This Row],[id]],Tabla2[],'aux buscarv'!G$1,FALSE)</f>
        <v>EETB</v>
      </c>
      <c r="H1504" s="61" t="str">
        <f>VLOOKUP(Tabla14[[#This Row],[id]],Tabla2[],'aux buscarv'!H$1,FALSE)</f>
        <v>CABA</v>
      </c>
      <c r="I1504" s="61">
        <f>VLOOKUP(Tabla14[[#This Row],[id]],Tabla2[],'aux buscarv'!I$1,FALSE)</f>
        <v>63</v>
      </c>
      <c r="J1504" s="61" t="str">
        <f>VLOOKUP(Tabla14[[#This Row],[id]],Tabla2[],'aux buscarv'!J$1,FALSE)</f>
        <v>COMUNA 7</v>
      </c>
      <c r="K1504" s="61" t="str">
        <f>VLOOKUP(Tabla14[[#This Row],[id]],Tabla2[],'aux buscarv'!K$1,FALSE)</f>
        <v>FLORES</v>
      </c>
      <c r="L1504" s="61" t="str">
        <f>VLOOKUP(Tabla14[[#This Row],[id]],Tabla2[],'aux buscarv'!L$1,FALSE)</f>
        <v>PLAZA EL CAMPITO</v>
      </c>
      <c r="M1504" s="61" t="str">
        <f>VLOOKUP(Tabla14[[#This Row],[id]],Tabla2[],'aux buscarv'!M$1,FALSE)</f>
        <v>AV RIESTRA Y AGUSTIN DE VEDIA</v>
      </c>
      <c r="N1504" s="62" t="str">
        <f>VLOOKUP(Tabla14[[#This Row],[id]],Tabla2[],'aux buscarv'!N$1,FALSE)</f>
        <v>https://maps.app.goo.gl/7wKJepZhfZvE4u6s8</v>
      </c>
      <c r="O1504" t="s">
        <v>114</v>
      </c>
      <c r="P1504" t="s">
        <v>123</v>
      </c>
      <c r="Q1504" t="s">
        <v>124</v>
      </c>
      <c r="R1504">
        <v>5</v>
      </c>
    </row>
    <row r="1505" spans="1:18" x14ac:dyDescent="0.25">
      <c r="A1505" t="s">
        <v>817</v>
      </c>
      <c r="B1505" s="46">
        <f>VLOOKUP(Tabla14[[#This Row],[id]],Tabla2[],'aux buscarv'!B$1,FALSE)</f>
        <v>45014</v>
      </c>
      <c r="C1505" s="61">
        <f>VLOOKUP(Tabla14[[#This Row],[id]],Tabla2[],'aux buscarv'!C$1,FALSE)</f>
        <v>29</v>
      </c>
      <c r="D1505" s="61">
        <f>VLOOKUP(Tabla14[[#This Row],[id]],Tabla2[],'aux buscarv'!D$1,FALSE)</f>
        <v>3</v>
      </c>
      <c r="E1505" s="61">
        <f>VLOOKUP(Tabla14[[#This Row],[id]],Tabla2[],'aux buscarv'!E$1,FALSE)</f>
        <v>2023</v>
      </c>
      <c r="F1505" s="61">
        <f>VLOOKUP(Tabla14[[#This Row],[id]],Tabla2[],'aux buscarv'!F$1,FALSE)</f>
        <v>14</v>
      </c>
      <c r="G1505" s="61" t="str">
        <f>VLOOKUP(Tabla14[[#This Row],[id]],Tabla2[],'aux buscarv'!G$1,FALSE)</f>
        <v>EETB</v>
      </c>
      <c r="H1505" s="61" t="str">
        <f>VLOOKUP(Tabla14[[#This Row],[id]],Tabla2[],'aux buscarv'!H$1,FALSE)</f>
        <v>CABA</v>
      </c>
      <c r="I1505" s="61">
        <f>VLOOKUP(Tabla14[[#This Row],[id]],Tabla2[],'aux buscarv'!I$1,FALSE)</f>
        <v>63</v>
      </c>
      <c r="J1505" s="61" t="str">
        <f>VLOOKUP(Tabla14[[#This Row],[id]],Tabla2[],'aux buscarv'!J$1,FALSE)</f>
        <v>COMUNA 7</v>
      </c>
      <c r="K1505" s="61" t="str">
        <f>VLOOKUP(Tabla14[[#This Row],[id]],Tabla2[],'aux buscarv'!K$1,FALSE)</f>
        <v>FLORES</v>
      </c>
      <c r="L1505" s="61" t="str">
        <f>VLOOKUP(Tabla14[[#This Row],[id]],Tabla2[],'aux buscarv'!L$1,FALSE)</f>
        <v>PLAZA EL CAMPITO</v>
      </c>
      <c r="M1505" s="61" t="str">
        <f>VLOOKUP(Tabla14[[#This Row],[id]],Tabla2[],'aux buscarv'!M$1,FALSE)</f>
        <v>AV RIESTRA Y AGUSTIN DE VEDIA</v>
      </c>
      <c r="N1505" s="62" t="str">
        <f>VLOOKUP(Tabla14[[#This Row],[id]],Tabla2[],'aux buscarv'!N$1,FALSE)</f>
        <v>https://maps.app.goo.gl/7wKJepZhfZvE4u6s8</v>
      </c>
      <c r="O1505" t="s">
        <v>114</v>
      </c>
      <c r="P1505" t="s">
        <v>123</v>
      </c>
      <c r="Q1505" t="s">
        <v>111</v>
      </c>
      <c r="R1505">
        <v>117</v>
      </c>
    </row>
    <row r="1506" spans="1:18" x14ac:dyDescent="0.25">
      <c r="A1506" t="s">
        <v>872</v>
      </c>
      <c r="B1506" s="46">
        <f>VLOOKUP(Tabla14[[#This Row],[id]],Tabla2[],'aux buscarv'!B$1,FALSE)</f>
        <v>45015</v>
      </c>
      <c r="C1506" s="61">
        <f>VLOOKUP(Tabla14[[#This Row],[id]],Tabla2[],'aux buscarv'!C$1,FALSE)</f>
        <v>30</v>
      </c>
      <c r="D1506" s="61">
        <f>VLOOKUP(Tabla14[[#This Row],[id]],Tabla2[],'aux buscarv'!D$1,FALSE)</f>
        <v>3</v>
      </c>
      <c r="E1506" s="61">
        <f>VLOOKUP(Tabla14[[#This Row],[id]],Tabla2[],'aux buscarv'!E$1,FALSE)</f>
        <v>2023</v>
      </c>
      <c r="F1506" s="61">
        <f>VLOOKUP(Tabla14[[#This Row],[id]],Tabla2[],'aux buscarv'!F$1,FALSE)</f>
        <v>14</v>
      </c>
      <c r="G1506" s="61" t="str">
        <f>VLOOKUP(Tabla14[[#This Row],[id]],Tabla2[],'aux buscarv'!G$1,FALSE)</f>
        <v>DAPPTE</v>
      </c>
      <c r="H1506" s="61" t="str">
        <f>VLOOKUP(Tabla14[[#This Row],[id]],Tabla2[],'aux buscarv'!H$1,FALSE)</f>
        <v>CABA</v>
      </c>
      <c r="I1506" s="61">
        <f>VLOOKUP(Tabla14[[#This Row],[id]],Tabla2[],'aux buscarv'!I$1,FALSE)</f>
        <v>68</v>
      </c>
      <c r="J1506" s="61" t="str">
        <f>VLOOKUP(Tabla14[[#This Row],[id]],Tabla2[],'aux buscarv'!J$1,FALSE)</f>
        <v>COMUNA 1</v>
      </c>
      <c r="K1506" s="61" t="str">
        <f>VLOOKUP(Tabla14[[#This Row],[id]],Tabla2[],'aux buscarv'!K$1,FALSE)</f>
        <v>RETIRO</v>
      </c>
      <c r="L1506" s="61" t="str">
        <f>VLOOKUP(Tabla14[[#This Row],[id]],Tabla2[],'aux buscarv'!L$1,FALSE)</f>
        <v>ESTACIONRETIRO LINEA SAN MARTIN</v>
      </c>
      <c r="M1506" s="61" t="str">
        <f>VLOOKUP(Tabla14[[#This Row],[id]],Tabla2[],'aux buscarv'!M$1,FALSE)</f>
        <v>AV DR JOSE MARIA RAMOS MEJIA 1302</v>
      </c>
      <c r="N1506" s="62" t="str">
        <f>VLOOKUP(Tabla14[[#This Row],[id]],Tabla2[],'aux buscarv'!N$1,FALSE)</f>
        <v>https://goo.gl/maps/BqxjDwQCaiTeAd4m9</v>
      </c>
      <c r="O1506" t="s">
        <v>109</v>
      </c>
      <c r="P1506" t="s">
        <v>110</v>
      </c>
      <c r="Q1506" t="s">
        <v>111</v>
      </c>
      <c r="R1506">
        <v>32</v>
      </c>
    </row>
    <row r="1507" spans="1:18" x14ac:dyDescent="0.25">
      <c r="A1507" t="s">
        <v>872</v>
      </c>
      <c r="B1507" s="46">
        <f>VLOOKUP(Tabla14[[#This Row],[id]],Tabla2[],'aux buscarv'!B$1,FALSE)</f>
        <v>45015</v>
      </c>
      <c r="C1507" s="61">
        <f>VLOOKUP(Tabla14[[#This Row],[id]],Tabla2[],'aux buscarv'!C$1,FALSE)</f>
        <v>30</v>
      </c>
      <c r="D1507" s="61">
        <f>VLOOKUP(Tabla14[[#This Row],[id]],Tabla2[],'aux buscarv'!D$1,FALSE)</f>
        <v>3</v>
      </c>
      <c r="E1507" s="61">
        <f>VLOOKUP(Tabla14[[#This Row],[id]],Tabla2[],'aux buscarv'!E$1,FALSE)</f>
        <v>2023</v>
      </c>
      <c r="F1507" s="61">
        <f>VLOOKUP(Tabla14[[#This Row],[id]],Tabla2[],'aux buscarv'!F$1,FALSE)</f>
        <v>14</v>
      </c>
      <c r="G1507" s="61" t="str">
        <f>VLOOKUP(Tabla14[[#This Row],[id]],Tabla2[],'aux buscarv'!G$1,FALSE)</f>
        <v>DAPPTE</v>
      </c>
      <c r="H1507" s="61" t="str">
        <f>VLOOKUP(Tabla14[[#This Row],[id]],Tabla2[],'aux buscarv'!H$1,FALSE)</f>
        <v>CABA</v>
      </c>
      <c r="I1507" s="61">
        <f>VLOOKUP(Tabla14[[#This Row],[id]],Tabla2[],'aux buscarv'!I$1,FALSE)</f>
        <v>68</v>
      </c>
      <c r="J1507" s="61" t="str">
        <f>VLOOKUP(Tabla14[[#This Row],[id]],Tabla2[],'aux buscarv'!J$1,FALSE)</f>
        <v>COMUNA 1</v>
      </c>
      <c r="K1507" s="61" t="str">
        <f>VLOOKUP(Tabla14[[#This Row],[id]],Tabla2[],'aux buscarv'!K$1,FALSE)</f>
        <v>RETIRO</v>
      </c>
      <c r="L1507" s="61" t="str">
        <f>VLOOKUP(Tabla14[[#This Row],[id]],Tabla2[],'aux buscarv'!L$1,FALSE)</f>
        <v>ESTACIONRETIRO LINEA SAN MARTIN</v>
      </c>
      <c r="M1507" s="61" t="str">
        <f>VLOOKUP(Tabla14[[#This Row],[id]],Tabla2[],'aux buscarv'!M$1,FALSE)</f>
        <v>AV DR JOSE MARIA RAMOS MEJIA 1302</v>
      </c>
      <c r="N1507" s="62" t="str">
        <f>VLOOKUP(Tabla14[[#This Row],[id]],Tabla2[],'aux buscarv'!N$1,FALSE)</f>
        <v>https://goo.gl/maps/BqxjDwQCaiTeAd4m9</v>
      </c>
      <c r="O1507" t="s">
        <v>109</v>
      </c>
      <c r="P1507" t="s">
        <v>110</v>
      </c>
      <c r="Q1507" t="s">
        <v>112</v>
      </c>
      <c r="R1507">
        <v>61</v>
      </c>
    </row>
    <row r="1508" spans="1:18" x14ac:dyDescent="0.25">
      <c r="A1508" t="s">
        <v>872</v>
      </c>
      <c r="B1508" s="46">
        <f>VLOOKUP(Tabla14[[#This Row],[id]],Tabla2[],'aux buscarv'!B$1,FALSE)</f>
        <v>45015</v>
      </c>
      <c r="C1508" s="61">
        <f>VLOOKUP(Tabla14[[#This Row],[id]],Tabla2[],'aux buscarv'!C$1,FALSE)</f>
        <v>30</v>
      </c>
      <c r="D1508" s="61">
        <f>VLOOKUP(Tabla14[[#This Row],[id]],Tabla2[],'aux buscarv'!D$1,FALSE)</f>
        <v>3</v>
      </c>
      <c r="E1508" s="61">
        <f>VLOOKUP(Tabla14[[#This Row],[id]],Tabla2[],'aux buscarv'!E$1,FALSE)</f>
        <v>2023</v>
      </c>
      <c r="F1508" s="61">
        <f>VLOOKUP(Tabla14[[#This Row],[id]],Tabla2[],'aux buscarv'!F$1,FALSE)</f>
        <v>14</v>
      </c>
      <c r="G1508" s="61" t="str">
        <f>VLOOKUP(Tabla14[[#This Row],[id]],Tabla2[],'aux buscarv'!G$1,FALSE)</f>
        <v>DAPPTE</v>
      </c>
      <c r="H1508" s="61" t="str">
        <f>VLOOKUP(Tabla14[[#This Row],[id]],Tabla2[],'aux buscarv'!H$1,FALSE)</f>
        <v>CABA</v>
      </c>
      <c r="I1508" s="61">
        <f>VLOOKUP(Tabla14[[#This Row],[id]],Tabla2[],'aux buscarv'!I$1,FALSE)</f>
        <v>68</v>
      </c>
      <c r="J1508" s="61" t="str">
        <f>VLOOKUP(Tabla14[[#This Row],[id]],Tabla2[],'aux buscarv'!J$1,FALSE)</f>
        <v>COMUNA 1</v>
      </c>
      <c r="K1508" s="61" t="str">
        <f>VLOOKUP(Tabla14[[#This Row],[id]],Tabla2[],'aux buscarv'!K$1,FALSE)</f>
        <v>RETIRO</v>
      </c>
      <c r="L1508" s="61" t="str">
        <f>VLOOKUP(Tabla14[[#This Row],[id]],Tabla2[],'aux buscarv'!L$1,FALSE)</f>
        <v>ESTACIONRETIRO LINEA SAN MARTIN</v>
      </c>
      <c r="M1508" s="61" t="str">
        <f>VLOOKUP(Tabla14[[#This Row],[id]],Tabla2[],'aux buscarv'!M$1,FALSE)</f>
        <v>AV DR JOSE MARIA RAMOS MEJIA 1302</v>
      </c>
      <c r="N1508" s="62" t="str">
        <f>VLOOKUP(Tabla14[[#This Row],[id]],Tabla2[],'aux buscarv'!N$1,FALSE)</f>
        <v>https://goo.gl/maps/BqxjDwQCaiTeAd4m9</v>
      </c>
      <c r="O1508" t="s">
        <v>109</v>
      </c>
      <c r="P1508" t="s">
        <v>113</v>
      </c>
      <c r="Q1508" t="s">
        <v>112</v>
      </c>
      <c r="R1508">
        <v>24</v>
      </c>
    </row>
    <row r="1509" spans="1:18" x14ac:dyDescent="0.25">
      <c r="A1509" t="s">
        <v>872</v>
      </c>
      <c r="B1509" s="46">
        <f>VLOOKUP(Tabla14[[#This Row],[id]],Tabla2[],'aux buscarv'!B$1,FALSE)</f>
        <v>45015</v>
      </c>
      <c r="C1509" s="61">
        <f>VLOOKUP(Tabla14[[#This Row],[id]],Tabla2[],'aux buscarv'!C$1,FALSE)</f>
        <v>30</v>
      </c>
      <c r="D1509" s="61">
        <f>VLOOKUP(Tabla14[[#This Row],[id]],Tabla2[],'aux buscarv'!D$1,FALSE)</f>
        <v>3</v>
      </c>
      <c r="E1509" s="61">
        <f>VLOOKUP(Tabla14[[#This Row],[id]],Tabla2[],'aux buscarv'!E$1,FALSE)</f>
        <v>2023</v>
      </c>
      <c r="F1509" s="61">
        <f>VLOOKUP(Tabla14[[#This Row],[id]],Tabla2[],'aux buscarv'!F$1,FALSE)</f>
        <v>14</v>
      </c>
      <c r="G1509" s="61" t="str">
        <f>VLOOKUP(Tabla14[[#This Row],[id]],Tabla2[],'aux buscarv'!G$1,FALSE)</f>
        <v>DAPPTE</v>
      </c>
      <c r="H1509" s="61" t="str">
        <f>VLOOKUP(Tabla14[[#This Row],[id]],Tabla2[],'aux buscarv'!H$1,FALSE)</f>
        <v>CABA</v>
      </c>
      <c r="I1509" s="61">
        <f>VLOOKUP(Tabla14[[#This Row],[id]],Tabla2[],'aux buscarv'!I$1,FALSE)</f>
        <v>68</v>
      </c>
      <c r="J1509" s="61" t="str">
        <f>VLOOKUP(Tabla14[[#This Row],[id]],Tabla2[],'aux buscarv'!J$1,FALSE)</f>
        <v>COMUNA 1</v>
      </c>
      <c r="K1509" s="61" t="str">
        <f>VLOOKUP(Tabla14[[#This Row],[id]],Tabla2[],'aux buscarv'!K$1,FALSE)</f>
        <v>RETIRO</v>
      </c>
      <c r="L1509" s="61" t="str">
        <f>VLOOKUP(Tabla14[[#This Row],[id]],Tabla2[],'aux buscarv'!L$1,FALSE)</f>
        <v>ESTACIONRETIRO LINEA SAN MARTIN</v>
      </c>
      <c r="M1509" s="61" t="str">
        <f>VLOOKUP(Tabla14[[#This Row],[id]],Tabla2[],'aux buscarv'!M$1,FALSE)</f>
        <v>AV DR JOSE MARIA RAMOS MEJIA 1302</v>
      </c>
      <c r="N1509" s="62" t="str">
        <f>VLOOKUP(Tabla14[[#This Row],[id]],Tabla2[],'aux buscarv'!N$1,FALSE)</f>
        <v>https://goo.gl/maps/BqxjDwQCaiTeAd4m9</v>
      </c>
      <c r="O1509" t="s">
        <v>114</v>
      </c>
      <c r="P1509" t="s">
        <v>115</v>
      </c>
      <c r="Q1509" t="s">
        <v>111</v>
      </c>
      <c r="R1509">
        <v>64</v>
      </c>
    </row>
    <row r="1510" spans="1:18" x14ac:dyDescent="0.25">
      <c r="A1510" t="s">
        <v>872</v>
      </c>
      <c r="B1510" s="46">
        <f>VLOOKUP(Tabla14[[#This Row],[id]],Tabla2[],'aux buscarv'!B$1,FALSE)</f>
        <v>45015</v>
      </c>
      <c r="C1510" s="61">
        <f>VLOOKUP(Tabla14[[#This Row],[id]],Tabla2[],'aux buscarv'!C$1,FALSE)</f>
        <v>30</v>
      </c>
      <c r="D1510" s="61">
        <f>VLOOKUP(Tabla14[[#This Row],[id]],Tabla2[],'aux buscarv'!D$1,FALSE)</f>
        <v>3</v>
      </c>
      <c r="E1510" s="61">
        <f>VLOOKUP(Tabla14[[#This Row],[id]],Tabla2[],'aux buscarv'!E$1,FALSE)</f>
        <v>2023</v>
      </c>
      <c r="F1510" s="61">
        <f>VLOOKUP(Tabla14[[#This Row],[id]],Tabla2[],'aux buscarv'!F$1,FALSE)</f>
        <v>14</v>
      </c>
      <c r="G1510" s="61" t="str">
        <f>VLOOKUP(Tabla14[[#This Row],[id]],Tabla2[],'aux buscarv'!G$1,FALSE)</f>
        <v>DAPPTE</v>
      </c>
      <c r="H1510" s="61" t="str">
        <f>VLOOKUP(Tabla14[[#This Row],[id]],Tabla2[],'aux buscarv'!H$1,FALSE)</f>
        <v>CABA</v>
      </c>
      <c r="I1510" s="61">
        <f>VLOOKUP(Tabla14[[#This Row],[id]],Tabla2[],'aux buscarv'!I$1,FALSE)</f>
        <v>68</v>
      </c>
      <c r="J1510" s="61" t="str">
        <f>VLOOKUP(Tabla14[[#This Row],[id]],Tabla2[],'aux buscarv'!J$1,FALSE)</f>
        <v>COMUNA 1</v>
      </c>
      <c r="K1510" s="61" t="str">
        <f>VLOOKUP(Tabla14[[#This Row],[id]],Tabla2[],'aux buscarv'!K$1,FALSE)</f>
        <v>RETIRO</v>
      </c>
      <c r="L1510" s="61" t="str">
        <f>VLOOKUP(Tabla14[[#This Row],[id]],Tabla2[],'aux buscarv'!L$1,FALSE)</f>
        <v>ESTACIONRETIRO LINEA SAN MARTIN</v>
      </c>
      <c r="M1510" s="61" t="str">
        <f>VLOOKUP(Tabla14[[#This Row],[id]],Tabla2[],'aux buscarv'!M$1,FALSE)</f>
        <v>AV DR JOSE MARIA RAMOS MEJIA 1302</v>
      </c>
      <c r="N1510" s="62" t="str">
        <f>VLOOKUP(Tabla14[[#This Row],[id]],Tabla2[],'aux buscarv'!N$1,FALSE)</f>
        <v>https://goo.gl/maps/BqxjDwQCaiTeAd4m9</v>
      </c>
      <c r="O1510" t="s">
        <v>114</v>
      </c>
      <c r="P1510" t="s">
        <v>123</v>
      </c>
      <c r="Q1510" t="s">
        <v>124</v>
      </c>
      <c r="R1510">
        <v>1</v>
      </c>
    </row>
    <row r="1511" spans="1:18" x14ac:dyDescent="0.25">
      <c r="A1511" t="s">
        <v>872</v>
      </c>
      <c r="B1511" s="46">
        <f>VLOOKUP(Tabla14[[#This Row],[id]],Tabla2[],'aux buscarv'!B$1,FALSE)</f>
        <v>45015</v>
      </c>
      <c r="C1511" s="61">
        <f>VLOOKUP(Tabla14[[#This Row],[id]],Tabla2[],'aux buscarv'!C$1,FALSE)</f>
        <v>30</v>
      </c>
      <c r="D1511" s="61">
        <f>VLOOKUP(Tabla14[[#This Row],[id]],Tabla2[],'aux buscarv'!D$1,FALSE)</f>
        <v>3</v>
      </c>
      <c r="E1511" s="61">
        <f>VLOOKUP(Tabla14[[#This Row],[id]],Tabla2[],'aux buscarv'!E$1,FALSE)</f>
        <v>2023</v>
      </c>
      <c r="F1511" s="61">
        <f>VLOOKUP(Tabla14[[#This Row],[id]],Tabla2[],'aux buscarv'!F$1,FALSE)</f>
        <v>14</v>
      </c>
      <c r="G1511" s="61" t="str">
        <f>VLOOKUP(Tabla14[[#This Row],[id]],Tabla2[],'aux buscarv'!G$1,FALSE)</f>
        <v>DAPPTE</v>
      </c>
      <c r="H1511" s="61" t="str">
        <f>VLOOKUP(Tabla14[[#This Row],[id]],Tabla2[],'aux buscarv'!H$1,FALSE)</f>
        <v>CABA</v>
      </c>
      <c r="I1511" s="61">
        <f>VLOOKUP(Tabla14[[#This Row],[id]],Tabla2[],'aux buscarv'!I$1,FALSE)</f>
        <v>68</v>
      </c>
      <c r="J1511" s="61" t="str">
        <f>VLOOKUP(Tabla14[[#This Row],[id]],Tabla2[],'aux buscarv'!J$1,FALSE)</f>
        <v>COMUNA 1</v>
      </c>
      <c r="K1511" s="61" t="str">
        <f>VLOOKUP(Tabla14[[#This Row],[id]],Tabla2[],'aux buscarv'!K$1,FALSE)</f>
        <v>RETIRO</v>
      </c>
      <c r="L1511" s="61" t="str">
        <f>VLOOKUP(Tabla14[[#This Row],[id]],Tabla2[],'aux buscarv'!L$1,FALSE)</f>
        <v>ESTACIONRETIRO LINEA SAN MARTIN</v>
      </c>
      <c r="M1511" s="61" t="str">
        <f>VLOOKUP(Tabla14[[#This Row],[id]],Tabla2[],'aux buscarv'!M$1,FALSE)</f>
        <v>AV DR JOSE MARIA RAMOS MEJIA 1302</v>
      </c>
      <c r="N1511" s="62" t="str">
        <f>VLOOKUP(Tabla14[[#This Row],[id]],Tabla2[],'aux buscarv'!N$1,FALSE)</f>
        <v>https://goo.gl/maps/BqxjDwQCaiTeAd4m9</v>
      </c>
      <c r="O1511" t="s">
        <v>114</v>
      </c>
      <c r="P1511" t="s">
        <v>123</v>
      </c>
      <c r="Q1511" t="s">
        <v>111</v>
      </c>
      <c r="R1511">
        <v>12</v>
      </c>
    </row>
    <row r="1512" spans="1:18" x14ac:dyDescent="0.25">
      <c r="A1512" t="s">
        <v>834</v>
      </c>
      <c r="B1512" s="46">
        <f>VLOOKUP(Tabla14[[#This Row],[id]],Tabla2[],'aux buscarv'!B$1,FALSE)</f>
        <v>45015</v>
      </c>
      <c r="C1512" s="61">
        <f>VLOOKUP(Tabla14[[#This Row],[id]],Tabla2[],'aux buscarv'!C$1,FALSE)</f>
        <v>30</v>
      </c>
      <c r="D1512" s="61">
        <f>VLOOKUP(Tabla14[[#This Row],[id]],Tabla2[],'aux buscarv'!D$1,FALSE)</f>
        <v>3</v>
      </c>
      <c r="E1512" s="61">
        <f>VLOOKUP(Tabla14[[#This Row],[id]],Tabla2[],'aux buscarv'!E$1,FALSE)</f>
        <v>2023</v>
      </c>
      <c r="F1512" s="61">
        <f>VLOOKUP(Tabla14[[#This Row],[id]],Tabla2[],'aux buscarv'!F$1,FALSE)</f>
        <v>14</v>
      </c>
      <c r="G1512" s="61" t="str">
        <f>VLOOKUP(Tabla14[[#This Row],[id]],Tabla2[],'aux buscarv'!G$1,FALSE)</f>
        <v>DAPPTE</v>
      </c>
      <c r="H1512" s="61" t="str">
        <f>VLOOKUP(Tabla14[[#This Row],[id]],Tabla2[],'aux buscarv'!H$1,FALSE)</f>
        <v>BUENOS AIRES</v>
      </c>
      <c r="I1512" s="61">
        <f>VLOOKUP(Tabla14[[#This Row],[id]],Tabla2[],'aux buscarv'!I$1,FALSE)</f>
        <v>64</v>
      </c>
      <c r="J1512" s="61" t="str">
        <f>VLOOKUP(Tabla14[[#This Row],[id]],Tabla2[],'aux buscarv'!J$1,FALSE)</f>
        <v>MERLO</v>
      </c>
      <c r="K1512" s="61" t="str">
        <f>VLOOKUP(Tabla14[[#This Row],[id]],Tabla2[],'aux buscarv'!K$1,FALSE)</f>
        <v>PONTEVEDRA</v>
      </c>
      <c r="L1512" s="61" t="str">
        <f>VLOOKUP(Tabla14[[#This Row],[id]],Tabla2[],'aux buscarv'!L$1,FALSE)</f>
        <v>JARDIN CONFITE</v>
      </c>
      <c r="M1512" s="61" t="str">
        <f>VLOOKUP(Tabla14[[#This Row],[id]],Tabla2[],'aux buscarv'!M$1,FALSE)</f>
        <v>MURILLO 6345</v>
      </c>
      <c r="N1512" s="62" t="str">
        <f>VLOOKUP(Tabla14[[#This Row],[id]],Tabla2[],'aux buscarv'!N$1,FALSE)</f>
        <v>https://goo.gl/maps/BdFZL7NGnxe6hV4M6</v>
      </c>
      <c r="O1512" t="s">
        <v>109</v>
      </c>
      <c r="P1512" t="s">
        <v>110</v>
      </c>
      <c r="Q1512" t="s">
        <v>111</v>
      </c>
      <c r="R1512">
        <v>85</v>
      </c>
    </row>
    <row r="1513" spans="1:18" x14ac:dyDescent="0.25">
      <c r="A1513" t="s">
        <v>834</v>
      </c>
      <c r="B1513" s="46">
        <f>VLOOKUP(Tabla14[[#This Row],[id]],Tabla2[],'aux buscarv'!B$1,FALSE)</f>
        <v>45015</v>
      </c>
      <c r="C1513" s="61">
        <f>VLOOKUP(Tabla14[[#This Row],[id]],Tabla2[],'aux buscarv'!C$1,FALSE)</f>
        <v>30</v>
      </c>
      <c r="D1513" s="61">
        <f>VLOOKUP(Tabla14[[#This Row],[id]],Tabla2[],'aux buscarv'!D$1,FALSE)</f>
        <v>3</v>
      </c>
      <c r="E1513" s="61">
        <f>VLOOKUP(Tabla14[[#This Row],[id]],Tabla2[],'aux buscarv'!E$1,FALSE)</f>
        <v>2023</v>
      </c>
      <c r="F1513" s="61">
        <f>VLOOKUP(Tabla14[[#This Row],[id]],Tabla2[],'aux buscarv'!F$1,FALSE)</f>
        <v>14</v>
      </c>
      <c r="G1513" s="61" t="str">
        <f>VLOOKUP(Tabla14[[#This Row],[id]],Tabla2[],'aux buscarv'!G$1,FALSE)</f>
        <v>DAPPTE</v>
      </c>
      <c r="H1513" s="61" t="str">
        <f>VLOOKUP(Tabla14[[#This Row],[id]],Tabla2[],'aux buscarv'!H$1,FALSE)</f>
        <v>BUENOS AIRES</v>
      </c>
      <c r="I1513" s="61">
        <f>VLOOKUP(Tabla14[[#This Row],[id]],Tabla2[],'aux buscarv'!I$1,FALSE)</f>
        <v>64</v>
      </c>
      <c r="J1513" s="61" t="str">
        <f>VLOOKUP(Tabla14[[#This Row],[id]],Tabla2[],'aux buscarv'!J$1,FALSE)</f>
        <v>MERLO</v>
      </c>
      <c r="K1513" s="61" t="str">
        <f>VLOOKUP(Tabla14[[#This Row],[id]],Tabla2[],'aux buscarv'!K$1,FALSE)</f>
        <v>PONTEVEDRA</v>
      </c>
      <c r="L1513" s="61" t="str">
        <f>VLOOKUP(Tabla14[[#This Row],[id]],Tabla2[],'aux buscarv'!L$1,FALSE)</f>
        <v>JARDIN CONFITE</v>
      </c>
      <c r="M1513" s="61" t="str">
        <f>VLOOKUP(Tabla14[[#This Row],[id]],Tabla2[],'aux buscarv'!M$1,FALSE)</f>
        <v>MURILLO 6345</v>
      </c>
      <c r="N1513" s="62" t="str">
        <f>VLOOKUP(Tabla14[[#This Row],[id]],Tabla2[],'aux buscarv'!N$1,FALSE)</f>
        <v>https://goo.gl/maps/BdFZL7NGnxe6hV4M6</v>
      </c>
      <c r="O1513" t="s">
        <v>109</v>
      </c>
      <c r="P1513" t="s">
        <v>110</v>
      </c>
      <c r="Q1513" t="s">
        <v>112</v>
      </c>
      <c r="R1513">
        <v>109</v>
      </c>
    </row>
    <row r="1514" spans="1:18" x14ac:dyDescent="0.25">
      <c r="A1514" t="s">
        <v>834</v>
      </c>
      <c r="B1514" s="46">
        <f>VLOOKUP(Tabla14[[#This Row],[id]],Tabla2[],'aux buscarv'!B$1,FALSE)</f>
        <v>45015</v>
      </c>
      <c r="C1514" s="61">
        <f>VLOOKUP(Tabla14[[#This Row],[id]],Tabla2[],'aux buscarv'!C$1,FALSE)</f>
        <v>30</v>
      </c>
      <c r="D1514" s="61">
        <f>VLOOKUP(Tabla14[[#This Row],[id]],Tabla2[],'aux buscarv'!D$1,FALSE)</f>
        <v>3</v>
      </c>
      <c r="E1514" s="61">
        <f>VLOOKUP(Tabla14[[#This Row],[id]],Tabla2[],'aux buscarv'!E$1,FALSE)</f>
        <v>2023</v>
      </c>
      <c r="F1514" s="61">
        <f>VLOOKUP(Tabla14[[#This Row],[id]],Tabla2[],'aux buscarv'!F$1,FALSE)</f>
        <v>14</v>
      </c>
      <c r="G1514" s="61" t="str">
        <f>VLOOKUP(Tabla14[[#This Row],[id]],Tabla2[],'aux buscarv'!G$1,FALSE)</f>
        <v>DAPPTE</v>
      </c>
      <c r="H1514" s="61" t="str">
        <f>VLOOKUP(Tabla14[[#This Row],[id]],Tabla2[],'aux buscarv'!H$1,FALSE)</f>
        <v>BUENOS AIRES</v>
      </c>
      <c r="I1514" s="61">
        <f>VLOOKUP(Tabla14[[#This Row],[id]],Tabla2[],'aux buscarv'!I$1,FALSE)</f>
        <v>64</v>
      </c>
      <c r="J1514" s="61" t="str">
        <f>VLOOKUP(Tabla14[[#This Row],[id]],Tabla2[],'aux buscarv'!J$1,FALSE)</f>
        <v>MERLO</v>
      </c>
      <c r="K1514" s="61" t="str">
        <f>VLOOKUP(Tabla14[[#This Row],[id]],Tabla2[],'aux buscarv'!K$1,FALSE)</f>
        <v>PONTEVEDRA</v>
      </c>
      <c r="L1514" s="61" t="str">
        <f>VLOOKUP(Tabla14[[#This Row],[id]],Tabla2[],'aux buscarv'!L$1,FALSE)</f>
        <v>JARDIN CONFITE</v>
      </c>
      <c r="M1514" s="61" t="str">
        <f>VLOOKUP(Tabla14[[#This Row],[id]],Tabla2[],'aux buscarv'!M$1,FALSE)</f>
        <v>MURILLO 6345</v>
      </c>
      <c r="N1514" s="62" t="str">
        <f>VLOOKUP(Tabla14[[#This Row],[id]],Tabla2[],'aux buscarv'!N$1,FALSE)</f>
        <v>https://goo.gl/maps/BdFZL7NGnxe6hV4M6</v>
      </c>
      <c r="O1514" t="s">
        <v>109</v>
      </c>
      <c r="P1514" t="s">
        <v>110</v>
      </c>
      <c r="Q1514" t="s">
        <v>120</v>
      </c>
      <c r="R1514">
        <v>4</v>
      </c>
    </row>
    <row r="1515" spans="1:18" x14ac:dyDescent="0.25">
      <c r="A1515" t="s">
        <v>834</v>
      </c>
      <c r="B1515" s="46">
        <f>VLOOKUP(Tabla14[[#This Row],[id]],Tabla2[],'aux buscarv'!B$1,FALSE)</f>
        <v>45015</v>
      </c>
      <c r="C1515" s="61">
        <f>VLOOKUP(Tabla14[[#This Row],[id]],Tabla2[],'aux buscarv'!C$1,FALSE)</f>
        <v>30</v>
      </c>
      <c r="D1515" s="61">
        <f>VLOOKUP(Tabla14[[#This Row],[id]],Tabla2[],'aux buscarv'!D$1,FALSE)</f>
        <v>3</v>
      </c>
      <c r="E1515" s="61">
        <f>VLOOKUP(Tabla14[[#This Row],[id]],Tabla2[],'aux buscarv'!E$1,FALSE)</f>
        <v>2023</v>
      </c>
      <c r="F1515" s="61">
        <f>VLOOKUP(Tabla14[[#This Row],[id]],Tabla2[],'aux buscarv'!F$1,FALSE)</f>
        <v>14</v>
      </c>
      <c r="G1515" s="61" t="str">
        <f>VLOOKUP(Tabla14[[#This Row],[id]],Tabla2[],'aux buscarv'!G$1,FALSE)</f>
        <v>DAPPTE</v>
      </c>
      <c r="H1515" s="61" t="str">
        <f>VLOOKUP(Tabla14[[#This Row],[id]],Tabla2[],'aux buscarv'!H$1,FALSE)</f>
        <v>BUENOS AIRES</v>
      </c>
      <c r="I1515" s="61">
        <f>VLOOKUP(Tabla14[[#This Row],[id]],Tabla2[],'aux buscarv'!I$1,FALSE)</f>
        <v>64</v>
      </c>
      <c r="J1515" s="61" t="str">
        <f>VLOOKUP(Tabla14[[#This Row],[id]],Tabla2[],'aux buscarv'!J$1,FALSE)</f>
        <v>MERLO</v>
      </c>
      <c r="K1515" s="61" t="str">
        <f>VLOOKUP(Tabla14[[#This Row],[id]],Tabla2[],'aux buscarv'!K$1,FALSE)</f>
        <v>PONTEVEDRA</v>
      </c>
      <c r="L1515" s="61" t="str">
        <f>VLOOKUP(Tabla14[[#This Row],[id]],Tabla2[],'aux buscarv'!L$1,FALSE)</f>
        <v>JARDIN CONFITE</v>
      </c>
      <c r="M1515" s="61" t="str">
        <f>VLOOKUP(Tabla14[[#This Row],[id]],Tabla2[],'aux buscarv'!M$1,FALSE)</f>
        <v>MURILLO 6345</v>
      </c>
      <c r="N1515" s="62" t="str">
        <f>VLOOKUP(Tabla14[[#This Row],[id]],Tabla2[],'aux buscarv'!N$1,FALSE)</f>
        <v>https://goo.gl/maps/BdFZL7NGnxe6hV4M6</v>
      </c>
      <c r="O1515" t="s">
        <v>109</v>
      </c>
      <c r="P1515" t="s">
        <v>113</v>
      </c>
      <c r="Q1515" t="s">
        <v>112</v>
      </c>
      <c r="R1515">
        <v>56</v>
      </c>
    </row>
    <row r="1516" spans="1:18" x14ac:dyDescent="0.25">
      <c r="A1516" t="s">
        <v>834</v>
      </c>
      <c r="B1516" s="46">
        <f>VLOOKUP(Tabla14[[#This Row],[id]],Tabla2[],'aux buscarv'!B$1,FALSE)</f>
        <v>45015</v>
      </c>
      <c r="C1516" s="61">
        <f>VLOOKUP(Tabla14[[#This Row],[id]],Tabla2[],'aux buscarv'!C$1,FALSE)</f>
        <v>30</v>
      </c>
      <c r="D1516" s="61">
        <f>VLOOKUP(Tabla14[[#This Row],[id]],Tabla2[],'aux buscarv'!D$1,FALSE)</f>
        <v>3</v>
      </c>
      <c r="E1516" s="61">
        <f>VLOOKUP(Tabla14[[#This Row],[id]],Tabla2[],'aux buscarv'!E$1,FALSE)</f>
        <v>2023</v>
      </c>
      <c r="F1516" s="61">
        <f>VLOOKUP(Tabla14[[#This Row],[id]],Tabla2[],'aux buscarv'!F$1,FALSE)</f>
        <v>14</v>
      </c>
      <c r="G1516" s="61" t="str">
        <f>VLOOKUP(Tabla14[[#This Row],[id]],Tabla2[],'aux buscarv'!G$1,FALSE)</f>
        <v>DAPPTE</v>
      </c>
      <c r="H1516" s="61" t="str">
        <f>VLOOKUP(Tabla14[[#This Row],[id]],Tabla2[],'aux buscarv'!H$1,FALSE)</f>
        <v>BUENOS AIRES</v>
      </c>
      <c r="I1516" s="61">
        <f>VLOOKUP(Tabla14[[#This Row],[id]],Tabla2[],'aux buscarv'!I$1,FALSE)</f>
        <v>64</v>
      </c>
      <c r="J1516" s="61" t="str">
        <f>VLOOKUP(Tabla14[[#This Row],[id]],Tabla2[],'aux buscarv'!J$1,FALSE)</f>
        <v>MERLO</v>
      </c>
      <c r="K1516" s="61" t="str">
        <f>VLOOKUP(Tabla14[[#This Row],[id]],Tabla2[],'aux buscarv'!K$1,FALSE)</f>
        <v>PONTEVEDRA</v>
      </c>
      <c r="L1516" s="61" t="str">
        <f>VLOOKUP(Tabla14[[#This Row],[id]],Tabla2[],'aux buscarv'!L$1,FALSE)</f>
        <v>JARDIN CONFITE</v>
      </c>
      <c r="M1516" s="61" t="str">
        <f>VLOOKUP(Tabla14[[#This Row],[id]],Tabla2[],'aux buscarv'!M$1,FALSE)</f>
        <v>MURILLO 6345</v>
      </c>
      <c r="N1516" s="62" t="str">
        <f>VLOOKUP(Tabla14[[#This Row],[id]],Tabla2[],'aux buscarv'!N$1,FALSE)</f>
        <v>https://goo.gl/maps/BdFZL7NGnxe6hV4M6</v>
      </c>
      <c r="O1516" t="s">
        <v>114</v>
      </c>
      <c r="P1516" t="s">
        <v>115</v>
      </c>
      <c r="Q1516" t="s">
        <v>111</v>
      </c>
      <c r="R1516">
        <v>93</v>
      </c>
    </row>
    <row r="1517" spans="1:18" x14ac:dyDescent="0.25">
      <c r="A1517" t="s">
        <v>834</v>
      </c>
      <c r="B1517" s="46">
        <f>VLOOKUP(Tabla14[[#This Row],[id]],Tabla2[],'aux buscarv'!B$1,FALSE)</f>
        <v>45015</v>
      </c>
      <c r="C1517" s="61">
        <f>VLOOKUP(Tabla14[[#This Row],[id]],Tabla2[],'aux buscarv'!C$1,FALSE)</f>
        <v>30</v>
      </c>
      <c r="D1517" s="61">
        <f>VLOOKUP(Tabla14[[#This Row],[id]],Tabla2[],'aux buscarv'!D$1,FALSE)</f>
        <v>3</v>
      </c>
      <c r="E1517" s="61">
        <f>VLOOKUP(Tabla14[[#This Row],[id]],Tabla2[],'aux buscarv'!E$1,FALSE)</f>
        <v>2023</v>
      </c>
      <c r="F1517" s="61">
        <f>VLOOKUP(Tabla14[[#This Row],[id]],Tabla2[],'aux buscarv'!F$1,FALSE)</f>
        <v>14</v>
      </c>
      <c r="G1517" s="61" t="str">
        <f>VLOOKUP(Tabla14[[#This Row],[id]],Tabla2[],'aux buscarv'!G$1,FALSE)</f>
        <v>DAPPTE</v>
      </c>
      <c r="H1517" s="61" t="str">
        <f>VLOOKUP(Tabla14[[#This Row],[id]],Tabla2[],'aux buscarv'!H$1,FALSE)</f>
        <v>BUENOS AIRES</v>
      </c>
      <c r="I1517" s="61">
        <f>VLOOKUP(Tabla14[[#This Row],[id]],Tabla2[],'aux buscarv'!I$1,FALSE)</f>
        <v>64</v>
      </c>
      <c r="J1517" s="61" t="str">
        <f>VLOOKUP(Tabla14[[#This Row],[id]],Tabla2[],'aux buscarv'!J$1,FALSE)</f>
        <v>MERLO</v>
      </c>
      <c r="K1517" s="61" t="str">
        <f>VLOOKUP(Tabla14[[#This Row],[id]],Tabla2[],'aux buscarv'!K$1,FALSE)</f>
        <v>PONTEVEDRA</v>
      </c>
      <c r="L1517" s="61" t="str">
        <f>VLOOKUP(Tabla14[[#This Row],[id]],Tabla2[],'aux buscarv'!L$1,FALSE)</f>
        <v>JARDIN CONFITE</v>
      </c>
      <c r="M1517" s="61" t="str">
        <f>VLOOKUP(Tabla14[[#This Row],[id]],Tabla2[],'aux buscarv'!M$1,FALSE)</f>
        <v>MURILLO 6345</v>
      </c>
      <c r="N1517" s="62" t="str">
        <f>VLOOKUP(Tabla14[[#This Row],[id]],Tabla2[],'aux buscarv'!N$1,FALSE)</f>
        <v>https://goo.gl/maps/BdFZL7NGnxe6hV4M6</v>
      </c>
      <c r="O1517" t="s">
        <v>114</v>
      </c>
      <c r="P1517" t="s">
        <v>123</v>
      </c>
      <c r="Q1517" t="s">
        <v>124</v>
      </c>
      <c r="R1517">
        <v>4</v>
      </c>
    </row>
    <row r="1518" spans="1:18" x14ac:dyDescent="0.25">
      <c r="A1518" t="s">
        <v>834</v>
      </c>
      <c r="B1518" s="46">
        <f>VLOOKUP(Tabla14[[#This Row],[id]],Tabla2[],'aux buscarv'!B$1,FALSE)</f>
        <v>45015</v>
      </c>
      <c r="C1518" s="61">
        <f>VLOOKUP(Tabla14[[#This Row],[id]],Tabla2[],'aux buscarv'!C$1,FALSE)</f>
        <v>30</v>
      </c>
      <c r="D1518" s="61">
        <f>VLOOKUP(Tabla14[[#This Row],[id]],Tabla2[],'aux buscarv'!D$1,FALSE)</f>
        <v>3</v>
      </c>
      <c r="E1518" s="61">
        <f>VLOOKUP(Tabla14[[#This Row],[id]],Tabla2[],'aux buscarv'!E$1,FALSE)</f>
        <v>2023</v>
      </c>
      <c r="F1518" s="61">
        <f>VLOOKUP(Tabla14[[#This Row],[id]],Tabla2[],'aux buscarv'!F$1,FALSE)</f>
        <v>14</v>
      </c>
      <c r="G1518" s="61" t="str">
        <f>VLOOKUP(Tabla14[[#This Row],[id]],Tabla2[],'aux buscarv'!G$1,FALSE)</f>
        <v>DAPPTE</v>
      </c>
      <c r="H1518" s="61" t="str">
        <f>VLOOKUP(Tabla14[[#This Row],[id]],Tabla2[],'aux buscarv'!H$1,FALSE)</f>
        <v>BUENOS AIRES</v>
      </c>
      <c r="I1518" s="61">
        <f>VLOOKUP(Tabla14[[#This Row],[id]],Tabla2[],'aux buscarv'!I$1,FALSE)</f>
        <v>64</v>
      </c>
      <c r="J1518" s="61" t="str">
        <f>VLOOKUP(Tabla14[[#This Row],[id]],Tabla2[],'aux buscarv'!J$1,FALSE)</f>
        <v>MERLO</v>
      </c>
      <c r="K1518" s="61" t="str">
        <f>VLOOKUP(Tabla14[[#This Row],[id]],Tabla2[],'aux buscarv'!K$1,FALSE)</f>
        <v>PONTEVEDRA</v>
      </c>
      <c r="L1518" s="61" t="str">
        <f>VLOOKUP(Tabla14[[#This Row],[id]],Tabla2[],'aux buscarv'!L$1,FALSE)</f>
        <v>JARDIN CONFITE</v>
      </c>
      <c r="M1518" s="61" t="str">
        <f>VLOOKUP(Tabla14[[#This Row],[id]],Tabla2[],'aux buscarv'!M$1,FALSE)</f>
        <v>MURILLO 6345</v>
      </c>
      <c r="N1518" s="62" t="str">
        <f>VLOOKUP(Tabla14[[#This Row],[id]],Tabla2[],'aux buscarv'!N$1,FALSE)</f>
        <v>https://goo.gl/maps/BdFZL7NGnxe6hV4M6</v>
      </c>
      <c r="O1518" t="s">
        <v>114</v>
      </c>
      <c r="P1518" t="s">
        <v>123</v>
      </c>
      <c r="Q1518" t="s">
        <v>111</v>
      </c>
      <c r="R1518">
        <v>30</v>
      </c>
    </row>
    <row r="1519" spans="1:18" x14ac:dyDescent="0.25">
      <c r="A1519" t="s">
        <v>879</v>
      </c>
      <c r="B1519" s="46">
        <f>VLOOKUP(Tabla14[[#This Row],[id]],Tabla2[],'aux buscarv'!B$1,FALSE)</f>
        <v>45015</v>
      </c>
      <c r="C1519" s="61">
        <f>VLOOKUP(Tabla14[[#This Row],[id]],Tabla2[],'aux buscarv'!C$1,FALSE)</f>
        <v>30</v>
      </c>
      <c r="D1519" s="61">
        <f>VLOOKUP(Tabla14[[#This Row],[id]],Tabla2[],'aux buscarv'!D$1,FALSE)</f>
        <v>3</v>
      </c>
      <c r="E1519" s="61">
        <f>VLOOKUP(Tabla14[[#This Row],[id]],Tabla2[],'aux buscarv'!E$1,FALSE)</f>
        <v>2023</v>
      </c>
      <c r="F1519" s="61">
        <f>VLOOKUP(Tabla14[[#This Row],[id]],Tabla2[],'aux buscarv'!F$1,FALSE)</f>
        <v>14</v>
      </c>
      <c r="G1519" s="61" t="str">
        <f>VLOOKUP(Tabla14[[#This Row],[id]],Tabla2[],'aux buscarv'!G$1,FALSE)</f>
        <v>CARPAS SALUDABLES</v>
      </c>
      <c r="H1519" s="61" t="str">
        <f>VLOOKUP(Tabla14[[#This Row],[id]],Tabla2[],'aux buscarv'!H$1,FALSE)</f>
        <v>CABA</v>
      </c>
      <c r="I1519" s="61">
        <f>VLOOKUP(Tabla14[[#This Row],[id]],Tabla2[],'aux buscarv'!I$1,FALSE)</f>
        <v>69</v>
      </c>
      <c r="J1519" s="61" t="str">
        <f>VLOOKUP(Tabla14[[#This Row],[id]],Tabla2[],'aux buscarv'!J$1,FALSE)</f>
        <v>COMUNA 2</v>
      </c>
      <c r="K1519" s="61" t="str">
        <f>VLOOKUP(Tabla14[[#This Row],[id]],Tabla2[],'aux buscarv'!K$1,FALSE)</f>
        <v>RECOLETA</v>
      </c>
      <c r="L1519" s="61" t="str">
        <f>VLOOKUP(Tabla14[[#This Row],[id]],Tabla2[],'aux buscarv'!L$1,FALSE)</f>
        <v>BIBLIOTECA NACIONAL</v>
      </c>
      <c r="M1519" s="61" t="str">
        <f>VLOOKUP(Tabla14[[#This Row],[id]],Tabla2[],'aux buscarv'!M$1,FALSE)</f>
        <v>AGÚERO 2502</v>
      </c>
      <c r="N1519" s="62" t="str">
        <f>VLOOKUP(Tabla14[[#This Row],[id]],Tabla2[],'aux buscarv'!N$1,FALSE)</f>
        <v>https://goo.gl/maps/pDzf3g9t4rBF1BGj9</v>
      </c>
      <c r="O1519" t="s">
        <v>109</v>
      </c>
      <c r="P1519" t="s">
        <v>110</v>
      </c>
      <c r="Q1519" t="s">
        <v>111</v>
      </c>
      <c r="R1519">
        <v>57</v>
      </c>
    </row>
    <row r="1520" spans="1:18" x14ac:dyDescent="0.25">
      <c r="A1520" t="s">
        <v>879</v>
      </c>
      <c r="B1520" s="46">
        <f>VLOOKUP(Tabla14[[#This Row],[id]],Tabla2[],'aux buscarv'!B$1,FALSE)</f>
        <v>45015</v>
      </c>
      <c r="C1520" s="61">
        <f>VLOOKUP(Tabla14[[#This Row],[id]],Tabla2[],'aux buscarv'!C$1,FALSE)</f>
        <v>30</v>
      </c>
      <c r="D1520" s="61">
        <f>VLOOKUP(Tabla14[[#This Row],[id]],Tabla2[],'aux buscarv'!D$1,FALSE)</f>
        <v>3</v>
      </c>
      <c r="E1520" s="61">
        <f>VLOOKUP(Tabla14[[#This Row],[id]],Tabla2[],'aux buscarv'!E$1,FALSE)</f>
        <v>2023</v>
      </c>
      <c r="F1520" s="61">
        <f>VLOOKUP(Tabla14[[#This Row],[id]],Tabla2[],'aux buscarv'!F$1,FALSE)</f>
        <v>14</v>
      </c>
      <c r="G1520" s="61" t="str">
        <f>VLOOKUP(Tabla14[[#This Row],[id]],Tabla2[],'aux buscarv'!G$1,FALSE)</f>
        <v>CARPAS SALUDABLES</v>
      </c>
      <c r="H1520" s="61" t="str">
        <f>VLOOKUP(Tabla14[[#This Row],[id]],Tabla2[],'aux buscarv'!H$1,FALSE)</f>
        <v>CABA</v>
      </c>
      <c r="I1520" s="61">
        <f>VLOOKUP(Tabla14[[#This Row],[id]],Tabla2[],'aux buscarv'!I$1,FALSE)</f>
        <v>69</v>
      </c>
      <c r="J1520" s="61" t="str">
        <f>VLOOKUP(Tabla14[[#This Row],[id]],Tabla2[],'aux buscarv'!J$1,FALSE)</f>
        <v>COMUNA 2</v>
      </c>
      <c r="K1520" s="61" t="str">
        <f>VLOOKUP(Tabla14[[#This Row],[id]],Tabla2[],'aux buscarv'!K$1,FALSE)</f>
        <v>RECOLETA</v>
      </c>
      <c r="L1520" s="61" t="str">
        <f>VLOOKUP(Tabla14[[#This Row],[id]],Tabla2[],'aux buscarv'!L$1,FALSE)</f>
        <v>BIBLIOTECA NACIONAL</v>
      </c>
      <c r="M1520" s="61" t="str">
        <f>VLOOKUP(Tabla14[[#This Row],[id]],Tabla2[],'aux buscarv'!M$1,FALSE)</f>
        <v>AGÚERO 2502</v>
      </c>
      <c r="N1520" s="62" t="str">
        <f>VLOOKUP(Tabla14[[#This Row],[id]],Tabla2[],'aux buscarv'!N$1,FALSE)</f>
        <v>https://goo.gl/maps/pDzf3g9t4rBF1BGj9</v>
      </c>
      <c r="O1520" t="s">
        <v>109</v>
      </c>
      <c r="P1520" t="s">
        <v>110</v>
      </c>
      <c r="Q1520" t="s">
        <v>112</v>
      </c>
      <c r="R1520">
        <v>87</v>
      </c>
    </row>
    <row r="1521" spans="1:18" x14ac:dyDescent="0.25">
      <c r="A1521" t="s">
        <v>879</v>
      </c>
      <c r="B1521" s="46">
        <f>VLOOKUP(Tabla14[[#This Row],[id]],Tabla2[],'aux buscarv'!B$1,FALSE)</f>
        <v>45015</v>
      </c>
      <c r="C1521" s="61">
        <f>VLOOKUP(Tabla14[[#This Row],[id]],Tabla2[],'aux buscarv'!C$1,FALSE)</f>
        <v>30</v>
      </c>
      <c r="D1521" s="61">
        <f>VLOOKUP(Tabla14[[#This Row],[id]],Tabla2[],'aux buscarv'!D$1,FALSE)</f>
        <v>3</v>
      </c>
      <c r="E1521" s="61">
        <f>VLOOKUP(Tabla14[[#This Row],[id]],Tabla2[],'aux buscarv'!E$1,FALSE)</f>
        <v>2023</v>
      </c>
      <c r="F1521" s="61">
        <f>VLOOKUP(Tabla14[[#This Row],[id]],Tabla2[],'aux buscarv'!F$1,FALSE)</f>
        <v>14</v>
      </c>
      <c r="G1521" s="61" t="str">
        <f>VLOOKUP(Tabla14[[#This Row],[id]],Tabla2[],'aux buscarv'!G$1,FALSE)</f>
        <v>CARPAS SALUDABLES</v>
      </c>
      <c r="H1521" s="61" t="str">
        <f>VLOOKUP(Tabla14[[#This Row],[id]],Tabla2[],'aux buscarv'!H$1,FALSE)</f>
        <v>CABA</v>
      </c>
      <c r="I1521" s="61">
        <f>VLOOKUP(Tabla14[[#This Row],[id]],Tabla2[],'aux buscarv'!I$1,FALSE)</f>
        <v>69</v>
      </c>
      <c r="J1521" s="61" t="str">
        <f>VLOOKUP(Tabla14[[#This Row],[id]],Tabla2[],'aux buscarv'!J$1,FALSE)</f>
        <v>COMUNA 2</v>
      </c>
      <c r="K1521" s="61" t="str">
        <f>VLOOKUP(Tabla14[[#This Row],[id]],Tabla2[],'aux buscarv'!K$1,FALSE)</f>
        <v>RECOLETA</v>
      </c>
      <c r="L1521" s="61" t="str">
        <f>VLOOKUP(Tabla14[[#This Row],[id]],Tabla2[],'aux buscarv'!L$1,FALSE)</f>
        <v>BIBLIOTECA NACIONAL</v>
      </c>
      <c r="M1521" s="61" t="str">
        <f>VLOOKUP(Tabla14[[#This Row],[id]],Tabla2[],'aux buscarv'!M$1,FALSE)</f>
        <v>AGÚERO 2502</v>
      </c>
      <c r="N1521" s="62" t="str">
        <f>VLOOKUP(Tabla14[[#This Row],[id]],Tabla2[],'aux buscarv'!N$1,FALSE)</f>
        <v>https://goo.gl/maps/pDzf3g9t4rBF1BGj9</v>
      </c>
      <c r="O1521" t="s">
        <v>109</v>
      </c>
      <c r="P1521" t="s">
        <v>110</v>
      </c>
      <c r="Q1521" t="s">
        <v>120</v>
      </c>
      <c r="R1521">
        <v>2</v>
      </c>
    </row>
    <row r="1522" spans="1:18" x14ac:dyDescent="0.25">
      <c r="A1522" t="s">
        <v>879</v>
      </c>
      <c r="B1522" s="46">
        <f>VLOOKUP(Tabla14[[#This Row],[id]],Tabla2[],'aux buscarv'!B$1,FALSE)</f>
        <v>45015</v>
      </c>
      <c r="C1522" s="61">
        <f>VLOOKUP(Tabla14[[#This Row],[id]],Tabla2[],'aux buscarv'!C$1,FALSE)</f>
        <v>30</v>
      </c>
      <c r="D1522" s="61">
        <f>VLOOKUP(Tabla14[[#This Row],[id]],Tabla2[],'aux buscarv'!D$1,FALSE)</f>
        <v>3</v>
      </c>
      <c r="E1522" s="61">
        <f>VLOOKUP(Tabla14[[#This Row],[id]],Tabla2[],'aux buscarv'!E$1,FALSE)</f>
        <v>2023</v>
      </c>
      <c r="F1522" s="61">
        <f>VLOOKUP(Tabla14[[#This Row],[id]],Tabla2[],'aux buscarv'!F$1,FALSE)</f>
        <v>14</v>
      </c>
      <c r="G1522" s="61" t="str">
        <f>VLOOKUP(Tabla14[[#This Row],[id]],Tabla2[],'aux buscarv'!G$1,FALSE)</f>
        <v>CARPAS SALUDABLES</v>
      </c>
      <c r="H1522" s="61" t="str">
        <f>VLOOKUP(Tabla14[[#This Row],[id]],Tabla2[],'aux buscarv'!H$1,FALSE)</f>
        <v>CABA</v>
      </c>
      <c r="I1522" s="61">
        <f>VLOOKUP(Tabla14[[#This Row],[id]],Tabla2[],'aux buscarv'!I$1,FALSE)</f>
        <v>69</v>
      </c>
      <c r="J1522" s="61" t="str">
        <f>VLOOKUP(Tabla14[[#This Row],[id]],Tabla2[],'aux buscarv'!J$1,FALSE)</f>
        <v>COMUNA 2</v>
      </c>
      <c r="K1522" s="61" t="str">
        <f>VLOOKUP(Tabla14[[#This Row],[id]],Tabla2[],'aux buscarv'!K$1,FALSE)</f>
        <v>RECOLETA</v>
      </c>
      <c r="L1522" s="61" t="str">
        <f>VLOOKUP(Tabla14[[#This Row],[id]],Tabla2[],'aux buscarv'!L$1,FALSE)</f>
        <v>BIBLIOTECA NACIONAL</v>
      </c>
      <c r="M1522" s="61" t="str">
        <f>VLOOKUP(Tabla14[[#This Row],[id]],Tabla2[],'aux buscarv'!M$1,FALSE)</f>
        <v>AGÚERO 2502</v>
      </c>
      <c r="N1522" s="62" t="str">
        <f>VLOOKUP(Tabla14[[#This Row],[id]],Tabla2[],'aux buscarv'!N$1,FALSE)</f>
        <v>https://goo.gl/maps/pDzf3g9t4rBF1BGj9</v>
      </c>
      <c r="O1522" t="s">
        <v>109</v>
      </c>
      <c r="P1522" t="s">
        <v>113</v>
      </c>
      <c r="Q1522" t="s">
        <v>112</v>
      </c>
      <c r="R1522">
        <v>31</v>
      </c>
    </row>
    <row r="1523" spans="1:18" x14ac:dyDescent="0.25">
      <c r="A1523" t="s">
        <v>879</v>
      </c>
      <c r="B1523" s="46">
        <f>VLOOKUP(Tabla14[[#This Row],[id]],Tabla2[],'aux buscarv'!B$1,FALSE)</f>
        <v>45015</v>
      </c>
      <c r="C1523" s="61">
        <f>VLOOKUP(Tabla14[[#This Row],[id]],Tabla2[],'aux buscarv'!C$1,FALSE)</f>
        <v>30</v>
      </c>
      <c r="D1523" s="61">
        <f>VLOOKUP(Tabla14[[#This Row],[id]],Tabla2[],'aux buscarv'!D$1,FALSE)</f>
        <v>3</v>
      </c>
      <c r="E1523" s="61">
        <f>VLOOKUP(Tabla14[[#This Row],[id]],Tabla2[],'aux buscarv'!E$1,FALSE)</f>
        <v>2023</v>
      </c>
      <c r="F1523" s="61">
        <f>VLOOKUP(Tabla14[[#This Row],[id]],Tabla2[],'aux buscarv'!F$1,FALSE)</f>
        <v>14</v>
      </c>
      <c r="G1523" s="61" t="str">
        <f>VLOOKUP(Tabla14[[#This Row],[id]],Tabla2[],'aux buscarv'!G$1,FALSE)</f>
        <v>CARPAS SALUDABLES</v>
      </c>
      <c r="H1523" s="61" t="str">
        <f>VLOOKUP(Tabla14[[#This Row],[id]],Tabla2[],'aux buscarv'!H$1,FALSE)</f>
        <v>CABA</v>
      </c>
      <c r="I1523" s="61">
        <f>VLOOKUP(Tabla14[[#This Row],[id]],Tabla2[],'aux buscarv'!I$1,FALSE)</f>
        <v>69</v>
      </c>
      <c r="J1523" s="61" t="str">
        <f>VLOOKUP(Tabla14[[#This Row],[id]],Tabla2[],'aux buscarv'!J$1,FALSE)</f>
        <v>COMUNA 2</v>
      </c>
      <c r="K1523" s="61" t="str">
        <f>VLOOKUP(Tabla14[[#This Row],[id]],Tabla2[],'aux buscarv'!K$1,FALSE)</f>
        <v>RECOLETA</v>
      </c>
      <c r="L1523" s="61" t="str">
        <f>VLOOKUP(Tabla14[[#This Row],[id]],Tabla2[],'aux buscarv'!L$1,FALSE)</f>
        <v>BIBLIOTECA NACIONAL</v>
      </c>
      <c r="M1523" s="61" t="str">
        <f>VLOOKUP(Tabla14[[#This Row],[id]],Tabla2[],'aux buscarv'!M$1,FALSE)</f>
        <v>AGÚERO 2502</v>
      </c>
      <c r="N1523" s="62" t="str">
        <f>VLOOKUP(Tabla14[[#This Row],[id]],Tabla2[],'aux buscarv'!N$1,FALSE)</f>
        <v>https://goo.gl/maps/pDzf3g9t4rBF1BGj9</v>
      </c>
      <c r="O1523" t="s">
        <v>114</v>
      </c>
      <c r="P1523" t="s">
        <v>115</v>
      </c>
      <c r="Q1523" t="s">
        <v>111</v>
      </c>
      <c r="R1523">
        <v>98</v>
      </c>
    </row>
    <row r="1524" spans="1:18" x14ac:dyDescent="0.25">
      <c r="A1524" t="s">
        <v>852</v>
      </c>
      <c r="B1524" s="46">
        <f>VLOOKUP(Tabla14[[#This Row],[id]],Tabla2[],'aux buscarv'!B$1,FALSE)</f>
        <v>45015</v>
      </c>
      <c r="C1524" s="61">
        <f>VLOOKUP(Tabla14[[#This Row],[id]],Tabla2[],'aux buscarv'!C$1,FALSE)</f>
        <v>30</v>
      </c>
      <c r="D1524" s="61">
        <f>VLOOKUP(Tabla14[[#This Row],[id]],Tabla2[],'aux buscarv'!D$1,FALSE)</f>
        <v>3</v>
      </c>
      <c r="E1524" s="61">
        <f>VLOOKUP(Tabla14[[#This Row],[id]],Tabla2[],'aux buscarv'!E$1,FALSE)</f>
        <v>2023</v>
      </c>
      <c r="F1524" s="61">
        <f>VLOOKUP(Tabla14[[#This Row],[id]],Tabla2[],'aux buscarv'!F$1,FALSE)</f>
        <v>14</v>
      </c>
      <c r="G1524" s="61" t="str">
        <f>VLOOKUP(Tabla14[[#This Row],[id]],Tabla2[],'aux buscarv'!G$1,FALSE)</f>
        <v>ESTAR</v>
      </c>
      <c r="H1524" s="61" t="str">
        <f>VLOOKUP(Tabla14[[#This Row],[id]],Tabla2[],'aux buscarv'!H$1,FALSE)</f>
        <v>BUENOS AIRES</v>
      </c>
      <c r="I1524" s="61">
        <f>VLOOKUP(Tabla14[[#This Row],[id]],Tabla2[],'aux buscarv'!I$1,FALSE)</f>
        <v>65</v>
      </c>
      <c r="J1524" s="61" t="str">
        <f>VLOOKUP(Tabla14[[#This Row],[id]],Tabla2[],'aux buscarv'!J$1,FALSE)</f>
        <v>MORON</v>
      </c>
      <c r="K1524" s="61" t="str">
        <f>VLOOKUP(Tabla14[[#This Row],[id]],Tabla2[],'aux buscarv'!K$1,FALSE)</f>
        <v>MORON</v>
      </c>
      <c r="L1524" s="61" t="str">
        <f>VLOOKUP(Tabla14[[#This Row],[id]],Tabla2[],'aux buscarv'!L$1,FALSE)</f>
        <v>PLAZA SAN MARTIN</v>
      </c>
      <c r="M1524" s="61" t="str">
        <f>VLOOKUP(Tabla14[[#This Row],[id]],Tabla2[],'aux buscarv'!M$1,FALSE)</f>
        <v>NUESTRA SEÑORA DEL BUEN VIAJE 968</v>
      </c>
      <c r="N1524" s="62" t="str">
        <f>VLOOKUP(Tabla14[[#This Row],[id]],Tabla2[],'aux buscarv'!N$1,FALSE)</f>
        <v>https://goo.gl/maps/6FCnEBPHsGM95jCC9</v>
      </c>
      <c r="O1524" t="s">
        <v>109</v>
      </c>
      <c r="P1524" t="s">
        <v>110</v>
      </c>
      <c r="Q1524" t="s">
        <v>111</v>
      </c>
      <c r="R1524">
        <v>107</v>
      </c>
    </row>
    <row r="1525" spans="1:18" x14ac:dyDescent="0.25">
      <c r="A1525" t="s">
        <v>852</v>
      </c>
      <c r="B1525" s="46">
        <f>VLOOKUP(Tabla14[[#This Row],[id]],Tabla2[],'aux buscarv'!B$1,FALSE)</f>
        <v>45015</v>
      </c>
      <c r="C1525" s="61">
        <f>VLOOKUP(Tabla14[[#This Row],[id]],Tabla2[],'aux buscarv'!C$1,FALSE)</f>
        <v>30</v>
      </c>
      <c r="D1525" s="61">
        <f>VLOOKUP(Tabla14[[#This Row],[id]],Tabla2[],'aux buscarv'!D$1,FALSE)</f>
        <v>3</v>
      </c>
      <c r="E1525" s="61">
        <f>VLOOKUP(Tabla14[[#This Row],[id]],Tabla2[],'aux buscarv'!E$1,FALSE)</f>
        <v>2023</v>
      </c>
      <c r="F1525" s="61">
        <f>VLOOKUP(Tabla14[[#This Row],[id]],Tabla2[],'aux buscarv'!F$1,FALSE)</f>
        <v>14</v>
      </c>
      <c r="G1525" s="61" t="str">
        <f>VLOOKUP(Tabla14[[#This Row],[id]],Tabla2[],'aux buscarv'!G$1,FALSE)</f>
        <v>ESTAR</v>
      </c>
      <c r="H1525" s="61" t="str">
        <f>VLOOKUP(Tabla14[[#This Row],[id]],Tabla2[],'aux buscarv'!H$1,FALSE)</f>
        <v>BUENOS AIRES</v>
      </c>
      <c r="I1525" s="61">
        <f>VLOOKUP(Tabla14[[#This Row],[id]],Tabla2[],'aux buscarv'!I$1,FALSE)</f>
        <v>65</v>
      </c>
      <c r="J1525" s="61" t="str">
        <f>VLOOKUP(Tabla14[[#This Row],[id]],Tabla2[],'aux buscarv'!J$1,FALSE)</f>
        <v>MORON</v>
      </c>
      <c r="K1525" s="61" t="str">
        <f>VLOOKUP(Tabla14[[#This Row],[id]],Tabla2[],'aux buscarv'!K$1,FALSE)</f>
        <v>MORON</v>
      </c>
      <c r="L1525" s="61" t="str">
        <f>VLOOKUP(Tabla14[[#This Row],[id]],Tabla2[],'aux buscarv'!L$1,FALSE)</f>
        <v>PLAZA SAN MARTIN</v>
      </c>
      <c r="M1525" s="61" t="str">
        <f>VLOOKUP(Tabla14[[#This Row],[id]],Tabla2[],'aux buscarv'!M$1,FALSE)</f>
        <v>NUESTRA SEÑORA DEL BUEN VIAJE 968</v>
      </c>
      <c r="N1525" s="62" t="str">
        <f>VLOOKUP(Tabla14[[#This Row],[id]],Tabla2[],'aux buscarv'!N$1,FALSE)</f>
        <v>https://goo.gl/maps/6FCnEBPHsGM95jCC9</v>
      </c>
      <c r="O1525" t="s">
        <v>109</v>
      </c>
      <c r="P1525" t="s">
        <v>110</v>
      </c>
      <c r="Q1525" t="s">
        <v>112</v>
      </c>
      <c r="R1525">
        <v>112</v>
      </c>
    </row>
    <row r="1526" spans="1:18" x14ac:dyDescent="0.25">
      <c r="A1526" t="s">
        <v>852</v>
      </c>
      <c r="B1526" s="46">
        <f>VLOOKUP(Tabla14[[#This Row],[id]],Tabla2[],'aux buscarv'!B$1,FALSE)</f>
        <v>45015</v>
      </c>
      <c r="C1526" s="61">
        <f>VLOOKUP(Tabla14[[#This Row],[id]],Tabla2[],'aux buscarv'!C$1,FALSE)</f>
        <v>30</v>
      </c>
      <c r="D1526" s="61">
        <f>VLOOKUP(Tabla14[[#This Row],[id]],Tabla2[],'aux buscarv'!D$1,FALSE)</f>
        <v>3</v>
      </c>
      <c r="E1526" s="61">
        <f>VLOOKUP(Tabla14[[#This Row],[id]],Tabla2[],'aux buscarv'!E$1,FALSE)</f>
        <v>2023</v>
      </c>
      <c r="F1526" s="61">
        <f>VLOOKUP(Tabla14[[#This Row],[id]],Tabla2[],'aux buscarv'!F$1,FALSE)</f>
        <v>14</v>
      </c>
      <c r="G1526" s="61" t="str">
        <f>VLOOKUP(Tabla14[[#This Row],[id]],Tabla2[],'aux buscarv'!G$1,FALSE)</f>
        <v>ESTAR</v>
      </c>
      <c r="H1526" s="61" t="str">
        <f>VLOOKUP(Tabla14[[#This Row],[id]],Tabla2[],'aux buscarv'!H$1,FALSE)</f>
        <v>BUENOS AIRES</v>
      </c>
      <c r="I1526" s="61">
        <f>VLOOKUP(Tabla14[[#This Row],[id]],Tabla2[],'aux buscarv'!I$1,FALSE)</f>
        <v>65</v>
      </c>
      <c r="J1526" s="61" t="str">
        <f>VLOOKUP(Tabla14[[#This Row],[id]],Tabla2[],'aux buscarv'!J$1,FALSE)</f>
        <v>MORON</v>
      </c>
      <c r="K1526" s="61" t="str">
        <f>VLOOKUP(Tabla14[[#This Row],[id]],Tabla2[],'aux buscarv'!K$1,FALSE)</f>
        <v>MORON</v>
      </c>
      <c r="L1526" s="61" t="str">
        <f>VLOOKUP(Tabla14[[#This Row],[id]],Tabla2[],'aux buscarv'!L$1,FALSE)</f>
        <v>PLAZA SAN MARTIN</v>
      </c>
      <c r="M1526" s="61" t="str">
        <f>VLOOKUP(Tabla14[[#This Row],[id]],Tabla2[],'aux buscarv'!M$1,FALSE)</f>
        <v>NUESTRA SEÑORA DEL BUEN VIAJE 968</v>
      </c>
      <c r="N1526" s="62" t="str">
        <f>VLOOKUP(Tabla14[[#This Row],[id]],Tabla2[],'aux buscarv'!N$1,FALSE)</f>
        <v>https://goo.gl/maps/6FCnEBPHsGM95jCC9</v>
      </c>
      <c r="O1526" t="s">
        <v>109</v>
      </c>
      <c r="P1526" t="s">
        <v>110</v>
      </c>
      <c r="Q1526" t="s">
        <v>120</v>
      </c>
      <c r="R1526">
        <v>3</v>
      </c>
    </row>
    <row r="1527" spans="1:18" x14ac:dyDescent="0.25">
      <c r="A1527" t="s">
        <v>852</v>
      </c>
      <c r="B1527" s="46">
        <f>VLOOKUP(Tabla14[[#This Row],[id]],Tabla2[],'aux buscarv'!B$1,FALSE)</f>
        <v>45015</v>
      </c>
      <c r="C1527" s="61">
        <f>VLOOKUP(Tabla14[[#This Row],[id]],Tabla2[],'aux buscarv'!C$1,FALSE)</f>
        <v>30</v>
      </c>
      <c r="D1527" s="61">
        <f>VLOOKUP(Tabla14[[#This Row],[id]],Tabla2[],'aux buscarv'!D$1,FALSE)</f>
        <v>3</v>
      </c>
      <c r="E1527" s="61">
        <f>VLOOKUP(Tabla14[[#This Row],[id]],Tabla2[],'aux buscarv'!E$1,FALSE)</f>
        <v>2023</v>
      </c>
      <c r="F1527" s="61">
        <f>VLOOKUP(Tabla14[[#This Row],[id]],Tabla2[],'aux buscarv'!F$1,FALSE)</f>
        <v>14</v>
      </c>
      <c r="G1527" s="61" t="str">
        <f>VLOOKUP(Tabla14[[#This Row],[id]],Tabla2[],'aux buscarv'!G$1,FALSE)</f>
        <v>ESTAR</v>
      </c>
      <c r="H1527" s="61" t="str">
        <f>VLOOKUP(Tabla14[[#This Row],[id]],Tabla2[],'aux buscarv'!H$1,FALSE)</f>
        <v>BUENOS AIRES</v>
      </c>
      <c r="I1527" s="61">
        <f>VLOOKUP(Tabla14[[#This Row],[id]],Tabla2[],'aux buscarv'!I$1,FALSE)</f>
        <v>65</v>
      </c>
      <c r="J1527" s="61" t="str">
        <f>VLOOKUP(Tabla14[[#This Row],[id]],Tabla2[],'aux buscarv'!J$1,FALSE)</f>
        <v>MORON</v>
      </c>
      <c r="K1527" s="61" t="str">
        <f>VLOOKUP(Tabla14[[#This Row],[id]],Tabla2[],'aux buscarv'!K$1,FALSE)</f>
        <v>MORON</v>
      </c>
      <c r="L1527" s="61" t="str">
        <f>VLOOKUP(Tabla14[[#This Row],[id]],Tabla2[],'aux buscarv'!L$1,FALSE)</f>
        <v>PLAZA SAN MARTIN</v>
      </c>
      <c r="M1527" s="61" t="str">
        <f>VLOOKUP(Tabla14[[#This Row],[id]],Tabla2[],'aux buscarv'!M$1,FALSE)</f>
        <v>NUESTRA SEÑORA DEL BUEN VIAJE 968</v>
      </c>
      <c r="N1527" s="62" t="str">
        <f>VLOOKUP(Tabla14[[#This Row],[id]],Tabla2[],'aux buscarv'!N$1,FALSE)</f>
        <v>https://goo.gl/maps/6FCnEBPHsGM95jCC9</v>
      </c>
      <c r="O1527" t="s">
        <v>109</v>
      </c>
      <c r="P1527" t="s">
        <v>110</v>
      </c>
      <c r="Q1527" t="s">
        <v>121</v>
      </c>
      <c r="R1527">
        <v>8</v>
      </c>
    </row>
    <row r="1528" spans="1:18" x14ac:dyDescent="0.25">
      <c r="A1528" t="s">
        <v>852</v>
      </c>
      <c r="B1528" s="46">
        <f>VLOOKUP(Tabla14[[#This Row],[id]],Tabla2[],'aux buscarv'!B$1,FALSE)</f>
        <v>45015</v>
      </c>
      <c r="C1528" s="61">
        <f>VLOOKUP(Tabla14[[#This Row],[id]],Tabla2[],'aux buscarv'!C$1,FALSE)</f>
        <v>30</v>
      </c>
      <c r="D1528" s="61">
        <f>VLOOKUP(Tabla14[[#This Row],[id]],Tabla2[],'aux buscarv'!D$1,FALSE)</f>
        <v>3</v>
      </c>
      <c r="E1528" s="61">
        <f>VLOOKUP(Tabla14[[#This Row],[id]],Tabla2[],'aux buscarv'!E$1,FALSE)</f>
        <v>2023</v>
      </c>
      <c r="F1528" s="61">
        <f>VLOOKUP(Tabla14[[#This Row],[id]],Tabla2[],'aux buscarv'!F$1,FALSE)</f>
        <v>14</v>
      </c>
      <c r="G1528" s="61" t="str">
        <f>VLOOKUP(Tabla14[[#This Row],[id]],Tabla2[],'aux buscarv'!G$1,FALSE)</f>
        <v>ESTAR</v>
      </c>
      <c r="H1528" s="61" t="str">
        <f>VLOOKUP(Tabla14[[#This Row],[id]],Tabla2[],'aux buscarv'!H$1,FALSE)</f>
        <v>BUENOS AIRES</v>
      </c>
      <c r="I1528" s="61">
        <f>VLOOKUP(Tabla14[[#This Row],[id]],Tabla2[],'aux buscarv'!I$1,FALSE)</f>
        <v>65</v>
      </c>
      <c r="J1528" s="61" t="str">
        <f>VLOOKUP(Tabla14[[#This Row],[id]],Tabla2[],'aux buscarv'!J$1,FALSE)</f>
        <v>MORON</v>
      </c>
      <c r="K1528" s="61" t="str">
        <f>VLOOKUP(Tabla14[[#This Row],[id]],Tabla2[],'aux buscarv'!K$1,FALSE)</f>
        <v>MORON</v>
      </c>
      <c r="L1528" s="61" t="str">
        <f>VLOOKUP(Tabla14[[#This Row],[id]],Tabla2[],'aux buscarv'!L$1,FALSE)</f>
        <v>PLAZA SAN MARTIN</v>
      </c>
      <c r="M1528" s="61" t="str">
        <f>VLOOKUP(Tabla14[[#This Row],[id]],Tabla2[],'aux buscarv'!M$1,FALSE)</f>
        <v>NUESTRA SEÑORA DEL BUEN VIAJE 968</v>
      </c>
      <c r="N1528" s="62" t="str">
        <f>VLOOKUP(Tabla14[[#This Row],[id]],Tabla2[],'aux buscarv'!N$1,FALSE)</f>
        <v>https://goo.gl/maps/6FCnEBPHsGM95jCC9</v>
      </c>
      <c r="O1528" t="s">
        <v>109</v>
      </c>
      <c r="P1528" t="s">
        <v>113</v>
      </c>
      <c r="Q1528" t="s">
        <v>112</v>
      </c>
      <c r="R1528">
        <v>88</v>
      </c>
    </row>
    <row r="1529" spans="1:18" x14ac:dyDescent="0.25">
      <c r="A1529" t="s">
        <v>852</v>
      </c>
      <c r="B1529" s="46">
        <f>VLOOKUP(Tabla14[[#This Row],[id]],Tabla2[],'aux buscarv'!B$1,FALSE)</f>
        <v>45015</v>
      </c>
      <c r="C1529" s="61">
        <f>VLOOKUP(Tabla14[[#This Row],[id]],Tabla2[],'aux buscarv'!C$1,FALSE)</f>
        <v>30</v>
      </c>
      <c r="D1529" s="61">
        <f>VLOOKUP(Tabla14[[#This Row],[id]],Tabla2[],'aux buscarv'!D$1,FALSE)</f>
        <v>3</v>
      </c>
      <c r="E1529" s="61">
        <f>VLOOKUP(Tabla14[[#This Row],[id]],Tabla2[],'aux buscarv'!E$1,FALSE)</f>
        <v>2023</v>
      </c>
      <c r="F1529" s="61">
        <f>VLOOKUP(Tabla14[[#This Row],[id]],Tabla2[],'aux buscarv'!F$1,FALSE)</f>
        <v>14</v>
      </c>
      <c r="G1529" s="61" t="str">
        <f>VLOOKUP(Tabla14[[#This Row],[id]],Tabla2[],'aux buscarv'!G$1,FALSE)</f>
        <v>ESTAR</v>
      </c>
      <c r="H1529" s="61" t="str">
        <f>VLOOKUP(Tabla14[[#This Row],[id]],Tabla2[],'aux buscarv'!H$1,FALSE)</f>
        <v>BUENOS AIRES</v>
      </c>
      <c r="I1529" s="61">
        <f>VLOOKUP(Tabla14[[#This Row],[id]],Tabla2[],'aux buscarv'!I$1,FALSE)</f>
        <v>65</v>
      </c>
      <c r="J1529" s="61" t="str">
        <f>VLOOKUP(Tabla14[[#This Row],[id]],Tabla2[],'aux buscarv'!J$1,FALSE)</f>
        <v>MORON</v>
      </c>
      <c r="K1529" s="61" t="str">
        <f>VLOOKUP(Tabla14[[#This Row],[id]],Tabla2[],'aux buscarv'!K$1,FALSE)</f>
        <v>MORON</v>
      </c>
      <c r="L1529" s="61" t="str">
        <f>VLOOKUP(Tabla14[[#This Row],[id]],Tabla2[],'aux buscarv'!L$1,FALSE)</f>
        <v>PLAZA SAN MARTIN</v>
      </c>
      <c r="M1529" s="61" t="str">
        <f>VLOOKUP(Tabla14[[#This Row],[id]],Tabla2[],'aux buscarv'!M$1,FALSE)</f>
        <v>NUESTRA SEÑORA DEL BUEN VIAJE 968</v>
      </c>
      <c r="N1529" s="62" t="str">
        <f>VLOOKUP(Tabla14[[#This Row],[id]],Tabla2[],'aux buscarv'!N$1,FALSE)</f>
        <v>https://goo.gl/maps/6FCnEBPHsGM95jCC9</v>
      </c>
      <c r="O1529" t="s">
        <v>114</v>
      </c>
      <c r="P1529" t="s">
        <v>115</v>
      </c>
      <c r="Q1529" t="s">
        <v>111</v>
      </c>
      <c r="R1529">
        <v>65</v>
      </c>
    </row>
    <row r="1530" spans="1:18" x14ac:dyDescent="0.25">
      <c r="A1530" t="s">
        <v>852</v>
      </c>
      <c r="B1530" s="46">
        <f>VLOOKUP(Tabla14[[#This Row],[id]],Tabla2[],'aux buscarv'!B$1,FALSE)</f>
        <v>45015</v>
      </c>
      <c r="C1530" s="61">
        <f>VLOOKUP(Tabla14[[#This Row],[id]],Tabla2[],'aux buscarv'!C$1,FALSE)</f>
        <v>30</v>
      </c>
      <c r="D1530" s="61">
        <f>VLOOKUP(Tabla14[[#This Row],[id]],Tabla2[],'aux buscarv'!D$1,FALSE)</f>
        <v>3</v>
      </c>
      <c r="E1530" s="61">
        <f>VLOOKUP(Tabla14[[#This Row],[id]],Tabla2[],'aux buscarv'!E$1,FALSE)</f>
        <v>2023</v>
      </c>
      <c r="F1530" s="61">
        <f>VLOOKUP(Tabla14[[#This Row],[id]],Tabla2[],'aux buscarv'!F$1,FALSE)</f>
        <v>14</v>
      </c>
      <c r="G1530" s="61" t="str">
        <f>VLOOKUP(Tabla14[[#This Row],[id]],Tabla2[],'aux buscarv'!G$1,FALSE)</f>
        <v>ESTAR</v>
      </c>
      <c r="H1530" s="61" t="str">
        <f>VLOOKUP(Tabla14[[#This Row],[id]],Tabla2[],'aux buscarv'!H$1,FALSE)</f>
        <v>BUENOS AIRES</v>
      </c>
      <c r="I1530" s="61">
        <f>VLOOKUP(Tabla14[[#This Row],[id]],Tabla2[],'aux buscarv'!I$1,FALSE)</f>
        <v>65</v>
      </c>
      <c r="J1530" s="61" t="str">
        <f>VLOOKUP(Tabla14[[#This Row],[id]],Tabla2[],'aux buscarv'!J$1,FALSE)</f>
        <v>MORON</v>
      </c>
      <c r="K1530" s="61" t="str">
        <f>VLOOKUP(Tabla14[[#This Row],[id]],Tabla2[],'aux buscarv'!K$1,FALSE)</f>
        <v>MORON</v>
      </c>
      <c r="L1530" s="61" t="str">
        <f>VLOOKUP(Tabla14[[#This Row],[id]],Tabla2[],'aux buscarv'!L$1,FALSE)</f>
        <v>PLAZA SAN MARTIN</v>
      </c>
      <c r="M1530" s="61" t="str">
        <f>VLOOKUP(Tabla14[[#This Row],[id]],Tabla2[],'aux buscarv'!M$1,FALSE)</f>
        <v>NUESTRA SEÑORA DEL BUEN VIAJE 968</v>
      </c>
      <c r="N1530" s="62" t="str">
        <f>VLOOKUP(Tabla14[[#This Row],[id]],Tabla2[],'aux buscarv'!N$1,FALSE)</f>
        <v>https://goo.gl/maps/6FCnEBPHsGM95jCC9</v>
      </c>
      <c r="O1530" t="s">
        <v>114</v>
      </c>
      <c r="P1530" t="s">
        <v>123</v>
      </c>
      <c r="Q1530" t="s">
        <v>124</v>
      </c>
      <c r="R1530">
        <v>5</v>
      </c>
    </row>
    <row r="1531" spans="1:18" x14ac:dyDescent="0.25">
      <c r="A1531" t="s">
        <v>852</v>
      </c>
      <c r="B1531" s="46">
        <f>VLOOKUP(Tabla14[[#This Row],[id]],Tabla2[],'aux buscarv'!B$1,FALSE)</f>
        <v>45015</v>
      </c>
      <c r="C1531" s="61">
        <f>VLOOKUP(Tabla14[[#This Row],[id]],Tabla2[],'aux buscarv'!C$1,FALSE)</f>
        <v>30</v>
      </c>
      <c r="D1531" s="61">
        <f>VLOOKUP(Tabla14[[#This Row],[id]],Tabla2[],'aux buscarv'!D$1,FALSE)</f>
        <v>3</v>
      </c>
      <c r="E1531" s="61">
        <f>VLOOKUP(Tabla14[[#This Row],[id]],Tabla2[],'aux buscarv'!E$1,FALSE)</f>
        <v>2023</v>
      </c>
      <c r="F1531" s="61">
        <f>VLOOKUP(Tabla14[[#This Row],[id]],Tabla2[],'aux buscarv'!F$1,FALSE)</f>
        <v>14</v>
      </c>
      <c r="G1531" s="61" t="str">
        <f>VLOOKUP(Tabla14[[#This Row],[id]],Tabla2[],'aux buscarv'!G$1,FALSE)</f>
        <v>ESTAR</v>
      </c>
      <c r="H1531" s="61" t="str">
        <f>VLOOKUP(Tabla14[[#This Row],[id]],Tabla2[],'aux buscarv'!H$1,FALSE)</f>
        <v>BUENOS AIRES</v>
      </c>
      <c r="I1531" s="61">
        <f>VLOOKUP(Tabla14[[#This Row],[id]],Tabla2[],'aux buscarv'!I$1,FALSE)</f>
        <v>65</v>
      </c>
      <c r="J1531" s="61" t="str">
        <f>VLOOKUP(Tabla14[[#This Row],[id]],Tabla2[],'aux buscarv'!J$1,FALSE)</f>
        <v>MORON</v>
      </c>
      <c r="K1531" s="61" t="str">
        <f>VLOOKUP(Tabla14[[#This Row],[id]],Tabla2[],'aux buscarv'!K$1,FALSE)</f>
        <v>MORON</v>
      </c>
      <c r="L1531" s="61" t="str">
        <f>VLOOKUP(Tabla14[[#This Row],[id]],Tabla2[],'aux buscarv'!L$1,FALSE)</f>
        <v>PLAZA SAN MARTIN</v>
      </c>
      <c r="M1531" s="61" t="str">
        <f>VLOOKUP(Tabla14[[#This Row],[id]],Tabla2[],'aux buscarv'!M$1,FALSE)</f>
        <v>NUESTRA SEÑORA DEL BUEN VIAJE 968</v>
      </c>
      <c r="N1531" s="62" t="str">
        <f>VLOOKUP(Tabla14[[#This Row],[id]],Tabla2[],'aux buscarv'!N$1,FALSE)</f>
        <v>https://goo.gl/maps/6FCnEBPHsGM95jCC9</v>
      </c>
      <c r="O1531" t="s">
        <v>114</v>
      </c>
      <c r="P1531" t="s">
        <v>123</v>
      </c>
      <c r="Q1531" t="s">
        <v>111</v>
      </c>
      <c r="R1531">
        <v>122</v>
      </c>
    </row>
    <row r="1532" spans="1:18" x14ac:dyDescent="0.25">
      <c r="A1532" t="s">
        <v>852</v>
      </c>
      <c r="B1532" s="46">
        <f>VLOOKUP(Tabla14[[#This Row],[id]],Tabla2[],'aux buscarv'!B$1,FALSE)</f>
        <v>45015</v>
      </c>
      <c r="C1532" s="61">
        <f>VLOOKUP(Tabla14[[#This Row],[id]],Tabla2[],'aux buscarv'!C$1,FALSE)</f>
        <v>30</v>
      </c>
      <c r="D1532" s="61">
        <f>VLOOKUP(Tabla14[[#This Row],[id]],Tabla2[],'aux buscarv'!D$1,FALSE)</f>
        <v>3</v>
      </c>
      <c r="E1532" s="61">
        <f>VLOOKUP(Tabla14[[#This Row],[id]],Tabla2[],'aux buscarv'!E$1,FALSE)</f>
        <v>2023</v>
      </c>
      <c r="F1532" s="61">
        <f>VLOOKUP(Tabla14[[#This Row],[id]],Tabla2[],'aux buscarv'!F$1,FALSE)</f>
        <v>14</v>
      </c>
      <c r="G1532" s="61" t="str">
        <f>VLOOKUP(Tabla14[[#This Row],[id]],Tabla2[],'aux buscarv'!G$1,FALSE)</f>
        <v>ESTAR</v>
      </c>
      <c r="H1532" s="61" t="str">
        <f>VLOOKUP(Tabla14[[#This Row],[id]],Tabla2[],'aux buscarv'!H$1,FALSE)</f>
        <v>BUENOS AIRES</v>
      </c>
      <c r="I1532" s="61">
        <f>VLOOKUP(Tabla14[[#This Row],[id]],Tabla2[],'aux buscarv'!I$1,FALSE)</f>
        <v>65</v>
      </c>
      <c r="J1532" s="61" t="str">
        <f>VLOOKUP(Tabla14[[#This Row],[id]],Tabla2[],'aux buscarv'!J$1,FALSE)</f>
        <v>MORON</v>
      </c>
      <c r="K1532" s="61" t="str">
        <f>VLOOKUP(Tabla14[[#This Row],[id]],Tabla2[],'aux buscarv'!K$1,FALSE)</f>
        <v>MORON</v>
      </c>
      <c r="L1532" s="61" t="str">
        <f>VLOOKUP(Tabla14[[#This Row],[id]],Tabla2[],'aux buscarv'!L$1,FALSE)</f>
        <v>PLAZA SAN MARTIN</v>
      </c>
      <c r="M1532" s="61" t="str">
        <f>VLOOKUP(Tabla14[[#This Row],[id]],Tabla2[],'aux buscarv'!M$1,FALSE)</f>
        <v>NUESTRA SEÑORA DEL BUEN VIAJE 968</v>
      </c>
      <c r="N1532" s="62" t="str">
        <f>VLOOKUP(Tabla14[[#This Row],[id]],Tabla2[],'aux buscarv'!N$1,FALSE)</f>
        <v>https://goo.gl/maps/6FCnEBPHsGM95jCC9</v>
      </c>
      <c r="O1532" t="s">
        <v>129</v>
      </c>
      <c r="P1532" t="s">
        <v>1022</v>
      </c>
      <c r="Q1532" t="s">
        <v>111</v>
      </c>
      <c r="R1532">
        <v>26</v>
      </c>
    </row>
    <row r="1533" spans="1:18" x14ac:dyDescent="0.25">
      <c r="A1533" t="s">
        <v>852</v>
      </c>
      <c r="B1533" s="46">
        <f>VLOOKUP(Tabla14[[#This Row],[id]],Tabla2[],'aux buscarv'!B$1,FALSE)</f>
        <v>45015</v>
      </c>
      <c r="C1533" s="61">
        <f>VLOOKUP(Tabla14[[#This Row],[id]],Tabla2[],'aux buscarv'!C$1,FALSE)</f>
        <v>30</v>
      </c>
      <c r="D1533" s="61">
        <f>VLOOKUP(Tabla14[[#This Row],[id]],Tabla2[],'aux buscarv'!D$1,FALSE)</f>
        <v>3</v>
      </c>
      <c r="E1533" s="61">
        <f>VLOOKUP(Tabla14[[#This Row],[id]],Tabla2[],'aux buscarv'!E$1,FALSE)</f>
        <v>2023</v>
      </c>
      <c r="F1533" s="61">
        <f>VLOOKUP(Tabla14[[#This Row],[id]],Tabla2[],'aux buscarv'!F$1,FALSE)</f>
        <v>14</v>
      </c>
      <c r="G1533" s="61" t="str">
        <f>VLOOKUP(Tabla14[[#This Row],[id]],Tabla2[],'aux buscarv'!G$1,FALSE)</f>
        <v>ESTAR</v>
      </c>
      <c r="H1533" s="61" t="str">
        <f>VLOOKUP(Tabla14[[#This Row],[id]],Tabla2[],'aux buscarv'!H$1,FALSE)</f>
        <v>BUENOS AIRES</v>
      </c>
      <c r="I1533" s="61">
        <f>VLOOKUP(Tabla14[[#This Row],[id]],Tabla2[],'aux buscarv'!I$1,FALSE)</f>
        <v>65</v>
      </c>
      <c r="J1533" s="61" t="str">
        <f>VLOOKUP(Tabla14[[#This Row],[id]],Tabla2[],'aux buscarv'!J$1,FALSE)</f>
        <v>MORON</v>
      </c>
      <c r="K1533" s="61" t="str">
        <f>VLOOKUP(Tabla14[[#This Row],[id]],Tabla2[],'aux buscarv'!K$1,FALSE)</f>
        <v>MORON</v>
      </c>
      <c r="L1533" s="61" t="str">
        <f>VLOOKUP(Tabla14[[#This Row],[id]],Tabla2[],'aux buscarv'!L$1,FALSE)</f>
        <v>PLAZA SAN MARTIN</v>
      </c>
      <c r="M1533" s="61" t="str">
        <f>VLOOKUP(Tabla14[[#This Row],[id]],Tabla2[],'aux buscarv'!M$1,FALSE)</f>
        <v>NUESTRA SEÑORA DEL BUEN VIAJE 968</v>
      </c>
      <c r="N1533" s="62" t="str">
        <f>VLOOKUP(Tabla14[[#This Row],[id]],Tabla2[],'aux buscarv'!N$1,FALSE)</f>
        <v>https://goo.gl/maps/6FCnEBPHsGM95jCC9</v>
      </c>
      <c r="O1533" t="s">
        <v>129</v>
      </c>
      <c r="P1533" t="s">
        <v>1022</v>
      </c>
      <c r="Q1533" t="s">
        <v>131</v>
      </c>
      <c r="R1533">
        <v>7</v>
      </c>
    </row>
    <row r="1534" spans="1:18" x14ac:dyDescent="0.25">
      <c r="A1534" t="s">
        <v>852</v>
      </c>
      <c r="B1534" s="46">
        <f>VLOOKUP(Tabla14[[#This Row],[id]],Tabla2[],'aux buscarv'!B$1,FALSE)</f>
        <v>45015</v>
      </c>
      <c r="C1534" s="61">
        <f>VLOOKUP(Tabla14[[#This Row],[id]],Tabla2[],'aux buscarv'!C$1,FALSE)</f>
        <v>30</v>
      </c>
      <c r="D1534" s="61">
        <f>VLOOKUP(Tabla14[[#This Row],[id]],Tabla2[],'aux buscarv'!D$1,FALSE)</f>
        <v>3</v>
      </c>
      <c r="E1534" s="61">
        <f>VLOOKUP(Tabla14[[#This Row],[id]],Tabla2[],'aux buscarv'!E$1,FALSE)</f>
        <v>2023</v>
      </c>
      <c r="F1534" s="61">
        <f>VLOOKUP(Tabla14[[#This Row],[id]],Tabla2[],'aux buscarv'!F$1,FALSE)</f>
        <v>14</v>
      </c>
      <c r="G1534" s="61" t="str">
        <f>VLOOKUP(Tabla14[[#This Row],[id]],Tabla2[],'aux buscarv'!G$1,FALSE)</f>
        <v>ESTAR</v>
      </c>
      <c r="H1534" s="61" t="str">
        <f>VLOOKUP(Tabla14[[#This Row],[id]],Tabla2[],'aux buscarv'!H$1,FALSE)</f>
        <v>BUENOS AIRES</v>
      </c>
      <c r="I1534" s="61">
        <f>VLOOKUP(Tabla14[[#This Row],[id]],Tabla2[],'aux buscarv'!I$1,FALSE)</f>
        <v>65</v>
      </c>
      <c r="J1534" s="61" t="str">
        <f>VLOOKUP(Tabla14[[#This Row],[id]],Tabla2[],'aux buscarv'!J$1,FALSE)</f>
        <v>MORON</v>
      </c>
      <c r="K1534" s="61" t="str">
        <f>VLOOKUP(Tabla14[[#This Row],[id]],Tabla2[],'aux buscarv'!K$1,FALSE)</f>
        <v>MORON</v>
      </c>
      <c r="L1534" s="61" t="str">
        <f>VLOOKUP(Tabla14[[#This Row],[id]],Tabla2[],'aux buscarv'!L$1,FALSE)</f>
        <v>PLAZA SAN MARTIN</v>
      </c>
      <c r="M1534" s="61" t="str">
        <f>VLOOKUP(Tabla14[[#This Row],[id]],Tabla2[],'aux buscarv'!M$1,FALSE)</f>
        <v>NUESTRA SEÑORA DEL BUEN VIAJE 968</v>
      </c>
      <c r="N1534" s="62" t="str">
        <f>VLOOKUP(Tabla14[[#This Row],[id]],Tabla2[],'aux buscarv'!N$1,FALSE)</f>
        <v>https://goo.gl/maps/6FCnEBPHsGM95jCC9</v>
      </c>
      <c r="O1534" t="s">
        <v>129</v>
      </c>
      <c r="P1534" t="s">
        <v>1022</v>
      </c>
      <c r="Q1534" t="s">
        <v>132</v>
      </c>
      <c r="R1534">
        <v>5</v>
      </c>
    </row>
    <row r="1535" spans="1:18" x14ac:dyDescent="0.25">
      <c r="A1535" t="s">
        <v>852</v>
      </c>
      <c r="B1535" s="46">
        <f>VLOOKUP(Tabla14[[#This Row],[id]],Tabla2[],'aux buscarv'!B$1,FALSE)</f>
        <v>45015</v>
      </c>
      <c r="C1535" s="61">
        <f>VLOOKUP(Tabla14[[#This Row],[id]],Tabla2[],'aux buscarv'!C$1,FALSE)</f>
        <v>30</v>
      </c>
      <c r="D1535" s="61">
        <f>VLOOKUP(Tabla14[[#This Row],[id]],Tabla2[],'aux buscarv'!D$1,FALSE)</f>
        <v>3</v>
      </c>
      <c r="E1535" s="61">
        <f>VLOOKUP(Tabla14[[#This Row],[id]],Tabla2[],'aux buscarv'!E$1,FALSE)</f>
        <v>2023</v>
      </c>
      <c r="F1535" s="61">
        <f>VLOOKUP(Tabla14[[#This Row],[id]],Tabla2[],'aux buscarv'!F$1,FALSE)</f>
        <v>14</v>
      </c>
      <c r="G1535" s="61" t="str">
        <f>VLOOKUP(Tabla14[[#This Row],[id]],Tabla2[],'aux buscarv'!G$1,FALSE)</f>
        <v>ESTAR</v>
      </c>
      <c r="H1535" s="61" t="str">
        <f>VLOOKUP(Tabla14[[#This Row],[id]],Tabla2[],'aux buscarv'!H$1,FALSE)</f>
        <v>BUENOS AIRES</v>
      </c>
      <c r="I1535" s="61">
        <f>VLOOKUP(Tabla14[[#This Row],[id]],Tabla2[],'aux buscarv'!I$1,FALSE)</f>
        <v>65</v>
      </c>
      <c r="J1535" s="61" t="str">
        <f>VLOOKUP(Tabla14[[#This Row],[id]],Tabla2[],'aux buscarv'!J$1,FALSE)</f>
        <v>MORON</v>
      </c>
      <c r="K1535" s="61" t="str">
        <f>VLOOKUP(Tabla14[[#This Row],[id]],Tabla2[],'aux buscarv'!K$1,FALSE)</f>
        <v>MORON</v>
      </c>
      <c r="L1535" s="61" t="str">
        <f>VLOOKUP(Tabla14[[#This Row],[id]],Tabla2[],'aux buscarv'!L$1,FALSE)</f>
        <v>PLAZA SAN MARTIN</v>
      </c>
      <c r="M1535" s="61" t="str">
        <f>VLOOKUP(Tabla14[[#This Row],[id]],Tabla2[],'aux buscarv'!M$1,FALSE)</f>
        <v>NUESTRA SEÑORA DEL BUEN VIAJE 968</v>
      </c>
      <c r="N1535" s="62" t="str">
        <f>VLOOKUP(Tabla14[[#This Row],[id]],Tabla2[],'aux buscarv'!N$1,FALSE)</f>
        <v>https://goo.gl/maps/6FCnEBPHsGM95jCC9</v>
      </c>
      <c r="O1535" t="s">
        <v>129</v>
      </c>
      <c r="P1535" t="s">
        <v>1022</v>
      </c>
      <c r="Q1535" t="s">
        <v>133</v>
      </c>
      <c r="R1535">
        <v>10</v>
      </c>
    </row>
    <row r="1536" spans="1:18" x14ac:dyDescent="0.25">
      <c r="A1536" t="s">
        <v>852</v>
      </c>
      <c r="B1536" s="46">
        <f>VLOOKUP(Tabla14[[#This Row],[id]],Tabla2[],'aux buscarv'!B$1,FALSE)</f>
        <v>45015</v>
      </c>
      <c r="C1536" s="61">
        <f>VLOOKUP(Tabla14[[#This Row],[id]],Tabla2[],'aux buscarv'!C$1,FALSE)</f>
        <v>30</v>
      </c>
      <c r="D1536" s="61">
        <f>VLOOKUP(Tabla14[[#This Row],[id]],Tabla2[],'aux buscarv'!D$1,FALSE)</f>
        <v>3</v>
      </c>
      <c r="E1536" s="61">
        <f>VLOOKUP(Tabla14[[#This Row],[id]],Tabla2[],'aux buscarv'!E$1,FALSE)</f>
        <v>2023</v>
      </c>
      <c r="F1536" s="61">
        <f>VLOOKUP(Tabla14[[#This Row],[id]],Tabla2[],'aux buscarv'!F$1,FALSE)</f>
        <v>14</v>
      </c>
      <c r="G1536" s="61" t="str">
        <f>VLOOKUP(Tabla14[[#This Row],[id]],Tabla2[],'aux buscarv'!G$1,FALSE)</f>
        <v>ESTAR</v>
      </c>
      <c r="H1536" s="61" t="str">
        <f>VLOOKUP(Tabla14[[#This Row],[id]],Tabla2[],'aux buscarv'!H$1,FALSE)</f>
        <v>BUENOS AIRES</v>
      </c>
      <c r="I1536" s="61">
        <f>VLOOKUP(Tabla14[[#This Row],[id]],Tabla2[],'aux buscarv'!I$1,FALSE)</f>
        <v>65</v>
      </c>
      <c r="J1536" s="61" t="str">
        <f>VLOOKUP(Tabla14[[#This Row],[id]],Tabla2[],'aux buscarv'!J$1,FALSE)</f>
        <v>MORON</v>
      </c>
      <c r="K1536" s="61" t="str">
        <f>VLOOKUP(Tabla14[[#This Row],[id]],Tabla2[],'aux buscarv'!K$1,FALSE)</f>
        <v>MORON</v>
      </c>
      <c r="L1536" s="61" t="str">
        <f>VLOOKUP(Tabla14[[#This Row],[id]],Tabla2[],'aux buscarv'!L$1,FALSE)</f>
        <v>PLAZA SAN MARTIN</v>
      </c>
      <c r="M1536" s="61" t="str">
        <f>VLOOKUP(Tabla14[[#This Row],[id]],Tabla2[],'aux buscarv'!M$1,FALSE)</f>
        <v>NUESTRA SEÑORA DEL BUEN VIAJE 968</v>
      </c>
      <c r="N1536" s="62" t="str">
        <f>VLOOKUP(Tabla14[[#This Row],[id]],Tabla2[],'aux buscarv'!N$1,FALSE)</f>
        <v>https://goo.gl/maps/6FCnEBPHsGM95jCC9</v>
      </c>
      <c r="O1536" t="s">
        <v>129</v>
      </c>
      <c r="P1536" t="s">
        <v>1022</v>
      </c>
      <c r="Q1536" t="s">
        <v>134</v>
      </c>
      <c r="R1536">
        <v>4</v>
      </c>
    </row>
    <row r="1537" spans="1:18" x14ac:dyDescent="0.25">
      <c r="A1537" t="s">
        <v>852</v>
      </c>
      <c r="B1537" s="46">
        <f>VLOOKUP(Tabla14[[#This Row],[id]],Tabla2[],'aux buscarv'!B$1,FALSE)</f>
        <v>45015</v>
      </c>
      <c r="C1537" s="61">
        <f>VLOOKUP(Tabla14[[#This Row],[id]],Tabla2[],'aux buscarv'!C$1,FALSE)</f>
        <v>30</v>
      </c>
      <c r="D1537" s="61">
        <f>VLOOKUP(Tabla14[[#This Row],[id]],Tabla2[],'aux buscarv'!D$1,FALSE)</f>
        <v>3</v>
      </c>
      <c r="E1537" s="61">
        <f>VLOOKUP(Tabla14[[#This Row],[id]],Tabla2[],'aux buscarv'!E$1,FALSE)</f>
        <v>2023</v>
      </c>
      <c r="F1537" s="61">
        <f>VLOOKUP(Tabla14[[#This Row],[id]],Tabla2[],'aux buscarv'!F$1,FALSE)</f>
        <v>14</v>
      </c>
      <c r="G1537" s="61" t="str">
        <f>VLOOKUP(Tabla14[[#This Row],[id]],Tabla2[],'aux buscarv'!G$1,FALSE)</f>
        <v>ESTAR</v>
      </c>
      <c r="H1537" s="61" t="str">
        <f>VLOOKUP(Tabla14[[#This Row],[id]],Tabla2[],'aux buscarv'!H$1,FALSE)</f>
        <v>BUENOS AIRES</v>
      </c>
      <c r="I1537" s="61">
        <f>VLOOKUP(Tabla14[[#This Row],[id]],Tabla2[],'aux buscarv'!I$1,FALSE)</f>
        <v>65</v>
      </c>
      <c r="J1537" s="61" t="str">
        <f>VLOOKUP(Tabla14[[#This Row],[id]],Tabla2[],'aux buscarv'!J$1,FALSE)</f>
        <v>MORON</v>
      </c>
      <c r="K1537" s="61" t="str">
        <f>VLOOKUP(Tabla14[[#This Row],[id]],Tabla2[],'aux buscarv'!K$1,FALSE)</f>
        <v>MORON</v>
      </c>
      <c r="L1537" s="61" t="str">
        <f>VLOOKUP(Tabla14[[#This Row],[id]],Tabla2[],'aux buscarv'!L$1,FALSE)</f>
        <v>PLAZA SAN MARTIN</v>
      </c>
      <c r="M1537" s="61" t="str">
        <f>VLOOKUP(Tabla14[[#This Row],[id]],Tabla2[],'aux buscarv'!M$1,FALSE)</f>
        <v>NUESTRA SEÑORA DEL BUEN VIAJE 968</v>
      </c>
      <c r="N1537" s="62" t="str">
        <f>VLOOKUP(Tabla14[[#This Row],[id]],Tabla2[],'aux buscarv'!N$1,FALSE)</f>
        <v>https://goo.gl/maps/6FCnEBPHsGM95jCC9</v>
      </c>
      <c r="O1537" t="s">
        <v>129</v>
      </c>
      <c r="P1537" t="s">
        <v>1024</v>
      </c>
      <c r="Q1537" t="s">
        <v>121</v>
      </c>
      <c r="R1537">
        <v>14</v>
      </c>
    </row>
    <row r="1538" spans="1:18" x14ac:dyDescent="0.25">
      <c r="A1538" t="s">
        <v>852</v>
      </c>
      <c r="B1538" s="46">
        <f>VLOOKUP(Tabla14[[#This Row],[id]],Tabla2[],'aux buscarv'!B$1,FALSE)</f>
        <v>45015</v>
      </c>
      <c r="C1538" s="61">
        <f>VLOOKUP(Tabla14[[#This Row],[id]],Tabla2[],'aux buscarv'!C$1,FALSE)</f>
        <v>30</v>
      </c>
      <c r="D1538" s="61">
        <f>VLOOKUP(Tabla14[[#This Row],[id]],Tabla2[],'aux buscarv'!D$1,FALSE)</f>
        <v>3</v>
      </c>
      <c r="E1538" s="61">
        <f>VLOOKUP(Tabla14[[#This Row],[id]],Tabla2[],'aux buscarv'!E$1,FALSE)</f>
        <v>2023</v>
      </c>
      <c r="F1538" s="61">
        <f>VLOOKUP(Tabla14[[#This Row],[id]],Tabla2[],'aux buscarv'!F$1,FALSE)</f>
        <v>14</v>
      </c>
      <c r="G1538" s="61" t="str">
        <f>VLOOKUP(Tabla14[[#This Row],[id]],Tabla2[],'aux buscarv'!G$1,FALSE)</f>
        <v>ESTAR</v>
      </c>
      <c r="H1538" s="61" t="str">
        <f>VLOOKUP(Tabla14[[#This Row],[id]],Tabla2[],'aux buscarv'!H$1,FALSE)</f>
        <v>BUENOS AIRES</v>
      </c>
      <c r="I1538" s="61">
        <f>VLOOKUP(Tabla14[[#This Row],[id]],Tabla2[],'aux buscarv'!I$1,FALSE)</f>
        <v>65</v>
      </c>
      <c r="J1538" s="61" t="str">
        <f>VLOOKUP(Tabla14[[#This Row],[id]],Tabla2[],'aux buscarv'!J$1,FALSE)</f>
        <v>MORON</v>
      </c>
      <c r="K1538" s="61" t="str">
        <f>VLOOKUP(Tabla14[[#This Row],[id]],Tabla2[],'aux buscarv'!K$1,FALSE)</f>
        <v>MORON</v>
      </c>
      <c r="L1538" s="61" t="str">
        <f>VLOOKUP(Tabla14[[#This Row],[id]],Tabla2[],'aux buscarv'!L$1,FALSE)</f>
        <v>PLAZA SAN MARTIN</v>
      </c>
      <c r="M1538" s="61" t="str">
        <f>VLOOKUP(Tabla14[[#This Row],[id]],Tabla2[],'aux buscarv'!M$1,FALSE)</f>
        <v>NUESTRA SEÑORA DEL BUEN VIAJE 968</v>
      </c>
      <c r="N1538" s="62" t="str">
        <f>VLOOKUP(Tabla14[[#This Row],[id]],Tabla2[],'aux buscarv'!N$1,FALSE)</f>
        <v>https://goo.gl/maps/6FCnEBPHsGM95jCC9</v>
      </c>
      <c r="O1538" t="s">
        <v>129</v>
      </c>
      <c r="P1538" t="s">
        <v>1025</v>
      </c>
      <c r="Q1538" t="s">
        <v>111</v>
      </c>
      <c r="R1538">
        <v>19</v>
      </c>
    </row>
    <row r="1539" spans="1:18" x14ac:dyDescent="0.25">
      <c r="A1539" t="s">
        <v>852</v>
      </c>
      <c r="B1539" s="46">
        <f>VLOOKUP(Tabla14[[#This Row],[id]],Tabla2[],'aux buscarv'!B$1,FALSE)</f>
        <v>45015</v>
      </c>
      <c r="C1539" s="61">
        <f>VLOOKUP(Tabla14[[#This Row],[id]],Tabla2[],'aux buscarv'!C$1,FALSE)</f>
        <v>30</v>
      </c>
      <c r="D1539" s="61">
        <f>VLOOKUP(Tabla14[[#This Row],[id]],Tabla2[],'aux buscarv'!D$1,FALSE)</f>
        <v>3</v>
      </c>
      <c r="E1539" s="61">
        <f>VLOOKUP(Tabla14[[#This Row],[id]],Tabla2[],'aux buscarv'!E$1,FALSE)</f>
        <v>2023</v>
      </c>
      <c r="F1539" s="61">
        <f>VLOOKUP(Tabla14[[#This Row],[id]],Tabla2[],'aux buscarv'!F$1,FALSE)</f>
        <v>14</v>
      </c>
      <c r="G1539" s="61" t="str">
        <f>VLOOKUP(Tabla14[[#This Row],[id]],Tabla2[],'aux buscarv'!G$1,FALSE)</f>
        <v>ESTAR</v>
      </c>
      <c r="H1539" s="61" t="str">
        <f>VLOOKUP(Tabla14[[#This Row],[id]],Tabla2[],'aux buscarv'!H$1,FALSE)</f>
        <v>BUENOS AIRES</v>
      </c>
      <c r="I1539" s="61">
        <f>VLOOKUP(Tabla14[[#This Row],[id]],Tabla2[],'aux buscarv'!I$1,FALSE)</f>
        <v>65</v>
      </c>
      <c r="J1539" s="61" t="str">
        <f>VLOOKUP(Tabla14[[#This Row],[id]],Tabla2[],'aux buscarv'!J$1,FALSE)</f>
        <v>MORON</v>
      </c>
      <c r="K1539" s="61" t="str">
        <f>VLOOKUP(Tabla14[[#This Row],[id]],Tabla2[],'aux buscarv'!K$1,FALSE)</f>
        <v>MORON</v>
      </c>
      <c r="L1539" s="61" t="str">
        <f>VLOOKUP(Tabla14[[#This Row],[id]],Tabla2[],'aux buscarv'!L$1,FALSE)</f>
        <v>PLAZA SAN MARTIN</v>
      </c>
      <c r="M1539" s="61" t="str">
        <f>VLOOKUP(Tabla14[[#This Row],[id]],Tabla2[],'aux buscarv'!M$1,FALSE)</f>
        <v>NUESTRA SEÑORA DEL BUEN VIAJE 968</v>
      </c>
      <c r="N1539" s="62" t="str">
        <f>VLOOKUP(Tabla14[[#This Row],[id]],Tabla2[],'aux buscarv'!N$1,FALSE)</f>
        <v>https://goo.gl/maps/6FCnEBPHsGM95jCC9</v>
      </c>
      <c r="O1539" t="s">
        <v>129</v>
      </c>
      <c r="P1539" t="s">
        <v>137</v>
      </c>
      <c r="Q1539" t="s">
        <v>111</v>
      </c>
      <c r="R1539">
        <v>16</v>
      </c>
    </row>
    <row r="1540" spans="1:18" x14ac:dyDescent="0.25">
      <c r="A1540" t="s">
        <v>852</v>
      </c>
      <c r="B1540" s="46">
        <f>VLOOKUP(Tabla14[[#This Row],[id]],Tabla2[],'aux buscarv'!B$1,FALSE)</f>
        <v>45015</v>
      </c>
      <c r="C1540" s="61">
        <f>VLOOKUP(Tabla14[[#This Row],[id]],Tabla2[],'aux buscarv'!C$1,FALSE)</f>
        <v>30</v>
      </c>
      <c r="D1540" s="61">
        <f>VLOOKUP(Tabla14[[#This Row],[id]],Tabla2[],'aux buscarv'!D$1,FALSE)</f>
        <v>3</v>
      </c>
      <c r="E1540" s="61">
        <f>VLOOKUP(Tabla14[[#This Row],[id]],Tabla2[],'aux buscarv'!E$1,FALSE)</f>
        <v>2023</v>
      </c>
      <c r="F1540" s="61">
        <f>VLOOKUP(Tabla14[[#This Row],[id]],Tabla2[],'aux buscarv'!F$1,FALSE)</f>
        <v>14</v>
      </c>
      <c r="G1540" s="61" t="str">
        <f>VLOOKUP(Tabla14[[#This Row],[id]],Tabla2[],'aux buscarv'!G$1,FALSE)</f>
        <v>ESTAR</v>
      </c>
      <c r="H1540" s="61" t="str">
        <f>VLOOKUP(Tabla14[[#This Row],[id]],Tabla2[],'aux buscarv'!H$1,FALSE)</f>
        <v>BUENOS AIRES</v>
      </c>
      <c r="I1540" s="61">
        <f>VLOOKUP(Tabla14[[#This Row],[id]],Tabla2[],'aux buscarv'!I$1,FALSE)</f>
        <v>65</v>
      </c>
      <c r="J1540" s="61" t="str">
        <f>VLOOKUP(Tabla14[[#This Row],[id]],Tabla2[],'aux buscarv'!J$1,FALSE)</f>
        <v>MORON</v>
      </c>
      <c r="K1540" s="61" t="str">
        <f>VLOOKUP(Tabla14[[#This Row],[id]],Tabla2[],'aux buscarv'!K$1,FALSE)</f>
        <v>MORON</v>
      </c>
      <c r="L1540" s="61" t="str">
        <f>VLOOKUP(Tabla14[[#This Row],[id]],Tabla2[],'aux buscarv'!L$1,FALSE)</f>
        <v>PLAZA SAN MARTIN</v>
      </c>
      <c r="M1540" s="61" t="str">
        <f>VLOOKUP(Tabla14[[#This Row],[id]],Tabla2[],'aux buscarv'!M$1,FALSE)</f>
        <v>NUESTRA SEÑORA DEL BUEN VIAJE 968</v>
      </c>
      <c r="N1540" s="62" t="str">
        <f>VLOOKUP(Tabla14[[#This Row],[id]],Tabla2[],'aux buscarv'!N$1,FALSE)</f>
        <v>https://goo.gl/maps/6FCnEBPHsGM95jCC9</v>
      </c>
      <c r="O1540" t="s">
        <v>129</v>
      </c>
      <c r="P1540" t="s">
        <v>137</v>
      </c>
      <c r="Q1540" t="s">
        <v>138</v>
      </c>
      <c r="R1540">
        <v>4</v>
      </c>
    </row>
    <row r="1541" spans="1:18" x14ac:dyDescent="0.25">
      <c r="A1541" t="s">
        <v>852</v>
      </c>
      <c r="B1541" s="46">
        <f>VLOOKUP(Tabla14[[#This Row],[id]],Tabla2[],'aux buscarv'!B$1,FALSE)</f>
        <v>45015</v>
      </c>
      <c r="C1541" s="61">
        <f>VLOOKUP(Tabla14[[#This Row],[id]],Tabla2[],'aux buscarv'!C$1,FALSE)</f>
        <v>30</v>
      </c>
      <c r="D1541" s="61">
        <f>VLOOKUP(Tabla14[[#This Row],[id]],Tabla2[],'aux buscarv'!D$1,FALSE)</f>
        <v>3</v>
      </c>
      <c r="E1541" s="61">
        <f>VLOOKUP(Tabla14[[#This Row],[id]],Tabla2[],'aux buscarv'!E$1,FALSE)</f>
        <v>2023</v>
      </c>
      <c r="F1541" s="61">
        <f>VLOOKUP(Tabla14[[#This Row],[id]],Tabla2[],'aux buscarv'!F$1,FALSE)</f>
        <v>14</v>
      </c>
      <c r="G1541" s="61" t="str">
        <f>VLOOKUP(Tabla14[[#This Row],[id]],Tabla2[],'aux buscarv'!G$1,FALSE)</f>
        <v>ESTAR</v>
      </c>
      <c r="H1541" s="61" t="str">
        <f>VLOOKUP(Tabla14[[#This Row],[id]],Tabla2[],'aux buscarv'!H$1,FALSE)</f>
        <v>BUENOS AIRES</v>
      </c>
      <c r="I1541" s="61">
        <f>VLOOKUP(Tabla14[[#This Row],[id]],Tabla2[],'aux buscarv'!I$1,FALSE)</f>
        <v>65</v>
      </c>
      <c r="J1541" s="61" t="str">
        <f>VLOOKUP(Tabla14[[#This Row],[id]],Tabla2[],'aux buscarv'!J$1,FALSE)</f>
        <v>MORON</v>
      </c>
      <c r="K1541" s="61" t="str">
        <f>VLOOKUP(Tabla14[[#This Row],[id]],Tabla2[],'aux buscarv'!K$1,FALSE)</f>
        <v>MORON</v>
      </c>
      <c r="L1541" s="61" t="str">
        <f>VLOOKUP(Tabla14[[#This Row],[id]],Tabla2[],'aux buscarv'!L$1,FALSE)</f>
        <v>PLAZA SAN MARTIN</v>
      </c>
      <c r="M1541" s="61" t="str">
        <f>VLOOKUP(Tabla14[[#This Row],[id]],Tabla2[],'aux buscarv'!M$1,FALSE)</f>
        <v>NUESTRA SEÑORA DEL BUEN VIAJE 968</v>
      </c>
      <c r="N1541" s="62" t="str">
        <f>VLOOKUP(Tabla14[[#This Row],[id]],Tabla2[],'aux buscarv'!N$1,FALSE)</f>
        <v>https://goo.gl/maps/6FCnEBPHsGM95jCC9</v>
      </c>
      <c r="O1541" t="s">
        <v>129</v>
      </c>
      <c r="P1541" t="s">
        <v>137</v>
      </c>
      <c r="Q1541" t="s">
        <v>134</v>
      </c>
      <c r="R1541">
        <v>2</v>
      </c>
    </row>
    <row r="1542" spans="1:18" x14ac:dyDescent="0.25">
      <c r="A1542" t="s">
        <v>852</v>
      </c>
      <c r="B1542" s="46">
        <f>VLOOKUP(Tabla14[[#This Row],[id]],Tabla2[],'aux buscarv'!B$1,FALSE)</f>
        <v>45015</v>
      </c>
      <c r="C1542" s="61">
        <f>VLOOKUP(Tabla14[[#This Row],[id]],Tabla2[],'aux buscarv'!C$1,FALSE)</f>
        <v>30</v>
      </c>
      <c r="D1542" s="61">
        <f>VLOOKUP(Tabla14[[#This Row],[id]],Tabla2[],'aux buscarv'!D$1,FALSE)</f>
        <v>3</v>
      </c>
      <c r="E1542" s="61">
        <f>VLOOKUP(Tabla14[[#This Row],[id]],Tabla2[],'aux buscarv'!E$1,FALSE)</f>
        <v>2023</v>
      </c>
      <c r="F1542" s="61">
        <f>VLOOKUP(Tabla14[[#This Row],[id]],Tabla2[],'aux buscarv'!F$1,FALSE)</f>
        <v>14</v>
      </c>
      <c r="G1542" s="61" t="str">
        <f>VLOOKUP(Tabla14[[#This Row],[id]],Tabla2[],'aux buscarv'!G$1,FALSE)</f>
        <v>ESTAR</v>
      </c>
      <c r="H1542" s="61" t="str">
        <f>VLOOKUP(Tabla14[[#This Row],[id]],Tabla2[],'aux buscarv'!H$1,FALSE)</f>
        <v>BUENOS AIRES</v>
      </c>
      <c r="I1542" s="61">
        <f>VLOOKUP(Tabla14[[#This Row],[id]],Tabla2[],'aux buscarv'!I$1,FALSE)</f>
        <v>65</v>
      </c>
      <c r="J1542" s="61" t="str">
        <f>VLOOKUP(Tabla14[[#This Row],[id]],Tabla2[],'aux buscarv'!J$1,FALSE)</f>
        <v>MORON</v>
      </c>
      <c r="K1542" s="61" t="str">
        <f>VLOOKUP(Tabla14[[#This Row],[id]],Tabla2[],'aux buscarv'!K$1,FALSE)</f>
        <v>MORON</v>
      </c>
      <c r="L1542" s="61" t="str">
        <f>VLOOKUP(Tabla14[[#This Row],[id]],Tabla2[],'aux buscarv'!L$1,FALSE)</f>
        <v>PLAZA SAN MARTIN</v>
      </c>
      <c r="M1542" s="61" t="str">
        <f>VLOOKUP(Tabla14[[#This Row],[id]],Tabla2[],'aux buscarv'!M$1,FALSE)</f>
        <v>NUESTRA SEÑORA DEL BUEN VIAJE 968</v>
      </c>
      <c r="N1542" s="62" t="str">
        <f>VLOOKUP(Tabla14[[#This Row],[id]],Tabla2[],'aux buscarv'!N$1,FALSE)</f>
        <v>https://goo.gl/maps/6FCnEBPHsGM95jCC9</v>
      </c>
      <c r="O1542" t="s">
        <v>144</v>
      </c>
      <c r="P1542" t="s">
        <v>145</v>
      </c>
      <c r="Q1542" t="s">
        <v>111</v>
      </c>
      <c r="R1542">
        <v>26</v>
      </c>
    </row>
    <row r="1543" spans="1:18" x14ac:dyDescent="0.25">
      <c r="A1543" t="s">
        <v>852</v>
      </c>
      <c r="B1543" s="46">
        <f>VLOOKUP(Tabla14[[#This Row],[id]],Tabla2[],'aux buscarv'!B$1,FALSE)</f>
        <v>45015</v>
      </c>
      <c r="C1543" s="61">
        <f>VLOOKUP(Tabla14[[#This Row],[id]],Tabla2[],'aux buscarv'!C$1,FALSE)</f>
        <v>30</v>
      </c>
      <c r="D1543" s="61">
        <f>VLOOKUP(Tabla14[[#This Row],[id]],Tabla2[],'aux buscarv'!D$1,FALSE)</f>
        <v>3</v>
      </c>
      <c r="E1543" s="61">
        <f>VLOOKUP(Tabla14[[#This Row],[id]],Tabla2[],'aux buscarv'!E$1,FALSE)</f>
        <v>2023</v>
      </c>
      <c r="F1543" s="61">
        <f>VLOOKUP(Tabla14[[#This Row],[id]],Tabla2[],'aux buscarv'!F$1,FALSE)</f>
        <v>14</v>
      </c>
      <c r="G1543" s="61" t="str">
        <f>VLOOKUP(Tabla14[[#This Row],[id]],Tabla2[],'aux buscarv'!G$1,FALSE)</f>
        <v>ESTAR</v>
      </c>
      <c r="H1543" s="61" t="str">
        <f>VLOOKUP(Tabla14[[#This Row],[id]],Tabla2[],'aux buscarv'!H$1,FALSE)</f>
        <v>BUENOS AIRES</v>
      </c>
      <c r="I1543" s="61">
        <f>VLOOKUP(Tabla14[[#This Row],[id]],Tabla2[],'aux buscarv'!I$1,FALSE)</f>
        <v>65</v>
      </c>
      <c r="J1543" s="61" t="str">
        <f>VLOOKUP(Tabla14[[#This Row],[id]],Tabla2[],'aux buscarv'!J$1,FALSE)</f>
        <v>MORON</v>
      </c>
      <c r="K1543" s="61" t="str">
        <f>VLOOKUP(Tabla14[[#This Row],[id]],Tabla2[],'aux buscarv'!K$1,FALSE)</f>
        <v>MORON</v>
      </c>
      <c r="L1543" s="61" t="str">
        <f>VLOOKUP(Tabla14[[#This Row],[id]],Tabla2[],'aux buscarv'!L$1,FALSE)</f>
        <v>PLAZA SAN MARTIN</v>
      </c>
      <c r="M1543" s="61" t="str">
        <f>VLOOKUP(Tabla14[[#This Row],[id]],Tabla2[],'aux buscarv'!M$1,FALSE)</f>
        <v>NUESTRA SEÑORA DEL BUEN VIAJE 968</v>
      </c>
      <c r="N1543" s="62" t="str">
        <f>VLOOKUP(Tabla14[[#This Row],[id]],Tabla2[],'aux buscarv'!N$1,FALSE)</f>
        <v>https://goo.gl/maps/6FCnEBPHsGM95jCC9</v>
      </c>
      <c r="O1543" t="s">
        <v>144</v>
      </c>
      <c r="P1543" t="s">
        <v>145</v>
      </c>
      <c r="Q1543" t="s">
        <v>146</v>
      </c>
      <c r="R1543">
        <v>104</v>
      </c>
    </row>
    <row r="1544" spans="1:18" x14ac:dyDescent="0.25">
      <c r="A1544" t="s">
        <v>852</v>
      </c>
      <c r="B1544" s="46">
        <f>VLOOKUP(Tabla14[[#This Row],[id]],Tabla2[],'aux buscarv'!B$1,FALSE)</f>
        <v>45015</v>
      </c>
      <c r="C1544" s="61">
        <f>VLOOKUP(Tabla14[[#This Row],[id]],Tabla2[],'aux buscarv'!C$1,FALSE)</f>
        <v>30</v>
      </c>
      <c r="D1544" s="61">
        <f>VLOOKUP(Tabla14[[#This Row],[id]],Tabla2[],'aux buscarv'!D$1,FALSE)</f>
        <v>3</v>
      </c>
      <c r="E1544" s="61">
        <f>VLOOKUP(Tabla14[[#This Row],[id]],Tabla2[],'aux buscarv'!E$1,FALSE)</f>
        <v>2023</v>
      </c>
      <c r="F1544" s="61">
        <f>VLOOKUP(Tabla14[[#This Row],[id]],Tabla2[],'aux buscarv'!F$1,FALSE)</f>
        <v>14</v>
      </c>
      <c r="G1544" s="61" t="str">
        <f>VLOOKUP(Tabla14[[#This Row],[id]],Tabla2[],'aux buscarv'!G$1,FALSE)</f>
        <v>ESTAR</v>
      </c>
      <c r="H1544" s="61" t="str">
        <f>VLOOKUP(Tabla14[[#This Row],[id]],Tabla2[],'aux buscarv'!H$1,FALSE)</f>
        <v>BUENOS AIRES</v>
      </c>
      <c r="I1544" s="61">
        <f>VLOOKUP(Tabla14[[#This Row],[id]],Tabla2[],'aux buscarv'!I$1,FALSE)</f>
        <v>65</v>
      </c>
      <c r="J1544" s="61" t="str">
        <f>VLOOKUP(Tabla14[[#This Row],[id]],Tabla2[],'aux buscarv'!J$1,FALSE)</f>
        <v>MORON</v>
      </c>
      <c r="K1544" s="61" t="str">
        <f>VLOOKUP(Tabla14[[#This Row],[id]],Tabla2[],'aux buscarv'!K$1,FALSE)</f>
        <v>MORON</v>
      </c>
      <c r="L1544" s="61" t="str">
        <f>VLOOKUP(Tabla14[[#This Row],[id]],Tabla2[],'aux buscarv'!L$1,FALSE)</f>
        <v>PLAZA SAN MARTIN</v>
      </c>
      <c r="M1544" s="61" t="str">
        <f>VLOOKUP(Tabla14[[#This Row],[id]],Tabla2[],'aux buscarv'!M$1,FALSE)</f>
        <v>NUESTRA SEÑORA DEL BUEN VIAJE 968</v>
      </c>
      <c r="N1544" s="62" t="str">
        <f>VLOOKUP(Tabla14[[#This Row],[id]],Tabla2[],'aux buscarv'!N$1,FALSE)</f>
        <v>https://goo.gl/maps/6FCnEBPHsGM95jCC9</v>
      </c>
      <c r="O1544" t="s">
        <v>151</v>
      </c>
      <c r="P1544" t="s">
        <v>151</v>
      </c>
      <c r="Q1544" t="s">
        <v>111</v>
      </c>
      <c r="R1544">
        <v>51</v>
      </c>
    </row>
    <row r="1545" spans="1:18" x14ac:dyDescent="0.25">
      <c r="A1545" t="s">
        <v>852</v>
      </c>
      <c r="B1545" s="46">
        <f>VLOOKUP(Tabla14[[#This Row],[id]],Tabla2[],'aux buscarv'!B$1,FALSE)</f>
        <v>45015</v>
      </c>
      <c r="C1545" s="61">
        <f>VLOOKUP(Tabla14[[#This Row],[id]],Tabla2[],'aux buscarv'!C$1,FALSE)</f>
        <v>30</v>
      </c>
      <c r="D1545" s="61">
        <f>VLOOKUP(Tabla14[[#This Row],[id]],Tabla2[],'aux buscarv'!D$1,FALSE)</f>
        <v>3</v>
      </c>
      <c r="E1545" s="61">
        <f>VLOOKUP(Tabla14[[#This Row],[id]],Tabla2[],'aux buscarv'!E$1,FALSE)</f>
        <v>2023</v>
      </c>
      <c r="F1545" s="61">
        <f>VLOOKUP(Tabla14[[#This Row],[id]],Tabla2[],'aux buscarv'!F$1,FALSE)</f>
        <v>14</v>
      </c>
      <c r="G1545" s="61" t="str">
        <f>VLOOKUP(Tabla14[[#This Row],[id]],Tabla2[],'aux buscarv'!G$1,FALSE)</f>
        <v>ESTAR</v>
      </c>
      <c r="H1545" s="61" t="str">
        <f>VLOOKUP(Tabla14[[#This Row],[id]],Tabla2[],'aux buscarv'!H$1,FALSE)</f>
        <v>BUENOS AIRES</v>
      </c>
      <c r="I1545" s="61">
        <f>VLOOKUP(Tabla14[[#This Row],[id]],Tabla2[],'aux buscarv'!I$1,FALSE)</f>
        <v>65</v>
      </c>
      <c r="J1545" s="61" t="str">
        <f>VLOOKUP(Tabla14[[#This Row],[id]],Tabla2[],'aux buscarv'!J$1,FALSE)</f>
        <v>MORON</v>
      </c>
      <c r="K1545" s="61" t="str">
        <f>VLOOKUP(Tabla14[[#This Row],[id]],Tabla2[],'aux buscarv'!K$1,FALSE)</f>
        <v>MORON</v>
      </c>
      <c r="L1545" s="61" t="str">
        <f>VLOOKUP(Tabla14[[#This Row],[id]],Tabla2[],'aux buscarv'!L$1,FALSE)</f>
        <v>PLAZA SAN MARTIN</v>
      </c>
      <c r="M1545" s="61" t="str">
        <f>VLOOKUP(Tabla14[[#This Row],[id]],Tabla2[],'aux buscarv'!M$1,FALSE)</f>
        <v>NUESTRA SEÑORA DEL BUEN VIAJE 968</v>
      </c>
      <c r="N1545" s="62" t="str">
        <f>VLOOKUP(Tabla14[[#This Row],[id]],Tabla2[],'aux buscarv'!N$1,FALSE)</f>
        <v>https://goo.gl/maps/6FCnEBPHsGM95jCC9</v>
      </c>
      <c r="O1545" t="s">
        <v>151</v>
      </c>
      <c r="P1545" t="s">
        <v>151</v>
      </c>
      <c r="Q1545" t="s">
        <v>142</v>
      </c>
      <c r="R1545">
        <v>79</v>
      </c>
    </row>
    <row r="1546" spans="1:18" x14ac:dyDescent="0.25">
      <c r="A1546" t="s">
        <v>852</v>
      </c>
      <c r="B1546" s="46">
        <f>VLOOKUP(Tabla14[[#This Row],[id]],Tabla2[],'aux buscarv'!B$1,FALSE)</f>
        <v>45015</v>
      </c>
      <c r="C1546" s="61">
        <f>VLOOKUP(Tabla14[[#This Row],[id]],Tabla2[],'aux buscarv'!C$1,FALSE)</f>
        <v>30</v>
      </c>
      <c r="D1546" s="61">
        <f>VLOOKUP(Tabla14[[#This Row],[id]],Tabla2[],'aux buscarv'!D$1,FALSE)</f>
        <v>3</v>
      </c>
      <c r="E1546" s="61">
        <f>VLOOKUP(Tabla14[[#This Row],[id]],Tabla2[],'aux buscarv'!E$1,FALSE)</f>
        <v>2023</v>
      </c>
      <c r="F1546" s="61">
        <f>VLOOKUP(Tabla14[[#This Row],[id]],Tabla2[],'aux buscarv'!F$1,FALSE)</f>
        <v>14</v>
      </c>
      <c r="G1546" s="61" t="str">
        <f>VLOOKUP(Tabla14[[#This Row],[id]],Tabla2[],'aux buscarv'!G$1,FALSE)</f>
        <v>ESTAR</v>
      </c>
      <c r="H1546" s="61" t="str">
        <f>VLOOKUP(Tabla14[[#This Row],[id]],Tabla2[],'aux buscarv'!H$1,FALSE)</f>
        <v>BUENOS AIRES</v>
      </c>
      <c r="I1546" s="61">
        <f>VLOOKUP(Tabla14[[#This Row],[id]],Tabla2[],'aux buscarv'!I$1,FALSE)</f>
        <v>65</v>
      </c>
      <c r="J1546" s="61" t="str">
        <f>VLOOKUP(Tabla14[[#This Row],[id]],Tabla2[],'aux buscarv'!J$1,FALSE)</f>
        <v>MORON</v>
      </c>
      <c r="K1546" s="61" t="str">
        <f>VLOOKUP(Tabla14[[#This Row],[id]],Tabla2[],'aux buscarv'!K$1,FALSE)</f>
        <v>MORON</v>
      </c>
      <c r="L1546" s="61" t="str">
        <f>VLOOKUP(Tabla14[[#This Row],[id]],Tabla2[],'aux buscarv'!L$1,FALSE)</f>
        <v>PLAZA SAN MARTIN</v>
      </c>
      <c r="M1546" s="61" t="str">
        <f>VLOOKUP(Tabla14[[#This Row],[id]],Tabla2[],'aux buscarv'!M$1,FALSE)</f>
        <v>NUESTRA SEÑORA DEL BUEN VIAJE 968</v>
      </c>
      <c r="N1546" s="62" t="str">
        <f>VLOOKUP(Tabla14[[#This Row],[id]],Tabla2[],'aux buscarv'!N$1,FALSE)</f>
        <v>https://goo.gl/maps/6FCnEBPHsGM95jCC9</v>
      </c>
      <c r="O1546" t="s">
        <v>153</v>
      </c>
      <c r="P1546" t="s">
        <v>153</v>
      </c>
      <c r="Q1546" t="s">
        <v>111</v>
      </c>
      <c r="R1546">
        <v>11</v>
      </c>
    </row>
    <row r="1547" spans="1:18" x14ac:dyDescent="0.25">
      <c r="A1547" t="s">
        <v>852</v>
      </c>
      <c r="B1547" s="46">
        <f>VLOOKUP(Tabla14[[#This Row],[id]],Tabla2[],'aux buscarv'!B$1,FALSE)</f>
        <v>45015</v>
      </c>
      <c r="C1547" s="61">
        <f>VLOOKUP(Tabla14[[#This Row],[id]],Tabla2[],'aux buscarv'!C$1,FALSE)</f>
        <v>30</v>
      </c>
      <c r="D1547" s="61">
        <f>VLOOKUP(Tabla14[[#This Row],[id]],Tabla2[],'aux buscarv'!D$1,FALSE)</f>
        <v>3</v>
      </c>
      <c r="E1547" s="61">
        <f>VLOOKUP(Tabla14[[#This Row],[id]],Tabla2[],'aux buscarv'!E$1,FALSE)</f>
        <v>2023</v>
      </c>
      <c r="F1547" s="61">
        <f>VLOOKUP(Tabla14[[#This Row],[id]],Tabla2[],'aux buscarv'!F$1,FALSE)</f>
        <v>14</v>
      </c>
      <c r="G1547" s="61" t="str">
        <f>VLOOKUP(Tabla14[[#This Row],[id]],Tabla2[],'aux buscarv'!G$1,FALSE)</f>
        <v>ESTAR</v>
      </c>
      <c r="H1547" s="61" t="str">
        <f>VLOOKUP(Tabla14[[#This Row],[id]],Tabla2[],'aux buscarv'!H$1,FALSE)</f>
        <v>BUENOS AIRES</v>
      </c>
      <c r="I1547" s="61">
        <f>VLOOKUP(Tabla14[[#This Row],[id]],Tabla2[],'aux buscarv'!I$1,FALSE)</f>
        <v>65</v>
      </c>
      <c r="J1547" s="61" t="str">
        <f>VLOOKUP(Tabla14[[#This Row],[id]],Tabla2[],'aux buscarv'!J$1,FALSE)</f>
        <v>MORON</v>
      </c>
      <c r="K1547" s="61" t="str">
        <f>VLOOKUP(Tabla14[[#This Row],[id]],Tabla2[],'aux buscarv'!K$1,FALSE)</f>
        <v>MORON</v>
      </c>
      <c r="L1547" s="61" t="str">
        <f>VLOOKUP(Tabla14[[#This Row],[id]],Tabla2[],'aux buscarv'!L$1,FALSE)</f>
        <v>PLAZA SAN MARTIN</v>
      </c>
      <c r="M1547" s="61" t="str">
        <f>VLOOKUP(Tabla14[[#This Row],[id]],Tabla2[],'aux buscarv'!M$1,FALSE)</f>
        <v>NUESTRA SEÑORA DEL BUEN VIAJE 968</v>
      </c>
      <c r="N1547" s="62" t="str">
        <f>VLOOKUP(Tabla14[[#This Row],[id]],Tabla2[],'aux buscarv'!N$1,FALSE)</f>
        <v>https://goo.gl/maps/6FCnEBPHsGM95jCC9</v>
      </c>
      <c r="O1547" t="s">
        <v>153</v>
      </c>
      <c r="P1547" t="s">
        <v>153</v>
      </c>
      <c r="Q1547" t="s">
        <v>154</v>
      </c>
      <c r="R1547">
        <v>15</v>
      </c>
    </row>
    <row r="1548" spans="1:18" x14ac:dyDescent="0.25">
      <c r="A1548" t="s">
        <v>852</v>
      </c>
      <c r="B1548" s="46">
        <f>VLOOKUP(Tabla14[[#This Row],[id]],Tabla2[],'aux buscarv'!B$1,FALSE)</f>
        <v>45015</v>
      </c>
      <c r="C1548" s="61">
        <f>VLOOKUP(Tabla14[[#This Row],[id]],Tabla2[],'aux buscarv'!C$1,FALSE)</f>
        <v>30</v>
      </c>
      <c r="D1548" s="61">
        <f>VLOOKUP(Tabla14[[#This Row],[id]],Tabla2[],'aux buscarv'!D$1,FALSE)</f>
        <v>3</v>
      </c>
      <c r="E1548" s="61">
        <f>VLOOKUP(Tabla14[[#This Row],[id]],Tabla2[],'aux buscarv'!E$1,FALSE)</f>
        <v>2023</v>
      </c>
      <c r="F1548" s="61">
        <f>VLOOKUP(Tabla14[[#This Row],[id]],Tabla2[],'aux buscarv'!F$1,FALSE)</f>
        <v>14</v>
      </c>
      <c r="G1548" s="61" t="str">
        <f>VLOOKUP(Tabla14[[#This Row],[id]],Tabla2[],'aux buscarv'!G$1,FALSE)</f>
        <v>ESTAR</v>
      </c>
      <c r="H1548" s="61" t="str">
        <f>VLOOKUP(Tabla14[[#This Row],[id]],Tabla2[],'aux buscarv'!H$1,FALSE)</f>
        <v>BUENOS AIRES</v>
      </c>
      <c r="I1548" s="61">
        <f>VLOOKUP(Tabla14[[#This Row],[id]],Tabla2[],'aux buscarv'!I$1,FALSE)</f>
        <v>65</v>
      </c>
      <c r="J1548" s="61" t="str">
        <f>VLOOKUP(Tabla14[[#This Row],[id]],Tabla2[],'aux buscarv'!J$1,FALSE)</f>
        <v>MORON</v>
      </c>
      <c r="K1548" s="61" t="str">
        <f>VLOOKUP(Tabla14[[#This Row],[id]],Tabla2[],'aux buscarv'!K$1,FALSE)</f>
        <v>MORON</v>
      </c>
      <c r="L1548" s="61" t="str">
        <f>VLOOKUP(Tabla14[[#This Row],[id]],Tabla2[],'aux buscarv'!L$1,FALSE)</f>
        <v>PLAZA SAN MARTIN</v>
      </c>
      <c r="M1548" s="61" t="str">
        <f>VLOOKUP(Tabla14[[#This Row],[id]],Tabla2[],'aux buscarv'!M$1,FALSE)</f>
        <v>NUESTRA SEÑORA DEL BUEN VIAJE 968</v>
      </c>
      <c r="N1548" s="62" t="str">
        <f>VLOOKUP(Tabla14[[#This Row],[id]],Tabla2[],'aux buscarv'!N$1,FALSE)</f>
        <v>https://goo.gl/maps/6FCnEBPHsGM95jCC9</v>
      </c>
      <c r="O1548" t="s">
        <v>153</v>
      </c>
      <c r="P1548" t="s">
        <v>153</v>
      </c>
      <c r="Q1548" t="s">
        <v>155</v>
      </c>
      <c r="R1548">
        <v>8</v>
      </c>
    </row>
    <row r="1549" spans="1:18" x14ac:dyDescent="0.25">
      <c r="A1549" t="s">
        <v>852</v>
      </c>
      <c r="B1549" s="46">
        <f>VLOOKUP(Tabla14[[#This Row],[id]],Tabla2[],'aux buscarv'!B$1,FALSE)</f>
        <v>45015</v>
      </c>
      <c r="C1549" s="61">
        <f>VLOOKUP(Tabla14[[#This Row],[id]],Tabla2[],'aux buscarv'!C$1,FALSE)</f>
        <v>30</v>
      </c>
      <c r="D1549" s="61">
        <f>VLOOKUP(Tabla14[[#This Row],[id]],Tabla2[],'aux buscarv'!D$1,FALSE)</f>
        <v>3</v>
      </c>
      <c r="E1549" s="61">
        <f>VLOOKUP(Tabla14[[#This Row],[id]],Tabla2[],'aux buscarv'!E$1,FALSE)</f>
        <v>2023</v>
      </c>
      <c r="F1549" s="61">
        <f>VLOOKUP(Tabla14[[#This Row],[id]],Tabla2[],'aux buscarv'!F$1,FALSE)</f>
        <v>14</v>
      </c>
      <c r="G1549" s="61" t="str">
        <f>VLOOKUP(Tabla14[[#This Row],[id]],Tabla2[],'aux buscarv'!G$1,FALSE)</f>
        <v>ESTAR</v>
      </c>
      <c r="H1549" s="61" t="str">
        <f>VLOOKUP(Tabla14[[#This Row],[id]],Tabla2[],'aux buscarv'!H$1,FALSE)</f>
        <v>BUENOS AIRES</v>
      </c>
      <c r="I1549" s="61">
        <f>VLOOKUP(Tabla14[[#This Row],[id]],Tabla2[],'aux buscarv'!I$1,FALSE)</f>
        <v>65</v>
      </c>
      <c r="J1549" s="61" t="str">
        <f>VLOOKUP(Tabla14[[#This Row],[id]],Tabla2[],'aux buscarv'!J$1,FALSE)</f>
        <v>MORON</v>
      </c>
      <c r="K1549" s="61" t="str">
        <f>VLOOKUP(Tabla14[[#This Row],[id]],Tabla2[],'aux buscarv'!K$1,FALSE)</f>
        <v>MORON</v>
      </c>
      <c r="L1549" s="61" t="str">
        <f>VLOOKUP(Tabla14[[#This Row],[id]],Tabla2[],'aux buscarv'!L$1,FALSE)</f>
        <v>PLAZA SAN MARTIN</v>
      </c>
      <c r="M1549" s="61" t="str">
        <f>VLOOKUP(Tabla14[[#This Row],[id]],Tabla2[],'aux buscarv'!M$1,FALSE)</f>
        <v>NUESTRA SEÑORA DEL BUEN VIAJE 968</v>
      </c>
      <c r="N1549" s="62" t="str">
        <f>VLOOKUP(Tabla14[[#This Row],[id]],Tabla2[],'aux buscarv'!N$1,FALSE)</f>
        <v>https://goo.gl/maps/6FCnEBPHsGM95jCC9</v>
      </c>
      <c r="O1549" t="s">
        <v>153</v>
      </c>
      <c r="P1549" t="s">
        <v>153</v>
      </c>
      <c r="Q1549" t="s">
        <v>158</v>
      </c>
      <c r="R1549">
        <v>3</v>
      </c>
    </row>
    <row r="1550" spans="1:18" x14ac:dyDescent="0.25">
      <c r="A1550" t="s">
        <v>852</v>
      </c>
      <c r="B1550" s="46">
        <f>VLOOKUP(Tabla14[[#This Row],[id]],Tabla2[],'aux buscarv'!B$1,FALSE)</f>
        <v>45015</v>
      </c>
      <c r="C1550" s="61">
        <f>VLOOKUP(Tabla14[[#This Row],[id]],Tabla2[],'aux buscarv'!C$1,FALSE)</f>
        <v>30</v>
      </c>
      <c r="D1550" s="61">
        <f>VLOOKUP(Tabla14[[#This Row],[id]],Tabla2[],'aux buscarv'!D$1,FALSE)</f>
        <v>3</v>
      </c>
      <c r="E1550" s="61">
        <f>VLOOKUP(Tabla14[[#This Row],[id]],Tabla2[],'aux buscarv'!E$1,FALSE)</f>
        <v>2023</v>
      </c>
      <c r="F1550" s="61">
        <f>VLOOKUP(Tabla14[[#This Row],[id]],Tabla2[],'aux buscarv'!F$1,FALSE)</f>
        <v>14</v>
      </c>
      <c r="G1550" s="61" t="str">
        <f>VLOOKUP(Tabla14[[#This Row],[id]],Tabla2[],'aux buscarv'!G$1,FALSE)</f>
        <v>ESTAR</v>
      </c>
      <c r="H1550" s="61" t="str">
        <f>VLOOKUP(Tabla14[[#This Row],[id]],Tabla2[],'aux buscarv'!H$1,FALSE)</f>
        <v>BUENOS AIRES</v>
      </c>
      <c r="I1550" s="61">
        <f>VLOOKUP(Tabla14[[#This Row],[id]],Tabla2[],'aux buscarv'!I$1,FALSE)</f>
        <v>65</v>
      </c>
      <c r="J1550" s="61" t="str">
        <f>VLOOKUP(Tabla14[[#This Row],[id]],Tabla2[],'aux buscarv'!J$1,FALSE)</f>
        <v>MORON</v>
      </c>
      <c r="K1550" s="61" t="str">
        <f>VLOOKUP(Tabla14[[#This Row],[id]],Tabla2[],'aux buscarv'!K$1,FALSE)</f>
        <v>MORON</v>
      </c>
      <c r="L1550" s="61" t="str">
        <f>VLOOKUP(Tabla14[[#This Row],[id]],Tabla2[],'aux buscarv'!L$1,FALSE)</f>
        <v>PLAZA SAN MARTIN</v>
      </c>
      <c r="M1550" s="61" t="str">
        <f>VLOOKUP(Tabla14[[#This Row],[id]],Tabla2[],'aux buscarv'!M$1,FALSE)</f>
        <v>NUESTRA SEÑORA DEL BUEN VIAJE 968</v>
      </c>
      <c r="N1550" s="62" t="str">
        <f>VLOOKUP(Tabla14[[#This Row],[id]],Tabla2[],'aux buscarv'!N$1,FALSE)</f>
        <v>https://goo.gl/maps/6FCnEBPHsGM95jCC9</v>
      </c>
      <c r="O1550" t="s">
        <v>153</v>
      </c>
      <c r="P1550" t="s">
        <v>153</v>
      </c>
      <c r="Q1550" t="s">
        <v>134</v>
      </c>
      <c r="R1550">
        <v>3</v>
      </c>
    </row>
    <row r="1551" spans="1:18" x14ac:dyDescent="0.25">
      <c r="A1551" t="s">
        <v>822</v>
      </c>
      <c r="B1551" s="46">
        <f>VLOOKUP(Tabla14[[#This Row],[id]],Tabla2[],'aux buscarv'!B$1,FALSE)</f>
        <v>45015</v>
      </c>
      <c r="C1551" s="61">
        <f>VLOOKUP(Tabla14[[#This Row],[id]],Tabla2[],'aux buscarv'!C$1,FALSE)</f>
        <v>30</v>
      </c>
      <c r="D1551" s="61">
        <f>VLOOKUP(Tabla14[[#This Row],[id]],Tabla2[],'aux buscarv'!D$1,FALSE)</f>
        <v>3</v>
      </c>
      <c r="E1551" s="61">
        <f>VLOOKUP(Tabla14[[#This Row],[id]],Tabla2[],'aux buscarv'!E$1,FALSE)</f>
        <v>2023</v>
      </c>
      <c r="F1551" s="61">
        <f>VLOOKUP(Tabla14[[#This Row],[id]],Tabla2[],'aux buscarv'!F$1,FALSE)</f>
        <v>14</v>
      </c>
      <c r="G1551" s="61" t="str">
        <f>VLOOKUP(Tabla14[[#This Row],[id]],Tabla2[],'aux buscarv'!G$1,FALSE)</f>
        <v>EETB</v>
      </c>
      <c r="H1551" s="61" t="str">
        <f>VLOOKUP(Tabla14[[#This Row],[id]],Tabla2[],'aux buscarv'!H$1,FALSE)</f>
        <v>CABA</v>
      </c>
      <c r="I1551" s="61">
        <f>VLOOKUP(Tabla14[[#This Row],[id]],Tabla2[],'aux buscarv'!I$1,FALSE)</f>
        <v>63</v>
      </c>
      <c r="J1551" s="61" t="str">
        <f>VLOOKUP(Tabla14[[#This Row],[id]],Tabla2[],'aux buscarv'!J$1,FALSE)</f>
        <v>COMUNA 2</v>
      </c>
      <c r="K1551" s="61" t="str">
        <f>VLOOKUP(Tabla14[[#This Row],[id]],Tabla2[],'aux buscarv'!K$1,FALSE)</f>
        <v>RECOLETA</v>
      </c>
      <c r="L1551" s="61" t="str">
        <f>VLOOKUP(Tabla14[[#This Row],[id]],Tabla2[],'aux buscarv'!L$1,FALSE)</f>
        <v>PLAZA MONSEÑOR DE ANDREA</v>
      </c>
      <c r="M1551" s="61" t="str">
        <f>VLOOKUP(Tabla14[[#This Row],[id]],Tabla2[],'aux buscarv'!M$1,FALSE)</f>
        <v>DR TOMAS ANCHORENA 901</v>
      </c>
      <c r="N1551" s="62" t="str">
        <f>VLOOKUP(Tabla14[[#This Row],[id]],Tabla2[],'aux buscarv'!N$1,FALSE)</f>
        <v>https://maps.app.goo.gl/mz61PKmk4PHyT2zS8</v>
      </c>
      <c r="O1551" t="s">
        <v>109</v>
      </c>
      <c r="P1551" t="s">
        <v>110</v>
      </c>
      <c r="Q1551" t="s">
        <v>111</v>
      </c>
      <c r="R1551">
        <v>20</v>
      </c>
    </row>
    <row r="1552" spans="1:18" x14ac:dyDescent="0.25">
      <c r="A1552" t="s">
        <v>822</v>
      </c>
      <c r="B1552" s="46">
        <f>VLOOKUP(Tabla14[[#This Row],[id]],Tabla2[],'aux buscarv'!B$1,FALSE)</f>
        <v>45015</v>
      </c>
      <c r="C1552" s="61">
        <f>VLOOKUP(Tabla14[[#This Row],[id]],Tabla2[],'aux buscarv'!C$1,FALSE)</f>
        <v>30</v>
      </c>
      <c r="D1552" s="61">
        <f>VLOOKUP(Tabla14[[#This Row],[id]],Tabla2[],'aux buscarv'!D$1,FALSE)</f>
        <v>3</v>
      </c>
      <c r="E1552" s="61">
        <f>VLOOKUP(Tabla14[[#This Row],[id]],Tabla2[],'aux buscarv'!E$1,FALSE)</f>
        <v>2023</v>
      </c>
      <c r="F1552" s="61">
        <f>VLOOKUP(Tabla14[[#This Row],[id]],Tabla2[],'aux buscarv'!F$1,FALSE)</f>
        <v>14</v>
      </c>
      <c r="G1552" s="61" t="str">
        <f>VLOOKUP(Tabla14[[#This Row],[id]],Tabla2[],'aux buscarv'!G$1,FALSE)</f>
        <v>EETB</v>
      </c>
      <c r="H1552" s="61" t="str">
        <f>VLOOKUP(Tabla14[[#This Row],[id]],Tabla2[],'aux buscarv'!H$1,FALSE)</f>
        <v>CABA</v>
      </c>
      <c r="I1552" s="61">
        <f>VLOOKUP(Tabla14[[#This Row],[id]],Tabla2[],'aux buscarv'!I$1,FALSE)</f>
        <v>63</v>
      </c>
      <c r="J1552" s="61" t="str">
        <f>VLOOKUP(Tabla14[[#This Row],[id]],Tabla2[],'aux buscarv'!J$1,FALSE)</f>
        <v>COMUNA 2</v>
      </c>
      <c r="K1552" s="61" t="str">
        <f>VLOOKUP(Tabla14[[#This Row],[id]],Tabla2[],'aux buscarv'!K$1,FALSE)</f>
        <v>RECOLETA</v>
      </c>
      <c r="L1552" s="61" t="str">
        <f>VLOOKUP(Tabla14[[#This Row],[id]],Tabla2[],'aux buscarv'!L$1,FALSE)</f>
        <v>PLAZA MONSEÑOR DE ANDREA</v>
      </c>
      <c r="M1552" s="61" t="str">
        <f>VLOOKUP(Tabla14[[#This Row],[id]],Tabla2[],'aux buscarv'!M$1,FALSE)</f>
        <v>DR TOMAS ANCHORENA 901</v>
      </c>
      <c r="N1552" s="62" t="str">
        <f>VLOOKUP(Tabla14[[#This Row],[id]],Tabla2[],'aux buscarv'!N$1,FALSE)</f>
        <v>https://maps.app.goo.gl/mz61PKmk4PHyT2zS8</v>
      </c>
      <c r="O1552" t="s">
        <v>109</v>
      </c>
      <c r="P1552" t="s">
        <v>110</v>
      </c>
      <c r="Q1552" t="s">
        <v>112</v>
      </c>
      <c r="R1552">
        <v>32</v>
      </c>
    </row>
    <row r="1553" spans="1:18" x14ac:dyDescent="0.25">
      <c r="A1553" t="s">
        <v>822</v>
      </c>
      <c r="B1553" s="46">
        <f>VLOOKUP(Tabla14[[#This Row],[id]],Tabla2[],'aux buscarv'!B$1,FALSE)</f>
        <v>45015</v>
      </c>
      <c r="C1553" s="61">
        <f>VLOOKUP(Tabla14[[#This Row],[id]],Tabla2[],'aux buscarv'!C$1,FALSE)</f>
        <v>30</v>
      </c>
      <c r="D1553" s="61">
        <f>VLOOKUP(Tabla14[[#This Row],[id]],Tabla2[],'aux buscarv'!D$1,FALSE)</f>
        <v>3</v>
      </c>
      <c r="E1553" s="61">
        <f>VLOOKUP(Tabla14[[#This Row],[id]],Tabla2[],'aux buscarv'!E$1,FALSE)</f>
        <v>2023</v>
      </c>
      <c r="F1553" s="61">
        <f>VLOOKUP(Tabla14[[#This Row],[id]],Tabla2[],'aux buscarv'!F$1,FALSE)</f>
        <v>14</v>
      </c>
      <c r="G1553" s="61" t="str">
        <f>VLOOKUP(Tabla14[[#This Row],[id]],Tabla2[],'aux buscarv'!G$1,FALSE)</f>
        <v>EETB</v>
      </c>
      <c r="H1553" s="61" t="str">
        <f>VLOOKUP(Tabla14[[#This Row],[id]],Tabla2[],'aux buscarv'!H$1,FALSE)</f>
        <v>CABA</v>
      </c>
      <c r="I1553" s="61">
        <f>VLOOKUP(Tabla14[[#This Row],[id]],Tabla2[],'aux buscarv'!I$1,FALSE)</f>
        <v>63</v>
      </c>
      <c r="J1553" s="61" t="str">
        <f>VLOOKUP(Tabla14[[#This Row],[id]],Tabla2[],'aux buscarv'!J$1,FALSE)</f>
        <v>COMUNA 2</v>
      </c>
      <c r="K1553" s="61" t="str">
        <f>VLOOKUP(Tabla14[[#This Row],[id]],Tabla2[],'aux buscarv'!K$1,FALSE)</f>
        <v>RECOLETA</v>
      </c>
      <c r="L1553" s="61" t="str">
        <f>VLOOKUP(Tabla14[[#This Row],[id]],Tabla2[],'aux buscarv'!L$1,FALSE)</f>
        <v>PLAZA MONSEÑOR DE ANDREA</v>
      </c>
      <c r="M1553" s="61" t="str">
        <f>VLOOKUP(Tabla14[[#This Row],[id]],Tabla2[],'aux buscarv'!M$1,FALSE)</f>
        <v>DR TOMAS ANCHORENA 901</v>
      </c>
      <c r="N1553" s="62" t="str">
        <f>VLOOKUP(Tabla14[[#This Row],[id]],Tabla2[],'aux buscarv'!N$1,FALSE)</f>
        <v>https://maps.app.goo.gl/mz61PKmk4PHyT2zS8</v>
      </c>
      <c r="O1553" t="s">
        <v>109</v>
      </c>
      <c r="P1553" t="s">
        <v>113</v>
      </c>
      <c r="Q1553" t="s">
        <v>112</v>
      </c>
      <c r="R1553">
        <v>14</v>
      </c>
    </row>
    <row r="1554" spans="1:18" x14ac:dyDescent="0.25">
      <c r="A1554" t="s">
        <v>822</v>
      </c>
      <c r="B1554" s="46">
        <f>VLOOKUP(Tabla14[[#This Row],[id]],Tabla2[],'aux buscarv'!B$1,FALSE)</f>
        <v>45015</v>
      </c>
      <c r="C1554" s="61">
        <f>VLOOKUP(Tabla14[[#This Row],[id]],Tabla2[],'aux buscarv'!C$1,FALSE)</f>
        <v>30</v>
      </c>
      <c r="D1554" s="61">
        <f>VLOOKUP(Tabla14[[#This Row],[id]],Tabla2[],'aux buscarv'!D$1,FALSE)</f>
        <v>3</v>
      </c>
      <c r="E1554" s="61">
        <f>VLOOKUP(Tabla14[[#This Row],[id]],Tabla2[],'aux buscarv'!E$1,FALSE)</f>
        <v>2023</v>
      </c>
      <c r="F1554" s="61">
        <f>VLOOKUP(Tabla14[[#This Row],[id]],Tabla2[],'aux buscarv'!F$1,FALSE)</f>
        <v>14</v>
      </c>
      <c r="G1554" s="61" t="str">
        <f>VLOOKUP(Tabla14[[#This Row],[id]],Tabla2[],'aux buscarv'!G$1,FALSE)</f>
        <v>EETB</v>
      </c>
      <c r="H1554" s="61" t="str">
        <f>VLOOKUP(Tabla14[[#This Row],[id]],Tabla2[],'aux buscarv'!H$1,FALSE)</f>
        <v>CABA</v>
      </c>
      <c r="I1554" s="61">
        <f>VLOOKUP(Tabla14[[#This Row],[id]],Tabla2[],'aux buscarv'!I$1,FALSE)</f>
        <v>63</v>
      </c>
      <c r="J1554" s="61" t="str">
        <f>VLOOKUP(Tabla14[[#This Row],[id]],Tabla2[],'aux buscarv'!J$1,FALSE)</f>
        <v>COMUNA 2</v>
      </c>
      <c r="K1554" s="61" t="str">
        <f>VLOOKUP(Tabla14[[#This Row],[id]],Tabla2[],'aux buscarv'!K$1,FALSE)</f>
        <v>RECOLETA</v>
      </c>
      <c r="L1554" s="61" t="str">
        <f>VLOOKUP(Tabla14[[#This Row],[id]],Tabla2[],'aux buscarv'!L$1,FALSE)</f>
        <v>PLAZA MONSEÑOR DE ANDREA</v>
      </c>
      <c r="M1554" s="61" t="str">
        <f>VLOOKUP(Tabla14[[#This Row],[id]],Tabla2[],'aux buscarv'!M$1,FALSE)</f>
        <v>DR TOMAS ANCHORENA 901</v>
      </c>
      <c r="N1554" s="62" t="str">
        <f>VLOOKUP(Tabla14[[#This Row],[id]],Tabla2[],'aux buscarv'!N$1,FALSE)</f>
        <v>https://maps.app.goo.gl/mz61PKmk4PHyT2zS8</v>
      </c>
      <c r="O1554" t="s">
        <v>114</v>
      </c>
      <c r="P1554" t="s">
        <v>115</v>
      </c>
      <c r="Q1554" t="s">
        <v>111</v>
      </c>
      <c r="R1554">
        <v>20</v>
      </c>
    </row>
    <row r="1555" spans="1:18" x14ac:dyDescent="0.25">
      <c r="A1555" t="s">
        <v>878</v>
      </c>
      <c r="B1555" s="46">
        <f>VLOOKUP(Tabla14[[#This Row],[id]],Tabla2[],'aux buscarv'!B$1,FALSE)</f>
        <v>45016</v>
      </c>
      <c r="C1555" s="61">
        <f>VLOOKUP(Tabla14[[#This Row],[id]],Tabla2[],'aux buscarv'!C$1,FALSE)</f>
        <v>31</v>
      </c>
      <c r="D1555" s="61">
        <f>VLOOKUP(Tabla14[[#This Row],[id]],Tabla2[],'aux buscarv'!D$1,FALSE)</f>
        <v>3</v>
      </c>
      <c r="E1555" s="61">
        <f>VLOOKUP(Tabla14[[#This Row],[id]],Tabla2[],'aux buscarv'!E$1,FALSE)</f>
        <v>2023</v>
      </c>
      <c r="F1555" s="61">
        <f>VLOOKUP(Tabla14[[#This Row],[id]],Tabla2[],'aux buscarv'!F$1,FALSE)</f>
        <v>14</v>
      </c>
      <c r="G1555" s="61" t="str">
        <f>VLOOKUP(Tabla14[[#This Row],[id]],Tabla2[],'aux buscarv'!G$1,FALSE)</f>
        <v>DAPPTE</v>
      </c>
      <c r="H1555" s="61" t="str">
        <f>VLOOKUP(Tabla14[[#This Row],[id]],Tabla2[],'aux buscarv'!H$1,FALSE)</f>
        <v>CABA</v>
      </c>
      <c r="I1555" s="61">
        <f>VLOOKUP(Tabla14[[#This Row],[id]],Tabla2[],'aux buscarv'!I$1,FALSE)</f>
        <v>68</v>
      </c>
      <c r="J1555" s="61" t="str">
        <f>VLOOKUP(Tabla14[[#This Row],[id]],Tabla2[],'aux buscarv'!J$1,FALSE)</f>
        <v>COMUNA 1</v>
      </c>
      <c r="K1555" s="61" t="str">
        <f>VLOOKUP(Tabla14[[#This Row],[id]],Tabla2[],'aux buscarv'!K$1,FALSE)</f>
        <v>RETIRO</v>
      </c>
      <c r="L1555" s="61" t="str">
        <f>VLOOKUP(Tabla14[[#This Row],[id]],Tabla2[],'aux buscarv'!L$1,FALSE)</f>
        <v>ESTACIONRETIRO LINEA SAN MARTIN</v>
      </c>
      <c r="M1555" s="61" t="str">
        <f>VLOOKUP(Tabla14[[#This Row],[id]],Tabla2[],'aux buscarv'!M$1,FALSE)</f>
        <v>AV DR JOSE MARIA RAMOS MEJIA 1302</v>
      </c>
      <c r="N1555" s="62" t="str">
        <f>VLOOKUP(Tabla14[[#This Row],[id]],Tabla2[],'aux buscarv'!N$1,FALSE)</f>
        <v>https://goo.gl/maps/BqxjDwQCaiTeAd4m9</v>
      </c>
      <c r="O1555" t="s">
        <v>109</v>
      </c>
      <c r="P1555" t="s">
        <v>110</v>
      </c>
      <c r="Q1555" t="s">
        <v>111</v>
      </c>
      <c r="R1555">
        <v>50</v>
      </c>
    </row>
    <row r="1556" spans="1:18" x14ac:dyDescent="0.25">
      <c r="A1556" t="s">
        <v>878</v>
      </c>
      <c r="B1556" s="46">
        <f>VLOOKUP(Tabla14[[#This Row],[id]],Tabla2[],'aux buscarv'!B$1,FALSE)</f>
        <v>45016</v>
      </c>
      <c r="C1556" s="61">
        <f>VLOOKUP(Tabla14[[#This Row],[id]],Tabla2[],'aux buscarv'!C$1,FALSE)</f>
        <v>31</v>
      </c>
      <c r="D1556" s="61">
        <f>VLOOKUP(Tabla14[[#This Row],[id]],Tabla2[],'aux buscarv'!D$1,FALSE)</f>
        <v>3</v>
      </c>
      <c r="E1556" s="61">
        <f>VLOOKUP(Tabla14[[#This Row],[id]],Tabla2[],'aux buscarv'!E$1,FALSE)</f>
        <v>2023</v>
      </c>
      <c r="F1556" s="61">
        <f>VLOOKUP(Tabla14[[#This Row],[id]],Tabla2[],'aux buscarv'!F$1,FALSE)</f>
        <v>14</v>
      </c>
      <c r="G1556" s="61" t="str">
        <f>VLOOKUP(Tabla14[[#This Row],[id]],Tabla2[],'aux buscarv'!G$1,FALSE)</f>
        <v>DAPPTE</v>
      </c>
      <c r="H1556" s="61" t="str">
        <f>VLOOKUP(Tabla14[[#This Row],[id]],Tabla2[],'aux buscarv'!H$1,FALSE)</f>
        <v>CABA</v>
      </c>
      <c r="I1556" s="61">
        <f>VLOOKUP(Tabla14[[#This Row],[id]],Tabla2[],'aux buscarv'!I$1,FALSE)</f>
        <v>68</v>
      </c>
      <c r="J1556" s="61" t="str">
        <f>VLOOKUP(Tabla14[[#This Row],[id]],Tabla2[],'aux buscarv'!J$1,FALSE)</f>
        <v>COMUNA 1</v>
      </c>
      <c r="K1556" s="61" t="str">
        <f>VLOOKUP(Tabla14[[#This Row],[id]],Tabla2[],'aux buscarv'!K$1,FALSE)</f>
        <v>RETIRO</v>
      </c>
      <c r="L1556" s="61" t="str">
        <f>VLOOKUP(Tabla14[[#This Row],[id]],Tabla2[],'aux buscarv'!L$1,FALSE)</f>
        <v>ESTACIONRETIRO LINEA SAN MARTIN</v>
      </c>
      <c r="M1556" s="61" t="str">
        <f>VLOOKUP(Tabla14[[#This Row],[id]],Tabla2[],'aux buscarv'!M$1,FALSE)</f>
        <v>AV DR JOSE MARIA RAMOS MEJIA 1302</v>
      </c>
      <c r="N1556" s="62" t="str">
        <f>VLOOKUP(Tabla14[[#This Row],[id]],Tabla2[],'aux buscarv'!N$1,FALSE)</f>
        <v>https://goo.gl/maps/BqxjDwQCaiTeAd4m9</v>
      </c>
      <c r="O1556" t="s">
        <v>109</v>
      </c>
      <c r="P1556" t="s">
        <v>110</v>
      </c>
      <c r="Q1556" t="s">
        <v>112</v>
      </c>
      <c r="R1556">
        <v>95</v>
      </c>
    </row>
    <row r="1557" spans="1:18" x14ac:dyDescent="0.25">
      <c r="A1557" t="s">
        <v>878</v>
      </c>
      <c r="B1557" s="46">
        <f>VLOOKUP(Tabla14[[#This Row],[id]],Tabla2[],'aux buscarv'!B$1,FALSE)</f>
        <v>45016</v>
      </c>
      <c r="C1557" s="61">
        <f>VLOOKUP(Tabla14[[#This Row],[id]],Tabla2[],'aux buscarv'!C$1,FALSE)</f>
        <v>31</v>
      </c>
      <c r="D1557" s="61">
        <f>VLOOKUP(Tabla14[[#This Row],[id]],Tabla2[],'aux buscarv'!D$1,FALSE)</f>
        <v>3</v>
      </c>
      <c r="E1557" s="61">
        <f>VLOOKUP(Tabla14[[#This Row],[id]],Tabla2[],'aux buscarv'!E$1,FALSE)</f>
        <v>2023</v>
      </c>
      <c r="F1557" s="61">
        <f>VLOOKUP(Tabla14[[#This Row],[id]],Tabla2[],'aux buscarv'!F$1,FALSE)</f>
        <v>14</v>
      </c>
      <c r="G1557" s="61" t="str">
        <f>VLOOKUP(Tabla14[[#This Row],[id]],Tabla2[],'aux buscarv'!G$1,FALSE)</f>
        <v>DAPPTE</v>
      </c>
      <c r="H1557" s="61" t="str">
        <f>VLOOKUP(Tabla14[[#This Row],[id]],Tabla2[],'aux buscarv'!H$1,FALSE)</f>
        <v>CABA</v>
      </c>
      <c r="I1557" s="61">
        <f>VLOOKUP(Tabla14[[#This Row],[id]],Tabla2[],'aux buscarv'!I$1,FALSE)</f>
        <v>68</v>
      </c>
      <c r="J1557" s="61" t="str">
        <f>VLOOKUP(Tabla14[[#This Row],[id]],Tabla2[],'aux buscarv'!J$1,FALSE)</f>
        <v>COMUNA 1</v>
      </c>
      <c r="K1557" s="61" t="str">
        <f>VLOOKUP(Tabla14[[#This Row],[id]],Tabla2[],'aux buscarv'!K$1,FALSE)</f>
        <v>RETIRO</v>
      </c>
      <c r="L1557" s="61" t="str">
        <f>VLOOKUP(Tabla14[[#This Row],[id]],Tabla2[],'aux buscarv'!L$1,FALSE)</f>
        <v>ESTACIONRETIRO LINEA SAN MARTIN</v>
      </c>
      <c r="M1557" s="61" t="str">
        <f>VLOOKUP(Tabla14[[#This Row],[id]],Tabla2[],'aux buscarv'!M$1,FALSE)</f>
        <v>AV DR JOSE MARIA RAMOS MEJIA 1302</v>
      </c>
      <c r="N1557" s="62" t="str">
        <f>VLOOKUP(Tabla14[[#This Row],[id]],Tabla2[],'aux buscarv'!N$1,FALSE)</f>
        <v>https://goo.gl/maps/BqxjDwQCaiTeAd4m9</v>
      </c>
      <c r="O1557" t="s">
        <v>109</v>
      </c>
      <c r="P1557" t="s">
        <v>113</v>
      </c>
      <c r="Q1557" t="s">
        <v>112</v>
      </c>
      <c r="R1557">
        <v>21</v>
      </c>
    </row>
    <row r="1558" spans="1:18" x14ac:dyDescent="0.25">
      <c r="A1558" t="s">
        <v>878</v>
      </c>
      <c r="B1558" s="46">
        <f>VLOOKUP(Tabla14[[#This Row],[id]],Tabla2[],'aux buscarv'!B$1,FALSE)</f>
        <v>45016</v>
      </c>
      <c r="C1558" s="61">
        <f>VLOOKUP(Tabla14[[#This Row],[id]],Tabla2[],'aux buscarv'!C$1,FALSE)</f>
        <v>31</v>
      </c>
      <c r="D1558" s="61">
        <f>VLOOKUP(Tabla14[[#This Row],[id]],Tabla2[],'aux buscarv'!D$1,FALSE)</f>
        <v>3</v>
      </c>
      <c r="E1558" s="61">
        <f>VLOOKUP(Tabla14[[#This Row],[id]],Tabla2[],'aux buscarv'!E$1,FALSE)</f>
        <v>2023</v>
      </c>
      <c r="F1558" s="61">
        <f>VLOOKUP(Tabla14[[#This Row],[id]],Tabla2[],'aux buscarv'!F$1,FALSE)</f>
        <v>14</v>
      </c>
      <c r="G1558" s="61" t="str">
        <f>VLOOKUP(Tabla14[[#This Row],[id]],Tabla2[],'aux buscarv'!G$1,FALSE)</f>
        <v>DAPPTE</v>
      </c>
      <c r="H1558" s="61" t="str">
        <f>VLOOKUP(Tabla14[[#This Row],[id]],Tabla2[],'aux buscarv'!H$1,FALSE)</f>
        <v>CABA</v>
      </c>
      <c r="I1558" s="61">
        <f>VLOOKUP(Tabla14[[#This Row],[id]],Tabla2[],'aux buscarv'!I$1,FALSE)</f>
        <v>68</v>
      </c>
      <c r="J1558" s="61" t="str">
        <f>VLOOKUP(Tabla14[[#This Row],[id]],Tabla2[],'aux buscarv'!J$1,FALSE)</f>
        <v>COMUNA 1</v>
      </c>
      <c r="K1558" s="61" t="str">
        <f>VLOOKUP(Tabla14[[#This Row],[id]],Tabla2[],'aux buscarv'!K$1,FALSE)</f>
        <v>RETIRO</v>
      </c>
      <c r="L1558" s="61" t="str">
        <f>VLOOKUP(Tabla14[[#This Row],[id]],Tabla2[],'aux buscarv'!L$1,FALSE)</f>
        <v>ESTACIONRETIRO LINEA SAN MARTIN</v>
      </c>
      <c r="M1558" s="61" t="str">
        <f>VLOOKUP(Tabla14[[#This Row],[id]],Tabla2[],'aux buscarv'!M$1,FALSE)</f>
        <v>AV DR JOSE MARIA RAMOS MEJIA 1302</v>
      </c>
      <c r="N1558" s="62" t="str">
        <f>VLOOKUP(Tabla14[[#This Row],[id]],Tabla2[],'aux buscarv'!N$1,FALSE)</f>
        <v>https://goo.gl/maps/BqxjDwQCaiTeAd4m9</v>
      </c>
      <c r="O1558" t="s">
        <v>114</v>
      </c>
      <c r="P1558" t="s">
        <v>115</v>
      </c>
      <c r="Q1558" t="s">
        <v>111</v>
      </c>
      <c r="R1558">
        <v>70</v>
      </c>
    </row>
    <row r="1559" spans="1:18" x14ac:dyDescent="0.25">
      <c r="A1559" t="s">
        <v>853</v>
      </c>
      <c r="B1559" s="46">
        <f>VLOOKUP(Tabla14[[#This Row],[id]],Tabla2[],'aux buscarv'!B$1,FALSE)</f>
        <v>45016</v>
      </c>
      <c r="C1559" s="61">
        <f>VLOOKUP(Tabla14[[#This Row],[id]],Tabla2[],'aux buscarv'!C$1,FALSE)</f>
        <v>31</v>
      </c>
      <c r="D1559" s="61">
        <f>VLOOKUP(Tabla14[[#This Row],[id]],Tabla2[],'aux buscarv'!D$1,FALSE)</f>
        <v>3</v>
      </c>
      <c r="E1559" s="61">
        <f>VLOOKUP(Tabla14[[#This Row],[id]],Tabla2[],'aux buscarv'!E$1,FALSE)</f>
        <v>2023</v>
      </c>
      <c r="F1559" s="61">
        <f>VLOOKUP(Tabla14[[#This Row],[id]],Tabla2[],'aux buscarv'!F$1,FALSE)</f>
        <v>14</v>
      </c>
      <c r="G1559" s="61" t="str">
        <f>VLOOKUP(Tabla14[[#This Row],[id]],Tabla2[],'aux buscarv'!G$1,FALSE)</f>
        <v>ESTAR</v>
      </c>
      <c r="H1559" s="61" t="str">
        <f>VLOOKUP(Tabla14[[#This Row],[id]],Tabla2[],'aux buscarv'!H$1,FALSE)</f>
        <v>BUENOS AIRES</v>
      </c>
      <c r="I1559" s="61">
        <f>VLOOKUP(Tabla14[[#This Row],[id]],Tabla2[],'aux buscarv'!I$1,FALSE)</f>
        <v>65</v>
      </c>
      <c r="J1559" s="61" t="str">
        <f>VLOOKUP(Tabla14[[#This Row],[id]],Tabla2[],'aux buscarv'!J$1,FALSE)</f>
        <v>MORON</v>
      </c>
      <c r="K1559" s="61" t="str">
        <f>VLOOKUP(Tabla14[[#This Row],[id]],Tabla2[],'aux buscarv'!K$1,FALSE)</f>
        <v>MORON</v>
      </c>
      <c r="L1559" s="61" t="str">
        <f>VLOOKUP(Tabla14[[#This Row],[id]],Tabla2[],'aux buscarv'!L$1,FALSE)</f>
        <v>PLAZA SAN MARTIN</v>
      </c>
      <c r="M1559" s="61" t="str">
        <f>VLOOKUP(Tabla14[[#This Row],[id]],Tabla2[],'aux buscarv'!M$1,FALSE)</f>
        <v>NUESTRA SEÑORA DEL BUEN VIAJE 968</v>
      </c>
      <c r="N1559" s="62" t="str">
        <f>VLOOKUP(Tabla14[[#This Row],[id]],Tabla2[],'aux buscarv'!N$1,FALSE)</f>
        <v>https://goo.gl/maps/6FCnEBPHsGM95jCC9</v>
      </c>
      <c r="O1559" t="s">
        <v>109</v>
      </c>
      <c r="P1559" t="s">
        <v>110</v>
      </c>
      <c r="Q1559" t="s">
        <v>111</v>
      </c>
      <c r="R1559">
        <v>113</v>
      </c>
    </row>
    <row r="1560" spans="1:18" x14ac:dyDescent="0.25">
      <c r="A1560" t="s">
        <v>853</v>
      </c>
      <c r="B1560" s="46">
        <f>VLOOKUP(Tabla14[[#This Row],[id]],Tabla2[],'aux buscarv'!B$1,FALSE)</f>
        <v>45016</v>
      </c>
      <c r="C1560" s="61">
        <f>VLOOKUP(Tabla14[[#This Row],[id]],Tabla2[],'aux buscarv'!C$1,FALSE)</f>
        <v>31</v>
      </c>
      <c r="D1560" s="61">
        <f>VLOOKUP(Tabla14[[#This Row],[id]],Tabla2[],'aux buscarv'!D$1,FALSE)</f>
        <v>3</v>
      </c>
      <c r="E1560" s="61">
        <f>VLOOKUP(Tabla14[[#This Row],[id]],Tabla2[],'aux buscarv'!E$1,FALSE)</f>
        <v>2023</v>
      </c>
      <c r="F1560" s="61">
        <f>VLOOKUP(Tabla14[[#This Row],[id]],Tabla2[],'aux buscarv'!F$1,FALSE)</f>
        <v>14</v>
      </c>
      <c r="G1560" s="61" t="str">
        <f>VLOOKUP(Tabla14[[#This Row],[id]],Tabla2[],'aux buscarv'!G$1,FALSE)</f>
        <v>ESTAR</v>
      </c>
      <c r="H1560" s="61" t="str">
        <f>VLOOKUP(Tabla14[[#This Row],[id]],Tabla2[],'aux buscarv'!H$1,FALSE)</f>
        <v>BUENOS AIRES</v>
      </c>
      <c r="I1560" s="61">
        <f>VLOOKUP(Tabla14[[#This Row],[id]],Tabla2[],'aux buscarv'!I$1,FALSE)</f>
        <v>65</v>
      </c>
      <c r="J1560" s="61" t="str">
        <f>VLOOKUP(Tabla14[[#This Row],[id]],Tabla2[],'aux buscarv'!J$1,FALSE)</f>
        <v>MORON</v>
      </c>
      <c r="K1560" s="61" t="str">
        <f>VLOOKUP(Tabla14[[#This Row],[id]],Tabla2[],'aux buscarv'!K$1,FALSE)</f>
        <v>MORON</v>
      </c>
      <c r="L1560" s="61" t="str">
        <f>VLOOKUP(Tabla14[[#This Row],[id]],Tabla2[],'aux buscarv'!L$1,FALSE)</f>
        <v>PLAZA SAN MARTIN</v>
      </c>
      <c r="M1560" s="61" t="str">
        <f>VLOOKUP(Tabla14[[#This Row],[id]],Tabla2[],'aux buscarv'!M$1,FALSE)</f>
        <v>NUESTRA SEÑORA DEL BUEN VIAJE 968</v>
      </c>
      <c r="N1560" s="62" t="str">
        <f>VLOOKUP(Tabla14[[#This Row],[id]],Tabla2[],'aux buscarv'!N$1,FALSE)</f>
        <v>https://goo.gl/maps/6FCnEBPHsGM95jCC9</v>
      </c>
      <c r="O1560" t="s">
        <v>109</v>
      </c>
      <c r="P1560" t="s">
        <v>110</v>
      </c>
      <c r="Q1560" t="s">
        <v>112</v>
      </c>
      <c r="R1560">
        <v>116</v>
      </c>
    </row>
    <row r="1561" spans="1:18" x14ac:dyDescent="0.25">
      <c r="A1561" t="s">
        <v>853</v>
      </c>
      <c r="B1561" s="46">
        <f>VLOOKUP(Tabla14[[#This Row],[id]],Tabla2[],'aux buscarv'!B$1,FALSE)</f>
        <v>45016</v>
      </c>
      <c r="C1561" s="61">
        <f>VLOOKUP(Tabla14[[#This Row],[id]],Tabla2[],'aux buscarv'!C$1,FALSE)</f>
        <v>31</v>
      </c>
      <c r="D1561" s="61">
        <f>VLOOKUP(Tabla14[[#This Row],[id]],Tabla2[],'aux buscarv'!D$1,FALSE)</f>
        <v>3</v>
      </c>
      <c r="E1561" s="61">
        <f>VLOOKUP(Tabla14[[#This Row],[id]],Tabla2[],'aux buscarv'!E$1,FALSE)</f>
        <v>2023</v>
      </c>
      <c r="F1561" s="61">
        <f>VLOOKUP(Tabla14[[#This Row],[id]],Tabla2[],'aux buscarv'!F$1,FALSE)</f>
        <v>14</v>
      </c>
      <c r="G1561" s="61" t="str">
        <f>VLOOKUP(Tabla14[[#This Row],[id]],Tabla2[],'aux buscarv'!G$1,FALSE)</f>
        <v>ESTAR</v>
      </c>
      <c r="H1561" s="61" t="str">
        <f>VLOOKUP(Tabla14[[#This Row],[id]],Tabla2[],'aux buscarv'!H$1,FALSE)</f>
        <v>BUENOS AIRES</v>
      </c>
      <c r="I1561" s="61">
        <f>VLOOKUP(Tabla14[[#This Row],[id]],Tabla2[],'aux buscarv'!I$1,FALSE)</f>
        <v>65</v>
      </c>
      <c r="J1561" s="61" t="str">
        <f>VLOOKUP(Tabla14[[#This Row],[id]],Tabla2[],'aux buscarv'!J$1,FALSE)</f>
        <v>MORON</v>
      </c>
      <c r="K1561" s="61" t="str">
        <f>VLOOKUP(Tabla14[[#This Row],[id]],Tabla2[],'aux buscarv'!K$1,FALSE)</f>
        <v>MORON</v>
      </c>
      <c r="L1561" s="61" t="str">
        <f>VLOOKUP(Tabla14[[#This Row],[id]],Tabla2[],'aux buscarv'!L$1,FALSE)</f>
        <v>PLAZA SAN MARTIN</v>
      </c>
      <c r="M1561" s="61" t="str">
        <f>VLOOKUP(Tabla14[[#This Row],[id]],Tabla2[],'aux buscarv'!M$1,FALSE)</f>
        <v>NUESTRA SEÑORA DEL BUEN VIAJE 968</v>
      </c>
      <c r="N1561" s="62" t="str">
        <f>VLOOKUP(Tabla14[[#This Row],[id]],Tabla2[],'aux buscarv'!N$1,FALSE)</f>
        <v>https://goo.gl/maps/6FCnEBPHsGM95jCC9</v>
      </c>
      <c r="O1561" t="s">
        <v>109</v>
      </c>
      <c r="P1561" t="s">
        <v>110</v>
      </c>
      <c r="Q1561" t="s">
        <v>120</v>
      </c>
      <c r="R1561">
        <v>10</v>
      </c>
    </row>
    <row r="1562" spans="1:18" x14ac:dyDescent="0.25">
      <c r="A1562" t="s">
        <v>853</v>
      </c>
      <c r="B1562" s="46">
        <f>VLOOKUP(Tabla14[[#This Row],[id]],Tabla2[],'aux buscarv'!B$1,FALSE)</f>
        <v>45016</v>
      </c>
      <c r="C1562" s="61">
        <f>VLOOKUP(Tabla14[[#This Row],[id]],Tabla2[],'aux buscarv'!C$1,FALSE)</f>
        <v>31</v>
      </c>
      <c r="D1562" s="61">
        <f>VLOOKUP(Tabla14[[#This Row],[id]],Tabla2[],'aux buscarv'!D$1,FALSE)</f>
        <v>3</v>
      </c>
      <c r="E1562" s="61">
        <f>VLOOKUP(Tabla14[[#This Row],[id]],Tabla2[],'aux buscarv'!E$1,FALSE)</f>
        <v>2023</v>
      </c>
      <c r="F1562" s="61">
        <f>VLOOKUP(Tabla14[[#This Row],[id]],Tabla2[],'aux buscarv'!F$1,FALSE)</f>
        <v>14</v>
      </c>
      <c r="G1562" s="61" t="str">
        <f>VLOOKUP(Tabla14[[#This Row],[id]],Tabla2[],'aux buscarv'!G$1,FALSE)</f>
        <v>ESTAR</v>
      </c>
      <c r="H1562" s="61" t="str">
        <f>VLOOKUP(Tabla14[[#This Row],[id]],Tabla2[],'aux buscarv'!H$1,FALSE)</f>
        <v>BUENOS AIRES</v>
      </c>
      <c r="I1562" s="61">
        <f>VLOOKUP(Tabla14[[#This Row],[id]],Tabla2[],'aux buscarv'!I$1,FALSE)</f>
        <v>65</v>
      </c>
      <c r="J1562" s="61" t="str">
        <f>VLOOKUP(Tabla14[[#This Row],[id]],Tabla2[],'aux buscarv'!J$1,FALSE)</f>
        <v>MORON</v>
      </c>
      <c r="K1562" s="61" t="str">
        <f>VLOOKUP(Tabla14[[#This Row],[id]],Tabla2[],'aux buscarv'!K$1,FALSE)</f>
        <v>MORON</v>
      </c>
      <c r="L1562" s="61" t="str">
        <f>VLOOKUP(Tabla14[[#This Row],[id]],Tabla2[],'aux buscarv'!L$1,FALSE)</f>
        <v>PLAZA SAN MARTIN</v>
      </c>
      <c r="M1562" s="61" t="str">
        <f>VLOOKUP(Tabla14[[#This Row],[id]],Tabla2[],'aux buscarv'!M$1,FALSE)</f>
        <v>NUESTRA SEÑORA DEL BUEN VIAJE 968</v>
      </c>
      <c r="N1562" s="62" t="str">
        <f>VLOOKUP(Tabla14[[#This Row],[id]],Tabla2[],'aux buscarv'!N$1,FALSE)</f>
        <v>https://goo.gl/maps/6FCnEBPHsGM95jCC9</v>
      </c>
      <c r="O1562" t="s">
        <v>109</v>
      </c>
      <c r="P1562" t="s">
        <v>113</v>
      </c>
      <c r="Q1562" t="s">
        <v>112</v>
      </c>
      <c r="R1562">
        <v>85</v>
      </c>
    </row>
    <row r="1563" spans="1:18" x14ac:dyDescent="0.25">
      <c r="A1563" t="s">
        <v>853</v>
      </c>
      <c r="B1563" s="46">
        <f>VLOOKUP(Tabla14[[#This Row],[id]],Tabla2[],'aux buscarv'!B$1,FALSE)</f>
        <v>45016</v>
      </c>
      <c r="C1563" s="61">
        <f>VLOOKUP(Tabla14[[#This Row],[id]],Tabla2[],'aux buscarv'!C$1,FALSE)</f>
        <v>31</v>
      </c>
      <c r="D1563" s="61">
        <f>VLOOKUP(Tabla14[[#This Row],[id]],Tabla2[],'aux buscarv'!D$1,FALSE)</f>
        <v>3</v>
      </c>
      <c r="E1563" s="61">
        <f>VLOOKUP(Tabla14[[#This Row],[id]],Tabla2[],'aux buscarv'!E$1,FALSE)</f>
        <v>2023</v>
      </c>
      <c r="F1563" s="61">
        <f>VLOOKUP(Tabla14[[#This Row],[id]],Tabla2[],'aux buscarv'!F$1,FALSE)</f>
        <v>14</v>
      </c>
      <c r="G1563" s="61" t="str">
        <f>VLOOKUP(Tabla14[[#This Row],[id]],Tabla2[],'aux buscarv'!G$1,FALSE)</f>
        <v>ESTAR</v>
      </c>
      <c r="H1563" s="61" t="str">
        <f>VLOOKUP(Tabla14[[#This Row],[id]],Tabla2[],'aux buscarv'!H$1,FALSE)</f>
        <v>BUENOS AIRES</v>
      </c>
      <c r="I1563" s="61">
        <f>VLOOKUP(Tabla14[[#This Row],[id]],Tabla2[],'aux buscarv'!I$1,FALSE)</f>
        <v>65</v>
      </c>
      <c r="J1563" s="61" t="str">
        <f>VLOOKUP(Tabla14[[#This Row],[id]],Tabla2[],'aux buscarv'!J$1,FALSE)</f>
        <v>MORON</v>
      </c>
      <c r="K1563" s="61" t="str">
        <f>VLOOKUP(Tabla14[[#This Row],[id]],Tabla2[],'aux buscarv'!K$1,FALSE)</f>
        <v>MORON</v>
      </c>
      <c r="L1563" s="61" t="str">
        <f>VLOOKUP(Tabla14[[#This Row],[id]],Tabla2[],'aux buscarv'!L$1,FALSE)</f>
        <v>PLAZA SAN MARTIN</v>
      </c>
      <c r="M1563" s="61" t="str">
        <f>VLOOKUP(Tabla14[[#This Row],[id]],Tabla2[],'aux buscarv'!M$1,FALSE)</f>
        <v>NUESTRA SEÑORA DEL BUEN VIAJE 968</v>
      </c>
      <c r="N1563" s="62" t="str">
        <f>VLOOKUP(Tabla14[[#This Row],[id]],Tabla2[],'aux buscarv'!N$1,FALSE)</f>
        <v>https://goo.gl/maps/6FCnEBPHsGM95jCC9</v>
      </c>
      <c r="O1563" t="s">
        <v>114</v>
      </c>
      <c r="P1563" t="s">
        <v>115</v>
      </c>
      <c r="Q1563" t="s">
        <v>111</v>
      </c>
      <c r="R1563">
        <v>14</v>
      </c>
    </row>
    <row r="1564" spans="1:18" x14ac:dyDescent="0.25">
      <c r="A1564" t="s">
        <v>853</v>
      </c>
      <c r="B1564" s="46">
        <f>VLOOKUP(Tabla14[[#This Row],[id]],Tabla2[],'aux buscarv'!B$1,FALSE)</f>
        <v>45016</v>
      </c>
      <c r="C1564" s="61">
        <f>VLOOKUP(Tabla14[[#This Row],[id]],Tabla2[],'aux buscarv'!C$1,FALSE)</f>
        <v>31</v>
      </c>
      <c r="D1564" s="61">
        <f>VLOOKUP(Tabla14[[#This Row],[id]],Tabla2[],'aux buscarv'!D$1,FALSE)</f>
        <v>3</v>
      </c>
      <c r="E1564" s="61">
        <f>VLOOKUP(Tabla14[[#This Row],[id]],Tabla2[],'aux buscarv'!E$1,FALSE)</f>
        <v>2023</v>
      </c>
      <c r="F1564" s="61">
        <f>VLOOKUP(Tabla14[[#This Row],[id]],Tabla2[],'aux buscarv'!F$1,FALSE)</f>
        <v>14</v>
      </c>
      <c r="G1564" s="61" t="str">
        <f>VLOOKUP(Tabla14[[#This Row],[id]],Tabla2[],'aux buscarv'!G$1,FALSE)</f>
        <v>ESTAR</v>
      </c>
      <c r="H1564" s="61" t="str">
        <f>VLOOKUP(Tabla14[[#This Row],[id]],Tabla2[],'aux buscarv'!H$1,FALSE)</f>
        <v>BUENOS AIRES</v>
      </c>
      <c r="I1564" s="61">
        <f>VLOOKUP(Tabla14[[#This Row],[id]],Tabla2[],'aux buscarv'!I$1,FALSE)</f>
        <v>65</v>
      </c>
      <c r="J1564" s="61" t="str">
        <f>VLOOKUP(Tabla14[[#This Row],[id]],Tabla2[],'aux buscarv'!J$1,FALSE)</f>
        <v>MORON</v>
      </c>
      <c r="K1564" s="61" t="str">
        <f>VLOOKUP(Tabla14[[#This Row],[id]],Tabla2[],'aux buscarv'!K$1,FALSE)</f>
        <v>MORON</v>
      </c>
      <c r="L1564" s="61" t="str">
        <f>VLOOKUP(Tabla14[[#This Row],[id]],Tabla2[],'aux buscarv'!L$1,FALSE)</f>
        <v>PLAZA SAN MARTIN</v>
      </c>
      <c r="M1564" s="61" t="str">
        <f>VLOOKUP(Tabla14[[#This Row],[id]],Tabla2[],'aux buscarv'!M$1,FALSE)</f>
        <v>NUESTRA SEÑORA DEL BUEN VIAJE 968</v>
      </c>
      <c r="N1564" s="62" t="str">
        <f>VLOOKUP(Tabla14[[#This Row],[id]],Tabla2[],'aux buscarv'!N$1,FALSE)</f>
        <v>https://goo.gl/maps/6FCnEBPHsGM95jCC9</v>
      </c>
      <c r="O1564" t="s">
        <v>114</v>
      </c>
      <c r="P1564" t="s">
        <v>123</v>
      </c>
      <c r="Q1564" t="s">
        <v>124</v>
      </c>
      <c r="R1564">
        <v>6</v>
      </c>
    </row>
    <row r="1565" spans="1:18" x14ac:dyDescent="0.25">
      <c r="A1565" t="s">
        <v>853</v>
      </c>
      <c r="B1565" s="46">
        <f>VLOOKUP(Tabla14[[#This Row],[id]],Tabla2[],'aux buscarv'!B$1,FALSE)</f>
        <v>45016</v>
      </c>
      <c r="C1565" s="61">
        <f>VLOOKUP(Tabla14[[#This Row],[id]],Tabla2[],'aux buscarv'!C$1,FALSE)</f>
        <v>31</v>
      </c>
      <c r="D1565" s="61">
        <f>VLOOKUP(Tabla14[[#This Row],[id]],Tabla2[],'aux buscarv'!D$1,FALSE)</f>
        <v>3</v>
      </c>
      <c r="E1565" s="61">
        <f>VLOOKUP(Tabla14[[#This Row],[id]],Tabla2[],'aux buscarv'!E$1,FALSE)</f>
        <v>2023</v>
      </c>
      <c r="F1565" s="61">
        <f>VLOOKUP(Tabla14[[#This Row],[id]],Tabla2[],'aux buscarv'!F$1,FALSE)</f>
        <v>14</v>
      </c>
      <c r="G1565" s="61" t="str">
        <f>VLOOKUP(Tabla14[[#This Row],[id]],Tabla2[],'aux buscarv'!G$1,FALSE)</f>
        <v>ESTAR</v>
      </c>
      <c r="H1565" s="61" t="str">
        <f>VLOOKUP(Tabla14[[#This Row],[id]],Tabla2[],'aux buscarv'!H$1,FALSE)</f>
        <v>BUENOS AIRES</v>
      </c>
      <c r="I1565" s="61">
        <f>VLOOKUP(Tabla14[[#This Row],[id]],Tabla2[],'aux buscarv'!I$1,FALSE)</f>
        <v>65</v>
      </c>
      <c r="J1565" s="61" t="str">
        <f>VLOOKUP(Tabla14[[#This Row],[id]],Tabla2[],'aux buscarv'!J$1,FALSE)</f>
        <v>MORON</v>
      </c>
      <c r="K1565" s="61" t="str">
        <f>VLOOKUP(Tabla14[[#This Row],[id]],Tabla2[],'aux buscarv'!K$1,FALSE)</f>
        <v>MORON</v>
      </c>
      <c r="L1565" s="61" t="str">
        <f>VLOOKUP(Tabla14[[#This Row],[id]],Tabla2[],'aux buscarv'!L$1,FALSE)</f>
        <v>PLAZA SAN MARTIN</v>
      </c>
      <c r="M1565" s="61" t="str">
        <f>VLOOKUP(Tabla14[[#This Row],[id]],Tabla2[],'aux buscarv'!M$1,FALSE)</f>
        <v>NUESTRA SEÑORA DEL BUEN VIAJE 968</v>
      </c>
      <c r="N1565" s="62" t="str">
        <f>VLOOKUP(Tabla14[[#This Row],[id]],Tabla2[],'aux buscarv'!N$1,FALSE)</f>
        <v>https://goo.gl/maps/6FCnEBPHsGM95jCC9</v>
      </c>
      <c r="O1565" t="s">
        <v>114</v>
      </c>
      <c r="P1565" t="s">
        <v>123</v>
      </c>
      <c r="Q1565" t="s">
        <v>111</v>
      </c>
      <c r="R1565">
        <v>119</v>
      </c>
    </row>
    <row r="1566" spans="1:18" x14ac:dyDescent="0.25">
      <c r="A1566" t="s">
        <v>853</v>
      </c>
      <c r="B1566" s="46">
        <f>VLOOKUP(Tabla14[[#This Row],[id]],Tabla2[],'aux buscarv'!B$1,FALSE)</f>
        <v>45016</v>
      </c>
      <c r="C1566" s="61">
        <f>VLOOKUP(Tabla14[[#This Row],[id]],Tabla2[],'aux buscarv'!C$1,FALSE)</f>
        <v>31</v>
      </c>
      <c r="D1566" s="61">
        <f>VLOOKUP(Tabla14[[#This Row],[id]],Tabla2[],'aux buscarv'!D$1,FALSE)</f>
        <v>3</v>
      </c>
      <c r="E1566" s="61">
        <f>VLOOKUP(Tabla14[[#This Row],[id]],Tabla2[],'aux buscarv'!E$1,FALSE)</f>
        <v>2023</v>
      </c>
      <c r="F1566" s="61">
        <f>VLOOKUP(Tabla14[[#This Row],[id]],Tabla2[],'aux buscarv'!F$1,FALSE)</f>
        <v>14</v>
      </c>
      <c r="G1566" s="61" t="str">
        <f>VLOOKUP(Tabla14[[#This Row],[id]],Tabla2[],'aux buscarv'!G$1,FALSE)</f>
        <v>ESTAR</v>
      </c>
      <c r="H1566" s="61" t="str">
        <f>VLOOKUP(Tabla14[[#This Row],[id]],Tabla2[],'aux buscarv'!H$1,FALSE)</f>
        <v>BUENOS AIRES</v>
      </c>
      <c r="I1566" s="61">
        <f>VLOOKUP(Tabla14[[#This Row],[id]],Tabla2[],'aux buscarv'!I$1,FALSE)</f>
        <v>65</v>
      </c>
      <c r="J1566" s="61" t="str">
        <f>VLOOKUP(Tabla14[[#This Row],[id]],Tabla2[],'aux buscarv'!J$1,FALSE)</f>
        <v>MORON</v>
      </c>
      <c r="K1566" s="61" t="str">
        <f>VLOOKUP(Tabla14[[#This Row],[id]],Tabla2[],'aux buscarv'!K$1,FALSE)</f>
        <v>MORON</v>
      </c>
      <c r="L1566" s="61" t="str">
        <f>VLOOKUP(Tabla14[[#This Row],[id]],Tabla2[],'aux buscarv'!L$1,FALSE)</f>
        <v>PLAZA SAN MARTIN</v>
      </c>
      <c r="M1566" s="61" t="str">
        <f>VLOOKUP(Tabla14[[#This Row],[id]],Tabla2[],'aux buscarv'!M$1,FALSE)</f>
        <v>NUESTRA SEÑORA DEL BUEN VIAJE 968</v>
      </c>
      <c r="N1566" s="62" t="str">
        <f>VLOOKUP(Tabla14[[#This Row],[id]],Tabla2[],'aux buscarv'!N$1,FALSE)</f>
        <v>https://goo.gl/maps/6FCnEBPHsGM95jCC9</v>
      </c>
      <c r="O1566" t="s">
        <v>129</v>
      </c>
      <c r="P1566" t="s">
        <v>1024</v>
      </c>
      <c r="Q1566" t="s">
        <v>111</v>
      </c>
      <c r="R1566">
        <v>23</v>
      </c>
    </row>
    <row r="1567" spans="1:18" x14ac:dyDescent="0.25">
      <c r="A1567" t="s">
        <v>853</v>
      </c>
      <c r="B1567" s="46">
        <f>VLOOKUP(Tabla14[[#This Row],[id]],Tabla2[],'aux buscarv'!B$1,FALSE)</f>
        <v>45016</v>
      </c>
      <c r="C1567" s="61">
        <f>VLOOKUP(Tabla14[[#This Row],[id]],Tabla2[],'aux buscarv'!C$1,FALSE)</f>
        <v>31</v>
      </c>
      <c r="D1567" s="61">
        <f>VLOOKUP(Tabla14[[#This Row],[id]],Tabla2[],'aux buscarv'!D$1,FALSE)</f>
        <v>3</v>
      </c>
      <c r="E1567" s="61">
        <f>VLOOKUP(Tabla14[[#This Row],[id]],Tabla2[],'aux buscarv'!E$1,FALSE)</f>
        <v>2023</v>
      </c>
      <c r="F1567" s="61">
        <f>VLOOKUP(Tabla14[[#This Row],[id]],Tabla2[],'aux buscarv'!F$1,FALSE)</f>
        <v>14</v>
      </c>
      <c r="G1567" s="61" t="str">
        <f>VLOOKUP(Tabla14[[#This Row],[id]],Tabla2[],'aux buscarv'!G$1,FALSE)</f>
        <v>ESTAR</v>
      </c>
      <c r="H1567" s="61" t="str">
        <f>VLOOKUP(Tabla14[[#This Row],[id]],Tabla2[],'aux buscarv'!H$1,FALSE)</f>
        <v>BUENOS AIRES</v>
      </c>
      <c r="I1567" s="61">
        <f>VLOOKUP(Tabla14[[#This Row],[id]],Tabla2[],'aux buscarv'!I$1,FALSE)</f>
        <v>65</v>
      </c>
      <c r="J1567" s="61" t="str">
        <f>VLOOKUP(Tabla14[[#This Row],[id]],Tabla2[],'aux buscarv'!J$1,FALSE)</f>
        <v>MORON</v>
      </c>
      <c r="K1567" s="61" t="str">
        <f>VLOOKUP(Tabla14[[#This Row],[id]],Tabla2[],'aux buscarv'!K$1,FALSE)</f>
        <v>MORON</v>
      </c>
      <c r="L1567" s="61" t="str">
        <f>VLOOKUP(Tabla14[[#This Row],[id]],Tabla2[],'aux buscarv'!L$1,FALSE)</f>
        <v>PLAZA SAN MARTIN</v>
      </c>
      <c r="M1567" s="61" t="str">
        <f>VLOOKUP(Tabla14[[#This Row],[id]],Tabla2[],'aux buscarv'!M$1,FALSE)</f>
        <v>NUESTRA SEÑORA DEL BUEN VIAJE 968</v>
      </c>
      <c r="N1567" s="62" t="str">
        <f>VLOOKUP(Tabla14[[#This Row],[id]],Tabla2[],'aux buscarv'!N$1,FALSE)</f>
        <v>https://goo.gl/maps/6FCnEBPHsGM95jCC9</v>
      </c>
      <c r="O1567" t="s">
        <v>129</v>
      </c>
      <c r="P1567" t="s">
        <v>1024</v>
      </c>
      <c r="Q1567" t="s">
        <v>132</v>
      </c>
      <c r="R1567">
        <v>13</v>
      </c>
    </row>
    <row r="1568" spans="1:18" x14ac:dyDescent="0.25">
      <c r="A1568" t="s">
        <v>853</v>
      </c>
      <c r="B1568" s="46">
        <f>VLOOKUP(Tabla14[[#This Row],[id]],Tabla2[],'aux buscarv'!B$1,FALSE)</f>
        <v>45016</v>
      </c>
      <c r="C1568" s="61">
        <f>VLOOKUP(Tabla14[[#This Row],[id]],Tabla2[],'aux buscarv'!C$1,FALSE)</f>
        <v>31</v>
      </c>
      <c r="D1568" s="61">
        <f>VLOOKUP(Tabla14[[#This Row],[id]],Tabla2[],'aux buscarv'!D$1,FALSE)</f>
        <v>3</v>
      </c>
      <c r="E1568" s="61">
        <f>VLOOKUP(Tabla14[[#This Row],[id]],Tabla2[],'aux buscarv'!E$1,FALSE)</f>
        <v>2023</v>
      </c>
      <c r="F1568" s="61">
        <f>VLOOKUP(Tabla14[[#This Row],[id]],Tabla2[],'aux buscarv'!F$1,FALSE)</f>
        <v>14</v>
      </c>
      <c r="G1568" s="61" t="str">
        <f>VLOOKUP(Tabla14[[#This Row],[id]],Tabla2[],'aux buscarv'!G$1,FALSE)</f>
        <v>ESTAR</v>
      </c>
      <c r="H1568" s="61" t="str">
        <f>VLOOKUP(Tabla14[[#This Row],[id]],Tabla2[],'aux buscarv'!H$1,FALSE)</f>
        <v>BUENOS AIRES</v>
      </c>
      <c r="I1568" s="61">
        <f>VLOOKUP(Tabla14[[#This Row],[id]],Tabla2[],'aux buscarv'!I$1,FALSE)</f>
        <v>65</v>
      </c>
      <c r="J1568" s="61" t="str">
        <f>VLOOKUP(Tabla14[[#This Row],[id]],Tabla2[],'aux buscarv'!J$1,FALSE)</f>
        <v>MORON</v>
      </c>
      <c r="K1568" s="61" t="str">
        <f>VLOOKUP(Tabla14[[#This Row],[id]],Tabla2[],'aux buscarv'!K$1,FALSE)</f>
        <v>MORON</v>
      </c>
      <c r="L1568" s="61" t="str">
        <f>VLOOKUP(Tabla14[[#This Row],[id]],Tabla2[],'aux buscarv'!L$1,FALSE)</f>
        <v>PLAZA SAN MARTIN</v>
      </c>
      <c r="M1568" s="61" t="str">
        <f>VLOOKUP(Tabla14[[#This Row],[id]],Tabla2[],'aux buscarv'!M$1,FALSE)</f>
        <v>NUESTRA SEÑORA DEL BUEN VIAJE 968</v>
      </c>
      <c r="N1568" s="62" t="str">
        <f>VLOOKUP(Tabla14[[#This Row],[id]],Tabla2[],'aux buscarv'!N$1,FALSE)</f>
        <v>https://goo.gl/maps/6FCnEBPHsGM95jCC9</v>
      </c>
      <c r="O1568" t="s">
        <v>129</v>
      </c>
      <c r="P1568" t="s">
        <v>1024</v>
      </c>
      <c r="Q1568" t="s">
        <v>136</v>
      </c>
      <c r="R1568">
        <v>8</v>
      </c>
    </row>
    <row r="1569" spans="1:18" x14ac:dyDescent="0.25">
      <c r="A1569" t="s">
        <v>853</v>
      </c>
      <c r="B1569" s="46">
        <f>VLOOKUP(Tabla14[[#This Row],[id]],Tabla2[],'aux buscarv'!B$1,FALSE)</f>
        <v>45016</v>
      </c>
      <c r="C1569" s="61">
        <f>VLOOKUP(Tabla14[[#This Row],[id]],Tabla2[],'aux buscarv'!C$1,FALSE)</f>
        <v>31</v>
      </c>
      <c r="D1569" s="61">
        <f>VLOOKUP(Tabla14[[#This Row],[id]],Tabla2[],'aux buscarv'!D$1,FALSE)</f>
        <v>3</v>
      </c>
      <c r="E1569" s="61">
        <f>VLOOKUP(Tabla14[[#This Row],[id]],Tabla2[],'aux buscarv'!E$1,FALSE)</f>
        <v>2023</v>
      </c>
      <c r="F1569" s="61">
        <f>VLOOKUP(Tabla14[[#This Row],[id]],Tabla2[],'aux buscarv'!F$1,FALSE)</f>
        <v>14</v>
      </c>
      <c r="G1569" s="61" t="str">
        <f>VLOOKUP(Tabla14[[#This Row],[id]],Tabla2[],'aux buscarv'!G$1,FALSE)</f>
        <v>ESTAR</v>
      </c>
      <c r="H1569" s="61" t="str">
        <f>VLOOKUP(Tabla14[[#This Row],[id]],Tabla2[],'aux buscarv'!H$1,FALSE)</f>
        <v>BUENOS AIRES</v>
      </c>
      <c r="I1569" s="61">
        <f>VLOOKUP(Tabla14[[#This Row],[id]],Tabla2[],'aux buscarv'!I$1,FALSE)</f>
        <v>65</v>
      </c>
      <c r="J1569" s="61" t="str">
        <f>VLOOKUP(Tabla14[[#This Row],[id]],Tabla2[],'aux buscarv'!J$1,FALSE)</f>
        <v>MORON</v>
      </c>
      <c r="K1569" s="61" t="str">
        <f>VLOOKUP(Tabla14[[#This Row],[id]],Tabla2[],'aux buscarv'!K$1,FALSE)</f>
        <v>MORON</v>
      </c>
      <c r="L1569" s="61" t="str">
        <f>VLOOKUP(Tabla14[[#This Row],[id]],Tabla2[],'aux buscarv'!L$1,FALSE)</f>
        <v>PLAZA SAN MARTIN</v>
      </c>
      <c r="M1569" s="61" t="str">
        <f>VLOOKUP(Tabla14[[#This Row],[id]],Tabla2[],'aux buscarv'!M$1,FALSE)</f>
        <v>NUESTRA SEÑORA DEL BUEN VIAJE 968</v>
      </c>
      <c r="N1569" s="62" t="str">
        <f>VLOOKUP(Tabla14[[#This Row],[id]],Tabla2[],'aux buscarv'!N$1,FALSE)</f>
        <v>https://goo.gl/maps/6FCnEBPHsGM95jCC9</v>
      </c>
      <c r="O1569" t="s">
        <v>129</v>
      </c>
      <c r="P1569" t="s">
        <v>1024</v>
      </c>
      <c r="Q1569" t="s">
        <v>121</v>
      </c>
      <c r="R1569">
        <v>8</v>
      </c>
    </row>
    <row r="1570" spans="1:18" x14ac:dyDescent="0.25">
      <c r="A1570" t="s">
        <v>853</v>
      </c>
      <c r="B1570" s="46">
        <f>VLOOKUP(Tabla14[[#This Row],[id]],Tabla2[],'aux buscarv'!B$1,FALSE)</f>
        <v>45016</v>
      </c>
      <c r="C1570" s="61">
        <f>VLOOKUP(Tabla14[[#This Row],[id]],Tabla2[],'aux buscarv'!C$1,FALSE)</f>
        <v>31</v>
      </c>
      <c r="D1570" s="61">
        <f>VLOOKUP(Tabla14[[#This Row],[id]],Tabla2[],'aux buscarv'!D$1,FALSE)</f>
        <v>3</v>
      </c>
      <c r="E1570" s="61">
        <f>VLOOKUP(Tabla14[[#This Row],[id]],Tabla2[],'aux buscarv'!E$1,FALSE)</f>
        <v>2023</v>
      </c>
      <c r="F1570" s="61">
        <f>VLOOKUP(Tabla14[[#This Row],[id]],Tabla2[],'aux buscarv'!F$1,FALSE)</f>
        <v>14</v>
      </c>
      <c r="G1570" s="61" t="str">
        <f>VLOOKUP(Tabla14[[#This Row],[id]],Tabla2[],'aux buscarv'!G$1,FALSE)</f>
        <v>ESTAR</v>
      </c>
      <c r="H1570" s="61" t="str">
        <f>VLOOKUP(Tabla14[[#This Row],[id]],Tabla2[],'aux buscarv'!H$1,FALSE)</f>
        <v>BUENOS AIRES</v>
      </c>
      <c r="I1570" s="61">
        <f>VLOOKUP(Tabla14[[#This Row],[id]],Tabla2[],'aux buscarv'!I$1,FALSE)</f>
        <v>65</v>
      </c>
      <c r="J1570" s="61" t="str">
        <f>VLOOKUP(Tabla14[[#This Row],[id]],Tabla2[],'aux buscarv'!J$1,FALSE)</f>
        <v>MORON</v>
      </c>
      <c r="K1570" s="61" t="str">
        <f>VLOOKUP(Tabla14[[#This Row],[id]],Tabla2[],'aux buscarv'!K$1,FALSE)</f>
        <v>MORON</v>
      </c>
      <c r="L1570" s="61" t="str">
        <f>VLOOKUP(Tabla14[[#This Row],[id]],Tabla2[],'aux buscarv'!L$1,FALSE)</f>
        <v>PLAZA SAN MARTIN</v>
      </c>
      <c r="M1570" s="61" t="str">
        <f>VLOOKUP(Tabla14[[#This Row],[id]],Tabla2[],'aux buscarv'!M$1,FALSE)</f>
        <v>NUESTRA SEÑORA DEL BUEN VIAJE 968</v>
      </c>
      <c r="N1570" s="62" t="str">
        <f>VLOOKUP(Tabla14[[#This Row],[id]],Tabla2[],'aux buscarv'!N$1,FALSE)</f>
        <v>https://goo.gl/maps/6FCnEBPHsGM95jCC9</v>
      </c>
      <c r="O1570" t="s">
        <v>129</v>
      </c>
      <c r="P1570" t="s">
        <v>137</v>
      </c>
      <c r="Q1570" t="s">
        <v>111</v>
      </c>
      <c r="R1570">
        <v>13</v>
      </c>
    </row>
    <row r="1571" spans="1:18" x14ac:dyDescent="0.25">
      <c r="A1571" t="s">
        <v>853</v>
      </c>
      <c r="B1571" s="46">
        <f>VLOOKUP(Tabla14[[#This Row],[id]],Tabla2[],'aux buscarv'!B$1,FALSE)</f>
        <v>45016</v>
      </c>
      <c r="C1571" s="61">
        <f>VLOOKUP(Tabla14[[#This Row],[id]],Tabla2[],'aux buscarv'!C$1,FALSE)</f>
        <v>31</v>
      </c>
      <c r="D1571" s="61">
        <f>VLOOKUP(Tabla14[[#This Row],[id]],Tabla2[],'aux buscarv'!D$1,FALSE)</f>
        <v>3</v>
      </c>
      <c r="E1571" s="61">
        <f>VLOOKUP(Tabla14[[#This Row],[id]],Tabla2[],'aux buscarv'!E$1,FALSE)</f>
        <v>2023</v>
      </c>
      <c r="F1571" s="61">
        <f>VLOOKUP(Tabla14[[#This Row],[id]],Tabla2[],'aux buscarv'!F$1,FALSE)</f>
        <v>14</v>
      </c>
      <c r="G1571" s="61" t="str">
        <f>VLOOKUP(Tabla14[[#This Row],[id]],Tabla2[],'aux buscarv'!G$1,FALSE)</f>
        <v>ESTAR</v>
      </c>
      <c r="H1571" s="61" t="str">
        <f>VLOOKUP(Tabla14[[#This Row],[id]],Tabla2[],'aux buscarv'!H$1,FALSE)</f>
        <v>BUENOS AIRES</v>
      </c>
      <c r="I1571" s="61">
        <f>VLOOKUP(Tabla14[[#This Row],[id]],Tabla2[],'aux buscarv'!I$1,FALSE)</f>
        <v>65</v>
      </c>
      <c r="J1571" s="61" t="str">
        <f>VLOOKUP(Tabla14[[#This Row],[id]],Tabla2[],'aux buscarv'!J$1,FALSE)</f>
        <v>MORON</v>
      </c>
      <c r="K1571" s="61" t="str">
        <f>VLOOKUP(Tabla14[[#This Row],[id]],Tabla2[],'aux buscarv'!K$1,FALSE)</f>
        <v>MORON</v>
      </c>
      <c r="L1571" s="61" t="str">
        <f>VLOOKUP(Tabla14[[#This Row],[id]],Tabla2[],'aux buscarv'!L$1,FALSE)</f>
        <v>PLAZA SAN MARTIN</v>
      </c>
      <c r="M1571" s="61" t="str">
        <f>VLOOKUP(Tabla14[[#This Row],[id]],Tabla2[],'aux buscarv'!M$1,FALSE)</f>
        <v>NUESTRA SEÑORA DEL BUEN VIAJE 968</v>
      </c>
      <c r="N1571" s="62" t="str">
        <f>VLOOKUP(Tabla14[[#This Row],[id]],Tabla2[],'aux buscarv'!N$1,FALSE)</f>
        <v>https://goo.gl/maps/6FCnEBPHsGM95jCC9</v>
      </c>
      <c r="O1571" t="s">
        <v>129</v>
      </c>
      <c r="P1571" t="s">
        <v>137</v>
      </c>
      <c r="Q1571" t="s">
        <v>138</v>
      </c>
      <c r="R1571">
        <v>5</v>
      </c>
    </row>
    <row r="1572" spans="1:18" x14ac:dyDescent="0.25">
      <c r="A1572" t="s">
        <v>853</v>
      </c>
      <c r="B1572" s="46">
        <f>VLOOKUP(Tabla14[[#This Row],[id]],Tabla2[],'aux buscarv'!B$1,FALSE)</f>
        <v>45016</v>
      </c>
      <c r="C1572" s="61">
        <f>VLOOKUP(Tabla14[[#This Row],[id]],Tabla2[],'aux buscarv'!C$1,FALSE)</f>
        <v>31</v>
      </c>
      <c r="D1572" s="61">
        <f>VLOOKUP(Tabla14[[#This Row],[id]],Tabla2[],'aux buscarv'!D$1,FALSE)</f>
        <v>3</v>
      </c>
      <c r="E1572" s="61">
        <f>VLOOKUP(Tabla14[[#This Row],[id]],Tabla2[],'aux buscarv'!E$1,FALSE)</f>
        <v>2023</v>
      </c>
      <c r="F1572" s="61">
        <f>VLOOKUP(Tabla14[[#This Row],[id]],Tabla2[],'aux buscarv'!F$1,FALSE)</f>
        <v>14</v>
      </c>
      <c r="G1572" s="61" t="str">
        <f>VLOOKUP(Tabla14[[#This Row],[id]],Tabla2[],'aux buscarv'!G$1,FALSE)</f>
        <v>ESTAR</v>
      </c>
      <c r="H1572" s="61" t="str">
        <f>VLOOKUP(Tabla14[[#This Row],[id]],Tabla2[],'aux buscarv'!H$1,FALSE)</f>
        <v>BUENOS AIRES</v>
      </c>
      <c r="I1572" s="61">
        <f>VLOOKUP(Tabla14[[#This Row],[id]],Tabla2[],'aux buscarv'!I$1,FALSE)</f>
        <v>65</v>
      </c>
      <c r="J1572" s="61" t="str">
        <f>VLOOKUP(Tabla14[[#This Row],[id]],Tabla2[],'aux buscarv'!J$1,FALSE)</f>
        <v>MORON</v>
      </c>
      <c r="K1572" s="61" t="str">
        <f>VLOOKUP(Tabla14[[#This Row],[id]],Tabla2[],'aux buscarv'!K$1,FALSE)</f>
        <v>MORON</v>
      </c>
      <c r="L1572" s="61" t="str">
        <f>VLOOKUP(Tabla14[[#This Row],[id]],Tabla2[],'aux buscarv'!L$1,FALSE)</f>
        <v>PLAZA SAN MARTIN</v>
      </c>
      <c r="M1572" s="61" t="str">
        <f>VLOOKUP(Tabla14[[#This Row],[id]],Tabla2[],'aux buscarv'!M$1,FALSE)</f>
        <v>NUESTRA SEÑORA DEL BUEN VIAJE 968</v>
      </c>
      <c r="N1572" s="62" t="str">
        <f>VLOOKUP(Tabla14[[#This Row],[id]],Tabla2[],'aux buscarv'!N$1,FALSE)</f>
        <v>https://goo.gl/maps/6FCnEBPHsGM95jCC9</v>
      </c>
      <c r="O1572" t="s">
        <v>129</v>
      </c>
      <c r="P1572" t="s">
        <v>137</v>
      </c>
      <c r="Q1572" t="s">
        <v>142</v>
      </c>
      <c r="R1572">
        <v>38</v>
      </c>
    </row>
    <row r="1573" spans="1:18" x14ac:dyDescent="0.25">
      <c r="A1573" t="s">
        <v>853</v>
      </c>
      <c r="B1573" s="46">
        <f>VLOOKUP(Tabla14[[#This Row],[id]],Tabla2[],'aux buscarv'!B$1,FALSE)</f>
        <v>45016</v>
      </c>
      <c r="C1573" s="61">
        <f>VLOOKUP(Tabla14[[#This Row],[id]],Tabla2[],'aux buscarv'!C$1,FALSE)</f>
        <v>31</v>
      </c>
      <c r="D1573" s="61">
        <f>VLOOKUP(Tabla14[[#This Row],[id]],Tabla2[],'aux buscarv'!D$1,FALSE)</f>
        <v>3</v>
      </c>
      <c r="E1573" s="61">
        <f>VLOOKUP(Tabla14[[#This Row],[id]],Tabla2[],'aux buscarv'!E$1,FALSE)</f>
        <v>2023</v>
      </c>
      <c r="F1573" s="61">
        <f>VLOOKUP(Tabla14[[#This Row],[id]],Tabla2[],'aux buscarv'!F$1,FALSE)</f>
        <v>14</v>
      </c>
      <c r="G1573" s="61" t="str">
        <f>VLOOKUP(Tabla14[[#This Row],[id]],Tabla2[],'aux buscarv'!G$1,FALSE)</f>
        <v>ESTAR</v>
      </c>
      <c r="H1573" s="61" t="str">
        <f>VLOOKUP(Tabla14[[#This Row],[id]],Tabla2[],'aux buscarv'!H$1,FALSE)</f>
        <v>BUENOS AIRES</v>
      </c>
      <c r="I1573" s="61">
        <f>VLOOKUP(Tabla14[[#This Row],[id]],Tabla2[],'aux buscarv'!I$1,FALSE)</f>
        <v>65</v>
      </c>
      <c r="J1573" s="61" t="str">
        <f>VLOOKUP(Tabla14[[#This Row],[id]],Tabla2[],'aux buscarv'!J$1,FALSE)</f>
        <v>MORON</v>
      </c>
      <c r="K1573" s="61" t="str">
        <f>VLOOKUP(Tabla14[[#This Row],[id]],Tabla2[],'aux buscarv'!K$1,FALSE)</f>
        <v>MORON</v>
      </c>
      <c r="L1573" s="61" t="str">
        <f>VLOOKUP(Tabla14[[#This Row],[id]],Tabla2[],'aux buscarv'!L$1,FALSE)</f>
        <v>PLAZA SAN MARTIN</v>
      </c>
      <c r="M1573" s="61" t="str">
        <f>VLOOKUP(Tabla14[[#This Row],[id]],Tabla2[],'aux buscarv'!M$1,FALSE)</f>
        <v>NUESTRA SEÑORA DEL BUEN VIAJE 968</v>
      </c>
      <c r="N1573" s="62" t="str">
        <f>VLOOKUP(Tabla14[[#This Row],[id]],Tabla2[],'aux buscarv'!N$1,FALSE)</f>
        <v>https://goo.gl/maps/6FCnEBPHsGM95jCC9</v>
      </c>
      <c r="O1573" t="s">
        <v>129</v>
      </c>
      <c r="P1573" t="s">
        <v>137</v>
      </c>
      <c r="Q1573" t="s">
        <v>134</v>
      </c>
      <c r="R1573">
        <v>4</v>
      </c>
    </row>
    <row r="1574" spans="1:18" x14ac:dyDescent="0.25">
      <c r="A1574" t="s">
        <v>853</v>
      </c>
      <c r="B1574" s="46">
        <f>VLOOKUP(Tabla14[[#This Row],[id]],Tabla2[],'aux buscarv'!B$1,FALSE)</f>
        <v>45016</v>
      </c>
      <c r="C1574" s="61">
        <f>VLOOKUP(Tabla14[[#This Row],[id]],Tabla2[],'aux buscarv'!C$1,FALSE)</f>
        <v>31</v>
      </c>
      <c r="D1574" s="61">
        <f>VLOOKUP(Tabla14[[#This Row],[id]],Tabla2[],'aux buscarv'!D$1,FALSE)</f>
        <v>3</v>
      </c>
      <c r="E1574" s="61">
        <f>VLOOKUP(Tabla14[[#This Row],[id]],Tabla2[],'aux buscarv'!E$1,FALSE)</f>
        <v>2023</v>
      </c>
      <c r="F1574" s="61">
        <f>VLOOKUP(Tabla14[[#This Row],[id]],Tabla2[],'aux buscarv'!F$1,FALSE)</f>
        <v>14</v>
      </c>
      <c r="G1574" s="61" t="str">
        <f>VLOOKUP(Tabla14[[#This Row],[id]],Tabla2[],'aux buscarv'!G$1,FALSE)</f>
        <v>ESTAR</v>
      </c>
      <c r="H1574" s="61" t="str">
        <f>VLOOKUP(Tabla14[[#This Row],[id]],Tabla2[],'aux buscarv'!H$1,FALSE)</f>
        <v>BUENOS AIRES</v>
      </c>
      <c r="I1574" s="61">
        <f>VLOOKUP(Tabla14[[#This Row],[id]],Tabla2[],'aux buscarv'!I$1,FALSE)</f>
        <v>65</v>
      </c>
      <c r="J1574" s="61" t="str">
        <f>VLOOKUP(Tabla14[[#This Row],[id]],Tabla2[],'aux buscarv'!J$1,FALSE)</f>
        <v>MORON</v>
      </c>
      <c r="K1574" s="61" t="str">
        <f>VLOOKUP(Tabla14[[#This Row],[id]],Tabla2[],'aux buscarv'!K$1,FALSE)</f>
        <v>MORON</v>
      </c>
      <c r="L1574" s="61" t="str">
        <f>VLOOKUP(Tabla14[[#This Row],[id]],Tabla2[],'aux buscarv'!L$1,FALSE)</f>
        <v>PLAZA SAN MARTIN</v>
      </c>
      <c r="M1574" s="61" t="str">
        <f>VLOOKUP(Tabla14[[#This Row],[id]],Tabla2[],'aux buscarv'!M$1,FALSE)</f>
        <v>NUESTRA SEÑORA DEL BUEN VIAJE 968</v>
      </c>
      <c r="N1574" s="62" t="str">
        <f>VLOOKUP(Tabla14[[#This Row],[id]],Tabla2[],'aux buscarv'!N$1,FALSE)</f>
        <v>https://goo.gl/maps/6FCnEBPHsGM95jCC9</v>
      </c>
      <c r="O1574" t="s">
        <v>144</v>
      </c>
      <c r="P1574" t="s">
        <v>145</v>
      </c>
      <c r="Q1574" t="s">
        <v>111</v>
      </c>
      <c r="R1574">
        <v>30</v>
      </c>
    </row>
    <row r="1575" spans="1:18" x14ac:dyDescent="0.25">
      <c r="A1575" t="s">
        <v>853</v>
      </c>
      <c r="B1575" s="46">
        <f>VLOOKUP(Tabla14[[#This Row],[id]],Tabla2[],'aux buscarv'!B$1,FALSE)</f>
        <v>45016</v>
      </c>
      <c r="C1575" s="61">
        <f>VLOOKUP(Tabla14[[#This Row],[id]],Tabla2[],'aux buscarv'!C$1,FALSE)</f>
        <v>31</v>
      </c>
      <c r="D1575" s="61">
        <f>VLOOKUP(Tabla14[[#This Row],[id]],Tabla2[],'aux buscarv'!D$1,FALSE)</f>
        <v>3</v>
      </c>
      <c r="E1575" s="61">
        <f>VLOOKUP(Tabla14[[#This Row],[id]],Tabla2[],'aux buscarv'!E$1,FALSE)</f>
        <v>2023</v>
      </c>
      <c r="F1575" s="61">
        <f>VLOOKUP(Tabla14[[#This Row],[id]],Tabla2[],'aux buscarv'!F$1,FALSE)</f>
        <v>14</v>
      </c>
      <c r="G1575" s="61" t="str">
        <f>VLOOKUP(Tabla14[[#This Row],[id]],Tabla2[],'aux buscarv'!G$1,FALSE)</f>
        <v>ESTAR</v>
      </c>
      <c r="H1575" s="61" t="str">
        <f>VLOOKUP(Tabla14[[#This Row],[id]],Tabla2[],'aux buscarv'!H$1,FALSE)</f>
        <v>BUENOS AIRES</v>
      </c>
      <c r="I1575" s="61">
        <f>VLOOKUP(Tabla14[[#This Row],[id]],Tabla2[],'aux buscarv'!I$1,FALSE)</f>
        <v>65</v>
      </c>
      <c r="J1575" s="61" t="str">
        <f>VLOOKUP(Tabla14[[#This Row],[id]],Tabla2[],'aux buscarv'!J$1,FALSE)</f>
        <v>MORON</v>
      </c>
      <c r="K1575" s="61" t="str">
        <f>VLOOKUP(Tabla14[[#This Row],[id]],Tabla2[],'aux buscarv'!K$1,FALSE)</f>
        <v>MORON</v>
      </c>
      <c r="L1575" s="61" t="str">
        <f>VLOOKUP(Tabla14[[#This Row],[id]],Tabla2[],'aux buscarv'!L$1,FALSE)</f>
        <v>PLAZA SAN MARTIN</v>
      </c>
      <c r="M1575" s="61" t="str">
        <f>VLOOKUP(Tabla14[[#This Row],[id]],Tabla2[],'aux buscarv'!M$1,FALSE)</f>
        <v>NUESTRA SEÑORA DEL BUEN VIAJE 968</v>
      </c>
      <c r="N1575" s="62" t="str">
        <f>VLOOKUP(Tabla14[[#This Row],[id]],Tabla2[],'aux buscarv'!N$1,FALSE)</f>
        <v>https://goo.gl/maps/6FCnEBPHsGM95jCC9</v>
      </c>
      <c r="O1575" t="s">
        <v>144</v>
      </c>
      <c r="P1575" t="s">
        <v>145</v>
      </c>
      <c r="Q1575" t="s">
        <v>146</v>
      </c>
      <c r="R1575">
        <v>120</v>
      </c>
    </row>
    <row r="1576" spans="1:18" x14ac:dyDescent="0.25">
      <c r="A1576" t="s">
        <v>853</v>
      </c>
      <c r="B1576" s="46">
        <f>VLOOKUP(Tabla14[[#This Row],[id]],Tabla2[],'aux buscarv'!B$1,FALSE)</f>
        <v>45016</v>
      </c>
      <c r="C1576" s="61">
        <f>VLOOKUP(Tabla14[[#This Row],[id]],Tabla2[],'aux buscarv'!C$1,FALSE)</f>
        <v>31</v>
      </c>
      <c r="D1576" s="61">
        <f>VLOOKUP(Tabla14[[#This Row],[id]],Tabla2[],'aux buscarv'!D$1,FALSE)</f>
        <v>3</v>
      </c>
      <c r="E1576" s="61">
        <f>VLOOKUP(Tabla14[[#This Row],[id]],Tabla2[],'aux buscarv'!E$1,FALSE)</f>
        <v>2023</v>
      </c>
      <c r="F1576" s="61">
        <f>VLOOKUP(Tabla14[[#This Row],[id]],Tabla2[],'aux buscarv'!F$1,FALSE)</f>
        <v>14</v>
      </c>
      <c r="G1576" s="61" t="str">
        <f>VLOOKUP(Tabla14[[#This Row],[id]],Tabla2[],'aux buscarv'!G$1,FALSE)</f>
        <v>ESTAR</v>
      </c>
      <c r="H1576" s="61" t="str">
        <f>VLOOKUP(Tabla14[[#This Row],[id]],Tabla2[],'aux buscarv'!H$1,FALSE)</f>
        <v>BUENOS AIRES</v>
      </c>
      <c r="I1576" s="61">
        <f>VLOOKUP(Tabla14[[#This Row],[id]],Tabla2[],'aux buscarv'!I$1,FALSE)</f>
        <v>65</v>
      </c>
      <c r="J1576" s="61" t="str">
        <f>VLOOKUP(Tabla14[[#This Row],[id]],Tabla2[],'aux buscarv'!J$1,FALSE)</f>
        <v>MORON</v>
      </c>
      <c r="K1576" s="61" t="str">
        <f>VLOOKUP(Tabla14[[#This Row],[id]],Tabla2[],'aux buscarv'!K$1,FALSE)</f>
        <v>MORON</v>
      </c>
      <c r="L1576" s="61" t="str">
        <f>VLOOKUP(Tabla14[[#This Row],[id]],Tabla2[],'aux buscarv'!L$1,FALSE)</f>
        <v>PLAZA SAN MARTIN</v>
      </c>
      <c r="M1576" s="61" t="str">
        <f>VLOOKUP(Tabla14[[#This Row],[id]],Tabla2[],'aux buscarv'!M$1,FALSE)</f>
        <v>NUESTRA SEÑORA DEL BUEN VIAJE 968</v>
      </c>
      <c r="N1576" s="62" t="str">
        <f>VLOOKUP(Tabla14[[#This Row],[id]],Tabla2[],'aux buscarv'!N$1,FALSE)</f>
        <v>https://goo.gl/maps/6FCnEBPHsGM95jCC9</v>
      </c>
      <c r="O1576" t="s">
        <v>151</v>
      </c>
      <c r="P1576" t="s">
        <v>151</v>
      </c>
      <c r="Q1576" t="s">
        <v>111</v>
      </c>
      <c r="R1576">
        <v>26</v>
      </c>
    </row>
    <row r="1577" spans="1:18" x14ac:dyDescent="0.25">
      <c r="A1577" t="s">
        <v>853</v>
      </c>
      <c r="B1577" s="46">
        <f>VLOOKUP(Tabla14[[#This Row],[id]],Tabla2[],'aux buscarv'!B$1,FALSE)</f>
        <v>45016</v>
      </c>
      <c r="C1577" s="61">
        <f>VLOOKUP(Tabla14[[#This Row],[id]],Tabla2[],'aux buscarv'!C$1,FALSE)</f>
        <v>31</v>
      </c>
      <c r="D1577" s="61">
        <f>VLOOKUP(Tabla14[[#This Row],[id]],Tabla2[],'aux buscarv'!D$1,FALSE)</f>
        <v>3</v>
      </c>
      <c r="E1577" s="61">
        <f>VLOOKUP(Tabla14[[#This Row],[id]],Tabla2[],'aux buscarv'!E$1,FALSE)</f>
        <v>2023</v>
      </c>
      <c r="F1577" s="61">
        <f>VLOOKUP(Tabla14[[#This Row],[id]],Tabla2[],'aux buscarv'!F$1,FALSE)</f>
        <v>14</v>
      </c>
      <c r="G1577" s="61" t="str">
        <f>VLOOKUP(Tabla14[[#This Row],[id]],Tabla2[],'aux buscarv'!G$1,FALSE)</f>
        <v>ESTAR</v>
      </c>
      <c r="H1577" s="61" t="str">
        <f>VLOOKUP(Tabla14[[#This Row],[id]],Tabla2[],'aux buscarv'!H$1,FALSE)</f>
        <v>BUENOS AIRES</v>
      </c>
      <c r="I1577" s="61">
        <f>VLOOKUP(Tabla14[[#This Row],[id]],Tabla2[],'aux buscarv'!I$1,FALSE)</f>
        <v>65</v>
      </c>
      <c r="J1577" s="61" t="str">
        <f>VLOOKUP(Tabla14[[#This Row],[id]],Tabla2[],'aux buscarv'!J$1,FALSE)</f>
        <v>MORON</v>
      </c>
      <c r="K1577" s="61" t="str">
        <f>VLOOKUP(Tabla14[[#This Row],[id]],Tabla2[],'aux buscarv'!K$1,FALSE)</f>
        <v>MORON</v>
      </c>
      <c r="L1577" s="61" t="str">
        <f>VLOOKUP(Tabla14[[#This Row],[id]],Tabla2[],'aux buscarv'!L$1,FALSE)</f>
        <v>PLAZA SAN MARTIN</v>
      </c>
      <c r="M1577" s="61" t="str">
        <f>VLOOKUP(Tabla14[[#This Row],[id]],Tabla2[],'aux buscarv'!M$1,FALSE)</f>
        <v>NUESTRA SEÑORA DEL BUEN VIAJE 968</v>
      </c>
      <c r="N1577" s="62" t="str">
        <f>VLOOKUP(Tabla14[[#This Row],[id]],Tabla2[],'aux buscarv'!N$1,FALSE)</f>
        <v>https://goo.gl/maps/6FCnEBPHsGM95jCC9</v>
      </c>
      <c r="O1577" t="s">
        <v>151</v>
      </c>
      <c r="P1577" t="s">
        <v>151</v>
      </c>
      <c r="Q1577" t="s">
        <v>142</v>
      </c>
      <c r="R1577">
        <v>40</v>
      </c>
    </row>
    <row r="1578" spans="1:18" x14ac:dyDescent="0.25">
      <c r="A1578" t="s">
        <v>853</v>
      </c>
      <c r="B1578" s="46">
        <f>VLOOKUP(Tabla14[[#This Row],[id]],Tabla2[],'aux buscarv'!B$1,FALSE)</f>
        <v>45016</v>
      </c>
      <c r="C1578" s="61">
        <f>VLOOKUP(Tabla14[[#This Row],[id]],Tabla2[],'aux buscarv'!C$1,FALSE)</f>
        <v>31</v>
      </c>
      <c r="D1578" s="61">
        <f>VLOOKUP(Tabla14[[#This Row],[id]],Tabla2[],'aux buscarv'!D$1,FALSE)</f>
        <v>3</v>
      </c>
      <c r="E1578" s="61">
        <f>VLOOKUP(Tabla14[[#This Row],[id]],Tabla2[],'aux buscarv'!E$1,FALSE)</f>
        <v>2023</v>
      </c>
      <c r="F1578" s="61">
        <f>VLOOKUP(Tabla14[[#This Row],[id]],Tabla2[],'aux buscarv'!F$1,FALSE)</f>
        <v>14</v>
      </c>
      <c r="G1578" s="61" t="str">
        <f>VLOOKUP(Tabla14[[#This Row],[id]],Tabla2[],'aux buscarv'!G$1,FALSE)</f>
        <v>ESTAR</v>
      </c>
      <c r="H1578" s="61" t="str">
        <f>VLOOKUP(Tabla14[[#This Row],[id]],Tabla2[],'aux buscarv'!H$1,FALSE)</f>
        <v>BUENOS AIRES</v>
      </c>
      <c r="I1578" s="61">
        <f>VLOOKUP(Tabla14[[#This Row],[id]],Tabla2[],'aux buscarv'!I$1,FALSE)</f>
        <v>65</v>
      </c>
      <c r="J1578" s="61" t="str">
        <f>VLOOKUP(Tabla14[[#This Row],[id]],Tabla2[],'aux buscarv'!J$1,FALSE)</f>
        <v>MORON</v>
      </c>
      <c r="K1578" s="61" t="str">
        <f>VLOOKUP(Tabla14[[#This Row],[id]],Tabla2[],'aux buscarv'!K$1,FALSE)</f>
        <v>MORON</v>
      </c>
      <c r="L1578" s="61" t="str">
        <f>VLOOKUP(Tabla14[[#This Row],[id]],Tabla2[],'aux buscarv'!L$1,FALSE)</f>
        <v>PLAZA SAN MARTIN</v>
      </c>
      <c r="M1578" s="61" t="str">
        <f>VLOOKUP(Tabla14[[#This Row],[id]],Tabla2[],'aux buscarv'!M$1,FALSE)</f>
        <v>NUESTRA SEÑORA DEL BUEN VIAJE 968</v>
      </c>
      <c r="N1578" s="62" t="str">
        <f>VLOOKUP(Tabla14[[#This Row],[id]],Tabla2[],'aux buscarv'!N$1,FALSE)</f>
        <v>https://goo.gl/maps/6FCnEBPHsGM95jCC9</v>
      </c>
      <c r="O1578" t="s">
        <v>153</v>
      </c>
      <c r="P1578" t="s">
        <v>153</v>
      </c>
      <c r="Q1578" t="s">
        <v>111</v>
      </c>
      <c r="R1578">
        <v>9</v>
      </c>
    </row>
    <row r="1579" spans="1:18" x14ac:dyDescent="0.25">
      <c r="A1579" t="s">
        <v>853</v>
      </c>
      <c r="B1579" s="46">
        <f>VLOOKUP(Tabla14[[#This Row],[id]],Tabla2[],'aux buscarv'!B$1,FALSE)</f>
        <v>45016</v>
      </c>
      <c r="C1579" s="61">
        <f>VLOOKUP(Tabla14[[#This Row],[id]],Tabla2[],'aux buscarv'!C$1,FALSE)</f>
        <v>31</v>
      </c>
      <c r="D1579" s="61">
        <f>VLOOKUP(Tabla14[[#This Row],[id]],Tabla2[],'aux buscarv'!D$1,FALSE)</f>
        <v>3</v>
      </c>
      <c r="E1579" s="61">
        <f>VLOOKUP(Tabla14[[#This Row],[id]],Tabla2[],'aux buscarv'!E$1,FALSE)</f>
        <v>2023</v>
      </c>
      <c r="F1579" s="61">
        <f>VLOOKUP(Tabla14[[#This Row],[id]],Tabla2[],'aux buscarv'!F$1,FALSE)</f>
        <v>14</v>
      </c>
      <c r="G1579" s="61" t="str">
        <f>VLOOKUP(Tabla14[[#This Row],[id]],Tabla2[],'aux buscarv'!G$1,FALSE)</f>
        <v>ESTAR</v>
      </c>
      <c r="H1579" s="61" t="str">
        <f>VLOOKUP(Tabla14[[#This Row],[id]],Tabla2[],'aux buscarv'!H$1,FALSE)</f>
        <v>BUENOS AIRES</v>
      </c>
      <c r="I1579" s="61">
        <f>VLOOKUP(Tabla14[[#This Row],[id]],Tabla2[],'aux buscarv'!I$1,FALSE)</f>
        <v>65</v>
      </c>
      <c r="J1579" s="61" t="str">
        <f>VLOOKUP(Tabla14[[#This Row],[id]],Tabla2[],'aux buscarv'!J$1,FALSE)</f>
        <v>MORON</v>
      </c>
      <c r="K1579" s="61" t="str">
        <f>VLOOKUP(Tabla14[[#This Row],[id]],Tabla2[],'aux buscarv'!K$1,FALSE)</f>
        <v>MORON</v>
      </c>
      <c r="L1579" s="61" t="str">
        <f>VLOOKUP(Tabla14[[#This Row],[id]],Tabla2[],'aux buscarv'!L$1,FALSE)</f>
        <v>PLAZA SAN MARTIN</v>
      </c>
      <c r="M1579" s="61" t="str">
        <f>VLOOKUP(Tabla14[[#This Row],[id]],Tabla2[],'aux buscarv'!M$1,FALSE)</f>
        <v>NUESTRA SEÑORA DEL BUEN VIAJE 968</v>
      </c>
      <c r="N1579" s="62" t="str">
        <f>VLOOKUP(Tabla14[[#This Row],[id]],Tabla2[],'aux buscarv'!N$1,FALSE)</f>
        <v>https://goo.gl/maps/6FCnEBPHsGM95jCC9</v>
      </c>
      <c r="O1579" t="s">
        <v>153</v>
      </c>
      <c r="P1579" t="s">
        <v>153</v>
      </c>
      <c r="Q1579" t="s">
        <v>154</v>
      </c>
      <c r="R1579">
        <v>12</v>
      </c>
    </row>
    <row r="1580" spans="1:18" x14ac:dyDescent="0.25">
      <c r="A1580" t="s">
        <v>853</v>
      </c>
      <c r="B1580" s="46">
        <f>VLOOKUP(Tabla14[[#This Row],[id]],Tabla2[],'aux buscarv'!B$1,FALSE)</f>
        <v>45016</v>
      </c>
      <c r="C1580" s="61">
        <f>VLOOKUP(Tabla14[[#This Row],[id]],Tabla2[],'aux buscarv'!C$1,FALSE)</f>
        <v>31</v>
      </c>
      <c r="D1580" s="61">
        <f>VLOOKUP(Tabla14[[#This Row],[id]],Tabla2[],'aux buscarv'!D$1,FALSE)</f>
        <v>3</v>
      </c>
      <c r="E1580" s="61">
        <f>VLOOKUP(Tabla14[[#This Row],[id]],Tabla2[],'aux buscarv'!E$1,FALSE)</f>
        <v>2023</v>
      </c>
      <c r="F1580" s="61">
        <f>VLOOKUP(Tabla14[[#This Row],[id]],Tabla2[],'aux buscarv'!F$1,FALSE)</f>
        <v>14</v>
      </c>
      <c r="G1580" s="61" t="str">
        <f>VLOOKUP(Tabla14[[#This Row],[id]],Tabla2[],'aux buscarv'!G$1,FALSE)</f>
        <v>ESTAR</v>
      </c>
      <c r="H1580" s="61" t="str">
        <f>VLOOKUP(Tabla14[[#This Row],[id]],Tabla2[],'aux buscarv'!H$1,FALSE)</f>
        <v>BUENOS AIRES</v>
      </c>
      <c r="I1580" s="61">
        <f>VLOOKUP(Tabla14[[#This Row],[id]],Tabla2[],'aux buscarv'!I$1,FALSE)</f>
        <v>65</v>
      </c>
      <c r="J1580" s="61" t="str">
        <f>VLOOKUP(Tabla14[[#This Row],[id]],Tabla2[],'aux buscarv'!J$1,FALSE)</f>
        <v>MORON</v>
      </c>
      <c r="K1580" s="61" t="str">
        <f>VLOOKUP(Tabla14[[#This Row],[id]],Tabla2[],'aux buscarv'!K$1,FALSE)</f>
        <v>MORON</v>
      </c>
      <c r="L1580" s="61" t="str">
        <f>VLOOKUP(Tabla14[[#This Row],[id]],Tabla2[],'aux buscarv'!L$1,FALSE)</f>
        <v>PLAZA SAN MARTIN</v>
      </c>
      <c r="M1580" s="61" t="str">
        <f>VLOOKUP(Tabla14[[#This Row],[id]],Tabla2[],'aux buscarv'!M$1,FALSE)</f>
        <v>NUESTRA SEÑORA DEL BUEN VIAJE 968</v>
      </c>
      <c r="N1580" s="62" t="str">
        <f>VLOOKUP(Tabla14[[#This Row],[id]],Tabla2[],'aux buscarv'!N$1,FALSE)</f>
        <v>https://goo.gl/maps/6FCnEBPHsGM95jCC9</v>
      </c>
      <c r="O1580" t="s">
        <v>153</v>
      </c>
      <c r="P1580" t="s">
        <v>153</v>
      </c>
      <c r="Q1580" t="s">
        <v>155</v>
      </c>
      <c r="R1580">
        <v>8</v>
      </c>
    </row>
    <row r="1581" spans="1:18" x14ac:dyDescent="0.25">
      <c r="A1581" t="s">
        <v>853</v>
      </c>
      <c r="B1581" s="46">
        <f>VLOOKUP(Tabla14[[#This Row],[id]],Tabla2[],'aux buscarv'!B$1,FALSE)</f>
        <v>45016</v>
      </c>
      <c r="C1581" s="61">
        <f>VLOOKUP(Tabla14[[#This Row],[id]],Tabla2[],'aux buscarv'!C$1,FALSE)</f>
        <v>31</v>
      </c>
      <c r="D1581" s="61">
        <f>VLOOKUP(Tabla14[[#This Row],[id]],Tabla2[],'aux buscarv'!D$1,FALSE)</f>
        <v>3</v>
      </c>
      <c r="E1581" s="61">
        <f>VLOOKUP(Tabla14[[#This Row],[id]],Tabla2[],'aux buscarv'!E$1,FALSE)</f>
        <v>2023</v>
      </c>
      <c r="F1581" s="61">
        <f>VLOOKUP(Tabla14[[#This Row],[id]],Tabla2[],'aux buscarv'!F$1,FALSE)</f>
        <v>14</v>
      </c>
      <c r="G1581" s="61" t="str">
        <f>VLOOKUP(Tabla14[[#This Row],[id]],Tabla2[],'aux buscarv'!G$1,FALSE)</f>
        <v>ESTAR</v>
      </c>
      <c r="H1581" s="61" t="str">
        <f>VLOOKUP(Tabla14[[#This Row],[id]],Tabla2[],'aux buscarv'!H$1,FALSE)</f>
        <v>BUENOS AIRES</v>
      </c>
      <c r="I1581" s="61">
        <f>VLOOKUP(Tabla14[[#This Row],[id]],Tabla2[],'aux buscarv'!I$1,FALSE)</f>
        <v>65</v>
      </c>
      <c r="J1581" s="61" t="str">
        <f>VLOOKUP(Tabla14[[#This Row],[id]],Tabla2[],'aux buscarv'!J$1,FALSE)</f>
        <v>MORON</v>
      </c>
      <c r="K1581" s="61" t="str">
        <f>VLOOKUP(Tabla14[[#This Row],[id]],Tabla2[],'aux buscarv'!K$1,FALSE)</f>
        <v>MORON</v>
      </c>
      <c r="L1581" s="61" t="str">
        <f>VLOOKUP(Tabla14[[#This Row],[id]],Tabla2[],'aux buscarv'!L$1,FALSE)</f>
        <v>PLAZA SAN MARTIN</v>
      </c>
      <c r="M1581" s="61" t="str">
        <f>VLOOKUP(Tabla14[[#This Row],[id]],Tabla2[],'aux buscarv'!M$1,FALSE)</f>
        <v>NUESTRA SEÑORA DEL BUEN VIAJE 968</v>
      </c>
      <c r="N1581" s="62" t="str">
        <f>VLOOKUP(Tabla14[[#This Row],[id]],Tabla2[],'aux buscarv'!N$1,FALSE)</f>
        <v>https://goo.gl/maps/6FCnEBPHsGM95jCC9</v>
      </c>
      <c r="O1581" t="s">
        <v>153</v>
      </c>
      <c r="P1581" t="s">
        <v>153</v>
      </c>
      <c r="Q1581" t="s">
        <v>158</v>
      </c>
      <c r="R1581">
        <v>4</v>
      </c>
    </row>
    <row r="1582" spans="1:18" x14ac:dyDescent="0.25">
      <c r="A1582" t="s">
        <v>853</v>
      </c>
      <c r="B1582" s="46">
        <f>VLOOKUP(Tabla14[[#This Row],[id]],Tabla2[],'aux buscarv'!B$1,FALSE)</f>
        <v>45016</v>
      </c>
      <c r="C1582" s="61">
        <f>VLOOKUP(Tabla14[[#This Row],[id]],Tabla2[],'aux buscarv'!C$1,FALSE)</f>
        <v>31</v>
      </c>
      <c r="D1582" s="61">
        <f>VLOOKUP(Tabla14[[#This Row],[id]],Tabla2[],'aux buscarv'!D$1,FALSE)</f>
        <v>3</v>
      </c>
      <c r="E1582" s="61">
        <f>VLOOKUP(Tabla14[[#This Row],[id]],Tabla2[],'aux buscarv'!E$1,FALSE)</f>
        <v>2023</v>
      </c>
      <c r="F1582" s="61">
        <f>VLOOKUP(Tabla14[[#This Row],[id]],Tabla2[],'aux buscarv'!F$1,FALSE)</f>
        <v>14</v>
      </c>
      <c r="G1582" s="61" t="str">
        <f>VLOOKUP(Tabla14[[#This Row],[id]],Tabla2[],'aux buscarv'!G$1,FALSE)</f>
        <v>ESTAR</v>
      </c>
      <c r="H1582" s="61" t="str">
        <f>VLOOKUP(Tabla14[[#This Row],[id]],Tabla2[],'aux buscarv'!H$1,FALSE)</f>
        <v>BUENOS AIRES</v>
      </c>
      <c r="I1582" s="61">
        <f>VLOOKUP(Tabla14[[#This Row],[id]],Tabla2[],'aux buscarv'!I$1,FALSE)</f>
        <v>65</v>
      </c>
      <c r="J1582" s="61" t="str">
        <f>VLOOKUP(Tabla14[[#This Row],[id]],Tabla2[],'aux buscarv'!J$1,FALSE)</f>
        <v>MORON</v>
      </c>
      <c r="K1582" s="61" t="str">
        <f>VLOOKUP(Tabla14[[#This Row],[id]],Tabla2[],'aux buscarv'!K$1,FALSE)</f>
        <v>MORON</v>
      </c>
      <c r="L1582" s="61" t="str">
        <f>VLOOKUP(Tabla14[[#This Row],[id]],Tabla2[],'aux buscarv'!L$1,FALSE)</f>
        <v>PLAZA SAN MARTIN</v>
      </c>
      <c r="M1582" s="61" t="str">
        <f>VLOOKUP(Tabla14[[#This Row],[id]],Tabla2[],'aux buscarv'!M$1,FALSE)</f>
        <v>NUESTRA SEÑORA DEL BUEN VIAJE 968</v>
      </c>
      <c r="N1582" s="62" t="str">
        <f>VLOOKUP(Tabla14[[#This Row],[id]],Tabla2[],'aux buscarv'!N$1,FALSE)</f>
        <v>https://goo.gl/maps/6FCnEBPHsGM95jCC9</v>
      </c>
      <c r="O1582" t="s">
        <v>153</v>
      </c>
      <c r="P1582" t="s">
        <v>153</v>
      </c>
      <c r="Q1582" t="s">
        <v>134</v>
      </c>
      <c r="R1582">
        <v>2</v>
      </c>
    </row>
    <row r="1583" spans="1:18" x14ac:dyDescent="0.25">
      <c r="A1583" t="s">
        <v>841</v>
      </c>
      <c r="B1583" s="46">
        <f>VLOOKUP(Tabla14[[#This Row],[id]],Tabla2[],'aux buscarv'!B$1,FALSE)</f>
        <v>45016</v>
      </c>
      <c r="C1583" s="61">
        <f>VLOOKUP(Tabla14[[#This Row],[id]],Tabla2[],'aux buscarv'!C$1,FALSE)</f>
        <v>31</v>
      </c>
      <c r="D1583" s="61">
        <f>VLOOKUP(Tabla14[[#This Row],[id]],Tabla2[],'aux buscarv'!D$1,FALSE)</f>
        <v>3</v>
      </c>
      <c r="E1583" s="61">
        <f>VLOOKUP(Tabla14[[#This Row],[id]],Tabla2[],'aux buscarv'!E$1,FALSE)</f>
        <v>2023</v>
      </c>
      <c r="F1583" s="61">
        <f>VLOOKUP(Tabla14[[#This Row],[id]],Tabla2[],'aux buscarv'!F$1,FALSE)</f>
        <v>14</v>
      </c>
      <c r="G1583" s="61" t="str">
        <f>VLOOKUP(Tabla14[[#This Row],[id]],Tabla2[],'aux buscarv'!G$1,FALSE)</f>
        <v>DAPPTE</v>
      </c>
      <c r="H1583" s="61" t="str">
        <f>VLOOKUP(Tabla14[[#This Row],[id]],Tabla2[],'aux buscarv'!H$1,FALSE)</f>
        <v>BUENOS AIRES</v>
      </c>
      <c r="I1583" s="61">
        <f>VLOOKUP(Tabla14[[#This Row],[id]],Tabla2[],'aux buscarv'!I$1,FALSE)</f>
        <v>64</v>
      </c>
      <c r="J1583" s="61" t="str">
        <f>VLOOKUP(Tabla14[[#This Row],[id]],Tabla2[],'aux buscarv'!J$1,FALSE)</f>
        <v>MERLO</v>
      </c>
      <c r="K1583" s="61" t="str">
        <f>VLOOKUP(Tabla14[[#This Row],[id]],Tabla2[],'aux buscarv'!K$1,FALSE)</f>
        <v>PARQUE SAN MARTIN</v>
      </c>
      <c r="L1583" s="61" t="str">
        <f>VLOOKUP(Tabla14[[#This Row],[id]],Tabla2[],'aux buscarv'!L$1,FALSE)</f>
        <v>JARDIN ABRAZAME 1</v>
      </c>
      <c r="M1583" s="61" t="str">
        <f>VLOOKUP(Tabla14[[#This Row],[id]],Tabla2[],'aux buscarv'!M$1,FALSE)</f>
        <v>FLEMING 4260</v>
      </c>
      <c r="N1583" s="62" t="str">
        <f>VLOOKUP(Tabla14[[#This Row],[id]],Tabla2[],'aux buscarv'!N$1,FALSE)</f>
        <v>https://goo.gl/maps/jifrNMZyJkRgFF7o7</v>
      </c>
      <c r="O1583" t="s">
        <v>109</v>
      </c>
      <c r="P1583" t="s">
        <v>110</v>
      </c>
      <c r="Q1583" t="s">
        <v>111</v>
      </c>
      <c r="R1583">
        <v>51</v>
      </c>
    </row>
    <row r="1584" spans="1:18" x14ac:dyDescent="0.25">
      <c r="A1584" t="s">
        <v>841</v>
      </c>
      <c r="B1584" s="46">
        <f>VLOOKUP(Tabla14[[#This Row],[id]],Tabla2[],'aux buscarv'!B$1,FALSE)</f>
        <v>45016</v>
      </c>
      <c r="C1584" s="61">
        <f>VLOOKUP(Tabla14[[#This Row],[id]],Tabla2[],'aux buscarv'!C$1,FALSE)</f>
        <v>31</v>
      </c>
      <c r="D1584" s="61">
        <f>VLOOKUP(Tabla14[[#This Row],[id]],Tabla2[],'aux buscarv'!D$1,FALSE)</f>
        <v>3</v>
      </c>
      <c r="E1584" s="61">
        <f>VLOOKUP(Tabla14[[#This Row],[id]],Tabla2[],'aux buscarv'!E$1,FALSE)</f>
        <v>2023</v>
      </c>
      <c r="F1584" s="61">
        <f>VLOOKUP(Tabla14[[#This Row],[id]],Tabla2[],'aux buscarv'!F$1,FALSE)</f>
        <v>14</v>
      </c>
      <c r="G1584" s="61" t="str">
        <f>VLOOKUP(Tabla14[[#This Row],[id]],Tabla2[],'aux buscarv'!G$1,FALSE)</f>
        <v>DAPPTE</v>
      </c>
      <c r="H1584" s="61" t="str">
        <f>VLOOKUP(Tabla14[[#This Row],[id]],Tabla2[],'aux buscarv'!H$1,FALSE)</f>
        <v>BUENOS AIRES</v>
      </c>
      <c r="I1584" s="61">
        <f>VLOOKUP(Tabla14[[#This Row],[id]],Tabla2[],'aux buscarv'!I$1,FALSE)</f>
        <v>64</v>
      </c>
      <c r="J1584" s="61" t="str">
        <f>VLOOKUP(Tabla14[[#This Row],[id]],Tabla2[],'aux buscarv'!J$1,FALSE)</f>
        <v>MERLO</v>
      </c>
      <c r="K1584" s="61" t="str">
        <f>VLOOKUP(Tabla14[[#This Row],[id]],Tabla2[],'aux buscarv'!K$1,FALSE)</f>
        <v>PARQUE SAN MARTIN</v>
      </c>
      <c r="L1584" s="61" t="str">
        <f>VLOOKUP(Tabla14[[#This Row],[id]],Tabla2[],'aux buscarv'!L$1,FALSE)</f>
        <v>JARDIN ABRAZAME 1</v>
      </c>
      <c r="M1584" s="61" t="str">
        <f>VLOOKUP(Tabla14[[#This Row],[id]],Tabla2[],'aux buscarv'!M$1,FALSE)</f>
        <v>FLEMING 4260</v>
      </c>
      <c r="N1584" s="62" t="str">
        <f>VLOOKUP(Tabla14[[#This Row],[id]],Tabla2[],'aux buscarv'!N$1,FALSE)</f>
        <v>https://goo.gl/maps/jifrNMZyJkRgFF7o7</v>
      </c>
      <c r="O1584" t="s">
        <v>109</v>
      </c>
      <c r="P1584" t="s">
        <v>110</v>
      </c>
      <c r="Q1584" t="s">
        <v>112</v>
      </c>
      <c r="R1584">
        <v>110</v>
      </c>
    </row>
    <row r="1585" spans="1:18" x14ac:dyDescent="0.25">
      <c r="A1585" t="s">
        <v>841</v>
      </c>
      <c r="B1585" s="46">
        <f>VLOOKUP(Tabla14[[#This Row],[id]],Tabla2[],'aux buscarv'!B$1,FALSE)</f>
        <v>45016</v>
      </c>
      <c r="C1585" s="61">
        <f>VLOOKUP(Tabla14[[#This Row],[id]],Tabla2[],'aux buscarv'!C$1,FALSE)</f>
        <v>31</v>
      </c>
      <c r="D1585" s="61">
        <f>VLOOKUP(Tabla14[[#This Row],[id]],Tabla2[],'aux buscarv'!D$1,FALSE)</f>
        <v>3</v>
      </c>
      <c r="E1585" s="61">
        <f>VLOOKUP(Tabla14[[#This Row],[id]],Tabla2[],'aux buscarv'!E$1,FALSE)</f>
        <v>2023</v>
      </c>
      <c r="F1585" s="61">
        <f>VLOOKUP(Tabla14[[#This Row],[id]],Tabla2[],'aux buscarv'!F$1,FALSE)</f>
        <v>14</v>
      </c>
      <c r="G1585" s="61" t="str">
        <f>VLOOKUP(Tabla14[[#This Row],[id]],Tabla2[],'aux buscarv'!G$1,FALSE)</f>
        <v>DAPPTE</v>
      </c>
      <c r="H1585" s="61" t="str">
        <f>VLOOKUP(Tabla14[[#This Row],[id]],Tabla2[],'aux buscarv'!H$1,FALSE)</f>
        <v>BUENOS AIRES</v>
      </c>
      <c r="I1585" s="61">
        <f>VLOOKUP(Tabla14[[#This Row],[id]],Tabla2[],'aux buscarv'!I$1,FALSE)</f>
        <v>64</v>
      </c>
      <c r="J1585" s="61" t="str">
        <f>VLOOKUP(Tabla14[[#This Row],[id]],Tabla2[],'aux buscarv'!J$1,FALSE)</f>
        <v>MERLO</v>
      </c>
      <c r="K1585" s="61" t="str">
        <f>VLOOKUP(Tabla14[[#This Row],[id]],Tabla2[],'aux buscarv'!K$1,FALSE)</f>
        <v>PARQUE SAN MARTIN</v>
      </c>
      <c r="L1585" s="61" t="str">
        <f>VLOOKUP(Tabla14[[#This Row],[id]],Tabla2[],'aux buscarv'!L$1,FALSE)</f>
        <v>JARDIN ABRAZAME 1</v>
      </c>
      <c r="M1585" s="61" t="str">
        <f>VLOOKUP(Tabla14[[#This Row],[id]],Tabla2[],'aux buscarv'!M$1,FALSE)</f>
        <v>FLEMING 4260</v>
      </c>
      <c r="N1585" s="62" t="str">
        <f>VLOOKUP(Tabla14[[#This Row],[id]],Tabla2[],'aux buscarv'!N$1,FALSE)</f>
        <v>https://goo.gl/maps/jifrNMZyJkRgFF7o7</v>
      </c>
      <c r="O1585" t="s">
        <v>109</v>
      </c>
      <c r="P1585" t="s">
        <v>110</v>
      </c>
      <c r="Q1585" t="s">
        <v>120</v>
      </c>
      <c r="R1585">
        <v>1</v>
      </c>
    </row>
    <row r="1586" spans="1:18" x14ac:dyDescent="0.25">
      <c r="A1586" t="s">
        <v>841</v>
      </c>
      <c r="B1586" s="46">
        <f>VLOOKUP(Tabla14[[#This Row],[id]],Tabla2[],'aux buscarv'!B$1,FALSE)</f>
        <v>45016</v>
      </c>
      <c r="C1586" s="61">
        <f>VLOOKUP(Tabla14[[#This Row],[id]],Tabla2[],'aux buscarv'!C$1,FALSE)</f>
        <v>31</v>
      </c>
      <c r="D1586" s="61">
        <f>VLOOKUP(Tabla14[[#This Row],[id]],Tabla2[],'aux buscarv'!D$1,FALSE)</f>
        <v>3</v>
      </c>
      <c r="E1586" s="61">
        <f>VLOOKUP(Tabla14[[#This Row],[id]],Tabla2[],'aux buscarv'!E$1,FALSE)</f>
        <v>2023</v>
      </c>
      <c r="F1586" s="61">
        <f>VLOOKUP(Tabla14[[#This Row],[id]],Tabla2[],'aux buscarv'!F$1,FALSE)</f>
        <v>14</v>
      </c>
      <c r="G1586" s="61" t="str">
        <f>VLOOKUP(Tabla14[[#This Row],[id]],Tabla2[],'aux buscarv'!G$1,FALSE)</f>
        <v>DAPPTE</v>
      </c>
      <c r="H1586" s="61" t="str">
        <f>VLOOKUP(Tabla14[[#This Row],[id]],Tabla2[],'aux buscarv'!H$1,FALSE)</f>
        <v>BUENOS AIRES</v>
      </c>
      <c r="I1586" s="61">
        <f>VLOOKUP(Tabla14[[#This Row],[id]],Tabla2[],'aux buscarv'!I$1,FALSE)</f>
        <v>64</v>
      </c>
      <c r="J1586" s="61" t="str">
        <f>VLOOKUP(Tabla14[[#This Row],[id]],Tabla2[],'aux buscarv'!J$1,FALSE)</f>
        <v>MERLO</v>
      </c>
      <c r="K1586" s="61" t="str">
        <f>VLOOKUP(Tabla14[[#This Row],[id]],Tabla2[],'aux buscarv'!K$1,FALSE)</f>
        <v>PARQUE SAN MARTIN</v>
      </c>
      <c r="L1586" s="61" t="str">
        <f>VLOOKUP(Tabla14[[#This Row],[id]],Tabla2[],'aux buscarv'!L$1,FALSE)</f>
        <v>JARDIN ABRAZAME 1</v>
      </c>
      <c r="M1586" s="61" t="str">
        <f>VLOOKUP(Tabla14[[#This Row],[id]],Tabla2[],'aux buscarv'!M$1,FALSE)</f>
        <v>FLEMING 4260</v>
      </c>
      <c r="N1586" s="62" t="str">
        <f>VLOOKUP(Tabla14[[#This Row],[id]],Tabla2[],'aux buscarv'!N$1,FALSE)</f>
        <v>https://goo.gl/maps/jifrNMZyJkRgFF7o7</v>
      </c>
      <c r="O1586" t="s">
        <v>109</v>
      </c>
      <c r="P1586" t="s">
        <v>113</v>
      </c>
      <c r="Q1586" t="s">
        <v>112</v>
      </c>
      <c r="R1586">
        <v>25</v>
      </c>
    </row>
    <row r="1587" spans="1:18" x14ac:dyDescent="0.25">
      <c r="A1587" t="s">
        <v>841</v>
      </c>
      <c r="B1587" s="46">
        <f>VLOOKUP(Tabla14[[#This Row],[id]],Tabla2[],'aux buscarv'!B$1,FALSE)</f>
        <v>45016</v>
      </c>
      <c r="C1587" s="61">
        <f>VLOOKUP(Tabla14[[#This Row],[id]],Tabla2[],'aux buscarv'!C$1,FALSE)</f>
        <v>31</v>
      </c>
      <c r="D1587" s="61">
        <f>VLOOKUP(Tabla14[[#This Row],[id]],Tabla2[],'aux buscarv'!D$1,FALSE)</f>
        <v>3</v>
      </c>
      <c r="E1587" s="61">
        <f>VLOOKUP(Tabla14[[#This Row],[id]],Tabla2[],'aux buscarv'!E$1,FALSE)</f>
        <v>2023</v>
      </c>
      <c r="F1587" s="61">
        <f>VLOOKUP(Tabla14[[#This Row],[id]],Tabla2[],'aux buscarv'!F$1,FALSE)</f>
        <v>14</v>
      </c>
      <c r="G1587" s="61" t="str">
        <f>VLOOKUP(Tabla14[[#This Row],[id]],Tabla2[],'aux buscarv'!G$1,FALSE)</f>
        <v>DAPPTE</v>
      </c>
      <c r="H1587" s="61" t="str">
        <f>VLOOKUP(Tabla14[[#This Row],[id]],Tabla2[],'aux buscarv'!H$1,FALSE)</f>
        <v>BUENOS AIRES</v>
      </c>
      <c r="I1587" s="61">
        <f>VLOOKUP(Tabla14[[#This Row],[id]],Tabla2[],'aux buscarv'!I$1,FALSE)</f>
        <v>64</v>
      </c>
      <c r="J1587" s="61" t="str">
        <f>VLOOKUP(Tabla14[[#This Row],[id]],Tabla2[],'aux buscarv'!J$1,FALSE)</f>
        <v>MERLO</v>
      </c>
      <c r="K1587" s="61" t="str">
        <f>VLOOKUP(Tabla14[[#This Row],[id]],Tabla2[],'aux buscarv'!K$1,FALSE)</f>
        <v>PARQUE SAN MARTIN</v>
      </c>
      <c r="L1587" s="61" t="str">
        <f>VLOOKUP(Tabla14[[#This Row],[id]],Tabla2[],'aux buscarv'!L$1,FALSE)</f>
        <v>JARDIN ABRAZAME 1</v>
      </c>
      <c r="M1587" s="61" t="str">
        <f>VLOOKUP(Tabla14[[#This Row],[id]],Tabla2[],'aux buscarv'!M$1,FALSE)</f>
        <v>FLEMING 4260</v>
      </c>
      <c r="N1587" s="62" t="str">
        <f>VLOOKUP(Tabla14[[#This Row],[id]],Tabla2[],'aux buscarv'!N$1,FALSE)</f>
        <v>https://goo.gl/maps/jifrNMZyJkRgFF7o7</v>
      </c>
      <c r="O1587" t="s">
        <v>114</v>
      </c>
      <c r="P1587" t="s">
        <v>115</v>
      </c>
      <c r="Q1587" t="s">
        <v>111</v>
      </c>
      <c r="R1587">
        <v>53</v>
      </c>
    </row>
    <row r="1588" spans="1:18" x14ac:dyDescent="0.25">
      <c r="A1588" t="s">
        <v>841</v>
      </c>
      <c r="B1588" s="46">
        <f>VLOOKUP(Tabla14[[#This Row],[id]],Tabla2[],'aux buscarv'!B$1,FALSE)</f>
        <v>45016</v>
      </c>
      <c r="C1588" s="61">
        <f>VLOOKUP(Tabla14[[#This Row],[id]],Tabla2[],'aux buscarv'!C$1,FALSE)</f>
        <v>31</v>
      </c>
      <c r="D1588" s="61">
        <f>VLOOKUP(Tabla14[[#This Row],[id]],Tabla2[],'aux buscarv'!D$1,FALSE)</f>
        <v>3</v>
      </c>
      <c r="E1588" s="61">
        <f>VLOOKUP(Tabla14[[#This Row],[id]],Tabla2[],'aux buscarv'!E$1,FALSE)</f>
        <v>2023</v>
      </c>
      <c r="F1588" s="61">
        <f>VLOOKUP(Tabla14[[#This Row],[id]],Tabla2[],'aux buscarv'!F$1,FALSE)</f>
        <v>14</v>
      </c>
      <c r="G1588" s="61" t="str">
        <f>VLOOKUP(Tabla14[[#This Row],[id]],Tabla2[],'aux buscarv'!G$1,FALSE)</f>
        <v>DAPPTE</v>
      </c>
      <c r="H1588" s="61" t="str">
        <f>VLOOKUP(Tabla14[[#This Row],[id]],Tabla2[],'aux buscarv'!H$1,FALSE)</f>
        <v>BUENOS AIRES</v>
      </c>
      <c r="I1588" s="61">
        <f>VLOOKUP(Tabla14[[#This Row],[id]],Tabla2[],'aux buscarv'!I$1,FALSE)</f>
        <v>64</v>
      </c>
      <c r="J1588" s="61" t="str">
        <f>VLOOKUP(Tabla14[[#This Row],[id]],Tabla2[],'aux buscarv'!J$1,FALSE)</f>
        <v>MERLO</v>
      </c>
      <c r="K1588" s="61" t="str">
        <f>VLOOKUP(Tabla14[[#This Row],[id]],Tabla2[],'aux buscarv'!K$1,FALSE)</f>
        <v>PARQUE SAN MARTIN</v>
      </c>
      <c r="L1588" s="61" t="str">
        <f>VLOOKUP(Tabla14[[#This Row],[id]],Tabla2[],'aux buscarv'!L$1,FALSE)</f>
        <v>JARDIN ABRAZAME 1</v>
      </c>
      <c r="M1588" s="61" t="str">
        <f>VLOOKUP(Tabla14[[#This Row],[id]],Tabla2[],'aux buscarv'!M$1,FALSE)</f>
        <v>FLEMING 4260</v>
      </c>
      <c r="N1588" s="62" t="str">
        <f>VLOOKUP(Tabla14[[#This Row],[id]],Tabla2[],'aux buscarv'!N$1,FALSE)</f>
        <v>https://goo.gl/maps/jifrNMZyJkRgFF7o7</v>
      </c>
      <c r="O1588" t="s">
        <v>114</v>
      </c>
      <c r="P1588" t="s">
        <v>123</v>
      </c>
      <c r="Q1588" t="s">
        <v>124</v>
      </c>
      <c r="R1588">
        <v>1</v>
      </c>
    </row>
    <row r="1589" spans="1:18" x14ac:dyDescent="0.25">
      <c r="A1589" t="s">
        <v>841</v>
      </c>
      <c r="B1589" s="46">
        <f>VLOOKUP(Tabla14[[#This Row],[id]],Tabla2[],'aux buscarv'!B$1,FALSE)</f>
        <v>45016</v>
      </c>
      <c r="C1589" s="61">
        <f>VLOOKUP(Tabla14[[#This Row],[id]],Tabla2[],'aux buscarv'!C$1,FALSE)</f>
        <v>31</v>
      </c>
      <c r="D1589" s="61">
        <f>VLOOKUP(Tabla14[[#This Row],[id]],Tabla2[],'aux buscarv'!D$1,FALSE)</f>
        <v>3</v>
      </c>
      <c r="E1589" s="61">
        <f>VLOOKUP(Tabla14[[#This Row],[id]],Tabla2[],'aux buscarv'!E$1,FALSE)</f>
        <v>2023</v>
      </c>
      <c r="F1589" s="61">
        <f>VLOOKUP(Tabla14[[#This Row],[id]],Tabla2[],'aux buscarv'!F$1,FALSE)</f>
        <v>14</v>
      </c>
      <c r="G1589" s="61" t="str">
        <f>VLOOKUP(Tabla14[[#This Row],[id]],Tabla2[],'aux buscarv'!G$1,FALSE)</f>
        <v>DAPPTE</v>
      </c>
      <c r="H1589" s="61" t="str">
        <f>VLOOKUP(Tabla14[[#This Row],[id]],Tabla2[],'aux buscarv'!H$1,FALSE)</f>
        <v>BUENOS AIRES</v>
      </c>
      <c r="I1589" s="61">
        <f>VLOOKUP(Tabla14[[#This Row],[id]],Tabla2[],'aux buscarv'!I$1,FALSE)</f>
        <v>64</v>
      </c>
      <c r="J1589" s="61" t="str">
        <f>VLOOKUP(Tabla14[[#This Row],[id]],Tabla2[],'aux buscarv'!J$1,FALSE)</f>
        <v>MERLO</v>
      </c>
      <c r="K1589" s="61" t="str">
        <f>VLOOKUP(Tabla14[[#This Row],[id]],Tabla2[],'aux buscarv'!K$1,FALSE)</f>
        <v>PARQUE SAN MARTIN</v>
      </c>
      <c r="L1589" s="61" t="str">
        <f>VLOOKUP(Tabla14[[#This Row],[id]],Tabla2[],'aux buscarv'!L$1,FALSE)</f>
        <v>JARDIN ABRAZAME 1</v>
      </c>
      <c r="M1589" s="61" t="str">
        <f>VLOOKUP(Tabla14[[#This Row],[id]],Tabla2[],'aux buscarv'!M$1,FALSE)</f>
        <v>FLEMING 4260</v>
      </c>
      <c r="N1589" s="62" t="str">
        <f>VLOOKUP(Tabla14[[#This Row],[id]],Tabla2[],'aux buscarv'!N$1,FALSE)</f>
        <v>https://goo.gl/maps/jifrNMZyJkRgFF7o7</v>
      </c>
      <c r="O1589" t="s">
        <v>114</v>
      </c>
      <c r="P1589" t="s">
        <v>123</v>
      </c>
      <c r="Q1589" t="s">
        <v>111</v>
      </c>
      <c r="R1589">
        <v>5</v>
      </c>
    </row>
    <row r="1590" spans="1:18" x14ac:dyDescent="0.25">
      <c r="A1590" t="s">
        <v>854</v>
      </c>
      <c r="B1590" s="46">
        <f>VLOOKUP(Tabla14[[#This Row],[id]],Tabla2[],'aux buscarv'!B$1,FALSE)</f>
        <v>45016</v>
      </c>
      <c r="C1590" s="61">
        <f>VLOOKUP(Tabla14[[#This Row],[id]],Tabla2[],'aux buscarv'!C$1,FALSE)</f>
        <v>31</v>
      </c>
      <c r="D1590" s="61">
        <f>VLOOKUP(Tabla14[[#This Row],[id]],Tabla2[],'aux buscarv'!D$1,FALSE)</f>
        <v>3</v>
      </c>
      <c r="E1590" s="61">
        <f>VLOOKUP(Tabla14[[#This Row],[id]],Tabla2[],'aux buscarv'!E$1,FALSE)</f>
        <v>2023</v>
      </c>
      <c r="F1590" s="61">
        <f>VLOOKUP(Tabla14[[#This Row],[id]],Tabla2[],'aux buscarv'!F$1,FALSE)</f>
        <v>14</v>
      </c>
      <c r="G1590" s="61" t="str">
        <f>VLOOKUP(Tabla14[[#This Row],[id]],Tabla2[],'aux buscarv'!G$1,FALSE)</f>
        <v>DAPPTE</v>
      </c>
      <c r="H1590" s="61" t="str">
        <f>VLOOKUP(Tabla14[[#This Row],[id]],Tabla2[],'aux buscarv'!H$1,FALSE)</f>
        <v>CABA</v>
      </c>
      <c r="I1590" s="61">
        <f>VLOOKUP(Tabla14[[#This Row],[id]],Tabla2[],'aux buscarv'!I$1,FALSE)</f>
        <v>66</v>
      </c>
      <c r="J1590" s="61" t="str">
        <f>VLOOKUP(Tabla14[[#This Row],[id]],Tabla2[],'aux buscarv'!J$1,FALSE)</f>
        <v>COMUNA 3</v>
      </c>
      <c r="K1590" s="61" t="str">
        <f>VLOOKUP(Tabla14[[#This Row],[id]],Tabla2[],'aux buscarv'!K$1,FALSE)</f>
        <v>BALVANERA</v>
      </c>
      <c r="L1590" s="61" t="str">
        <f>VLOOKUP(Tabla14[[#This Row],[id]],Tabla2[],'aux buscarv'!L$1,FALSE)</f>
        <v>PLAZA MISERERE</v>
      </c>
      <c r="M1590" s="61" t="str">
        <f>VLOOKUP(Tabla14[[#This Row],[id]],Tabla2[],'aux buscarv'!M$1,FALSE)</f>
        <v>BARTOLOME MITRE 2819</v>
      </c>
      <c r="N1590" s="62" t="str">
        <f>VLOOKUP(Tabla14[[#This Row],[id]],Tabla2[],'aux buscarv'!N$1,FALSE)</f>
        <v>https://goo.gl/maps/kGz7g3EyRmjqTgpd8</v>
      </c>
      <c r="O1590" t="s">
        <v>109</v>
      </c>
      <c r="P1590" t="s">
        <v>110</v>
      </c>
      <c r="Q1590" t="s">
        <v>111</v>
      </c>
      <c r="R1590">
        <v>93</v>
      </c>
    </row>
    <row r="1591" spans="1:18" x14ac:dyDescent="0.25">
      <c r="A1591" t="s">
        <v>854</v>
      </c>
      <c r="B1591" s="46">
        <f>VLOOKUP(Tabla14[[#This Row],[id]],Tabla2[],'aux buscarv'!B$1,FALSE)</f>
        <v>45016</v>
      </c>
      <c r="C1591" s="61">
        <f>VLOOKUP(Tabla14[[#This Row],[id]],Tabla2[],'aux buscarv'!C$1,FALSE)</f>
        <v>31</v>
      </c>
      <c r="D1591" s="61">
        <f>VLOOKUP(Tabla14[[#This Row],[id]],Tabla2[],'aux buscarv'!D$1,FALSE)</f>
        <v>3</v>
      </c>
      <c r="E1591" s="61">
        <f>VLOOKUP(Tabla14[[#This Row],[id]],Tabla2[],'aux buscarv'!E$1,FALSE)</f>
        <v>2023</v>
      </c>
      <c r="F1591" s="61">
        <f>VLOOKUP(Tabla14[[#This Row],[id]],Tabla2[],'aux buscarv'!F$1,FALSE)</f>
        <v>14</v>
      </c>
      <c r="G1591" s="61" t="str">
        <f>VLOOKUP(Tabla14[[#This Row],[id]],Tabla2[],'aux buscarv'!G$1,FALSE)</f>
        <v>DAPPTE</v>
      </c>
      <c r="H1591" s="61" t="str">
        <f>VLOOKUP(Tabla14[[#This Row],[id]],Tabla2[],'aux buscarv'!H$1,FALSE)</f>
        <v>CABA</v>
      </c>
      <c r="I1591" s="61">
        <f>VLOOKUP(Tabla14[[#This Row],[id]],Tabla2[],'aux buscarv'!I$1,FALSE)</f>
        <v>66</v>
      </c>
      <c r="J1591" s="61" t="str">
        <f>VLOOKUP(Tabla14[[#This Row],[id]],Tabla2[],'aux buscarv'!J$1,FALSE)</f>
        <v>COMUNA 3</v>
      </c>
      <c r="K1591" s="61" t="str">
        <f>VLOOKUP(Tabla14[[#This Row],[id]],Tabla2[],'aux buscarv'!K$1,FALSE)</f>
        <v>BALVANERA</v>
      </c>
      <c r="L1591" s="61" t="str">
        <f>VLOOKUP(Tabla14[[#This Row],[id]],Tabla2[],'aux buscarv'!L$1,FALSE)</f>
        <v>PLAZA MISERERE</v>
      </c>
      <c r="M1591" s="61" t="str">
        <f>VLOOKUP(Tabla14[[#This Row],[id]],Tabla2[],'aux buscarv'!M$1,FALSE)</f>
        <v>BARTOLOME MITRE 2819</v>
      </c>
      <c r="N1591" s="62" t="str">
        <f>VLOOKUP(Tabla14[[#This Row],[id]],Tabla2[],'aux buscarv'!N$1,FALSE)</f>
        <v>https://goo.gl/maps/kGz7g3EyRmjqTgpd8</v>
      </c>
      <c r="O1591" t="s">
        <v>109</v>
      </c>
      <c r="P1591" t="s">
        <v>110</v>
      </c>
      <c r="Q1591" t="s">
        <v>112</v>
      </c>
      <c r="R1591">
        <v>185</v>
      </c>
    </row>
    <row r="1592" spans="1:18" x14ac:dyDescent="0.25">
      <c r="A1592" t="s">
        <v>854</v>
      </c>
      <c r="B1592" s="46">
        <f>VLOOKUP(Tabla14[[#This Row],[id]],Tabla2[],'aux buscarv'!B$1,FALSE)</f>
        <v>45016</v>
      </c>
      <c r="C1592" s="61">
        <f>VLOOKUP(Tabla14[[#This Row],[id]],Tabla2[],'aux buscarv'!C$1,FALSE)</f>
        <v>31</v>
      </c>
      <c r="D1592" s="61">
        <f>VLOOKUP(Tabla14[[#This Row],[id]],Tabla2[],'aux buscarv'!D$1,FALSE)</f>
        <v>3</v>
      </c>
      <c r="E1592" s="61">
        <f>VLOOKUP(Tabla14[[#This Row],[id]],Tabla2[],'aux buscarv'!E$1,FALSE)</f>
        <v>2023</v>
      </c>
      <c r="F1592" s="61">
        <f>VLOOKUP(Tabla14[[#This Row],[id]],Tabla2[],'aux buscarv'!F$1,FALSE)</f>
        <v>14</v>
      </c>
      <c r="G1592" s="61" t="str">
        <f>VLOOKUP(Tabla14[[#This Row],[id]],Tabla2[],'aux buscarv'!G$1,FALSE)</f>
        <v>DAPPTE</v>
      </c>
      <c r="H1592" s="61" t="str">
        <f>VLOOKUP(Tabla14[[#This Row],[id]],Tabla2[],'aux buscarv'!H$1,FALSE)</f>
        <v>CABA</v>
      </c>
      <c r="I1592" s="61">
        <f>VLOOKUP(Tabla14[[#This Row],[id]],Tabla2[],'aux buscarv'!I$1,FALSE)</f>
        <v>66</v>
      </c>
      <c r="J1592" s="61" t="str">
        <f>VLOOKUP(Tabla14[[#This Row],[id]],Tabla2[],'aux buscarv'!J$1,FALSE)</f>
        <v>COMUNA 3</v>
      </c>
      <c r="K1592" s="61" t="str">
        <f>VLOOKUP(Tabla14[[#This Row],[id]],Tabla2[],'aux buscarv'!K$1,FALSE)</f>
        <v>BALVANERA</v>
      </c>
      <c r="L1592" s="61" t="str">
        <f>VLOOKUP(Tabla14[[#This Row],[id]],Tabla2[],'aux buscarv'!L$1,FALSE)</f>
        <v>PLAZA MISERERE</v>
      </c>
      <c r="M1592" s="61" t="str">
        <f>VLOOKUP(Tabla14[[#This Row],[id]],Tabla2[],'aux buscarv'!M$1,FALSE)</f>
        <v>BARTOLOME MITRE 2819</v>
      </c>
      <c r="N1592" s="62" t="str">
        <f>VLOOKUP(Tabla14[[#This Row],[id]],Tabla2[],'aux buscarv'!N$1,FALSE)</f>
        <v>https://goo.gl/maps/kGz7g3EyRmjqTgpd8</v>
      </c>
      <c r="O1592" t="s">
        <v>109</v>
      </c>
      <c r="P1592" t="s">
        <v>110</v>
      </c>
      <c r="Q1592" t="s">
        <v>120</v>
      </c>
      <c r="R1592">
        <v>12</v>
      </c>
    </row>
    <row r="1593" spans="1:18" x14ac:dyDescent="0.25">
      <c r="A1593" t="s">
        <v>854</v>
      </c>
      <c r="B1593" s="46">
        <f>VLOOKUP(Tabla14[[#This Row],[id]],Tabla2[],'aux buscarv'!B$1,FALSE)</f>
        <v>45016</v>
      </c>
      <c r="C1593" s="61">
        <f>VLOOKUP(Tabla14[[#This Row],[id]],Tabla2[],'aux buscarv'!C$1,FALSE)</f>
        <v>31</v>
      </c>
      <c r="D1593" s="61">
        <f>VLOOKUP(Tabla14[[#This Row],[id]],Tabla2[],'aux buscarv'!D$1,FALSE)</f>
        <v>3</v>
      </c>
      <c r="E1593" s="61">
        <f>VLOOKUP(Tabla14[[#This Row],[id]],Tabla2[],'aux buscarv'!E$1,FALSE)</f>
        <v>2023</v>
      </c>
      <c r="F1593" s="61">
        <f>VLOOKUP(Tabla14[[#This Row],[id]],Tabla2[],'aux buscarv'!F$1,FALSE)</f>
        <v>14</v>
      </c>
      <c r="G1593" s="61" t="str">
        <f>VLOOKUP(Tabla14[[#This Row],[id]],Tabla2[],'aux buscarv'!G$1,FALSE)</f>
        <v>DAPPTE</v>
      </c>
      <c r="H1593" s="61" t="str">
        <f>VLOOKUP(Tabla14[[#This Row],[id]],Tabla2[],'aux buscarv'!H$1,FALSE)</f>
        <v>CABA</v>
      </c>
      <c r="I1593" s="61">
        <f>VLOOKUP(Tabla14[[#This Row],[id]],Tabla2[],'aux buscarv'!I$1,FALSE)</f>
        <v>66</v>
      </c>
      <c r="J1593" s="61" t="str">
        <f>VLOOKUP(Tabla14[[#This Row],[id]],Tabla2[],'aux buscarv'!J$1,FALSE)</f>
        <v>COMUNA 3</v>
      </c>
      <c r="K1593" s="61" t="str">
        <f>VLOOKUP(Tabla14[[#This Row],[id]],Tabla2[],'aux buscarv'!K$1,FALSE)</f>
        <v>BALVANERA</v>
      </c>
      <c r="L1593" s="61" t="str">
        <f>VLOOKUP(Tabla14[[#This Row],[id]],Tabla2[],'aux buscarv'!L$1,FALSE)</f>
        <v>PLAZA MISERERE</v>
      </c>
      <c r="M1593" s="61" t="str">
        <f>VLOOKUP(Tabla14[[#This Row],[id]],Tabla2[],'aux buscarv'!M$1,FALSE)</f>
        <v>BARTOLOME MITRE 2819</v>
      </c>
      <c r="N1593" s="62" t="str">
        <f>VLOOKUP(Tabla14[[#This Row],[id]],Tabla2[],'aux buscarv'!N$1,FALSE)</f>
        <v>https://goo.gl/maps/kGz7g3EyRmjqTgpd8</v>
      </c>
      <c r="O1593" t="s">
        <v>109</v>
      </c>
      <c r="P1593" t="s">
        <v>113</v>
      </c>
      <c r="Q1593" t="s">
        <v>112</v>
      </c>
      <c r="R1593">
        <v>45</v>
      </c>
    </row>
    <row r="1594" spans="1:18" x14ac:dyDescent="0.25">
      <c r="A1594" t="s">
        <v>854</v>
      </c>
      <c r="B1594" s="46">
        <f>VLOOKUP(Tabla14[[#This Row],[id]],Tabla2[],'aux buscarv'!B$1,FALSE)</f>
        <v>45016</v>
      </c>
      <c r="C1594" s="61">
        <f>VLOOKUP(Tabla14[[#This Row],[id]],Tabla2[],'aux buscarv'!C$1,FALSE)</f>
        <v>31</v>
      </c>
      <c r="D1594" s="61">
        <f>VLOOKUP(Tabla14[[#This Row],[id]],Tabla2[],'aux buscarv'!D$1,FALSE)</f>
        <v>3</v>
      </c>
      <c r="E1594" s="61">
        <f>VLOOKUP(Tabla14[[#This Row],[id]],Tabla2[],'aux buscarv'!E$1,FALSE)</f>
        <v>2023</v>
      </c>
      <c r="F1594" s="61">
        <f>VLOOKUP(Tabla14[[#This Row],[id]],Tabla2[],'aux buscarv'!F$1,FALSE)</f>
        <v>14</v>
      </c>
      <c r="G1594" s="61" t="str">
        <f>VLOOKUP(Tabla14[[#This Row],[id]],Tabla2[],'aux buscarv'!G$1,FALSE)</f>
        <v>DAPPTE</v>
      </c>
      <c r="H1594" s="61" t="str">
        <f>VLOOKUP(Tabla14[[#This Row],[id]],Tabla2[],'aux buscarv'!H$1,FALSE)</f>
        <v>CABA</v>
      </c>
      <c r="I1594" s="61">
        <f>VLOOKUP(Tabla14[[#This Row],[id]],Tabla2[],'aux buscarv'!I$1,FALSE)</f>
        <v>66</v>
      </c>
      <c r="J1594" s="61" t="str">
        <f>VLOOKUP(Tabla14[[#This Row],[id]],Tabla2[],'aux buscarv'!J$1,FALSE)</f>
        <v>COMUNA 3</v>
      </c>
      <c r="K1594" s="61" t="str">
        <f>VLOOKUP(Tabla14[[#This Row],[id]],Tabla2[],'aux buscarv'!K$1,FALSE)</f>
        <v>BALVANERA</v>
      </c>
      <c r="L1594" s="61" t="str">
        <f>VLOOKUP(Tabla14[[#This Row],[id]],Tabla2[],'aux buscarv'!L$1,FALSE)</f>
        <v>PLAZA MISERERE</v>
      </c>
      <c r="M1594" s="61" t="str">
        <f>VLOOKUP(Tabla14[[#This Row],[id]],Tabla2[],'aux buscarv'!M$1,FALSE)</f>
        <v>BARTOLOME MITRE 2819</v>
      </c>
      <c r="N1594" s="62" t="str">
        <f>VLOOKUP(Tabla14[[#This Row],[id]],Tabla2[],'aux buscarv'!N$1,FALSE)</f>
        <v>https://goo.gl/maps/kGz7g3EyRmjqTgpd8</v>
      </c>
      <c r="O1594" t="s">
        <v>114</v>
      </c>
      <c r="P1594" t="s">
        <v>115</v>
      </c>
      <c r="Q1594" t="s">
        <v>111</v>
      </c>
      <c r="R1594">
        <v>68</v>
      </c>
    </row>
    <row r="1595" spans="1:18" x14ac:dyDescent="0.25">
      <c r="A1595" t="s">
        <v>854</v>
      </c>
      <c r="B1595" s="46">
        <f>VLOOKUP(Tabla14[[#This Row],[id]],Tabla2[],'aux buscarv'!B$1,FALSE)</f>
        <v>45016</v>
      </c>
      <c r="C1595" s="61">
        <f>VLOOKUP(Tabla14[[#This Row],[id]],Tabla2[],'aux buscarv'!C$1,FALSE)</f>
        <v>31</v>
      </c>
      <c r="D1595" s="61">
        <f>VLOOKUP(Tabla14[[#This Row],[id]],Tabla2[],'aux buscarv'!D$1,FALSE)</f>
        <v>3</v>
      </c>
      <c r="E1595" s="61">
        <f>VLOOKUP(Tabla14[[#This Row],[id]],Tabla2[],'aux buscarv'!E$1,FALSE)</f>
        <v>2023</v>
      </c>
      <c r="F1595" s="61">
        <f>VLOOKUP(Tabla14[[#This Row],[id]],Tabla2[],'aux buscarv'!F$1,FALSE)</f>
        <v>14</v>
      </c>
      <c r="G1595" s="61" t="str">
        <f>VLOOKUP(Tabla14[[#This Row],[id]],Tabla2[],'aux buscarv'!G$1,FALSE)</f>
        <v>DAPPTE</v>
      </c>
      <c r="H1595" s="61" t="str">
        <f>VLOOKUP(Tabla14[[#This Row],[id]],Tabla2[],'aux buscarv'!H$1,FALSE)</f>
        <v>CABA</v>
      </c>
      <c r="I1595" s="61">
        <f>VLOOKUP(Tabla14[[#This Row],[id]],Tabla2[],'aux buscarv'!I$1,FALSE)</f>
        <v>66</v>
      </c>
      <c r="J1595" s="61" t="str">
        <f>VLOOKUP(Tabla14[[#This Row],[id]],Tabla2[],'aux buscarv'!J$1,FALSE)</f>
        <v>COMUNA 3</v>
      </c>
      <c r="K1595" s="61" t="str">
        <f>VLOOKUP(Tabla14[[#This Row],[id]],Tabla2[],'aux buscarv'!K$1,FALSE)</f>
        <v>BALVANERA</v>
      </c>
      <c r="L1595" s="61" t="str">
        <f>VLOOKUP(Tabla14[[#This Row],[id]],Tabla2[],'aux buscarv'!L$1,FALSE)</f>
        <v>PLAZA MISERERE</v>
      </c>
      <c r="M1595" s="61" t="str">
        <f>VLOOKUP(Tabla14[[#This Row],[id]],Tabla2[],'aux buscarv'!M$1,FALSE)</f>
        <v>BARTOLOME MITRE 2819</v>
      </c>
      <c r="N1595" s="62" t="str">
        <f>VLOOKUP(Tabla14[[#This Row],[id]],Tabla2[],'aux buscarv'!N$1,FALSE)</f>
        <v>https://goo.gl/maps/kGz7g3EyRmjqTgpd8</v>
      </c>
      <c r="O1595" t="s">
        <v>114</v>
      </c>
      <c r="P1595" t="s">
        <v>123</v>
      </c>
      <c r="Q1595" t="s">
        <v>124</v>
      </c>
      <c r="R1595">
        <v>7</v>
      </c>
    </row>
    <row r="1596" spans="1:18" x14ac:dyDescent="0.25">
      <c r="A1596" t="s">
        <v>854</v>
      </c>
      <c r="B1596" s="46">
        <f>VLOOKUP(Tabla14[[#This Row],[id]],Tabla2[],'aux buscarv'!B$1,FALSE)</f>
        <v>45016</v>
      </c>
      <c r="C1596" s="61">
        <f>VLOOKUP(Tabla14[[#This Row],[id]],Tabla2[],'aux buscarv'!C$1,FALSE)</f>
        <v>31</v>
      </c>
      <c r="D1596" s="61">
        <f>VLOOKUP(Tabla14[[#This Row],[id]],Tabla2[],'aux buscarv'!D$1,FALSE)</f>
        <v>3</v>
      </c>
      <c r="E1596" s="61">
        <f>VLOOKUP(Tabla14[[#This Row],[id]],Tabla2[],'aux buscarv'!E$1,FALSE)</f>
        <v>2023</v>
      </c>
      <c r="F1596" s="61">
        <f>VLOOKUP(Tabla14[[#This Row],[id]],Tabla2[],'aux buscarv'!F$1,FALSE)</f>
        <v>14</v>
      </c>
      <c r="G1596" s="61" t="str">
        <f>VLOOKUP(Tabla14[[#This Row],[id]],Tabla2[],'aux buscarv'!G$1,FALSE)</f>
        <v>DAPPTE</v>
      </c>
      <c r="H1596" s="61" t="str">
        <f>VLOOKUP(Tabla14[[#This Row],[id]],Tabla2[],'aux buscarv'!H$1,FALSE)</f>
        <v>CABA</v>
      </c>
      <c r="I1596" s="61">
        <f>VLOOKUP(Tabla14[[#This Row],[id]],Tabla2[],'aux buscarv'!I$1,FALSE)</f>
        <v>66</v>
      </c>
      <c r="J1596" s="61" t="str">
        <f>VLOOKUP(Tabla14[[#This Row],[id]],Tabla2[],'aux buscarv'!J$1,FALSE)</f>
        <v>COMUNA 3</v>
      </c>
      <c r="K1596" s="61" t="str">
        <f>VLOOKUP(Tabla14[[#This Row],[id]],Tabla2[],'aux buscarv'!K$1,FALSE)</f>
        <v>BALVANERA</v>
      </c>
      <c r="L1596" s="61" t="str">
        <f>VLOOKUP(Tabla14[[#This Row],[id]],Tabla2[],'aux buscarv'!L$1,FALSE)</f>
        <v>PLAZA MISERERE</v>
      </c>
      <c r="M1596" s="61" t="str">
        <f>VLOOKUP(Tabla14[[#This Row],[id]],Tabla2[],'aux buscarv'!M$1,FALSE)</f>
        <v>BARTOLOME MITRE 2819</v>
      </c>
      <c r="N1596" s="62" t="str">
        <f>VLOOKUP(Tabla14[[#This Row],[id]],Tabla2[],'aux buscarv'!N$1,FALSE)</f>
        <v>https://goo.gl/maps/kGz7g3EyRmjqTgpd8</v>
      </c>
      <c r="O1596" t="s">
        <v>114</v>
      </c>
      <c r="P1596" t="s">
        <v>123</v>
      </c>
      <c r="Q1596" t="s">
        <v>111</v>
      </c>
      <c r="R1596">
        <v>36</v>
      </c>
    </row>
    <row r="1597" spans="1:18" x14ac:dyDescent="0.25">
      <c r="A1597" t="s">
        <v>854</v>
      </c>
      <c r="B1597" s="46">
        <f>VLOOKUP(Tabla14[[#This Row],[id]],Tabla2[],'aux buscarv'!B$1,FALSE)</f>
        <v>45016</v>
      </c>
      <c r="C1597" s="61">
        <f>VLOOKUP(Tabla14[[#This Row],[id]],Tabla2[],'aux buscarv'!C$1,FALSE)</f>
        <v>31</v>
      </c>
      <c r="D1597" s="61">
        <f>VLOOKUP(Tabla14[[#This Row],[id]],Tabla2[],'aux buscarv'!D$1,FALSE)</f>
        <v>3</v>
      </c>
      <c r="E1597" s="61">
        <f>VLOOKUP(Tabla14[[#This Row],[id]],Tabla2[],'aux buscarv'!E$1,FALSE)</f>
        <v>2023</v>
      </c>
      <c r="F1597" s="61">
        <f>VLOOKUP(Tabla14[[#This Row],[id]],Tabla2[],'aux buscarv'!F$1,FALSE)</f>
        <v>14</v>
      </c>
      <c r="G1597" s="61" t="str">
        <f>VLOOKUP(Tabla14[[#This Row],[id]],Tabla2[],'aux buscarv'!G$1,FALSE)</f>
        <v>DAPPTE</v>
      </c>
      <c r="H1597" s="61" t="str">
        <f>VLOOKUP(Tabla14[[#This Row],[id]],Tabla2[],'aux buscarv'!H$1,FALSE)</f>
        <v>CABA</v>
      </c>
      <c r="I1597" s="61">
        <f>VLOOKUP(Tabla14[[#This Row],[id]],Tabla2[],'aux buscarv'!I$1,FALSE)</f>
        <v>66</v>
      </c>
      <c r="J1597" s="61" t="str">
        <f>VLOOKUP(Tabla14[[#This Row],[id]],Tabla2[],'aux buscarv'!J$1,FALSE)</f>
        <v>COMUNA 3</v>
      </c>
      <c r="K1597" s="61" t="str">
        <f>VLOOKUP(Tabla14[[#This Row],[id]],Tabla2[],'aux buscarv'!K$1,FALSE)</f>
        <v>BALVANERA</v>
      </c>
      <c r="L1597" s="61" t="str">
        <f>VLOOKUP(Tabla14[[#This Row],[id]],Tabla2[],'aux buscarv'!L$1,FALSE)</f>
        <v>PLAZA MISERERE</v>
      </c>
      <c r="M1597" s="61" t="str">
        <f>VLOOKUP(Tabla14[[#This Row],[id]],Tabla2[],'aux buscarv'!M$1,FALSE)</f>
        <v>BARTOLOME MITRE 2819</v>
      </c>
      <c r="N1597" s="62" t="str">
        <f>VLOOKUP(Tabla14[[#This Row],[id]],Tabla2[],'aux buscarv'!N$1,FALSE)</f>
        <v>https://goo.gl/maps/kGz7g3EyRmjqTgpd8</v>
      </c>
      <c r="O1597" t="s">
        <v>129</v>
      </c>
      <c r="P1597" t="s">
        <v>1022</v>
      </c>
      <c r="Q1597" t="s">
        <v>111</v>
      </c>
      <c r="R1597">
        <v>12</v>
      </c>
    </row>
    <row r="1598" spans="1:18" x14ac:dyDescent="0.25">
      <c r="A1598" t="s">
        <v>854</v>
      </c>
      <c r="B1598" s="46">
        <f>VLOOKUP(Tabla14[[#This Row],[id]],Tabla2[],'aux buscarv'!B$1,FALSE)</f>
        <v>45016</v>
      </c>
      <c r="C1598" s="61">
        <f>VLOOKUP(Tabla14[[#This Row],[id]],Tabla2[],'aux buscarv'!C$1,FALSE)</f>
        <v>31</v>
      </c>
      <c r="D1598" s="61">
        <f>VLOOKUP(Tabla14[[#This Row],[id]],Tabla2[],'aux buscarv'!D$1,FALSE)</f>
        <v>3</v>
      </c>
      <c r="E1598" s="61">
        <f>VLOOKUP(Tabla14[[#This Row],[id]],Tabla2[],'aux buscarv'!E$1,FALSE)</f>
        <v>2023</v>
      </c>
      <c r="F1598" s="61">
        <f>VLOOKUP(Tabla14[[#This Row],[id]],Tabla2[],'aux buscarv'!F$1,FALSE)</f>
        <v>14</v>
      </c>
      <c r="G1598" s="61" t="str">
        <f>VLOOKUP(Tabla14[[#This Row],[id]],Tabla2[],'aux buscarv'!G$1,FALSE)</f>
        <v>DAPPTE</v>
      </c>
      <c r="H1598" s="61" t="str">
        <f>VLOOKUP(Tabla14[[#This Row],[id]],Tabla2[],'aux buscarv'!H$1,FALSE)</f>
        <v>CABA</v>
      </c>
      <c r="I1598" s="61">
        <f>VLOOKUP(Tabla14[[#This Row],[id]],Tabla2[],'aux buscarv'!I$1,FALSE)</f>
        <v>66</v>
      </c>
      <c r="J1598" s="61" t="str">
        <f>VLOOKUP(Tabla14[[#This Row],[id]],Tabla2[],'aux buscarv'!J$1,FALSE)</f>
        <v>COMUNA 3</v>
      </c>
      <c r="K1598" s="61" t="str">
        <f>VLOOKUP(Tabla14[[#This Row],[id]],Tabla2[],'aux buscarv'!K$1,FALSE)</f>
        <v>BALVANERA</v>
      </c>
      <c r="L1598" s="61" t="str">
        <f>VLOOKUP(Tabla14[[#This Row],[id]],Tabla2[],'aux buscarv'!L$1,FALSE)</f>
        <v>PLAZA MISERERE</v>
      </c>
      <c r="M1598" s="61" t="str">
        <f>VLOOKUP(Tabla14[[#This Row],[id]],Tabla2[],'aux buscarv'!M$1,FALSE)</f>
        <v>BARTOLOME MITRE 2819</v>
      </c>
      <c r="N1598" s="62" t="str">
        <f>VLOOKUP(Tabla14[[#This Row],[id]],Tabla2[],'aux buscarv'!N$1,FALSE)</f>
        <v>https://goo.gl/maps/kGz7g3EyRmjqTgpd8</v>
      </c>
      <c r="O1598" t="s">
        <v>129</v>
      </c>
      <c r="P1598" t="s">
        <v>1022</v>
      </c>
      <c r="Q1598" t="s">
        <v>131</v>
      </c>
      <c r="R1598">
        <v>5</v>
      </c>
    </row>
    <row r="1599" spans="1:18" x14ac:dyDescent="0.25">
      <c r="A1599" t="s">
        <v>854</v>
      </c>
      <c r="B1599" s="46">
        <f>VLOOKUP(Tabla14[[#This Row],[id]],Tabla2[],'aux buscarv'!B$1,FALSE)</f>
        <v>45016</v>
      </c>
      <c r="C1599" s="61">
        <f>VLOOKUP(Tabla14[[#This Row],[id]],Tabla2[],'aux buscarv'!C$1,FALSE)</f>
        <v>31</v>
      </c>
      <c r="D1599" s="61">
        <f>VLOOKUP(Tabla14[[#This Row],[id]],Tabla2[],'aux buscarv'!D$1,FALSE)</f>
        <v>3</v>
      </c>
      <c r="E1599" s="61">
        <f>VLOOKUP(Tabla14[[#This Row],[id]],Tabla2[],'aux buscarv'!E$1,FALSE)</f>
        <v>2023</v>
      </c>
      <c r="F1599" s="61">
        <f>VLOOKUP(Tabla14[[#This Row],[id]],Tabla2[],'aux buscarv'!F$1,FALSE)</f>
        <v>14</v>
      </c>
      <c r="G1599" s="61" t="str">
        <f>VLOOKUP(Tabla14[[#This Row],[id]],Tabla2[],'aux buscarv'!G$1,FALSE)</f>
        <v>DAPPTE</v>
      </c>
      <c r="H1599" s="61" t="str">
        <f>VLOOKUP(Tabla14[[#This Row],[id]],Tabla2[],'aux buscarv'!H$1,FALSE)</f>
        <v>CABA</v>
      </c>
      <c r="I1599" s="61">
        <f>VLOOKUP(Tabla14[[#This Row],[id]],Tabla2[],'aux buscarv'!I$1,FALSE)</f>
        <v>66</v>
      </c>
      <c r="J1599" s="61" t="str">
        <f>VLOOKUP(Tabla14[[#This Row],[id]],Tabla2[],'aux buscarv'!J$1,FALSE)</f>
        <v>COMUNA 3</v>
      </c>
      <c r="K1599" s="61" t="str">
        <f>VLOOKUP(Tabla14[[#This Row],[id]],Tabla2[],'aux buscarv'!K$1,FALSE)</f>
        <v>BALVANERA</v>
      </c>
      <c r="L1599" s="61" t="str">
        <f>VLOOKUP(Tabla14[[#This Row],[id]],Tabla2[],'aux buscarv'!L$1,FALSE)</f>
        <v>PLAZA MISERERE</v>
      </c>
      <c r="M1599" s="61" t="str">
        <f>VLOOKUP(Tabla14[[#This Row],[id]],Tabla2[],'aux buscarv'!M$1,FALSE)</f>
        <v>BARTOLOME MITRE 2819</v>
      </c>
      <c r="N1599" s="62" t="str">
        <f>VLOOKUP(Tabla14[[#This Row],[id]],Tabla2[],'aux buscarv'!N$1,FALSE)</f>
        <v>https://goo.gl/maps/kGz7g3EyRmjqTgpd8</v>
      </c>
      <c r="O1599" t="s">
        <v>129</v>
      </c>
      <c r="P1599" t="s">
        <v>1022</v>
      </c>
      <c r="Q1599" t="s">
        <v>132</v>
      </c>
      <c r="R1599">
        <v>7</v>
      </c>
    </row>
    <row r="1600" spans="1:18" x14ac:dyDescent="0.25">
      <c r="A1600" t="s">
        <v>854</v>
      </c>
      <c r="B1600" s="46">
        <f>VLOOKUP(Tabla14[[#This Row],[id]],Tabla2[],'aux buscarv'!B$1,FALSE)</f>
        <v>45016</v>
      </c>
      <c r="C1600" s="61">
        <f>VLOOKUP(Tabla14[[#This Row],[id]],Tabla2[],'aux buscarv'!C$1,FALSE)</f>
        <v>31</v>
      </c>
      <c r="D1600" s="61">
        <f>VLOOKUP(Tabla14[[#This Row],[id]],Tabla2[],'aux buscarv'!D$1,FALSE)</f>
        <v>3</v>
      </c>
      <c r="E1600" s="61">
        <f>VLOOKUP(Tabla14[[#This Row],[id]],Tabla2[],'aux buscarv'!E$1,FALSE)</f>
        <v>2023</v>
      </c>
      <c r="F1600" s="61">
        <f>VLOOKUP(Tabla14[[#This Row],[id]],Tabla2[],'aux buscarv'!F$1,FALSE)</f>
        <v>14</v>
      </c>
      <c r="G1600" s="61" t="str">
        <f>VLOOKUP(Tabla14[[#This Row],[id]],Tabla2[],'aux buscarv'!G$1,FALSE)</f>
        <v>DAPPTE</v>
      </c>
      <c r="H1600" s="61" t="str">
        <f>VLOOKUP(Tabla14[[#This Row],[id]],Tabla2[],'aux buscarv'!H$1,FALSE)</f>
        <v>CABA</v>
      </c>
      <c r="I1600" s="61">
        <f>VLOOKUP(Tabla14[[#This Row],[id]],Tabla2[],'aux buscarv'!I$1,FALSE)</f>
        <v>66</v>
      </c>
      <c r="J1600" s="61" t="str">
        <f>VLOOKUP(Tabla14[[#This Row],[id]],Tabla2[],'aux buscarv'!J$1,FALSE)</f>
        <v>COMUNA 3</v>
      </c>
      <c r="K1600" s="61" t="str">
        <f>VLOOKUP(Tabla14[[#This Row],[id]],Tabla2[],'aux buscarv'!K$1,FALSE)</f>
        <v>BALVANERA</v>
      </c>
      <c r="L1600" s="61" t="str">
        <f>VLOOKUP(Tabla14[[#This Row],[id]],Tabla2[],'aux buscarv'!L$1,FALSE)</f>
        <v>PLAZA MISERERE</v>
      </c>
      <c r="M1600" s="61" t="str">
        <f>VLOOKUP(Tabla14[[#This Row],[id]],Tabla2[],'aux buscarv'!M$1,FALSE)</f>
        <v>BARTOLOME MITRE 2819</v>
      </c>
      <c r="N1600" s="62" t="str">
        <f>VLOOKUP(Tabla14[[#This Row],[id]],Tabla2[],'aux buscarv'!N$1,FALSE)</f>
        <v>https://goo.gl/maps/kGz7g3EyRmjqTgpd8</v>
      </c>
      <c r="O1600" t="s">
        <v>129</v>
      </c>
      <c r="P1600" t="s">
        <v>1022</v>
      </c>
      <c r="Q1600" t="s">
        <v>133</v>
      </c>
      <c r="R1600">
        <v>4</v>
      </c>
    </row>
    <row r="1601" spans="1:18" x14ac:dyDescent="0.25">
      <c r="A1601" t="s">
        <v>854</v>
      </c>
      <c r="B1601" s="46">
        <f>VLOOKUP(Tabla14[[#This Row],[id]],Tabla2[],'aux buscarv'!B$1,FALSE)</f>
        <v>45016</v>
      </c>
      <c r="C1601" s="61">
        <f>VLOOKUP(Tabla14[[#This Row],[id]],Tabla2[],'aux buscarv'!C$1,FALSE)</f>
        <v>31</v>
      </c>
      <c r="D1601" s="61">
        <f>VLOOKUP(Tabla14[[#This Row],[id]],Tabla2[],'aux buscarv'!D$1,FALSE)</f>
        <v>3</v>
      </c>
      <c r="E1601" s="61">
        <f>VLOOKUP(Tabla14[[#This Row],[id]],Tabla2[],'aux buscarv'!E$1,FALSE)</f>
        <v>2023</v>
      </c>
      <c r="F1601" s="61">
        <f>VLOOKUP(Tabla14[[#This Row],[id]],Tabla2[],'aux buscarv'!F$1,FALSE)</f>
        <v>14</v>
      </c>
      <c r="G1601" s="61" t="str">
        <f>VLOOKUP(Tabla14[[#This Row],[id]],Tabla2[],'aux buscarv'!G$1,FALSE)</f>
        <v>DAPPTE</v>
      </c>
      <c r="H1601" s="61" t="str">
        <f>VLOOKUP(Tabla14[[#This Row],[id]],Tabla2[],'aux buscarv'!H$1,FALSE)</f>
        <v>CABA</v>
      </c>
      <c r="I1601" s="61">
        <f>VLOOKUP(Tabla14[[#This Row],[id]],Tabla2[],'aux buscarv'!I$1,FALSE)</f>
        <v>66</v>
      </c>
      <c r="J1601" s="61" t="str">
        <f>VLOOKUP(Tabla14[[#This Row],[id]],Tabla2[],'aux buscarv'!J$1,FALSE)</f>
        <v>COMUNA 3</v>
      </c>
      <c r="K1601" s="61" t="str">
        <f>VLOOKUP(Tabla14[[#This Row],[id]],Tabla2[],'aux buscarv'!K$1,FALSE)</f>
        <v>BALVANERA</v>
      </c>
      <c r="L1601" s="61" t="str">
        <f>VLOOKUP(Tabla14[[#This Row],[id]],Tabla2[],'aux buscarv'!L$1,FALSE)</f>
        <v>PLAZA MISERERE</v>
      </c>
      <c r="M1601" s="61" t="str">
        <f>VLOOKUP(Tabla14[[#This Row],[id]],Tabla2[],'aux buscarv'!M$1,FALSE)</f>
        <v>BARTOLOME MITRE 2819</v>
      </c>
      <c r="N1601" s="62" t="str">
        <f>VLOOKUP(Tabla14[[#This Row],[id]],Tabla2[],'aux buscarv'!N$1,FALSE)</f>
        <v>https://goo.gl/maps/kGz7g3EyRmjqTgpd8</v>
      </c>
      <c r="O1601" t="s">
        <v>129</v>
      </c>
      <c r="P1601" t="s">
        <v>1022</v>
      </c>
      <c r="Q1601" t="s">
        <v>134</v>
      </c>
      <c r="R1601">
        <v>1</v>
      </c>
    </row>
    <row r="1602" spans="1:18" x14ac:dyDescent="0.25">
      <c r="A1602" t="s">
        <v>854</v>
      </c>
      <c r="B1602" s="46">
        <f>VLOOKUP(Tabla14[[#This Row],[id]],Tabla2[],'aux buscarv'!B$1,FALSE)</f>
        <v>45016</v>
      </c>
      <c r="C1602" s="61">
        <f>VLOOKUP(Tabla14[[#This Row],[id]],Tabla2[],'aux buscarv'!C$1,FALSE)</f>
        <v>31</v>
      </c>
      <c r="D1602" s="61">
        <f>VLOOKUP(Tabla14[[#This Row],[id]],Tabla2[],'aux buscarv'!D$1,FALSE)</f>
        <v>3</v>
      </c>
      <c r="E1602" s="61">
        <f>VLOOKUP(Tabla14[[#This Row],[id]],Tabla2[],'aux buscarv'!E$1,FALSE)</f>
        <v>2023</v>
      </c>
      <c r="F1602" s="61">
        <f>VLOOKUP(Tabla14[[#This Row],[id]],Tabla2[],'aux buscarv'!F$1,FALSE)</f>
        <v>14</v>
      </c>
      <c r="G1602" s="61" t="str">
        <f>VLOOKUP(Tabla14[[#This Row],[id]],Tabla2[],'aux buscarv'!G$1,FALSE)</f>
        <v>DAPPTE</v>
      </c>
      <c r="H1602" s="61" t="str">
        <f>VLOOKUP(Tabla14[[#This Row],[id]],Tabla2[],'aux buscarv'!H$1,FALSE)</f>
        <v>CABA</v>
      </c>
      <c r="I1602" s="61">
        <f>VLOOKUP(Tabla14[[#This Row],[id]],Tabla2[],'aux buscarv'!I$1,FALSE)</f>
        <v>66</v>
      </c>
      <c r="J1602" s="61" t="str">
        <f>VLOOKUP(Tabla14[[#This Row],[id]],Tabla2[],'aux buscarv'!J$1,FALSE)</f>
        <v>COMUNA 3</v>
      </c>
      <c r="K1602" s="61" t="str">
        <f>VLOOKUP(Tabla14[[#This Row],[id]],Tabla2[],'aux buscarv'!K$1,FALSE)</f>
        <v>BALVANERA</v>
      </c>
      <c r="L1602" s="61" t="str">
        <f>VLOOKUP(Tabla14[[#This Row],[id]],Tabla2[],'aux buscarv'!L$1,FALSE)</f>
        <v>PLAZA MISERERE</v>
      </c>
      <c r="M1602" s="61" t="str">
        <f>VLOOKUP(Tabla14[[#This Row],[id]],Tabla2[],'aux buscarv'!M$1,FALSE)</f>
        <v>BARTOLOME MITRE 2819</v>
      </c>
      <c r="N1602" s="62" t="str">
        <f>VLOOKUP(Tabla14[[#This Row],[id]],Tabla2[],'aux buscarv'!N$1,FALSE)</f>
        <v>https://goo.gl/maps/kGz7g3EyRmjqTgpd8</v>
      </c>
      <c r="O1602" t="s">
        <v>151</v>
      </c>
      <c r="P1602" t="s">
        <v>151</v>
      </c>
      <c r="Q1602" t="s">
        <v>111</v>
      </c>
      <c r="R1602">
        <v>22</v>
      </c>
    </row>
    <row r="1603" spans="1:18" x14ac:dyDescent="0.25">
      <c r="A1603" t="s">
        <v>854</v>
      </c>
      <c r="B1603" s="46">
        <f>VLOOKUP(Tabla14[[#This Row],[id]],Tabla2[],'aux buscarv'!B$1,FALSE)</f>
        <v>45016</v>
      </c>
      <c r="C1603" s="61">
        <f>VLOOKUP(Tabla14[[#This Row],[id]],Tabla2[],'aux buscarv'!C$1,FALSE)</f>
        <v>31</v>
      </c>
      <c r="D1603" s="61">
        <f>VLOOKUP(Tabla14[[#This Row],[id]],Tabla2[],'aux buscarv'!D$1,FALSE)</f>
        <v>3</v>
      </c>
      <c r="E1603" s="61">
        <f>VLOOKUP(Tabla14[[#This Row],[id]],Tabla2[],'aux buscarv'!E$1,FALSE)</f>
        <v>2023</v>
      </c>
      <c r="F1603" s="61">
        <f>VLOOKUP(Tabla14[[#This Row],[id]],Tabla2[],'aux buscarv'!F$1,FALSE)</f>
        <v>14</v>
      </c>
      <c r="G1603" s="61" t="str">
        <f>VLOOKUP(Tabla14[[#This Row],[id]],Tabla2[],'aux buscarv'!G$1,FALSE)</f>
        <v>DAPPTE</v>
      </c>
      <c r="H1603" s="61" t="str">
        <f>VLOOKUP(Tabla14[[#This Row],[id]],Tabla2[],'aux buscarv'!H$1,FALSE)</f>
        <v>CABA</v>
      </c>
      <c r="I1603" s="61">
        <f>VLOOKUP(Tabla14[[#This Row],[id]],Tabla2[],'aux buscarv'!I$1,FALSE)</f>
        <v>66</v>
      </c>
      <c r="J1603" s="61" t="str">
        <f>VLOOKUP(Tabla14[[#This Row],[id]],Tabla2[],'aux buscarv'!J$1,FALSE)</f>
        <v>COMUNA 3</v>
      </c>
      <c r="K1603" s="61" t="str">
        <f>VLOOKUP(Tabla14[[#This Row],[id]],Tabla2[],'aux buscarv'!K$1,FALSE)</f>
        <v>BALVANERA</v>
      </c>
      <c r="L1603" s="61" t="str">
        <f>VLOOKUP(Tabla14[[#This Row],[id]],Tabla2[],'aux buscarv'!L$1,FALSE)</f>
        <v>PLAZA MISERERE</v>
      </c>
      <c r="M1603" s="61" t="str">
        <f>VLOOKUP(Tabla14[[#This Row],[id]],Tabla2[],'aux buscarv'!M$1,FALSE)</f>
        <v>BARTOLOME MITRE 2819</v>
      </c>
      <c r="N1603" s="62" t="str">
        <f>VLOOKUP(Tabla14[[#This Row],[id]],Tabla2[],'aux buscarv'!N$1,FALSE)</f>
        <v>https://goo.gl/maps/kGz7g3EyRmjqTgpd8</v>
      </c>
      <c r="O1603" t="s">
        <v>151</v>
      </c>
      <c r="P1603" t="s">
        <v>151</v>
      </c>
      <c r="Q1603" t="s">
        <v>142</v>
      </c>
      <c r="R1603">
        <v>44</v>
      </c>
    </row>
    <row r="1604" spans="1:18" x14ac:dyDescent="0.25">
      <c r="A1604" t="s">
        <v>871</v>
      </c>
      <c r="B1604" s="46">
        <f>VLOOKUP(Tabla14[[#This Row],[id]],Tabla2[],'aux buscarv'!B$1,FALSE)</f>
        <v>45014</v>
      </c>
      <c r="C1604" s="61">
        <f>VLOOKUP(Tabla14[[#This Row],[id]],Tabla2[],'aux buscarv'!C$1,FALSE)</f>
        <v>29</v>
      </c>
      <c r="D1604" s="61">
        <f>VLOOKUP(Tabla14[[#This Row],[id]],Tabla2[],'aux buscarv'!D$1,FALSE)</f>
        <v>3</v>
      </c>
      <c r="E1604" s="61">
        <f>VLOOKUP(Tabla14[[#This Row],[id]],Tabla2[],'aux buscarv'!E$1,FALSE)</f>
        <v>2023</v>
      </c>
      <c r="F1604" s="61">
        <f>VLOOKUP(Tabla14[[#This Row],[id]],Tabla2[],'aux buscarv'!F$1,FALSE)</f>
        <v>14</v>
      </c>
      <c r="G1604" s="61" t="str">
        <f>VLOOKUP(Tabla14[[#This Row],[id]],Tabla2[],'aux buscarv'!G$1,FALSE)</f>
        <v>DAPPTE</v>
      </c>
      <c r="H1604" s="61" t="str">
        <f>VLOOKUP(Tabla14[[#This Row],[id]],Tabla2[],'aux buscarv'!H$1,FALSE)</f>
        <v>CABA</v>
      </c>
      <c r="I1604" s="61">
        <f>VLOOKUP(Tabla14[[#This Row],[id]],Tabla2[],'aux buscarv'!I$1,FALSE)</f>
        <v>68</v>
      </c>
      <c r="J1604" s="61" t="str">
        <f>VLOOKUP(Tabla14[[#This Row],[id]],Tabla2[],'aux buscarv'!J$1,FALSE)</f>
        <v>COMUNA 13</v>
      </c>
      <c r="K1604" s="61" t="str">
        <f>VLOOKUP(Tabla14[[#This Row],[id]],Tabla2[],'aux buscarv'!K$1,FALSE)</f>
        <v>BELGRANO</v>
      </c>
      <c r="L1604" s="61" t="str">
        <f>VLOOKUP(Tabla14[[#This Row],[id]],Tabla2[],'aux buscarv'!L$1,FALSE)</f>
        <v>ESTACION BELGRANO C LINEA MITRE</v>
      </c>
      <c r="M1604" s="61" t="str">
        <f>VLOOKUP(Tabla14[[#This Row],[id]],Tabla2[],'aux buscarv'!M$1,FALSE)</f>
        <v>AV VIRREY VERTIZ 1980 ENTRE SUCRE Y ECHEVERRIA</v>
      </c>
      <c r="N1604" s="62" t="str">
        <f>VLOOKUP(Tabla14[[#This Row],[id]],Tabla2[],'aux buscarv'!N$1,FALSE)</f>
        <v>https://goo.gl/maps/CTZudiGqeP9sFstP8</v>
      </c>
      <c r="O1604" t="s">
        <v>109</v>
      </c>
      <c r="P1604" t="s">
        <v>110</v>
      </c>
      <c r="Q1604" t="s">
        <v>111</v>
      </c>
      <c r="R1604">
        <v>23</v>
      </c>
    </row>
    <row r="1605" spans="1:18" x14ac:dyDescent="0.25">
      <c r="A1605" t="s">
        <v>871</v>
      </c>
      <c r="B1605" s="46">
        <f>VLOOKUP(Tabla14[[#This Row],[id]],Tabla2[],'aux buscarv'!B$1,FALSE)</f>
        <v>45014</v>
      </c>
      <c r="C1605" s="61">
        <f>VLOOKUP(Tabla14[[#This Row],[id]],Tabla2[],'aux buscarv'!C$1,FALSE)</f>
        <v>29</v>
      </c>
      <c r="D1605" s="61">
        <f>VLOOKUP(Tabla14[[#This Row],[id]],Tabla2[],'aux buscarv'!D$1,FALSE)</f>
        <v>3</v>
      </c>
      <c r="E1605" s="61">
        <f>VLOOKUP(Tabla14[[#This Row],[id]],Tabla2[],'aux buscarv'!E$1,FALSE)</f>
        <v>2023</v>
      </c>
      <c r="F1605" s="61">
        <f>VLOOKUP(Tabla14[[#This Row],[id]],Tabla2[],'aux buscarv'!F$1,FALSE)</f>
        <v>14</v>
      </c>
      <c r="G1605" s="61" t="str">
        <f>VLOOKUP(Tabla14[[#This Row],[id]],Tabla2[],'aux buscarv'!G$1,FALSE)</f>
        <v>DAPPTE</v>
      </c>
      <c r="H1605" s="61" t="str">
        <f>VLOOKUP(Tabla14[[#This Row],[id]],Tabla2[],'aux buscarv'!H$1,FALSE)</f>
        <v>CABA</v>
      </c>
      <c r="I1605" s="61">
        <f>VLOOKUP(Tabla14[[#This Row],[id]],Tabla2[],'aux buscarv'!I$1,FALSE)</f>
        <v>68</v>
      </c>
      <c r="J1605" s="61" t="str">
        <f>VLOOKUP(Tabla14[[#This Row],[id]],Tabla2[],'aux buscarv'!J$1,FALSE)</f>
        <v>COMUNA 13</v>
      </c>
      <c r="K1605" s="61" t="str">
        <f>VLOOKUP(Tabla14[[#This Row],[id]],Tabla2[],'aux buscarv'!K$1,FALSE)</f>
        <v>BELGRANO</v>
      </c>
      <c r="L1605" s="61" t="str">
        <f>VLOOKUP(Tabla14[[#This Row],[id]],Tabla2[],'aux buscarv'!L$1,FALSE)</f>
        <v>ESTACION BELGRANO C LINEA MITRE</v>
      </c>
      <c r="M1605" s="61" t="str">
        <f>VLOOKUP(Tabla14[[#This Row],[id]],Tabla2[],'aux buscarv'!M$1,FALSE)</f>
        <v>AV VIRREY VERTIZ 1980 ENTRE SUCRE Y ECHEVERRIA</v>
      </c>
      <c r="N1605" s="62" t="str">
        <f>VLOOKUP(Tabla14[[#This Row],[id]],Tabla2[],'aux buscarv'!N$1,FALSE)</f>
        <v>https://goo.gl/maps/CTZudiGqeP9sFstP8</v>
      </c>
      <c r="O1605" t="s">
        <v>109</v>
      </c>
      <c r="P1605" t="s">
        <v>110</v>
      </c>
      <c r="Q1605" t="s">
        <v>112</v>
      </c>
      <c r="R1605">
        <v>53</v>
      </c>
    </row>
    <row r="1606" spans="1:18" x14ac:dyDescent="0.25">
      <c r="A1606" t="s">
        <v>871</v>
      </c>
      <c r="B1606" s="46">
        <f>VLOOKUP(Tabla14[[#This Row],[id]],Tabla2[],'aux buscarv'!B$1,FALSE)</f>
        <v>45014</v>
      </c>
      <c r="C1606" s="61">
        <f>VLOOKUP(Tabla14[[#This Row],[id]],Tabla2[],'aux buscarv'!C$1,FALSE)</f>
        <v>29</v>
      </c>
      <c r="D1606" s="61">
        <f>VLOOKUP(Tabla14[[#This Row],[id]],Tabla2[],'aux buscarv'!D$1,FALSE)</f>
        <v>3</v>
      </c>
      <c r="E1606" s="61">
        <f>VLOOKUP(Tabla14[[#This Row],[id]],Tabla2[],'aux buscarv'!E$1,FALSE)</f>
        <v>2023</v>
      </c>
      <c r="F1606" s="61">
        <f>VLOOKUP(Tabla14[[#This Row],[id]],Tabla2[],'aux buscarv'!F$1,FALSE)</f>
        <v>14</v>
      </c>
      <c r="G1606" s="61" t="str">
        <f>VLOOKUP(Tabla14[[#This Row],[id]],Tabla2[],'aux buscarv'!G$1,FALSE)</f>
        <v>DAPPTE</v>
      </c>
      <c r="H1606" s="61" t="str">
        <f>VLOOKUP(Tabla14[[#This Row],[id]],Tabla2[],'aux buscarv'!H$1,FALSE)</f>
        <v>CABA</v>
      </c>
      <c r="I1606" s="61">
        <f>VLOOKUP(Tabla14[[#This Row],[id]],Tabla2[],'aux buscarv'!I$1,FALSE)</f>
        <v>68</v>
      </c>
      <c r="J1606" s="61" t="str">
        <f>VLOOKUP(Tabla14[[#This Row],[id]],Tabla2[],'aux buscarv'!J$1,FALSE)</f>
        <v>COMUNA 13</v>
      </c>
      <c r="K1606" s="61" t="str">
        <f>VLOOKUP(Tabla14[[#This Row],[id]],Tabla2[],'aux buscarv'!K$1,FALSE)</f>
        <v>BELGRANO</v>
      </c>
      <c r="L1606" s="61" t="str">
        <f>VLOOKUP(Tabla14[[#This Row],[id]],Tabla2[],'aux buscarv'!L$1,FALSE)</f>
        <v>ESTACION BELGRANO C LINEA MITRE</v>
      </c>
      <c r="M1606" s="61" t="str">
        <f>VLOOKUP(Tabla14[[#This Row],[id]],Tabla2[],'aux buscarv'!M$1,FALSE)</f>
        <v>AV VIRREY VERTIZ 1980 ENTRE SUCRE Y ECHEVERRIA</v>
      </c>
      <c r="N1606" s="62" t="str">
        <f>VLOOKUP(Tabla14[[#This Row],[id]],Tabla2[],'aux buscarv'!N$1,FALSE)</f>
        <v>https://goo.gl/maps/CTZudiGqeP9sFstP8</v>
      </c>
      <c r="O1606" t="s">
        <v>109</v>
      </c>
      <c r="P1606" t="s">
        <v>113</v>
      </c>
      <c r="Q1606" t="s">
        <v>112</v>
      </c>
      <c r="R1606">
        <v>14</v>
      </c>
    </row>
    <row r="1607" spans="1:18" x14ac:dyDescent="0.25">
      <c r="A1607" t="s">
        <v>871</v>
      </c>
      <c r="B1607" s="46">
        <f>VLOOKUP(Tabla14[[#This Row],[id]],Tabla2[],'aux buscarv'!B$1,FALSE)</f>
        <v>45014</v>
      </c>
      <c r="C1607" s="61">
        <f>VLOOKUP(Tabla14[[#This Row],[id]],Tabla2[],'aux buscarv'!C$1,FALSE)</f>
        <v>29</v>
      </c>
      <c r="D1607" s="61">
        <f>VLOOKUP(Tabla14[[#This Row],[id]],Tabla2[],'aux buscarv'!D$1,FALSE)</f>
        <v>3</v>
      </c>
      <c r="E1607" s="61">
        <f>VLOOKUP(Tabla14[[#This Row],[id]],Tabla2[],'aux buscarv'!E$1,FALSE)</f>
        <v>2023</v>
      </c>
      <c r="F1607" s="61">
        <f>VLOOKUP(Tabla14[[#This Row],[id]],Tabla2[],'aux buscarv'!F$1,FALSE)</f>
        <v>14</v>
      </c>
      <c r="G1607" s="61" t="str">
        <f>VLOOKUP(Tabla14[[#This Row],[id]],Tabla2[],'aux buscarv'!G$1,FALSE)</f>
        <v>DAPPTE</v>
      </c>
      <c r="H1607" s="61" t="str">
        <f>VLOOKUP(Tabla14[[#This Row],[id]],Tabla2[],'aux buscarv'!H$1,FALSE)</f>
        <v>CABA</v>
      </c>
      <c r="I1607" s="61">
        <f>VLOOKUP(Tabla14[[#This Row],[id]],Tabla2[],'aux buscarv'!I$1,FALSE)</f>
        <v>68</v>
      </c>
      <c r="J1607" s="61" t="str">
        <f>VLOOKUP(Tabla14[[#This Row],[id]],Tabla2[],'aux buscarv'!J$1,FALSE)</f>
        <v>COMUNA 13</v>
      </c>
      <c r="K1607" s="61" t="str">
        <f>VLOOKUP(Tabla14[[#This Row],[id]],Tabla2[],'aux buscarv'!K$1,FALSE)</f>
        <v>BELGRANO</v>
      </c>
      <c r="L1607" s="61" t="str">
        <f>VLOOKUP(Tabla14[[#This Row],[id]],Tabla2[],'aux buscarv'!L$1,FALSE)</f>
        <v>ESTACION BELGRANO C LINEA MITRE</v>
      </c>
      <c r="M1607" s="61" t="str">
        <f>VLOOKUP(Tabla14[[#This Row],[id]],Tabla2[],'aux buscarv'!M$1,FALSE)</f>
        <v>AV VIRREY VERTIZ 1980 ENTRE SUCRE Y ECHEVERRIA</v>
      </c>
      <c r="N1607" s="62" t="str">
        <f>VLOOKUP(Tabla14[[#This Row],[id]],Tabla2[],'aux buscarv'!N$1,FALSE)</f>
        <v>https://goo.gl/maps/CTZudiGqeP9sFstP8</v>
      </c>
      <c r="O1607" t="s">
        <v>114</v>
      </c>
      <c r="P1607" t="s">
        <v>115</v>
      </c>
      <c r="Q1607" t="s">
        <v>111</v>
      </c>
      <c r="R1607">
        <v>23</v>
      </c>
    </row>
    <row r="1608" spans="1:18" x14ac:dyDescent="0.25">
      <c r="A1608" t="s">
        <v>871</v>
      </c>
      <c r="B1608" s="46">
        <f>VLOOKUP(Tabla14[[#This Row],[id]],Tabla2[],'aux buscarv'!B$1,FALSE)</f>
        <v>45014</v>
      </c>
      <c r="C1608" s="61">
        <f>VLOOKUP(Tabla14[[#This Row],[id]],Tabla2[],'aux buscarv'!C$1,FALSE)</f>
        <v>29</v>
      </c>
      <c r="D1608" s="61">
        <f>VLOOKUP(Tabla14[[#This Row],[id]],Tabla2[],'aux buscarv'!D$1,FALSE)</f>
        <v>3</v>
      </c>
      <c r="E1608" s="61">
        <f>VLOOKUP(Tabla14[[#This Row],[id]],Tabla2[],'aux buscarv'!E$1,FALSE)</f>
        <v>2023</v>
      </c>
      <c r="F1608" s="61">
        <f>VLOOKUP(Tabla14[[#This Row],[id]],Tabla2[],'aux buscarv'!F$1,FALSE)</f>
        <v>14</v>
      </c>
      <c r="G1608" s="61" t="str">
        <f>VLOOKUP(Tabla14[[#This Row],[id]],Tabla2[],'aux buscarv'!G$1,FALSE)</f>
        <v>DAPPTE</v>
      </c>
      <c r="H1608" s="61" t="str">
        <f>VLOOKUP(Tabla14[[#This Row],[id]],Tabla2[],'aux buscarv'!H$1,FALSE)</f>
        <v>CABA</v>
      </c>
      <c r="I1608" s="61">
        <f>VLOOKUP(Tabla14[[#This Row],[id]],Tabla2[],'aux buscarv'!I$1,FALSE)</f>
        <v>68</v>
      </c>
      <c r="J1608" s="61" t="str">
        <f>VLOOKUP(Tabla14[[#This Row],[id]],Tabla2[],'aux buscarv'!J$1,FALSE)</f>
        <v>COMUNA 13</v>
      </c>
      <c r="K1608" s="61" t="str">
        <f>VLOOKUP(Tabla14[[#This Row],[id]],Tabla2[],'aux buscarv'!K$1,FALSE)</f>
        <v>BELGRANO</v>
      </c>
      <c r="L1608" s="61" t="str">
        <f>VLOOKUP(Tabla14[[#This Row],[id]],Tabla2[],'aux buscarv'!L$1,FALSE)</f>
        <v>ESTACION BELGRANO C LINEA MITRE</v>
      </c>
      <c r="M1608" s="61" t="str">
        <f>VLOOKUP(Tabla14[[#This Row],[id]],Tabla2[],'aux buscarv'!M$1,FALSE)</f>
        <v>AV VIRREY VERTIZ 1980 ENTRE SUCRE Y ECHEVERRIA</v>
      </c>
      <c r="N1608" s="62" t="str">
        <f>VLOOKUP(Tabla14[[#This Row],[id]],Tabla2[],'aux buscarv'!N$1,FALSE)</f>
        <v>https://goo.gl/maps/CTZudiGqeP9sFstP8</v>
      </c>
      <c r="O1608" t="s">
        <v>114</v>
      </c>
      <c r="P1608" t="s">
        <v>123</v>
      </c>
      <c r="Q1608" t="s">
        <v>111</v>
      </c>
      <c r="R1608">
        <v>23</v>
      </c>
    </row>
    <row r="1609" spans="1:18" x14ac:dyDescent="0.25">
      <c r="A1609" t="s">
        <v>899</v>
      </c>
      <c r="B1609" s="46">
        <f>VLOOKUP(Tabla14[[#This Row],[id]],Tabla2[],'aux buscarv'!B$1,FALSE)</f>
        <v>45019</v>
      </c>
      <c r="C1609" s="61">
        <f>VLOOKUP(Tabla14[[#This Row],[id]],Tabla2[],'aux buscarv'!C$1,FALSE)</f>
        <v>3</v>
      </c>
      <c r="D1609" s="61">
        <f>VLOOKUP(Tabla14[[#This Row],[id]],Tabla2[],'aux buscarv'!D$1,FALSE)</f>
        <v>4</v>
      </c>
      <c r="E1609" s="61">
        <f>VLOOKUP(Tabla14[[#This Row],[id]],Tabla2[],'aux buscarv'!E$1,FALSE)</f>
        <v>2023</v>
      </c>
      <c r="F1609" s="61">
        <f>VLOOKUP(Tabla14[[#This Row],[id]],Tabla2[],'aux buscarv'!F$1,FALSE)</f>
        <v>15</v>
      </c>
      <c r="G1609" s="61" t="str">
        <f>VLOOKUP(Tabla14[[#This Row],[id]],Tabla2[],'aux buscarv'!G$1,FALSE)</f>
        <v>EETB</v>
      </c>
      <c r="H1609" s="61" t="str">
        <f>VLOOKUP(Tabla14[[#This Row],[id]],Tabla2[],'aux buscarv'!H$1,FALSE)</f>
        <v>CABA</v>
      </c>
      <c r="I1609" s="61">
        <f>VLOOKUP(Tabla14[[#This Row],[id]],Tabla2[],'aux buscarv'!I$1,FALSE)</f>
        <v>68</v>
      </c>
      <c r="J1609" s="61" t="str">
        <f>VLOOKUP(Tabla14[[#This Row],[id]],Tabla2[],'aux buscarv'!J$1,FALSE)</f>
        <v>COMUNA 5</v>
      </c>
      <c r="K1609" s="61" t="str">
        <f>VLOOKUP(Tabla14[[#This Row],[id]],Tabla2[],'aux buscarv'!K$1,FALSE)</f>
        <v>BOEDO</v>
      </c>
      <c r="L1609" s="61" t="str">
        <f>VLOOKUP(Tabla14[[#This Row],[id]],Tabla2[],'aux buscarv'!L$1,FALSE)</f>
        <v>CLUB AVEFA</v>
      </c>
      <c r="M1609" s="61" t="str">
        <f>VLOOKUP(Tabla14[[#This Row],[id]],Tabla2[],'aux buscarv'!M$1,FALSE)</f>
        <v>AV INDEPENDENCIA 4264</v>
      </c>
      <c r="N1609" s="62" t="str">
        <f>VLOOKUP(Tabla14[[#This Row],[id]],Tabla2[],'aux buscarv'!N$1,FALSE)</f>
        <v>https://maps.app.goo.gl/t2J4q9H2cQskv8Ei9</v>
      </c>
      <c r="O1609" t="s">
        <v>109</v>
      </c>
      <c r="P1609" t="s">
        <v>110</v>
      </c>
      <c r="Q1609" t="s">
        <v>111</v>
      </c>
      <c r="R1609">
        <v>61</v>
      </c>
    </row>
    <row r="1610" spans="1:18" x14ac:dyDescent="0.25">
      <c r="A1610" t="s">
        <v>899</v>
      </c>
      <c r="B1610" s="46">
        <f>VLOOKUP(Tabla14[[#This Row],[id]],Tabla2[],'aux buscarv'!B$1,FALSE)</f>
        <v>45019</v>
      </c>
      <c r="C1610" s="61">
        <f>VLOOKUP(Tabla14[[#This Row],[id]],Tabla2[],'aux buscarv'!C$1,FALSE)</f>
        <v>3</v>
      </c>
      <c r="D1610" s="61">
        <f>VLOOKUP(Tabla14[[#This Row],[id]],Tabla2[],'aux buscarv'!D$1,FALSE)</f>
        <v>4</v>
      </c>
      <c r="E1610" s="61">
        <f>VLOOKUP(Tabla14[[#This Row],[id]],Tabla2[],'aux buscarv'!E$1,FALSE)</f>
        <v>2023</v>
      </c>
      <c r="F1610" s="61">
        <f>VLOOKUP(Tabla14[[#This Row],[id]],Tabla2[],'aux buscarv'!F$1,FALSE)</f>
        <v>15</v>
      </c>
      <c r="G1610" s="61" t="str">
        <f>VLOOKUP(Tabla14[[#This Row],[id]],Tabla2[],'aux buscarv'!G$1,FALSE)</f>
        <v>EETB</v>
      </c>
      <c r="H1610" s="61" t="str">
        <f>VLOOKUP(Tabla14[[#This Row],[id]],Tabla2[],'aux buscarv'!H$1,FALSE)</f>
        <v>CABA</v>
      </c>
      <c r="I1610" s="61">
        <f>VLOOKUP(Tabla14[[#This Row],[id]],Tabla2[],'aux buscarv'!I$1,FALSE)</f>
        <v>68</v>
      </c>
      <c r="J1610" s="61" t="str">
        <f>VLOOKUP(Tabla14[[#This Row],[id]],Tabla2[],'aux buscarv'!J$1,FALSE)</f>
        <v>COMUNA 5</v>
      </c>
      <c r="K1610" s="61" t="str">
        <f>VLOOKUP(Tabla14[[#This Row],[id]],Tabla2[],'aux buscarv'!K$1,FALSE)</f>
        <v>BOEDO</v>
      </c>
      <c r="L1610" s="61" t="str">
        <f>VLOOKUP(Tabla14[[#This Row],[id]],Tabla2[],'aux buscarv'!L$1,FALSE)</f>
        <v>CLUB AVEFA</v>
      </c>
      <c r="M1610" s="61" t="str">
        <f>VLOOKUP(Tabla14[[#This Row],[id]],Tabla2[],'aux buscarv'!M$1,FALSE)</f>
        <v>AV INDEPENDENCIA 4264</v>
      </c>
      <c r="N1610" s="62" t="str">
        <f>VLOOKUP(Tabla14[[#This Row],[id]],Tabla2[],'aux buscarv'!N$1,FALSE)</f>
        <v>https://maps.app.goo.gl/t2J4q9H2cQskv8Ei9</v>
      </c>
      <c r="O1610" t="s">
        <v>109</v>
      </c>
      <c r="P1610" t="s">
        <v>110</v>
      </c>
      <c r="Q1610" t="s">
        <v>112</v>
      </c>
      <c r="R1610">
        <v>111</v>
      </c>
    </row>
    <row r="1611" spans="1:18" x14ac:dyDescent="0.25">
      <c r="A1611" t="s">
        <v>899</v>
      </c>
      <c r="B1611" s="46">
        <f>VLOOKUP(Tabla14[[#This Row],[id]],Tabla2[],'aux buscarv'!B$1,FALSE)</f>
        <v>45019</v>
      </c>
      <c r="C1611" s="61">
        <f>VLOOKUP(Tabla14[[#This Row],[id]],Tabla2[],'aux buscarv'!C$1,FALSE)</f>
        <v>3</v>
      </c>
      <c r="D1611" s="61">
        <f>VLOOKUP(Tabla14[[#This Row],[id]],Tabla2[],'aux buscarv'!D$1,FALSE)</f>
        <v>4</v>
      </c>
      <c r="E1611" s="61">
        <f>VLOOKUP(Tabla14[[#This Row],[id]],Tabla2[],'aux buscarv'!E$1,FALSE)</f>
        <v>2023</v>
      </c>
      <c r="F1611" s="61">
        <f>VLOOKUP(Tabla14[[#This Row],[id]],Tabla2[],'aux buscarv'!F$1,FALSE)</f>
        <v>15</v>
      </c>
      <c r="G1611" s="61" t="str">
        <f>VLOOKUP(Tabla14[[#This Row],[id]],Tabla2[],'aux buscarv'!G$1,FALSE)</f>
        <v>EETB</v>
      </c>
      <c r="H1611" s="61" t="str">
        <f>VLOOKUP(Tabla14[[#This Row],[id]],Tabla2[],'aux buscarv'!H$1,FALSE)</f>
        <v>CABA</v>
      </c>
      <c r="I1611" s="61">
        <f>VLOOKUP(Tabla14[[#This Row],[id]],Tabla2[],'aux buscarv'!I$1,FALSE)</f>
        <v>68</v>
      </c>
      <c r="J1611" s="61" t="str">
        <f>VLOOKUP(Tabla14[[#This Row],[id]],Tabla2[],'aux buscarv'!J$1,FALSE)</f>
        <v>COMUNA 5</v>
      </c>
      <c r="K1611" s="61" t="str">
        <f>VLOOKUP(Tabla14[[#This Row],[id]],Tabla2[],'aux buscarv'!K$1,FALSE)</f>
        <v>BOEDO</v>
      </c>
      <c r="L1611" s="61" t="str">
        <f>VLOOKUP(Tabla14[[#This Row],[id]],Tabla2[],'aux buscarv'!L$1,FALSE)</f>
        <v>CLUB AVEFA</v>
      </c>
      <c r="M1611" s="61" t="str">
        <f>VLOOKUP(Tabla14[[#This Row],[id]],Tabla2[],'aux buscarv'!M$1,FALSE)</f>
        <v>AV INDEPENDENCIA 4264</v>
      </c>
      <c r="N1611" s="62" t="str">
        <f>VLOOKUP(Tabla14[[#This Row],[id]],Tabla2[],'aux buscarv'!N$1,FALSE)</f>
        <v>https://maps.app.goo.gl/t2J4q9H2cQskv8Ei9</v>
      </c>
      <c r="O1611" t="s">
        <v>109</v>
      </c>
      <c r="P1611" t="s">
        <v>113</v>
      </c>
      <c r="Q1611" t="s">
        <v>112</v>
      </c>
      <c r="R1611">
        <v>16</v>
      </c>
    </row>
    <row r="1612" spans="1:18" x14ac:dyDescent="0.25">
      <c r="A1612" t="s">
        <v>920</v>
      </c>
      <c r="B1612" s="46">
        <f>VLOOKUP(Tabla14[[#This Row],[id]],Tabla2[],'aux buscarv'!B$1,FALSE)</f>
        <v>45019</v>
      </c>
      <c r="C1612" s="61">
        <f>VLOOKUP(Tabla14[[#This Row],[id]],Tabla2[],'aux buscarv'!C$1,FALSE)</f>
        <v>3</v>
      </c>
      <c r="D1612" s="61">
        <f>VLOOKUP(Tabla14[[#This Row],[id]],Tabla2[],'aux buscarv'!D$1,FALSE)</f>
        <v>4</v>
      </c>
      <c r="E1612" s="61">
        <f>VLOOKUP(Tabla14[[#This Row],[id]],Tabla2[],'aux buscarv'!E$1,FALSE)</f>
        <v>2023</v>
      </c>
      <c r="F1612" s="61">
        <f>VLOOKUP(Tabla14[[#This Row],[id]],Tabla2[],'aux buscarv'!F$1,FALSE)</f>
        <v>15</v>
      </c>
      <c r="G1612" s="61" t="str">
        <f>VLOOKUP(Tabla14[[#This Row],[id]],Tabla2[],'aux buscarv'!G$1,FALSE)</f>
        <v>DAPPTE</v>
      </c>
      <c r="H1612" s="61" t="str">
        <f>VLOOKUP(Tabla14[[#This Row],[id]],Tabla2[],'aux buscarv'!H$1,FALSE)</f>
        <v>BUENOS AIRES</v>
      </c>
      <c r="I1612" s="61">
        <f>VLOOKUP(Tabla14[[#This Row],[id]],Tabla2[],'aux buscarv'!I$1,FALSE)</f>
        <v>70</v>
      </c>
      <c r="J1612" s="61" t="str">
        <f>VLOOKUP(Tabla14[[#This Row],[id]],Tabla2[],'aux buscarv'!J$1,FALSE)</f>
        <v>LUJAN</v>
      </c>
      <c r="K1612" s="61" t="str">
        <f>VLOOKUP(Tabla14[[#This Row],[id]],Tabla2[],'aux buscarv'!K$1,FALSE)</f>
        <v>TORRES</v>
      </c>
      <c r="L1612" s="61" t="str">
        <f>VLOOKUP(Tabla14[[#This Row],[id]],Tabla2[],'aux buscarv'!L$1,FALSE)</f>
        <v>HOSPITAL NACIONAL DR MANUEL A MOSTES DE OCA</v>
      </c>
      <c r="M1612" s="61" t="str">
        <f>VLOOKUP(Tabla14[[#This Row],[id]],Tabla2[],'aux buscarv'!M$1,FALSE)</f>
        <v>PADRE JOSE MARIA CRIADO ALONSO Y EVARISTO CARRIEGO</v>
      </c>
      <c r="N1612" s="62" t="str">
        <f>VLOOKUP(Tabla14[[#This Row],[id]],Tabla2[],'aux buscarv'!N$1,FALSE)</f>
        <v>https://goo.gl/maps/UKFMaR44cYm3iTwy8</v>
      </c>
      <c r="O1612" t="s">
        <v>109</v>
      </c>
      <c r="P1612" t="s">
        <v>110</v>
      </c>
      <c r="Q1612" t="s">
        <v>111</v>
      </c>
      <c r="R1612">
        <v>3</v>
      </c>
    </row>
    <row r="1613" spans="1:18" x14ac:dyDescent="0.25">
      <c r="A1613" t="s">
        <v>920</v>
      </c>
      <c r="B1613" s="46">
        <f>VLOOKUP(Tabla14[[#This Row],[id]],Tabla2[],'aux buscarv'!B$1,FALSE)</f>
        <v>45019</v>
      </c>
      <c r="C1613" s="61">
        <f>VLOOKUP(Tabla14[[#This Row],[id]],Tabla2[],'aux buscarv'!C$1,FALSE)</f>
        <v>3</v>
      </c>
      <c r="D1613" s="61">
        <f>VLOOKUP(Tabla14[[#This Row],[id]],Tabla2[],'aux buscarv'!D$1,FALSE)</f>
        <v>4</v>
      </c>
      <c r="E1613" s="61">
        <f>VLOOKUP(Tabla14[[#This Row],[id]],Tabla2[],'aux buscarv'!E$1,FALSE)</f>
        <v>2023</v>
      </c>
      <c r="F1613" s="61">
        <f>VLOOKUP(Tabla14[[#This Row],[id]],Tabla2[],'aux buscarv'!F$1,FALSE)</f>
        <v>15</v>
      </c>
      <c r="G1613" s="61" t="str">
        <f>VLOOKUP(Tabla14[[#This Row],[id]],Tabla2[],'aux buscarv'!G$1,FALSE)</f>
        <v>DAPPTE</v>
      </c>
      <c r="H1613" s="61" t="str">
        <f>VLOOKUP(Tabla14[[#This Row],[id]],Tabla2[],'aux buscarv'!H$1,FALSE)</f>
        <v>BUENOS AIRES</v>
      </c>
      <c r="I1613" s="61">
        <f>VLOOKUP(Tabla14[[#This Row],[id]],Tabla2[],'aux buscarv'!I$1,FALSE)</f>
        <v>70</v>
      </c>
      <c r="J1613" s="61" t="str">
        <f>VLOOKUP(Tabla14[[#This Row],[id]],Tabla2[],'aux buscarv'!J$1,FALSE)</f>
        <v>LUJAN</v>
      </c>
      <c r="K1613" s="61" t="str">
        <f>VLOOKUP(Tabla14[[#This Row],[id]],Tabla2[],'aux buscarv'!K$1,FALSE)</f>
        <v>TORRES</v>
      </c>
      <c r="L1613" s="61" t="str">
        <f>VLOOKUP(Tabla14[[#This Row],[id]],Tabla2[],'aux buscarv'!L$1,FALSE)</f>
        <v>HOSPITAL NACIONAL DR MANUEL A MOSTES DE OCA</v>
      </c>
      <c r="M1613" s="61" t="str">
        <f>VLOOKUP(Tabla14[[#This Row],[id]],Tabla2[],'aux buscarv'!M$1,FALSE)</f>
        <v>PADRE JOSE MARIA CRIADO ALONSO Y EVARISTO CARRIEGO</v>
      </c>
      <c r="N1613" s="62" t="str">
        <f>VLOOKUP(Tabla14[[#This Row],[id]],Tabla2[],'aux buscarv'!N$1,FALSE)</f>
        <v>https://goo.gl/maps/UKFMaR44cYm3iTwy8</v>
      </c>
      <c r="O1613" t="s">
        <v>109</v>
      </c>
      <c r="P1613" t="s">
        <v>110</v>
      </c>
      <c r="Q1613" t="s">
        <v>112</v>
      </c>
      <c r="R1613">
        <v>4</v>
      </c>
    </row>
    <row r="1614" spans="1:18" x14ac:dyDescent="0.25">
      <c r="A1614" t="s">
        <v>920</v>
      </c>
      <c r="B1614" s="46">
        <f>VLOOKUP(Tabla14[[#This Row],[id]],Tabla2[],'aux buscarv'!B$1,FALSE)</f>
        <v>45019</v>
      </c>
      <c r="C1614" s="61">
        <f>VLOOKUP(Tabla14[[#This Row],[id]],Tabla2[],'aux buscarv'!C$1,FALSE)</f>
        <v>3</v>
      </c>
      <c r="D1614" s="61">
        <f>VLOOKUP(Tabla14[[#This Row],[id]],Tabla2[],'aux buscarv'!D$1,FALSE)</f>
        <v>4</v>
      </c>
      <c r="E1614" s="61">
        <f>VLOOKUP(Tabla14[[#This Row],[id]],Tabla2[],'aux buscarv'!E$1,FALSE)</f>
        <v>2023</v>
      </c>
      <c r="F1614" s="61">
        <f>VLOOKUP(Tabla14[[#This Row],[id]],Tabla2[],'aux buscarv'!F$1,FALSE)</f>
        <v>15</v>
      </c>
      <c r="G1614" s="61" t="str">
        <f>VLOOKUP(Tabla14[[#This Row],[id]],Tabla2[],'aux buscarv'!G$1,FALSE)</f>
        <v>DAPPTE</v>
      </c>
      <c r="H1614" s="61" t="str">
        <f>VLOOKUP(Tabla14[[#This Row],[id]],Tabla2[],'aux buscarv'!H$1,FALSE)</f>
        <v>BUENOS AIRES</v>
      </c>
      <c r="I1614" s="61">
        <f>VLOOKUP(Tabla14[[#This Row],[id]],Tabla2[],'aux buscarv'!I$1,FALSE)</f>
        <v>70</v>
      </c>
      <c r="J1614" s="61" t="str">
        <f>VLOOKUP(Tabla14[[#This Row],[id]],Tabla2[],'aux buscarv'!J$1,FALSE)</f>
        <v>LUJAN</v>
      </c>
      <c r="K1614" s="61" t="str">
        <f>VLOOKUP(Tabla14[[#This Row],[id]],Tabla2[],'aux buscarv'!K$1,FALSE)</f>
        <v>TORRES</v>
      </c>
      <c r="L1614" s="61" t="str">
        <f>VLOOKUP(Tabla14[[#This Row],[id]],Tabla2[],'aux buscarv'!L$1,FALSE)</f>
        <v>HOSPITAL NACIONAL DR MANUEL A MOSTES DE OCA</v>
      </c>
      <c r="M1614" s="61" t="str">
        <f>VLOOKUP(Tabla14[[#This Row],[id]],Tabla2[],'aux buscarv'!M$1,FALSE)</f>
        <v>PADRE JOSE MARIA CRIADO ALONSO Y EVARISTO CARRIEGO</v>
      </c>
      <c r="N1614" s="62" t="str">
        <f>VLOOKUP(Tabla14[[#This Row],[id]],Tabla2[],'aux buscarv'!N$1,FALSE)</f>
        <v>https://goo.gl/maps/UKFMaR44cYm3iTwy8</v>
      </c>
      <c r="O1614" t="s">
        <v>144</v>
      </c>
      <c r="P1614" t="s">
        <v>145</v>
      </c>
      <c r="Q1614" t="s">
        <v>111</v>
      </c>
      <c r="R1614">
        <v>20</v>
      </c>
    </row>
    <row r="1615" spans="1:18" x14ac:dyDescent="0.25">
      <c r="A1615" t="s">
        <v>920</v>
      </c>
      <c r="B1615" s="46">
        <f>VLOOKUP(Tabla14[[#This Row],[id]],Tabla2[],'aux buscarv'!B$1,FALSE)</f>
        <v>45019</v>
      </c>
      <c r="C1615" s="61">
        <f>VLOOKUP(Tabla14[[#This Row],[id]],Tabla2[],'aux buscarv'!C$1,FALSE)</f>
        <v>3</v>
      </c>
      <c r="D1615" s="61">
        <f>VLOOKUP(Tabla14[[#This Row],[id]],Tabla2[],'aux buscarv'!D$1,FALSE)</f>
        <v>4</v>
      </c>
      <c r="E1615" s="61">
        <f>VLOOKUP(Tabla14[[#This Row],[id]],Tabla2[],'aux buscarv'!E$1,FALSE)</f>
        <v>2023</v>
      </c>
      <c r="F1615" s="61">
        <f>VLOOKUP(Tabla14[[#This Row],[id]],Tabla2[],'aux buscarv'!F$1,FALSE)</f>
        <v>15</v>
      </c>
      <c r="G1615" s="61" t="str">
        <f>VLOOKUP(Tabla14[[#This Row],[id]],Tabla2[],'aux buscarv'!G$1,FALSE)</f>
        <v>DAPPTE</v>
      </c>
      <c r="H1615" s="61" t="str">
        <f>VLOOKUP(Tabla14[[#This Row],[id]],Tabla2[],'aux buscarv'!H$1,FALSE)</f>
        <v>BUENOS AIRES</v>
      </c>
      <c r="I1615" s="61">
        <f>VLOOKUP(Tabla14[[#This Row],[id]],Tabla2[],'aux buscarv'!I$1,FALSE)</f>
        <v>70</v>
      </c>
      <c r="J1615" s="61" t="str">
        <f>VLOOKUP(Tabla14[[#This Row],[id]],Tabla2[],'aux buscarv'!J$1,FALSE)</f>
        <v>LUJAN</v>
      </c>
      <c r="K1615" s="61" t="str">
        <f>VLOOKUP(Tabla14[[#This Row],[id]],Tabla2[],'aux buscarv'!K$1,FALSE)</f>
        <v>TORRES</v>
      </c>
      <c r="L1615" s="61" t="str">
        <f>VLOOKUP(Tabla14[[#This Row],[id]],Tabla2[],'aux buscarv'!L$1,FALSE)</f>
        <v>HOSPITAL NACIONAL DR MANUEL A MOSTES DE OCA</v>
      </c>
      <c r="M1615" s="61" t="str">
        <f>VLOOKUP(Tabla14[[#This Row],[id]],Tabla2[],'aux buscarv'!M$1,FALSE)</f>
        <v>PADRE JOSE MARIA CRIADO ALONSO Y EVARISTO CARRIEGO</v>
      </c>
      <c r="N1615" s="62" t="str">
        <f>VLOOKUP(Tabla14[[#This Row],[id]],Tabla2[],'aux buscarv'!N$1,FALSE)</f>
        <v>https://goo.gl/maps/UKFMaR44cYm3iTwy8</v>
      </c>
      <c r="O1615" t="s">
        <v>144</v>
      </c>
      <c r="P1615" t="s">
        <v>145</v>
      </c>
      <c r="Q1615" t="s">
        <v>146</v>
      </c>
      <c r="R1615">
        <v>84</v>
      </c>
    </row>
    <row r="1616" spans="1:18" x14ac:dyDescent="0.25">
      <c r="A1616" t="s">
        <v>934</v>
      </c>
      <c r="B1616" s="46">
        <f>VLOOKUP(Tabla14[[#This Row],[id]],Tabla2[],'aux buscarv'!B$1,FALSE)</f>
        <v>45020</v>
      </c>
      <c r="C1616" s="61">
        <f>VLOOKUP(Tabla14[[#This Row],[id]],Tabla2[],'aux buscarv'!C$1,FALSE)</f>
        <v>4</v>
      </c>
      <c r="D1616" s="61">
        <f>VLOOKUP(Tabla14[[#This Row],[id]],Tabla2[],'aux buscarv'!D$1,FALSE)</f>
        <v>4</v>
      </c>
      <c r="E1616" s="61">
        <f>VLOOKUP(Tabla14[[#This Row],[id]],Tabla2[],'aux buscarv'!E$1,FALSE)</f>
        <v>2023</v>
      </c>
      <c r="F1616" s="61">
        <f>VLOOKUP(Tabla14[[#This Row],[id]],Tabla2[],'aux buscarv'!F$1,FALSE)</f>
        <v>15</v>
      </c>
      <c r="G1616" s="61" t="str">
        <f>VLOOKUP(Tabla14[[#This Row],[id]],Tabla2[],'aux buscarv'!G$1,FALSE)</f>
        <v>DAPPTE</v>
      </c>
      <c r="H1616" s="61" t="str">
        <f>VLOOKUP(Tabla14[[#This Row],[id]],Tabla2[],'aux buscarv'!H$1,FALSE)</f>
        <v>BUENOS AIRES</v>
      </c>
      <c r="I1616" s="61">
        <f>VLOOKUP(Tabla14[[#This Row],[id]],Tabla2[],'aux buscarv'!I$1,FALSE)</f>
        <v>73</v>
      </c>
      <c r="J1616" s="61" t="str">
        <f>VLOOKUP(Tabla14[[#This Row],[id]],Tabla2[],'aux buscarv'!J$1,FALSE)</f>
        <v>LA MATANZA</v>
      </c>
      <c r="K1616" s="61" t="str">
        <f>VLOOKUP(Tabla14[[#This Row],[id]],Tabla2[],'aux buscarv'!K$1,FALSE)</f>
        <v>LAFERRERE BARRIO LA LOMA</v>
      </c>
      <c r="L1616" s="61" t="str">
        <f>VLOOKUP(Tabla14[[#This Row],[id]],Tabla2[],'aux buscarv'!L$1,FALSE)</f>
        <v>JARDIN PEQUEÑO ARCOIRIS</v>
      </c>
      <c r="M1616" s="61" t="str">
        <f>VLOOKUP(Tabla14[[#This Row],[id]],Tabla2[],'aux buscarv'!M$1,FALSE)</f>
        <v>GUARMENDIA 4117 E RECUERO Y RAULIES</v>
      </c>
      <c r="N1616" s="62" t="str">
        <f>VLOOKUP(Tabla14[[#This Row],[id]],Tabla2[],'aux buscarv'!N$1,FALSE)</f>
        <v>https://goo.gl/maps/oXQgLGvhjWq3EgdY7</v>
      </c>
      <c r="O1616" t="s">
        <v>109</v>
      </c>
      <c r="P1616" t="s">
        <v>110</v>
      </c>
      <c r="Q1616" t="s">
        <v>111</v>
      </c>
      <c r="R1616">
        <v>51</v>
      </c>
    </row>
    <row r="1617" spans="1:18" x14ac:dyDescent="0.25">
      <c r="A1617" t="s">
        <v>934</v>
      </c>
      <c r="B1617" s="46">
        <f>VLOOKUP(Tabla14[[#This Row],[id]],Tabla2[],'aux buscarv'!B$1,FALSE)</f>
        <v>45020</v>
      </c>
      <c r="C1617" s="61">
        <f>VLOOKUP(Tabla14[[#This Row],[id]],Tabla2[],'aux buscarv'!C$1,FALSE)</f>
        <v>4</v>
      </c>
      <c r="D1617" s="61">
        <f>VLOOKUP(Tabla14[[#This Row],[id]],Tabla2[],'aux buscarv'!D$1,FALSE)</f>
        <v>4</v>
      </c>
      <c r="E1617" s="61">
        <f>VLOOKUP(Tabla14[[#This Row],[id]],Tabla2[],'aux buscarv'!E$1,FALSE)</f>
        <v>2023</v>
      </c>
      <c r="F1617" s="61">
        <f>VLOOKUP(Tabla14[[#This Row],[id]],Tabla2[],'aux buscarv'!F$1,FALSE)</f>
        <v>15</v>
      </c>
      <c r="G1617" s="61" t="str">
        <f>VLOOKUP(Tabla14[[#This Row],[id]],Tabla2[],'aux buscarv'!G$1,FALSE)</f>
        <v>DAPPTE</v>
      </c>
      <c r="H1617" s="61" t="str">
        <f>VLOOKUP(Tabla14[[#This Row],[id]],Tabla2[],'aux buscarv'!H$1,FALSE)</f>
        <v>BUENOS AIRES</v>
      </c>
      <c r="I1617" s="61">
        <f>VLOOKUP(Tabla14[[#This Row],[id]],Tabla2[],'aux buscarv'!I$1,FALSE)</f>
        <v>73</v>
      </c>
      <c r="J1617" s="61" t="str">
        <f>VLOOKUP(Tabla14[[#This Row],[id]],Tabla2[],'aux buscarv'!J$1,FALSE)</f>
        <v>LA MATANZA</v>
      </c>
      <c r="K1617" s="61" t="str">
        <f>VLOOKUP(Tabla14[[#This Row],[id]],Tabla2[],'aux buscarv'!K$1,FALSE)</f>
        <v>LAFERRERE BARRIO LA LOMA</v>
      </c>
      <c r="L1617" s="61" t="str">
        <f>VLOOKUP(Tabla14[[#This Row],[id]],Tabla2[],'aux buscarv'!L$1,FALSE)</f>
        <v>JARDIN PEQUEÑO ARCOIRIS</v>
      </c>
      <c r="M1617" s="61" t="str">
        <f>VLOOKUP(Tabla14[[#This Row],[id]],Tabla2[],'aux buscarv'!M$1,FALSE)</f>
        <v>GUARMENDIA 4117 E RECUERO Y RAULIES</v>
      </c>
      <c r="N1617" s="62" t="str">
        <f>VLOOKUP(Tabla14[[#This Row],[id]],Tabla2[],'aux buscarv'!N$1,FALSE)</f>
        <v>https://goo.gl/maps/oXQgLGvhjWq3EgdY7</v>
      </c>
      <c r="O1617" t="s">
        <v>109</v>
      </c>
      <c r="P1617" t="s">
        <v>110</v>
      </c>
      <c r="Q1617" t="s">
        <v>112</v>
      </c>
      <c r="R1617">
        <v>93</v>
      </c>
    </row>
    <row r="1618" spans="1:18" x14ac:dyDescent="0.25">
      <c r="A1618" t="s">
        <v>934</v>
      </c>
      <c r="B1618" s="46">
        <f>VLOOKUP(Tabla14[[#This Row],[id]],Tabla2[],'aux buscarv'!B$1,FALSE)</f>
        <v>45020</v>
      </c>
      <c r="C1618" s="61">
        <f>VLOOKUP(Tabla14[[#This Row],[id]],Tabla2[],'aux buscarv'!C$1,FALSE)</f>
        <v>4</v>
      </c>
      <c r="D1618" s="61">
        <f>VLOOKUP(Tabla14[[#This Row],[id]],Tabla2[],'aux buscarv'!D$1,FALSE)</f>
        <v>4</v>
      </c>
      <c r="E1618" s="61">
        <f>VLOOKUP(Tabla14[[#This Row],[id]],Tabla2[],'aux buscarv'!E$1,FALSE)</f>
        <v>2023</v>
      </c>
      <c r="F1618" s="61">
        <f>VLOOKUP(Tabla14[[#This Row],[id]],Tabla2[],'aux buscarv'!F$1,FALSE)</f>
        <v>15</v>
      </c>
      <c r="G1618" s="61" t="str">
        <f>VLOOKUP(Tabla14[[#This Row],[id]],Tabla2[],'aux buscarv'!G$1,FALSE)</f>
        <v>DAPPTE</v>
      </c>
      <c r="H1618" s="61" t="str">
        <f>VLOOKUP(Tabla14[[#This Row],[id]],Tabla2[],'aux buscarv'!H$1,FALSE)</f>
        <v>BUENOS AIRES</v>
      </c>
      <c r="I1618" s="61">
        <f>VLOOKUP(Tabla14[[#This Row],[id]],Tabla2[],'aux buscarv'!I$1,FALSE)</f>
        <v>73</v>
      </c>
      <c r="J1618" s="61" t="str">
        <f>VLOOKUP(Tabla14[[#This Row],[id]],Tabla2[],'aux buscarv'!J$1,FALSE)</f>
        <v>LA MATANZA</v>
      </c>
      <c r="K1618" s="61" t="str">
        <f>VLOOKUP(Tabla14[[#This Row],[id]],Tabla2[],'aux buscarv'!K$1,FALSE)</f>
        <v>LAFERRERE BARRIO LA LOMA</v>
      </c>
      <c r="L1618" s="61" t="str">
        <f>VLOOKUP(Tabla14[[#This Row],[id]],Tabla2[],'aux buscarv'!L$1,FALSE)</f>
        <v>JARDIN PEQUEÑO ARCOIRIS</v>
      </c>
      <c r="M1618" s="61" t="str">
        <f>VLOOKUP(Tabla14[[#This Row],[id]],Tabla2[],'aux buscarv'!M$1,FALSE)</f>
        <v>GUARMENDIA 4117 E RECUERO Y RAULIES</v>
      </c>
      <c r="N1618" s="62" t="str">
        <f>VLOOKUP(Tabla14[[#This Row],[id]],Tabla2[],'aux buscarv'!N$1,FALSE)</f>
        <v>https://goo.gl/maps/oXQgLGvhjWq3EgdY7</v>
      </c>
      <c r="O1618" t="s">
        <v>109</v>
      </c>
      <c r="P1618" t="s">
        <v>110</v>
      </c>
      <c r="Q1618" t="s">
        <v>120</v>
      </c>
      <c r="R1618">
        <v>6</v>
      </c>
    </row>
    <row r="1619" spans="1:18" x14ac:dyDescent="0.25">
      <c r="A1619" t="s">
        <v>934</v>
      </c>
      <c r="B1619" s="46">
        <f>VLOOKUP(Tabla14[[#This Row],[id]],Tabla2[],'aux buscarv'!B$1,FALSE)</f>
        <v>45020</v>
      </c>
      <c r="C1619" s="61">
        <f>VLOOKUP(Tabla14[[#This Row],[id]],Tabla2[],'aux buscarv'!C$1,FALSE)</f>
        <v>4</v>
      </c>
      <c r="D1619" s="61">
        <f>VLOOKUP(Tabla14[[#This Row],[id]],Tabla2[],'aux buscarv'!D$1,FALSE)</f>
        <v>4</v>
      </c>
      <c r="E1619" s="61">
        <f>VLOOKUP(Tabla14[[#This Row],[id]],Tabla2[],'aux buscarv'!E$1,FALSE)</f>
        <v>2023</v>
      </c>
      <c r="F1619" s="61">
        <f>VLOOKUP(Tabla14[[#This Row],[id]],Tabla2[],'aux buscarv'!F$1,FALSE)</f>
        <v>15</v>
      </c>
      <c r="G1619" s="61" t="str">
        <f>VLOOKUP(Tabla14[[#This Row],[id]],Tabla2[],'aux buscarv'!G$1,FALSE)</f>
        <v>DAPPTE</v>
      </c>
      <c r="H1619" s="61" t="str">
        <f>VLOOKUP(Tabla14[[#This Row],[id]],Tabla2[],'aux buscarv'!H$1,FALSE)</f>
        <v>BUENOS AIRES</v>
      </c>
      <c r="I1619" s="61">
        <f>VLOOKUP(Tabla14[[#This Row],[id]],Tabla2[],'aux buscarv'!I$1,FALSE)</f>
        <v>73</v>
      </c>
      <c r="J1619" s="61" t="str">
        <f>VLOOKUP(Tabla14[[#This Row],[id]],Tabla2[],'aux buscarv'!J$1,FALSE)</f>
        <v>LA MATANZA</v>
      </c>
      <c r="K1619" s="61" t="str">
        <f>VLOOKUP(Tabla14[[#This Row],[id]],Tabla2[],'aux buscarv'!K$1,FALSE)</f>
        <v>LAFERRERE BARRIO LA LOMA</v>
      </c>
      <c r="L1619" s="61" t="str">
        <f>VLOOKUP(Tabla14[[#This Row],[id]],Tabla2[],'aux buscarv'!L$1,FALSE)</f>
        <v>JARDIN PEQUEÑO ARCOIRIS</v>
      </c>
      <c r="M1619" s="61" t="str">
        <f>VLOOKUP(Tabla14[[#This Row],[id]],Tabla2[],'aux buscarv'!M$1,FALSE)</f>
        <v>GUARMENDIA 4117 E RECUERO Y RAULIES</v>
      </c>
      <c r="N1619" s="62" t="str">
        <f>VLOOKUP(Tabla14[[#This Row],[id]],Tabla2[],'aux buscarv'!N$1,FALSE)</f>
        <v>https://goo.gl/maps/oXQgLGvhjWq3EgdY7</v>
      </c>
      <c r="O1619" t="s">
        <v>109</v>
      </c>
      <c r="P1619" t="s">
        <v>113</v>
      </c>
      <c r="Q1619" t="s">
        <v>112</v>
      </c>
      <c r="R1619">
        <v>23</v>
      </c>
    </row>
    <row r="1620" spans="1:18" x14ac:dyDescent="0.25">
      <c r="A1620" t="s">
        <v>934</v>
      </c>
      <c r="B1620" s="46">
        <f>VLOOKUP(Tabla14[[#This Row],[id]],Tabla2[],'aux buscarv'!B$1,FALSE)</f>
        <v>45020</v>
      </c>
      <c r="C1620" s="61">
        <f>VLOOKUP(Tabla14[[#This Row],[id]],Tabla2[],'aux buscarv'!C$1,FALSE)</f>
        <v>4</v>
      </c>
      <c r="D1620" s="61">
        <f>VLOOKUP(Tabla14[[#This Row],[id]],Tabla2[],'aux buscarv'!D$1,FALSE)</f>
        <v>4</v>
      </c>
      <c r="E1620" s="61">
        <f>VLOOKUP(Tabla14[[#This Row],[id]],Tabla2[],'aux buscarv'!E$1,FALSE)</f>
        <v>2023</v>
      </c>
      <c r="F1620" s="61">
        <f>VLOOKUP(Tabla14[[#This Row],[id]],Tabla2[],'aux buscarv'!F$1,FALSE)</f>
        <v>15</v>
      </c>
      <c r="G1620" s="61" t="str">
        <f>VLOOKUP(Tabla14[[#This Row],[id]],Tabla2[],'aux buscarv'!G$1,FALSE)</f>
        <v>DAPPTE</v>
      </c>
      <c r="H1620" s="61" t="str">
        <f>VLOOKUP(Tabla14[[#This Row],[id]],Tabla2[],'aux buscarv'!H$1,FALSE)</f>
        <v>BUENOS AIRES</v>
      </c>
      <c r="I1620" s="61">
        <f>VLOOKUP(Tabla14[[#This Row],[id]],Tabla2[],'aux buscarv'!I$1,FALSE)</f>
        <v>73</v>
      </c>
      <c r="J1620" s="61" t="str">
        <f>VLOOKUP(Tabla14[[#This Row],[id]],Tabla2[],'aux buscarv'!J$1,FALSE)</f>
        <v>LA MATANZA</v>
      </c>
      <c r="K1620" s="61" t="str">
        <f>VLOOKUP(Tabla14[[#This Row],[id]],Tabla2[],'aux buscarv'!K$1,FALSE)</f>
        <v>LAFERRERE BARRIO LA LOMA</v>
      </c>
      <c r="L1620" s="61" t="str">
        <f>VLOOKUP(Tabla14[[#This Row],[id]],Tabla2[],'aux buscarv'!L$1,FALSE)</f>
        <v>JARDIN PEQUEÑO ARCOIRIS</v>
      </c>
      <c r="M1620" s="61" t="str">
        <f>VLOOKUP(Tabla14[[#This Row],[id]],Tabla2[],'aux buscarv'!M$1,FALSE)</f>
        <v>GUARMENDIA 4117 E RECUERO Y RAULIES</v>
      </c>
      <c r="N1620" s="62" t="str">
        <f>VLOOKUP(Tabla14[[#This Row],[id]],Tabla2[],'aux buscarv'!N$1,FALSE)</f>
        <v>https://goo.gl/maps/oXQgLGvhjWq3EgdY7</v>
      </c>
      <c r="O1620" t="s">
        <v>114</v>
      </c>
      <c r="P1620" t="s">
        <v>115</v>
      </c>
      <c r="Q1620" t="s">
        <v>111</v>
      </c>
      <c r="R1620">
        <v>50</v>
      </c>
    </row>
    <row r="1621" spans="1:18" x14ac:dyDescent="0.25">
      <c r="A1621" t="s">
        <v>929</v>
      </c>
      <c r="B1621" s="46">
        <f>VLOOKUP(Tabla14[[#This Row],[id]],Tabla2[],'aux buscarv'!B$1,FALSE)</f>
        <v>45020</v>
      </c>
      <c r="C1621" s="61">
        <f>VLOOKUP(Tabla14[[#This Row],[id]],Tabla2[],'aux buscarv'!C$1,FALSE)</f>
        <v>4</v>
      </c>
      <c r="D1621" s="61">
        <f>VLOOKUP(Tabla14[[#This Row],[id]],Tabla2[],'aux buscarv'!D$1,FALSE)</f>
        <v>4</v>
      </c>
      <c r="E1621" s="61">
        <f>VLOOKUP(Tabla14[[#This Row],[id]],Tabla2[],'aux buscarv'!E$1,FALSE)</f>
        <v>2023</v>
      </c>
      <c r="F1621" s="61">
        <f>VLOOKUP(Tabla14[[#This Row],[id]],Tabla2[],'aux buscarv'!F$1,FALSE)</f>
        <v>15</v>
      </c>
      <c r="G1621" s="61" t="str">
        <f>VLOOKUP(Tabla14[[#This Row],[id]],Tabla2[],'aux buscarv'!G$1,FALSE)</f>
        <v>HAY EQUIPO</v>
      </c>
      <c r="H1621" s="61" t="str">
        <f>VLOOKUP(Tabla14[[#This Row],[id]],Tabla2[],'aux buscarv'!H$1,FALSE)</f>
        <v>CABA</v>
      </c>
      <c r="I1621" s="61">
        <f>VLOOKUP(Tabla14[[#This Row],[id]],Tabla2[],'aux buscarv'!I$1,FALSE)</f>
        <v>72</v>
      </c>
      <c r="J1621" s="61" t="str">
        <f>VLOOKUP(Tabla14[[#This Row],[id]],Tabla2[],'aux buscarv'!J$1,FALSE)</f>
        <v>COMUNA 15</v>
      </c>
      <c r="K1621" s="61" t="str">
        <f>VLOOKUP(Tabla14[[#This Row],[id]],Tabla2[],'aux buscarv'!K$1,FALSE)</f>
        <v>VILLA LA CARBONILLA</v>
      </c>
      <c r="L1621" s="61" t="str">
        <f>VLOOKUP(Tabla14[[#This Row],[id]],Tabla2[],'aux buscarv'!L$1,FALSE)</f>
        <v>COMEDOR COMUNITARIO LA CARBONILLA</v>
      </c>
      <c r="M1621" s="61" t="str">
        <f>VLOOKUP(Tabla14[[#This Row],[id]],Tabla2[],'aux buscarv'!M$1,FALSE)</f>
        <v>ENTRADA POR ESPINOSA 2900</v>
      </c>
      <c r="N1621" s="62" t="str">
        <f>VLOOKUP(Tabla14[[#This Row],[id]],Tabla2[],'aux buscarv'!N$1,FALSE)</f>
        <v>https://goo.gl/maps/YfZgYEHRPKnkiqcq5</v>
      </c>
      <c r="O1621" t="s">
        <v>109</v>
      </c>
      <c r="P1621" t="s">
        <v>110</v>
      </c>
      <c r="Q1621" t="s">
        <v>111</v>
      </c>
      <c r="R1621">
        <v>41</v>
      </c>
    </row>
    <row r="1622" spans="1:18" x14ac:dyDescent="0.25">
      <c r="A1622" t="s">
        <v>929</v>
      </c>
      <c r="B1622" s="46">
        <f>VLOOKUP(Tabla14[[#This Row],[id]],Tabla2[],'aux buscarv'!B$1,FALSE)</f>
        <v>45020</v>
      </c>
      <c r="C1622" s="61">
        <f>VLOOKUP(Tabla14[[#This Row],[id]],Tabla2[],'aux buscarv'!C$1,FALSE)</f>
        <v>4</v>
      </c>
      <c r="D1622" s="61">
        <f>VLOOKUP(Tabla14[[#This Row],[id]],Tabla2[],'aux buscarv'!D$1,FALSE)</f>
        <v>4</v>
      </c>
      <c r="E1622" s="61">
        <f>VLOOKUP(Tabla14[[#This Row],[id]],Tabla2[],'aux buscarv'!E$1,FALSE)</f>
        <v>2023</v>
      </c>
      <c r="F1622" s="61">
        <f>VLOOKUP(Tabla14[[#This Row],[id]],Tabla2[],'aux buscarv'!F$1,FALSE)</f>
        <v>15</v>
      </c>
      <c r="G1622" s="61" t="str">
        <f>VLOOKUP(Tabla14[[#This Row],[id]],Tabla2[],'aux buscarv'!G$1,FALSE)</f>
        <v>HAY EQUIPO</v>
      </c>
      <c r="H1622" s="61" t="str">
        <f>VLOOKUP(Tabla14[[#This Row],[id]],Tabla2[],'aux buscarv'!H$1,FALSE)</f>
        <v>CABA</v>
      </c>
      <c r="I1622" s="61">
        <f>VLOOKUP(Tabla14[[#This Row],[id]],Tabla2[],'aux buscarv'!I$1,FALSE)</f>
        <v>72</v>
      </c>
      <c r="J1622" s="61" t="str">
        <f>VLOOKUP(Tabla14[[#This Row],[id]],Tabla2[],'aux buscarv'!J$1,FALSE)</f>
        <v>COMUNA 15</v>
      </c>
      <c r="K1622" s="61" t="str">
        <f>VLOOKUP(Tabla14[[#This Row],[id]],Tabla2[],'aux buscarv'!K$1,FALSE)</f>
        <v>VILLA LA CARBONILLA</v>
      </c>
      <c r="L1622" s="61" t="str">
        <f>VLOOKUP(Tabla14[[#This Row],[id]],Tabla2[],'aux buscarv'!L$1,FALSE)</f>
        <v>COMEDOR COMUNITARIO LA CARBONILLA</v>
      </c>
      <c r="M1622" s="61" t="str">
        <f>VLOOKUP(Tabla14[[#This Row],[id]],Tabla2[],'aux buscarv'!M$1,FALSE)</f>
        <v>ENTRADA POR ESPINOSA 2900</v>
      </c>
      <c r="N1622" s="62" t="str">
        <f>VLOOKUP(Tabla14[[#This Row],[id]],Tabla2[],'aux buscarv'!N$1,FALSE)</f>
        <v>https://goo.gl/maps/YfZgYEHRPKnkiqcq5</v>
      </c>
      <c r="O1622" t="s">
        <v>109</v>
      </c>
      <c r="P1622" t="s">
        <v>110</v>
      </c>
      <c r="Q1622" t="s">
        <v>112</v>
      </c>
      <c r="R1622">
        <v>78</v>
      </c>
    </row>
    <row r="1623" spans="1:18" x14ac:dyDescent="0.25">
      <c r="A1623" t="s">
        <v>929</v>
      </c>
      <c r="B1623" s="46">
        <f>VLOOKUP(Tabla14[[#This Row],[id]],Tabla2[],'aux buscarv'!B$1,FALSE)</f>
        <v>45020</v>
      </c>
      <c r="C1623" s="61">
        <f>VLOOKUP(Tabla14[[#This Row],[id]],Tabla2[],'aux buscarv'!C$1,FALSE)</f>
        <v>4</v>
      </c>
      <c r="D1623" s="61">
        <f>VLOOKUP(Tabla14[[#This Row],[id]],Tabla2[],'aux buscarv'!D$1,FALSE)</f>
        <v>4</v>
      </c>
      <c r="E1623" s="61">
        <f>VLOOKUP(Tabla14[[#This Row],[id]],Tabla2[],'aux buscarv'!E$1,FALSE)</f>
        <v>2023</v>
      </c>
      <c r="F1623" s="61">
        <f>VLOOKUP(Tabla14[[#This Row],[id]],Tabla2[],'aux buscarv'!F$1,FALSE)</f>
        <v>15</v>
      </c>
      <c r="G1623" s="61" t="str">
        <f>VLOOKUP(Tabla14[[#This Row],[id]],Tabla2[],'aux buscarv'!G$1,FALSE)</f>
        <v>HAY EQUIPO</v>
      </c>
      <c r="H1623" s="61" t="str">
        <f>VLOOKUP(Tabla14[[#This Row],[id]],Tabla2[],'aux buscarv'!H$1,FALSE)</f>
        <v>CABA</v>
      </c>
      <c r="I1623" s="61">
        <f>VLOOKUP(Tabla14[[#This Row],[id]],Tabla2[],'aux buscarv'!I$1,FALSE)</f>
        <v>72</v>
      </c>
      <c r="J1623" s="61" t="str">
        <f>VLOOKUP(Tabla14[[#This Row],[id]],Tabla2[],'aux buscarv'!J$1,FALSE)</f>
        <v>COMUNA 15</v>
      </c>
      <c r="K1623" s="61" t="str">
        <f>VLOOKUP(Tabla14[[#This Row],[id]],Tabla2[],'aux buscarv'!K$1,FALSE)</f>
        <v>VILLA LA CARBONILLA</v>
      </c>
      <c r="L1623" s="61" t="str">
        <f>VLOOKUP(Tabla14[[#This Row],[id]],Tabla2[],'aux buscarv'!L$1,FALSE)</f>
        <v>COMEDOR COMUNITARIO LA CARBONILLA</v>
      </c>
      <c r="M1623" s="61" t="str">
        <f>VLOOKUP(Tabla14[[#This Row],[id]],Tabla2[],'aux buscarv'!M$1,FALSE)</f>
        <v>ENTRADA POR ESPINOSA 2900</v>
      </c>
      <c r="N1623" s="62" t="str">
        <f>VLOOKUP(Tabla14[[#This Row],[id]],Tabla2[],'aux buscarv'!N$1,FALSE)</f>
        <v>https://goo.gl/maps/YfZgYEHRPKnkiqcq5</v>
      </c>
      <c r="O1623" t="s">
        <v>109</v>
      </c>
      <c r="P1623" t="s">
        <v>110</v>
      </c>
      <c r="Q1623" t="s">
        <v>120</v>
      </c>
      <c r="R1623">
        <v>4</v>
      </c>
    </row>
    <row r="1624" spans="1:18" x14ac:dyDescent="0.25">
      <c r="A1624" t="s">
        <v>929</v>
      </c>
      <c r="B1624" s="46">
        <f>VLOOKUP(Tabla14[[#This Row],[id]],Tabla2[],'aux buscarv'!B$1,FALSE)</f>
        <v>45020</v>
      </c>
      <c r="C1624" s="61">
        <f>VLOOKUP(Tabla14[[#This Row],[id]],Tabla2[],'aux buscarv'!C$1,FALSE)</f>
        <v>4</v>
      </c>
      <c r="D1624" s="61">
        <f>VLOOKUP(Tabla14[[#This Row],[id]],Tabla2[],'aux buscarv'!D$1,FALSE)</f>
        <v>4</v>
      </c>
      <c r="E1624" s="61">
        <f>VLOOKUP(Tabla14[[#This Row],[id]],Tabla2[],'aux buscarv'!E$1,FALSE)</f>
        <v>2023</v>
      </c>
      <c r="F1624" s="61">
        <f>VLOOKUP(Tabla14[[#This Row],[id]],Tabla2[],'aux buscarv'!F$1,FALSE)</f>
        <v>15</v>
      </c>
      <c r="G1624" s="61" t="str">
        <f>VLOOKUP(Tabla14[[#This Row],[id]],Tabla2[],'aux buscarv'!G$1,FALSE)</f>
        <v>HAY EQUIPO</v>
      </c>
      <c r="H1624" s="61" t="str">
        <f>VLOOKUP(Tabla14[[#This Row],[id]],Tabla2[],'aux buscarv'!H$1,FALSE)</f>
        <v>CABA</v>
      </c>
      <c r="I1624" s="61">
        <f>VLOOKUP(Tabla14[[#This Row],[id]],Tabla2[],'aux buscarv'!I$1,FALSE)</f>
        <v>72</v>
      </c>
      <c r="J1624" s="61" t="str">
        <f>VLOOKUP(Tabla14[[#This Row],[id]],Tabla2[],'aux buscarv'!J$1,FALSE)</f>
        <v>COMUNA 15</v>
      </c>
      <c r="K1624" s="61" t="str">
        <f>VLOOKUP(Tabla14[[#This Row],[id]],Tabla2[],'aux buscarv'!K$1,FALSE)</f>
        <v>VILLA LA CARBONILLA</v>
      </c>
      <c r="L1624" s="61" t="str">
        <f>VLOOKUP(Tabla14[[#This Row],[id]],Tabla2[],'aux buscarv'!L$1,FALSE)</f>
        <v>COMEDOR COMUNITARIO LA CARBONILLA</v>
      </c>
      <c r="M1624" s="61" t="str">
        <f>VLOOKUP(Tabla14[[#This Row],[id]],Tabla2[],'aux buscarv'!M$1,FALSE)</f>
        <v>ENTRADA POR ESPINOSA 2900</v>
      </c>
      <c r="N1624" s="62" t="str">
        <f>VLOOKUP(Tabla14[[#This Row],[id]],Tabla2[],'aux buscarv'!N$1,FALSE)</f>
        <v>https://goo.gl/maps/YfZgYEHRPKnkiqcq5</v>
      </c>
      <c r="O1624" t="s">
        <v>109</v>
      </c>
      <c r="P1624" t="s">
        <v>113</v>
      </c>
      <c r="Q1624" t="s">
        <v>112</v>
      </c>
      <c r="R1624">
        <v>24</v>
      </c>
    </row>
    <row r="1625" spans="1:18" x14ac:dyDescent="0.25">
      <c r="A1625" t="s">
        <v>929</v>
      </c>
      <c r="B1625" s="46">
        <f>VLOOKUP(Tabla14[[#This Row],[id]],Tabla2[],'aux buscarv'!B$1,FALSE)</f>
        <v>45020</v>
      </c>
      <c r="C1625" s="61">
        <f>VLOOKUP(Tabla14[[#This Row],[id]],Tabla2[],'aux buscarv'!C$1,FALSE)</f>
        <v>4</v>
      </c>
      <c r="D1625" s="61">
        <f>VLOOKUP(Tabla14[[#This Row],[id]],Tabla2[],'aux buscarv'!D$1,FALSE)</f>
        <v>4</v>
      </c>
      <c r="E1625" s="61">
        <f>VLOOKUP(Tabla14[[#This Row],[id]],Tabla2[],'aux buscarv'!E$1,FALSE)</f>
        <v>2023</v>
      </c>
      <c r="F1625" s="61">
        <f>VLOOKUP(Tabla14[[#This Row],[id]],Tabla2[],'aux buscarv'!F$1,FALSE)</f>
        <v>15</v>
      </c>
      <c r="G1625" s="61" t="str">
        <f>VLOOKUP(Tabla14[[#This Row],[id]],Tabla2[],'aux buscarv'!G$1,FALSE)</f>
        <v>HAY EQUIPO</v>
      </c>
      <c r="H1625" s="61" t="str">
        <f>VLOOKUP(Tabla14[[#This Row],[id]],Tabla2[],'aux buscarv'!H$1,FALSE)</f>
        <v>CABA</v>
      </c>
      <c r="I1625" s="61">
        <f>VLOOKUP(Tabla14[[#This Row],[id]],Tabla2[],'aux buscarv'!I$1,FALSE)</f>
        <v>72</v>
      </c>
      <c r="J1625" s="61" t="str">
        <f>VLOOKUP(Tabla14[[#This Row],[id]],Tabla2[],'aux buscarv'!J$1,FALSE)</f>
        <v>COMUNA 15</v>
      </c>
      <c r="K1625" s="61" t="str">
        <f>VLOOKUP(Tabla14[[#This Row],[id]],Tabla2[],'aux buscarv'!K$1,FALSE)</f>
        <v>VILLA LA CARBONILLA</v>
      </c>
      <c r="L1625" s="61" t="str">
        <f>VLOOKUP(Tabla14[[#This Row],[id]],Tabla2[],'aux buscarv'!L$1,FALSE)</f>
        <v>COMEDOR COMUNITARIO LA CARBONILLA</v>
      </c>
      <c r="M1625" s="61" t="str">
        <f>VLOOKUP(Tabla14[[#This Row],[id]],Tabla2[],'aux buscarv'!M$1,FALSE)</f>
        <v>ENTRADA POR ESPINOSA 2900</v>
      </c>
      <c r="N1625" s="62" t="str">
        <f>VLOOKUP(Tabla14[[#This Row],[id]],Tabla2[],'aux buscarv'!N$1,FALSE)</f>
        <v>https://goo.gl/maps/YfZgYEHRPKnkiqcq5</v>
      </c>
      <c r="O1625" t="s">
        <v>114</v>
      </c>
      <c r="P1625" t="s">
        <v>115</v>
      </c>
      <c r="Q1625" t="s">
        <v>111</v>
      </c>
      <c r="R1625">
        <v>25</v>
      </c>
    </row>
    <row r="1626" spans="1:18" x14ac:dyDescent="0.25">
      <c r="A1626" t="s">
        <v>929</v>
      </c>
      <c r="B1626" s="46">
        <f>VLOOKUP(Tabla14[[#This Row],[id]],Tabla2[],'aux buscarv'!B$1,FALSE)</f>
        <v>45020</v>
      </c>
      <c r="C1626" s="61">
        <f>VLOOKUP(Tabla14[[#This Row],[id]],Tabla2[],'aux buscarv'!C$1,FALSE)</f>
        <v>4</v>
      </c>
      <c r="D1626" s="61">
        <f>VLOOKUP(Tabla14[[#This Row],[id]],Tabla2[],'aux buscarv'!D$1,FALSE)</f>
        <v>4</v>
      </c>
      <c r="E1626" s="61">
        <f>VLOOKUP(Tabla14[[#This Row],[id]],Tabla2[],'aux buscarv'!E$1,FALSE)</f>
        <v>2023</v>
      </c>
      <c r="F1626" s="61">
        <f>VLOOKUP(Tabla14[[#This Row],[id]],Tabla2[],'aux buscarv'!F$1,FALSE)</f>
        <v>15</v>
      </c>
      <c r="G1626" s="61" t="str">
        <f>VLOOKUP(Tabla14[[#This Row],[id]],Tabla2[],'aux buscarv'!G$1,FALSE)</f>
        <v>HAY EQUIPO</v>
      </c>
      <c r="H1626" s="61" t="str">
        <f>VLOOKUP(Tabla14[[#This Row],[id]],Tabla2[],'aux buscarv'!H$1,FALSE)</f>
        <v>CABA</v>
      </c>
      <c r="I1626" s="61">
        <f>VLOOKUP(Tabla14[[#This Row],[id]],Tabla2[],'aux buscarv'!I$1,FALSE)</f>
        <v>72</v>
      </c>
      <c r="J1626" s="61" t="str">
        <f>VLOOKUP(Tabla14[[#This Row],[id]],Tabla2[],'aux buscarv'!J$1,FALSE)</f>
        <v>COMUNA 15</v>
      </c>
      <c r="K1626" s="61" t="str">
        <f>VLOOKUP(Tabla14[[#This Row],[id]],Tabla2[],'aux buscarv'!K$1,FALSE)</f>
        <v>VILLA LA CARBONILLA</v>
      </c>
      <c r="L1626" s="61" t="str">
        <f>VLOOKUP(Tabla14[[#This Row],[id]],Tabla2[],'aux buscarv'!L$1,FALSE)</f>
        <v>COMEDOR COMUNITARIO LA CARBONILLA</v>
      </c>
      <c r="M1626" s="61" t="str">
        <f>VLOOKUP(Tabla14[[#This Row],[id]],Tabla2[],'aux buscarv'!M$1,FALSE)</f>
        <v>ENTRADA POR ESPINOSA 2900</v>
      </c>
      <c r="N1626" s="62" t="str">
        <f>VLOOKUP(Tabla14[[#This Row],[id]],Tabla2[],'aux buscarv'!N$1,FALSE)</f>
        <v>https://goo.gl/maps/YfZgYEHRPKnkiqcq5</v>
      </c>
      <c r="O1626" t="s">
        <v>114</v>
      </c>
      <c r="P1626" t="s">
        <v>123</v>
      </c>
      <c r="Q1626" t="s">
        <v>124</v>
      </c>
      <c r="R1626">
        <v>3</v>
      </c>
    </row>
    <row r="1627" spans="1:18" x14ac:dyDescent="0.25">
      <c r="A1627" t="s">
        <v>929</v>
      </c>
      <c r="B1627" s="46">
        <f>VLOOKUP(Tabla14[[#This Row],[id]],Tabla2[],'aux buscarv'!B$1,FALSE)</f>
        <v>45020</v>
      </c>
      <c r="C1627" s="61">
        <f>VLOOKUP(Tabla14[[#This Row],[id]],Tabla2[],'aux buscarv'!C$1,FALSE)</f>
        <v>4</v>
      </c>
      <c r="D1627" s="61">
        <f>VLOOKUP(Tabla14[[#This Row],[id]],Tabla2[],'aux buscarv'!D$1,FALSE)</f>
        <v>4</v>
      </c>
      <c r="E1627" s="61">
        <f>VLOOKUP(Tabla14[[#This Row],[id]],Tabla2[],'aux buscarv'!E$1,FALSE)</f>
        <v>2023</v>
      </c>
      <c r="F1627" s="61">
        <f>VLOOKUP(Tabla14[[#This Row],[id]],Tabla2[],'aux buscarv'!F$1,FALSE)</f>
        <v>15</v>
      </c>
      <c r="G1627" s="61" t="str">
        <f>VLOOKUP(Tabla14[[#This Row],[id]],Tabla2[],'aux buscarv'!G$1,FALSE)</f>
        <v>HAY EQUIPO</v>
      </c>
      <c r="H1627" s="61" t="str">
        <f>VLOOKUP(Tabla14[[#This Row],[id]],Tabla2[],'aux buscarv'!H$1,FALSE)</f>
        <v>CABA</v>
      </c>
      <c r="I1627" s="61">
        <f>VLOOKUP(Tabla14[[#This Row],[id]],Tabla2[],'aux buscarv'!I$1,FALSE)</f>
        <v>72</v>
      </c>
      <c r="J1627" s="61" t="str">
        <f>VLOOKUP(Tabla14[[#This Row],[id]],Tabla2[],'aux buscarv'!J$1,FALSE)</f>
        <v>COMUNA 15</v>
      </c>
      <c r="K1627" s="61" t="str">
        <f>VLOOKUP(Tabla14[[#This Row],[id]],Tabla2[],'aux buscarv'!K$1,FALSE)</f>
        <v>VILLA LA CARBONILLA</v>
      </c>
      <c r="L1627" s="61" t="str">
        <f>VLOOKUP(Tabla14[[#This Row],[id]],Tabla2[],'aux buscarv'!L$1,FALSE)</f>
        <v>COMEDOR COMUNITARIO LA CARBONILLA</v>
      </c>
      <c r="M1627" s="61" t="str">
        <f>VLOOKUP(Tabla14[[#This Row],[id]],Tabla2[],'aux buscarv'!M$1,FALSE)</f>
        <v>ENTRADA POR ESPINOSA 2900</v>
      </c>
      <c r="N1627" s="62" t="str">
        <f>VLOOKUP(Tabla14[[#This Row],[id]],Tabla2[],'aux buscarv'!N$1,FALSE)</f>
        <v>https://goo.gl/maps/YfZgYEHRPKnkiqcq5</v>
      </c>
      <c r="O1627" t="s">
        <v>114</v>
      </c>
      <c r="P1627" t="s">
        <v>123</v>
      </c>
      <c r="Q1627" t="s">
        <v>111</v>
      </c>
      <c r="R1627">
        <v>43</v>
      </c>
    </row>
    <row r="1628" spans="1:18" x14ac:dyDescent="0.25">
      <c r="A1628" t="s">
        <v>906</v>
      </c>
      <c r="B1628" s="46">
        <f>VLOOKUP(Tabla14[[#This Row],[id]],Tabla2[],'aux buscarv'!B$1,FALSE)</f>
        <v>45020</v>
      </c>
      <c r="C1628" s="61">
        <f>VLOOKUP(Tabla14[[#This Row],[id]],Tabla2[],'aux buscarv'!C$1,FALSE)</f>
        <v>4</v>
      </c>
      <c r="D1628" s="61">
        <f>VLOOKUP(Tabla14[[#This Row],[id]],Tabla2[],'aux buscarv'!D$1,FALSE)</f>
        <v>4</v>
      </c>
      <c r="E1628" s="61">
        <f>VLOOKUP(Tabla14[[#This Row],[id]],Tabla2[],'aux buscarv'!E$1,FALSE)</f>
        <v>2023</v>
      </c>
      <c r="F1628" s="61">
        <f>VLOOKUP(Tabla14[[#This Row],[id]],Tabla2[],'aux buscarv'!F$1,FALSE)</f>
        <v>15</v>
      </c>
      <c r="G1628" s="61" t="str">
        <f>VLOOKUP(Tabla14[[#This Row],[id]],Tabla2[],'aux buscarv'!G$1,FALSE)</f>
        <v>EETB</v>
      </c>
      <c r="H1628" s="61" t="str">
        <f>VLOOKUP(Tabla14[[#This Row],[id]],Tabla2[],'aux buscarv'!H$1,FALSE)</f>
        <v>CABA</v>
      </c>
      <c r="I1628" s="61">
        <f>VLOOKUP(Tabla14[[#This Row],[id]],Tabla2[],'aux buscarv'!I$1,FALSE)</f>
        <v>68</v>
      </c>
      <c r="J1628" s="61" t="str">
        <f>VLOOKUP(Tabla14[[#This Row],[id]],Tabla2[],'aux buscarv'!J$1,FALSE)</f>
        <v>COMUNA 12</v>
      </c>
      <c r="K1628" s="61" t="str">
        <f>VLOOKUP(Tabla14[[#This Row],[id]],Tabla2[],'aux buscarv'!K$1,FALSE)</f>
        <v>SAAVEDRA</v>
      </c>
      <c r="L1628" s="61" t="str">
        <f>VLOOKUP(Tabla14[[#This Row],[id]],Tabla2[],'aux buscarv'!L$1,FALSE)</f>
        <v>PARQUE SAAVEDRA</v>
      </c>
      <c r="M1628" s="61" t="str">
        <f>VLOOKUP(Tabla14[[#This Row],[id]],Tabla2[],'aux buscarv'!M$1,FALSE)</f>
        <v>AV GARCIA DEL RIO YROQUE PEREZ</v>
      </c>
      <c r="N1628" s="62" t="str">
        <f>VLOOKUP(Tabla14[[#This Row],[id]],Tabla2[],'aux buscarv'!N$1,FALSE)</f>
        <v>https://maps.app.goo.gl/n3fg5uei7fQS6HaKA</v>
      </c>
      <c r="O1628" t="s">
        <v>109</v>
      </c>
      <c r="P1628" t="s">
        <v>110</v>
      </c>
      <c r="Q1628" t="s">
        <v>111</v>
      </c>
      <c r="R1628">
        <v>92</v>
      </c>
    </row>
    <row r="1629" spans="1:18" x14ac:dyDescent="0.25">
      <c r="A1629" t="s">
        <v>906</v>
      </c>
      <c r="B1629" s="46">
        <f>VLOOKUP(Tabla14[[#This Row],[id]],Tabla2[],'aux buscarv'!B$1,FALSE)</f>
        <v>45020</v>
      </c>
      <c r="C1629" s="61">
        <f>VLOOKUP(Tabla14[[#This Row],[id]],Tabla2[],'aux buscarv'!C$1,FALSE)</f>
        <v>4</v>
      </c>
      <c r="D1629" s="61">
        <f>VLOOKUP(Tabla14[[#This Row],[id]],Tabla2[],'aux buscarv'!D$1,FALSE)</f>
        <v>4</v>
      </c>
      <c r="E1629" s="61">
        <f>VLOOKUP(Tabla14[[#This Row],[id]],Tabla2[],'aux buscarv'!E$1,FALSE)</f>
        <v>2023</v>
      </c>
      <c r="F1629" s="61">
        <f>VLOOKUP(Tabla14[[#This Row],[id]],Tabla2[],'aux buscarv'!F$1,FALSE)</f>
        <v>15</v>
      </c>
      <c r="G1629" s="61" t="str">
        <f>VLOOKUP(Tabla14[[#This Row],[id]],Tabla2[],'aux buscarv'!G$1,FALSE)</f>
        <v>EETB</v>
      </c>
      <c r="H1629" s="61" t="str">
        <f>VLOOKUP(Tabla14[[#This Row],[id]],Tabla2[],'aux buscarv'!H$1,FALSE)</f>
        <v>CABA</v>
      </c>
      <c r="I1629" s="61">
        <f>VLOOKUP(Tabla14[[#This Row],[id]],Tabla2[],'aux buscarv'!I$1,FALSE)</f>
        <v>68</v>
      </c>
      <c r="J1629" s="61" t="str">
        <f>VLOOKUP(Tabla14[[#This Row],[id]],Tabla2[],'aux buscarv'!J$1,FALSE)</f>
        <v>COMUNA 12</v>
      </c>
      <c r="K1629" s="61" t="str">
        <f>VLOOKUP(Tabla14[[#This Row],[id]],Tabla2[],'aux buscarv'!K$1,FALSE)</f>
        <v>SAAVEDRA</v>
      </c>
      <c r="L1629" s="61" t="str">
        <f>VLOOKUP(Tabla14[[#This Row],[id]],Tabla2[],'aux buscarv'!L$1,FALSE)</f>
        <v>PARQUE SAAVEDRA</v>
      </c>
      <c r="M1629" s="61" t="str">
        <f>VLOOKUP(Tabla14[[#This Row],[id]],Tabla2[],'aux buscarv'!M$1,FALSE)</f>
        <v>AV GARCIA DEL RIO YROQUE PEREZ</v>
      </c>
      <c r="N1629" s="62" t="str">
        <f>VLOOKUP(Tabla14[[#This Row],[id]],Tabla2[],'aux buscarv'!N$1,FALSE)</f>
        <v>https://maps.app.goo.gl/n3fg5uei7fQS6HaKA</v>
      </c>
      <c r="O1629" t="s">
        <v>109</v>
      </c>
      <c r="P1629" t="s">
        <v>110</v>
      </c>
      <c r="Q1629" t="s">
        <v>112</v>
      </c>
      <c r="R1629">
        <v>165</v>
      </c>
    </row>
    <row r="1630" spans="1:18" x14ac:dyDescent="0.25">
      <c r="A1630" t="s">
        <v>906</v>
      </c>
      <c r="B1630" s="46">
        <f>VLOOKUP(Tabla14[[#This Row],[id]],Tabla2[],'aux buscarv'!B$1,FALSE)</f>
        <v>45020</v>
      </c>
      <c r="C1630" s="61">
        <f>VLOOKUP(Tabla14[[#This Row],[id]],Tabla2[],'aux buscarv'!C$1,FALSE)</f>
        <v>4</v>
      </c>
      <c r="D1630" s="61">
        <f>VLOOKUP(Tabla14[[#This Row],[id]],Tabla2[],'aux buscarv'!D$1,FALSE)</f>
        <v>4</v>
      </c>
      <c r="E1630" s="61">
        <f>VLOOKUP(Tabla14[[#This Row],[id]],Tabla2[],'aux buscarv'!E$1,FALSE)</f>
        <v>2023</v>
      </c>
      <c r="F1630" s="61">
        <f>VLOOKUP(Tabla14[[#This Row],[id]],Tabla2[],'aux buscarv'!F$1,FALSE)</f>
        <v>15</v>
      </c>
      <c r="G1630" s="61" t="str">
        <f>VLOOKUP(Tabla14[[#This Row],[id]],Tabla2[],'aux buscarv'!G$1,FALSE)</f>
        <v>EETB</v>
      </c>
      <c r="H1630" s="61" t="str">
        <f>VLOOKUP(Tabla14[[#This Row],[id]],Tabla2[],'aux buscarv'!H$1,FALSE)</f>
        <v>CABA</v>
      </c>
      <c r="I1630" s="61">
        <f>VLOOKUP(Tabla14[[#This Row],[id]],Tabla2[],'aux buscarv'!I$1,FALSE)</f>
        <v>68</v>
      </c>
      <c r="J1630" s="61" t="str">
        <f>VLOOKUP(Tabla14[[#This Row],[id]],Tabla2[],'aux buscarv'!J$1,FALSE)</f>
        <v>COMUNA 12</v>
      </c>
      <c r="K1630" s="61" t="str">
        <f>VLOOKUP(Tabla14[[#This Row],[id]],Tabla2[],'aux buscarv'!K$1,FALSE)</f>
        <v>SAAVEDRA</v>
      </c>
      <c r="L1630" s="61" t="str">
        <f>VLOOKUP(Tabla14[[#This Row],[id]],Tabla2[],'aux buscarv'!L$1,FALSE)</f>
        <v>PARQUE SAAVEDRA</v>
      </c>
      <c r="M1630" s="61" t="str">
        <f>VLOOKUP(Tabla14[[#This Row],[id]],Tabla2[],'aux buscarv'!M$1,FALSE)</f>
        <v>AV GARCIA DEL RIO YROQUE PEREZ</v>
      </c>
      <c r="N1630" s="62" t="str">
        <f>VLOOKUP(Tabla14[[#This Row],[id]],Tabla2[],'aux buscarv'!N$1,FALSE)</f>
        <v>https://maps.app.goo.gl/n3fg5uei7fQS6HaKA</v>
      </c>
      <c r="O1630" t="s">
        <v>109</v>
      </c>
      <c r="P1630" t="s">
        <v>113</v>
      </c>
      <c r="Q1630" t="s">
        <v>112</v>
      </c>
      <c r="R1630">
        <v>26</v>
      </c>
    </row>
    <row r="1631" spans="1:18" x14ac:dyDescent="0.25">
      <c r="A1631" t="s">
        <v>906</v>
      </c>
      <c r="B1631" s="46">
        <f>VLOOKUP(Tabla14[[#This Row],[id]],Tabla2[],'aux buscarv'!B$1,FALSE)</f>
        <v>45020</v>
      </c>
      <c r="C1631" s="61">
        <f>VLOOKUP(Tabla14[[#This Row],[id]],Tabla2[],'aux buscarv'!C$1,FALSE)</f>
        <v>4</v>
      </c>
      <c r="D1631" s="61">
        <f>VLOOKUP(Tabla14[[#This Row],[id]],Tabla2[],'aux buscarv'!D$1,FALSE)</f>
        <v>4</v>
      </c>
      <c r="E1631" s="61">
        <f>VLOOKUP(Tabla14[[#This Row],[id]],Tabla2[],'aux buscarv'!E$1,FALSE)</f>
        <v>2023</v>
      </c>
      <c r="F1631" s="61">
        <f>VLOOKUP(Tabla14[[#This Row],[id]],Tabla2[],'aux buscarv'!F$1,FALSE)</f>
        <v>15</v>
      </c>
      <c r="G1631" s="61" t="str">
        <f>VLOOKUP(Tabla14[[#This Row],[id]],Tabla2[],'aux buscarv'!G$1,FALSE)</f>
        <v>EETB</v>
      </c>
      <c r="H1631" s="61" t="str">
        <f>VLOOKUP(Tabla14[[#This Row],[id]],Tabla2[],'aux buscarv'!H$1,FALSE)</f>
        <v>CABA</v>
      </c>
      <c r="I1631" s="61">
        <f>VLOOKUP(Tabla14[[#This Row],[id]],Tabla2[],'aux buscarv'!I$1,FALSE)</f>
        <v>68</v>
      </c>
      <c r="J1631" s="61" t="str">
        <f>VLOOKUP(Tabla14[[#This Row],[id]],Tabla2[],'aux buscarv'!J$1,FALSE)</f>
        <v>COMUNA 12</v>
      </c>
      <c r="K1631" s="61" t="str">
        <f>VLOOKUP(Tabla14[[#This Row],[id]],Tabla2[],'aux buscarv'!K$1,FALSE)</f>
        <v>SAAVEDRA</v>
      </c>
      <c r="L1631" s="61" t="str">
        <f>VLOOKUP(Tabla14[[#This Row],[id]],Tabla2[],'aux buscarv'!L$1,FALSE)</f>
        <v>PARQUE SAAVEDRA</v>
      </c>
      <c r="M1631" s="61" t="str">
        <f>VLOOKUP(Tabla14[[#This Row],[id]],Tabla2[],'aux buscarv'!M$1,FALSE)</f>
        <v>AV GARCIA DEL RIO YROQUE PEREZ</v>
      </c>
      <c r="N1631" s="62" t="str">
        <f>VLOOKUP(Tabla14[[#This Row],[id]],Tabla2[],'aux buscarv'!N$1,FALSE)</f>
        <v>https://maps.app.goo.gl/n3fg5uei7fQS6HaKA</v>
      </c>
      <c r="O1631" t="s">
        <v>114</v>
      </c>
      <c r="P1631" t="s">
        <v>115</v>
      </c>
      <c r="Q1631" t="s">
        <v>111</v>
      </c>
      <c r="R1631">
        <v>30</v>
      </c>
    </row>
    <row r="1632" spans="1:18" x14ac:dyDescent="0.25">
      <c r="A1632" t="s">
        <v>906</v>
      </c>
      <c r="B1632" s="46">
        <f>VLOOKUP(Tabla14[[#This Row],[id]],Tabla2[],'aux buscarv'!B$1,FALSE)</f>
        <v>45020</v>
      </c>
      <c r="C1632" s="61">
        <f>VLOOKUP(Tabla14[[#This Row],[id]],Tabla2[],'aux buscarv'!C$1,FALSE)</f>
        <v>4</v>
      </c>
      <c r="D1632" s="61">
        <f>VLOOKUP(Tabla14[[#This Row],[id]],Tabla2[],'aux buscarv'!D$1,FALSE)</f>
        <v>4</v>
      </c>
      <c r="E1632" s="61">
        <f>VLOOKUP(Tabla14[[#This Row],[id]],Tabla2[],'aux buscarv'!E$1,FALSE)</f>
        <v>2023</v>
      </c>
      <c r="F1632" s="61">
        <f>VLOOKUP(Tabla14[[#This Row],[id]],Tabla2[],'aux buscarv'!F$1,FALSE)</f>
        <v>15</v>
      </c>
      <c r="G1632" s="61" t="str">
        <f>VLOOKUP(Tabla14[[#This Row],[id]],Tabla2[],'aux buscarv'!G$1,FALSE)</f>
        <v>EETB</v>
      </c>
      <c r="H1632" s="61" t="str">
        <f>VLOOKUP(Tabla14[[#This Row],[id]],Tabla2[],'aux buscarv'!H$1,FALSE)</f>
        <v>CABA</v>
      </c>
      <c r="I1632" s="61">
        <f>VLOOKUP(Tabla14[[#This Row],[id]],Tabla2[],'aux buscarv'!I$1,FALSE)</f>
        <v>68</v>
      </c>
      <c r="J1632" s="61" t="str">
        <f>VLOOKUP(Tabla14[[#This Row],[id]],Tabla2[],'aux buscarv'!J$1,FALSE)</f>
        <v>COMUNA 12</v>
      </c>
      <c r="K1632" s="61" t="str">
        <f>VLOOKUP(Tabla14[[#This Row],[id]],Tabla2[],'aux buscarv'!K$1,FALSE)</f>
        <v>SAAVEDRA</v>
      </c>
      <c r="L1632" s="61" t="str">
        <f>VLOOKUP(Tabla14[[#This Row],[id]],Tabla2[],'aux buscarv'!L$1,FALSE)</f>
        <v>PARQUE SAAVEDRA</v>
      </c>
      <c r="M1632" s="61" t="str">
        <f>VLOOKUP(Tabla14[[#This Row],[id]],Tabla2[],'aux buscarv'!M$1,FALSE)</f>
        <v>AV GARCIA DEL RIO YROQUE PEREZ</v>
      </c>
      <c r="N1632" s="62" t="str">
        <f>VLOOKUP(Tabla14[[#This Row],[id]],Tabla2[],'aux buscarv'!N$1,FALSE)</f>
        <v>https://maps.app.goo.gl/n3fg5uei7fQS6HaKA</v>
      </c>
      <c r="O1632" t="s">
        <v>114</v>
      </c>
      <c r="P1632" t="s">
        <v>123</v>
      </c>
      <c r="Q1632" t="s">
        <v>124</v>
      </c>
      <c r="R1632">
        <v>2</v>
      </c>
    </row>
    <row r="1633" spans="1:18" x14ac:dyDescent="0.25">
      <c r="A1633" t="s">
        <v>906</v>
      </c>
      <c r="B1633" s="46">
        <f>VLOOKUP(Tabla14[[#This Row],[id]],Tabla2[],'aux buscarv'!B$1,FALSE)</f>
        <v>45020</v>
      </c>
      <c r="C1633" s="61">
        <f>VLOOKUP(Tabla14[[#This Row],[id]],Tabla2[],'aux buscarv'!C$1,FALSE)</f>
        <v>4</v>
      </c>
      <c r="D1633" s="61">
        <f>VLOOKUP(Tabla14[[#This Row],[id]],Tabla2[],'aux buscarv'!D$1,FALSE)</f>
        <v>4</v>
      </c>
      <c r="E1633" s="61">
        <f>VLOOKUP(Tabla14[[#This Row],[id]],Tabla2[],'aux buscarv'!E$1,FALSE)</f>
        <v>2023</v>
      </c>
      <c r="F1633" s="61">
        <f>VLOOKUP(Tabla14[[#This Row],[id]],Tabla2[],'aux buscarv'!F$1,FALSE)</f>
        <v>15</v>
      </c>
      <c r="G1633" s="61" t="str">
        <f>VLOOKUP(Tabla14[[#This Row],[id]],Tabla2[],'aux buscarv'!G$1,FALSE)</f>
        <v>EETB</v>
      </c>
      <c r="H1633" s="61" t="str">
        <f>VLOOKUP(Tabla14[[#This Row],[id]],Tabla2[],'aux buscarv'!H$1,FALSE)</f>
        <v>CABA</v>
      </c>
      <c r="I1633" s="61">
        <f>VLOOKUP(Tabla14[[#This Row],[id]],Tabla2[],'aux buscarv'!I$1,FALSE)</f>
        <v>68</v>
      </c>
      <c r="J1633" s="61" t="str">
        <f>VLOOKUP(Tabla14[[#This Row],[id]],Tabla2[],'aux buscarv'!J$1,FALSE)</f>
        <v>COMUNA 12</v>
      </c>
      <c r="K1633" s="61" t="str">
        <f>VLOOKUP(Tabla14[[#This Row],[id]],Tabla2[],'aux buscarv'!K$1,FALSE)</f>
        <v>SAAVEDRA</v>
      </c>
      <c r="L1633" s="61" t="str">
        <f>VLOOKUP(Tabla14[[#This Row],[id]],Tabla2[],'aux buscarv'!L$1,FALSE)</f>
        <v>PARQUE SAAVEDRA</v>
      </c>
      <c r="M1633" s="61" t="str">
        <f>VLOOKUP(Tabla14[[#This Row],[id]],Tabla2[],'aux buscarv'!M$1,FALSE)</f>
        <v>AV GARCIA DEL RIO YROQUE PEREZ</v>
      </c>
      <c r="N1633" s="62" t="str">
        <f>VLOOKUP(Tabla14[[#This Row],[id]],Tabla2[],'aux buscarv'!N$1,FALSE)</f>
        <v>https://maps.app.goo.gl/n3fg5uei7fQS6HaKA</v>
      </c>
      <c r="O1633" t="s">
        <v>114</v>
      </c>
      <c r="P1633" t="s">
        <v>123</v>
      </c>
      <c r="Q1633" t="s">
        <v>111</v>
      </c>
      <c r="R1633">
        <v>82</v>
      </c>
    </row>
    <row r="1634" spans="1:18" x14ac:dyDescent="0.25">
      <c r="A1634" t="s">
        <v>922</v>
      </c>
      <c r="B1634" s="46">
        <f>VLOOKUP(Tabla14[[#This Row],[id]],Tabla2[],'aux buscarv'!B$1,FALSE)</f>
        <v>45020</v>
      </c>
      <c r="C1634" s="61">
        <f>VLOOKUP(Tabla14[[#This Row],[id]],Tabla2[],'aux buscarv'!C$1,FALSE)</f>
        <v>4</v>
      </c>
      <c r="D1634" s="61">
        <f>VLOOKUP(Tabla14[[#This Row],[id]],Tabla2[],'aux buscarv'!D$1,FALSE)</f>
        <v>4</v>
      </c>
      <c r="E1634" s="61">
        <f>VLOOKUP(Tabla14[[#This Row],[id]],Tabla2[],'aux buscarv'!E$1,FALSE)</f>
        <v>2023</v>
      </c>
      <c r="F1634" s="61">
        <f>VLOOKUP(Tabla14[[#This Row],[id]],Tabla2[],'aux buscarv'!F$1,FALSE)</f>
        <v>15</v>
      </c>
      <c r="G1634" s="61" t="str">
        <f>VLOOKUP(Tabla14[[#This Row],[id]],Tabla2[],'aux buscarv'!G$1,FALSE)</f>
        <v>DAPPTE</v>
      </c>
      <c r="H1634" s="61" t="str">
        <f>VLOOKUP(Tabla14[[#This Row],[id]],Tabla2[],'aux buscarv'!H$1,FALSE)</f>
        <v>BUENOS AIRES</v>
      </c>
      <c r="I1634" s="61">
        <f>VLOOKUP(Tabla14[[#This Row],[id]],Tabla2[],'aux buscarv'!I$1,FALSE)</f>
        <v>70</v>
      </c>
      <c r="J1634" s="61" t="str">
        <f>VLOOKUP(Tabla14[[#This Row],[id]],Tabla2[],'aux buscarv'!J$1,FALSE)</f>
        <v>LUJAN</v>
      </c>
      <c r="K1634" s="61" t="str">
        <f>VLOOKUP(Tabla14[[#This Row],[id]],Tabla2[],'aux buscarv'!K$1,FALSE)</f>
        <v>TORRES</v>
      </c>
      <c r="L1634" s="61" t="str">
        <f>VLOOKUP(Tabla14[[#This Row],[id]],Tabla2[],'aux buscarv'!L$1,FALSE)</f>
        <v>HOSPITAL NACIONAL DR MANUEL A MOSTES DE OCA</v>
      </c>
      <c r="M1634" s="61" t="str">
        <f>VLOOKUP(Tabla14[[#This Row],[id]],Tabla2[],'aux buscarv'!M$1,FALSE)</f>
        <v>PADRE JOSE MARIA CRIADO ALONSO Y EVARISTO CARRIEGO</v>
      </c>
      <c r="N1634" s="62" t="str">
        <f>VLOOKUP(Tabla14[[#This Row],[id]],Tabla2[],'aux buscarv'!N$1,FALSE)</f>
        <v>https://goo.gl/maps/UKFMaR44cYm3iTwy8</v>
      </c>
      <c r="O1634" t="s">
        <v>114</v>
      </c>
      <c r="P1634" t="s">
        <v>115</v>
      </c>
      <c r="Q1634" t="s">
        <v>111</v>
      </c>
      <c r="R1634">
        <v>7</v>
      </c>
    </row>
    <row r="1635" spans="1:18" x14ac:dyDescent="0.25">
      <c r="A1635" t="s">
        <v>922</v>
      </c>
      <c r="B1635" s="46">
        <f>VLOOKUP(Tabla14[[#This Row],[id]],Tabla2[],'aux buscarv'!B$1,FALSE)</f>
        <v>45020</v>
      </c>
      <c r="C1635" s="61">
        <f>VLOOKUP(Tabla14[[#This Row],[id]],Tabla2[],'aux buscarv'!C$1,FALSE)</f>
        <v>4</v>
      </c>
      <c r="D1635" s="61">
        <f>VLOOKUP(Tabla14[[#This Row],[id]],Tabla2[],'aux buscarv'!D$1,FALSE)</f>
        <v>4</v>
      </c>
      <c r="E1635" s="61">
        <f>VLOOKUP(Tabla14[[#This Row],[id]],Tabla2[],'aux buscarv'!E$1,FALSE)</f>
        <v>2023</v>
      </c>
      <c r="F1635" s="61">
        <f>VLOOKUP(Tabla14[[#This Row],[id]],Tabla2[],'aux buscarv'!F$1,FALSE)</f>
        <v>15</v>
      </c>
      <c r="G1635" s="61" t="str">
        <f>VLOOKUP(Tabla14[[#This Row],[id]],Tabla2[],'aux buscarv'!G$1,FALSE)</f>
        <v>DAPPTE</v>
      </c>
      <c r="H1635" s="61" t="str">
        <f>VLOOKUP(Tabla14[[#This Row],[id]],Tabla2[],'aux buscarv'!H$1,FALSE)</f>
        <v>BUENOS AIRES</v>
      </c>
      <c r="I1635" s="61">
        <f>VLOOKUP(Tabla14[[#This Row],[id]],Tabla2[],'aux buscarv'!I$1,FALSE)</f>
        <v>70</v>
      </c>
      <c r="J1635" s="61" t="str">
        <f>VLOOKUP(Tabla14[[#This Row],[id]],Tabla2[],'aux buscarv'!J$1,FALSE)</f>
        <v>LUJAN</v>
      </c>
      <c r="K1635" s="61" t="str">
        <f>VLOOKUP(Tabla14[[#This Row],[id]],Tabla2[],'aux buscarv'!K$1,FALSE)</f>
        <v>TORRES</v>
      </c>
      <c r="L1635" s="61" t="str">
        <f>VLOOKUP(Tabla14[[#This Row],[id]],Tabla2[],'aux buscarv'!L$1,FALSE)</f>
        <v>HOSPITAL NACIONAL DR MANUEL A MOSTES DE OCA</v>
      </c>
      <c r="M1635" s="61" t="str">
        <f>VLOOKUP(Tabla14[[#This Row],[id]],Tabla2[],'aux buscarv'!M$1,FALSE)</f>
        <v>PADRE JOSE MARIA CRIADO ALONSO Y EVARISTO CARRIEGO</v>
      </c>
      <c r="N1635" s="62" t="str">
        <f>VLOOKUP(Tabla14[[#This Row],[id]],Tabla2[],'aux buscarv'!N$1,FALSE)</f>
        <v>https://goo.gl/maps/UKFMaR44cYm3iTwy8</v>
      </c>
      <c r="O1635" t="s">
        <v>114</v>
      </c>
      <c r="P1635" t="s">
        <v>123</v>
      </c>
      <c r="Q1635" t="s">
        <v>124</v>
      </c>
      <c r="R1635">
        <v>3</v>
      </c>
    </row>
    <row r="1636" spans="1:18" x14ac:dyDescent="0.25">
      <c r="A1636" t="s">
        <v>922</v>
      </c>
      <c r="B1636" s="46">
        <f>VLOOKUP(Tabla14[[#This Row],[id]],Tabla2[],'aux buscarv'!B$1,FALSE)</f>
        <v>45020</v>
      </c>
      <c r="C1636" s="61">
        <f>VLOOKUP(Tabla14[[#This Row],[id]],Tabla2[],'aux buscarv'!C$1,FALSE)</f>
        <v>4</v>
      </c>
      <c r="D1636" s="61">
        <f>VLOOKUP(Tabla14[[#This Row],[id]],Tabla2[],'aux buscarv'!D$1,FALSE)</f>
        <v>4</v>
      </c>
      <c r="E1636" s="61">
        <f>VLOOKUP(Tabla14[[#This Row],[id]],Tabla2[],'aux buscarv'!E$1,FALSE)</f>
        <v>2023</v>
      </c>
      <c r="F1636" s="61">
        <f>VLOOKUP(Tabla14[[#This Row],[id]],Tabla2[],'aux buscarv'!F$1,FALSE)</f>
        <v>15</v>
      </c>
      <c r="G1636" s="61" t="str">
        <f>VLOOKUP(Tabla14[[#This Row],[id]],Tabla2[],'aux buscarv'!G$1,FALSE)</f>
        <v>DAPPTE</v>
      </c>
      <c r="H1636" s="61" t="str">
        <f>VLOOKUP(Tabla14[[#This Row],[id]],Tabla2[],'aux buscarv'!H$1,FALSE)</f>
        <v>BUENOS AIRES</v>
      </c>
      <c r="I1636" s="61">
        <f>VLOOKUP(Tabla14[[#This Row],[id]],Tabla2[],'aux buscarv'!I$1,FALSE)</f>
        <v>70</v>
      </c>
      <c r="J1636" s="61" t="str">
        <f>VLOOKUP(Tabla14[[#This Row],[id]],Tabla2[],'aux buscarv'!J$1,FALSE)</f>
        <v>LUJAN</v>
      </c>
      <c r="K1636" s="61" t="str">
        <f>VLOOKUP(Tabla14[[#This Row],[id]],Tabla2[],'aux buscarv'!K$1,FALSE)</f>
        <v>TORRES</v>
      </c>
      <c r="L1636" s="61" t="str">
        <f>VLOOKUP(Tabla14[[#This Row],[id]],Tabla2[],'aux buscarv'!L$1,FALSE)</f>
        <v>HOSPITAL NACIONAL DR MANUEL A MOSTES DE OCA</v>
      </c>
      <c r="M1636" s="61" t="str">
        <f>VLOOKUP(Tabla14[[#This Row],[id]],Tabla2[],'aux buscarv'!M$1,FALSE)</f>
        <v>PADRE JOSE MARIA CRIADO ALONSO Y EVARISTO CARRIEGO</v>
      </c>
      <c r="N1636" s="62" t="str">
        <f>VLOOKUP(Tabla14[[#This Row],[id]],Tabla2[],'aux buscarv'!N$1,FALSE)</f>
        <v>https://goo.gl/maps/UKFMaR44cYm3iTwy8</v>
      </c>
      <c r="O1636" t="s">
        <v>114</v>
      </c>
      <c r="P1636" t="s">
        <v>123</v>
      </c>
      <c r="Q1636" t="s">
        <v>111</v>
      </c>
      <c r="R1636">
        <v>28</v>
      </c>
    </row>
    <row r="1637" spans="1:18" x14ac:dyDescent="0.25">
      <c r="A1637" t="s">
        <v>922</v>
      </c>
      <c r="B1637" s="46">
        <f>VLOOKUP(Tabla14[[#This Row],[id]],Tabla2[],'aux buscarv'!B$1,FALSE)</f>
        <v>45020</v>
      </c>
      <c r="C1637" s="61">
        <f>VLOOKUP(Tabla14[[#This Row],[id]],Tabla2[],'aux buscarv'!C$1,FALSE)</f>
        <v>4</v>
      </c>
      <c r="D1637" s="61">
        <f>VLOOKUP(Tabla14[[#This Row],[id]],Tabla2[],'aux buscarv'!D$1,FALSE)</f>
        <v>4</v>
      </c>
      <c r="E1637" s="61">
        <f>VLOOKUP(Tabla14[[#This Row],[id]],Tabla2[],'aux buscarv'!E$1,FALSE)</f>
        <v>2023</v>
      </c>
      <c r="F1637" s="61">
        <f>VLOOKUP(Tabla14[[#This Row],[id]],Tabla2[],'aux buscarv'!F$1,FALSE)</f>
        <v>15</v>
      </c>
      <c r="G1637" s="61" t="str">
        <f>VLOOKUP(Tabla14[[#This Row],[id]],Tabla2[],'aux buscarv'!G$1,FALSE)</f>
        <v>DAPPTE</v>
      </c>
      <c r="H1637" s="61" t="str">
        <f>VLOOKUP(Tabla14[[#This Row],[id]],Tabla2[],'aux buscarv'!H$1,FALSE)</f>
        <v>BUENOS AIRES</v>
      </c>
      <c r="I1637" s="61">
        <f>VLOOKUP(Tabla14[[#This Row],[id]],Tabla2[],'aux buscarv'!I$1,FALSE)</f>
        <v>70</v>
      </c>
      <c r="J1637" s="61" t="str">
        <f>VLOOKUP(Tabla14[[#This Row],[id]],Tabla2[],'aux buscarv'!J$1,FALSE)</f>
        <v>LUJAN</v>
      </c>
      <c r="K1637" s="61" t="str">
        <f>VLOOKUP(Tabla14[[#This Row],[id]],Tabla2[],'aux buscarv'!K$1,FALSE)</f>
        <v>TORRES</v>
      </c>
      <c r="L1637" s="61" t="str">
        <f>VLOOKUP(Tabla14[[#This Row],[id]],Tabla2[],'aux buscarv'!L$1,FALSE)</f>
        <v>HOSPITAL NACIONAL DR MANUEL A MOSTES DE OCA</v>
      </c>
      <c r="M1637" s="61" t="str">
        <f>VLOOKUP(Tabla14[[#This Row],[id]],Tabla2[],'aux buscarv'!M$1,FALSE)</f>
        <v>PADRE JOSE MARIA CRIADO ALONSO Y EVARISTO CARRIEGO</v>
      </c>
      <c r="N1637" s="62" t="str">
        <f>VLOOKUP(Tabla14[[#This Row],[id]],Tabla2[],'aux buscarv'!N$1,FALSE)</f>
        <v>https://goo.gl/maps/UKFMaR44cYm3iTwy8</v>
      </c>
      <c r="O1637" t="s">
        <v>144</v>
      </c>
      <c r="P1637" t="s">
        <v>145</v>
      </c>
      <c r="Q1637" t="s">
        <v>111</v>
      </c>
      <c r="R1637">
        <v>8</v>
      </c>
    </row>
    <row r="1638" spans="1:18" x14ac:dyDescent="0.25">
      <c r="A1638" t="s">
        <v>922</v>
      </c>
      <c r="B1638" s="46">
        <f>VLOOKUP(Tabla14[[#This Row],[id]],Tabla2[],'aux buscarv'!B$1,FALSE)</f>
        <v>45020</v>
      </c>
      <c r="C1638" s="61">
        <f>VLOOKUP(Tabla14[[#This Row],[id]],Tabla2[],'aux buscarv'!C$1,FALSE)</f>
        <v>4</v>
      </c>
      <c r="D1638" s="61">
        <f>VLOOKUP(Tabla14[[#This Row],[id]],Tabla2[],'aux buscarv'!D$1,FALSE)</f>
        <v>4</v>
      </c>
      <c r="E1638" s="61">
        <f>VLOOKUP(Tabla14[[#This Row],[id]],Tabla2[],'aux buscarv'!E$1,FALSE)</f>
        <v>2023</v>
      </c>
      <c r="F1638" s="61">
        <f>VLOOKUP(Tabla14[[#This Row],[id]],Tabla2[],'aux buscarv'!F$1,FALSE)</f>
        <v>15</v>
      </c>
      <c r="G1638" s="61" t="str">
        <f>VLOOKUP(Tabla14[[#This Row],[id]],Tabla2[],'aux buscarv'!G$1,FALSE)</f>
        <v>DAPPTE</v>
      </c>
      <c r="H1638" s="61" t="str">
        <f>VLOOKUP(Tabla14[[#This Row],[id]],Tabla2[],'aux buscarv'!H$1,FALSE)</f>
        <v>BUENOS AIRES</v>
      </c>
      <c r="I1638" s="61">
        <f>VLOOKUP(Tabla14[[#This Row],[id]],Tabla2[],'aux buscarv'!I$1,FALSE)</f>
        <v>70</v>
      </c>
      <c r="J1638" s="61" t="str">
        <f>VLOOKUP(Tabla14[[#This Row],[id]],Tabla2[],'aux buscarv'!J$1,FALSE)</f>
        <v>LUJAN</v>
      </c>
      <c r="K1638" s="61" t="str">
        <f>VLOOKUP(Tabla14[[#This Row],[id]],Tabla2[],'aux buscarv'!K$1,FALSE)</f>
        <v>TORRES</v>
      </c>
      <c r="L1638" s="61" t="str">
        <f>VLOOKUP(Tabla14[[#This Row],[id]],Tabla2[],'aux buscarv'!L$1,FALSE)</f>
        <v>HOSPITAL NACIONAL DR MANUEL A MOSTES DE OCA</v>
      </c>
      <c r="M1638" s="61" t="str">
        <f>VLOOKUP(Tabla14[[#This Row],[id]],Tabla2[],'aux buscarv'!M$1,FALSE)</f>
        <v>PADRE JOSE MARIA CRIADO ALONSO Y EVARISTO CARRIEGO</v>
      </c>
      <c r="N1638" s="62" t="str">
        <f>VLOOKUP(Tabla14[[#This Row],[id]],Tabla2[],'aux buscarv'!N$1,FALSE)</f>
        <v>https://goo.gl/maps/UKFMaR44cYm3iTwy8</v>
      </c>
      <c r="O1638" t="s">
        <v>144</v>
      </c>
      <c r="P1638" t="s">
        <v>145</v>
      </c>
      <c r="Q1638" t="s">
        <v>146</v>
      </c>
      <c r="R1638">
        <v>32</v>
      </c>
    </row>
    <row r="1639" spans="1:18" x14ac:dyDescent="0.25">
      <c r="A1639" t="s">
        <v>915</v>
      </c>
      <c r="B1639" s="46">
        <f>VLOOKUP(Tabla14[[#This Row],[id]],Tabla2[],'aux buscarv'!B$1,FALSE)</f>
        <v>45021</v>
      </c>
      <c r="C1639" s="61">
        <f>VLOOKUP(Tabla14[[#This Row],[id]],Tabla2[],'aux buscarv'!C$1,FALSE)</f>
        <v>5</v>
      </c>
      <c r="D1639" s="61">
        <f>VLOOKUP(Tabla14[[#This Row],[id]],Tabla2[],'aux buscarv'!D$1,FALSE)</f>
        <v>4</v>
      </c>
      <c r="E1639" s="61">
        <f>VLOOKUP(Tabla14[[#This Row],[id]],Tabla2[],'aux buscarv'!E$1,FALSE)</f>
        <v>2023</v>
      </c>
      <c r="F1639" s="61">
        <f>VLOOKUP(Tabla14[[#This Row],[id]],Tabla2[],'aux buscarv'!F$1,FALSE)</f>
        <v>15</v>
      </c>
      <c r="G1639" s="61" t="str">
        <f>VLOOKUP(Tabla14[[#This Row],[id]],Tabla2[],'aux buscarv'!G$1,FALSE)</f>
        <v>EETB</v>
      </c>
      <c r="H1639" s="61" t="str">
        <f>VLOOKUP(Tabla14[[#This Row],[id]],Tabla2[],'aux buscarv'!H$1,FALSE)</f>
        <v>BUENOS AIRES</v>
      </c>
      <c r="I1639" s="61">
        <f>VLOOKUP(Tabla14[[#This Row],[id]],Tabla2[],'aux buscarv'!I$1,FALSE)</f>
        <v>69</v>
      </c>
      <c r="J1639" s="61" t="str">
        <f>VLOOKUP(Tabla14[[#This Row],[id]],Tabla2[],'aux buscarv'!J$1,FALSE)</f>
        <v>LA MATANZA</v>
      </c>
      <c r="K1639" s="61" t="str">
        <f>VLOOKUP(Tabla14[[#This Row],[id]],Tabla2[],'aux buscarv'!K$1,FALSE)</f>
        <v>LOMAS DEL MIRADOR</v>
      </c>
      <c r="L1639" s="61">
        <f>VLOOKUP(Tabla14[[#This Row],[id]],Tabla2[],'aux buscarv'!L$1,FALSE)</f>
        <v>0</v>
      </c>
      <c r="M1639" s="61" t="str">
        <f>VLOOKUP(Tabla14[[#This Row],[id]],Tabla2[],'aux buscarv'!M$1,FALSE)</f>
        <v>ATE BROWN ESQ SALCEDO</v>
      </c>
      <c r="N1639" s="62" t="str">
        <f>VLOOKUP(Tabla14[[#This Row],[id]],Tabla2[],'aux buscarv'!N$1,FALSE)</f>
        <v>https://goo.gl/maps/7fqTNLowfFgqWr2UA</v>
      </c>
      <c r="O1639" t="s">
        <v>109</v>
      </c>
      <c r="P1639" t="s">
        <v>110</v>
      </c>
      <c r="Q1639" t="s">
        <v>111</v>
      </c>
      <c r="R1639">
        <v>74</v>
      </c>
    </row>
    <row r="1640" spans="1:18" x14ac:dyDescent="0.25">
      <c r="A1640" t="s">
        <v>915</v>
      </c>
      <c r="B1640" s="46">
        <f>VLOOKUP(Tabla14[[#This Row],[id]],Tabla2[],'aux buscarv'!B$1,FALSE)</f>
        <v>45021</v>
      </c>
      <c r="C1640" s="61">
        <f>VLOOKUP(Tabla14[[#This Row],[id]],Tabla2[],'aux buscarv'!C$1,FALSE)</f>
        <v>5</v>
      </c>
      <c r="D1640" s="61">
        <f>VLOOKUP(Tabla14[[#This Row],[id]],Tabla2[],'aux buscarv'!D$1,FALSE)</f>
        <v>4</v>
      </c>
      <c r="E1640" s="61">
        <f>VLOOKUP(Tabla14[[#This Row],[id]],Tabla2[],'aux buscarv'!E$1,FALSE)</f>
        <v>2023</v>
      </c>
      <c r="F1640" s="61">
        <f>VLOOKUP(Tabla14[[#This Row],[id]],Tabla2[],'aux buscarv'!F$1,FALSE)</f>
        <v>15</v>
      </c>
      <c r="G1640" s="61" t="str">
        <f>VLOOKUP(Tabla14[[#This Row],[id]],Tabla2[],'aux buscarv'!G$1,FALSE)</f>
        <v>EETB</v>
      </c>
      <c r="H1640" s="61" t="str">
        <f>VLOOKUP(Tabla14[[#This Row],[id]],Tabla2[],'aux buscarv'!H$1,FALSE)</f>
        <v>BUENOS AIRES</v>
      </c>
      <c r="I1640" s="61">
        <f>VLOOKUP(Tabla14[[#This Row],[id]],Tabla2[],'aux buscarv'!I$1,FALSE)</f>
        <v>69</v>
      </c>
      <c r="J1640" s="61" t="str">
        <f>VLOOKUP(Tabla14[[#This Row],[id]],Tabla2[],'aux buscarv'!J$1,FALSE)</f>
        <v>LA MATANZA</v>
      </c>
      <c r="K1640" s="61" t="str">
        <f>VLOOKUP(Tabla14[[#This Row],[id]],Tabla2[],'aux buscarv'!K$1,FALSE)</f>
        <v>LOMAS DEL MIRADOR</v>
      </c>
      <c r="L1640" s="61">
        <f>VLOOKUP(Tabla14[[#This Row],[id]],Tabla2[],'aux buscarv'!L$1,FALSE)</f>
        <v>0</v>
      </c>
      <c r="M1640" s="61" t="str">
        <f>VLOOKUP(Tabla14[[#This Row],[id]],Tabla2[],'aux buscarv'!M$1,FALSE)</f>
        <v>ATE BROWN ESQ SALCEDO</v>
      </c>
      <c r="N1640" s="62" t="str">
        <f>VLOOKUP(Tabla14[[#This Row],[id]],Tabla2[],'aux buscarv'!N$1,FALSE)</f>
        <v>https://goo.gl/maps/7fqTNLowfFgqWr2UA</v>
      </c>
      <c r="O1640" t="s">
        <v>109</v>
      </c>
      <c r="P1640" t="s">
        <v>110</v>
      </c>
      <c r="Q1640" t="s">
        <v>112</v>
      </c>
      <c r="R1640">
        <v>148</v>
      </c>
    </row>
    <row r="1641" spans="1:18" x14ac:dyDescent="0.25">
      <c r="A1641" t="s">
        <v>915</v>
      </c>
      <c r="B1641" s="46">
        <f>VLOOKUP(Tabla14[[#This Row],[id]],Tabla2[],'aux buscarv'!B$1,FALSE)</f>
        <v>45021</v>
      </c>
      <c r="C1641" s="61">
        <f>VLOOKUP(Tabla14[[#This Row],[id]],Tabla2[],'aux buscarv'!C$1,FALSE)</f>
        <v>5</v>
      </c>
      <c r="D1641" s="61">
        <f>VLOOKUP(Tabla14[[#This Row],[id]],Tabla2[],'aux buscarv'!D$1,FALSE)</f>
        <v>4</v>
      </c>
      <c r="E1641" s="61">
        <f>VLOOKUP(Tabla14[[#This Row],[id]],Tabla2[],'aux buscarv'!E$1,FALSE)</f>
        <v>2023</v>
      </c>
      <c r="F1641" s="61">
        <f>VLOOKUP(Tabla14[[#This Row],[id]],Tabla2[],'aux buscarv'!F$1,FALSE)</f>
        <v>15</v>
      </c>
      <c r="G1641" s="61" t="str">
        <f>VLOOKUP(Tabla14[[#This Row],[id]],Tabla2[],'aux buscarv'!G$1,FALSE)</f>
        <v>EETB</v>
      </c>
      <c r="H1641" s="61" t="str">
        <f>VLOOKUP(Tabla14[[#This Row],[id]],Tabla2[],'aux buscarv'!H$1,FALSE)</f>
        <v>BUENOS AIRES</v>
      </c>
      <c r="I1641" s="61">
        <f>VLOOKUP(Tabla14[[#This Row],[id]],Tabla2[],'aux buscarv'!I$1,FALSE)</f>
        <v>69</v>
      </c>
      <c r="J1641" s="61" t="str">
        <f>VLOOKUP(Tabla14[[#This Row],[id]],Tabla2[],'aux buscarv'!J$1,FALSE)</f>
        <v>LA MATANZA</v>
      </c>
      <c r="K1641" s="61" t="str">
        <f>VLOOKUP(Tabla14[[#This Row],[id]],Tabla2[],'aux buscarv'!K$1,FALSE)</f>
        <v>LOMAS DEL MIRADOR</v>
      </c>
      <c r="L1641" s="61">
        <f>VLOOKUP(Tabla14[[#This Row],[id]],Tabla2[],'aux buscarv'!L$1,FALSE)</f>
        <v>0</v>
      </c>
      <c r="M1641" s="61" t="str">
        <f>VLOOKUP(Tabla14[[#This Row],[id]],Tabla2[],'aux buscarv'!M$1,FALSE)</f>
        <v>ATE BROWN ESQ SALCEDO</v>
      </c>
      <c r="N1641" s="62" t="str">
        <f>VLOOKUP(Tabla14[[#This Row],[id]],Tabla2[],'aux buscarv'!N$1,FALSE)</f>
        <v>https://goo.gl/maps/7fqTNLowfFgqWr2UA</v>
      </c>
      <c r="O1641" t="s">
        <v>109</v>
      </c>
      <c r="P1641" t="s">
        <v>110</v>
      </c>
      <c r="Q1641" t="s">
        <v>120</v>
      </c>
      <c r="R1641">
        <v>11</v>
      </c>
    </row>
    <row r="1642" spans="1:18" x14ac:dyDescent="0.25">
      <c r="A1642" t="s">
        <v>915</v>
      </c>
      <c r="B1642" s="46">
        <f>VLOOKUP(Tabla14[[#This Row],[id]],Tabla2[],'aux buscarv'!B$1,FALSE)</f>
        <v>45021</v>
      </c>
      <c r="C1642" s="61">
        <f>VLOOKUP(Tabla14[[#This Row],[id]],Tabla2[],'aux buscarv'!C$1,FALSE)</f>
        <v>5</v>
      </c>
      <c r="D1642" s="61">
        <f>VLOOKUP(Tabla14[[#This Row],[id]],Tabla2[],'aux buscarv'!D$1,FALSE)</f>
        <v>4</v>
      </c>
      <c r="E1642" s="61">
        <f>VLOOKUP(Tabla14[[#This Row],[id]],Tabla2[],'aux buscarv'!E$1,FALSE)</f>
        <v>2023</v>
      </c>
      <c r="F1642" s="61">
        <f>VLOOKUP(Tabla14[[#This Row],[id]],Tabla2[],'aux buscarv'!F$1,FALSE)</f>
        <v>15</v>
      </c>
      <c r="G1642" s="61" t="str">
        <f>VLOOKUP(Tabla14[[#This Row],[id]],Tabla2[],'aux buscarv'!G$1,FALSE)</f>
        <v>EETB</v>
      </c>
      <c r="H1642" s="61" t="str">
        <f>VLOOKUP(Tabla14[[#This Row],[id]],Tabla2[],'aux buscarv'!H$1,FALSE)</f>
        <v>BUENOS AIRES</v>
      </c>
      <c r="I1642" s="61">
        <f>VLOOKUP(Tabla14[[#This Row],[id]],Tabla2[],'aux buscarv'!I$1,FALSE)</f>
        <v>69</v>
      </c>
      <c r="J1642" s="61" t="str">
        <f>VLOOKUP(Tabla14[[#This Row],[id]],Tabla2[],'aux buscarv'!J$1,FALSE)</f>
        <v>LA MATANZA</v>
      </c>
      <c r="K1642" s="61" t="str">
        <f>VLOOKUP(Tabla14[[#This Row],[id]],Tabla2[],'aux buscarv'!K$1,FALSE)</f>
        <v>LOMAS DEL MIRADOR</v>
      </c>
      <c r="L1642" s="61">
        <f>VLOOKUP(Tabla14[[#This Row],[id]],Tabla2[],'aux buscarv'!L$1,FALSE)</f>
        <v>0</v>
      </c>
      <c r="M1642" s="61" t="str">
        <f>VLOOKUP(Tabla14[[#This Row],[id]],Tabla2[],'aux buscarv'!M$1,FALSE)</f>
        <v>ATE BROWN ESQ SALCEDO</v>
      </c>
      <c r="N1642" s="62" t="str">
        <f>VLOOKUP(Tabla14[[#This Row],[id]],Tabla2[],'aux buscarv'!N$1,FALSE)</f>
        <v>https://goo.gl/maps/7fqTNLowfFgqWr2UA</v>
      </c>
      <c r="O1642" t="s">
        <v>109</v>
      </c>
      <c r="P1642" t="s">
        <v>113</v>
      </c>
      <c r="Q1642" t="s">
        <v>112</v>
      </c>
      <c r="R1642">
        <v>33</v>
      </c>
    </row>
    <row r="1643" spans="1:18" x14ac:dyDescent="0.25">
      <c r="A1643" t="s">
        <v>915</v>
      </c>
      <c r="B1643" s="46">
        <f>VLOOKUP(Tabla14[[#This Row],[id]],Tabla2[],'aux buscarv'!B$1,FALSE)</f>
        <v>45021</v>
      </c>
      <c r="C1643" s="61">
        <f>VLOOKUP(Tabla14[[#This Row],[id]],Tabla2[],'aux buscarv'!C$1,FALSE)</f>
        <v>5</v>
      </c>
      <c r="D1643" s="61">
        <f>VLOOKUP(Tabla14[[#This Row],[id]],Tabla2[],'aux buscarv'!D$1,FALSE)</f>
        <v>4</v>
      </c>
      <c r="E1643" s="61">
        <f>VLOOKUP(Tabla14[[#This Row],[id]],Tabla2[],'aux buscarv'!E$1,FALSE)</f>
        <v>2023</v>
      </c>
      <c r="F1643" s="61">
        <f>VLOOKUP(Tabla14[[#This Row],[id]],Tabla2[],'aux buscarv'!F$1,FALSE)</f>
        <v>15</v>
      </c>
      <c r="G1643" s="61" t="str">
        <f>VLOOKUP(Tabla14[[#This Row],[id]],Tabla2[],'aux buscarv'!G$1,FALSE)</f>
        <v>EETB</v>
      </c>
      <c r="H1643" s="61" t="str">
        <f>VLOOKUP(Tabla14[[#This Row],[id]],Tabla2[],'aux buscarv'!H$1,FALSE)</f>
        <v>BUENOS AIRES</v>
      </c>
      <c r="I1643" s="61">
        <f>VLOOKUP(Tabla14[[#This Row],[id]],Tabla2[],'aux buscarv'!I$1,FALSE)</f>
        <v>69</v>
      </c>
      <c r="J1643" s="61" t="str">
        <f>VLOOKUP(Tabla14[[#This Row],[id]],Tabla2[],'aux buscarv'!J$1,FALSE)</f>
        <v>LA MATANZA</v>
      </c>
      <c r="K1643" s="61" t="str">
        <f>VLOOKUP(Tabla14[[#This Row],[id]],Tabla2[],'aux buscarv'!K$1,FALSE)</f>
        <v>LOMAS DEL MIRADOR</v>
      </c>
      <c r="L1643" s="61">
        <f>VLOOKUP(Tabla14[[#This Row],[id]],Tabla2[],'aux buscarv'!L$1,FALSE)</f>
        <v>0</v>
      </c>
      <c r="M1643" s="61" t="str">
        <f>VLOOKUP(Tabla14[[#This Row],[id]],Tabla2[],'aux buscarv'!M$1,FALSE)</f>
        <v>ATE BROWN ESQ SALCEDO</v>
      </c>
      <c r="N1643" s="62" t="str">
        <f>VLOOKUP(Tabla14[[#This Row],[id]],Tabla2[],'aux buscarv'!N$1,FALSE)</f>
        <v>https://goo.gl/maps/7fqTNLowfFgqWr2UA</v>
      </c>
      <c r="O1643" t="s">
        <v>114</v>
      </c>
      <c r="P1643" t="s">
        <v>115</v>
      </c>
      <c r="Q1643" t="s">
        <v>111</v>
      </c>
      <c r="R1643">
        <v>45</v>
      </c>
    </row>
    <row r="1644" spans="1:18" x14ac:dyDescent="0.25">
      <c r="A1644" t="s">
        <v>915</v>
      </c>
      <c r="B1644" s="46">
        <f>VLOOKUP(Tabla14[[#This Row],[id]],Tabla2[],'aux buscarv'!B$1,FALSE)</f>
        <v>45021</v>
      </c>
      <c r="C1644" s="61">
        <f>VLOOKUP(Tabla14[[#This Row],[id]],Tabla2[],'aux buscarv'!C$1,FALSE)</f>
        <v>5</v>
      </c>
      <c r="D1644" s="61">
        <f>VLOOKUP(Tabla14[[#This Row],[id]],Tabla2[],'aux buscarv'!D$1,FALSE)</f>
        <v>4</v>
      </c>
      <c r="E1644" s="61">
        <f>VLOOKUP(Tabla14[[#This Row],[id]],Tabla2[],'aux buscarv'!E$1,FALSE)</f>
        <v>2023</v>
      </c>
      <c r="F1644" s="61">
        <f>VLOOKUP(Tabla14[[#This Row],[id]],Tabla2[],'aux buscarv'!F$1,FALSE)</f>
        <v>15</v>
      </c>
      <c r="G1644" s="61" t="str">
        <f>VLOOKUP(Tabla14[[#This Row],[id]],Tabla2[],'aux buscarv'!G$1,FALSE)</f>
        <v>EETB</v>
      </c>
      <c r="H1644" s="61" t="str">
        <f>VLOOKUP(Tabla14[[#This Row],[id]],Tabla2[],'aux buscarv'!H$1,FALSE)</f>
        <v>BUENOS AIRES</v>
      </c>
      <c r="I1644" s="61">
        <f>VLOOKUP(Tabla14[[#This Row],[id]],Tabla2[],'aux buscarv'!I$1,FALSE)</f>
        <v>69</v>
      </c>
      <c r="J1644" s="61" t="str">
        <f>VLOOKUP(Tabla14[[#This Row],[id]],Tabla2[],'aux buscarv'!J$1,FALSE)</f>
        <v>LA MATANZA</v>
      </c>
      <c r="K1644" s="61" t="str">
        <f>VLOOKUP(Tabla14[[#This Row],[id]],Tabla2[],'aux buscarv'!K$1,FALSE)</f>
        <v>LOMAS DEL MIRADOR</v>
      </c>
      <c r="L1644" s="61">
        <f>VLOOKUP(Tabla14[[#This Row],[id]],Tabla2[],'aux buscarv'!L$1,FALSE)</f>
        <v>0</v>
      </c>
      <c r="M1644" s="61" t="str">
        <f>VLOOKUP(Tabla14[[#This Row],[id]],Tabla2[],'aux buscarv'!M$1,FALSE)</f>
        <v>ATE BROWN ESQ SALCEDO</v>
      </c>
      <c r="N1644" s="62" t="str">
        <f>VLOOKUP(Tabla14[[#This Row],[id]],Tabla2[],'aux buscarv'!N$1,FALSE)</f>
        <v>https://goo.gl/maps/7fqTNLowfFgqWr2UA</v>
      </c>
      <c r="O1644" t="s">
        <v>114</v>
      </c>
      <c r="P1644" t="s">
        <v>123</v>
      </c>
      <c r="Q1644" t="s">
        <v>124</v>
      </c>
      <c r="R1644">
        <v>2</v>
      </c>
    </row>
    <row r="1645" spans="1:18" x14ac:dyDescent="0.25">
      <c r="A1645" t="s">
        <v>915</v>
      </c>
      <c r="B1645" s="46">
        <f>VLOOKUP(Tabla14[[#This Row],[id]],Tabla2[],'aux buscarv'!B$1,FALSE)</f>
        <v>45021</v>
      </c>
      <c r="C1645" s="61">
        <f>VLOOKUP(Tabla14[[#This Row],[id]],Tabla2[],'aux buscarv'!C$1,FALSE)</f>
        <v>5</v>
      </c>
      <c r="D1645" s="61">
        <f>VLOOKUP(Tabla14[[#This Row],[id]],Tabla2[],'aux buscarv'!D$1,FALSE)</f>
        <v>4</v>
      </c>
      <c r="E1645" s="61">
        <f>VLOOKUP(Tabla14[[#This Row],[id]],Tabla2[],'aux buscarv'!E$1,FALSE)</f>
        <v>2023</v>
      </c>
      <c r="F1645" s="61">
        <f>VLOOKUP(Tabla14[[#This Row],[id]],Tabla2[],'aux buscarv'!F$1,FALSE)</f>
        <v>15</v>
      </c>
      <c r="G1645" s="61" t="str">
        <f>VLOOKUP(Tabla14[[#This Row],[id]],Tabla2[],'aux buscarv'!G$1,FALSE)</f>
        <v>EETB</v>
      </c>
      <c r="H1645" s="61" t="str">
        <f>VLOOKUP(Tabla14[[#This Row],[id]],Tabla2[],'aux buscarv'!H$1,FALSE)</f>
        <v>BUENOS AIRES</v>
      </c>
      <c r="I1645" s="61">
        <f>VLOOKUP(Tabla14[[#This Row],[id]],Tabla2[],'aux buscarv'!I$1,FALSE)</f>
        <v>69</v>
      </c>
      <c r="J1645" s="61" t="str">
        <f>VLOOKUP(Tabla14[[#This Row],[id]],Tabla2[],'aux buscarv'!J$1,FALSE)</f>
        <v>LA MATANZA</v>
      </c>
      <c r="K1645" s="61" t="str">
        <f>VLOOKUP(Tabla14[[#This Row],[id]],Tabla2[],'aux buscarv'!K$1,FALSE)</f>
        <v>LOMAS DEL MIRADOR</v>
      </c>
      <c r="L1645" s="61">
        <f>VLOOKUP(Tabla14[[#This Row],[id]],Tabla2[],'aux buscarv'!L$1,FALSE)</f>
        <v>0</v>
      </c>
      <c r="M1645" s="61" t="str">
        <f>VLOOKUP(Tabla14[[#This Row],[id]],Tabla2[],'aux buscarv'!M$1,FALSE)</f>
        <v>ATE BROWN ESQ SALCEDO</v>
      </c>
      <c r="N1645" s="62" t="str">
        <f>VLOOKUP(Tabla14[[#This Row],[id]],Tabla2[],'aux buscarv'!N$1,FALSE)</f>
        <v>https://goo.gl/maps/7fqTNLowfFgqWr2UA</v>
      </c>
      <c r="O1645" t="s">
        <v>114</v>
      </c>
      <c r="P1645" t="s">
        <v>123</v>
      </c>
      <c r="Q1645" t="s">
        <v>111</v>
      </c>
      <c r="R1645">
        <v>57</v>
      </c>
    </row>
    <row r="1646" spans="1:18" x14ac:dyDescent="0.25">
      <c r="A1646" t="s">
        <v>910</v>
      </c>
      <c r="B1646" s="46">
        <f>VLOOKUP(Tabla14[[#This Row],[id]],Tabla2[],'aux buscarv'!B$1,FALSE)</f>
        <v>45021</v>
      </c>
      <c r="C1646" s="61">
        <f>VLOOKUP(Tabla14[[#This Row],[id]],Tabla2[],'aux buscarv'!C$1,FALSE)</f>
        <v>5</v>
      </c>
      <c r="D1646" s="61">
        <f>VLOOKUP(Tabla14[[#This Row],[id]],Tabla2[],'aux buscarv'!D$1,FALSE)</f>
        <v>4</v>
      </c>
      <c r="E1646" s="61">
        <f>VLOOKUP(Tabla14[[#This Row],[id]],Tabla2[],'aux buscarv'!E$1,FALSE)</f>
        <v>2023</v>
      </c>
      <c r="F1646" s="61">
        <f>VLOOKUP(Tabla14[[#This Row],[id]],Tabla2[],'aux buscarv'!F$1,FALSE)</f>
        <v>15</v>
      </c>
      <c r="G1646" s="61" t="str">
        <f>VLOOKUP(Tabla14[[#This Row],[id]],Tabla2[],'aux buscarv'!G$1,FALSE)</f>
        <v>EETB</v>
      </c>
      <c r="H1646" s="61" t="str">
        <f>VLOOKUP(Tabla14[[#This Row],[id]],Tabla2[],'aux buscarv'!H$1,FALSE)</f>
        <v>CABA</v>
      </c>
      <c r="I1646" s="61">
        <f>VLOOKUP(Tabla14[[#This Row],[id]],Tabla2[],'aux buscarv'!I$1,FALSE)</f>
        <v>68</v>
      </c>
      <c r="J1646" s="61" t="str">
        <f>VLOOKUP(Tabla14[[#This Row],[id]],Tabla2[],'aux buscarv'!J$1,FALSE)</f>
        <v>COMUNA 7</v>
      </c>
      <c r="K1646" s="61" t="str">
        <f>VLOOKUP(Tabla14[[#This Row],[id]],Tabla2[],'aux buscarv'!K$1,FALSE)</f>
        <v>BAJO FLORES</v>
      </c>
      <c r="L1646" s="61" t="str">
        <f>VLOOKUP(Tabla14[[#This Row],[id]],Tabla2[],'aux buscarv'!L$1,FALSE)</f>
        <v>BARRIO RICCIAEDELLI</v>
      </c>
      <c r="M1646" s="61" t="str">
        <f>VLOOKUP(Tabla14[[#This Row],[id]],Tabla2[],'aux buscarv'!M$1,FALSE)</f>
        <v>VARELA Y OCEANIA</v>
      </c>
      <c r="N1646" s="62" t="str">
        <f>VLOOKUP(Tabla14[[#This Row],[id]],Tabla2[],'aux buscarv'!N$1,FALSE)</f>
        <v>https://goo.gl/maps/LNhoCnGj7F7UtEyw9</v>
      </c>
      <c r="O1646" t="s">
        <v>114</v>
      </c>
      <c r="P1646" t="s">
        <v>115</v>
      </c>
      <c r="Q1646" t="s">
        <v>111</v>
      </c>
      <c r="R1646">
        <v>26</v>
      </c>
    </row>
    <row r="1647" spans="1:18" x14ac:dyDescent="0.25">
      <c r="A1647" t="s">
        <v>910</v>
      </c>
      <c r="B1647" s="46">
        <f>VLOOKUP(Tabla14[[#This Row],[id]],Tabla2[],'aux buscarv'!B$1,FALSE)</f>
        <v>45021</v>
      </c>
      <c r="C1647" s="61">
        <f>VLOOKUP(Tabla14[[#This Row],[id]],Tabla2[],'aux buscarv'!C$1,FALSE)</f>
        <v>5</v>
      </c>
      <c r="D1647" s="61">
        <f>VLOOKUP(Tabla14[[#This Row],[id]],Tabla2[],'aux buscarv'!D$1,FALSE)</f>
        <v>4</v>
      </c>
      <c r="E1647" s="61">
        <f>VLOOKUP(Tabla14[[#This Row],[id]],Tabla2[],'aux buscarv'!E$1,FALSE)</f>
        <v>2023</v>
      </c>
      <c r="F1647" s="61">
        <f>VLOOKUP(Tabla14[[#This Row],[id]],Tabla2[],'aux buscarv'!F$1,FALSE)</f>
        <v>15</v>
      </c>
      <c r="G1647" s="61" t="str">
        <f>VLOOKUP(Tabla14[[#This Row],[id]],Tabla2[],'aux buscarv'!G$1,FALSE)</f>
        <v>EETB</v>
      </c>
      <c r="H1647" s="61" t="str">
        <f>VLOOKUP(Tabla14[[#This Row],[id]],Tabla2[],'aux buscarv'!H$1,FALSE)</f>
        <v>CABA</v>
      </c>
      <c r="I1647" s="61">
        <f>VLOOKUP(Tabla14[[#This Row],[id]],Tabla2[],'aux buscarv'!I$1,FALSE)</f>
        <v>68</v>
      </c>
      <c r="J1647" s="61" t="str">
        <f>VLOOKUP(Tabla14[[#This Row],[id]],Tabla2[],'aux buscarv'!J$1,FALSE)</f>
        <v>COMUNA 7</v>
      </c>
      <c r="K1647" s="61" t="str">
        <f>VLOOKUP(Tabla14[[#This Row],[id]],Tabla2[],'aux buscarv'!K$1,FALSE)</f>
        <v>BAJO FLORES</v>
      </c>
      <c r="L1647" s="61" t="str">
        <f>VLOOKUP(Tabla14[[#This Row],[id]],Tabla2[],'aux buscarv'!L$1,FALSE)</f>
        <v>BARRIO RICCIAEDELLI</v>
      </c>
      <c r="M1647" s="61" t="str">
        <f>VLOOKUP(Tabla14[[#This Row],[id]],Tabla2[],'aux buscarv'!M$1,FALSE)</f>
        <v>VARELA Y OCEANIA</v>
      </c>
      <c r="N1647" s="62" t="str">
        <f>VLOOKUP(Tabla14[[#This Row],[id]],Tabla2[],'aux buscarv'!N$1,FALSE)</f>
        <v>https://goo.gl/maps/LNhoCnGj7F7UtEyw9</v>
      </c>
      <c r="O1647" t="s">
        <v>114</v>
      </c>
      <c r="P1647" t="s">
        <v>123</v>
      </c>
      <c r="Q1647" t="s">
        <v>124</v>
      </c>
      <c r="R1647">
        <v>4</v>
      </c>
    </row>
    <row r="1648" spans="1:18" x14ac:dyDescent="0.25">
      <c r="A1648" t="s">
        <v>910</v>
      </c>
      <c r="B1648" s="46">
        <f>VLOOKUP(Tabla14[[#This Row],[id]],Tabla2[],'aux buscarv'!B$1,FALSE)</f>
        <v>45021</v>
      </c>
      <c r="C1648" s="61">
        <f>VLOOKUP(Tabla14[[#This Row],[id]],Tabla2[],'aux buscarv'!C$1,FALSE)</f>
        <v>5</v>
      </c>
      <c r="D1648" s="61">
        <f>VLOOKUP(Tabla14[[#This Row],[id]],Tabla2[],'aux buscarv'!D$1,FALSE)</f>
        <v>4</v>
      </c>
      <c r="E1648" s="61">
        <f>VLOOKUP(Tabla14[[#This Row],[id]],Tabla2[],'aux buscarv'!E$1,FALSE)</f>
        <v>2023</v>
      </c>
      <c r="F1648" s="61">
        <f>VLOOKUP(Tabla14[[#This Row],[id]],Tabla2[],'aux buscarv'!F$1,FALSE)</f>
        <v>15</v>
      </c>
      <c r="G1648" s="61" t="str">
        <f>VLOOKUP(Tabla14[[#This Row],[id]],Tabla2[],'aux buscarv'!G$1,FALSE)</f>
        <v>EETB</v>
      </c>
      <c r="H1648" s="61" t="str">
        <f>VLOOKUP(Tabla14[[#This Row],[id]],Tabla2[],'aux buscarv'!H$1,FALSE)</f>
        <v>CABA</v>
      </c>
      <c r="I1648" s="61">
        <f>VLOOKUP(Tabla14[[#This Row],[id]],Tabla2[],'aux buscarv'!I$1,FALSE)</f>
        <v>68</v>
      </c>
      <c r="J1648" s="61" t="str">
        <f>VLOOKUP(Tabla14[[#This Row],[id]],Tabla2[],'aux buscarv'!J$1,FALSE)</f>
        <v>COMUNA 7</v>
      </c>
      <c r="K1648" s="61" t="str">
        <f>VLOOKUP(Tabla14[[#This Row],[id]],Tabla2[],'aux buscarv'!K$1,FALSE)</f>
        <v>BAJO FLORES</v>
      </c>
      <c r="L1648" s="61" t="str">
        <f>VLOOKUP(Tabla14[[#This Row],[id]],Tabla2[],'aux buscarv'!L$1,FALSE)</f>
        <v>BARRIO RICCIAEDELLI</v>
      </c>
      <c r="M1648" s="61" t="str">
        <f>VLOOKUP(Tabla14[[#This Row],[id]],Tabla2[],'aux buscarv'!M$1,FALSE)</f>
        <v>VARELA Y OCEANIA</v>
      </c>
      <c r="N1648" s="62" t="str">
        <f>VLOOKUP(Tabla14[[#This Row],[id]],Tabla2[],'aux buscarv'!N$1,FALSE)</f>
        <v>https://goo.gl/maps/LNhoCnGj7F7UtEyw9</v>
      </c>
      <c r="O1648" t="s">
        <v>114</v>
      </c>
      <c r="P1648" t="s">
        <v>123</v>
      </c>
      <c r="Q1648" t="s">
        <v>111</v>
      </c>
      <c r="R1648">
        <v>112</v>
      </c>
    </row>
    <row r="1649" spans="1:18" x14ac:dyDescent="0.25">
      <c r="A1649" t="s">
        <v>924</v>
      </c>
      <c r="B1649" s="46">
        <f>VLOOKUP(Tabla14[[#This Row],[id]],Tabla2[],'aux buscarv'!B$1,FALSE)</f>
        <v>45021</v>
      </c>
      <c r="C1649" s="61">
        <f>VLOOKUP(Tabla14[[#This Row],[id]],Tabla2[],'aux buscarv'!C$1,FALSE)</f>
        <v>5</v>
      </c>
      <c r="D1649" s="61">
        <f>VLOOKUP(Tabla14[[#This Row],[id]],Tabla2[],'aux buscarv'!D$1,FALSE)</f>
        <v>4</v>
      </c>
      <c r="E1649" s="61">
        <f>VLOOKUP(Tabla14[[#This Row],[id]],Tabla2[],'aux buscarv'!E$1,FALSE)</f>
        <v>2023</v>
      </c>
      <c r="F1649" s="61">
        <f>VLOOKUP(Tabla14[[#This Row],[id]],Tabla2[],'aux buscarv'!F$1,FALSE)</f>
        <v>15</v>
      </c>
      <c r="G1649" s="61" t="str">
        <f>VLOOKUP(Tabla14[[#This Row],[id]],Tabla2[],'aux buscarv'!G$1,FALSE)</f>
        <v>DAPPTE</v>
      </c>
      <c r="H1649" s="61" t="str">
        <f>VLOOKUP(Tabla14[[#This Row],[id]],Tabla2[],'aux buscarv'!H$1,FALSE)</f>
        <v>CABA</v>
      </c>
      <c r="I1649" s="61">
        <f>VLOOKUP(Tabla14[[#This Row],[id]],Tabla2[],'aux buscarv'!I$1,FALSE)</f>
        <v>71</v>
      </c>
      <c r="J1649" s="61" t="str">
        <f>VLOOKUP(Tabla14[[#This Row],[id]],Tabla2[],'aux buscarv'!J$1,FALSE)</f>
        <v>COMUNA 1</v>
      </c>
      <c r="K1649" s="61" t="str">
        <f>VLOOKUP(Tabla14[[#This Row],[id]],Tabla2[],'aux buscarv'!K$1,FALSE)</f>
        <v>MONSERRAT</v>
      </c>
      <c r="L1649" s="61" t="str">
        <f>VLOOKUP(Tabla14[[#This Row],[id]],Tabla2[],'aux buscarv'!L$1,FALSE)</f>
        <v>TELAM</v>
      </c>
      <c r="M1649" s="61" t="str">
        <f>VLOOKUP(Tabla14[[#This Row],[id]],Tabla2[],'aux buscarv'!M$1,FALSE)</f>
        <v>AV BELGRANO 347</v>
      </c>
      <c r="N1649" s="62" t="str">
        <f>VLOOKUP(Tabla14[[#This Row],[id]],Tabla2[],'aux buscarv'!N$1,FALSE)</f>
        <v>https://goo.gl/maps/7ZqDYfNtgXc978G6A</v>
      </c>
      <c r="O1649" t="s">
        <v>109</v>
      </c>
      <c r="P1649" t="s">
        <v>110</v>
      </c>
      <c r="Q1649" t="s">
        <v>111</v>
      </c>
      <c r="R1649">
        <v>105</v>
      </c>
    </row>
    <row r="1650" spans="1:18" x14ac:dyDescent="0.25">
      <c r="A1650" t="s">
        <v>924</v>
      </c>
      <c r="B1650" s="46">
        <f>VLOOKUP(Tabla14[[#This Row],[id]],Tabla2[],'aux buscarv'!B$1,FALSE)</f>
        <v>45021</v>
      </c>
      <c r="C1650" s="61">
        <f>VLOOKUP(Tabla14[[#This Row],[id]],Tabla2[],'aux buscarv'!C$1,FALSE)</f>
        <v>5</v>
      </c>
      <c r="D1650" s="61">
        <f>VLOOKUP(Tabla14[[#This Row],[id]],Tabla2[],'aux buscarv'!D$1,FALSE)</f>
        <v>4</v>
      </c>
      <c r="E1650" s="61">
        <f>VLOOKUP(Tabla14[[#This Row],[id]],Tabla2[],'aux buscarv'!E$1,FALSE)</f>
        <v>2023</v>
      </c>
      <c r="F1650" s="61">
        <f>VLOOKUP(Tabla14[[#This Row],[id]],Tabla2[],'aux buscarv'!F$1,FALSE)</f>
        <v>15</v>
      </c>
      <c r="G1650" s="61" t="str">
        <f>VLOOKUP(Tabla14[[#This Row],[id]],Tabla2[],'aux buscarv'!G$1,FALSE)</f>
        <v>DAPPTE</v>
      </c>
      <c r="H1650" s="61" t="str">
        <f>VLOOKUP(Tabla14[[#This Row],[id]],Tabla2[],'aux buscarv'!H$1,FALSE)</f>
        <v>CABA</v>
      </c>
      <c r="I1650" s="61">
        <f>VLOOKUP(Tabla14[[#This Row],[id]],Tabla2[],'aux buscarv'!I$1,FALSE)</f>
        <v>71</v>
      </c>
      <c r="J1650" s="61" t="str">
        <f>VLOOKUP(Tabla14[[#This Row],[id]],Tabla2[],'aux buscarv'!J$1,FALSE)</f>
        <v>COMUNA 1</v>
      </c>
      <c r="K1650" s="61" t="str">
        <f>VLOOKUP(Tabla14[[#This Row],[id]],Tabla2[],'aux buscarv'!K$1,FALSE)</f>
        <v>MONSERRAT</v>
      </c>
      <c r="L1650" s="61" t="str">
        <f>VLOOKUP(Tabla14[[#This Row],[id]],Tabla2[],'aux buscarv'!L$1,FALSE)</f>
        <v>TELAM</v>
      </c>
      <c r="M1650" s="61" t="str">
        <f>VLOOKUP(Tabla14[[#This Row],[id]],Tabla2[],'aux buscarv'!M$1,FALSE)</f>
        <v>AV BELGRANO 347</v>
      </c>
      <c r="N1650" s="62" t="str">
        <f>VLOOKUP(Tabla14[[#This Row],[id]],Tabla2[],'aux buscarv'!N$1,FALSE)</f>
        <v>https://goo.gl/maps/7ZqDYfNtgXc978G6A</v>
      </c>
      <c r="O1650" t="s">
        <v>109</v>
      </c>
      <c r="P1650" t="s">
        <v>110</v>
      </c>
      <c r="Q1650" t="s">
        <v>112</v>
      </c>
      <c r="R1650">
        <v>198</v>
      </c>
    </row>
    <row r="1651" spans="1:18" x14ac:dyDescent="0.25">
      <c r="A1651" t="s">
        <v>924</v>
      </c>
      <c r="B1651" s="46">
        <f>VLOOKUP(Tabla14[[#This Row],[id]],Tabla2[],'aux buscarv'!B$1,FALSE)</f>
        <v>45021</v>
      </c>
      <c r="C1651" s="61">
        <f>VLOOKUP(Tabla14[[#This Row],[id]],Tabla2[],'aux buscarv'!C$1,FALSE)</f>
        <v>5</v>
      </c>
      <c r="D1651" s="61">
        <f>VLOOKUP(Tabla14[[#This Row],[id]],Tabla2[],'aux buscarv'!D$1,FALSE)</f>
        <v>4</v>
      </c>
      <c r="E1651" s="61">
        <f>VLOOKUP(Tabla14[[#This Row],[id]],Tabla2[],'aux buscarv'!E$1,FALSE)</f>
        <v>2023</v>
      </c>
      <c r="F1651" s="61">
        <f>VLOOKUP(Tabla14[[#This Row],[id]],Tabla2[],'aux buscarv'!F$1,FALSE)</f>
        <v>15</v>
      </c>
      <c r="G1651" s="61" t="str">
        <f>VLOOKUP(Tabla14[[#This Row],[id]],Tabla2[],'aux buscarv'!G$1,FALSE)</f>
        <v>DAPPTE</v>
      </c>
      <c r="H1651" s="61" t="str">
        <f>VLOOKUP(Tabla14[[#This Row],[id]],Tabla2[],'aux buscarv'!H$1,FALSE)</f>
        <v>CABA</v>
      </c>
      <c r="I1651" s="61">
        <f>VLOOKUP(Tabla14[[#This Row],[id]],Tabla2[],'aux buscarv'!I$1,FALSE)</f>
        <v>71</v>
      </c>
      <c r="J1651" s="61" t="str">
        <f>VLOOKUP(Tabla14[[#This Row],[id]],Tabla2[],'aux buscarv'!J$1,FALSE)</f>
        <v>COMUNA 1</v>
      </c>
      <c r="K1651" s="61" t="str">
        <f>VLOOKUP(Tabla14[[#This Row],[id]],Tabla2[],'aux buscarv'!K$1,FALSE)</f>
        <v>MONSERRAT</v>
      </c>
      <c r="L1651" s="61" t="str">
        <f>VLOOKUP(Tabla14[[#This Row],[id]],Tabla2[],'aux buscarv'!L$1,FALSE)</f>
        <v>TELAM</v>
      </c>
      <c r="M1651" s="61" t="str">
        <f>VLOOKUP(Tabla14[[#This Row],[id]],Tabla2[],'aux buscarv'!M$1,FALSE)</f>
        <v>AV BELGRANO 347</v>
      </c>
      <c r="N1651" s="62" t="str">
        <f>VLOOKUP(Tabla14[[#This Row],[id]],Tabla2[],'aux buscarv'!N$1,FALSE)</f>
        <v>https://goo.gl/maps/7ZqDYfNtgXc978G6A</v>
      </c>
      <c r="O1651" t="s">
        <v>109</v>
      </c>
      <c r="P1651" t="s">
        <v>110</v>
      </c>
      <c r="Q1651" t="s">
        <v>120</v>
      </c>
      <c r="R1651">
        <v>6</v>
      </c>
    </row>
    <row r="1652" spans="1:18" x14ac:dyDescent="0.25">
      <c r="A1652" t="s">
        <v>924</v>
      </c>
      <c r="B1652" s="46">
        <f>VLOOKUP(Tabla14[[#This Row],[id]],Tabla2[],'aux buscarv'!B$1,FALSE)</f>
        <v>45021</v>
      </c>
      <c r="C1652" s="61">
        <f>VLOOKUP(Tabla14[[#This Row],[id]],Tabla2[],'aux buscarv'!C$1,FALSE)</f>
        <v>5</v>
      </c>
      <c r="D1652" s="61">
        <f>VLOOKUP(Tabla14[[#This Row],[id]],Tabla2[],'aux buscarv'!D$1,FALSE)</f>
        <v>4</v>
      </c>
      <c r="E1652" s="61">
        <f>VLOOKUP(Tabla14[[#This Row],[id]],Tabla2[],'aux buscarv'!E$1,FALSE)</f>
        <v>2023</v>
      </c>
      <c r="F1652" s="61">
        <f>VLOOKUP(Tabla14[[#This Row],[id]],Tabla2[],'aux buscarv'!F$1,FALSE)</f>
        <v>15</v>
      </c>
      <c r="G1652" s="61" t="str">
        <f>VLOOKUP(Tabla14[[#This Row],[id]],Tabla2[],'aux buscarv'!G$1,FALSE)</f>
        <v>DAPPTE</v>
      </c>
      <c r="H1652" s="61" t="str">
        <f>VLOOKUP(Tabla14[[#This Row],[id]],Tabla2[],'aux buscarv'!H$1,FALSE)</f>
        <v>CABA</v>
      </c>
      <c r="I1652" s="61">
        <f>VLOOKUP(Tabla14[[#This Row],[id]],Tabla2[],'aux buscarv'!I$1,FALSE)</f>
        <v>71</v>
      </c>
      <c r="J1652" s="61" t="str">
        <f>VLOOKUP(Tabla14[[#This Row],[id]],Tabla2[],'aux buscarv'!J$1,FALSE)</f>
        <v>COMUNA 1</v>
      </c>
      <c r="K1652" s="61" t="str">
        <f>VLOOKUP(Tabla14[[#This Row],[id]],Tabla2[],'aux buscarv'!K$1,FALSE)</f>
        <v>MONSERRAT</v>
      </c>
      <c r="L1652" s="61" t="str">
        <f>VLOOKUP(Tabla14[[#This Row],[id]],Tabla2[],'aux buscarv'!L$1,FALSE)</f>
        <v>TELAM</v>
      </c>
      <c r="M1652" s="61" t="str">
        <f>VLOOKUP(Tabla14[[#This Row],[id]],Tabla2[],'aux buscarv'!M$1,FALSE)</f>
        <v>AV BELGRANO 347</v>
      </c>
      <c r="N1652" s="62" t="str">
        <f>VLOOKUP(Tabla14[[#This Row],[id]],Tabla2[],'aux buscarv'!N$1,FALSE)</f>
        <v>https://goo.gl/maps/7ZqDYfNtgXc978G6A</v>
      </c>
      <c r="O1652" t="s">
        <v>109</v>
      </c>
      <c r="P1652" t="s">
        <v>113</v>
      </c>
      <c r="Q1652" t="s">
        <v>112</v>
      </c>
      <c r="R1652">
        <v>50</v>
      </c>
    </row>
    <row r="1653" spans="1:18" x14ac:dyDescent="0.25">
      <c r="A1653" t="s">
        <v>924</v>
      </c>
      <c r="B1653" s="46">
        <f>VLOOKUP(Tabla14[[#This Row],[id]],Tabla2[],'aux buscarv'!B$1,FALSE)</f>
        <v>45021</v>
      </c>
      <c r="C1653" s="61">
        <f>VLOOKUP(Tabla14[[#This Row],[id]],Tabla2[],'aux buscarv'!C$1,FALSE)</f>
        <v>5</v>
      </c>
      <c r="D1653" s="61">
        <f>VLOOKUP(Tabla14[[#This Row],[id]],Tabla2[],'aux buscarv'!D$1,FALSE)</f>
        <v>4</v>
      </c>
      <c r="E1653" s="61">
        <f>VLOOKUP(Tabla14[[#This Row],[id]],Tabla2[],'aux buscarv'!E$1,FALSE)</f>
        <v>2023</v>
      </c>
      <c r="F1653" s="61">
        <f>VLOOKUP(Tabla14[[#This Row],[id]],Tabla2[],'aux buscarv'!F$1,FALSE)</f>
        <v>15</v>
      </c>
      <c r="G1653" s="61" t="str">
        <f>VLOOKUP(Tabla14[[#This Row],[id]],Tabla2[],'aux buscarv'!G$1,FALSE)</f>
        <v>DAPPTE</v>
      </c>
      <c r="H1653" s="61" t="str">
        <f>VLOOKUP(Tabla14[[#This Row],[id]],Tabla2[],'aux buscarv'!H$1,FALSE)</f>
        <v>CABA</v>
      </c>
      <c r="I1653" s="61">
        <f>VLOOKUP(Tabla14[[#This Row],[id]],Tabla2[],'aux buscarv'!I$1,FALSE)</f>
        <v>71</v>
      </c>
      <c r="J1653" s="61" t="str">
        <f>VLOOKUP(Tabla14[[#This Row],[id]],Tabla2[],'aux buscarv'!J$1,FALSE)</f>
        <v>COMUNA 1</v>
      </c>
      <c r="K1653" s="61" t="str">
        <f>VLOOKUP(Tabla14[[#This Row],[id]],Tabla2[],'aux buscarv'!K$1,FALSE)</f>
        <v>MONSERRAT</v>
      </c>
      <c r="L1653" s="61" t="str">
        <f>VLOOKUP(Tabla14[[#This Row],[id]],Tabla2[],'aux buscarv'!L$1,FALSE)</f>
        <v>TELAM</v>
      </c>
      <c r="M1653" s="61" t="str">
        <f>VLOOKUP(Tabla14[[#This Row],[id]],Tabla2[],'aux buscarv'!M$1,FALSE)</f>
        <v>AV BELGRANO 347</v>
      </c>
      <c r="N1653" s="62" t="str">
        <f>VLOOKUP(Tabla14[[#This Row],[id]],Tabla2[],'aux buscarv'!N$1,FALSE)</f>
        <v>https://goo.gl/maps/7ZqDYfNtgXc978G6A</v>
      </c>
      <c r="O1653" t="s">
        <v>114</v>
      </c>
      <c r="P1653" t="s">
        <v>115</v>
      </c>
      <c r="Q1653" t="s">
        <v>111</v>
      </c>
      <c r="R1653">
        <v>35</v>
      </c>
    </row>
    <row r="1654" spans="1:18" x14ac:dyDescent="0.25">
      <c r="A1654" t="s">
        <v>945</v>
      </c>
      <c r="B1654" s="46">
        <f>VLOOKUP(Tabla14[[#This Row],[id]],Tabla2[],'aux buscarv'!B$1,FALSE)</f>
        <v>45020</v>
      </c>
      <c r="C1654" s="61">
        <f>VLOOKUP(Tabla14[[#This Row],[id]],Tabla2[],'aux buscarv'!C$1,FALSE)</f>
        <v>4</v>
      </c>
      <c r="D1654" s="61">
        <f>VLOOKUP(Tabla14[[#This Row],[id]],Tabla2[],'aux buscarv'!D$1,FALSE)</f>
        <v>4</v>
      </c>
      <c r="E1654" s="61">
        <f>VLOOKUP(Tabla14[[#This Row],[id]],Tabla2[],'aux buscarv'!E$1,FALSE)</f>
        <v>2023</v>
      </c>
      <c r="F1654" s="61">
        <f>VLOOKUP(Tabla14[[#This Row],[id]],Tabla2[],'aux buscarv'!F$1,FALSE)</f>
        <v>15</v>
      </c>
      <c r="G1654" s="61" t="str">
        <f>VLOOKUP(Tabla14[[#This Row],[id]],Tabla2[],'aux buscarv'!G$1,FALSE)</f>
        <v>CARPAS SALUDABLES</v>
      </c>
      <c r="H1654" s="61" t="str">
        <f>VLOOKUP(Tabla14[[#This Row],[id]],Tabla2[],'aux buscarv'!H$1,FALSE)</f>
        <v>CABA</v>
      </c>
      <c r="I1654" s="61">
        <f>VLOOKUP(Tabla14[[#This Row],[id]],Tabla2[],'aux buscarv'!I$1,FALSE)</f>
        <v>74</v>
      </c>
      <c r="J1654" s="61" t="str">
        <f>VLOOKUP(Tabla14[[#This Row],[id]],Tabla2[],'aux buscarv'!J$1,FALSE)</f>
        <v>COMUNA 15</v>
      </c>
      <c r="K1654" s="61" t="str">
        <f>VLOOKUP(Tabla14[[#This Row],[id]],Tabla2[],'aux buscarv'!K$1,FALSE)</f>
        <v>VILLA CRESPO</v>
      </c>
      <c r="L1654" s="61" t="str">
        <f>VLOOKUP(Tabla14[[#This Row],[id]],Tabla2[],'aux buscarv'!L$1,FALSE)</f>
        <v>MINISTERIO DE AMBIENTE</v>
      </c>
      <c r="M1654" s="61" t="str">
        <f>VLOOKUP(Tabla14[[#This Row],[id]],Tabla2[],'aux buscarv'!M$1,FALSE)</f>
        <v>AV SAN MARTIN 451</v>
      </c>
      <c r="N1654" s="62" t="str">
        <f>VLOOKUP(Tabla14[[#This Row],[id]],Tabla2[],'aux buscarv'!N$1,FALSE)</f>
        <v>https://goo.gl/maps/WgNee74VeGUy4UjR9</v>
      </c>
      <c r="O1654" t="s">
        <v>114</v>
      </c>
      <c r="P1654" t="s">
        <v>115</v>
      </c>
      <c r="Q1654" t="s">
        <v>111</v>
      </c>
      <c r="R1654">
        <v>62</v>
      </c>
    </row>
    <row r="1655" spans="1:18" x14ac:dyDescent="0.25">
      <c r="A1655" t="s">
        <v>945</v>
      </c>
      <c r="B1655" s="46">
        <f>VLOOKUP(Tabla14[[#This Row],[id]],Tabla2[],'aux buscarv'!B$1,FALSE)</f>
        <v>45020</v>
      </c>
      <c r="C1655" s="61">
        <f>VLOOKUP(Tabla14[[#This Row],[id]],Tabla2[],'aux buscarv'!C$1,FALSE)</f>
        <v>4</v>
      </c>
      <c r="D1655" s="61">
        <f>VLOOKUP(Tabla14[[#This Row],[id]],Tabla2[],'aux buscarv'!D$1,FALSE)</f>
        <v>4</v>
      </c>
      <c r="E1655" s="61">
        <f>VLOOKUP(Tabla14[[#This Row],[id]],Tabla2[],'aux buscarv'!E$1,FALSE)</f>
        <v>2023</v>
      </c>
      <c r="F1655" s="61">
        <f>VLOOKUP(Tabla14[[#This Row],[id]],Tabla2[],'aux buscarv'!F$1,FALSE)</f>
        <v>15</v>
      </c>
      <c r="G1655" s="61" t="str">
        <f>VLOOKUP(Tabla14[[#This Row],[id]],Tabla2[],'aux buscarv'!G$1,FALSE)</f>
        <v>CARPAS SALUDABLES</v>
      </c>
      <c r="H1655" s="61" t="str">
        <f>VLOOKUP(Tabla14[[#This Row],[id]],Tabla2[],'aux buscarv'!H$1,FALSE)</f>
        <v>CABA</v>
      </c>
      <c r="I1655" s="61">
        <f>VLOOKUP(Tabla14[[#This Row],[id]],Tabla2[],'aux buscarv'!I$1,FALSE)</f>
        <v>74</v>
      </c>
      <c r="J1655" s="61" t="str">
        <f>VLOOKUP(Tabla14[[#This Row],[id]],Tabla2[],'aux buscarv'!J$1,FALSE)</f>
        <v>COMUNA 15</v>
      </c>
      <c r="K1655" s="61" t="str">
        <f>VLOOKUP(Tabla14[[#This Row],[id]],Tabla2[],'aux buscarv'!K$1,FALSE)</f>
        <v>VILLA CRESPO</v>
      </c>
      <c r="L1655" s="61" t="str">
        <f>VLOOKUP(Tabla14[[#This Row],[id]],Tabla2[],'aux buscarv'!L$1,FALSE)</f>
        <v>MINISTERIO DE AMBIENTE</v>
      </c>
      <c r="M1655" s="61" t="str">
        <f>VLOOKUP(Tabla14[[#This Row],[id]],Tabla2[],'aux buscarv'!M$1,FALSE)</f>
        <v>AV SAN MARTIN 451</v>
      </c>
      <c r="N1655" s="62" t="str">
        <f>VLOOKUP(Tabla14[[#This Row],[id]],Tabla2[],'aux buscarv'!N$1,FALSE)</f>
        <v>https://goo.gl/maps/WgNee74VeGUy4UjR9</v>
      </c>
      <c r="O1655" t="s">
        <v>109</v>
      </c>
      <c r="P1655" t="s">
        <v>110</v>
      </c>
      <c r="Q1655" t="s">
        <v>111</v>
      </c>
      <c r="R1655">
        <v>99</v>
      </c>
    </row>
    <row r="1656" spans="1:18" x14ac:dyDescent="0.25">
      <c r="A1656" t="s">
        <v>945</v>
      </c>
      <c r="B1656" s="46">
        <f>VLOOKUP(Tabla14[[#This Row],[id]],Tabla2[],'aux buscarv'!B$1,FALSE)</f>
        <v>45020</v>
      </c>
      <c r="C1656" s="61">
        <f>VLOOKUP(Tabla14[[#This Row],[id]],Tabla2[],'aux buscarv'!C$1,FALSE)</f>
        <v>4</v>
      </c>
      <c r="D1656" s="61">
        <f>VLOOKUP(Tabla14[[#This Row],[id]],Tabla2[],'aux buscarv'!D$1,FALSE)</f>
        <v>4</v>
      </c>
      <c r="E1656" s="61">
        <f>VLOOKUP(Tabla14[[#This Row],[id]],Tabla2[],'aux buscarv'!E$1,FALSE)</f>
        <v>2023</v>
      </c>
      <c r="F1656" s="61">
        <f>VLOOKUP(Tabla14[[#This Row],[id]],Tabla2[],'aux buscarv'!F$1,FALSE)</f>
        <v>15</v>
      </c>
      <c r="G1656" s="61" t="str">
        <f>VLOOKUP(Tabla14[[#This Row],[id]],Tabla2[],'aux buscarv'!G$1,FALSE)</f>
        <v>CARPAS SALUDABLES</v>
      </c>
      <c r="H1656" s="61" t="str">
        <f>VLOOKUP(Tabla14[[#This Row],[id]],Tabla2[],'aux buscarv'!H$1,FALSE)</f>
        <v>CABA</v>
      </c>
      <c r="I1656" s="61">
        <f>VLOOKUP(Tabla14[[#This Row],[id]],Tabla2[],'aux buscarv'!I$1,FALSE)</f>
        <v>74</v>
      </c>
      <c r="J1656" s="61" t="str">
        <f>VLOOKUP(Tabla14[[#This Row],[id]],Tabla2[],'aux buscarv'!J$1,FALSE)</f>
        <v>COMUNA 15</v>
      </c>
      <c r="K1656" s="61" t="str">
        <f>VLOOKUP(Tabla14[[#This Row],[id]],Tabla2[],'aux buscarv'!K$1,FALSE)</f>
        <v>VILLA CRESPO</v>
      </c>
      <c r="L1656" s="61" t="str">
        <f>VLOOKUP(Tabla14[[#This Row],[id]],Tabla2[],'aux buscarv'!L$1,FALSE)</f>
        <v>MINISTERIO DE AMBIENTE</v>
      </c>
      <c r="M1656" s="61" t="str">
        <f>VLOOKUP(Tabla14[[#This Row],[id]],Tabla2[],'aux buscarv'!M$1,FALSE)</f>
        <v>AV SAN MARTIN 451</v>
      </c>
      <c r="N1656" s="62" t="str">
        <f>VLOOKUP(Tabla14[[#This Row],[id]],Tabla2[],'aux buscarv'!N$1,FALSE)</f>
        <v>https://goo.gl/maps/WgNee74VeGUy4UjR9</v>
      </c>
      <c r="O1656" t="s">
        <v>109</v>
      </c>
      <c r="P1656" t="s">
        <v>110</v>
      </c>
      <c r="Q1656" t="s">
        <v>112</v>
      </c>
      <c r="R1656">
        <v>157</v>
      </c>
    </row>
    <row r="1657" spans="1:18" x14ac:dyDescent="0.25">
      <c r="A1657" t="s">
        <v>945</v>
      </c>
      <c r="B1657" s="46">
        <f>VLOOKUP(Tabla14[[#This Row],[id]],Tabla2[],'aux buscarv'!B$1,FALSE)</f>
        <v>45020</v>
      </c>
      <c r="C1657" s="61">
        <f>VLOOKUP(Tabla14[[#This Row],[id]],Tabla2[],'aux buscarv'!C$1,FALSE)</f>
        <v>4</v>
      </c>
      <c r="D1657" s="61">
        <f>VLOOKUP(Tabla14[[#This Row],[id]],Tabla2[],'aux buscarv'!D$1,FALSE)</f>
        <v>4</v>
      </c>
      <c r="E1657" s="61">
        <f>VLOOKUP(Tabla14[[#This Row],[id]],Tabla2[],'aux buscarv'!E$1,FALSE)</f>
        <v>2023</v>
      </c>
      <c r="F1657" s="61">
        <f>VLOOKUP(Tabla14[[#This Row],[id]],Tabla2[],'aux buscarv'!F$1,FALSE)</f>
        <v>15</v>
      </c>
      <c r="G1657" s="61" t="str">
        <f>VLOOKUP(Tabla14[[#This Row],[id]],Tabla2[],'aux buscarv'!G$1,FALSE)</f>
        <v>CARPAS SALUDABLES</v>
      </c>
      <c r="H1657" s="61" t="str">
        <f>VLOOKUP(Tabla14[[#This Row],[id]],Tabla2[],'aux buscarv'!H$1,FALSE)</f>
        <v>CABA</v>
      </c>
      <c r="I1657" s="61">
        <f>VLOOKUP(Tabla14[[#This Row],[id]],Tabla2[],'aux buscarv'!I$1,FALSE)</f>
        <v>74</v>
      </c>
      <c r="J1657" s="61" t="str">
        <f>VLOOKUP(Tabla14[[#This Row],[id]],Tabla2[],'aux buscarv'!J$1,FALSE)</f>
        <v>COMUNA 15</v>
      </c>
      <c r="K1657" s="61" t="str">
        <f>VLOOKUP(Tabla14[[#This Row],[id]],Tabla2[],'aux buscarv'!K$1,FALSE)</f>
        <v>VILLA CRESPO</v>
      </c>
      <c r="L1657" s="61" t="str">
        <f>VLOOKUP(Tabla14[[#This Row],[id]],Tabla2[],'aux buscarv'!L$1,FALSE)</f>
        <v>MINISTERIO DE AMBIENTE</v>
      </c>
      <c r="M1657" s="61" t="str">
        <f>VLOOKUP(Tabla14[[#This Row],[id]],Tabla2[],'aux buscarv'!M$1,FALSE)</f>
        <v>AV SAN MARTIN 451</v>
      </c>
      <c r="N1657" s="62" t="str">
        <f>VLOOKUP(Tabla14[[#This Row],[id]],Tabla2[],'aux buscarv'!N$1,FALSE)</f>
        <v>https://goo.gl/maps/WgNee74VeGUy4UjR9</v>
      </c>
      <c r="O1657" t="s">
        <v>109</v>
      </c>
      <c r="P1657" t="s">
        <v>110</v>
      </c>
      <c r="Q1657" t="s">
        <v>120</v>
      </c>
      <c r="R1657">
        <v>4</v>
      </c>
    </row>
    <row r="1658" spans="1:18" x14ac:dyDescent="0.25">
      <c r="A1658" t="s">
        <v>945</v>
      </c>
      <c r="B1658" s="46">
        <f>VLOOKUP(Tabla14[[#This Row],[id]],Tabla2[],'aux buscarv'!B$1,FALSE)</f>
        <v>45020</v>
      </c>
      <c r="C1658" s="61">
        <f>VLOOKUP(Tabla14[[#This Row],[id]],Tabla2[],'aux buscarv'!C$1,FALSE)</f>
        <v>4</v>
      </c>
      <c r="D1658" s="61">
        <f>VLOOKUP(Tabla14[[#This Row],[id]],Tabla2[],'aux buscarv'!D$1,FALSE)</f>
        <v>4</v>
      </c>
      <c r="E1658" s="61">
        <f>VLOOKUP(Tabla14[[#This Row],[id]],Tabla2[],'aux buscarv'!E$1,FALSE)</f>
        <v>2023</v>
      </c>
      <c r="F1658" s="61">
        <f>VLOOKUP(Tabla14[[#This Row],[id]],Tabla2[],'aux buscarv'!F$1,FALSE)</f>
        <v>15</v>
      </c>
      <c r="G1658" s="61" t="str">
        <f>VLOOKUP(Tabla14[[#This Row],[id]],Tabla2[],'aux buscarv'!G$1,FALSE)</f>
        <v>CARPAS SALUDABLES</v>
      </c>
      <c r="H1658" s="61" t="str">
        <f>VLOOKUP(Tabla14[[#This Row],[id]],Tabla2[],'aux buscarv'!H$1,FALSE)</f>
        <v>CABA</v>
      </c>
      <c r="I1658" s="61">
        <f>VLOOKUP(Tabla14[[#This Row],[id]],Tabla2[],'aux buscarv'!I$1,FALSE)</f>
        <v>74</v>
      </c>
      <c r="J1658" s="61" t="str">
        <f>VLOOKUP(Tabla14[[#This Row],[id]],Tabla2[],'aux buscarv'!J$1,FALSE)</f>
        <v>COMUNA 15</v>
      </c>
      <c r="K1658" s="61" t="str">
        <f>VLOOKUP(Tabla14[[#This Row],[id]],Tabla2[],'aux buscarv'!K$1,FALSE)</f>
        <v>VILLA CRESPO</v>
      </c>
      <c r="L1658" s="61" t="str">
        <f>VLOOKUP(Tabla14[[#This Row],[id]],Tabla2[],'aux buscarv'!L$1,FALSE)</f>
        <v>MINISTERIO DE AMBIENTE</v>
      </c>
      <c r="M1658" s="61" t="str">
        <f>VLOOKUP(Tabla14[[#This Row],[id]],Tabla2[],'aux buscarv'!M$1,FALSE)</f>
        <v>AV SAN MARTIN 451</v>
      </c>
      <c r="N1658" s="62" t="str">
        <f>VLOOKUP(Tabla14[[#This Row],[id]],Tabla2[],'aux buscarv'!N$1,FALSE)</f>
        <v>https://goo.gl/maps/WgNee74VeGUy4UjR9</v>
      </c>
      <c r="O1658" t="s">
        <v>109</v>
      </c>
      <c r="P1658" t="s">
        <v>113</v>
      </c>
      <c r="Q1658" t="s">
        <v>112</v>
      </c>
      <c r="R1658">
        <v>34</v>
      </c>
    </row>
    <row r="1659" spans="1:18" x14ac:dyDescent="0.25">
      <c r="A1659" t="s">
        <v>992</v>
      </c>
      <c r="B1659" s="46">
        <f>VLOOKUP(Tabla14[[#This Row],[id]],Tabla2[],'aux buscarv'!B$1,FALSE)</f>
        <v>45026</v>
      </c>
      <c r="C1659" s="61">
        <f>VLOOKUP(Tabla14[[#This Row],[id]],Tabla2[],'aux buscarv'!C$1,FALSE)</f>
        <v>10</v>
      </c>
      <c r="D1659" s="61">
        <f>VLOOKUP(Tabla14[[#This Row],[id]],Tabla2[],'aux buscarv'!D$1,FALSE)</f>
        <v>4</v>
      </c>
      <c r="E1659" s="61">
        <f>VLOOKUP(Tabla14[[#This Row],[id]],Tabla2[],'aux buscarv'!E$1,FALSE)</f>
        <v>2023</v>
      </c>
      <c r="F1659" s="61">
        <f>VLOOKUP(Tabla14[[#This Row],[id]],Tabla2[],'aux buscarv'!F$1,FALSE)</f>
        <v>16</v>
      </c>
      <c r="G1659" s="61" t="str">
        <f>VLOOKUP(Tabla14[[#This Row],[id]],Tabla2[],'aux buscarv'!G$1,FALSE)</f>
        <v>DAPPTE</v>
      </c>
      <c r="H1659" s="61" t="str">
        <f>VLOOKUP(Tabla14[[#This Row],[id]],Tabla2[],'aux buscarv'!H$1,FALSE)</f>
        <v>BUENOS AIRES</v>
      </c>
      <c r="I1659" s="61">
        <f>VLOOKUP(Tabla14[[#This Row],[id]],Tabla2[],'aux buscarv'!I$1,FALSE)</f>
        <v>78</v>
      </c>
      <c r="J1659" s="61" t="str">
        <f>VLOOKUP(Tabla14[[#This Row],[id]],Tabla2[],'aux buscarv'!J$1,FALSE)</f>
        <v>LA MATANZA</v>
      </c>
      <c r="K1659" s="61" t="str">
        <f>VLOOKUP(Tabla14[[#This Row],[id]],Tabla2[],'aux buscarv'!K$1,FALSE)</f>
        <v>CIUDAD EVITA</v>
      </c>
      <c r="L1659" s="61">
        <f>VLOOKUP(Tabla14[[#This Row],[id]],Tabla2[],'aux buscarv'!L$1,FALSE)</f>
        <v>0</v>
      </c>
      <c r="M1659" s="61" t="str">
        <f>VLOOKUP(Tabla14[[#This Row],[id]],Tabla2[],'aux buscarv'!M$1,FALSE)</f>
        <v>AV 17 DE OCTUBRE Y CALLE 600</v>
      </c>
      <c r="N1659" s="62" t="str">
        <f>VLOOKUP(Tabla14[[#This Row],[id]],Tabla2[],'aux buscarv'!N$1,FALSE)</f>
        <v>https://goo.gl/maps/PBPKFo7AJCuBLhMA8</v>
      </c>
      <c r="O1659" t="s">
        <v>109</v>
      </c>
      <c r="P1659" t="s">
        <v>110</v>
      </c>
      <c r="Q1659" t="s">
        <v>111</v>
      </c>
      <c r="R1659">
        <v>39</v>
      </c>
    </row>
    <row r="1660" spans="1:18" x14ac:dyDescent="0.25">
      <c r="A1660" t="s">
        <v>992</v>
      </c>
      <c r="B1660" s="46">
        <f>VLOOKUP(Tabla14[[#This Row],[id]],Tabla2[],'aux buscarv'!B$1,FALSE)</f>
        <v>45026</v>
      </c>
      <c r="C1660" s="61">
        <f>VLOOKUP(Tabla14[[#This Row],[id]],Tabla2[],'aux buscarv'!C$1,FALSE)</f>
        <v>10</v>
      </c>
      <c r="D1660" s="61">
        <f>VLOOKUP(Tabla14[[#This Row],[id]],Tabla2[],'aux buscarv'!D$1,FALSE)</f>
        <v>4</v>
      </c>
      <c r="E1660" s="61">
        <f>VLOOKUP(Tabla14[[#This Row],[id]],Tabla2[],'aux buscarv'!E$1,FALSE)</f>
        <v>2023</v>
      </c>
      <c r="F1660" s="61">
        <f>VLOOKUP(Tabla14[[#This Row],[id]],Tabla2[],'aux buscarv'!F$1,FALSE)</f>
        <v>16</v>
      </c>
      <c r="G1660" s="61" t="str">
        <f>VLOOKUP(Tabla14[[#This Row],[id]],Tabla2[],'aux buscarv'!G$1,FALSE)</f>
        <v>DAPPTE</v>
      </c>
      <c r="H1660" s="61" t="str">
        <f>VLOOKUP(Tabla14[[#This Row],[id]],Tabla2[],'aux buscarv'!H$1,FALSE)</f>
        <v>BUENOS AIRES</v>
      </c>
      <c r="I1660" s="61">
        <f>VLOOKUP(Tabla14[[#This Row],[id]],Tabla2[],'aux buscarv'!I$1,FALSE)</f>
        <v>78</v>
      </c>
      <c r="J1660" s="61" t="str">
        <f>VLOOKUP(Tabla14[[#This Row],[id]],Tabla2[],'aux buscarv'!J$1,FALSE)</f>
        <v>LA MATANZA</v>
      </c>
      <c r="K1660" s="61" t="str">
        <f>VLOOKUP(Tabla14[[#This Row],[id]],Tabla2[],'aux buscarv'!K$1,FALSE)</f>
        <v>CIUDAD EVITA</v>
      </c>
      <c r="L1660" s="61">
        <f>VLOOKUP(Tabla14[[#This Row],[id]],Tabla2[],'aux buscarv'!L$1,FALSE)</f>
        <v>0</v>
      </c>
      <c r="M1660" s="61" t="str">
        <f>VLOOKUP(Tabla14[[#This Row],[id]],Tabla2[],'aux buscarv'!M$1,FALSE)</f>
        <v>AV 17 DE OCTUBRE Y CALLE 600</v>
      </c>
      <c r="N1660" s="62" t="str">
        <f>VLOOKUP(Tabla14[[#This Row],[id]],Tabla2[],'aux buscarv'!N$1,FALSE)</f>
        <v>https://goo.gl/maps/PBPKFo7AJCuBLhMA8</v>
      </c>
      <c r="O1660" t="s">
        <v>109</v>
      </c>
      <c r="P1660" t="s">
        <v>110</v>
      </c>
      <c r="Q1660" t="s">
        <v>112</v>
      </c>
      <c r="R1660">
        <v>74</v>
      </c>
    </row>
    <row r="1661" spans="1:18" x14ac:dyDescent="0.25">
      <c r="A1661" t="s">
        <v>992</v>
      </c>
      <c r="B1661" s="46">
        <f>VLOOKUP(Tabla14[[#This Row],[id]],Tabla2[],'aux buscarv'!B$1,FALSE)</f>
        <v>45026</v>
      </c>
      <c r="C1661" s="61">
        <f>VLOOKUP(Tabla14[[#This Row],[id]],Tabla2[],'aux buscarv'!C$1,FALSE)</f>
        <v>10</v>
      </c>
      <c r="D1661" s="61">
        <f>VLOOKUP(Tabla14[[#This Row],[id]],Tabla2[],'aux buscarv'!D$1,FALSE)</f>
        <v>4</v>
      </c>
      <c r="E1661" s="61">
        <f>VLOOKUP(Tabla14[[#This Row],[id]],Tabla2[],'aux buscarv'!E$1,FALSE)</f>
        <v>2023</v>
      </c>
      <c r="F1661" s="61">
        <f>VLOOKUP(Tabla14[[#This Row],[id]],Tabla2[],'aux buscarv'!F$1,FALSE)</f>
        <v>16</v>
      </c>
      <c r="G1661" s="61" t="str">
        <f>VLOOKUP(Tabla14[[#This Row],[id]],Tabla2[],'aux buscarv'!G$1,FALSE)</f>
        <v>DAPPTE</v>
      </c>
      <c r="H1661" s="61" t="str">
        <f>VLOOKUP(Tabla14[[#This Row],[id]],Tabla2[],'aux buscarv'!H$1,FALSE)</f>
        <v>BUENOS AIRES</v>
      </c>
      <c r="I1661" s="61">
        <f>VLOOKUP(Tabla14[[#This Row],[id]],Tabla2[],'aux buscarv'!I$1,FALSE)</f>
        <v>78</v>
      </c>
      <c r="J1661" s="61" t="str">
        <f>VLOOKUP(Tabla14[[#This Row],[id]],Tabla2[],'aux buscarv'!J$1,FALSE)</f>
        <v>LA MATANZA</v>
      </c>
      <c r="K1661" s="61" t="str">
        <f>VLOOKUP(Tabla14[[#This Row],[id]],Tabla2[],'aux buscarv'!K$1,FALSE)</f>
        <v>CIUDAD EVITA</v>
      </c>
      <c r="L1661" s="61">
        <f>VLOOKUP(Tabla14[[#This Row],[id]],Tabla2[],'aux buscarv'!L$1,FALSE)</f>
        <v>0</v>
      </c>
      <c r="M1661" s="61" t="str">
        <f>VLOOKUP(Tabla14[[#This Row],[id]],Tabla2[],'aux buscarv'!M$1,FALSE)</f>
        <v>AV 17 DE OCTUBRE Y CALLE 600</v>
      </c>
      <c r="N1661" s="62" t="str">
        <f>VLOOKUP(Tabla14[[#This Row],[id]],Tabla2[],'aux buscarv'!N$1,FALSE)</f>
        <v>https://goo.gl/maps/PBPKFo7AJCuBLhMA8</v>
      </c>
      <c r="O1661" t="s">
        <v>109</v>
      </c>
      <c r="P1661" t="s">
        <v>113</v>
      </c>
      <c r="Q1661" t="s">
        <v>112</v>
      </c>
      <c r="R1661">
        <v>15</v>
      </c>
    </row>
    <row r="1662" spans="1:18" x14ac:dyDescent="0.25">
      <c r="A1662" t="s">
        <v>992</v>
      </c>
      <c r="B1662" s="46">
        <f>VLOOKUP(Tabla14[[#This Row],[id]],Tabla2[],'aux buscarv'!B$1,FALSE)</f>
        <v>45026</v>
      </c>
      <c r="C1662" s="61">
        <f>VLOOKUP(Tabla14[[#This Row],[id]],Tabla2[],'aux buscarv'!C$1,FALSE)</f>
        <v>10</v>
      </c>
      <c r="D1662" s="61">
        <f>VLOOKUP(Tabla14[[#This Row],[id]],Tabla2[],'aux buscarv'!D$1,FALSE)</f>
        <v>4</v>
      </c>
      <c r="E1662" s="61">
        <f>VLOOKUP(Tabla14[[#This Row],[id]],Tabla2[],'aux buscarv'!E$1,FALSE)</f>
        <v>2023</v>
      </c>
      <c r="F1662" s="61">
        <f>VLOOKUP(Tabla14[[#This Row],[id]],Tabla2[],'aux buscarv'!F$1,FALSE)</f>
        <v>16</v>
      </c>
      <c r="G1662" s="61" t="str">
        <f>VLOOKUP(Tabla14[[#This Row],[id]],Tabla2[],'aux buscarv'!G$1,FALSE)</f>
        <v>DAPPTE</v>
      </c>
      <c r="H1662" s="61" t="str">
        <f>VLOOKUP(Tabla14[[#This Row],[id]],Tabla2[],'aux buscarv'!H$1,FALSE)</f>
        <v>BUENOS AIRES</v>
      </c>
      <c r="I1662" s="61">
        <f>VLOOKUP(Tabla14[[#This Row],[id]],Tabla2[],'aux buscarv'!I$1,FALSE)</f>
        <v>78</v>
      </c>
      <c r="J1662" s="61" t="str">
        <f>VLOOKUP(Tabla14[[#This Row],[id]],Tabla2[],'aux buscarv'!J$1,FALSE)</f>
        <v>LA MATANZA</v>
      </c>
      <c r="K1662" s="61" t="str">
        <f>VLOOKUP(Tabla14[[#This Row],[id]],Tabla2[],'aux buscarv'!K$1,FALSE)</f>
        <v>CIUDAD EVITA</v>
      </c>
      <c r="L1662" s="61">
        <f>VLOOKUP(Tabla14[[#This Row],[id]],Tabla2[],'aux buscarv'!L$1,FALSE)</f>
        <v>0</v>
      </c>
      <c r="M1662" s="61" t="str">
        <f>VLOOKUP(Tabla14[[#This Row],[id]],Tabla2[],'aux buscarv'!M$1,FALSE)</f>
        <v>AV 17 DE OCTUBRE Y CALLE 600</v>
      </c>
      <c r="N1662" s="62" t="str">
        <f>VLOOKUP(Tabla14[[#This Row],[id]],Tabla2[],'aux buscarv'!N$1,FALSE)</f>
        <v>https://goo.gl/maps/PBPKFo7AJCuBLhMA8</v>
      </c>
      <c r="O1662" t="s">
        <v>114</v>
      </c>
      <c r="P1662" t="s">
        <v>115</v>
      </c>
      <c r="Q1662" t="s">
        <v>111</v>
      </c>
      <c r="R1662">
        <v>13</v>
      </c>
    </row>
    <row r="1663" spans="1:18" x14ac:dyDescent="0.25">
      <c r="A1663" t="s">
        <v>992</v>
      </c>
      <c r="B1663" s="46">
        <f>VLOOKUP(Tabla14[[#This Row],[id]],Tabla2[],'aux buscarv'!B$1,FALSE)</f>
        <v>45026</v>
      </c>
      <c r="C1663" s="61">
        <f>VLOOKUP(Tabla14[[#This Row],[id]],Tabla2[],'aux buscarv'!C$1,FALSE)</f>
        <v>10</v>
      </c>
      <c r="D1663" s="61">
        <f>VLOOKUP(Tabla14[[#This Row],[id]],Tabla2[],'aux buscarv'!D$1,FALSE)</f>
        <v>4</v>
      </c>
      <c r="E1663" s="61">
        <f>VLOOKUP(Tabla14[[#This Row],[id]],Tabla2[],'aux buscarv'!E$1,FALSE)</f>
        <v>2023</v>
      </c>
      <c r="F1663" s="61">
        <f>VLOOKUP(Tabla14[[#This Row],[id]],Tabla2[],'aux buscarv'!F$1,FALSE)</f>
        <v>16</v>
      </c>
      <c r="G1663" s="61" t="str">
        <f>VLOOKUP(Tabla14[[#This Row],[id]],Tabla2[],'aux buscarv'!G$1,FALSE)</f>
        <v>DAPPTE</v>
      </c>
      <c r="H1663" s="61" t="str">
        <f>VLOOKUP(Tabla14[[#This Row],[id]],Tabla2[],'aux buscarv'!H$1,FALSE)</f>
        <v>BUENOS AIRES</v>
      </c>
      <c r="I1663" s="61">
        <f>VLOOKUP(Tabla14[[#This Row],[id]],Tabla2[],'aux buscarv'!I$1,FALSE)</f>
        <v>78</v>
      </c>
      <c r="J1663" s="61" t="str">
        <f>VLOOKUP(Tabla14[[#This Row],[id]],Tabla2[],'aux buscarv'!J$1,FALSE)</f>
        <v>LA MATANZA</v>
      </c>
      <c r="K1663" s="61" t="str">
        <f>VLOOKUP(Tabla14[[#This Row],[id]],Tabla2[],'aux buscarv'!K$1,FALSE)</f>
        <v>CIUDAD EVITA</v>
      </c>
      <c r="L1663" s="61">
        <f>VLOOKUP(Tabla14[[#This Row],[id]],Tabla2[],'aux buscarv'!L$1,FALSE)</f>
        <v>0</v>
      </c>
      <c r="M1663" s="61" t="str">
        <f>VLOOKUP(Tabla14[[#This Row],[id]],Tabla2[],'aux buscarv'!M$1,FALSE)</f>
        <v>AV 17 DE OCTUBRE Y CALLE 600</v>
      </c>
      <c r="N1663" s="62" t="str">
        <f>VLOOKUP(Tabla14[[#This Row],[id]],Tabla2[],'aux buscarv'!N$1,FALSE)</f>
        <v>https://goo.gl/maps/PBPKFo7AJCuBLhMA8</v>
      </c>
      <c r="O1663" t="s">
        <v>114</v>
      </c>
      <c r="P1663" t="s">
        <v>123</v>
      </c>
      <c r="Q1663" t="s">
        <v>124</v>
      </c>
      <c r="R1663">
        <v>1</v>
      </c>
    </row>
    <row r="1664" spans="1:18" x14ac:dyDescent="0.25">
      <c r="A1664" t="s">
        <v>992</v>
      </c>
      <c r="B1664" s="46">
        <f>VLOOKUP(Tabla14[[#This Row],[id]],Tabla2[],'aux buscarv'!B$1,FALSE)</f>
        <v>45026</v>
      </c>
      <c r="C1664" s="61">
        <f>VLOOKUP(Tabla14[[#This Row],[id]],Tabla2[],'aux buscarv'!C$1,FALSE)</f>
        <v>10</v>
      </c>
      <c r="D1664" s="61">
        <f>VLOOKUP(Tabla14[[#This Row],[id]],Tabla2[],'aux buscarv'!D$1,FALSE)</f>
        <v>4</v>
      </c>
      <c r="E1664" s="61">
        <f>VLOOKUP(Tabla14[[#This Row],[id]],Tabla2[],'aux buscarv'!E$1,FALSE)</f>
        <v>2023</v>
      </c>
      <c r="F1664" s="61">
        <f>VLOOKUP(Tabla14[[#This Row],[id]],Tabla2[],'aux buscarv'!F$1,FALSE)</f>
        <v>16</v>
      </c>
      <c r="G1664" s="61" t="str">
        <f>VLOOKUP(Tabla14[[#This Row],[id]],Tabla2[],'aux buscarv'!G$1,FALSE)</f>
        <v>DAPPTE</v>
      </c>
      <c r="H1664" s="61" t="str">
        <f>VLOOKUP(Tabla14[[#This Row],[id]],Tabla2[],'aux buscarv'!H$1,FALSE)</f>
        <v>BUENOS AIRES</v>
      </c>
      <c r="I1664" s="61">
        <f>VLOOKUP(Tabla14[[#This Row],[id]],Tabla2[],'aux buscarv'!I$1,FALSE)</f>
        <v>78</v>
      </c>
      <c r="J1664" s="61" t="str">
        <f>VLOOKUP(Tabla14[[#This Row],[id]],Tabla2[],'aux buscarv'!J$1,FALSE)</f>
        <v>LA MATANZA</v>
      </c>
      <c r="K1664" s="61" t="str">
        <f>VLOOKUP(Tabla14[[#This Row],[id]],Tabla2[],'aux buscarv'!K$1,FALSE)</f>
        <v>CIUDAD EVITA</v>
      </c>
      <c r="L1664" s="61">
        <f>VLOOKUP(Tabla14[[#This Row],[id]],Tabla2[],'aux buscarv'!L$1,FALSE)</f>
        <v>0</v>
      </c>
      <c r="M1664" s="61" t="str">
        <f>VLOOKUP(Tabla14[[#This Row],[id]],Tabla2[],'aux buscarv'!M$1,FALSE)</f>
        <v>AV 17 DE OCTUBRE Y CALLE 600</v>
      </c>
      <c r="N1664" s="62" t="str">
        <f>VLOOKUP(Tabla14[[#This Row],[id]],Tabla2[],'aux buscarv'!N$1,FALSE)</f>
        <v>https://goo.gl/maps/PBPKFo7AJCuBLhMA8</v>
      </c>
      <c r="O1664" t="s">
        <v>114</v>
      </c>
      <c r="P1664" t="s">
        <v>123</v>
      </c>
      <c r="Q1664" t="s">
        <v>111</v>
      </c>
      <c r="R1664">
        <v>18</v>
      </c>
    </row>
    <row r="1665" spans="1:18" x14ac:dyDescent="0.25">
      <c r="A1665" t="s">
        <v>981</v>
      </c>
      <c r="B1665" s="46">
        <f>VLOOKUP(Tabla14[[#This Row],[id]],Tabla2[],'aux buscarv'!B$1,FALSE)</f>
        <v>45026</v>
      </c>
      <c r="C1665" s="61">
        <f>VLOOKUP(Tabla14[[#This Row],[id]],Tabla2[],'aux buscarv'!C$1,FALSE)</f>
        <v>10</v>
      </c>
      <c r="D1665" s="61">
        <f>VLOOKUP(Tabla14[[#This Row],[id]],Tabla2[],'aux buscarv'!D$1,FALSE)</f>
        <v>4</v>
      </c>
      <c r="E1665" s="61">
        <f>VLOOKUP(Tabla14[[#This Row],[id]],Tabla2[],'aux buscarv'!E$1,FALSE)</f>
        <v>2023</v>
      </c>
      <c r="F1665" s="61">
        <f>VLOOKUP(Tabla14[[#This Row],[id]],Tabla2[],'aux buscarv'!F$1,FALSE)</f>
        <v>16</v>
      </c>
      <c r="G1665" s="61" t="str">
        <f>VLOOKUP(Tabla14[[#This Row],[id]],Tabla2[],'aux buscarv'!G$1,FALSE)</f>
        <v>CARPAS SALUDABLES</v>
      </c>
      <c r="H1665" s="61" t="str">
        <f>VLOOKUP(Tabla14[[#This Row],[id]],Tabla2[],'aux buscarv'!H$1,FALSE)</f>
        <v>CABA</v>
      </c>
      <c r="I1665" s="61">
        <f>VLOOKUP(Tabla14[[#This Row],[id]],Tabla2[],'aux buscarv'!I$1,FALSE)</f>
        <v>77</v>
      </c>
      <c r="J1665" s="61" t="str">
        <f>VLOOKUP(Tabla14[[#This Row],[id]],Tabla2[],'aux buscarv'!J$1,FALSE)</f>
        <v>COMUNA 4</v>
      </c>
      <c r="K1665" s="61" t="str">
        <f>VLOOKUP(Tabla14[[#This Row],[id]],Tabla2[],'aux buscarv'!K$1,FALSE)</f>
        <v>PARQUE PATRICIOS</v>
      </c>
      <c r="L1665" s="61" t="str">
        <f>VLOOKUP(Tabla14[[#This Row],[id]],Tabla2[],'aux buscarv'!L$1,FALSE)</f>
        <v>HOSPITAL NACIONAL EN RED LIC LAURA BONAPARTE</v>
      </c>
      <c r="M1665" s="61" t="str">
        <f>VLOOKUP(Tabla14[[#This Row],[id]],Tabla2[],'aux buscarv'!M$1,FALSE)</f>
        <v>COMBATE DE LOS POZOS 2133</v>
      </c>
      <c r="N1665" s="62" t="str">
        <f>VLOOKUP(Tabla14[[#This Row],[id]],Tabla2[],'aux buscarv'!N$1,FALSE)</f>
        <v>https://goo.gl/maps/5ZEMctZEQ6FD1VdZ7</v>
      </c>
      <c r="O1665" t="s">
        <v>109</v>
      </c>
      <c r="P1665" t="s">
        <v>110</v>
      </c>
      <c r="Q1665" t="s">
        <v>111</v>
      </c>
      <c r="R1665">
        <v>133</v>
      </c>
    </row>
    <row r="1666" spans="1:18" x14ac:dyDescent="0.25">
      <c r="A1666" t="s">
        <v>981</v>
      </c>
      <c r="B1666" s="46">
        <f>VLOOKUP(Tabla14[[#This Row],[id]],Tabla2[],'aux buscarv'!B$1,FALSE)</f>
        <v>45026</v>
      </c>
      <c r="C1666" s="61">
        <f>VLOOKUP(Tabla14[[#This Row],[id]],Tabla2[],'aux buscarv'!C$1,FALSE)</f>
        <v>10</v>
      </c>
      <c r="D1666" s="61">
        <f>VLOOKUP(Tabla14[[#This Row],[id]],Tabla2[],'aux buscarv'!D$1,FALSE)</f>
        <v>4</v>
      </c>
      <c r="E1666" s="61">
        <f>VLOOKUP(Tabla14[[#This Row],[id]],Tabla2[],'aux buscarv'!E$1,FALSE)</f>
        <v>2023</v>
      </c>
      <c r="F1666" s="61">
        <f>VLOOKUP(Tabla14[[#This Row],[id]],Tabla2[],'aux buscarv'!F$1,FALSE)</f>
        <v>16</v>
      </c>
      <c r="G1666" s="61" t="str">
        <f>VLOOKUP(Tabla14[[#This Row],[id]],Tabla2[],'aux buscarv'!G$1,FALSE)</f>
        <v>CARPAS SALUDABLES</v>
      </c>
      <c r="H1666" s="61" t="str">
        <f>VLOOKUP(Tabla14[[#This Row],[id]],Tabla2[],'aux buscarv'!H$1,FALSE)</f>
        <v>CABA</v>
      </c>
      <c r="I1666" s="61">
        <f>VLOOKUP(Tabla14[[#This Row],[id]],Tabla2[],'aux buscarv'!I$1,FALSE)</f>
        <v>77</v>
      </c>
      <c r="J1666" s="61" t="str">
        <f>VLOOKUP(Tabla14[[#This Row],[id]],Tabla2[],'aux buscarv'!J$1,FALSE)</f>
        <v>COMUNA 4</v>
      </c>
      <c r="K1666" s="61" t="str">
        <f>VLOOKUP(Tabla14[[#This Row],[id]],Tabla2[],'aux buscarv'!K$1,FALSE)</f>
        <v>PARQUE PATRICIOS</v>
      </c>
      <c r="L1666" s="61" t="str">
        <f>VLOOKUP(Tabla14[[#This Row],[id]],Tabla2[],'aux buscarv'!L$1,FALSE)</f>
        <v>HOSPITAL NACIONAL EN RED LIC LAURA BONAPARTE</v>
      </c>
      <c r="M1666" s="61" t="str">
        <f>VLOOKUP(Tabla14[[#This Row],[id]],Tabla2[],'aux buscarv'!M$1,FALSE)</f>
        <v>COMBATE DE LOS POZOS 2133</v>
      </c>
      <c r="N1666" s="62" t="str">
        <f>VLOOKUP(Tabla14[[#This Row],[id]],Tabla2[],'aux buscarv'!N$1,FALSE)</f>
        <v>https://goo.gl/maps/5ZEMctZEQ6FD1VdZ7</v>
      </c>
      <c r="O1666" t="s">
        <v>109</v>
      </c>
      <c r="P1666" t="s">
        <v>110</v>
      </c>
      <c r="Q1666" t="s">
        <v>112</v>
      </c>
      <c r="R1666">
        <v>245</v>
      </c>
    </row>
    <row r="1667" spans="1:18" x14ac:dyDescent="0.25">
      <c r="A1667" t="s">
        <v>981</v>
      </c>
      <c r="B1667" s="46">
        <f>VLOOKUP(Tabla14[[#This Row],[id]],Tabla2[],'aux buscarv'!B$1,FALSE)</f>
        <v>45026</v>
      </c>
      <c r="C1667" s="61">
        <f>VLOOKUP(Tabla14[[#This Row],[id]],Tabla2[],'aux buscarv'!C$1,FALSE)</f>
        <v>10</v>
      </c>
      <c r="D1667" s="61">
        <f>VLOOKUP(Tabla14[[#This Row],[id]],Tabla2[],'aux buscarv'!D$1,FALSE)</f>
        <v>4</v>
      </c>
      <c r="E1667" s="61">
        <f>VLOOKUP(Tabla14[[#This Row],[id]],Tabla2[],'aux buscarv'!E$1,FALSE)</f>
        <v>2023</v>
      </c>
      <c r="F1667" s="61">
        <f>VLOOKUP(Tabla14[[#This Row],[id]],Tabla2[],'aux buscarv'!F$1,FALSE)</f>
        <v>16</v>
      </c>
      <c r="G1667" s="61" t="str">
        <f>VLOOKUP(Tabla14[[#This Row],[id]],Tabla2[],'aux buscarv'!G$1,FALSE)</f>
        <v>CARPAS SALUDABLES</v>
      </c>
      <c r="H1667" s="61" t="str">
        <f>VLOOKUP(Tabla14[[#This Row],[id]],Tabla2[],'aux buscarv'!H$1,FALSE)</f>
        <v>CABA</v>
      </c>
      <c r="I1667" s="61">
        <f>VLOOKUP(Tabla14[[#This Row],[id]],Tabla2[],'aux buscarv'!I$1,FALSE)</f>
        <v>77</v>
      </c>
      <c r="J1667" s="61" t="str">
        <f>VLOOKUP(Tabla14[[#This Row],[id]],Tabla2[],'aux buscarv'!J$1,FALSE)</f>
        <v>COMUNA 4</v>
      </c>
      <c r="K1667" s="61" t="str">
        <f>VLOOKUP(Tabla14[[#This Row],[id]],Tabla2[],'aux buscarv'!K$1,FALSE)</f>
        <v>PARQUE PATRICIOS</v>
      </c>
      <c r="L1667" s="61" t="str">
        <f>VLOOKUP(Tabla14[[#This Row],[id]],Tabla2[],'aux buscarv'!L$1,FALSE)</f>
        <v>HOSPITAL NACIONAL EN RED LIC LAURA BONAPARTE</v>
      </c>
      <c r="M1667" s="61" t="str">
        <f>VLOOKUP(Tabla14[[#This Row],[id]],Tabla2[],'aux buscarv'!M$1,FALSE)</f>
        <v>COMBATE DE LOS POZOS 2133</v>
      </c>
      <c r="N1667" s="62" t="str">
        <f>VLOOKUP(Tabla14[[#This Row],[id]],Tabla2[],'aux buscarv'!N$1,FALSE)</f>
        <v>https://goo.gl/maps/5ZEMctZEQ6FD1VdZ7</v>
      </c>
      <c r="O1667" t="s">
        <v>109</v>
      </c>
      <c r="P1667" t="s">
        <v>113</v>
      </c>
      <c r="Q1667" t="s">
        <v>112</v>
      </c>
      <c r="R1667">
        <v>37</v>
      </c>
    </row>
    <row r="1668" spans="1:18" x14ac:dyDescent="0.25">
      <c r="A1668" t="s">
        <v>997</v>
      </c>
      <c r="B1668" s="46">
        <f>VLOOKUP(Tabla14[[#This Row],[id]],Tabla2[],'aux buscarv'!B$1,FALSE)</f>
        <v>45027</v>
      </c>
      <c r="C1668" s="61">
        <f>VLOOKUP(Tabla14[[#This Row],[id]],Tabla2[],'aux buscarv'!C$1,FALSE)</f>
        <v>11</v>
      </c>
      <c r="D1668" s="61">
        <f>VLOOKUP(Tabla14[[#This Row],[id]],Tabla2[],'aux buscarv'!D$1,FALSE)</f>
        <v>4</v>
      </c>
      <c r="E1668" s="61">
        <f>VLOOKUP(Tabla14[[#This Row],[id]],Tabla2[],'aux buscarv'!E$1,FALSE)</f>
        <v>2023</v>
      </c>
      <c r="F1668" s="61">
        <f>VLOOKUP(Tabla14[[#This Row],[id]],Tabla2[],'aux buscarv'!F$1,FALSE)</f>
        <v>16</v>
      </c>
      <c r="G1668" s="61" t="str">
        <f>VLOOKUP(Tabla14[[#This Row],[id]],Tabla2[],'aux buscarv'!G$1,FALSE)</f>
        <v>DAPPTE</v>
      </c>
      <c r="H1668" s="61" t="str">
        <f>VLOOKUP(Tabla14[[#This Row],[id]],Tabla2[],'aux buscarv'!H$1,FALSE)</f>
        <v>BUENOS AIRES</v>
      </c>
      <c r="I1668" s="61">
        <f>VLOOKUP(Tabla14[[#This Row],[id]],Tabla2[],'aux buscarv'!I$1,FALSE)</f>
        <v>78</v>
      </c>
      <c r="J1668" s="61" t="str">
        <f>VLOOKUP(Tabla14[[#This Row],[id]],Tabla2[],'aux buscarv'!J$1,FALSE)</f>
        <v>LA MATANZA</v>
      </c>
      <c r="K1668" s="61" t="str">
        <f>VLOOKUP(Tabla14[[#This Row],[id]],Tabla2[],'aux buscarv'!K$1,FALSE)</f>
        <v>CIUDAD EVITA</v>
      </c>
      <c r="L1668" s="61">
        <f>VLOOKUP(Tabla14[[#This Row],[id]],Tabla2[],'aux buscarv'!L$1,FALSE)</f>
        <v>0</v>
      </c>
      <c r="M1668" s="61" t="str">
        <f>VLOOKUP(Tabla14[[#This Row],[id]],Tabla2[],'aux buscarv'!M$1,FALSE)</f>
        <v>LA QUILA Y AV CROVARA</v>
      </c>
      <c r="N1668" s="62" t="str">
        <f>VLOOKUP(Tabla14[[#This Row],[id]],Tabla2[],'aux buscarv'!N$1,FALSE)</f>
        <v>https://goo.gl/maps/YxerX9wT3bUgxESXA</v>
      </c>
      <c r="O1668" t="s">
        <v>109</v>
      </c>
      <c r="P1668" t="s">
        <v>110</v>
      </c>
      <c r="Q1668" t="s">
        <v>111</v>
      </c>
      <c r="R1668">
        <v>50</v>
      </c>
    </row>
    <row r="1669" spans="1:18" x14ac:dyDescent="0.25">
      <c r="A1669" t="s">
        <v>997</v>
      </c>
      <c r="B1669" s="46">
        <f>VLOOKUP(Tabla14[[#This Row],[id]],Tabla2[],'aux buscarv'!B$1,FALSE)</f>
        <v>45027</v>
      </c>
      <c r="C1669" s="61">
        <f>VLOOKUP(Tabla14[[#This Row],[id]],Tabla2[],'aux buscarv'!C$1,FALSE)</f>
        <v>11</v>
      </c>
      <c r="D1669" s="61">
        <f>VLOOKUP(Tabla14[[#This Row],[id]],Tabla2[],'aux buscarv'!D$1,FALSE)</f>
        <v>4</v>
      </c>
      <c r="E1669" s="61">
        <f>VLOOKUP(Tabla14[[#This Row],[id]],Tabla2[],'aux buscarv'!E$1,FALSE)</f>
        <v>2023</v>
      </c>
      <c r="F1669" s="61">
        <f>VLOOKUP(Tabla14[[#This Row],[id]],Tabla2[],'aux buscarv'!F$1,FALSE)</f>
        <v>16</v>
      </c>
      <c r="G1669" s="61" t="str">
        <f>VLOOKUP(Tabla14[[#This Row],[id]],Tabla2[],'aux buscarv'!G$1,FALSE)</f>
        <v>DAPPTE</v>
      </c>
      <c r="H1669" s="61" t="str">
        <f>VLOOKUP(Tabla14[[#This Row],[id]],Tabla2[],'aux buscarv'!H$1,FALSE)</f>
        <v>BUENOS AIRES</v>
      </c>
      <c r="I1669" s="61">
        <f>VLOOKUP(Tabla14[[#This Row],[id]],Tabla2[],'aux buscarv'!I$1,FALSE)</f>
        <v>78</v>
      </c>
      <c r="J1669" s="61" t="str">
        <f>VLOOKUP(Tabla14[[#This Row],[id]],Tabla2[],'aux buscarv'!J$1,FALSE)</f>
        <v>LA MATANZA</v>
      </c>
      <c r="K1669" s="61" t="str">
        <f>VLOOKUP(Tabla14[[#This Row],[id]],Tabla2[],'aux buscarv'!K$1,FALSE)</f>
        <v>CIUDAD EVITA</v>
      </c>
      <c r="L1669" s="61">
        <f>VLOOKUP(Tabla14[[#This Row],[id]],Tabla2[],'aux buscarv'!L$1,FALSE)</f>
        <v>0</v>
      </c>
      <c r="M1669" s="61" t="str">
        <f>VLOOKUP(Tabla14[[#This Row],[id]],Tabla2[],'aux buscarv'!M$1,FALSE)</f>
        <v>LA QUILA Y AV CROVARA</v>
      </c>
      <c r="N1669" s="62" t="str">
        <f>VLOOKUP(Tabla14[[#This Row],[id]],Tabla2[],'aux buscarv'!N$1,FALSE)</f>
        <v>https://goo.gl/maps/YxerX9wT3bUgxESXA</v>
      </c>
      <c r="O1669" t="s">
        <v>109</v>
      </c>
      <c r="P1669" t="s">
        <v>110</v>
      </c>
      <c r="Q1669" t="s">
        <v>112</v>
      </c>
      <c r="R1669">
        <v>90</v>
      </c>
    </row>
    <row r="1670" spans="1:18" x14ac:dyDescent="0.25">
      <c r="A1670" t="s">
        <v>997</v>
      </c>
      <c r="B1670" s="46">
        <f>VLOOKUP(Tabla14[[#This Row],[id]],Tabla2[],'aux buscarv'!B$1,FALSE)</f>
        <v>45027</v>
      </c>
      <c r="C1670" s="61">
        <f>VLOOKUP(Tabla14[[#This Row],[id]],Tabla2[],'aux buscarv'!C$1,FALSE)</f>
        <v>11</v>
      </c>
      <c r="D1670" s="61">
        <f>VLOOKUP(Tabla14[[#This Row],[id]],Tabla2[],'aux buscarv'!D$1,FALSE)</f>
        <v>4</v>
      </c>
      <c r="E1670" s="61">
        <f>VLOOKUP(Tabla14[[#This Row],[id]],Tabla2[],'aux buscarv'!E$1,FALSE)</f>
        <v>2023</v>
      </c>
      <c r="F1670" s="61">
        <f>VLOOKUP(Tabla14[[#This Row],[id]],Tabla2[],'aux buscarv'!F$1,FALSE)</f>
        <v>16</v>
      </c>
      <c r="G1670" s="61" t="str">
        <f>VLOOKUP(Tabla14[[#This Row],[id]],Tabla2[],'aux buscarv'!G$1,FALSE)</f>
        <v>DAPPTE</v>
      </c>
      <c r="H1670" s="61" t="str">
        <f>VLOOKUP(Tabla14[[#This Row],[id]],Tabla2[],'aux buscarv'!H$1,FALSE)</f>
        <v>BUENOS AIRES</v>
      </c>
      <c r="I1670" s="61">
        <f>VLOOKUP(Tabla14[[#This Row],[id]],Tabla2[],'aux buscarv'!I$1,FALSE)</f>
        <v>78</v>
      </c>
      <c r="J1670" s="61" t="str">
        <f>VLOOKUP(Tabla14[[#This Row],[id]],Tabla2[],'aux buscarv'!J$1,FALSE)</f>
        <v>LA MATANZA</v>
      </c>
      <c r="K1670" s="61" t="str">
        <f>VLOOKUP(Tabla14[[#This Row],[id]],Tabla2[],'aux buscarv'!K$1,FALSE)</f>
        <v>CIUDAD EVITA</v>
      </c>
      <c r="L1670" s="61">
        <f>VLOOKUP(Tabla14[[#This Row],[id]],Tabla2[],'aux buscarv'!L$1,FALSE)</f>
        <v>0</v>
      </c>
      <c r="M1670" s="61" t="str">
        <f>VLOOKUP(Tabla14[[#This Row],[id]],Tabla2[],'aux buscarv'!M$1,FALSE)</f>
        <v>LA QUILA Y AV CROVARA</v>
      </c>
      <c r="N1670" s="62" t="str">
        <f>VLOOKUP(Tabla14[[#This Row],[id]],Tabla2[],'aux buscarv'!N$1,FALSE)</f>
        <v>https://goo.gl/maps/YxerX9wT3bUgxESXA</v>
      </c>
      <c r="O1670" t="s">
        <v>109</v>
      </c>
      <c r="P1670" t="s">
        <v>110</v>
      </c>
      <c r="Q1670" t="s">
        <v>120</v>
      </c>
      <c r="R1670">
        <v>2</v>
      </c>
    </row>
    <row r="1671" spans="1:18" x14ac:dyDescent="0.25">
      <c r="A1671" t="s">
        <v>997</v>
      </c>
      <c r="B1671" s="46">
        <f>VLOOKUP(Tabla14[[#This Row],[id]],Tabla2[],'aux buscarv'!B$1,FALSE)</f>
        <v>45027</v>
      </c>
      <c r="C1671" s="61">
        <f>VLOOKUP(Tabla14[[#This Row],[id]],Tabla2[],'aux buscarv'!C$1,FALSE)</f>
        <v>11</v>
      </c>
      <c r="D1671" s="61">
        <f>VLOOKUP(Tabla14[[#This Row],[id]],Tabla2[],'aux buscarv'!D$1,FALSE)</f>
        <v>4</v>
      </c>
      <c r="E1671" s="61">
        <f>VLOOKUP(Tabla14[[#This Row],[id]],Tabla2[],'aux buscarv'!E$1,FALSE)</f>
        <v>2023</v>
      </c>
      <c r="F1671" s="61">
        <f>VLOOKUP(Tabla14[[#This Row],[id]],Tabla2[],'aux buscarv'!F$1,FALSE)</f>
        <v>16</v>
      </c>
      <c r="G1671" s="61" t="str">
        <f>VLOOKUP(Tabla14[[#This Row],[id]],Tabla2[],'aux buscarv'!G$1,FALSE)</f>
        <v>DAPPTE</v>
      </c>
      <c r="H1671" s="61" t="str">
        <f>VLOOKUP(Tabla14[[#This Row],[id]],Tabla2[],'aux buscarv'!H$1,FALSE)</f>
        <v>BUENOS AIRES</v>
      </c>
      <c r="I1671" s="61">
        <f>VLOOKUP(Tabla14[[#This Row],[id]],Tabla2[],'aux buscarv'!I$1,FALSE)</f>
        <v>78</v>
      </c>
      <c r="J1671" s="61" t="str">
        <f>VLOOKUP(Tabla14[[#This Row],[id]],Tabla2[],'aux buscarv'!J$1,FALSE)</f>
        <v>LA MATANZA</v>
      </c>
      <c r="K1671" s="61" t="str">
        <f>VLOOKUP(Tabla14[[#This Row],[id]],Tabla2[],'aux buscarv'!K$1,FALSE)</f>
        <v>CIUDAD EVITA</v>
      </c>
      <c r="L1671" s="61">
        <f>VLOOKUP(Tabla14[[#This Row],[id]],Tabla2[],'aux buscarv'!L$1,FALSE)</f>
        <v>0</v>
      </c>
      <c r="M1671" s="61" t="str">
        <f>VLOOKUP(Tabla14[[#This Row],[id]],Tabla2[],'aux buscarv'!M$1,FALSE)</f>
        <v>LA QUILA Y AV CROVARA</v>
      </c>
      <c r="N1671" s="62" t="str">
        <f>VLOOKUP(Tabla14[[#This Row],[id]],Tabla2[],'aux buscarv'!N$1,FALSE)</f>
        <v>https://goo.gl/maps/YxerX9wT3bUgxESXA</v>
      </c>
      <c r="O1671" t="s">
        <v>109</v>
      </c>
      <c r="P1671" t="s">
        <v>113</v>
      </c>
      <c r="Q1671" t="s">
        <v>112</v>
      </c>
      <c r="R1671">
        <v>22</v>
      </c>
    </row>
    <row r="1672" spans="1:18" x14ac:dyDescent="0.25">
      <c r="A1672" t="s">
        <v>997</v>
      </c>
      <c r="B1672" s="46">
        <f>VLOOKUP(Tabla14[[#This Row],[id]],Tabla2[],'aux buscarv'!B$1,FALSE)</f>
        <v>45027</v>
      </c>
      <c r="C1672" s="61">
        <f>VLOOKUP(Tabla14[[#This Row],[id]],Tabla2[],'aux buscarv'!C$1,FALSE)</f>
        <v>11</v>
      </c>
      <c r="D1672" s="61">
        <f>VLOOKUP(Tabla14[[#This Row],[id]],Tabla2[],'aux buscarv'!D$1,FALSE)</f>
        <v>4</v>
      </c>
      <c r="E1672" s="61">
        <f>VLOOKUP(Tabla14[[#This Row],[id]],Tabla2[],'aux buscarv'!E$1,FALSE)</f>
        <v>2023</v>
      </c>
      <c r="F1672" s="61">
        <f>VLOOKUP(Tabla14[[#This Row],[id]],Tabla2[],'aux buscarv'!F$1,FALSE)</f>
        <v>16</v>
      </c>
      <c r="G1672" s="61" t="str">
        <f>VLOOKUP(Tabla14[[#This Row],[id]],Tabla2[],'aux buscarv'!G$1,FALSE)</f>
        <v>DAPPTE</v>
      </c>
      <c r="H1672" s="61" t="str">
        <f>VLOOKUP(Tabla14[[#This Row],[id]],Tabla2[],'aux buscarv'!H$1,FALSE)</f>
        <v>BUENOS AIRES</v>
      </c>
      <c r="I1672" s="61">
        <f>VLOOKUP(Tabla14[[#This Row],[id]],Tabla2[],'aux buscarv'!I$1,FALSE)</f>
        <v>78</v>
      </c>
      <c r="J1672" s="61" t="str">
        <f>VLOOKUP(Tabla14[[#This Row],[id]],Tabla2[],'aux buscarv'!J$1,FALSE)</f>
        <v>LA MATANZA</v>
      </c>
      <c r="K1672" s="61" t="str">
        <f>VLOOKUP(Tabla14[[#This Row],[id]],Tabla2[],'aux buscarv'!K$1,FALSE)</f>
        <v>CIUDAD EVITA</v>
      </c>
      <c r="L1672" s="61">
        <f>VLOOKUP(Tabla14[[#This Row],[id]],Tabla2[],'aux buscarv'!L$1,FALSE)</f>
        <v>0</v>
      </c>
      <c r="M1672" s="61" t="str">
        <f>VLOOKUP(Tabla14[[#This Row],[id]],Tabla2[],'aux buscarv'!M$1,FALSE)</f>
        <v>LA QUILA Y AV CROVARA</v>
      </c>
      <c r="N1672" s="62" t="str">
        <f>VLOOKUP(Tabla14[[#This Row],[id]],Tabla2[],'aux buscarv'!N$1,FALSE)</f>
        <v>https://goo.gl/maps/YxerX9wT3bUgxESXA</v>
      </c>
      <c r="O1672" t="s">
        <v>114</v>
      </c>
      <c r="P1672" t="s">
        <v>115</v>
      </c>
      <c r="Q1672" t="s">
        <v>111</v>
      </c>
      <c r="R1672">
        <v>20</v>
      </c>
    </row>
    <row r="1673" spans="1:18" x14ac:dyDescent="0.25">
      <c r="A1673" t="s">
        <v>1017</v>
      </c>
      <c r="B1673" s="46">
        <f>VLOOKUP(Tabla14[[#This Row],[id]],Tabla2[],'aux buscarv'!B$1,FALSE)</f>
        <v>45027</v>
      </c>
      <c r="C1673" s="61">
        <f>VLOOKUP(Tabla14[[#This Row],[id]],Tabla2[],'aux buscarv'!C$1,FALSE)</f>
        <v>11</v>
      </c>
      <c r="D1673" s="61">
        <f>VLOOKUP(Tabla14[[#This Row],[id]],Tabla2[],'aux buscarv'!D$1,FALSE)</f>
        <v>4</v>
      </c>
      <c r="E1673" s="61">
        <f>VLOOKUP(Tabla14[[#This Row],[id]],Tabla2[],'aux buscarv'!E$1,FALSE)</f>
        <v>2023</v>
      </c>
      <c r="F1673" s="61">
        <f>VLOOKUP(Tabla14[[#This Row],[id]],Tabla2[],'aux buscarv'!F$1,FALSE)</f>
        <v>16</v>
      </c>
      <c r="G1673" s="61" t="str">
        <f>VLOOKUP(Tabla14[[#This Row],[id]],Tabla2[],'aux buscarv'!G$1,FALSE)</f>
        <v>EETB</v>
      </c>
      <c r="H1673" s="61" t="str">
        <f>VLOOKUP(Tabla14[[#This Row],[id]],Tabla2[],'aux buscarv'!H$1,FALSE)</f>
        <v>CABA</v>
      </c>
      <c r="I1673" s="61">
        <f>VLOOKUP(Tabla14[[#This Row],[id]],Tabla2[],'aux buscarv'!I$1,FALSE)</f>
        <v>75</v>
      </c>
      <c r="J1673" s="61" t="str">
        <f>VLOOKUP(Tabla14[[#This Row],[id]],Tabla2[],'aux buscarv'!J$1,FALSE)</f>
        <v>COMUNA 4</v>
      </c>
      <c r="K1673" s="61" t="str">
        <f>VLOOKUP(Tabla14[[#This Row],[id]],Tabla2[],'aux buscarv'!K$1,FALSE)</f>
        <v>LA BOCA</v>
      </c>
      <c r="L1673" s="61" t="str">
        <f>VLOOKUP(Tabla14[[#This Row],[id]],Tabla2[],'aux buscarv'!L$1,FALSE)</f>
        <v>PLAZA MATHEU</v>
      </c>
      <c r="M1673" s="61" t="str">
        <f>VLOOKUP(Tabla14[[#This Row],[id]],Tabla2[],'aux buscarv'!M$1,FALSE)</f>
        <v>MAGALLANES E IRALA</v>
      </c>
      <c r="N1673" s="62" t="str">
        <f>VLOOKUP(Tabla14[[#This Row],[id]],Tabla2[],'aux buscarv'!N$1,FALSE)</f>
        <v>https://maps.app.goo.gl/DFmDvfaZmxyeHG4C6</v>
      </c>
      <c r="O1673" t="s">
        <v>109</v>
      </c>
      <c r="P1673" t="s">
        <v>110</v>
      </c>
      <c r="Q1673" t="s">
        <v>111</v>
      </c>
      <c r="R1673">
        <v>66</v>
      </c>
    </row>
    <row r="1674" spans="1:18" x14ac:dyDescent="0.25">
      <c r="A1674" t="s">
        <v>1017</v>
      </c>
      <c r="B1674" s="46">
        <f>VLOOKUP(Tabla14[[#This Row],[id]],Tabla2[],'aux buscarv'!B$1,FALSE)</f>
        <v>45027</v>
      </c>
      <c r="C1674" s="61">
        <f>VLOOKUP(Tabla14[[#This Row],[id]],Tabla2[],'aux buscarv'!C$1,FALSE)</f>
        <v>11</v>
      </c>
      <c r="D1674" s="61">
        <f>VLOOKUP(Tabla14[[#This Row],[id]],Tabla2[],'aux buscarv'!D$1,FALSE)</f>
        <v>4</v>
      </c>
      <c r="E1674" s="61">
        <f>VLOOKUP(Tabla14[[#This Row],[id]],Tabla2[],'aux buscarv'!E$1,FALSE)</f>
        <v>2023</v>
      </c>
      <c r="F1674" s="61">
        <f>VLOOKUP(Tabla14[[#This Row],[id]],Tabla2[],'aux buscarv'!F$1,FALSE)</f>
        <v>16</v>
      </c>
      <c r="G1674" s="61" t="str">
        <f>VLOOKUP(Tabla14[[#This Row],[id]],Tabla2[],'aux buscarv'!G$1,FALSE)</f>
        <v>EETB</v>
      </c>
      <c r="H1674" s="61" t="str">
        <f>VLOOKUP(Tabla14[[#This Row],[id]],Tabla2[],'aux buscarv'!H$1,FALSE)</f>
        <v>CABA</v>
      </c>
      <c r="I1674" s="61">
        <f>VLOOKUP(Tabla14[[#This Row],[id]],Tabla2[],'aux buscarv'!I$1,FALSE)</f>
        <v>75</v>
      </c>
      <c r="J1674" s="61" t="str">
        <f>VLOOKUP(Tabla14[[#This Row],[id]],Tabla2[],'aux buscarv'!J$1,FALSE)</f>
        <v>COMUNA 4</v>
      </c>
      <c r="K1674" s="61" t="str">
        <f>VLOOKUP(Tabla14[[#This Row],[id]],Tabla2[],'aux buscarv'!K$1,FALSE)</f>
        <v>LA BOCA</v>
      </c>
      <c r="L1674" s="61" t="str">
        <f>VLOOKUP(Tabla14[[#This Row],[id]],Tabla2[],'aux buscarv'!L$1,FALSE)</f>
        <v>PLAZA MATHEU</v>
      </c>
      <c r="M1674" s="61" t="str">
        <f>VLOOKUP(Tabla14[[#This Row],[id]],Tabla2[],'aux buscarv'!M$1,FALSE)</f>
        <v>MAGALLANES E IRALA</v>
      </c>
      <c r="N1674" s="62" t="str">
        <f>VLOOKUP(Tabla14[[#This Row],[id]],Tabla2[],'aux buscarv'!N$1,FALSE)</f>
        <v>https://maps.app.goo.gl/DFmDvfaZmxyeHG4C6</v>
      </c>
      <c r="O1674" t="s">
        <v>109</v>
      </c>
      <c r="P1674" t="s">
        <v>110</v>
      </c>
      <c r="Q1674" t="s">
        <v>112</v>
      </c>
      <c r="R1674">
        <v>138</v>
      </c>
    </row>
    <row r="1675" spans="1:18" x14ac:dyDescent="0.25">
      <c r="A1675" t="s">
        <v>1017</v>
      </c>
      <c r="B1675" s="46">
        <f>VLOOKUP(Tabla14[[#This Row],[id]],Tabla2[],'aux buscarv'!B$1,FALSE)</f>
        <v>45027</v>
      </c>
      <c r="C1675" s="61">
        <f>VLOOKUP(Tabla14[[#This Row],[id]],Tabla2[],'aux buscarv'!C$1,FALSE)</f>
        <v>11</v>
      </c>
      <c r="D1675" s="61">
        <f>VLOOKUP(Tabla14[[#This Row],[id]],Tabla2[],'aux buscarv'!D$1,FALSE)</f>
        <v>4</v>
      </c>
      <c r="E1675" s="61">
        <f>VLOOKUP(Tabla14[[#This Row],[id]],Tabla2[],'aux buscarv'!E$1,FALSE)</f>
        <v>2023</v>
      </c>
      <c r="F1675" s="61">
        <f>VLOOKUP(Tabla14[[#This Row],[id]],Tabla2[],'aux buscarv'!F$1,FALSE)</f>
        <v>16</v>
      </c>
      <c r="G1675" s="61" t="str">
        <f>VLOOKUP(Tabla14[[#This Row],[id]],Tabla2[],'aux buscarv'!G$1,FALSE)</f>
        <v>EETB</v>
      </c>
      <c r="H1675" s="61" t="str">
        <f>VLOOKUP(Tabla14[[#This Row],[id]],Tabla2[],'aux buscarv'!H$1,FALSE)</f>
        <v>CABA</v>
      </c>
      <c r="I1675" s="61">
        <f>VLOOKUP(Tabla14[[#This Row],[id]],Tabla2[],'aux buscarv'!I$1,FALSE)</f>
        <v>75</v>
      </c>
      <c r="J1675" s="61" t="str">
        <f>VLOOKUP(Tabla14[[#This Row],[id]],Tabla2[],'aux buscarv'!J$1,FALSE)</f>
        <v>COMUNA 4</v>
      </c>
      <c r="K1675" s="61" t="str">
        <f>VLOOKUP(Tabla14[[#This Row],[id]],Tabla2[],'aux buscarv'!K$1,FALSE)</f>
        <v>LA BOCA</v>
      </c>
      <c r="L1675" s="61" t="str">
        <f>VLOOKUP(Tabla14[[#This Row],[id]],Tabla2[],'aux buscarv'!L$1,FALSE)</f>
        <v>PLAZA MATHEU</v>
      </c>
      <c r="M1675" s="61" t="str">
        <f>VLOOKUP(Tabla14[[#This Row],[id]],Tabla2[],'aux buscarv'!M$1,FALSE)</f>
        <v>MAGALLANES E IRALA</v>
      </c>
      <c r="N1675" s="62" t="str">
        <f>VLOOKUP(Tabla14[[#This Row],[id]],Tabla2[],'aux buscarv'!N$1,FALSE)</f>
        <v>https://maps.app.goo.gl/DFmDvfaZmxyeHG4C6</v>
      </c>
      <c r="O1675" t="s">
        <v>109</v>
      </c>
      <c r="P1675" t="s">
        <v>110</v>
      </c>
      <c r="Q1675" t="s">
        <v>120</v>
      </c>
      <c r="R1675">
        <v>1</v>
      </c>
    </row>
    <row r="1676" spans="1:18" x14ac:dyDescent="0.25">
      <c r="A1676" t="s">
        <v>1017</v>
      </c>
      <c r="B1676" s="46">
        <f>VLOOKUP(Tabla14[[#This Row],[id]],Tabla2[],'aux buscarv'!B$1,FALSE)</f>
        <v>45027</v>
      </c>
      <c r="C1676" s="61">
        <f>VLOOKUP(Tabla14[[#This Row],[id]],Tabla2[],'aux buscarv'!C$1,FALSE)</f>
        <v>11</v>
      </c>
      <c r="D1676" s="61">
        <f>VLOOKUP(Tabla14[[#This Row],[id]],Tabla2[],'aux buscarv'!D$1,FALSE)</f>
        <v>4</v>
      </c>
      <c r="E1676" s="61">
        <f>VLOOKUP(Tabla14[[#This Row],[id]],Tabla2[],'aux buscarv'!E$1,FALSE)</f>
        <v>2023</v>
      </c>
      <c r="F1676" s="61">
        <f>VLOOKUP(Tabla14[[#This Row],[id]],Tabla2[],'aux buscarv'!F$1,FALSE)</f>
        <v>16</v>
      </c>
      <c r="G1676" s="61" t="str">
        <f>VLOOKUP(Tabla14[[#This Row],[id]],Tabla2[],'aux buscarv'!G$1,FALSE)</f>
        <v>EETB</v>
      </c>
      <c r="H1676" s="61" t="str">
        <f>VLOOKUP(Tabla14[[#This Row],[id]],Tabla2[],'aux buscarv'!H$1,FALSE)</f>
        <v>CABA</v>
      </c>
      <c r="I1676" s="61">
        <f>VLOOKUP(Tabla14[[#This Row],[id]],Tabla2[],'aux buscarv'!I$1,FALSE)</f>
        <v>75</v>
      </c>
      <c r="J1676" s="61" t="str">
        <f>VLOOKUP(Tabla14[[#This Row],[id]],Tabla2[],'aux buscarv'!J$1,FALSE)</f>
        <v>COMUNA 4</v>
      </c>
      <c r="K1676" s="61" t="str">
        <f>VLOOKUP(Tabla14[[#This Row],[id]],Tabla2[],'aux buscarv'!K$1,FALSE)</f>
        <v>LA BOCA</v>
      </c>
      <c r="L1676" s="61" t="str">
        <f>VLOOKUP(Tabla14[[#This Row],[id]],Tabla2[],'aux buscarv'!L$1,FALSE)</f>
        <v>PLAZA MATHEU</v>
      </c>
      <c r="M1676" s="61" t="str">
        <f>VLOOKUP(Tabla14[[#This Row],[id]],Tabla2[],'aux buscarv'!M$1,FALSE)</f>
        <v>MAGALLANES E IRALA</v>
      </c>
      <c r="N1676" s="62" t="str">
        <f>VLOOKUP(Tabla14[[#This Row],[id]],Tabla2[],'aux buscarv'!N$1,FALSE)</f>
        <v>https://maps.app.goo.gl/DFmDvfaZmxyeHG4C6</v>
      </c>
      <c r="O1676" t="s">
        <v>109</v>
      </c>
      <c r="P1676" t="s">
        <v>113</v>
      </c>
      <c r="Q1676" t="s">
        <v>112</v>
      </c>
      <c r="R1676">
        <v>34</v>
      </c>
    </row>
    <row r="1677" spans="1:18" x14ac:dyDescent="0.25">
      <c r="A1677" t="s">
        <v>1017</v>
      </c>
      <c r="B1677" s="46">
        <f>VLOOKUP(Tabla14[[#This Row],[id]],Tabla2[],'aux buscarv'!B$1,FALSE)</f>
        <v>45027</v>
      </c>
      <c r="C1677" s="61">
        <f>VLOOKUP(Tabla14[[#This Row],[id]],Tabla2[],'aux buscarv'!C$1,FALSE)</f>
        <v>11</v>
      </c>
      <c r="D1677" s="61">
        <f>VLOOKUP(Tabla14[[#This Row],[id]],Tabla2[],'aux buscarv'!D$1,FALSE)</f>
        <v>4</v>
      </c>
      <c r="E1677" s="61">
        <f>VLOOKUP(Tabla14[[#This Row],[id]],Tabla2[],'aux buscarv'!E$1,FALSE)</f>
        <v>2023</v>
      </c>
      <c r="F1677" s="61">
        <f>VLOOKUP(Tabla14[[#This Row],[id]],Tabla2[],'aux buscarv'!F$1,FALSE)</f>
        <v>16</v>
      </c>
      <c r="G1677" s="61" t="str">
        <f>VLOOKUP(Tabla14[[#This Row],[id]],Tabla2[],'aux buscarv'!G$1,FALSE)</f>
        <v>EETB</v>
      </c>
      <c r="H1677" s="61" t="str">
        <f>VLOOKUP(Tabla14[[#This Row],[id]],Tabla2[],'aux buscarv'!H$1,FALSE)</f>
        <v>CABA</v>
      </c>
      <c r="I1677" s="61">
        <f>VLOOKUP(Tabla14[[#This Row],[id]],Tabla2[],'aux buscarv'!I$1,FALSE)</f>
        <v>75</v>
      </c>
      <c r="J1677" s="61" t="str">
        <f>VLOOKUP(Tabla14[[#This Row],[id]],Tabla2[],'aux buscarv'!J$1,FALSE)</f>
        <v>COMUNA 4</v>
      </c>
      <c r="K1677" s="61" t="str">
        <f>VLOOKUP(Tabla14[[#This Row],[id]],Tabla2[],'aux buscarv'!K$1,FALSE)</f>
        <v>LA BOCA</v>
      </c>
      <c r="L1677" s="61" t="str">
        <f>VLOOKUP(Tabla14[[#This Row],[id]],Tabla2[],'aux buscarv'!L$1,FALSE)</f>
        <v>PLAZA MATHEU</v>
      </c>
      <c r="M1677" s="61" t="str">
        <f>VLOOKUP(Tabla14[[#This Row],[id]],Tabla2[],'aux buscarv'!M$1,FALSE)</f>
        <v>MAGALLANES E IRALA</v>
      </c>
      <c r="N1677" s="62" t="str">
        <f>VLOOKUP(Tabla14[[#This Row],[id]],Tabla2[],'aux buscarv'!N$1,FALSE)</f>
        <v>https://maps.app.goo.gl/DFmDvfaZmxyeHG4C6</v>
      </c>
      <c r="O1677" t="s">
        <v>114</v>
      </c>
      <c r="P1677" t="s">
        <v>115</v>
      </c>
      <c r="Q1677" t="s">
        <v>111</v>
      </c>
      <c r="R1677">
        <v>12</v>
      </c>
    </row>
    <row r="1678" spans="1:18" x14ac:dyDescent="0.25">
      <c r="A1678" t="s">
        <v>1017</v>
      </c>
      <c r="B1678" s="46">
        <f>VLOOKUP(Tabla14[[#This Row],[id]],Tabla2[],'aux buscarv'!B$1,FALSE)</f>
        <v>45027</v>
      </c>
      <c r="C1678" s="61">
        <f>VLOOKUP(Tabla14[[#This Row],[id]],Tabla2[],'aux buscarv'!C$1,FALSE)</f>
        <v>11</v>
      </c>
      <c r="D1678" s="61">
        <f>VLOOKUP(Tabla14[[#This Row],[id]],Tabla2[],'aux buscarv'!D$1,FALSE)</f>
        <v>4</v>
      </c>
      <c r="E1678" s="61">
        <f>VLOOKUP(Tabla14[[#This Row],[id]],Tabla2[],'aux buscarv'!E$1,FALSE)</f>
        <v>2023</v>
      </c>
      <c r="F1678" s="61">
        <f>VLOOKUP(Tabla14[[#This Row],[id]],Tabla2[],'aux buscarv'!F$1,FALSE)</f>
        <v>16</v>
      </c>
      <c r="G1678" s="61" t="str">
        <f>VLOOKUP(Tabla14[[#This Row],[id]],Tabla2[],'aux buscarv'!G$1,FALSE)</f>
        <v>EETB</v>
      </c>
      <c r="H1678" s="61" t="str">
        <f>VLOOKUP(Tabla14[[#This Row],[id]],Tabla2[],'aux buscarv'!H$1,FALSE)</f>
        <v>CABA</v>
      </c>
      <c r="I1678" s="61">
        <f>VLOOKUP(Tabla14[[#This Row],[id]],Tabla2[],'aux buscarv'!I$1,FALSE)</f>
        <v>75</v>
      </c>
      <c r="J1678" s="61" t="str">
        <f>VLOOKUP(Tabla14[[#This Row],[id]],Tabla2[],'aux buscarv'!J$1,FALSE)</f>
        <v>COMUNA 4</v>
      </c>
      <c r="K1678" s="61" t="str">
        <f>VLOOKUP(Tabla14[[#This Row],[id]],Tabla2[],'aux buscarv'!K$1,FALSE)</f>
        <v>LA BOCA</v>
      </c>
      <c r="L1678" s="61" t="str">
        <f>VLOOKUP(Tabla14[[#This Row],[id]],Tabla2[],'aux buscarv'!L$1,FALSE)</f>
        <v>PLAZA MATHEU</v>
      </c>
      <c r="M1678" s="61" t="str">
        <f>VLOOKUP(Tabla14[[#This Row],[id]],Tabla2[],'aux buscarv'!M$1,FALSE)</f>
        <v>MAGALLANES E IRALA</v>
      </c>
      <c r="N1678" s="62" t="str">
        <f>VLOOKUP(Tabla14[[#This Row],[id]],Tabla2[],'aux buscarv'!N$1,FALSE)</f>
        <v>https://maps.app.goo.gl/DFmDvfaZmxyeHG4C6</v>
      </c>
      <c r="O1678" t="s">
        <v>114</v>
      </c>
      <c r="P1678" t="s">
        <v>123</v>
      </c>
      <c r="Q1678" t="s">
        <v>124</v>
      </c>
      <c r="R1678">
        <v>10</v>
      </c>
    </row>
    <row r="1679" spans="1:18" x14ac:dyDescent="0.25">
      <c r="A1679" t="s">
        <v>1017</v>
      </c>
      <c r="B1679" s="46">
        <f>VLOOKUP(Tabla14[[#This Row],[id]],Tabla2[],'aux buscarv'!B$1,FALSE)</f>
        <v>45027</v>
      </c>
      <c r="C1679" s="61">
        <f>VLOOKUP(Tabla14[[#This Row],[id]],Tabla2[],'aux buscarv'!C$1,FALSE)</f>
        <v>11</v>
      </c>
      <c r="D1679" s="61">
        <f>VLOOKUP(Tabla14[[#This Row],[id]],Tabla2[],'aux buscarv'!D$1,FALSE)</f>
        <v>4</v>
      </c>
      <c r="E1679" s="61">
        <f>VLOOKUP(Tabla14[[#This Row],[id]],Tabla2[],'aux buscarv'!E$1,FALSE)</f>
        <v>2023</v>
      </c>
      <c r="F1679" s="61">
        <f>VLOOKUP(Tabla14[[#This Row],[id]],Tabla2[],'aux buscarv'!F$1,FALSE)</f>
        <v>16</v>
      </c>
      <c r="G1679" s="61" t="str">
        <f>VLOOKUP(Tabla14[[#This Row],[id]],Tabla2[],'aux buscarv'!G$1,FALSE)</f>
        <v>EETB</v>
      </c>
      <c r="H1679" s="61" t="str">
        <f>VLOOKUP(Tabla14[[#This Row],[id]],Tabla2[],'aux buscarv'!H$1,FALSE)</f>
        <v>CABA</v>
      </c>
      <c r="I1679" s="61">
        <f>VLOOKUP(Tabla14[[#This Row],[id]],Tabla2[],'aux buscarv'!I$1,FALSE)</f>
        <v>75</v>
      </c>
      <c r="J1679" s="61" t="str">
        <f>VLOOKUP(Tabla14[[#This Row],[id]],Tabla2[],'aux buscarv'!J$1,FALSE)</f>
        <v>COMUNA 4</v>
      </c>
      <c r="K1679" s="61" t="str">
        <f>VLOOKUP(Tabla14[[#This Row],[id]],Tabla2[],'aux buscarv'!K$1,FALSE)</f>
        <v>LA BOCA</v>
      </c>
      <c r="L1679" s="61" t="str">
        <f>VLOOKUP(Tabla14[[#This Row],[id]],Tabla2[],'aux buscarv'!L$1,FALSE)</f>
        <v>PLAZA MATHEU</v>
      </c>
      <c r="M1679" s="61" t="str">
        <f>VLOOKUP(Tabla14[[#This Row],[id]],Tabla2[],'aux buscarv'!M$1,FALSE)</f>
        <v>MAGALLANES E IRALA</v>
      </c>
      <c r="N1679" s="62" t="str">
        <f>VLOOKUP(Tabla14[[#This Row],[id]],Tabla2[],'aux buscarv'!N$1,FALSE)</f>
        <v>https://maps.app.goo.gl/DFmDvfaZmxyeHG4C6</v>
      </c>
      <c r="O1679" t="s">
        <v>114</v>
      </c>
      <c r="P1679" t="s">
        <v>123</v>
      </c>
      <c r="Q1679" t="s">
        <v>111</v>
      </c>
      <c r="R1679">
        <v>36</v>
      </c>
    </row>
    <row r="1680" spans="1:18" x14ac:dyDescent="0.25">
      <c r="A1680" t="s">
        <v>1001</v>
      </c>
      <c r="B1680" s="46">
        <f>VLOOKUP(Tabla14[[#This Row],[id]],Tabla2[],'aux buscarv'!B$1,FALSE)</f>
        <v>45027</v>
      </c>
      <c r="C1680" s="61">
        <f>VLOOKUP(Tabla14[[#This Row],[id]],Tabla2[],'aux buscarv'!C$1,FALSE)</f>
        <v>11</v>
      </c>
      <c r="D1680" s="61">
        <f>VLOOKUP(Tabla14[[#This Row],[id]],Tabla2[],'aux buscarv'!D$1,FALSE)</f>
        <v>4</v>
      </c>
      <c r="E1680" s="61">
        <f>VLOOKUP(Tabla14[[#This Row],[id]],Tabla2[],'aux buscarv'!E$1,FALSE)</f>
        <v>2023</v>
      </c>
      <c r="F1680" s="61">
        <f>VLOOKUP(Tabla14[[#This Row],[id]],Tabla2[],'aux buscarv'!F$1,FALSE)</f>
        <v>16</v>
      </c>
      <c r="G1680" s="61" t="str">
        <f>VLOOKUP(Tabla14[[#This Row],[id]],Tabla2[],'aux buscarv'!G$1,FALSE)</f>
        <v>ESTAR</v>
      </c>
      <c r="H1680" s="61" t="str">
        <f>VLOOKUP(Tabla14[[#This Row],[id]],Tabla2[],'aux buscarv'!H$1,FALSE)</f>
        <v>BUENOS AIRES</v>
      </c>
      <c r="I1680" s="61">
        <f>VLOOKUP(Tabla14[[#This Row],[id]],Tabla2[],'aux buscarv'!I$1,FALSE)</f>
        <v>79</v>
      </c>
      <c r="J1680" s="61" t="str">
        <f>VLOOKUP(Tabla14[[#This Row],[id]],Tabla2[],'aux buscarv'!J$1,FALSE)</f>
        <v>CAÑUELAS</v>
      </c>
      <c r="K1680" s="61" t="str">
        <f>VLOOKUP(Tabla14[[#This Row],[id]],Tabla2[],'aux buscarv'!K$1,FALSE)</f>
        <v>SAN ESTEBAN</v>
      </c>
      <c r="L1680" s="61" t="str">
        <f>VLOOKUP(Tabla14[[#This Row],[id]],Tabla2[],'aux buscarv'!L$1,FALSE)</f>
        <v>PLAZA SAN ESTEBAN</v>
      </c>
      <c r="M1680" s="61" t="str">
        <f>VLOOKUP(Tabla14[[#This Row],[id]],Tabla2[],'aux buscarv'!M$1,FALSE)</f>
        <v>SANTA MARIA Y QUEBRACHO</v>
      </c>
      <c r="N1680" s="62" t="str">
        <f>VLOOKUP(Tabla14[[#This Row],[id]],Tabla2[],'aux buscarv'!N$1,FALSE)</f>
        <v>https://maps.app.goo.gl/8bWNSxMRyVNYT4S26</v>
      </c>
      <c r="O1680" t="s">
        <v>109</v>
      </c>
      <c r="P1680" t="s">
        <v>110</v>
      </c>
      <c r="Q1680" t="s">
        <v>111</v>
      </c>
      <c r="R1680">
        <v>25</v>
      </c>
    </row>
    <row r="1681" spans="1:18" x14ac:dyDescent="0.25">
      <c r="A1681" t="s">
        <v>1001</v>
      </c>
      <c r="B1681" s="46">
        <f>VLOOKUP(Tabla14[[#This Row],[id]],Tabla2[],'aux buscarv'!B$1,FALSE)</f>
        <v>45027</v>
      </c>
      <c r="C1681" s="61">
        <f>VLOOKUP(Tabla14[[#This Row],[id]],Tabla2[],'aux buscarv'!C$1,FALSE)</f>
        <v>11</v>
      </c>
      <c r="D1681" s="61">
        <f>VLOOKUP(Tabla14[[#This Row],[id]],Tabla2[],'aux buscarv'!D$1,FALSE)</f>
        <v>4</v>
      </c>
      <c r="E1681" s="61">
        <f>VLOOKUP(Tabla14[[#This Row],[id]],Tabla2[],'aux buscarv'!E$1,FALSE)</f>
        <v>2023</v>
      </c>
      <c r="F1681" s="61">
        <f>VLOOKUP(Tabla14[[#This Row],[id]],Tabla2[],'aux buscarv'!F$1,FALSE)</f>
        <v>16</v>
      </c>
      <c r="G1681" s="61" t="str">
        <f>VLOOKUP(Tabla14[[#This Row],[id]],Tabla2[],'aux buscarv'!G$1,FALSE)</f>
        <v>ESTAR</v>
      </c>
      <c r="H1681" s="61" t="str">
        <f>VLOOKUP(Tabla14[[#This Row],[id]],Tabla2[],'aux buscarv'!H$1,FALSE)</f>
        <v>BUENOS AIRES</v>
      </c>
      <c r="I1681" s="61">
        <f>VLOOKUP(Tabla14[[#This Row],[id]],Tabla2[],'aux buscarv'!I$1,FALSE)</f>
        <v>79</v>
      </c>
      <c r="J1681" s="61" t="str">
        <f>VLOOKUP(Tabla14[[#This Row],[id]],Tabla2[],'aux buscarv'!J$1,FALSE)</f>
        <v>CAÑUELAS</v>
      </c>
      <c r="K1681" s="61" t="str">
        <f>VLOOKUP(Tabla14[[#This Row],[id]],Tabla2[],'aux buscarv'!K$1,FALSE)</f>
        <v>SAN ESTEBAN</v>
      </c>
      <c r="L1681" s="61" t="str">
        <f>VLOOKUP(Tabla14[[#This Row],[id]],Tabla2[],'aux buscarv'!L$1,FALSE)</f>
        <v>PLAZA SAN ESTEBAN</v>
      </c>
      <c r="M1681" s="61" t="str">
        <f>VLOOKUP(Tabla14[[#This Row],[id]],Tabla2[],'aux buscarv'!M$1,FALSE)</f>
        <v>SANTA MARIA Y QUEBRACHO</v>
      </c>
      <c r="N1681" s="62" t="str">
        <f>VLOOKUP(Tabla14[[#This Row],[id]],Tabla2[],'aux buscarv'!N$1,FALSE)</f>
        <v>https://maps.app.goo.gl/8bWNSxMRyVNYT4S26</v>
      </c>
      <c r="O1681" t="s">
        <v>109</v>
      </c>
      <c r="P1681" t="s">
        <v>110</v>
      </c>
      <c r="Q1681" t="s">
        <v>112</v>
      </c>
      <c r="R1681">
        <v>76</v>
      </c>
    </row>
    <row r="1682" spans="1:18" x14ac:dyDescent="0.25">
      <c r="A1682" t="s">
        <v>1001</v>
      </c>
      <c r="B1682" s="46">
        <f>VLOOKUP(Tabla14[[#This Row],[id]],Tabla2[],'aux buscarv'!B$1,FALSE)</f>
        <v>45027</v>
      </c>
      <c r="C1682" s="61">
        <f>VLOOKUP(Tabla14[[#This Row],[id]],Tabla2[],'aux buscarv'!C$1,FALSE)</f>
        <v>11</v>
      </c>
      <c r="D1682" s="61">
        <f>VLOOKUP(Tabla14[[#This Row],[id]],Tabla2[],'aux buscarv'!D$1,FALSE)</f>
        <v>4</v>
      </c>
      <c r="E1682" s="61">
        <f>VLOOKUP(Tabla14[[#This Row],[id]],Tabla2[],'aux buscarv'!E$1,FALSE)</f>
        <v>2023</v>
      </c>
      <c r="F1682" s="61">
        <f>VLOOKUP(Tabla14[[#This Row],[id]],Tabla2[],'aux buscarv'!F$1,FALSE)</f>
        <v>16</v>
      </c>
      <c r="G1682" s="61" t="str">
        <f>VLOOKUP(Tabla14[[#This Row],[id]],Tabla2[],'aux buscarv'!G$1,FALSE)</f>
        <v>ESTAR</v>
      </c>
      <c r="H1682" s="61" t="str">
        <f>VLOOKUP(Tabla14[[#This Row],[id]],Tabla2[],'aux buscarv'!H$1,FALSE)</f>
        <v>BUENOS AIRES</v>
      </c>
      <c r="I1682" s="61">
        <f>VLOOKUP(Tabla14[[#This Row],[id]],Tabla2[],'aux buscarv'!I$1,FALSE)</f>
        <v>79</v>
      </c>
      <c r="J1682" s="61" t="str">
        <f>VLOOKUP(Tabla14[[#This Row],[id]],Tabla2[],'aux buscarv'!J$1,FALSE)</f>
        <v>CAÑUELAS</v>
      </c>
      <c r="K1682" s="61" t="str">
        <f>VLOOKUP(Tabla14[[#This Row],[id]],Tabla2[],'aux buscarv'!K$1,FALSE)</f>
        <v>SAN ESTEBAN</v>
      </c>
      <c r="L1682" s="61" t="str">
        <f>VLOOKUP(Tabla14[[#This Row],[id]],Tabla2[],'aux buscarv'!L$1,FALSE)</f>
        <v>PLAZA SAN ESTEBAN</v>
      </c>
      <c r="M1682" s="61" t="str">
        <f>VLOOKUP(Tabla14[[#This Row],[id]],Tabla2[],'aux buscarv'!M$1,FALSE)</f>
        <v>SANTA MARIA Y QUEBRACHO</v>
      </c>
      <c r="N1682" s="62" t="str">
        <f>VLOOKUP(Tabla14[[#This Row],[id]],Tabla2[],'aux buscarv'!N$1,FALSE)</f>
        <v>https://maps.app.goo.gl/8bWNSxMRyVNYT4S26</v>
      </c>
      <c r="O1682" t="s">
        <v>109</v>
      </c>
      <c r="P1682" t="s">
        <v>110</v>
      </c>
      <c r="Q1682" t="s">
        <v>120</v>
      </c>
      <c r="R1682">
        <v>10</v>
      </c>
    </row>
    <row r="1683" spans="1:18" x14ac:dyDescent="0.25">
      <c r="A1683" t="s">
        <v>1001</v>
      </c>
      <c r="B1683" s="46">
        <f>VLOOKUP(Tabla14[[#This Row],[id]],Tabla2[],'aux buscarv'!B$1,FALSE)</f>
        <v>45027</v>
      </c>
      <c r="C1683" s="61">
        <f>VLOOKUP(Tabla14[[#This Row],[id]],Tabla2[],'aux buscarv'!C$1,FALSE)</f>
        <v>11</v>
      </c>
      <c r="D1683" s="61">
        <f>VLOOKUP(Tabla14[[#This Row],[id]],Tabla2[],'aux buscarv'!D$1,FALSE)</f>
        <v>4</v>
      </c>
      <c r="E1683" s="61">
        <f>VLOOKUP(Tabla14[[#This Row],[id]],Tabla2[],'aux buscarv'!E$1,FALSE)</f>
        <v>2023</v>
      </c>
      <c r="F1683" s="61">
        <f>VLOOKUP(Tabla14[[#This Row],[id]],Tabla2[],'aux buscarv'!F$1,FALSE)</f>
        <v>16</v>
      </c>
      <c r="G1683" s="61" t="str">
        <f>VLOOKUP(Tabla14[[#This Row],[id]],Tabla2[],'aux buscarv'!G$1,FALSE)</f>
        <v>ESTAR</v>
      </c>
      <c r="H1683" s="61" t="str">
        <f>VLOOKUP(Tabla14[[#This Row],[id]],Tabla2[],'aux buscarv'!H$1,FALSE)</f>
        <v>BUENOS AIRES</v>
      </c>
      <c r="I1683" s="61">
        <f>VLOOKUP(Tabla14[[#This Row],[id]],Tabla2[],'aux buscarv'!I$1,FALSE)</f>
        <v>79</v>
      </c>
      <c r="J1683" s="61" t="str">
        <f>VLOOKUP(Tabla14[[#This Row],[id]],Tabla2[],'aux buscarv'!J$1,FALSE)</f>
        <v>CAÑUELAS</v>
      </c>
      <c r="K1683" s="61" t="str">
        <f>VLOOKUP(Tabla14[[#This Row],[id]],Tabla2[],'aux buscarv'!K$1,FALSE)</f>
        <v>SAN ESTEBAN</v>
      </c>
      <c r="L1683" s="61" t="str">
        <f>VLOOKUP(Tabla14[[#This Row],[id]],Tabla2[],'aux buscarv'!L$1,FALSE)</f>
        <v>PLAZA SAN ESTEBAN</v>
      </c>
      <c r="M1683" s="61" t="str">
        <f>VLOOKUP(Tabla14[[#This Row],[id]],Tabla2[],'aux buscarv'!M$1,FALSE)</f>
        <v>SANTA MARIA Y QUEBRACHO</v>
      </c>
      <c r="N1683" s="62" t="str">
        <f>VLOOKUP(Tabla14[[#This Row],[id]],Tabla2[],'aux buscarv'!N$1,FALSE)</f>
        <v>https://maps.app.goo.gl/8bWNSxMRyVNYT4S26</v>
      </c>
      <c r="O1683" t="s">
        <v>109</v>
      </c>
      <c r="P1683" t="s">
        <v>113</v>
      </c>
      <c r="Q1683" t="s">
        <v>112</v>
      </c>
      <c r="R1683">
        <v>14</v>
      </c>
    </row>
    <row r="1684" spans="1:18" x14ac:dyDescent="0.25">
      <c r="A1684" t="s">
        <v>1001</v>
      </c>
      <c r="B1684" s="46">
        <f>VLOOKUP(Tabla14[[#This Row],[id]],Tabla2[],'aux buscarv'!B$1,FALSE)</f>
        <v>45027</v>
      </c>
      <c r="C1684" s="61">
        <f>VLOOKUP(Tabla14[[#This Row],[id]],Tabla2[],'aux buscarv'!C$1,FALSE)</f>
        <v>11</v>
      </c>
      <c r="D1684" s="61">
        <f>VLOOKUP(Tabla14[[#This Row],[id]],Tabla2[],'aux buscarv'!D$1,FALSE)</f>
        <v>4</v>
      </c>
      <c r="E1684" s="61">
        <f>VLOOKUP(Tabla14[[#This Row],[id]],Tabla2[],'aux buscarv'!E$1,FALSE)</f>
        <v>2023</v>
      </c>
      <c r="F1684" s="61">
        <f>VLOOKUP(Tabla14[[#This Row],[id]],Tabla2[],'aux buscarv'!F$1,FALSE)</f>
        <v>16</v>
      </c>
      <c r="G1684" s="61" t="str">
        <f>VLOOKUP(Tabla14[[#This Row],[id]],Tabla2[],'aux buscarv'!G$1,FALSE)</f>
        <v>ESTAR</v>
      </c>
      <c r="H1684" s="61" t="str">
        <f>VLOOKUP(Tabla14[[#This Row],[id]],Tabla2[],'aux buscarv'!H$1,FALSE)</f>
        <v>BUENOS AIRES</v>
      </c>
      <c r="I1684" s="61">
        <f>VLOOKUP(Tabla14[[#This Row],[id]],Tabla2[],'aux buscarv'!I$1,FALSE)</f>
        <v>79</v>
      </c>
      <c r="J1684" s="61" t="str">
        <f>VLOOKUP(Tabla14[[#This Row],[id]],Tabla2[],'aux buscarv'!J$1,FALSE)</f>
        <v>CAÑUELAS</v>
      </c>
      <c r="K1684" s="61" t="str">
        <f>VLOOKUP(Tabla14[[#This Row],[id]],Tabla2[],'aux buscarv'!K$1,FALSE)</f>
        <v>SAN ESTEBAN</v>
      </c>
      <c r="L1684" s="61" t="str">
        <f>VLOOKUP(Tabla14[[#This Row],[id]],Tabla2[],'aux buscarv'!L$1,FALSE)</f>
        <v>PLAZA SAN ESTEBAN</v>
      </c>
      <c r="M1684" s="61" t="str">
        <f>VLOOKUP(Tabla14[[#This Row],[id]],Tabla2[],'aux buscarv'!M$1,FALSE)</f>
        <v>SANTA MARIA Y QUEBRACHO</v>
      </c>
      <c r="N1684" s="62" t="str">
        <f>VLOOKUP(Tabla14[[#This Row],[id]],Tabla2[],'aux buscarv'!N$1,FALSE)</f>
        <v>https://maps.app.goo.gl/8bWNSxMRyVNYT4S26</v>
      </c>
      <c r="O1684" t="s">
        <v>114</v>
      </c>
      <c r="P1684" t="s">
        <v>115</v>
      </c>
      <c r="Q1684" t="s">
        <v>111</v>
      </c>
      <c r="R1684">
        <v>14</v>
      </c>
    </row>
    <row r="1685" spans="1:18" x14ac:dyDescent="0.25">
      <c r="A1685" t="s">
        <v>1001</v>
      </c>
      <c r="B1685" s="46">
        <f>VLOOKUP(Tabla14[[#This Row],[id]],Tabla2[],'aux buscarv'!B$1,FALSE)</f>
        <v>45027</v>
      </c>
      <c r="C1685" s="61">
        <f>VLOOKUP(Tabla14[[#This Row],[id]],Tabla2[],'aux buscarv'!C$1,FALSE)</f>
        <v>11</v>
      </c>
      <c r="D1685" s="61">
        <f>VLOOKUP(Tabla14[[#This Row],[id]],Tabla2[],'aux buscarv'!D$1,FALSE)</f>
        <v>4</v>
      </c>
      <c r="E1685" s="61">
        <f>VLOOKUP(Tabla14[[#This Row],[id]],Tabla2[],'aux buscarv'!E$1,FALSE)</f>
        <v>2023</v>
      </c>
      <c r="F1685" s="61">
        <f>VLOOKUP(Tabla14[[#This Row],[id]],Tabla2[],'aux buscarv'!F$1,FALSE)</f>
        <v>16</v>
      </c>
      <c r="G1685" s="61" t="str">
        <f>VLOOKUP(Tabla14[[#This Row],[id]],Tabla2[],'aux buscarv'!G$1,FALSE)</f>
        <v>ESTAR</v>
      </c>
      <c r="H1685" s="61" t="str">
        <f>VLOOKUP(Tabla14[[#This Row],[id]],Tabla2[],'aux buscarv'!H$1,FALSE)</f>
        <v>BUENOS AIRES</v>
      </c>
      <c r="I1685" s="61">
        <f>VLOOKUP(Tabla14[[#This Row],[id]],Tabla2[],'aux buscarv'!I$1,FALSE)</f>
        <v>79</v>
      </c>
      <c r="J1685" s="61" t="str">
        <f>VLOOKUP(Tabla14[[#This Row],[id]],Tabla2[],'aux buscarv'!J$1,FALSE)</f>
        <v>CAÑUELAS</v>
      </c>
      <c r="K1685" s="61" t="str">
        <f>VLOOKUP(Tabla14[[#This Row],[id]],Tabla2[],'aux buscarv'!K$1,FALSE)</f>
        <v>SAN ESTEBAN</v>
      </c>
      <c r="L1685" s="61" t="str">
        <f>VLOOKUP(Tabla14[[#This Row],[id]],Tabla2[],'aux buscarv'!L$1,FALSE)</f>
        <v>PLAZA SAN ESTEBAN</v>
      </c>
      <c r="M1685" s="61" t="str">
        <f>VLOOKUP(Tabla14[[#This Row],[id]],Tabla2[],'aux buscarv'!M$1,FALSE)</f>
        <v>SANTA MARIA Y QUEBRACHO</v>
      </c>
      <c r="N1685" s="62" t="str">
        <f>VLOOKUP(Tabla14[[#This Row],[id]],Tabla2[],'aux buscarv'!N$1,FALSE)</f>
        <v>https://maps.app.goo.gl/8bWNSxMRyVNYT4S26</v>
      </c>
      <c r="O1685" t="s">
        <v>114</v>
      </c>
      <c r="P1685" t="s">
        <v>123</v>
      </c>
      <c r="Q1685" t="s">
        <v>124</v>
      </c>
      <c r="R1685">
        <v>3</v>
      </c>
    </row>
    <row r="1686" spans="1:18" x14ac:dyDescent="0.25">
      <c r="A1686" t="s">
        <v>1001</v>
      </c>
      <c r="B1686" s="46">
        <f>VLOOKUP(Tabla14[[#This Row],[id]],Tabla2[],'aux buscarv'!B$1,FALSE)</f>
        <v>45027</v>
      </c>
      <c r="C1686" s="61">
        <f>VLOOKUP(Tabla14[[#This Row],[id]],Tabla2[],'aux buscarv'!C$1,FALSE)</f>
        <v>11</v>
      </c>
      <c r="D1686" s="61">
        <f>VLOOKUP(Tabla14[[#This Row],[id]],Tabla2[],'aux buscarv'!D$1,FALSE)</f>
        <v>4</v>
      </c>
      <c r="E1686" s="61">
        <f>VLOOKUP(Tabla14[[#This Row],[id]],Tabla2[],'aux buscarv'!E$1,FALSE)</f>
        <v>2023</v>
      </c>
      <c r="F1686" s="61">
        <f>VLOOKUP(Tabla14[[#This Row],[id]],Tabla2[],'aux buscarv'!F$1,FALSE)</f>
        <v>16</v>
      </c>
      <c r="G1686" s="61" t="str">
        <f>VLOOKUP(Tabla14[[#This Row],[id]],Tabla2[],'aux buscarv'!G$1,FALSE)</f>
        <v>ESTAR</v>
      </c>
      <c r="H1686" s="61" t="str">
        <f>VLOOKUP(Tabla14[[#This Row],[id]],Tabla2[],'aux buscarv'!H$1,FALSE)</f>
        <v>BUENOS AIRES</v>
      </c>
      <c r="I1686" s="61">
        <f>VLOOKUP(Tabla14[[#This Row],[id]],Tabla2[],'aux buscarv'!I$1,FALSE)</f>
        <v>79</v>
      </c>
      <c r="J1686" s="61" t="str">
        <f>VLOOKUP(Tabla14[[#This Row],[id]],Tabla2[],'aux buscarv'!J$1,FALSE)</f>
        <v>CAÑUELAS</v>
      </c>
      <c r="K1686" s="61" t="str">
        <f>VLOOKUP(Tabla14[[#This Row],[id]],Tabla2[],'aux buscarv'!K$1,FALSE)</f>
        <v>SAN ESTEBAN</v>
      </c>
      <c r="L1686" s="61" t="str">
        <f>VLOOKUP(Tabla14[[#This Row],[id]],Tabla2[],'aux buscarv'!L$1,FALSE)</f>
        <v>PLAZA SAN ESTEBAN</v>
      </c>
      <c r="M1686" s="61" t="str">
        <f>VLOOKUP(Tabla14[[#This Row],[id]],Tabla2[],'aux buscarv'!M$1,FALSE)</f>
        <v>SANTA MARIA Y QUEBRACHO</v>
      </c>
      <c r="N1686" s="62" t="str">
        <f>VLOOKUP(Tabla14[[#This Row],[id]],Tabla2[],'aux buscarv'!N$1,FALSE)</f>
        <v>https://maps.app.goo.gl/8bWNSxMRyVNYT4S26</v>
      </c>
      <c r="O1686" t="s">
        <v>114</v>
      </c>
      <c r="P1686" t="s">
        <v>123</v>
      </c>
      <c r="Q1686" t="s">
        <v>111</v>
      </c>
      <c r="R1686">
        <v>39</v>
      </c>
    </row>
    <row r="1687" spans="1:18" x14ac:dyDescent="0.25">
      <c r="A1687" t="s">
        <v>1001</v>
      </c>
      <c r="B1687" s="46">
        <f>VLOOKUP(Tabla14[[#This Row],[id]],Tabla2[],'aux buscarv'!B$1,FALSE)</f>
        <v>45027</v>
      </c>
      <c r="C1687" s="61">
        <f>VLOOKUP(Tabla14[[#This Row],[id]],Tabla2[],'aux buscarv'!C$1,FALSE)</f>
        <v>11</v>
      </c>
      <c r="D1687" s="61">
        <f>VLOOKUP(Tabla14[[#This Row],[id]],Tabla2[],'aux buscarv'!D$1,FALSE)</f>
        <v>4</v>
      </c>
      <c r="E1687" s="61">
        <f>VLOOKUP(Tabla14[[#This Row],[id]],Tabla2[],'aux buscarv'!E$1,FALSE)</f>
        <v>2023</v>
      </c>
      <c r="F1687" s="61">
        <f>VLOOKUP(Tabla14[[#This Row],[id]],Tabla2[],'aux buscarv'!F$1,FALSE)</f>
        <v>16</v>
      </c>
      <c r="G1687" s="61" t="str">
        <f>VLOOKUP(Tabla14[[#This Row],[id]],Tabla2[],'aux buscarv'!G$1,FALSE)</f>
        <v>ESTAR</v>
      </c>
      <c r="H1687" s="61" t="str">
        <f>VLOOKUP(Tabla14[[#This Row],[id]],Tabla2[],'aux buscarv'!H$1,FALSE)</f>
        <v>BUENOS AIRES</v>
      </c>
      <c r="I1687" s="61">
        <f>VLOOKUP(Tabla14[[#This Row],[id]],Tabla2[],'aux buscarv'!I$1,FALSE)</f>
        <v>79</v>
      </c>
      <c r="J1687" s="61" t="str">
        <f>VLOOKUP(Tabla14[[#This Row],[id]],Tabla2[],'aux buscarv'!J$1,FALSE)</f>
        <v>CAÑUELAS</v>
      </c>
      <c r="K1687" s="61" t="str">
        <f>VLOOKUP(Tabla14[[#This Row],[id]],Tabla2[],'aux buscarv'!K$1,FALSE)</f>
        <v>SAN ESTEBAN</v>
      </c>
      <c r="L1687" s="61" t="str">
        <f>VLOOKUP(Tabla14[[#This Row],[id]],Tabla2[],'aux buscarv'!L$1,FALSE)</f>
        <v>PLAZA SAN ESTEBAN</v>
      </c>
      <c r="M1687" s="61" t="str">
        <f>VLOOKUP(Tabla14[[#This Row],[id]],Tabla2[],'aux buscarv'!M$1,FALSE)</f>
        <v>SANTA MARIA Y QUEBRACHO</v>
      </c>
      <c r="N1687" s="62" t="str">
        <f>VLOOKUP(Tabla14[[#This Row],[id]],Tabla2[],'aux buscarv'!N$1,FALSE)</f>
        <v>https://maps.app.goo.gl/8bWNSxMRyVNYT4S26</v>
      </c>
      <c r="O1687" t="s">
        <v>129</v>
      </c>
      <c r="P1687" t="s">
        <v>1022</v>
      </c>
      <c r="Q1687" t="s">
        <v>111</v>
      </c>
      <c r="R1687">
        <v>17</v>
      </c>
    </row>
    <row r="1688" spans="1:18" x14ac:dyDescent="0.25">
      <c r="A1688" t="s">
        <v>1001</v>
      </c>
      <c r="B1688" s="46">
        <f>VLOOKUP(Tabla14[[#This Row],[id]],Tabla2[],'aux buscarv'!B$1,FALSE)</f>
        <v>45027</v>
      </c>
      <c r="C1688" s="61">
        <f>VLOOKUP(Tabla14[[#This Row],[id]],Tabla2[],'aux buscarv'!C$1,FALSE)</f>
        <v>11</v>
      </c>
      <c r="D1688" s="61">
        <f>VLOOKUP(Tabla14[[#This Row],[id]],Tabla2[],'aux buscarv'!D$1,FALSE)</f>
        <v>4</v>
      </c>
      <c r="E1688" s="61">
        <f>VLOOKUP(Tabla14[[#This Row],[id]],Tabla2[],'aux buscarv'!E$1,FALSE)</f>
        <v>2023</v>
      </c>
      <c r="F1688" s="61">
        <f>VLOOKUP(Tabla14[[#This Row],[id]],Tabla2[],'aux buscarv'!F$1,FALSE)</f>
        <v>16</v>
      </c>
      <c r="G1688" s="61" t="str">
        <f>VLOOKUP(Tabla14[[#This Row],[id]],Tabla2[],'aux buscarv'!G$1,FALSE)</f>
        <v>ESTAR</v>
      </c>
      <c r="H1688" s="61" t="str">
        <f>VLOOKUP(Tabla14[[#This Row],[id]],Tabla2[],'aux buscarv'!H$1,FALSE)</f>
        <v>BUENOS AIRES</v>
      </c>
      <c r="I1688" s="61">
        <f>VLOOKUP(Tabla14[[#This Row],[id]],Tabla2[],'aux buscarv'!I$1,FALSE)</f>
        <v>79</v>
      </c>
      <c r="J1688" s="61" t="str">
        <f>VLOOKUP(Tabla14[[#This Row],[id]],Tabla2[],'aux buscarv'!J$1,FALSE)</f>
        <v>CAÑUELAS</v>
      </c>
      <c r="K1688" s="61" t="str">
        <f>VLOOKUP(Tabla14[[#This Row],[id]],Tabla2[],'aux buscarv'!K$1,FALSE)</f>
        <v>SAN ESTEBAN</v>
      </c>
      <c r="L1688" s="61" t="str">
        <f>VLOOKUP(Tabla14[[#This Row],[id]],Tabla2[],'aux buscarv'!L$1,FALSE)</f>
        <v>PLAZA SAN ESTEBAN</v>
      </c>
      <c r="M1688" s="61" t="str">
        <f>VLOOKUP(Tabla14[[#This Row],[id]],Tabla2[],'aux buscarv'!M$1,FALSE)</f>
        <v>SANTA MARIA Y QUEBRACHO</v>
      </c>
      <c r="N1688" s="62" t="str">
        <f>VLOOKUP(Tabla14[[#This Row],[id]],Tabla2[],'aux buscarv'!N$1,FALSE)</f>
        <v>https://maps.app.goo.gl/8bWNSxMRyVNYT4S26</v>
      </c>
      <c r="O1688" t="s">
        <v>129</v>
      </c>
      <c r="P1688" t="s">
        <v>1022</v>
      </c>
      <c r="Q1688" t="s">
        <v>131</v>
      </c>
      <c r="R1688">
        <v>4</v>
      </c>
    </row>
    <row r="1689" spans="1:18" x14ac:dyDescent="0.25">
      <c r="A1689" t="s">
        <v>1001</v>
      </c>
      <c r="B1689" s="46">
        <f>VLOOKUP(Tabla14[[#This Row],[id]],Tabla2[],'aux buscarv'!B$1,FALSE)</f>
        <v>45027</v>
      </c>
      <c r="C1689" s="61">
        <f>VLOOKUP(Tabla14[[#This Row],[id]],Tabla2[],'aux buscarv'!C$1,FALSE)</f>
        <v>11</v>
      </c>
      <c r="D1689" s="61">
        <f>VLOOKUP(Tabla14[[#This Row],[id]],Tabla2[],'aux buscarv'!D$1,FALSE)</f>
        <v>4</v>
      </c>
      <c r="E1689" s="61">
        <f>VLOOKUP(Tabla14[[#This Row],[id]],Tabla2[],'aux buscarv'!E$1,FALSE)</f>
        <v>2023</v>
      </c>
      <c r="F1689" s="61">
        <f>VLOOKUP(Tabla14[[#This Row],[id]],Tabla2[],'aux buscarv'!F$1,FALSE)</f>
        <v>16</v>
      </c>
      <c r="G1689" s="61" t="str">
        <f>VLOOKUP(Tabla14[[#This Row],[id]],Tabla2[],'aux buscarv'!G$1,FALSE)</f>
        <v>ESTAR</v>
      </c>
      <c r="H1689" s="61" t="str">
        <f>VLOOKUP(Tabla14[[#This Row],[id]],Tabla2[],'aux buscarv'!H$1,FALSE)</f>
        <v>BUENOS AIRES</v>
      </c>
      <c r="I1689" s="61">
        <f>VLOOKUP(Tabla14[[#This Row],[id]],Tabla2[],'aux buscarv'!I$1,FALSE)</f>
        <v>79</v>
      </c>
      <c r="J1689" s="61" t="str">
        <f>VLOOKUP(Tabla14[[#This Row],[id]],Tabla2[],'aux buscarv'!J$1,FALSE)</f>
        <v>CAÑUELAS</v>
      </c>
      <c r="K1689" s="61" t="str">
        <f>VLOOKUP(Tabla14[[#This Row],[id]],Tabla2[],'aux buscarv'!K$1,FALSE)</f>
        <v>SAN ESTEBAN</v>
      </c>
      <c r="L1689" s="61" t="str">
        <f>VLOOKUP(Tabla14[[#This Row],[id]],Tabla2[],'aux buscarv'!L$1,FALSE)</f>
        <v>PLAZA SAN ESTEBAN</v>
      </c>
      <c r="M1689" s="61" t="str">
        <f>VLOOKUP(Tabla14[[#This Row],[id]],Tabla2[],'aux buscarv'!M$1,FALSE)</f>
        <v>SANTA MARIA Y QUEBRACHO</v>
      </c>
      <c r="N1689" s="62" t="str">
        <f>VLOOKUP(Tabla14[[#This Row],[id]],Tabla2[],'aux buscarv'!N$1,FALSE)</f>
        <v>https://maps.app.goo.gl/8bWNSxMRyVNYT4S26</v>
      </c>
      <c r="O1689" t="s">
        <v>129</v>
      </c>
      <c r="P1689" t="s">
        <v>1022</v>
      </c>
      <c r="Q1689" t="s">
        <v>132</v>
      </c>
      <c r="R1689">
        <v>14</v>
      </c>
    </row>
    <row r="1690" spans="1:18" x14ac:dyDescent="0.25">
      <c r="A1690" t="s">
        <v>1001</v>
      </c>
      <c r="B1690" s="46">
        <f>VLOOKUP(Tabla14[[#This Row],[id]],Tabla2[],'aux buscarv'!B$1,FALSE)</f>
        <v>45027</v>
      </c>
      <c r="C1690" s="61">
        <f>VLOOKUP(Tabla14[[#This Row],[id]],Tabla2[],'aux buscarv'!C$1,FALSE)</f>
        <v>11</v>
      </c>
      <c r="D1690" s="61">
        <f>VLOOKUP(Tabla14[[#This Row],[id]],Tabla2[],'aux buscarv'!D$1,FALSE)</f>
        <v>4</v>
      </c>
      <c r="E1690" s="61">
        <f>VLOOKUP(Tabla14[[#This Row],[id]],Tabla2[],'aux buscarv'!E$1,FALSE)</f>
        <v>2023</v>
      </c>
      <c r="F1690" s="61">
        <f>VLOOKUP(Tabla14[[#This Row],[id]],Tabla2[],'aux buscarv'!F$1,FALSE)</f>
        <v>16</v>
      </c>
      <c r="G1690" s="61" t="str">
        <f>VLOOKUP(Tabla14[[#This Row],[id]],Tabla2[],'aux buscarv'!G$1,FALSE)</f>
        <v>ESTAR</v>
      </c>
      <c r="H1690" s="61" t="str">
        <f>VLOOKUP(Tabla14[[#This Row],[id]],Tabla2[],'aux buscarv'!H$1,FALSE)</f>
        <v>BUENOS AIRES</v>
      </c>
      <c r="I1690" s="61">
        <f>VLOOKUP(Tabla14[[#This Row],[id]],Tabla2[],'aux buscarv'!I$1,FALSE)</f>
        <v>79</v>
      </c>
      <c r="J1690" s="61" t="str">
        <f>VLOOKUP(Tabla14[[#This Row],[id]],Tabla2[],'aux buscarv'!J$1,FALSE)</f>
        <v>CAÑUELAS</v>
      </c>
      <c r="K1690" s="61" t="str">
        <f>VLOOKUP(Tabla14[[#This Row],[id]],Tabla2[],'aux buscarv'!K$1,FALSE)</f>
        <v>SAN ESTEBAN</v>
      </c>
      <c r="L1690" s="61" t="str">
        <f>VLOOKUP(Tabla14[[#This Row],[id]],Tabla2[],'aux buscarv'!L$1,FALSE)</f>
        <v>PLAZA SAN ESTEBAN</v>
      </c>
      <c r="M1690" s="61" t="str">
        <f>VLOOKUP(Tabla14[[#This Row],[id]],Tabla2[],'aux buscarv'!M$1,FALSE)</f>
        <v>SANTA MARIA Y QUEBRACHO</v>
      </c>
      <c r="N1690" s="62" t="str">
        <f>VLOOKUP(Tabla14[[#This Row],[id]],Tabla2[],'aux buscarv'!N$1,FALSE)</f>
        <v>https://maps.app.goo.gl/8bWNSxMRyVNYT4S26</v>
      </c>
      <c r="O1690" t="s">
        <v>129</v>
      </c>
      <c r="P1690" t="s">
        <v>1022</v>
      </c>
      <c r="Q1690" t="s">
        <v>133</v>
      </c>
      <c r="R1690">
        <v>4</v>
      </c>
    </row>
    <row r="1691" spans="1:18" x14ac:dyDescent="0.25">
      <c r="A1691" t="s">
        <v>1001</v>
      </c>
      <c r="B1691" s="46">
        <f>VLOOKUP(Tabla14[[#This Row],[id]],Tabla2[],'aux buscarv'!B$1,FALSE)</f>
        <v>45027</v>
      </c>
      <c r="C1691" s="61">
        <f>VLOOKUP(Tabla14[[#This Row],[id]],Tabla2[],'aux buscarv'!C$1,FALSE)</f>
        <v>11</v>
      </c>
      <c r="D1691" s="61">
        <f>VLOOKUP(Tabla14[[#This Row],[id]],Tabla2[],'aux buscarv'!D$1,FALSE)</f>
        <v>4</v>
      </c>
      <c r="E1691" s="61">
        <f>VLOOKUP(Tabla14[[#This Row],[id]],Tabla2[],'aux buscarv'!E$1,FALSE)</f>
        <v>2023</v>
      </c>
      <c r="F1691" s="61">
        <f>VLOOKUP(Tabla14[[#This Row],[id]],Tabla2[],'aux buscarv'!F$1,FALSE)</f>
        <v>16</v>
      </c>
      <c r="G1691" s="61" t="str">
        <f>VLOOKUP(Tabla14[[#This Row],[id]],Tabla2[],'aux buscarv'!G$1,FALSE)</f>
        <v>ESTAR</v>
      </c>
      <c r="H1691" s="61" t="str">
        <f>VLOOKUP(Tabla14[[#This Row],[id]],Tabla2[],'aux buscarv'!H$1,FALSE)</f>
        <v>BUENOS AIRES</v>
      </c>
      <c r="I1691" s="61">
        <f>VLOOKUP(Tabla14[[#This Row],[id]],Tabla2[],'aux buscarv'!I$1,FALSE)</f>
        <v>79</v>
      </c>
      <c r="J1691" s="61" t="str">
        <f>VLOOKUP(Tabla14[[#This Row],[id]],Tabla2[],'aux buscarv'!J$1,FALSE)</f>
        <v>CAÑUELAS</v>
      </c>
      <c r="K1691" s="61" t="str">
        <f>VLOOKUP(Tabla14[[#This Row],[id]],Tabla2[],'aux buscarv'!K$1,FALSE)</f>
        <v>SAN ESTEBAN</v>
      </c>
      <c r="L1691" s="61" t="str">
        <f>VLOOKUP(Tabla14[[#This Row],[id]],Tabla2[],'aux buscarv'!L$1,FALSE)</f>
        <v>PLAZA SAN ESTEBAN</v>
      </c>
      <c r="M1691" s="61" t="str">
        <f>VLOOKUP(Tabla14[[#This Row],[id]],Tabla2[],'aux buscarv'!M$1,FALSE)</f>
        <v>SANTA MARIA Y QUEBRACHO</v>
      </c>
      <c r="N1691" s="62" t="str">
        <f>VLOOKUP(Tabla14[[#This Row],[id]],Tabla2[],'aux buscarv'!N$1,FALSE)</f>
        <v>https://maps.app.goo.gl/8bWNSxMRyVNYT4S26</v>
      </c>
      <c r="O1691" t="s">
        <v>129</v>
      </c>
      <c r="P1691" t="s">
        <v>1022</v>
      </c>
      <c r="Q1691" t="s">
        <v>134</v>
      </c>
      <c r="R1691">
        <v>7</v>
      </c>
    </row>
    <row r="1692" spans="1:18" x14ac:dyDescent="0.25">
      <c r="A1692" t="s">
        <v>1001</v>
      </c>
      <c r="B1692" s="46">
        <f>VLOOKUP(Tabla14[[#This Row],[id]],Tabla2[],'aux buscarv'!B$1,FALSE)</f>
        <v>45027</v>
      </c>
      <c r="C1692" s="61">
        <f>VLOOKUP(Tabla14[[#This Row],[id]],Tabla2[],'aux buscarv'!C$1,FALSE)</f>
        <v>11</v>
      </c>
      <c r="D1692" s="61">
        <f>VLOOKUP(Tabla14[[#This Row],[id]],Tabla2[],'aux buscarv'!D$1,FALSE)</f>
        <v>4</v>
      </c>
      <c r="E1692" s="61">
        <f>VLOOKUP(Tabla14[[#This Row],[id]],Tabla2[],'aux buscarv'!E$1,FALSE)</f>
        <v>2023</v>
      </c>
      <c r="F1692" s="61">
        <f>VLOOKUP(Tabla14[[#This Row],[id]],Tabla2[],'aux buscarv'!F$1,FALSE)</f>
        <v>16</v>
      </c>
      <c r="G1692" s="61" t="str">
        <f>VLOOKUP(Tabla14[[#This Row],[id]],Tabla2[],'aux buscarv'!G$1,FALSE)</f>
        <v>ESTAR</v>
      </c>
      <c r="H1692" s="61" t="str">
        <f>VLOOKUP(Tabla14[[#This Row],[id]],Tabla2[],'aux buscarv'!H$1,FALSE)</f>
        <v>BUENOS AIRES</v>
      </c>
      <c r="I1692" s="61">
        <f>VLOOKUP(Tabla14[[#This Row],[id]],Tabla2[],'aux buscarv'!I$1,FALSE)</f>
        <v>79</v>
      </c>
      <c r="J1692" s="61" t="str">
        <f>VLOOKUP(Tabla14[[#This Row],[id]],Tabla2[],'aux buscarv'!J$1,FALSE)</f>
        <v>CAÑUELAS</v>
      </c>
      <c r="K1692" s="61" t="str">
        <f>VLOOKUP(Tabla14[[#This Row],[id]],Tabla2[],'aux buscarv'!K$1,FALSE)</f>
        <v>SAN ESTEBAN</v>
      </c>
      <c r="L1692" s="61" t="str">
        <f>VLOOKUP(Tabla14[[#This Row],[id]],Tabla2[],'aux buscarv'!L$1,FALSE)</f>
        <v>PLAZA SAN ESTEBAN</v>
      </c>
      <c r="M1692" s="61" t="str">
        <f>VLOOKUP(Tabla14[[#This Row],[id]],Tabla2[],'aux buscarv'!M$1,FALSE)</f>
        <v>SANTA MARIA Y QUEBRACHO</v>
      </c>
      <c r="N1692" s="62" t="str">
        <f>VLOOKUP(Tabla14[[#This Row],[id]],Tabla2[],'aux buscarv'!N$1,FALSE)</f>
        <v>https://maps.app.goo.gl/8bWNSxMRyVNYT4S26</v>
      </c>
      <c r="O1692" t="s">
        <v>129</v>
      </c>
      <c r="P1692" t="s">
        <v>1024</v>
      </c>
      <c r="Q1692" t="s">
        <v>111</v>
      </c>
      <c r="R1692">
        <v>14</v>
      </c>
    </row>
    <row r="1693" spans="1:18" x14ac:dyDescent="0.25">
      <c r="A1693" t="s">
        <v>1001</v>
      </c>
      <c r="B1693" s="46">
        <f>VLOOKUP(Tabla14[[#This Row],[id]],Tabla2[],'aux buscarv'!B$1,FALSE)</f>
        <v>45027</v>
      </c>
      <c r="C1693" s="61">
        <f>VLOOKUP(Tabla14[[#This Row],[id]],Tabla2[],'aux buscarv'!C$1,FALSE)</f>
        <v>11</v>
      </c>
      <c r="D1693" s="61">
        <f>VLOOKUP(Tabla14[[#This Row],[id]],Tabla2[],'aux buscarv'!D$1,FALSE)</f>
        <v>4</v>
      </c>
      <c r="E1693" s="61">
        <f>VLOOKUP(Tabla14[[#This Row],[id]],Tabla2[],'aux buscarv'!E$1,FALSE)</f>
        <v>2023</v>
      </c>
      <c r="F1693" s="61">
        <f>VLOOKUP(Tabla14[[#This Row],[id]],Tabla2[],'aux buscarv'!F$1,FALSE)</f>
        <v>16</v>
      </c>
      <c r="G1693" s="61" t="str">
        <f>VLOOKUP(Tabla14[[#This Row],[id]],Tabla2[],'aux buscarv'!G$1,FALSE)</f>
        <v>ESTAR</v>
      </c>
      <c r="H1693" s="61" t="str">
        <f>VLOOKUP(Tabla14[[#This Row],[id]],Tabla2[],'aux buscarv'!H$1,FALSE)</f>
        <v>BUENOS AIRES</v>
      </c>
      <c r="I1693" s="61">
        <f>VLOOKUP(Tabla14[[#This Row],[id]],Tabla2[],'aux buscarv'!I$1,FALSE)</f>
        <v>79</v>
      </c>
      <c r="J1693" s="61" t="str">
        <f>VLOOKUP(Tabla14[[#This Row],[id]],Tabla2[],'aux buscarv'!J$1,FALSE)</f>
        <v>CAÑUELAS</v>
      </c>
      <c r="K1693" s="61" t="str">
        <f>VLOOKUP(Tabla14[[#This Row],[id]],Tabla2[],'aux buscarv'!K$1,FALSE)</f>
        <v>SAN ESTEBAN</v>
      </c>
      <c r="L1693" s="61" t="str">
        <f>VLOOKUP(Tabla14[[#This Row],[id]],Tabla2[],'aux buscarv'!L$1,FALSE)</f>
        <v>PLAZA SAN ESTEBAN</v>
      </c>
      <c r="M1693" s="61" t="str">
        <f>VLOOKUP(Tabla14[[#This Row],[id]],Tabla2[],'aux buscarv'!M$1,FALSE)</f>
        <v>SANTA MARIA Y QUEBRACHO</v>
      </c>
      <c r="N1693" s="62" t="str">
        <f>VLOOKUP(Tabla14[[#This Row],[id]],Tabla2[],'aux buscarv'!N$1,FALSE)</f>
        <v>https://maps.app.goo.gl/8bWNSxMRyVNYT4S26</v>
      </c>
      <c r="O1693" t="s">
        <v>129</v>
      </c>
      <c r="P1693" t="s">
        <v>1024</v>
      </c>
      <c r="Q1693" t="s">
        <v>132</v>
      </c>
      <c r="R1693">
        <v>3</v>
      </c>
    </row>
    <row r="1694" spans="1:18" x14ac:dyDescent="0.25">
      <c r="A1694" t="s">
        <v>1001</v>
      </c>
      <c r="B1694" s="46">
        <f>VLOOKUP(Tabla14[[#This Row],[id]],Tabla2[],'aux buscarv'!B$1,FALSE)</f>
        <v>45027</v>
      </c>
      <c r="C1694" s="61">
        <f>VLOOKUP(Tabla14[[#This Row],[id]],Tabla2[],'aux buscarv'!C$1,FALSE)</f>
        <v>11</v>
      </c>
      <c r="D1694" s="61">
        <f>VLOOKUP(Tabla14[[#This Row],[id]],Tabla2[],'aux buscarv'!D$1,FALSE)</f>
        <v>4</v>
      </c>
      <c r="E1694" s="61">
        <f>VLOOKUP(Tabla14[[#This Row],[id]],Tabla2[],'aux buscarv'!E$1,FALSE)</f>
        <v>2023</v>
      </c>
      <c r="F1694" s="61">
        <f>VLOOKUP(Tabla14[[#This Row],[id]],Tabla2[],'aux buscarv'!F$1,FALSE)</f>
        <v>16</v>
      </c>
      <c r="G1694" s="61" t="str">
        <f>VLOOKUP(Tabla14[[#This Row],[id]],Tabla2[],'aux buscarv'!G$1,FALSE)</f>
        <v>ESTAR</v>
      </c>
      <c r="H1694" s="61" t="str">
        <f>VLOOKUP(Tabla14[[#This Row],[id]],Tabla2[],'aux buscarv'!H$1,FALSE)</f>
        <v>BUENOS AIRES</v>
      </c>
      <c r="I1694" s="61">
        <f>VLOOKUP(Tabla14[[#This Row],[id]],Tabla2[],'aux buscarv'!I$1,FALSE)</f>
        <v>79</v>
      </c>
      <c r="J1694" s="61" t="str">
        <f>VLOOKUP(Tabla14[[#This Row],[id]],Tabla2[],'aux buscarv'!J$1,FALSE)</f>
        <v>CAÑUELAS</v>
      </c>
      <c r="K1694" s="61" t="str">
        <f>VLOOKUP(Tabla14[[#This Row],[id]],Tabla2[],'aux buscarv'!K$1,FALSE)</f>
        <v>SAN ESTEBAN</v>
      </c>
      <c r="L1694" s="61" t="str">
        <f>VLOOKUP(Tabla14[[#This Row],[id]],Tabla2[],'aux buscarv'!L$1,FALSE)</f>
        <v>PLAZA SAN ESTEBAN</v>
      </c>
      <c r="M1694" s="61" t="str">
        <f>VLOOKUP(Tabla14[[#This Row],[id]],Tabla2[],'aux buscarv'!M$1,FALSE)</f>
        <v>SANTA MARIA Y QUEBRACHO</v>
      </c>
      <c r="N1694" s="62" t="str">
        <f>VLOOKUP(Tabla14[[#This Row],[id]],Tabla2[],'aux buscarv'!N$1,FALSE)</f>
        <v>https://maps.app.goo.gl/8bWNSxMRyVNYT4S26</v>
      </c>
      <c r="O1694" t="s">
        <v>129</v>
      </c>
      <c r="P1694" t="s">
        <v>1024</v>
      </c>
      <c r="Q1694" t="s">
        <v>136</v>
      </c>
      <c r="R1694">
        <v>11</v>
      </c>
    </row>
    <row r="1695" spans="1:18" x14ac:dyDescent="0.25">
      <c r="A1695" t="s">
        <v>1001</v>
      </c>
      <c r="B1695" s="46">
        <f>VLOOKUP(Tabla14[[#This Row],[id]],Tabla2[],'aux buscarv'!B$1,FALSE)</f>
        <v>45027</v>
      </c>
      <c r="C1695" s="61">
        <f>VLOOKUP(Tabla14[[#This Row],[id]],Tabla2[],'aux buscarv'!C$1,FALSE)</f>
        <v>11</v>
      </c>
      <c r="D1695" s="61">
        <f>VLOOKUP(Tabla14[[#This Row],[id]],Tabla2[],'aux buscarv'!D$1,FALSE)</f>
        <v>4</v>
      </c>
      <c r="E1695" s="61">
        <f>VLOOKUP(Tabla14[[#This Row],[id]],Tabla2[],'aux buscarv'!E$1,FALSE)</f>
        <v>2023</v>
      </c>
      <c r="F1695" s="61">
        <f>VLOOKUP(Tabla14[[#This Row],[id]],Tabla2[],'aux buscarv'!F$1,FALSE)</f>
        <v>16</v>
      </c>
      <c r="G1695" s="61" t="str">
        <f>VLOOKUP(Tabla14[[#This Row],[id]],Tabla2[],'aux buscarv'!G$1,FALSE)</f>
        <v>ESTAR</v>
      </c>
      <c r="H1695" s="61" t="str">
        <f>VLOOKUP(Tabla14[[#This Row],[id]],Tabla2[],'aux buscarv'!H$1,FALSE)</f>
        <v>BUENOS AIRES</v>
      </c>
      <c r="I1695" s="61">
        <f>VLOOKUP(Tabla14[[#This Row],[id]],Tabla2[],'aux buscarv'!I$1,FALSE)</f>
        <v>79</v>
      </c>
      <c r="J1695" s="61" t="str">
        <f>VLOOKUP(Tabla14[[#This Row],[id]],Tabla2[],'aux buscarv'!J$1,FALSE)</f>
        <v>CAÑUELAS</v>
      </c>
      <c r="K1695" s="61" t="str">
        <f>VLOOKUP(Tabla14[[#This Row],[id]],Tabla2[],'aux buscarv'!K$1,FALSE)</f>
        <v>SAN ESTEBAN</v>
      </c>
      <c r="L1695" s="61" t="str">
        <f>VLOOKUP(Tabla14[[#This Row],[id]],Tabla2[],'aux buscarv'!L$1,FALSE)</f>
        <v>PLAZA SAN ESTEBAN</v>
      </c>
      <c r="M1695" s="61" t="str">
        <f>VLOOKUP(Tabla14[[#This Row],[id]],Tabla2[],'aux buscarv'!M$1,FALSE)</f>
        <v>SANTA MARIA Y QUEBRACHO</v>
      </c>
      <c r="N1695" s="62" t="str">
        <f>VLOOKUP(Tabla14[[#This Row],[id]],Tabla2[],'aux buscarv'!N$1,FALSE)</f>
        <v>https://maps.app.goo.gl/8bWNSxMRyVNYT4S26</v>
      </c>
      <c r="O1695" t="s">
        <v>129</v>
      </c>
      <c r="P1695" t="s">
        <v>1024</v>
      </c>
      <c r="Q1695" t="s">
        <v>121</v>
      </c>
      <c r="R1695">
        <v>6</v>
      </c>
    </row>
    <row r="1696" spans="1:18" x14ac:dyDescent="0.25">
      <c r="A1696" t="s">
        <v>1001</v>
      </c>
      <c r="B1696" s="46">
        <f>VLOOKUP(Tabla14[[#This Row],[id]],Tabla2[],'aux buscarv'!B$1,FALSE)</f>
        <v>45027</v>
      </c>
      <c r="C1696" s="61">
        <f>VLOOKUP(Tabla14[[#This Row],[id]],Tabla2[],'aux buscarv'!C$1,FALSE)</f>
        <v>11</v>
      </c>
      <c r="D1696" s="61">
        <f>VLOOKUP(Tabla14[[#This Row],[id]],Tabla2[],'aux buscarv'!D$1,FALSE)</f>
        <v>4</v>
      </c>
      <c r="E1696" s="61">
        <f>VLOOKUP(Tabla14[[#This Row],[id]],Tabla2[],'aux buscarv'!E$1,FALSE)</f>
        <v>2023</v>
      </c>
      <c r="F1696" s="61">
        <f>VLOOKUP(Tabla14[[#This Row],[id]],Tabla2[],'aux buscarv'!F$1,FALSE)</f>
        <v>16</v>
      </c>
      <c r="G1696" s="61" t="str">
        <f>VLOOKUP(Tabla14[[#This Row],[id]],Tabla2[],'aux buscarv'!G$1,FALSE)</f>
        <v>ESTAR</v>
      </c>
      <c r="H1696" s="61" t="str">
        <f>VLOOKUP(Tabla14[[#This Row],[id]],Tabla2[],'aux buscarv'!H$1,FALSE)</f>
        <v>BUENOS AIRES</v>
      </c>
      <c r="I1696" s="61">
        <f>VLOOKUP(Tabla14[[#This Row],[id]],Tabla2[],'aux buscarv'!I$1,FALSE)</f>
        <v>79</v>
      </c>
      <c r="J1696" s="61" t="str">
        <f>VLOOKUP(Tabla14[[#This Row],[id]],Tabla2[],'aux buscarv'!J$1,FALSE)</f>
        <v>CAÑUELAS</v>
      </c>
      <c r="K1696" s="61" t="str">
        <f>VLOOKUP(Tabla14[[#This Row],[id]],Tabla2[],'aux buscarv'!K$1,FALSE)</f>
        <v>SAN ESTEBAN</v>
      </c>
      <c r="L1696" s="61" t="str">
        <f>VLOOKUP(Tabla14[[#This Row],[id]],Tabla2[],'aux buscarv'!L$1,FALSE)</f>
        <v>PLAZA SAN ESTEBAN</v>
      </c>
      <c r="M1696" s="61" t="str">
        <f>VLOOKUP(Tabla14[[#This Row],[id]],Tabla2[],'aux buscarv'!M$1,FALSE)</f>
        <v>SANTA MARIA Y QUEBRACHO</v>
      </c>
      <c r="N1696" s="62" t="str">
        <f>VLOOKUP(Tabla14[[#This Row],[id]],Tabla2[],'aux buscarv'!N$1,FALSE)</f>
        <v>https://maps.app.goo.gl/8bWNSxMRyVNYT4S26</v>
      </c>
      <c r="O1696" t="s">
        <v>129</v>
      </c>
      <c r="P1696" t="s">
        <v>137</v>
      </c>
      <c r="Q1696" t="s">
        <v>111</v>
      </c>
      <c r="R1696">
        <v>9</v>
      </c>
    </row>
    <row r="1697" spans="1:18" x14ac:dyDescent="0.25">
      <c r="A1697" t="s">
        <v>1001</v>
      </c>
      <c r="B1697" s="46">
        <f>VLOOKUP(Tabla14[[#This Row],[id]],Tabla2[],'aux buscarv'!B$1,FALSE)</f>
        <v>45027</v>
      </c>
      <c r="C1697" s="61">
        <f>VLOOKUP(Tabla14[[#This Row],[id]],Tabla2[],'aux buscarv'!C$1,FALSE)</f>
        <v>11</v>
      </c>
      <c r="D1697" s="61">
        <f>VLOOKUP(Tabla14[[#This Row],[id]],Tabla2[],'aux buscarv'!D$1,FALSE)</f>
        <v>4</v>
      </c>
      <c r="E1697" s="61">
        <f>VLOOKUP(Tabla14[[#This Row],[id]],Tabla2[],'aux buscarv'!E$1,FALSE)</f>
        <v>2023</v>
      </c>
      <c r="F1697" s="61">
        <f>VLOOKUP(Tabla14[[#This Row],[id]],Tabla2[],'aux buscarv'!F$1,FALSE)</f>
        <v>16</v>
      </c>
      <c r="G1697" s="61" t="str">
        <f>VLOOKUP(Tabla14[[#This Row],[id]],Tabla2[],'aux buscarv'!G$1,FALSE)</f>
        <v>ESTAR</v>
      </c>
      <c r="H1697" s="61" t="str">
        <f>VLOOKUP(Tabla14[[#This Row],[id]],Tabla2[],'aux buscarv'!H$1,FALSE)</f>
        <v>BUENOS AIRES</v>
      </c>
      <c r="I1697" s="61">
        <f>VLOOKUP(Tabla14[[#This Row],[id]],Tabla2[],'aux buscarv'!I$1,FALSE)</f>
        <v>79</v>
      </c>
      <c r="J1697" s="61" t="str">
        <f>VLOOKUP(Tabla14[[#This Row],[id]],Tabla2[],'aux buscarv'!J$1,FALSE)</f>
        <v>CAÑUELAS</v>
      </c>
      <c r="K1697" s="61" t="str">
        <f>VLOOKUP(Tabla14[[#This Row],[id]],Tabla2[],'aux buscarv'!K$1,FALSE)</f>
        <v>SAN ESTEBAN</v>
      </c>
      <c r="L1697" s="61" t="str">
        <f>VLOOKUP(Tabla14[[#This Row],[id]],Tabla2[],'aux buscarv'!L$1,FALSE)</f>
        <v>PLAZA SAN ESTEBAN</v>
      </c>
      <c r="M1697" s="61" t="str">
        <f>VLOOKUP(Tabla14[[#This Row],[id]],Tabla2[],'aux buscarv'!M$1,FALSE)</f>
        <v>SANTA MARIA Y QUEBRACHO</v>
      </c>
      <c r="N1697" s="62" t="str">
        <f>VLOOKUP(Tabla14[[#This Row],[id]],Tabla2[],'aux buscarv'!N$1,FALSE)</f>
        <v>https://maps.app.goo.gl/8bWNSxMRyVNYT4S26</v>
      </c>
      <c r="O1697" t="s">
        <v>129</v>
      </c>
      <c r="P1697" t="s">
        <v>137</v>
      </c>
      <c r="Q1697" t="s">
        <v>138</v>
      </c>
      <c r="R1697">
        <v>7</v>
      </c>
    </row>
    <row r="1698" spans="1:18" x14ac:dyDescent="0.25">
      <c r="A1698" t="s">
        <v>1001</v>
      </c>
      <c r="B1698" s="46">
        <f>VLOOKUP(Tabla14[[#This Row],[id]],Tabla2[],'aux buscarv'!B$1,FALSE)</f>
        <v>45027</v>
      </c>
      <c r="C1698" s="61">
        <f>VLOOKUP(Tabla14[[#This Row],[id]],Tabla2[],'aux buscarv'!C$1,FALSE)</f>
        <v>11</v>
      </c>
      <c r="D1698" s="61">
        <f>VLOOKUP(Tabla14[[#This Row],[id]],Tabla2[],'aux buscarv'!D$1,FALSE)</f>
        <v>4</v>
      </c>
      <c r="E1698" s="61">
        <f>VLOOKUP(Tabla14[[#This Row],[id]],Tabla2[],'aux buscarv'!E$1,FALSE)</f>
        <v>2023</v>
      </c>
      <c r="F1698" s="61">
        <f>VLOOKUP(Tabla14[[#This Row],[id]],Tabla2[],'aux buscarv'!F$1,FALSE)</f>
        <v>16</v>
      </c>
      <c r="G1698" s="61" t="str">
        <f>VLOOKUP(Tabla14[[#This Row],[id]],Tabla2[],'aux buscarv'!G$1,FALSE)</f>
        <v>ESTAR</v>
      </c>
      <c r="H1698" s="61" t="str">
        <f>VLOOKUP(Tabla14[[#This Row],[id]],Tabla2[],'aux buscarv'!H$1,FALSE)</f>
        <v>BUENOS AIRES</v>
      </c>
      <c r="I1698" s="61">
        <f>VLOOKUP(Tabla14[[#This Row],[id]],Tabla2[],'aux buscarv'!I$1,FALSE)</f>
        <v>79</v>
      </c>
      <c r="J1698" s="61" t="str">
        <f>VLOOKUP(Tabla14[[#This Row],[id]],Tabla2[],'aux buscarv'!J$1,FALSE)</f>
        <v>CAÑUELAS</v>
      </c>
      <c r="K1698" s="61" t="str">
        <f>VLOOKUP(Tabla14[[#This Row],[id]],Tabla2[],'aux buscarv'!K$1,FALSE)</f>
        <v>SAN ESTEBAN</v>
      </c>
      <c r="L1698" s="61" t="str">
        <f>VLOOKUP(Tabla14[[#This Row],[id]],Tabla2[],'aux buscarv'!L$1,FALSE)</f>
        <v>PLAZA SAN ESTEBAN</v>
      </c>
      <c r="M1698" s="61" t="str">
        <f>VLOOKUP(Tabla14[[#This Row],[id]],Tabla2[],'aux buscarv'!M$1,FALSE)</f>
        <v>SANTA MARIA Y QUEBRACHO</v>
      </c>
      <c r="N1698" s="62" t="str">
        <f>VLOOKUP(Tabla14[[#This Row],[id]],Tabla2[],'aux buscarv'!N$1,FALSE)</f>
        <v>https://maps.app.goo.gl/8bWNSxMRyVNYT4S26</v>
      </c>
      <c r="O1698" t="s">
        <v>129</v>
      </c>
      <c r="P1698" t="s">
        <v>137</v>
      </c>
      <c r="Q1698" t="s">
        <v>140</v>
      </c>
      <c r="R1698">
        <v>9</v>
      </c>
    </row>
    <row r="1699" spans="1:18" x14ac:dyDescent="0.25">
      <c r="A1699" t="s">
        <v>1001</v>
      </c>
      <c r="B1699" s="46">
        <f>VLOOKUP(Tabla14[[#This Row],[id]],Tabla2[],'aux buscarv'!B$1,FALSE)</f>
        <v>45027</v>
      </c>
      <c r="C1699" s="61">
        <f>VLOOKUP(Tabla14[[#This Row],[id]],Tabla2[],'aux buscarv'!C$1,FALSE)</f>
        <v>11</v>
      </c>
      <c r="D1699" s="61">
        <f>VLOOKUP(Tabla14[[#This Row],[id]],Tabla2[],'aux buscarv'!D$1,FALSE)</f>
        <v>4</v>
      </c>
      <c r="E1699" s="61">
        <f>VLOOKUP(Tabla14[[#This Row],[id]],Tabla2[],'aux buscarv'!E$1,FALSE)</f>
        <v>2023</v>
      </c>
      <c r="F1699" s="61">
        <f>VLOOKUP(Tabla14[[#This Row],[id]],Tabla2[],'aux buscarv'!F$1,FALSE)</f>
        <v>16</v>
      </c>
      <c r="G1699" s="61" t="str">
        <f>VLOOKUP(Tabla14[[#This Row],[id]],Tabla2[],'aux buscarv'!G$1,FALSE)</f>
        <v>ESTAR</v>
      </c>
      <c r="H1699" s="61" t="str">
        <f>VLOOKUP(Tabla14[[#This Row],[id]],Tabla2[],'aux buscarv'!H$1,FALSE)</f>
        <v>BUENOS AIRES</v>
      </c>
      <c r="I1699" s="61">
        <f>VLOOKUP(Tabla14[[#This Row],[id]],Tabla2[],'aux buscarv'!I$1,FALSE)</f>
        <v>79</v>
      </c>
      <c r="J1699" s="61" t="str">
        <f>VLOOKUP(Tabla14[[#This Row],[id]],Tabla2[],'aux buscarv'!J$1,FALSE)</f>
        <v>CAÑUELAS</v>
      </c>
      <c r="K1699" s="61" t="str">
        <f>VLOOKUP(Tabla14[[#This Row],[id]],Tabla2[],'aux buscarv'!K$1,FALSE)</f>
        <v>SAN ESTEBAN</v>
      </c>
      <c r="L1699" s="61" t="str">
        <f>VLOOKUP(Tabla14[[#This Row],[id]],Tabla2[],'aux buscarv'!L$1,FALSE)</f>
        <v>PLAZA SAN ESTEBAN</v>
      </c>
      <c r="M1699" s="61" t="str">
        <f>VLOOKUP(Tabla14[[#This Row],[id]],Tabla2[],'aux buscarv'!M$1,FALSE)</f>
        <v>SANTA MARIA Y QUEBRACHO</v>
      </c>
      <c r="N1699" s="62" t="str">
        <f>VLOOKUP(Tabla14[[#This Row],[id]],Tabla2[],'aux buscarv'!N$1,FALSE)</f>
        <v>https://maps.app.goo.gl/8bWNSxMRyVNYT4S26</v>
      </c>
      <c r="O1699" t="s">
        <v>129</v>
      </c>
      <c r="P1699" t="s">
        <v>137</v>
      </c>
      <c r="Q1699" t="s">
        <v>142</v>
      </c>
      <c r="R1699">
        <v>7</v>
      </c>
    </row>
    <row r="1700" spans="1:18" x14ac:dyDescent="0.25">
      <c r="A1700" t="s">
        <v>1001</v>
      </c>
      <c r="B1700" s="46">
        <f>VLOOKUP(Tabla14[[#This Row],[id]],Tabla2[],'aux buscarv'!B$1,FALSE)</f>
        <v>45027</v>
      </c>
      <c r="C1700" s="61">
        <f>VLOOKUP(Tabla14[[#This Row],[id]],Tabla2[],'aux buscarv'!C$1,FALSE)</f>
        <v>11</v>
      </c>
      <c r="D1700" s="61">
        <f>VLOOKUP(Tabla14[[#This Row],[id]],Tabla2[],'aux buscarv'!D$1,FALSE)</f>
        <v>4</v>
      </c>
      <c r="E1700" s="61">
        <f>VLOOKUP(Tabla14[[#This Row],[id]],Tabla2[],'aux buscarv'!E$1,FALSE)</f>
        <v>2023</v>
      </c>
      <c r="F1700" s="61">
        <f>VLOOKUP(Tabla14[[#This Row],[id]],Tabla2[],'aux buscarv'!F$1,FALSE)</f>
        <v>16</v>
      </c>
      <c r="G1700" s="61" t="str">
        <f>VLOOKUP(Tabla14[[#This Row],[id]],Tabla2[],'aux buscarv'!G$1,FALSE)</f>
        <v>ESTAR</v>
      </c>
      <c r="H1700" s="61" t="str">
        <f>VLOOKUP(Tabla14[[#This Row],[id]],Tabla2[],'aux buscarv'!H$1,FALSE)</f>
        <v>BUENOS AIRES</v>
      </c>
      <c r="I1700" s="61">
        <f>VLOOKUP(Tabla14[[#This Row],[id]],Tabla2[],'aux buscarv'!I$1,FALSE)</f>
        <v>79</v>
      </c>
      <c r="J1700" s="61" t="str">
        <f>VLOOKUP(Tabla14[[#This Row],[id]],Tabla2[],'aux buscarv'!J$1,FALSE)</f>
        <v>CAÑUELAS</v>
      </c>
      <c r="K1700" s="61" t="str">
        <f>VLOOKUP(Tabla14[[#This Row],[id]],Tabla2[],'aux buscarv'!K$1,FALSE)</f>
        <v>SAN ESTEBAN</v>
      </c>
      <c r="L1700" s="61" t="str">
        <f>VLOOKUP(Tabla14[[#This Row],[id]],Tabla2[],'aux buscarv'!L$1,FALSE)</f>
        <v>PLAZA SAN ESTEBAN</v>
      </c>
      <c r="M1700" s="61" t="str">
        <f>VLOOKUP(Tabla14[[#This Row],[id]],Tabla2[],'aux buscarv'!M$1,FALSE)</f>
        <v>SANTA MARIA Y QUEBRACHO</v>
      </c>
      <c r="N1700" s="62" t="str">
        <f>VLOOKUP(Tabla14[[#This Row],[id]],Tabla2[],'aux buscarv'!N$1,FALSE)</f>
        <v>https://maps.app.goo.gl/8bWNSxMRyVNYT4S26</v>
      </c>
      <c r="O1700" t="s">
        <v>151</v>
      </c>
      <c r="P1700" t="s">
        <v>151</v>
      </c>
      <c r="Q1700" t="s">
        <v>111</v>
      </c>
      <c r="R1700">
        <v>45</v>
      </c>
    </row>
    <row r="1701" spans="1:18" x14ac:dyDescent="0.25">
      <c r="A1701" t="s">
        <v>1001</v>
      </c>
      <c r="B1701" s="46">
        <f>VLOOKUP(Tabla14[[#This Row],[id]],Tabla2[],'aux buscarv'!B$1,FALSE)</f>
        <v>45027</v>
      </c>
      <c r="C1701" s="61">
        <f>VLOOKUP(Tabla14[[#This Row],[id]],Tabla2[],'aux buscarv'!C$1,FALSE)</f>
        <v>11</v>
      </c>
      <c r="D1701" s="61">
        <f>VLOOKUP(Tabla14[[#This Row],[id]],Tabla2[],'aux buscarv'!D$1,FALSE)</f>
        <v>4</v>
      </c>
      <c r="E1701" s="61">
        <f>VLOOKUP(Tabla14[[#This Row],[id]],Tabla2[],'aux buscarv'!E$1,FALSE)</f>
        <v>2023</v>
      </c>
      <c r="F1701" s="61">
        <f>VLOOKUP(Tabla14[[#This Row],[id]],Tabla2[],'aux buscarv'!F$1,FALSE)</f>
        <v>16</v>
      </c>
      <c r="G1701" s="61" t="str">
        <f>VLOOKUP(Tabla14[[#This Row],[id]],Tabla2[],'aux buscarv'!G$1,FALSE)</f>
        <v>ESTAR</v>
      </c>
      <c r="H1701" s="61" t="str">
        <f>VLOOKUP(Tabla14[[#This Row],[id]],Tabla2[],'aux buscarv'!H$1,FALSE)</f>
        <v>BUENOS AIRES</v>
      </c>
      <c r="I1701" s="61">
        <f>VLOOKUP(Tabla14[[#This Row],[id]],Tabla2[],'aux buscarv'!I$1,FALSE)</f>
        <v>79</v>
      </c>
      <c r="J1701" s="61" t="str">
        <f>VLOOKUP(Tabla14[[#This Row],[id]],Tabla2[],'aux buscarv'!J$1,FALSE)</f>
        <v>CAÑUELAS</v>
      </c>
      <c r="K1701" s="61" t="str">
        <f>VLOOKUP(Tabla14[[#This Row],[id]],Tabla2[],'aux buscarv'!K$1,FALSE)</f>
        <v>SAN ESTEBAN</v>
      </c>
      <c r="L1701" s="61" t="str">
        <f>VLOOKUP(Tabla14[[#This Row],[id]],Tabla2[],'aux buscarv'!L$1,FALSE)</f>
        <v>PLAZA SAN ESTEBAN</v>
      </c>
      <c r="M1701" s="61" t="str">
        <f>VLOOKUP(Tabla14[[#This Row],[id]],Tabla2[],'aux buscarv'!M$1,FALSE)</f>
        <v>SANTA MARIA Y QUEBRACHO</v>
      </c>
      <c r="N1701" s="62" t="str">
        <f>VLOOKUP(Tabla14[[#This Row],[id]],Tabla2[],'aux buscarv'!N$1,FALSE)</f>
        <v>https://maps.app.goo.gl/8bWNSxMRyVNYT4S26</v>
      </c>
      <c r="O1701" t="s">
        <v>151</v>
      </c>
      <c r="P1701" t="s">
        <v>151</v>
      </c>
      <c r="Q1701" t="s">
        <v>142</v>
      </c>
      <c r="R1701">
        <v>105</v>
      </c>
    </row>
    <row r="1702" spans="1:18" x14ac:dyDescent="0.25">
      <c r="A1702" t="s">
        <v>1001</v>
      </c>
      <c r="B1702" s="46">
        <f>VLOOKUP(Tabla14[[#This Row],[id]],Tabla2[],'aux buscarv'!B$1,FALSE)</f>
        <v>45027</v>
      </c>
      <c r="C1702" s="61">
        <f>VLOOKUP(Tabla14[[#This Row],[id]],Tabla2[],'aux buscarv'!C$1,FALSE)</f>
        <v>11</v>
      </c>
      <c r="D1702" s="61">
        <f>VLOOKUP(Tabla14[[#This Row],[id]],Tabla2[],'aux buscarv'!D$1,FALSE)</f>
        <v>4</v>
      </c>
      <c r="E1702" s="61">
        <f>VLOOKUP(Tabla14[[#This Row],[id]],Tabla2[],'aux buscarv'!E$1,FALSE)</f>
        <v>2023</v>
      </c>
      <c r="F1702" s="61">
        <f>VLOOKUP(Tabla14[[#This Row],[id]],Tabla2[],'aux buscarv'!F$1,FALSE)</f>
        <v>16</v>
      </c>
      <c r="G1702" s="61" t="str">
        <f>VLOOKUP(Tabla14[[#This Row],[id]],Tabla2[],'aux buscarv'!G$1,FALSE)</f>
        <v>ESTAR</v>
      </c>
      <c r="H1702" s="61" t="str">
        <f>VLOOKUP(Tabla14[[#This Row],[id]],Tabla2[],'aux buscarv'!H$1,FALSE)</f>
        <v>BUENOS AIRES</v>
      </c>
      <c r="I1702" s="61">
        <f>VLOOKUP(Tabla14[[#This Row],[id]],Tabla2[],'aux buscarv'!I$1,FALSE)</f>
        <v>79</v>
      </c>
      <c r="J1702" s="61" t="str">
        <f>VLOOKUP(Tabla14[[#This Row],[id]],Tabla2[],'aux buscarv'!J$1,FALSE)</f>
        <v>CAÑUELAS</v>
      </c>
      <c r="K1702" s="61" t="str">
        <f>VLOOKUP(Tabla14[[#This Row],[id]],Tabla2[],'aux buscarv'!K$1,FALSE)</f>
        <v>SAN ESTEBAN</v>
      </c>
      <c r="L1702" s="61" t="str">
        <f>VLOOKUP(Tabla14[[#This Row],[id]],Tabla2[],'aux buscarv'!L$1,FALSE)</f>
        <v>PLAZA SAN ESTEBAN</v>
      </c>
      <c r="M1702" s="61" t="str">
        <f>VLOOKUP(Tabla14[[#This Row],[id]],Tabla2[],'aux buscarv'!M$1,FALSE)</f>
        <v>SANTA MARIA Y QUEBRACHO</v>
      </c>
      <c r="N1702" s="62" t="str">
        <f>VLOOKUP(Tabla14[[#This Row],[id]],Tabla2[],'aux buscarv'!N$1,FALSE)</f>
        <v>https://maps.app.goo.gl/8bWNSxMRyVNYT4S26</v>
      </c>
      <c r="O1702" t="s">
        <v>153</v>
      </c>
      <c r="P1702" t="s">
        <v>153</v>
      </c>
      <c r="Q1702" t="s">
        <v>111</v>
      </c>
      <c r="R1702">
        <v>2</v>
      </c>
    </row>
    <row r="1703" spans="1:18" x14ac:dyDescent="0.25">
      <c r="A1703" t="s">
        <v>1001</v>
      </c>
      <c r="B1703" s="46">
        <f>VLOOKUP(Tabla14[[#This Row],[id]],Tabla2[],'aux buscarv'!B$1,FALSE)</f>
        <v>45027</v>
      </c>
      <c r="C1703" s="61">
        <f>VLOOKUP(Tabla14[[#This Row],[id]],Tabla2[],'aux buscarv'!C$1,FALSE)</f>
        <v>11</v>
      </c>
      <c r="D1703" s="61">
        <f>VLOOKUP(Tabla14[[#This Row],[id]],Tabla2[],'aux buscarv'!D$1,FALSE)</f>
        <v>4</v>
      </c>
      <c r="E1703" s="61">
        <f>VLOOKUP(Tabla14[[#This Row],[id]],Tabla2[],'aux buscarv'!E$1,FALSE)</f>
        <v>2023</v>
      </c>
      <c r="F1703" s="61">
        <f>VLOOKUP(Tabla14[[#This Row],[id]],Tabla2[],'aux buscarv'!F$1,FALSE)</f>
        <v>16</v>
      </c>
      <c r="G1703" s="61" t="str">
        <f>VLOOKUP(Tabla14[[#This Row],[id]],Tabla2[],'aux buscarv'!G$1,FALSE)</f>
        <v>ESTAR</v>
      </c>
      <c r="H1703" s="61" t="str">
        <f>VLOOKUP(Tabla14[[#This Row],[id]],Tabla2[],'aux buscarv'!H$1,FALSE)</f>
        <v>BUENOS AIRES</v>
      </c>
      <c r="I1703" s="61">
        <f>VLOOKUP(Tabla14[[#This Row],[id]],Tabla2[],'aux buscarv'!I$1,FALSE)</f>
        <v>79</v>
      </c>
      <c r="J1703" s="61" t="str">
        <f>VLOOKUP(Tabla14[[#This Row],[id]],Tabla2[],'aux buscarv'!J$1,FALSE)</f>
        <v>CAÑUELAS</v>
      </c>
      <c r="K1703" s="61" t="str">
        <f>VLOOKUP(Tabla14[[#This Row],[id]],Tabla2[],'aux buscarv'!K$1,FALSE)</f>
        <v>SAN ESTEBAN</v>
      </c>
      <c r="L1703" s="61" t="str">
        <f>VLOOKUP(Tabla14[[#This Row],[id]],Tabla2[],'aux buscarv'!L$1,FALSE)</f>
        <v>PLAZA SAN ESTEBAN</v>
      </c>
      <c r="M1703" s="61" t="str">
        <f>VLOOKUP(Tabla14[[#This Row],[id]],Tabla2[],'aux buscarv'!M$1,FALSE)</f>
        <v>SANTA MARIA Y QUEBRACHO</v>
      </c>
      <c r="N1703" s="62" t="str">
        <f>VLOOKUP(Tabla14[[#This Row],[id]],Tabla2[],'aux buscarv'!N$1,FALSE)</f>
        <v>https://maps.app.goo.gl/8bWNSxMRyVNYT4S26</v>
      </c>
      <c r="O1703" t="s">
        <v>153</v>
      </c>
      <c r="P1703" t="s">
        <v>153</v>
      </c>
      <c r="Q1703" t="s">
        <v>154</v>
      </c>
      <c r="R1703">
        <v>7</v>
      </c>
    </row>
    <row r="1704" spans="1:18" x14ac:dyDescent="0.25">
      <c r="A1704" t="s">
        <v>1001</v>
      </c>
      <c r="B1704" s="46">
        <f>VLOOKUP(Tabla14[[#This Row],[id]],Tabla2[],'aux buscarv'!B$1,FALSE)</f>
        <v>45027</v>
      </c>
      <c r="C1704" s="61">
        <f>VLOOKUP(Tabla14[[#This Row],[id]],Tabla2[],'aux buscarv'!C$1,FALSE)</f>
        <v>11</v>
      </c>
      <c r="D1704" s="61">
        <f>VLOOKUP(Tabla14[[#This Row],[id]],Tabla2[],'aux buscarv'!D$1,FALSE)</f>
        <v>4</v>
      </c>
      <c r="E1704" s="61">
        <f>VLOOKUP(Tabla14[[#This Row],[id]],Tabla2[],'aux buscarv'!E$1,FALSE)</f>
        <v>2023</v>
      </c>
      <c r="F1704" s="61">
        <f>VLOOKUP(Tabla14[[#This Row],[id]],Tabla2[],'aux buscarv'!F$1,FALSE)</f>
        <v>16</v>
      </c>
      <c r="G1704" s="61" t="str">
        <f>VLOOKUP(Tabla14[[#This Row],[id]],Tabla2[],'aux buscarv'!G$1,FALSE)</f>
        <v>ESTAR</v>
      </c>
      <c r="H1704" s="61" t="str">
        <f>VLOOKUP(Tabla14[[#This Row],[id]],Tabla2[],'aux buscarv'!H$1,FALSE)</f>
        <v>BUENOS AIRES</v>
      </c>
      <c r="I1704" s="61">
        <f>VLOOKUP(Tabla14[[#This Row],[id]],Tabla2[],'aux buscarv'!I$1,FALSE)</f>
        <v>79</v>
      </c>
      <c r="J1704" s="61" t="str">
        <f>VLOOKUP(Tabla14[[#This Row],[id]],Tabla2[],'aux buscarv'!J$1,FALSE)</f>
        <v>CAÑUELAS</v>
      </c>
      <c r="K1704" s="61" t="str">
        <f>VLOOKUP(Tabla14[[#This Row],[id]],Tabla2[],'aux buscarv'!K$1,FALSE)</f>
        <v>SAN ESTEBAN</v>
      </c>
      <c r="L1704" s="61" t="str">
        <f>VLOOKUP(Tabla14[[#This Row],[id]],Tabla2[],'aux buscarv'!L$1,FALSE)</f>
        <v>PLAZA SAN ESTEBAN</v>
      </c>
      <c r="M1704" s="61" t="str">
        <f>VLOOKUP(Tabla14[[#This Row],[id]],Tabla2[],'aux buscarv'!M$1,FALSE)</f>
        <v>SANTA MARIA Y QUEBRACHO</v>
      </c>
      <c r="N1704" s="62" t="str">
        <f>VLOOKUP(Tabla14[[#This Row],[id]],Tabla2[],'aux buscarv'!N$1,FALSE)</f>
        <v>https://maps.app.goo.gl/8bWNSxMRyVNYT4S26</v>
      </c>
      <c r="O1704" t="s">
        <v>153</v>
      </c>
      <c r="P1704" t="s">
        <v>153</v>
      </c>
      <c r="Q1704" t="s">
        <v>155</v>
      </c>
      <c r="R1704">
        <v>1</v>
      </c>
    </row>
    <row r="1705" spans="1:18" x14ac:dyDescent="0.25">
      <c r="A1705" t="s">
        <v>1001</v>
      </c>
      <c r="B1705" s="46">
        <f>VLOOKUP(Tabla14[[#This Row],[id]],Tabla2[],'aux buscarv'!B$1,FALSE)</f>
        <v>45027</v>
      </c>
      <c r="C1705" s="61">
        <f>VLOOKUP(Tabla14[[#This Row],[id]],Tabla2[],'aux buscarv'!C$1,FALSE)</f>
        <v>11</v>
      </c>
      <c r="D1705" s="61">
        <f>VLOOKUP(Tabla14[[#This Row],[id]],Tabla2[],'aux buscarv'!D$1,FALSE)</f>
        <v>4</v>
      </c>
      <c r="E1705" s="61">
        <f>VLOOKUP(Tabla14[[#This Row],[id]],Tabla2[],'aux buscarv'!E$1,FALSE)</f>
        <v>2023</v>
      </c>
      <c r="F1705" s="61">
        <f>VLOOKUP(Tabla14[[#This Row],[id]],Tabla2[],'aux buscarv'!F$1,FALSE)</f>
        <v>16</v>
      </c>
      <c r="G1705" s="61" t="str">
        <f>VLOOKUP(Tabla14[[#This Row],[id]],Tabla2[],'aux buscarv'!G$1,FALSE)</f>
        <v>ESTAR</v>
      </c>
      <c r="H1705" s="61" t="str">
        <f>VLOOKUP(Tabla14[[#This Row],[id]],Tabla2[],'aux buscarv'!H$1,FALSE)</f>
        <v>BUENOS AIRES</v>
      </c>
      <c r="I1705" s="61">
        <f>VLOOKUP(Tabla14[[#This Row],[id]],Tabla2[],'aux buscarv'!I$1,FALSE)</f>
        <v>79</v>
      </c>
      <c r="J1705" s="61" t="str">
        <f>VLOOKUP(Tabla14[[#This Row],[id]],Tabla2[],'aux buscarv'!J$1,FALSE)</f>
        <v>CAÑUELAS</v>
      </c>
      <c r="K1705" s="61" t="str">
        <f>VLOOKUP(Tabla14[[#This Row],[id]],Tabla2[],'aux buscarv'!K$1,FALSE)</f>
        <v>SAN ESTEBAN</v>
      </c>
      <c r="L1705" s="61" t="str">
        <f>VLOOKUP(Tabla14[[#This Row],[id]],Tabla2[],'aux buscarv'!L$1,FALSE)</f>
        <v>PLAZA SAN ESTEBAN</v>
      </c>
      <c r="M1705" s="61" t="str">
        <f>VLOOKUP(Tabla14[[#This Row],[id]],Tabla2[],'aux buscarv'!M$1,FALSE)</f>
        <v>SANTA MARIA Y QUEBRACHO</v>
      </c>
      <c r="N1705" s="62" t="str">
        <f>VLOOKUP(Tabla14[[#This Row],[id]],Tabla2[],'aux buscarv'!N$1,FALSE)</f>
        <v>https://maps.app.goo.gl/8bWNSxMRyVNYT4S26</v>
      </c>
      <c r="O1705" t="s">
        <v>153</v>
      </c>
      <c r="P1705" t="s">
        <v>153</v>
      </c>
      <c r="Q1705" t="s">
        <v>157</v>
      </c>
      <c r="R1705">
        <v>1</v>
      </c>
    </row>
    <row r="1706" spans="1:18" x14ac:dyDescent="0.25">
      <c r="A1706" t="s">
        <v>1001</v>
      </c>
      <c r="B1706" s="46">
        <f>VLOOKUP(Tabla14[[#This Row],[id]],Tabla2[],'aux buscarv'!B$1,FALSE)</f>
        <v>45027</v>
      </c>
      <c r="C1706" s="61">
        <f>VLOOKUP(Tabla14[[#This Row],[id]],Tabla2[],'aux buscarv'!C$1,FALSE)</f>
        <v>11</v>
      </c>
      <c r="D1706" s="61">
        <f>VLOOKUP(Tabla14[[#This Row],[id]],Tabla2[],'aux buscarv'!D$1,FALSE)</f>
        <v>4</v>
      </c>
      <c r="E1706" s="61">
        <f>VLOOKUP(Tabla14[[#This Row],[id]],Tabla2[],'aux buscarv'!E$1,FALSE)</f>
        <v>2023</v>
      </c>
      <c r="F1706" s="61">
        <f>VLOOKUP(Tabla14[[#This Row],[id]],Tabla2[],'aux buscarv'!F$1,FALSE)</f>
        <v>16</v>
      </c>
      <c r="G1706" s="61" t="str">
        <f>VLOOKUP(Tabla14[[#This Row],[id]],Tabla2[],'aux buscarv'!G$1,FALSE)</f>
        <v>ESTAR</v>
      </c>
      <c r="H1706" s="61" t="str">
        <f>VLOOKUP(Tabla14[[#This Row],[id]],Tabla2[],'aux buscarv'!H$1,FALSE)</f>
        <v>BUENOS AIRES</v>
      </c>
      <c r="I1706" s="61">
        <f>VLOOKUP(Tabla14[[#This Row],[id]],Tabla2[],'aux buscarv'!I$1,FALSE)</f>
        <v>79</v>
      </c>
      <c r="J1706" s="61" t="str">
        <f>VLOOKUP(Tabla14[[#This Row],[id]],Tabla2[],'aux buscarv'!J$1,FALSE)</f>
        <v>CAÑUELAS</v>
      </c>
      <c r="K1706" s="61" t="str">
        <f>VLOOKUP(Tabla14[[#This Row],[id]],Tabla2[],'aux buscarv'!K$1,FALSE)</f>
        <v>SAN ESTEBAN</v>
      </c>
      <c r="L1706" s="61" t="str">
        <f>VLOOKUP(Tabla14[[#This Row],[id]],Tabla2[],'aux buscarv'!L$1,FALSE)</f>
        <v>PLAZA SAN ESTEBAN</v>
      </c>
      <c r="M1706" s="61" t="str">
        <f>VLOOKUP(Tabla14[[#This Row],[id]],Tabla2[],'aux buscarv'!M$1,FALSE)</f>
        <v>SANTA MARIA Y QUEBRACHO</v>
      </c>
      <c r="N1706" s="62" t="str">
        <f>VLOOKUP(Tabla14[[#This Row],[id]],Tabla2[],'aux buscarv'!N$1,FALSE)</f>
        <v>https://maps.app.goo.gl/8bWNSxMRyVNYT4S26</v>
      </c>
      <c r="O1706" t="s">
        <v>153</v>
      </c>
      <c r="P1706" t="s">
        <v>153</v>
      </c>
      <c r="Q1706" t="s">
        <v>158</v>
      </c>
      <c r="R1706">
        <v>1</v>
      </c>
    </row>
    <row r="1707" spans="1:18" x14ac:dyDescent="0.25">
      <c r="A1707" t="s">
        <v>1001</v>
      </c>
      <c r="B1707" s="46">
        <f>VLOOKUP(Tabla14[[#This Row],[id]],Tabla2[],'aux buscarv'!B$1,FALSE)</f>
        <v>45027</v>
      </c>
      <c r="C1707" s="61">
        <f>VLOOKUP(Tabla14[[#This Row],[id]],Tabla2[],'aux buscarv'!C$1,FALSE)</f>
        <v>11</v>
      </c>
      <c r="D1707" s="61">
        <f>VLOOKUP(Tabla14[[#This Row],[id]],Tabla2[],'aux buscarv'!D$1,FALSE)</f>
        <v>4</v>
      </c>
      <c r="E1707" s="61">
        <f>VLOOKUP(Tabla14[[#This Row],[id]],Tabla2[],'aux buscarv'!E$1,FALSE)</f>
        <v>2023</v>
      </c>
      <c r="F1707" s="61">
        <f>VLOOKUP(Tabla14[[#This Row],[id]],Tabla2[],'aux buscarv'!F$1,FALSE)</f>
        <v>16</v>
      </c>
      <c r="G1707" s="61" t="str">
        <f>VLOOKUP(Tabla14[[#This Row],[id]],Tabla2[],'aux buscarv'!G$1,FALSE)</f>
        <v>ESTAR</v>
      </c>
      <c r="H1707" s="61" t="str">
        <f>VLOOKUP(Tabla14[[#This Row],[id]],Tabla2[],'aux buscarv'!H$1,FALSE)</f>
        <v>BUENOS AIRES</v>
      </c>
      <c r="I1707" s="61">
        <f>VLOOKUP(Tabla14[[#This Row],[id]],Tabla2[],'aux buscarv'!I$1,FALSE)</f>
        <v>79</v>
      </c>
      <c r="J1707" s="61" t="str">
        <f>VLOOKUP(Tabla14[[#This Row],[id]],Tabla2[],'aux buscarv'!J$1,FALSE)</f>
        <v>CAÑUELAS</v>
      </c>
      <c r="K1707" s="61" t="str">
        <f>VLOOKUP(Tabla14[[#This Row],[id]],Tabla2[],'aux buscarv'!K$1,FALSE)</f>
        <v>SAN ESTEBAN</v>
      </c>
      <c r="L1707" s="61" t="str">
        <f>VLOOKUP(Tabla14[[#This Row],[id]],Tabla2[],'aux buscarv'!L$1,FALSE)</f>
        <v>PLAZA SAN ESTEBAN</v>
      </c>
      <c r="M1707" s="61" t="str">
        <f>VLOOKUP(Tabla14[[#This Row],[id]],Tabla2[],'aux buscarv'!M$1,FALSE)</f>
        <v>SANTA MARIA Y QUEBRACHO</v>
      </c>
      <c r="N1707" s="62" t="str">
        <f>VLOOKUP(Tabla14[[#This Row],[id]],Tabla2[],'aux buscarv'!N$1,FALSE)</f>
        <v>https://maps.app.goo.gl/8bWNSxMRyVNYT4S26</v>
      </c>
      <c r="O1707" t="s">
        <v>153</v>
      </c>
      <c r="P1707" t="s">
        <v>153</v>
      </c>
      <c r="Q1707" t="s">
        <v>134</v>
      </c>
      <c r="R1707">
        <v>2</v>
      </c>
    </row>
    <row r="1708" spans="1:18" x14ac:dyDescent="0.25">
      <c r="A1708" t="s">
        <v>1011</v>
      </c>
      <c r="B1708" s="46">
        <f>VLOOKUP(Tabla14[[#This Row],[id]],Tabla2[],'aux buscarv'!B$1,FALSE)</f>
        <v>45028</v>
      </c>
      <c r="C1708" s="61">
        <f>VLOOKUP(Tabla14[[#This Row],[id]],Tabla2[],'aux buscarv'!C$1,FALSE)</f>
        <v>12</v>
      </c>
      <c r="D1708" s="61">
        <f>VLOOKUP(Tabla14[[#This Row],[id]],Tabla2[],'aux buscarv'!D$1,FALSE)</f>
        <v>4</v>
      </c>
      <c r="E1708" s="61">
        <f>VLOOKUP(Tabla14[[#This Row],[id]],Tabla2[],'aux buscarv'!E$1,FALSE)</f>
        <v>2023</v>
      </c>
      <c r="F1708" s="61">
        <f>VLOOKUP(Tabla14[[#This Row],[id]],Tabla2[],'aux buscarv'!F$1,FALSE)</f>
        <v>16</v>
      </c>
      <c r="G1708" s="61" t="str">
        <f>VLOOKUP(Tabla14[[#This Row],[id]],Tabla2[],'aux buscarv'!G$1,FALSE)</f>
        <v>DAPPTE</v>
      </c>
      <c r="H1708" s="61" t="str">
        <f>VLOOKUP(Tabla14[[#This Row],[id]],Tabla2[],'aux buscarv'!H$1,FALSE)</f>
        <v>BUENOS AIRES</v>
      </c>
      <c r="I1708" s="61">
        <f>VLOOKUP(Tabla14[[#This Row],[id]],Tabla2[],'aux buscarv'!I$1,FALSE)</f>
        <v>80</v>
      </c>
      <c r="J1708" s="61" t="str">
        <f>VLOOKUP(Tabla14[[#This Row],[id]],Tabla2[],'aux buscarv'!J$1,FALSE)</f>
        <v>SAN VICENTE</v>
      </c>
      <c r="K1708" s="61" t="str">
        <f>VLOOKUP(Tabla14[[#This Row],[id]],Tabla2[],'aux buscarv'!K$1,FALSE)</f>
        <v>ALEJANDRO KORN</v>
      </c>
      <c r="L1708" s="61">
        <f>VLOOKUP(Tabla14[[#This Row],[id]],Tabla2[],'aux buscarv'!L$1,FALSE)</f>
        <v>0</v>
      </c>
      <c r="M1708" s="61" t="str">
        <f>VLOOKUP(Tabla14[[#This Row],[id]],Tabla2[],'aux buscarv'!M$1,FALSE)</f>
        <v>ESTEBAN ECHEVERRIA Y CALLE 811</v>
      </c>
      <c r="N1708" s="62" t="str">
        <f>VLOOKUP(Tabla14[[#This Row],[id]],Tabla2[],'aux buscarv'!N$1,FALSE)</f>
        <v>https://goo.gl/maps/XsE5yHh1Fmr7kFU96</v>
      </c>
      <c r="O1708" t="s">
        <v>109</v>
      </c>
      <c r="P1708" t="s">
        <v>110</v>
      </c>
      <c r="Q1708" t="s">
        <v>111</v>
      </c>
      <c r="R1708">
        <v>57</v>
      </c>
    </row>
    <row r="1709" spans="1:18" x14ac:dyDescent="0.25">
      <c r="A1709" t="s">
        <v>1011</v>
      </c>
      <c r="B1709" s="46">
        <f>VLOOKUP(Tabla14[[#This Row],[id]],Tabla2[],'aux buscarv'!B$1,FALSE)</f>
        <v>45028</v>
      </c>
      <c r="C1709" s="61">
        <f>VLOOKUP(Tabla14[[#This Row],[id]],Tabla2[],'aux buscarv'!C$1,FALSE)</f>
        <v>12</v>
      </c>
      <c r="D1709" s="61">
        <f>VLOOKUP(Tabla14[[#This Row],[id]],Tabla2[],'aux buscarv'!D$1,FALSE)</f>
        <v>4</v>
      </c>
      <c r="E1709" s="61">
        <f>VLOOKUP(Tabla14[[#This Row],[id]],Tabla2[],'aux buscarv'!E$1,FALSE)</f>
        <v>2023</v>
      </c>
      <c r="F1709" s="61">
        <f>VLOOKUP(Tabla14[[#This Row],[id]],Tabla2[],'aux buscarv'!F$1,FALSE)</f>
        <v>16</v>
      </c>
      <c r="G1709" s="61" t="str">
        <f>VLOOKUP(Tabla14[[#This Row],[id]],Tabla2[],'aux buscarv'!G$1,FALSE)</f>
        <v>DAPPTE</v>
      </c>
      <c r="H1709" s="61" t="str">
        <f>VLOOKUP(Tabla14[[#This Row],[id]],Tabla2[],'aux buscarv'!H$1,FALSE)</f>
        <v>BUENOS AIRES</v>
      </c>
      <c r="I1709" s="61">
        <f>VLOOKUP(Tabla14[[#This Row],[id]],Tabla2[],'aux buscarv'!I$1,FALSE)</f>
        <v>80</v>
      </c>
      <c r="J1709" s="61" t="str">
        <f>VLOOKUP(Tabla14[[#This Row],[id]],Tabla2[],'aux buscarv'!J$1,FALSE)</f>
        <v>SAN VICENTE</v>
      </c>
      <c r="K1709" s="61" t="str">
        <f>VLOOKUP(Tabla14[[#This Row],[id]],Tabla2[],'aux buscarv'!K$1,FALSE)</f>
        <v>ALEJANDRO KORN</v>
      </c>
      <c r="L1709" s="61">
        <f>VLOOKUP(Tabla14[[#This Row],[id]],Tabla2[],'aux buscarv'!L$1,FALSE)</f>
        <v>0</v>
      </c>
      <c r="M1709" s="61" t="str">
        <f>VLOOKUP(Tabla14[[#This Row],[id]],Tabla2[],'aux buscarv'!M$1,FALSE)</f>
        <v>ESTEBAN ECHEVERRIA Y CALLE 811</v>
      </c>
      <c r="N1709" s="62" t="str">
        <f>VLOOKUP(Tabla14[[#This Row],[id]],Tabla2[],'aux buscarv'!N$1,FALSE)</f>
        <v>https://goo.gl/maps/XsE5yHh1Fmr7kFU96</v>
      </c>
      <c r="O1709" t="s">
        <v>109</v>
      </c>
      <c r="P1709" t="s">
        <v>110</v>
      </c>
      <c r="Q1709" t="s">
        <v>112</v>
      </c>
      <c r="R1709">
        <v>120</v>
      </c>
    </row>
    <row r="1710" spans="1:18" x14ac:dyDescent="0.25">
      <c r="A1710" t="s">
        <v>1011</v>
      </c>
      <c r="B1710" s="46">
        <f>VLOOKUP(Tabla14[[#This Row],[id]],Tabla2[],'aux buscarv'!B$1,FALSE)</f>
        <v>45028</v>
      </c>
      <c r="C1710" s="61">
        <f>VLOOKUP(Tabla14[[#This Row],[id]],Tabla2[],'aux buscarv'!C$1,FALSE)</f>
        <v>12</v>
      </c>
      <c r="D1710" s="61">
        <f>VLOOKUP(Tabla14[[#This Row],[id]],Tabla2[],'aux buscarv'!D$1,FALSE)</f>
        <v>4</v>
      </c>
      <c r="E1710" s="61">
        <f>VLOOKUP(Tabla14[[#This Row],[id]],Tabla2[],'aux buscarv'!E$1,FALSE)</f>
        <v>2023</v>
      </c>
      <c r="F1710" s="61">
        <f>VLOOKUP(Tabla14[[#This Row],[id]],Tabla2[],'aux buscarv'!F$1,FALSE)</f>
        <v>16</v>
      </c>
      <c r="G1710" s="61" t="str">
        <f>VLOOKUP(Tabla14[[#This Row],[id]],Tabla2[],'aux buscarv'!G$1,FALSE)</f>
        <v>DAPPTE</v>
      </c>
      <c r="H1710" s="61" t="str">
        <f>VLOOKUP(Tabla14[[#This Row],[id]],Tabla2[],'aux buscarv'!H$1,FALSE)</f>
        <v>BUENOS AIRES</v>
      </c>
      <c r="I1710" s="61">
        <f>VLOOKUP(Tabla14[[#This Row],[id]],Tabla2[],'aux buscarv'!I$1,FALSE)</f>
        <v>80</v>
      </c>
      <c r="J1710" s="61" t="str">
        <f>VLOOKUP(Tabla14[[#This Row],[id]],Tabla2[],'aux buscarv'!J$1,FALSE)</f>
        <v>SAN VICENTE</v>
      </c>
      <c r="K1710" s="61" t="str">
        <f>VLOOKUP(Tabla14[[#This Row],[id]],Tabla2[],'aux buscarv'!K$1,FALSE)</f>
        <v>ALEJANDRO KORN</v>
      </c>
      <c r="L1710" s="61">
        <f>VLOOKUP(Tabla14[[#This Row],[id]],Tabla2[],'aux buscarv'!L$1,FALSE)</f>
        <v>0</v>
      </c>
      <c r="M1710" s="61" t="str">
        <f>VLOOKUP(Tabla14[[#This Row],[id]],Tabla2[],'aux buscarv'!M$1,FALSE)</f>
        <v>ESTEBAN ECHEVERRIA Y CALLE 811</v>
      </c>
      <c r="N1710" s="62" t="str">
        <f>VLOOKUP(Tabla14[[#This Row],[id]],Tabla2[],'aux buscarv'!N$1,FALSE)</f>
        <v>https://goo.gl/maps/XsE5yHh1Fmr7kFU96</v>
      </c>
      <c r="O1710" t="s">
        <v>109</v>
      </c>
      <c r="P1710" t="s">
        <v>110</v>
      </c>
      <c r="Q1710" t="s">
        <v>120</v>
      </c>
      <c r="R1710">
        <v>6</v>
      </c>
    </row>
    <row r="1711" spans="1:18" x14ac:dyDescent="0.25">
      <c r="A1711" t="s">
        <v>1011</v>
      </c>
      <c r="B1711" s="46">
        <f>VLOOKUP(Tabla14[[#This Row],[id]],Tabla2[],'aux buscarv'!B$1,FALSE)</f>
        <v>45028</v>
      </c>
      <c r="C1711" s="61">
        <f>VLOOKUP(Tabla14[[#This Row],[id]],Tabla2[],'aux buscarv'!C$1,FALSE)</f>
        <v>12</v>
      </c>
      <c r="D1711" s="61">
        <f>VLOOKUP(Tabla14[[#This Row],[id]],Tabla2[],'aux buscarv'!D$1,FALSE)</f>
        <v>4</v>
      </c>
      <c r="E1711" s="61">
        <f>VLOOKUP(Tabla14[[#This Row],[id]],Tabla2[],'aux buscarv'!E$1,FALSE)</f>
        <v>2023</v>
      </c>
      <c r="F1711" s="61">
        <f>VLOOKUP(Tabla14[[#This Row],[id]],Tabla2[],'aux buscarv'!F$1,FALSE)</f>
        <v>16</v>
      </c>
      <c r="G1711" s="61" t="str">
        <f>VLOOKUP(Tabla14[[#This Row],[id]],Tabla2[],'aux buscarv'!G$1,FALSE)</f>
        <v>DAPPTE</v>
      </c>
      <c r="H1711" s="61" t="str">
        <f>VLOOKUP(Tabla14[[#This Row],[id]],Tabla2[],'aux buscarv'!H$1,FALSE)</f>
        <v>BUENOS AIRES</v>
      </c>
      <c r="I1711" s="61">
        <f>VLOOKUP(Tabla14[[#This Row],[id]],Tabla2[],'aux buscarv'!I$1,FALSE)</f>
        <v>80</v>
      </c>
      <c r="J1711" s="61" t="str">
        <f>VLOOKUP(Tabla14[[#This Row],[id]],Tabla2[],'aux buscarv'!J$1,FALSE)</f>
        <v>SAN VICENTE</v>
      </c>
      <c r="K1711" s="61" t="str">
        <f>VLOOKUP(Tabla14[[#This Row],[id]],Tabla2[],'aux buscarv'!K$1,FALSE)</f>
        <v>ALEJANDRO KORN</v>
      </c>
      <c r="L1711" s="61">
        <f>VLOOKUP(Tabla14[[#This Row],[id]],Tabla2[],'aux buscarv'!L$1,FALSE)</f>
        <v>0</v>
      </c>
      <c r="M1711" s="61" t="str">
        <f>VLOOKUP(Tabla14[[#This Row],[id]],Tabla2[],'aux buscarv'!M$1,FALSE)</f>
        <v>ESTEBAN ECHEVERRIA Y CALLE 811</v>
      </c>
      <c r="N1711" s="62" t="str">
        <f>VLOOKUP(Tabla14[[#This Row],[id]],Tabla2[],'aux buscarv'!N$1,FALSE)</f>
        <v>https://goo.gl/maps/XsE5yHh1Fmr7kFU96</v>
      </c>
      <c r="O1711" t="s">
        <v>109</v>
      </c>
      <c r="P1711" t="s">
        <v>110</v>
      </c>
      <c r="Q1711" t="s">
        <v>121</v>
      </c>
      <c r="R1711">
        <v>3</v>
      </c>
    </row>
    <row r="1712" spans="1:18" x14ac:dyDescent="0.25">
      <c r="A1712" t="s">
        <v>1011</v>
      </c>
      <c r="B1712" s="46">
        <f>VLOOKUP(Tabla14[[#This Row],[id]],Tabla2[],'aux buscarv'!B$1,FALSE)</f>
        <v>45028</v>
      </c>
      <c r="C1712" s="61">
        <f>VLOOKUP(Tabla14[[#This Row],[id]],Tabla2[],'aux buscarv'!C$1,FALSE)</f>
        <v>12</v>
      </c>
      <c r="D1712" s="61">
        <f>VLOOKUP(Tabla14[[#This Row],[id]],Tabla2[],'aux buscarv'!D$1,FALSE)</f>
        <v>4</v>
      </c>
      <c r="E1712" s="61">
        <f>VLOOKUP(Tabla14[[#This Row],[id]],Tabla2[],'aux buscarv'!E$1,FALSE)</f>
        <v>2023</v>
      </c>
      <c r="F1712" s="61">
        <f>VLOOKUP(Tabla14[[#This Row],[id]],Tabla2[],'aux buscarv'!F$1,FALSE)</f>
        <v>16</v>
      </c>
      <c r="G1712" s="61" t="str">
        <f>VLOOKUP(Tabla14[[#This Row],[id]],Tabla2[],'aux buscarv'!G$1,FALSE)</f>
        <v>DAPPTE</v>
      </c>
      <c r="H1712" s="61" t="str">
        <f>VLOOKUP(Tabla14[[#This Row],[id]],Tabla2[],'aux buscarv'!H$1,FALSE)</f>
        <v>BUENOS AIRES</v>
      </c>
      <c r="I1712" s="61">
        <f>VLOOKUP(Tabla14[[#This Row],[id]],Tabla2[],'aux buscarv'!I$1,FALSE)</f>
        <v>80</v>
      </c>
      <c r="J1712" s="61" t="str">
        <f>VLOOKUP(Tabla14[[#This Row],[id]],Tabla2[],'aux buscarv'!J$1,FALSE)</f>
        <v>SAN VICENTE</v>
      </c>
      <c r="K1712" s="61" t="str">
        <f>VLOOKUP(Tabla14[[#This Row],[id]],Tabla2[],'aux buscarv'!K$1,FALSE)</f>
        <v>ALEJANDRO KORN</v>
      </c>
      <c r="L1712" s="61">
        <f>VLOOKUP(Tabla14[[#This Row],[id]],Tabla2[],'aux buscarv'!L$1,FALSE)</f>
        <v>0</v>
      </c>
      <c r="M1712" s="61" t="str">
        <f>VLOOKUP(Tabla14[[#This Row],[id]],Tabla2[],'aux buscarv'!M$1,FALSE)</f>
        <v>ESTEBAN ECHEVERRIA Y CALLE 811</v>
      </c>
      <c r="N1712" s="62" t="str">
        <f>VLOOKUP(Tabla14[[#This Row],[id]],Tabla2[],'aux buscarv'!N$1,FALSE)</f>
        <v>https://goo.gl/maps/XsE5yHh1Fmr7kFU96</v>
      </c>
      <c r="O1712" t="s">
        <v>109</v>
      </c>
      <c r="P1712" t="s">
        <v>113</v>
      </c>
      <c r="Q1712" t="s">
        <v>112</v>
      </c>
      <c r="R1712">
        <v>30</v>
      </c>
    </row>
    <row r="1713" spans="1:18" x14ac:dyDescent="0.25">
      <c r="A1713" t="s">
        <v>1011</v>
      </c>
      <c r="B1713" s="46">
        <f>VLOOKUP(Tabla14[[#This Row],[id]],Tabla2[],'aux buscarv'!B$1,FALSE)</f>
        <v>45028</v>
      </c>
      <c r="C1713" s="61">
        <f>VLOOKUP(Tabla14[[#This Row],[id]],Tabla2[],'aux buscarv'!C$1,FALSE)</f>
        <v>12</v>
      </c>
      <c r="D1713" s="61">
        <f>VLOOKUP(Tabla14[[#This Row],[id]],Tabla2[],'aux buscarv'!D$1,FALSE)</f>
        <v>4</v>
      </c>
      <c r="E1713" s="61">
        <f>VLOOKUP(Tabla14[[#This Row],[id]],Tabla2[],'aux buscarv'!E$1,FALSE)</f>
        <v>2023</v>
      </c>
      <c r="F1713" s="61">
        <f>VLOOKUP(Tabla14[[#This Row],[id]],Tabla2[],'aux buscarv'!F$1,FALSE)</f>
        <v>16</v>
      </c>
      <c r="G1713" s="61" t="str">
        <f>VLOOKUP(Tabla14[[#This Row],[id]],Tabla2[],'aux buscarv'!G$1,FALSE)</f>
        <v>DAPPTE</v>
      </c>
      <c r="H1713" s="61" t="str">
        <f>VLOOKUP(Tabla14[[#This Row],[id]],Tabla2[],'aux buscarv'!H$1,FALSE)</f>
        <v>BUENOS AIRES</v>
      </c>
      <c r="I1713" s="61">
        <f>VLOOKUP(Tabla14[[#This Row],[id]],Tabla2[],'aux buscarv'!I$1,FALSE)</f>
        <v>80</v>
      </c>
      <c r="J1713" s="61" t="str">
        <f>VLOOKUP(Tabla14[[#This Row],[id]],Tabla2[],'aux buscarv'!J$1,FALSE)</f>
        <v>SAN VICENTE</v>
      </c>
      <c r="K1713" s="61" t="str">
        <f>VLOOKUP(Tabla14[[#This Row],[id]],Tabla2[],'aux buscarv'!K$1,FALSE)</f>
        <v>ALEJANDRO KORN</v>
      </c>
      <c r="L1713" s="61">
        <f>VLOOKUP(Tabla14[[#This Row],[id]],Tabla2[],'aux buscarv'!L$1,FALSE)</f>
        <v>0</v>
      </c>
      <c r="M1713" s="61" t="str">
        <f>VLOOKUP(Tabla14[[#This Row],[id]],Tabla2[],'aux buscarv'!M$1,FALSE)</f>
        <v>ESTEBAN ECHEVERRIA Y CALLE 811</v>
      </c>
      <c r="N1713" s="62" t="str">
        <f>VLOOKUP(Tabla14[[#This Row],[id]],Tabla2[],'aux buscarv'!N$1,FALSE)</f>
        <v>https://goo.gl/maps/XsE5yHh1Fmr7kFU96</v>
      </c>
      <c r="O1713" t="s">
        <v>114</v>
      </c>
      <c r="P1713" t="s">
        <v>115</v>
      </c>
      <c r="Q1713" t="s">
        <v>111</v>
      </c>
      <c r="R1713">
        <v>5</v>
      </c>
    </row>
    <row r="1714" spans="1:18" x14ac:dyDescent="0.25">
      <c r="A1714" t="s">
        <v>1011</v>
      </c>
      <c r="B1714" s="46">
        <f>VLOOKUP(Tabla14[[#This Row],[id]],Tabla2[],'aux buscarv'!B$1,FALSE)</f>
        <v>45028</v>
      </c>
      <c r="C1714" s="61">
        <f>VLOOKUP(Tabla14[[#This Row],[id]],Tabla2[],'aux buscarv'!C$1,FALSE)</f>
        <v>12</v>
      </c>
      <c r="D1714" s="61">
        <f>VLOOKUP(Tabla14[[#This Row],[id]],Tabla2[],'aux buscarv'!D$1,FALSE)</f>
        <v>4</v>
      </c>
      <c r="E1714" s="61">
        <f>VLOOKUP(Tabla14[[#This Row],[id]],Tabla2[],'aux buscarv'!E$1,FALSE)</f>
        <v>2023</v>
      </c>
      <c r="F1714" s="61">
        <f>VLOOKUP(Tabla14[[#This Row],[id]],Tabla2[],'aux buscarv'!F$1,FALSE)</f>
        <v>16</v>
      </c>
      <c r="G1714" s="61" t="str">
        <f>VLOOKUP(Tabla14[[#This Row],[id]],Tabla2[],'aux buscarv'!G$1,FALSE)</f>
        <v>DAPPTE</v>
      </c>
      <c r="H1714" s="61" t="str">
        <f>VLOOKUP(Tabla14[[#This Row],[id]],Tabla2[],'aux buscarv'!H$1,FALSE)</f>
        <v>BUENOS AIRES</v>
      </c>
      <c r="I1714" s="61">
        <f>VLOOKUP(Tabla14[[#This Row],[id]],Tabla2[],'aux buscarv'!I$1,FALSE)</f>
        <v>80</v>
      </c>
      <c r="J1714" s="61" t="str">
        <f>VLOOKUP(Tabla14[[#This Row],[id]],Tabla2[],'aux buscarv'!J$1,FALSE)</f>
        <v>SAN VICENTE</v>
      </c>
      <c r="K1714" s="61" t="str">
        <f>VLOOKUP(Tabla14[[#This Row],[id]],Tabla2[],'aux buscarv'!K$1,FALSE)</f>
        <v>ALEJANDRO KORN</v>
      </c>
      <c r="L1714" s="61">
        <f>VLOOKUP(Tabla14[[#This Row],[id]],Tabla2[],'aux buscarv'!L$1,FALSE)</f>
        <v>0</v>
      </c>
      <c r="M1714" s="61" t="str">
        <f>VLOOKUP(Tabla14[[#This Row],[id]],Tabla2[],'aux buscarv'!M$1,FALSE)</f>
        <v>ESTEBAN ECHEVERRIA Y CALLE 811</v>
      </c>
      <c r="N1714" s="62" t="str">
        <f>VLOOKUP(Tabla14[[#This Row],[id]],Tabla2[],'aux buscarv'!N$1,FALSE)</f>
        <v>https://goo.gl/maps/XsE5yHh1Fmr7kFU96</v>
      </c>
      <c r="O1714" t="s">
        <v>114</v>
      </c>
      <c r="P1714" t="s">
        <v>123</v>
      </c>
      <c r="Q1714" t="s">
        <v>124</v>
      </c>
      <c r="R1714">
        <v>1</v>
      </c>
    </row>
    <row r="1715" spans="1:18" x14ac:dyDescent="0.25">
      <c r="A1715" t="s">
        <v>1011</v>
      </c>
      <c r="B1715" s="46">
        <f>VLOOKUP(Tabla14[[#This Row],[id]],Tabla2[],'aux buscarv'!B$1,FALSE)</f>
        <v>45028</v>
      </c>
      <c r="C1715" s="61">
        <f>VLOOKUP(Tabla14[[#This Row],[id]],Tabla2[],'aux buscarv'!C$1,FALSE)</f>
        <v>12</v>
      </c>
      <c r="D1715" s="61">
        <f>VLOOKUP(Tabla14[[#This Row],[id]],Tabla2[],'aux buscarv'!D$1,FALSE)</f>
        <v>4</v>
      </c>
      <c r="E1715" s="61">
        <f>VLOOKUP(Tabla14[[#This Row],[id]],Tabla2[],'aux buscarv'!E$1,FALSE)</f>
        <v>2023</v>
      </c>
      <c r="F1715" s="61">
        <f>VLOOKUP(Tabla14[[#This Row],[id]],Tabla2[],'aux buscarv'!F$1,FALSE)</f>
        <v>16</v>
      </c>
      <c r="G1715" s="61" t="str">
        <f>VLOOKUP(Tabla14[[#This Row],[id]],Tabla2[],'aux buscarv'!G$1,FALSE)</f>
        <v>DAPPTE</v>
      </c>
      <c r="H1715" s="61" t="str">
        <f>VLOOKUP(Tabla14[[#This Row],[id]],Tabla2[],'aux buscarv'!H$1,FALSE)</f>
        <v>BUENOS AIRES</v>
      </c>
      <c r="I1715" s="61">
        <f>VLOOKUP(Tabla14[[#This Row],[id]],Tabla2[],'aux buscarv'!I$1,FALSE)</f>
        <v>80</v>
      </c>
      <c r="J1715" s="61" t="str">
        <f>VLOOKUP(Tabla14[[#This Row],[id]],Tabla2[],'aux buscarv'!J$1,FALSE)</f>
        <v>SAN VICENTE</v>
      </c>
      <c r="K1715" s="61" t="str">
        <f>VLOOKUP(Tabla14[[#This Row],[id]],Tabla2[],'aux buscarv'!K$1,FALSE)</f>
        <v>ALEJANDRO KORN</v>
      </c>
      <c r="L1715" s="61">
        <f>VLOOKUP(Tabla14[[#This Row],[id]],Tabla2[],'aux buscarv'!L$1,FALSE)</f>
        <v>0</v>
      </c>
      <c r="M1715" s="61" t="str">
        <f>VLOOKUP(Tabla14[[#This Row],[id]],Tabla2[],'aux buscarv'!M$1,FALSE)</f>
        <v>ESTEBAN ECHEVERRIA Y CALLE 811</v>
      </c>
      <c r="N1715" s="62" t="str">
        <f>VLOOKUP(Tabla14[[#This Row],[id]],Tabla2[],'aux buscarv'!N$1,FALSE)</f>
        <v>https://goo.gl/maps/XsE5yHh1Fmr7kFU96</v>
      </c>
      <c r="O1715" t="s">
        <v>114</v>
      </c>
      <c r="P1715" t="s">
        <v>123</v>
      </c>
      <c r="Q1715" t="s">
        <v>111</v>
      </c>
      <c r="R1715">
        <v>46</v>
      </c>
    </row>
    <row r="1716" spans="1:18" x14ac:dyDescent="0.25">
      <c r="A1716" t="s">
        <v>1008</v>
      </c>
      <c r="B1716" s="46">
        <f>VLOOKUP(Tabla14[[#This Row],[id]],Tabla2[],'aux buscarv'!B$1,FALSE)</f>
        <v>45028</v>
      </c>
      <c r="C1716" s="61">
        <f>VLOOKUP(Tabla14[[#This Row],[id]],Tabla2[],'aux buscarv'!C$1,FALSE)</f>
        <v>12</v>
      </c>
      <c r="D1716" s="61">
        <f>VLOOKUP(Tabla14[[#This Row],[id]],Tabla2[],'aux buscarv'!D$1,FALSE)</f>
        <v>4</v>
      </c>
      <c r="E1716" s="61">
        <f>VLOOKUP(Tabla14[[#This Row],[id]],Tabla2[],'aux buscarv'!E$1,FALSE)</f>
        <v>2023</v>
      </c>
      <c r="F1716" s="61">
        <f>VLOOKUP(Tabla14[[#This Row],[id]],Tabla2[],'aux buscarv'!F$1,FALSE)</f>
        <v>16</v>
      </c>
      <c r="G1716" s="61" t="str">
        <f>VLOOKUP(Tabla14[[#This Row],[id]],Tabla2[],'aux buscarv'!G$1,FALSE)</f>
        <v>ESTAR</v>
      </c>
      <c r="H1716" s="61" t="str">
        <f>VLOOKUP(Tabla14[[#This Row],[id]],Tabla2[],'aux buscarv'!H$1,FALSE)</f>
        <v>BUENOS AIRES</v>
      </c>
      <c r="I1716" s="61">
        <f>VLOOKUP(Tabla14[[#This Row],[id]],Tabla2[],'aux buscarv'!I$1,FALSE)</f>
        <v>79</v>
      </c>
      <c r="J1716" s="61" t="str">
        <f>VLOOKUP(Tabla14[[#This Row],[id]],Tabla2[],'aux buscarv'!J$1,FALSE)</f>
        <v>CAÑUELAS</v>
      </c>
      <c r="K1716" s="61" t="str">
        <f>VLOOKUP(Tabla14[[#This Row],[id]],Tabla2[],'aux buscarv'!K$1,FALSE)</f>
        <v>SAN ESTEBAN</v>
      </c>
      <c r="L1716" s="61" t="str">
        <f>VLOOKUP(Tabla14[[#This Row],[id]],Tabla2[],'aux buscarv'!L$1,FALSE)</f>
        <v>PLAZA SAN ESTEBAN</v>
      </c>
      <c r="M1716" s="61" t="str">
        <f>VLOOKUP(Tabla14[[#This Row],[id]],Tabla2[],'aux buscarv'!M$1,FALSE)</f>
        <v>SANTA MARIA Y QUEBRACHO</v>
      </c>
      <c r="N1716" s="62" t="str">
        <f>VLOOKUP(Tabla14[[#This Row],[id]],Tabla2[],'aux buscarv'!N$1,FALSE)</f>
        <v>https://maps.app.goo.gl/8bWNSxMRyVNYT4S26</v>
      </c>
      <c r="O1716" t="s">
        <v>109</v>
      </c>
      <c r="P1716" t="s">
        <v>110</v>
      </c>
      <c r="Q1716" t="s">
        <v>111</v>
      </c>
      <c r="R1716">
        <v>55</v>
      </c>
    </row>
    <row r="1717" spans="1:18" x14ac:dyDescent="0.25">
      <c r="A1717" t="s">
        <v>1008</v>
      </c>
      <c r="B1717" s="46">
        <f>VLOOKUP(Tabla14[[#This Row],[id]],Tabla2[],'aux buscarv'!B$1,FALSE)</f>
        <v>45028</v>
      </c>
      <c r="C1717" s="61">
        <f>VLOOKUP(Tabla14[[#This Row],[id]],Tabla2[],'aux buscarv'!C$1,FALSE)</f>
        <v>12</v>
      </c>
      <c r="D1717" s="61">
        <f>VLOOKUP(Tabla14[[#This Row],[id]],Tabla2[],'aux buscarv'!D$1,FALSE)</f>
        <v>4</v>
      </c>
      <c r="E1717" s="61">
        <f>VLOOKUP(Tabla14[[#This Row],[id]],Tabla2[],'aux buscarv'!E$1,FALSE)</f>
        <v>2023</v>
      </c>
      <c r="F1717" s="61">
        <f>VLOOKUP(Tabla14[[#This Row],[id]],Tabla2[],'aux buscarv'!F$1,FALSE)</f>
        <v>16</v>
      </c>
      <c r="G1717" s="61" t="str">
        <f>VLOOKUP(Tabla14[[#This Row],[id]],Tabla2[],'aux buscarv'!G$1,FALSE)</f>
        <v>ESTAR</v>
      </c>
      <c r="H1717" s="61" t="str">
        <f>VLOOKUP(Tabla14[[#This Row],[id]],Tabla2[],'aux buscarv'!H$1,FALSE)</f>
        <v>BUENOS AIRES</v>
      </c>
      <c r="I1717" s="61">
        <f>VLOOKUP(Tabla14[[#This Row],[id]],Tabla2[],'aux buscarv'!I$1,FALSE)</f>
        <v>79</v>
      </c>
      <c r="J1717" s="61" t="str">
        <f>VLOOKUP(Tabla14[[#This Row],[id]],Tabla2[],'aux buscarv'!J$1,FALSE)</f>
        <v>CAÑUELAS</v>
      </c>
      <c r="K1717" s="61" t="str">
        <f>VLOOKUP(Tabla14[[#This Row],[id]],Tabla2[],'aux buscarv'!K$1,FALSE)</f>
        <v>SAN ESTEBAN</v>
      </c>
      <c r="L1717" s="61" t="str">
        <f>VLOOKUP(Tabla14[[#This Row],[id]],Tabla2[],'aux buscarv'!L$1,FALSE)</f>
        <v>PLAZA SAN ESTEBAN</v>
      </c>
      <c r="M1717" s="61" t="str">
        <f>VLOOKUP(Tabla14[[#This Row],[id]],Tabla2[],'aux buscarv'!M$1,FALSE)</f>
        <v>SANTA MARIA Y QUEBRACHO</v>
      </c>
      <c r="N1717" s="62" t="str">
        <f>VLOOKUP(Tabla14[[#This Row],[id]],Tabla2[],'aux buscarv'!N$1,FALSE)</f>
        <v>https://maps.app.goo.gl/8bWNSxMRyVNYT4S26</v>
      </c>
      <c r="O1717" t="s">
        <v>109</v>
      </c>
      <c r="P1717" t="s">
        <v>110</v>
      </c>
      <c r="Q1717" t="s">
        <v>112</v>
      </c>
      <c r="R1717">
        <v>104</v>
      </c>
    </row>
    <row r="1718" spans="1:18" x14ac:dyDescent="0.25">
      <c r="A1718" t="s">
        <v>1008</v>
      </c>
      <c r="B1718" s="46">
        <f>VLOOKUP(Tabla14[[#This Row],[id]],Tabla2[],'aux buscarv'!B$1,FALSE)</f>
        <v>45028</v>
      </c>
      <c r="C1718" s="61">
        <f>VLOOKUP(Tabla14[[#This Row],[id]],Tabla2[],'aux buscarv'!C$1,FALSE)</f>
        <v>12</v>
      </c>
      <c r="D1718" s="61">
        <f>VLOOKUP(Tabla14[[#This Row],[id]],Tabla2[],'aux buscarv'!D$1,FALSE)</f>
        <v>4</v>
      </c>
      <c r="E1718" s="61">
        <f>VLOOKUP(Tabla14[[#This Row],[id]],Tabla2[],'aux buscarv'!E$1,FALSE)</f>
        <v>2023</v>
      </c>
      <c r="F1718" s="61">
        <f>VLOOKUP(Tabla14[[#This Row],[id]],Tabla2[],'aux buscarv'!F$1,FALSE)</f>
        <v>16</v>
      </c>
      <c r="G1718" s="61" t="str">
        <f>VLOOKUP(Tabla14[[#This Row],[id]],Tabla2[],'aux buscarv'!G$1,FALSE)</f>
        <v>ESTAR</v>
      </c>
      <c r="H1718" s="61" t="str">
        <f>VLOOKUP(Tabla14[[#This Row],[id]],Tabla2[],'aux buscarv'!H$1,FALSE)</f>
        <v>BUENOS AIRES</v>
      </c>
      <c r="I1718" s="61">
        <f>VLOOKUP(Tabla14[[#This Row],[id]],Tabla2[],'aux buscarv'!I$1,FALSE)</f>
        <v>79</v>
      </c>
      <c r="J1718" s="61" t="str">
        <f>VLOOKUP(Tabla14[[#This Row],[id]],Tabla2[],'aux buscarv'!J$1,FALSE)</f>
        <v>CAÑUELAS</v>
      </c>
      <c r="K1718" s="61" t="str">
        <f>VLOOKUP(Tabla14[[#This Row],[id]],Tabla2[],'aux buscarv'!K$1,FALSE)</f>
        <v>SAN ESTEBAN</v>
      </c>
      <c r="L1718" s="61" t="str">
        <f>VLOOKUP(Tabla14[[#This Row],[id]],Tabla2[],'aux buscarv'!L$1,FALSE)</f>
        <v>PLAZA SAN ESTEBAN</v>
      </c>
      <c r="M1718" s="61" t="str">
        <f>VLOOKUP(Tabla14[[#This Row],[id]],Tabla2[],'aux buscarv'!M$1,FALSE)</f>
        <v>SANTA MARIA Y QUEBRACHO</v>
      </c>
      <c r="N1718" s="62" t="str">
        <f>VLOOKUP(Tabla14[[#This Row],[id]],Tabla2[],'aux buscarv'!N$1,FALSE)</f>
        <v>https://maps.app.goo.gl/8bWNSxMRyVNYT4S26</v>
      </c>
      <c r="O1718" t="s">
        <v>109</v>
      </c>
      <c r="P1718" t="s">
        <v>110</v>
      </c>
      <c r="Q1718" t="s">
        <v>120</v>
      </c>
      <c r="R1718">
        <v>6</v>
      </c>
    </row>
    <row r="1719" spans="1:18" x14ac:dyDescent="0.25">
      <c r="A1719" t="s">
        <v>1008</v>
      </c>
      <c r="B1719" s="46">
        <f>VLOOKUP(Tabla14[[#This Row],[id]],Tabla2[],'aux buscarv'!B$1,FALSE)</f>
        <v>45028</v>
      </c>
      <c r="C1719" s="61">
        <f>VLOOKUP(Tabla14[[#This Row],[id]],Tabla2[],'aux buscarv'!C$1,FALSE)</f>
        <v>12</v>
      </c>
      <c r="D1719" s="61">
        <f>VLOOKUP(Tabla14[[#This Row],[id]],Tabla2[],'aux buscarv'!D$1,FALSE)</f>
        <v>4</v>
      </c>
      <c r="E1719" s="61">
        <f>VLOOKUP(Tabla14[[#This Row],[id]],Tabla2[],'aux buscarv'!E$1,FALSE)</f>
        <v>2023</v>
      </c>
      <c r="F1719" s="61">
        <f>VLOOKUP(Tabla14[[#This Row],[id]],Tabla2[],'aux buscarv'!F$1,FALSE)</f>
        <v>16</v>
      </c>
      <c r="G1719" s="61" t="str">
        <f>VLOOKUP(Tabla14[[#This Row],[id]],Tabla2[],'aux buscarv'!G$1,FALSE)</f>
        <v>ESTAR</v>
      </c>
      <c r="H1719" s="61" t="str">
        <f>VLOOKUP(Tabla14[[#This Row],[id]],Tabla2[],'aux buscarv'!H$1,FALSE)</f>
        <v>BUENOS AIRES</v>
      </c>
      <c r="I1719" s="61">
        <f>VLOOKUP(Tabla14[[#This Row],[id]],Tabla2[],'aux buscarv'!I$1,FALSE)</f>
        <v>79</v>
      </c>
      <c r="J1719" s="61" t="str">
        <f>VLOOKUP(Tabla14[[#This Row],[id]],Tabla2[],'aux buscarv'!J$1,FALSE)</f>
        <v>CAÑUELAS</v>
      </c>
      <c r="K1719" s="61" t="str">
        <f>VLOOKUP(Tabla14[[#This Row],[id]],Tabla2[],'aux buscarv'!K$1,FALSE)</f>
        <v>SAN ESTEBAN</v>
      </c>
      <c r="L1719" s="61" t="str">
        <f>VLOOKUP(Tabla14[[#This Row],[id]],Tabla2[],'aux buscarv'!L$1,FALSE)</f>
        <v>PLAZA SAN ESTEBAN</v>
      </c>
      <c r="M1719" s="61" t="str">
        <f>VLOOKUP(Tabla14[[#This Row],[id]],Tabla2[],'aux buscarv'!M$1,FALSE)</f>
        <v>SANTA MARIA Y QUEBRACHO</v>
      </c>
      <c r="N1719" s="62" t="str">
        <f>VLOOKUP(Tabla14[[#This Row],[id]],Tabla2[],'aux buscarv'!N$1,FALSE)</f>
        <v>https://maps.app.goo.gl/8bWNSxMRyVNYT4S26</v>
      </c>
      <c r="O1719" t="s">
        <v>109</v>
      </c>
      <c r="P1719" t="s">
        <v>113</v>
      </c>
      <c r="Q1719" t="s">
        <v>112</v>
      </c>
      <c r="R1719">
        <v>19</v>
      </c>
    </row>
    <row r="1720" spans="1:18" x14ac:dyDescent="0.25">
      <c r="A1720" t="s">
        <v>1008</v>
      </c>
      <c r="B1720" s="46">
        <f>VLOOKUP(Tabla14[[#This Row],[id]],Tabla2[],'aux buscarv'!B$1,FALSE)</f>
        <v>45028</v>
      </c>
      <c r="C1720" s="61">
        <f>VLOOKUP(Tabla14[[#This Row],[id]],Tabla2[],'aux buscarv'!C$1,FALSE)</f>
        <v>12</v>
      </c>
      <c r="D1720" s="61">
        <f>VLOOKUP(Tabla14[[#This Row],[id]],Tabla2[],'aux buscarv'!D$1,FALSE)</f>
        <v>4</v>
      </c>
      <c r="E1720" s="61">
        <f>VLOOKUP(Tabla14[[#This Row],[id]],Tabla2[],'aux buscarv'!E$1,FALSE)</f>
        <v>2023</v>
      </c>
      <c r="F1720" s="61">
        <f>VLOOKUP(Tabla14[[#This Row],[id]],Tabla2[],'aux buscarv'!F$1,FALSE)</f>
        <v>16</v>
      </c>
      <c r="G1720" s="61" t="str">
        <f>VLOOKUP(Tabla14[[#This Row],[id]],Tabla2[],'aux buscarv'!G$1,FALSE)</f>
        <v>ESTAR</v>
      </c>
      <c r="H1720" s="61" t="str">
        <f>VLOOKUP(Tabla14[[#This Row],[id]],Tabla2[],'aux buscarv'!H$1,FALSE)</f>
        <v>BUENOS AIRES</v>
      </c>
      <c r="I1720" s="61">
        <f>VLOOKUP(Tabla14[[#This Row],[id]],Tabla2[],'aux buscarv'!I$1,FALSE)</f>
        <v>79</v>
      </c>
      <c r="J1720" s="61" t="str">
        <f>VLOOKUP(Tabla14[[#This Row],[id]],Tabla2[],'aux buscarv'!J$1,FALSE)</f>
        <v>CAÑUELAS</v>
      </c>
      <c r="K1720" s="61" t="str">
        <f>VLOOKUP(Tabla14[[#This Row],[id]],Tabla2[],'aux buscarv'!K$1,FALSE)</f>
        <v>SAN ESTEBAN</v>
      </c>
      <c r="L1720" s="61" t="str">
        <f>VLOOKUP(Tabla14[[#This Row],[id]],Tabla2[],'aux buscarv'!L$1,FALSE)</f>
        <v>PLAZA SAN ESTEBAN</v>
      </c>
      <c r="M1720" s="61" t="str">
        <f>VLOOKUP(Tabla14[[#This Row],[id]],Tabla2[],'aux buscarv'!M$1,FALSE)</f>
        <v>SANTA MARIA Y QUEBRACHO</v>
      </c>
      <c r="N1720" s="62" t="str">
        <f>VLOOKUP(Tabla14[[#This Row],[id]],Tabla2[],'aux buscarv'!N$1,FALSE)</f>
        <v>https://maps.app.goo.gl/8bWNSxMRyVNYT4S26</v>
      </c>
      <c r="O1720" t="s">
        <v>114</v>
      </c>
      <c r="P1720" t="s">
        <v>115</v>
      </c>
      <c r="Q1720" t="s">
        <v>111</v>
      </c>
      <c r="R1720">
        <v>2</v>
      </c>
    </row>
    <row r="1721" spans="1:18" x14ac:dyDescent="0.25">
      <c r="A1721" t="s">
        <v>1008</v>
      </c>
      <c r="B1721" s="46">
        <f>VLOOKUP(Tabla14[[#This Row],[id]],Tabla2[],'aux buscarv'!B$1,FALSE)</f>
        <v>45028</v>
      </c>
      <c r="C1721" s="61">
        <f>VLOOKUP(Tabla14[[#This Row],[id]],Tabla2[],'aux buscarv'!C$1,FALSE)</f>
        <v>12</v>
      </c>
      <c r="D1721" s="61">
        <f>VLOOKUP(Tabla14[[#This Row],[id]],Tabla2[],'aux buscarv'!D$1,FALSE)</f>
        <v>4</v>
      </c>
      <c r="E1721" s="61">
        <f>VLOOKUP(Tabla14[[#This Row],[id]],Tabla2[],'aux buscarv'!E$1,FALSE)</f>
        <v>2023</v>
      </c>
      <c r="F1721" s="61">
        <f>VLOOKUP(Tabla14[[#This Row],[id]],Tabla2[],'aux buscarv'!F$1,FALSE)</f>
        <v>16</v>
      </c>
      <c r="G1721" s="61" t="str">
        <f>VLOOKUP(Tabla14[[#This Row],[id]],Tabla2[],'aux buscarv'!G$1,FALSE)</f>
        <v>ESTAR</v>
      </c>
      <c r="H1721" s="61" t="str">
        <f>VLOOKUP(Tabla14[[#This Row],[id]],Tabla2[],'aux buscarv'!H$1,FALSE)</f>
        <v>BUENOS AIRES</v>
      </c>
      <c r="I1721" s="61">
        <f>VLOOKUP(Tabla14[[#This Row],[id]],Tabla2[],'aux buscarv'!I$1,FALSE)</f>
        <v>79</v>
      </c>
      <c r="J1721" s="61" t="str">
        <f>VLOOKUP(Tabla14[[#This Row],[id]],Tabla2[],'aux buscarv'!J$1,FALSE)</f>
        <v>CAÑUELAS</v>
      </c>
      <c r="K1721" s="61" t="str">
        <f>VLOOKUP(Tabla14[[#This Row],[id]],Tabla2[],'aux buscarv'!K$1,FALSE)</f>
        <v>SAN ESTEBAN</v>
      </c>
      <c r="L1721" s="61" t="str">
        <f>VLOOKUP(Tabla14[[#This Row],[id]],Tabla2[],'aux buscarv'!L$1,FALSE)</f>
        <v>PLAZA SAN ESTEBAN</v>
      </c>
      <c r="M1721" s="61" t="str">
        <f>VLOOKUP(Tabla14[[#This Row],[id]],Tabla2[],'aux buscarv'!M$1,FALSE)</f>
        <v>SANTA MARIA Y QUEBRACHO</v>
      </c>
      <c r="N1721" s="62" t="str">
        <f>VLOOKUP(Tabla14[[#This Row],[id]],Tabla2[],'aux buscarv'!N$1,FALSE)</f>
        <v>https://maps.app.goo.gl/8bWNSxMRyVNYT4S26</v>
      </c>
      <c r="O1721" t="s">
        <v>114</v>
      </c>
      <c r="P1721" t="s">
        <v>123</v>
      </c>
      <c r="Q1721" t="s">
        <v>124</v>
      </c>
      <c r="R1721">
        <v>7</v>
      </c>
    </row>
    <row r="1722" spans="1:18" x14ac:dyDescent="0.25">
      <c r="A1722" t="s">
        <v>1008</v>
      </c>
      <c r="B1722" s="46">
        <f>VLOOKUP(Tabla14[[#This Row],[id]],Tabla2[],'aux buscarv'!B$1,FALSE)</f>
        <v>45028</v>
      </c>
      <c r="C1722" s="61">
        <f>VLOOKUP(Tabla14[[#This Row],[id]],Tabla2[],'aux buscarv'!C$1,FALSE)</f>
        <v>12</v>
      </c>
      <c r="D1722" s="61">
        <f>VLOOKUP(Tabla14[[#This Row],[id]],Tabla2[],'aux buscarv'!D$1,FALSE)</f>
        <v>4</v>
      </c>
      <c r="E1722" s="61">
        <f>VLOOKUP(Tabla14[[#This Row],[id]],Tabla2[],'aux buscarv'!E$1,FALSE)</f>
        <v>2023</v>
      </c>
      <c r="F1722" s="61">
        <f>VLOOKUP(Tabla14[[#This Row],[id]],Tabla2[],'aux buscarv'!F$1,FALSE)</f>
        <v>16</v>
      </c>
      <c r="G1722" s="61" t="str">
        <f>VLOOKUP(Tabla14[[#This Row],[id]],Tabla2[],'aux buscarv'!G$1,FALSE)</f>
        <v>ESTAR</v>
      </c>
      <c r="H1722" s="61" t="str">
        <f>VLOOKUP(Tabla14[[#This Row],[id]],Tabla2[],'aux buscarv'!H$1,FALSE)</f>
        <v>BUENOS AIRES</v>
      </c>
      <c r="I1722" s="61">
        <f>VLOOKUP(Tabla14[[#This Row],[id]],Tabla2[],'aux buscarv'!I$1,FALSE)</f>
        <v>79</v>
      </c>
      <c r="J1722" s="61" t="str">
        <f>VLOOKUP(Tabla14[[#This Row],[id]],Tabla2[],'aux buscarv'!J$1,FALSE)</f>
        <v>CAÑUELAS</v>
      </c>
      <c r="K1722" s="61" t="str">
        <f>VLOOKUP(Tabla14[[#This Row],[id]],Tabla2[],'aux buscarv'!K$1,FALSE)</f>
        <v>SAN ESTEBAN</v>
      </c>
      <c r="L1722" s="61" t="str">
        <f>VLOOKUP(Tabla14[[#This Row],[id]],Tabla2[],'aux buscarv'!L$1,FALSE)</f>
        <v>PLAZA SAN ESTEBAN</v>
      </c>
      <c r="M1722" s="61" t="str">
        <f>VLOOKUP(Tabla14[[#This Row],[id]],Tabla2[],'aux buscarv'!M$1,FALSE)</f>
        <v>SANTA MARIA Y QUEBRACHO</v>
      </c>
      <c r="N1722" s="62" t="str">
        <f>VLOOKUP(Tabla14[[#This Row],[id]],Tabla2[],'aux buscarv'!N$1,FALSE)</f>
        <v>https://maps.app.goo.gl/8bWNSxMRyVNYT4S26</v>
      </c>
      <c r="O1722" t="s">
        <v>114</v>
      </c>
      <c r="P1722" t="s">
        <v>123</v>
      </c>
      <c r="Q1722" t="s">
        <v>111</v>
      </c>
      <c r="R1722">
        <v>30</v>
      </c>
    </row>
    <row r="1723" spans="1:18" x14ac:dyDescent="0.25">
      <c r="A1723" t="s">
        <v>1008</v>
      </c>
      <c r="B1723" s="46">
        <f>VLOOKUP(Tabla14[[#This Row],[id]],Tabla2[],'aux buscarv'!B$1,FALSE)</f>
        <v>45028</v>
      </c>
      <c r="C1723" s="61">
        <f>VLOOKUP(Tabla14[[#This Row],[id]],Tabla2[],'aux buscarv'!C$1,FALSE)</f>
        <v>12</v>
      </c>
      <c r="D1723" s="61">
        <f>VLOOKUP(Tabla14[[#This Row],[id]],Tabla2[],'aux buscarv'!D$1,FALSE)</f>
        <v>4</v>
      </c>
      <c r="E1723" s="61">
        <f>VLOOKUP(Tabla14[[#This Row],[id]],Tabla2[],'aux buscarv'!E$1,FALSE)</f>
        <v>2023</v>
      </c>
      <c r="F1723" s="61">
        <f>VLOOKUP(Tabla14[[#This Row],[id]],Tabla2[],'aux buscarv'!F$1,FALSE)</f>
        <v>16</v>
      </c>
      <c r="G1723" s="61" t="str">
        <f>VLOOKUP(Tabla14[[#This Row],[id]],Tabla2[],'aux buscarv'!G$1,FALSE)</f>
        <v>ESTAR</v>
      </c>
      <c r="H1723" s="61" t="str">
        <f>VLOOKUP(Tabla14[[#This Row],[id]],Tabla2[],'aux buscarv'!H$1,FALSE)</f>
        <v>BUENOS AIRES</v>
      </c>
      <c r="I1723" s="61">
        <f>VLOOKUP(Tabla14[[#This Row],[id]],Tabla2[],'aux buscarv'!I$1,FALSE)</f>
        <v>79</v>
      </c>
      <c r="J1723" s="61" t="str">
        <f>VLOOKUP(Tabla14[[#This Row],[id]],Tabla2[],'aux buscarv'!J$1,FALSE)</f>
        <v>CAÑUELAS</v>
      </c>
      <c r="K1723" s="61" t="str">
        <f>VLOOKUP(Tabla14[[#This Row],[id]],Tabla2[],'aux buscarv'!K$1,FALSE)</f>
        <v>SAN ESTEBAN</v>
      </c>
      <c r="L1723" s="61" t="str">
        <f>VLOOKUP(Tabla14[[#This Row],[id]],Tabla2[],'aux buscarv'!L$1,FALSE)</f>
        <v>PLAZA SAN ESTEBAN</v>
      </c>
      <c r="M1723" s="61" t="str">
        <f>VLOOKUP(Tabla14[[#This Row],[id]],Tabla2[],'aux buscarv'!M$1,FALSE)</f>
        <v>SANTA MARIA Y QUEBRACHO</v>
      </c>
      <c r="N1723" s="62" t="str">
        <f>VLOOKUP(Tabla14[[#This Row],[id]],Tabla2[],'aux buscarv'!N$1,FALSE)</f>
        <v>https://maps.app.goo.gl/8bWNSxMRyVNYT4S26</v>
      </c>
      <c r="O1723" t="s">
        <v>129</v>
      </c>
      <c r="P1723" t="s">
        <v>1022</v>
      </c>
      <c r="Q1723" t="s">
        <v>111</v>
      </c>
      <c r="R1723">
        <v>14</v>
      </c>
    </row>
    <row r="1724" spans="1:18" x14ac:dyDescent="0.25">
      <c r="A1724" t="s">
        <v>1008</v>
      </c>
      <c r="B1724" s="46">
        <f>VLOOKUP(Tabla14[[#This Row],[id]],Tabla2[],'aux buscarv'!B$1,FALSE)</f>
        <v>45028</v>
      </c>
      <c r="C1724" s="61">
        <f>VLOOKUP(Tabla14[[#This Row],[id]],Tabla2[],'aux buscarv'!C$1,FALSE)</f>
        <v>12</v>
      </c>
      <c r="D1724" s="61">
        <f>VLOOKUP(Tabla14[[#This Row],[id]],Tabla2[],'aux buscarv'!D$1,FALSE)</f>
        <v>4</v>
      </c>
      <c r="E1724" s="61">
        <f>VLOOKUP(Tabla14[[#This Row],[id]],Tabla2[],'aux buscarv'!E$1,FALSE)</f>
        <v>2023</v>
      </c>
      <c r="F1724" s="61">
        <f>VLOOKUP(Tabla14[[#This Row],[id]],Tabla2[],'aux buscarv'!F$1,FALSE)</f>
        <v>16</v>
      </c>
      <c r="G1724" s="61" t="str">
        <f>VLOOKUP(Tabla14[[#This Row],[id]],Tabla2[],'aux buscarv'!G$1,FALSE)</f>
        <v>ESTAR</v>
      </c>
      <c r="H1724" s="61" t="str">
        <f>VLOOKUP(Tabla14[[#This Row],[id]],Tabla2[],'aux buscarv'!H$1,FALSE)</f>
        <v>BUENOS AIRES</v>
      </c>
      <c r="I1724" s="61">
        <f>VLOOKUP(Tabla14[[#This Row],[id]],Tabla2[],'aux buscarv'!I$1,FALSE)</f>
        <v>79</v>
      </c>
      <c r="J1724" s="61" t="str">
        <f>VLOOKUP(Tabla14[[#This Row],[id]],Tabla2[],'aux buscarv'!J$1,FALSE)</f>
        <v>CAÑUELAS</v>
      </c>
      <c r="K1724" s="61" t="str">
        <f>VLOOKUP(Tabla14[[#This Row],[id]],Tabla2[],'aux buscarv'!K$1,FALSE)</f>
        <v>SAN ESTEBAN</v>
      </c>
      <c r="L1724" s="61" t="str">
        <f>VLOOKUP(Tabla14[[#This Row],[id]],Tabla2[],'aux buscarv'!L$1,FALSE)</f>
        <v>PLAZA SAN ESTEBAN</v>
      </c>
      <c r="M1724" s="61" t="str">
        <f>VLOOKUP(Tabla14[[#This Row],[id]],Tabla2[],'aux buscarv'!M$1,FALSE)</f>
        <v>SANTA MARIA Y QUEBRACHO</v>
      </c>
      <c r="N1724" s="62" t="str">
        <f>VLOOKUP(Tabla14[[#This Row],[id]],Tabla2[],'aux buscarv'!N$1,FALSE)</f>
        <v>https://maps.app.goo.gl/8bWNSxMRyVNYT4S26</v>
      </c>
      <c r="O1724" t="s">
        <v>129</v>
      </c>
      <c r="P1724" t="s">
        <v>1022</v>
      </c>
      <c r="Q1724" t="s">
        <v>132</v>
      </c>
      <c r="R1724">
        <v>11</v>
      </c>
    </row>
    <row r="1725" spans="1:18" x14ac:dyDescent="0.25">
      <c r="A1725" t="s">
        <v>1008</v>
      </c>
      <c r="B1725" s="46">
        <f>VLOOKUP(Tabla14[[#This Row],[id]],Tabla2[],'aux buscarv'!B$1,FALSE)</f>
        <v>45028</v>
      </c>
      <c r="C1725" s="61">
        <f>VLOOKUP(Tabla14[[#This Row],[id]],Tabla2[],'aux buscarv'!C$1,FALSE)</f>
        <v>12</v>
      </c>
      <c r="D1725" s="61">
        <f>VLOOKUP(Tabla14[[#This Row],[id]],Tabla2[],'aux buscarv'!D$1,FALSE)</f>
        <v>4</v>
      </c>
      <c r="E1725" s="61">
        <f>VLOOKUP(Tabla14[[#This Row],[id]],Tabla2[],'aux buscarv'!E$1,FALSE)</f>
        <v>2023</v>
      </c>
      <c r="F1725" s="61">
        <f>VLOOKUP(Tabla14[[#This Row],[id]],Tabla2[],'aux buscarv'!F$1,FALSE)</f>
        <v>16</v>
      </c>
      <c r="G1725" s="61" t="str">
        <f>VLOOKUP(Tabla14[[#This Row],[id]],Tabla2[],'aux buscarv'!G$1,FALSE)</f>
        <v>ESTAR</v>
      </c>
      <c r="H1725" s="61" t="str">
        <f>VLOOKUP(Tabla14[[#This Row],[id]],Tabla2[],'aux buscarv'!H$1,FALSE)</f>
        <v>BUENOS AIRES</v>
      </c>
      <c r="I1725" s="61">
        <f>VLOOKUP(Tabla14[[#This Row],[id]],Tabla2[],'aux buscarv'!I$1,FALSE)</f>
        <v>79</v>
      </c>
      <c r="J1725" s="61" t="str">
        <f>VLOOKUP(Tabla14[[#This Row],[id]],Tabla2[],'aux buscarv'!J$1,FALSE)</f>
        <v>CAÑUELAS</v>
      </c>
      <c r="K1725" s="61" t="str">
        <f>VLOOKUP(Tabla14[[#This Row],[id]],Tabla2[],'aux buscarv'!K$1,FALSE)</f>
        <v>SAN ESTEBAN</v>
      </c>
      <c r="L1725" s="61" t="str">
        <f>VLOOKUP(Tabla14[[#This Row],[id]],Tabla2[],'aux buscarv'!L$1,FALSE)</f>
        <v>PLAZA SAN ESTEBAN</v>
      </c>
      <c r="M1725" s="61" t="str">
        <f>VLOOKUP(Tabla14[[#This Row],[id]],Tabla2[],'aux buscarv'!M$1,FALSE)</f>
        <v>SANTA MARIA Y QUEBRACHO</v>
      </c>
      <c r="N1725" s="62" t="str">
        <f>VLOOKUP(Tabla14[[#This Row],[id]],Tabla2[],'aux buscarv'!N$1,FALSE)</f>
        <v>https://maps.app.goo.gl/8bWNSxMRyVNYT4S26</v>
      </c>
      <c r="O1725" t="s">
        <v>129</v>
      </c>
      <c r="P1725" t="s">
        <v>1022</v>
      </c>
      <c r="Q1725" t="s">
        <v>133</v>
      </c>
      <c r="R1725">
        <v>1</v>
      </c>
    </row>
    <row r="1726" spans="1:18" x14ac:dyDescent="0.25">
      <c r="A1726" t="s">
        <v>1008</v>
      </c>
      <c r="B1726" s="46">
        <f>VLOOKUP(Tabla14[[#This Row],[id]],Tabla2[],'aux buscarv'!B$1,FALSE)</f>
        <v>45028</v>
      </c>
      <c r="C1726" s="61">
        <f>VLOOKUP(Tabla14[[#This Row],[id]],Tabla2[],'aux buscarv'!C$1,FALSE)</f>
        <v>12</v>
      </c>
      <c r="D1726" s="61">
        <f>VLOOKUP(Tabla14[[#This Row],[id]],Tabla2[],'aux buscarv'!D$1,FALSE)</f>
        <v>4</v>
      </c>
      <c r="E1726" s="61">
        <f>VLOOKUP(Tabla14[[#This Row],[id]],Tabla2[],'aux buscarv'!E$1,FALSE)</f>
        <v>2023</v>
      </c>
      <c r="F1726" s="61">
        <f>VLOOKUP(Tabla14[[#This Row],[id]],Tabla2[],'aux buscarv'!F$1,FALSE)</f>
        <v>16</v>
      </c>
      <c r="G1726" s="61" t="str">
        <f>VLOOKUP(Tabla14[[#This Row],[id]],Tabla2[],'aux buscarv'!G$1,FALSE)</f>
        <v>ESTAR</v>
      </c>
      <c r="H1726" s="61" t="str">
        <f>VLOOKUP(Tabla14[[#This Row],[id]],Tabla2[],'aux buscarv'!H$1,FALSE)</f>
        <v>BUENOS AIRES</v>
      </c>
      <c r="I1726" s="61">
        <f>VLOOKUP(Tabla14[[#This Row],[id]],Tabla2[],'aux buscarv'!I$1,FALSE)</f>
        <v>79</v>
      </c>
      <c r="J1726" s="61" t="str">
        <f>VLOOKUP(Tabla14[[#This Row],[id]],Tabla2[],'aux buscarv'!J$1,FALSE)</f>
        <v>CAÑUELAS</v>
      </c>
      <c r="K1726" s="61" t="str">
        <f>VLOOKUP(Tabla14[[#This Row],[id]],Tabla2[],'aux buscarv'!K$1,FALSE)</f>
        <v>SAN ESTEBAN</v>
      </c>
      <c r="L1726" s="61" t="str">
        <f>VLOOKUP(Tabla14[[#This Row],[id]],Tabla2[],'aux buscarv'!L$1,FALSE)</f>
        <v>PLAZA SAN ESTEBAN</v>
      </c>
      <c r="M1726" s="61" t="str">
        <f>VLOOKUP(Tabla14[[#This Row],[id]],Tabla2[],'aux buscarv'!M$1,FALSE)</f>
        <v>SANTA MARIA Y QUEBRACHO</v>
      </c>
      <c r="N1726" s="62" t="str">
        <f>VLOOKUP(Tabla14[[#This Row],[id]],Tabla2[],'aux buscarv'!N$1,FALSE)</f>
        <v>https://maps.app.goo.gl/8bWNSxMRyVNYT4S26</v>
      </c>
      <c r="O1726" t="s">
        <v>129</v>
      </c>
      <c r="P1726" t="s">
        <v>1022</v>
      </c>
      <c r="Q1726" t="s">
        <v>134</v>
      </c>
      <c r="R1726">
        <v>1</v>
      </c>
    </row>
    <row r="1727" spans="1:18" x14ac:dyDescent="0.25">
      <c r="A1727" t="s">
        <v>1008</v>
      </c>
      <c r="B1727" s="46">
        <f>VLOOKUP(Tabla14[[#This Row],[id]],Tabla2[],'aux buscarv'!B$1,FALSE)</f>
        <v>45028</v>
      </c>
      <c r="C1727" s="61">
        <f>VLOOKUP(Tabla14[[#This Row],[id]],Tabla2[],'aux buscarv'!C$1,FALSE)</f>
        <v>12</v>
      </c>
      <c r="D1727" s="61">
        <f>VLOOKUP(Tabla14[[#This Row],[id]],Tabla2[],'aux buscarv'!D$1,FALSE)</f>
        <v>4</v>
      </c>
      <c r="E1727" s="61">
        <f>VLOOKUP(Tabla14[[#This Row],[id]],Tabla2[],'aux buscarv'!E$1,FALSE)</f>
        <v>2023</v>
      </c>
      <c r="F1727" s="61">
        <f>VLOOKUP(Tabla14[[#This Row],[id]],Tabla2[],'aux buscarv'!F$1,FALSE)</f>
        <v>16</v>
      </c>
      <c r="G1727" s="61" t="str">
        <f>VLOOKUP(Tabla14[[#This Row],[id]],Tabla2[],'aux buscarv'!G$1,FALSE)</f>
        <v>ESTAR</v>
      </c>
      <c r="H1727" s="61" t="str">
        <f>VLOOKUP(Tabla14[[#This Row],[id]],Tabla2[],'aux buscarv'!H$1,FALSE)</f>
        <v>BUENOS AIRES</v>
      </c>
      <c r="I1727" s="61">
        <f>VLOOKUP(Tabla14[[#This Row],[id]],Tabla2[],'aux buscarv'!I$1,FALSE)</f>
        <v>79</v>
      </c>
      <c r="J1727" s="61" t="str">
        <f>VLOOKUP(Tabla14[[#This Row],[id]],Tabla2[],'aux buscarv'!J$1,FALSE)</f>
        <v>CAÑUELAS</v>
      </c>
      <c r="K1727" s="61" t="str">
        <f>VLOOKUP(Tabla14[[#This Row],[id]],Tabla2[],'aux buscarv'!K$1,FALSE)</f>
        <v>SAN ESTEBAN</v>
      </c>
      <c r="L1727" s="61" t="str">
        <f>VLOOKUP(Tabla14[[#This Row],[id]],Tabla2[],'aux buscarv'!L$1,FALSE)</f>
        <v>PLAZA SAN ESTEBAN</v>
      </c>
      <c r="M1727" s="61" t="str">
        <f>VLOOKUP(Tabla14[[#This Row],[id]],Tabla2[],'aux buscarv'!M$1,FALSE)</f>
        <v>SANTA MARIA Y QUEBRACHO</v>
      </c>
      <c r="N1727" s="62" t="str">
        <f>VLOOKUP(Tabla14[[#This Row],[id]],Tabla2[],'aux buscarv'!N$1,FALSE)</f>
        <v>https://maps.app.goo.gl/8bWNSxMRyVNYT4S26</v>
      </c>
      <c r="O1727" t="s">
        <v>129</v>
      </c>
      <c r="P1727" t="s">
        <v>137</v>
      </c>
      <c r="Q1727" t="s">
        <v>111</v>
      </c>
      <c r="R1727">
        <v>14</v>
      </c>
    </row>
    <row r="1728" spans="1:18" x14ac:dyDescent="0.25">
      <c r="A1728" t="s">
        <v>1008</v>
      </c>
      <c r="B1728" s="46">
        <f>VLOOKUP(Tabla14[[#This Row],[id]],Tabla2[],'aux buscarv'!B$1,FALSE)</f>
        <v>45028</v>
      </c>
      <c r="C1728" s="61">
        <f>VLOOKUP(Tabla14[[#This Row],[id]],Tabla2[],'aux buscarv'!C$1,FALSE)</f>
        <v>12</v>
      </c>
      <c r="D1728" s="61">
        <f>VLOOKUP(Tabla14[[#This Row],[id]],Tabla2[],'aux buscarv'!D$1,FALSE)</f>
        <v>4</v>
      </c>
      <c r="E1728" s="61">
        <f>VLOOKUP(Tabla14[[#This Row],[id]],Tabla2[],'aux buscarv'!E$1,FALSE)</f>
        <v>2023</v>
      </c>
      <c r="F1728" s="61">
        <f>VLOOKUP(Tabla14[[#This Row],[id]],Tabla2[],'aux buscarv'!F$1,FALSE)</f>
        <v>16</v>
      </c>
      <c r="G1728" s="61" t="str">
        <f>VLOOKUP(Tabla14[[#This Row],[id]],Tabla2[],'aux buscarv'!G$1,FALSE)</f>
        <v>ESTAR</v>
      </c>
      <c r="H1728" s="61" t="str">
        <f>VLOOKUP(Tabla14[[#This Row],[id]],Tabla2[],'aux buscarv'!H$1,FALSE)</f>
        <v>BUENOS AIRES</v>
      </c>
      <c r="I1728" s="61">
        <f>VLOOKUP(Tabla14[[#This Row],[id]],Tabla2[],'aux buscarv'!I$1,FALSE)</f>
        <v>79</v>
      </c>
      <c r="J1728" s="61" t="str">
        <f>VLOOKUP(Tabla14[[#This Row],[id]],Tabla2[],'aux buscarv'!J$1,FALSE)</f>
        <v>CAÑUELAS</v>
      </c>
      <c r="K1728" s="61" t="str">
        <f>VLOOKUP(Tabla14[[#This Row],[id]],Tabla2[],'aux buscarv'!K$1,FALSE)</f>
        <v>SAN ESTEBAN</v>
      </c>
      <c r="L1728" s="61" t="str">
        <f>VLOOKUP(Tabla14[[#This Row],[id]],Tabla2[],'aux buscarv'!L$1,FALSE)</f>
        <v>PLAZA SAN ESTEBAN</v>
      </c>
      <c r="M1728" s="61" t="str">
        <f>VLOOKUP(Tabla14[[#This Row],[id]],Tabla2[],'aux buscarv'!M$1,FALSE)</f>
        <v>SANTA MARIA Y QUEBRACHO</v>
      </c>
      <c r="N1728" s="62" t="str">
        <f>VLOOKUP(Tabla14[[#This Row],[id]],Tabla2[],'aux buscarv'!N$1,FALSE)</f>
        <v>https://maps.app.goo.gl/8bWNSxMRyVNYT4S26</v>
      </c>
      <c r="O1728" t="s">
        <v>129</v>
      </c>
      <c r="P1728" t="s">
        <v>137</v>
      </c>
      <c r="Q1728" t="s">
        <v>138</v>
      </c>
      <c r="R1728">
        <v>12</v>
      </c>
    </row>
    <row r="1729" spans="1:18" x14ac:dyDescent="0.25">
      <c r="A1729" t="s">
        <v>1008</v>
      </c>
      <c r="B1729" s="46">
        <f>VLOOKUP(Tabla14[[#This Row],[id]],Tabla2[],'aux buscarv'!B$1,FALSE)</f>
        <v>45028</v>
      </c>
      <c r="C1729" s="61">
        <f>VLOOKUP(Tabla14[[#This Row],[id]],Tabla2[],'aux buscarv'!C$1,FALSE)</f>
        <v>12</v>
      </c>
      <c r="D1729" s="61">
        <f>VLOOKUP(Tabla14[[#This Row],[id]],Tabla2[],'aux buscarv'!D$1,FALSE)</f>
        <v>4</v>
      </c>
      <c r="E1729" s="61">
        <f>VLOOKUP(Tabla14[[#This Row],[id]],Tabla2[],'aux buscarv'!E$1,FALSE)</f>
        <v>2023</v>
      </c>
      <c r="F1729" s="61">
        <f>VLOOKUP(Tabla14[[#This Row],[id]],Tabla2[],'aux buscarv'!F$1,FALSE)</f>
        <v>16</v>
      </c>
      <c r="G1729" s="61" t="str">
        <f>VLOOKUP(Tabla14[[#This Row],[id]],Tabla2[],'aux buscarv'!G$1,FALSE)</f>
        <v>ESTAR</v>
      </c>
      <c r="H1729" s="61" t="str">
        <f>VLOOKUP(Tabla14[[#This Row],[id]],Tabla2[],'aux buscarv'!H$1,FALSE)</f>
        <v>BUENOS AIRES</v>
      </c>
      <c r="I1729" s="61">
        <f>VLOOKUP(Tabla14[[#This Row],[id]],Tabla2[],'aux buscarv'!I$1,FALSE)</f>
        <v>79</v>
      </c>
      <c r="J1729" s="61" t="str">
        <f>VLOOKUP(Tabla14[[#This Row],[id]],Tabla2[],'aux buscarv'!J$1,FALSE)</f>
        <v>CAÑUELAS</v>
      </c>
      <c r="K1729" s="61" t="str">
        <f>VLOOKUP(Tabla14[[#This Row],[id]],Tabla2[],'aux buscarv'!K$1,FALSE)</f>
        <v>SAN ESTEBAN</v>
      </c>
      <c r="L1729" s="61" t="str">
        <f>VLOOKUP(Tabla14[[#This Row],[id]],Tabla2[],'aux buscarv'!L$1,FALSE)</f>
        <v>PLAZA SAN ESTEBAN</v>
      </c>
      <c r="M1729" s="61" t="str">
        <f>VLOOKUP(Tabla14[[#This Row],[id]],Tabla2[],'aux buscarv'!M$1,FALSE)</f>
        <v>SANTA MARIA Y QUEBRACHO</v>
      </c>
      <c r="N1729" s="62" t="str">
        <f>VLOOKUP(Tabla14[[#This Row],[id]],Tabla2[],'aux buscarv'!N$1,FALSE)</f>
        <v>https://maps.app.goo.gl/8bWNSxMRyVNYT4S26</v>
      </c>
      <c r="O1729" t="s">
        <v>129</v>
      </c>
      <c r="P1729" t="s">
        <v>137</v>
      </c>
      <c r="Q1729" t="s">
        <v>140</v>
      </c>
      <c r="R1729">
        <v>14</v>
      </c>
    </row>
    <row r="1730" spans="1:18" x14ac:dyDescent="0.25">
      <c r="A1730" t="s">
        <v>1008</v>
      </c>
      <c r="B1730" s="46">
        <f>VLOOKUP(Tabla14[[#This Row],[id]],Tabla2[],'aux buscarv'!B$1,FALSE)</f>
        <v>45028</v>
      </c>
      <c r="C1730" s="61">
        <f>VLOOKUP(Tabla14[[#This Row],[id]],Tabla2[],'aux buscarv'!C$1,FALSE)</f>
        <v>12</v>
      </c>
      <c r="D1730" s="61">
        <f>VLOOKUP(Tabla14[[#This Row],[id]],Tabla2[],'aux buscarv'!D$1,FALSE)</f>
        <v>4</v>
      </c>
      <c r="E1730" s="61">
        <f>VLOOKUP(Tabla14[[#This Row],[id]],Tabla2[],'aux buscarv'!E$1,FALSE)</f>
        <v>2023</v>
      </c>
      <c r="F1730" s="61">
        <f>VLOOKUP(Tabla14[[#This Row],[id]],Tabla2[],'aux buscarv'!F$1,FALSE)</f>
        <v>16</v>
      </c>
      <c r="G1730" s="61" t="str">
        <f>VLOOKUP(Tabla14[[#This Row],[id]],Tabla2[],'aux buscarv'!G$1,FALSE)</f>
        <v>ESTAR</v>
      </c>
      <c r="H1730" s="61" t="str">
        <f>VLOOKUP(Tabla14[[#This Row],[id]],Tabla2[],'aux buscarv'!H$1,FALSE)</f>
        <v>BUENOS AIRES</v>
      </c>
      <c r="I1730" s="61">
        <f>VLOOKUP(Tabla14[[#This Row],[id]],Tabla2[],'aux buscarv'!I$1,FALSE)</f>
        <v>79</v>
      </c>
      <c r="J1730" s="61" t="str">
        <f>VLOOKUP(Tabla14[[#This Row],[id]],Tabla2[],'aux buscarv'!J$1,FALSE)</f>
        <v>CAÑUELAS</v>
      </c>
      <c r="K1730" s="61" t="str">
        <f>VLOOKUP(Tabla14[[#This Row],[id]],Tabla2[],'aux buscarv'!K$1,FALSE)</f>
        <v>SAN ESTEBAN</v>
      </c>
      <c r="L1730" s="61" t="str">
        <f>VLOOKUP(Tabla14[[#This Row],[id]],Tabla2[],'aux buscarv'!L$1,FALSE)</f>
        <v>PLAZA SAN ESTEBAN</v>
      </c>
      <c r="M1730" s="61" t="str">
        <f>VLOOKUP(Tabla14[[#This Row],[id]],Tabla2[],'aux buscarv'!M$1,FALSE)</f>
        <v>SANTA MARIA Y QUEBRACHO</v>
      </c>
      <c r="N1730" s="62" t="str">
        <f>VLOOKUP(Tabla14[[#This Row],[id]],Tabla2[],'aux buscarv'!N$1,FALSE)</f>
        <v>https://maps.app.goo.gl/8bWNSxMRyVNYT4S26</v>
      </c>
      <c r="O1730" t="s">
        <v>129</v>
      </c>
      <c r="P1730" t="s">
        <v>137</v>
      </c>
      <c r="Q1730" t="s">
        <v>142</v>
      </c>
      <c r="R1730">
        <v>28</v>
      </c>
    </row>
    <row r="1731" spans="1:18" x14ac:dyDescent="0.25">
      <c r="A1731" t="s">
        <v>1008</v>
      </c>
      <c r="B1731" s="46">
        <f>VLOOKUP(Tabla14[[#This Row],[id]],Tabla2[],'aux buscarv'!B$1,FALSE)</f>
        <v>45028</v>
      </c>
      <c r="C1731" s="61">
        <f>VLOOKUP(Tabla14[[#This Row],[id]],Tabla2[],'aux buscarv'!C$1,FALSE)</f>
        <v>12</v>
      </c>
      <c r="D1731" s="61">
        <f>VLOOKUP(Tabla14[[#This Row],[id]],Tabla2[],'aux buscarv'!D$1,FALSE)</f>
        <v>4</v>
      </c>
      <c r="E1731" s="61">
        <f>VLOOKUP(Tabla14[[#This Row],[id]],Tabla2[],'aux buscarv'!E$1,FALSE)</f>
        <v>2023</v>
      </c>
      <c r="F1731" s="61">
        <f>VLOOKUP(Tabla14[[#This Row],[id]],Tabla2[],'aux buscarv'!F$1,FALSE)</f>
        <v>16</v>
      </c>
      <c r="G1731" s="61" t="str">
        <f>VLOOKUP(Tabla14[[#This Row],[id]],Tabla2[],'aux buscarv'!G$1,FALSE)</f>
        <v>ESTAR</v>
      </c>
      <c r="H1731" s="61" t="str">
        <f>VLOOKUP(Tabla14[[#This Row],[id]],Tabla2[],'aux buscarv'!H$1,FALSE)</f>
        <v>BUENOS AIRES</v>
      </c>
      <c r="I1731" s="61">
        <f>VLOOKUP(Tabla14[[#This Row],[id]],Tabla2[],'aux buscarv'!I$1,FALSE)</f>
        <v>79</v>
      </c>
      <c r="J1731" s="61" t="str">
        <f>VLOOKUP(Tabla14[[#This Row],[id]],Tabla2[],'aux buscarv'!J$1,FALSE)</f>
        <v>CAÑUELAS</v>
      </c>
      <c r="K1731" s="61" t="str">
        <f>VLOOKUP(Tabla14[[#This Row],[id]],Tabla2[],'aux buscarv'!K$1,FALSE)</f>
        <v>SAN ESTEBAN</v>
      </c>
      <c r="L1731" s="61" t="str">
        <f>VLOOKUP(Tabla14[[#This Row],[id]],Tabla2[],'aux buscarv'!L$1,FALSE)</f>
        <v>PLAZA SAN ESTEBAN</v>
      </c>
      <c r="M1731" s="61" t="str">
        <f>VLOOKUP(Tabla14[[#This Row],[id]],Tabla2[],'aux buscarv'!M$1,FALSE)</f>
        <v>SANTA MARIA Y QUEBRACHO</v>
      </c>
      <c r="N1731" s="62" t="str">
        <f>VLOOKUP(Tabla14[[#This Row],[id]],Tabla2[],'aux buscarv'!N$1,FALSE)</f>
        <v>https://maps.app.goo.gl/8bWNSxMRyVNYT4S26</v>
      </c>
      <c r="O1731" t="s">
        <v>129</v>
      </c>
      <c r="P1731" t="s">
        <v>137</v>
      </c>
      <c r="Q1731" t="s">
        <v>143</v>
      </c>
    </row>
    <row r="1732" spans="1:18" x14ac:dyDescent="0.25">
      <c r="A1732" t="s">
        <v>1008</v>
      </c>
      <c r="B1732" s="46">
        <f>VLOOKUP(Tabla14[[#This Row],[id]],Tabla2[],'aux buscarv'!B$1,FALSE)</f>
        <v>45028</v>
      </c>
      <c r="C1732" s="61">
        <f>VLOOKUP(Tabla14[[#This Row],[id]],Tabla2[],'aux buscarv'!C$1,FALSE)</f>
        <v>12</v>
      </c>
      <c r="D1732" s="61">
        <f>VLOOKUP(Tabla14[[#This Row],[id]],Tabla2[],'aux buscarv'!D$1,FALSE)</f>
        <v>4</v>
      </c>
      <c r="E1732" s="61">
        <f>VLOOKUP(Tabla14[[#This Row],[id]],Tabla2[],'aux buscarv'!E$1,FALSE)</f>
        <v>2023</v>
      </c>
      <c r="F1732" s="61">
        <f>VLOOKUP(Tabla14[[#This Row],[id]],Tabla2[],'aux buscarv'!F$1,FALSE)</f>
        <v>16</v>
      </c>
      <c r="G1732" s="61" t="str">
        <f>VLOOKUP(Tabla14[[#This Row],[id]],Tabla2[],'aux buscarv'!G$1,FALSE)</f>
        <v>ESTAR</v>
      </c>
      <c r="H1732" s="61" t="str">
        <f>VLOOKUP(Tabla14[[#This Row],[id]],Tabla2[],'aux buscarv'!H$1,FALSE)</f>
        <v>BUENOS AIRES</v>
      </c>
      <c r="I1732" s="61">
        <f>VLOOKUP(Tabla14[[#This Row],[id]],Tabla2[],'aux buscarv'!I$1,FALSE)</f>
        <v>79</v>
      </c>
      <c r="J1732" s="61" t="str">
        <f>VLOOKUP(Tabla14[[#This Row],[id]],Tabla2[],'aux buscarv'!J$1,FALSE)</f>
        <v>CAÑUELAS</v>
      </c>
      <c r="K1732" s="61" t="str">
        <f>VLOOKUP(Tabla14[[#This Row],[id]],Tabla2[],'aux buscarv'!K$1,FALSE)</f>
        <v>SAN ESTEBAN</v>
      </c>
      <c r="L1732" s="61" t="str">
        <f>VLOOKUP(Tabla14[[#This Row],[id]],Tabla2[],'aux buscarv'!L$1,FALSE)</f>
        <v>PLAZA SAN ESTEBAN</v>
      </c>
      <c r="M1732" s="61" t="str">
        <f>VLOOKUP(Tabla14[[#This Row],[id]],Tabla2[],'aux buscarv'!M$1,FALSE)</f>
        <v>SANTA MARIA Y QUEBRACHO</v>
      </c>
      <c r="N1732" s="62" t="str">
        <f>VLOOKUP(Tabla14[[#This Row],[id]],Tabla2[],'aux buscarv'!N$1,FALSE)</f>
        <v>https://maps.app.goo.gl/8bWNSxMRyVNYT4S26</v>
      </c>
      <c r="O1732" t="s">
        <v>151</v>
      </c>
      <c r="P1732" t="s">
        <v>151</v>
      </c>
      <c r="Q1732" t="s">
        <v>111</v>
      </c>
      <c r="R1732">
        <v>25</v>
      </c>
    </row>
    <row r="1733" spans="1:18" x14ac:dyDescent="0.25">
      <c r="A1733" t="s">
        <v>1008</v>
      </c>
      <c r="B1733" s="46">
        <f>VLOOKUP(Tabla14[[#This Row],[id]],Tabla2[],'aux buscarv'!B$1,FALSE)</f>
        <v>45028</v>
      </c>
      <c r="C1733" s="61">
        <f>VLOOKUP(Tabla14[[#This Row],[id]],Tabla2[],'aux buscarv'!C$1,FALSE)</f>
        <v>12</v>
      </c>
      <c r="D1733" s="61">
        <f>VLOOKUP(Tabla14[[#This Row],[id]],Tabla2[],'aux buscarv'!D$1,FALSE)</f>
        <v>4</v>
      </c>
      <c r="E1733" s="61">
        <f>VLOOKUP(Tabla14[[#This Row],[id]],Tabla2[],'aux buscarv'!E$1,FALSE)</f>
        <v>2023</v>
      </c>
      <c r="F1733" s="61">
        <f>VLOOKUP(Tabla14[[#This Row],[id]],Tabla2[],'aux buscarv'!F$1,FALSE)</f>
        <v>16</v>
      </c>
      <c r="G1733" s="61" t="str">
        <f>VLOOKUP(Tabla14[[#This Row],[id]],Tabla2[],'aux buscarv'!G$1,FALSE)</f>
        <v>ESTAR</v>
      </c>
      <c r="H1733" s="61" t="str">
        <f>VLOOKUP(Tabla14[[#This Row],[id]],Tabla2[],'aux buscarv'!H$1,FALSE)</f>
        <v>BUENOS AIRES</v>
      </c>
      <c r="I1733" s="61">
        <f>VLOOKUP(Tabla14[[#This Row],[id]],Tabla2[],'aux buscarv'!I$1,FALSE)</f>
        <v>79</v>
      </c>
      <c r="J1733" s="61" t="str">
        <f>VLOOKUP(Tabla14[[#This Row],[id]],Tabla2[],'aux buscarv'!J$1,FALSE)</f>
        <v>CAÑUELAS</v>
      </c>
      <c r="K1733" s="61" t="str">
        <f>VLOOKUP(Tabla14[[#This Row],[id]],Tabla2[],'aux buscarv'!K$1,FALSE)</f>
        <v>SAN ESTEBAN</v>
      </c>
      <c r="L1733" s="61" t="str">
        <f>VLOOKUP(Tabla14[[#This Row],[id]],Tabla2[],'aux buscarv'!L$1,FALSE)</f>
        <v>PLAZA SAN ESTEBAN</v>
      </c>
      <c r="M1733" s="61" t="str">
        <f>VLOOKUP(Tabla14[[#This Row],[id]],Tabla2[],'aux buscarv'!M$1,FALSE)</f>
        <v>SANTA MARIA Y QUEBRACHO</v>
      </c>
      <c r="N1733" s="62" t="str">
        <f>VLOOKUP(Tabla14[[#This Row],[id]],Tabla2[],'aux buscarv'!N$1,FALSE)</f>
        <v>https://maps.app.goo.gl/8bWNSxMRyVNYT4S26</v>
      </c>
      <c r="O1733" t="s">
        <v>151</v>
      </c>
      <c r="P1733" t="s">
        <v>151</v>
      </c>
      <c r="Q1733" t="s">
        <v>142</v>
      </c>
      <c r="R1733">
        <v>78</v>
      </c>
    </row>
    <row r="1734" spans="1:18" x14ac:dyDescent="0.25">
      <c r="A1734" t="s">
        <v>1008</v>
      </c>
      <c r="B1734" s="46">
        <f>VLOOKUP(Tabla14[[#This Row],[id]],Tabla2[],'aux buscarv'!B$1,FALSE)</f>
        <v>45028</v>
      </c>
      <c r="C1734" s="61">
        <f>VLOOKUP(Tabla14[[#This Row],[id]],Tabla2[],'aux buscarv'!C$1,FALSE)</f>
        <v>12</v>
      </c>
      <c r="D1734" s="61">
        <f>VLOOKUP(Tabla14[[#This Row],[id]],Tabla2[],'aux buscarv'!D$1,FALSE)</f>
        <v>4</v>
      </c>
      <c r="E1734" s="61">
        <f>VLOOKUP(Tabla14[[#This Row],[id]],Tabla2[],'aux buscarv'!E$1,FALSE)</f>
        <v>2023</v>
      </c>
      <c r="F1734" s="61">
        <f>VLOOKUP(Tabla14[[#This Row],[id]],Tabla2[],'aux buscarv'!F$1,FALSE)</f>
        <v>16</v>
      </c>
      <c r="G1734" s="61" t="str">
        <f>VLOOKUP(Tabla14[[#This Row],[id]],Tabla2[],'aux buscarv'!G$1,FALSE)</f>
        <v>ESTAR</v>
      </c>
      <c r="H1734" s="61" t="str">
        <f>VLOOKUP(Tabla14[[#This Row],[id]],Tabla2[],'aux buscarv'!H$1,FALSE)</f>
        <v>BUENOS AIRES</v>
      </c>
      <c r="I1734" s="61">
        <f>VLOOKUP(Tabla14[[#This Row],[id]],Tabla2[],'aux buscarv'!I$1,FALSE)</f>
        <v>79</v>
      </c>
      <c r="J1734" s="61" t="str">
        <f>VLOOKUP(Tabla14[[#This Row],[id]],Tabla2[],'aux buscarv'!J$1,FALSE)</f>
        <v>CAÑUELAS</v>
      </c>
      <c r="K1734" s="61" t="str">
        <f>VLOOKUP(Tabla14[[#This Row],[id]],Tabla2[],'aux buscarv'!K$1,FALSE)</f>
        <v>SAN ESTEBAN</v>
      </c>
      <c r="L1734" s="61" t="str">
        <f>VLOOKUP(Tabla14[[#This Row],[id]],Tabla2[],'aux buscarv'!L$1,FALSE)</f>
        <v>PLAZA SAN ESTEBAN</v>
      </c>
      <c r="M1734" s="61" t="str">
        <f>VLOOKUP(Tabla14[[#This Row],[id]],Tabla2[],'aux buscarv'!M$1,FALSE)</f>
        <v>SANTA MARIA Y QUEBRACHO</v>
      </c>
      <c r="N1734" s="62" t="str">
        <f>VLOOKUP(Tabla14[[#This Row],[id]],Tabla2[],'aux buscarv'!N$1,FALSE)</f>
        <v>https://maps.app.goo.gl/8bWNSxMRyVNYT4S26</v>
      </c>
      <c r="O1734" t="s">
        <v>153</v>
      </c>
      <c r="P1734" t="s">
        <v>153</v>
      </c>
      <c r="Q1734" t="s">
        <v>111</v>
      </c>
      <c r="R1734">
        <v>2</v>
      </c>
    </row>
    <row r="1735" spans="1:18" x14ac:dyDescent="0.25">
      <c r="A1735" t="s">
        <v>1008</v>
      </c>
      <c r="B1735" s="46">
        <f>VLOOKUP(Tabla14[[#This Row],[id]],Tabla2[],'aux buscarv'!B$1,FALSE)</f>
        <v>45028</v>
      </c>
      <c r="C1735" s="61">
        <f>VLOOKUP(Tabla14[[#This Row],[id]],Tabla2[],'aux buscarv'!C$1,FALSE)</f>
        <v>12</v>
      </c>
      <c r="D1735" s="61">
        <f>VLOOKUP(Tabla14[[#This Row],[id]],Tabla2[],'aux buscarv'!D$1,FALSE)</f>
        <v>4</v>
      </c>
      <c r="E1735" s="61">
        <f>VLOOKUP(Tabla14[[#This Row],[id]],Tabla2[],'aux buscarv'!E$1,FALSE)</f>
        <v>2023</v>
      </c>
      <c r="F1735" s="61">
        <f>VLOOKUP(Tabla14[[#This Row],[id]],Tabla2[],'aux buscarv'!F$1,FALSE)</f>
        <v>16</v>
      </c>
      <c r="G1735" s="61" t="str">
        <f>VLOOKUP(Tabla14[[#This Row],[id]],Tabla2[],'aux buscarv'!G$1,FALSE)</f>
        <v>ESTAR</v>
      </c>
      <c r="H1735" s="61" t="str">
        <f>VLOOKUP(Tabla14[[#This Row],[id]],Tabla2[],'aux buscarv'!H$1,FALSE)</f>
        <v>BUENOS AIRES</v>
      </c>
      <c r="I1735" s="61">
        <f>VLOOKUP(Tabla14[[#This Row],[id]],Tabla2[],'aux buscarv'!I$1,FALSE)</f>
        <v>79</v>
      </c>
      <c r="J1735" s="61" t="str">
        <f>VLOOKUP(Tabla14[[#This Row],[id]],Tabla2[],'aux buscarv'!J$1,FALSE)</f>
        <v>CAÑUELAS</v>
      </c>
      <c r="K1735" s="61" t="str">
        <f>VLOOKUP(Tabla14[[#This Row],[id]],Tabla2[],'aux buscarv'!K$1,FALSE)</f>
        <v>SAN ESTEBAN</v>
      </c>
      <c r="L1735" s="61" t="str">
        <f>VLOOKUP(Tabla14[[#This Row],[id]],Tabla2[],'aux buscarv'!L$1,FALSE)</f>
        <v>PLAZA SAN ESTEBAN</v>
      </c>
      <c r="M1735" s="61" t="str">
        <f>VLOOKUP(Tabla14[[#This Row],[id]],Tabla2[],'aux buscarv'!M$1,FALSE)</f>
        <v>SANTA MARIA Y QUEBRACHO</v>
      </c>
      <c r="N1735" s="62" t="str">
        <f>VLOOKUP(Tabla14[[#This Row],[id]],Tabla2[],'aux buscarv'!N$1,FALSE)</f>
        <v>https://maps.app.goo.gl/8bWNSxMRyVNYT4S26</v>
      </c>
      <c r="O1735" t="s">
        <v>153</v>
      </c>
      <c r="P1735" t="s">
        <v>153</v>
      </c>
      <c r="Q1735" t="s">
        <v>154</v>
      </c>
      <c r="R1735">
        <v>14</v>
      </c>
    </row>
    <row r="1736" spans="1:18" x14ac:dyDescent="0.25">
      <c r="A1736" t="s">
        <v>1008</v>
      </c>
      <c r="B1736" s="46">
        <f>VLOOKUP(Tabla14[[#This Row],[id]],Tabla2[],'aux buscarv'!B$1,FALSE)</f>
        <v>45028</v>
      </c>
      <c r="C1736" s="61">
        <f>VLOOKUP(Tabla14[[#This Row],[id]],Tabla2[],'aux buscarv'!C$1,FALSE)</f>
        <v>12</v>
      </c>
      <c r="D1736" s="61">
        <f>VLOOKUP(Tabla14[[#This Row],[id]],Tabla2[],'aux buscarv'!D$1,FALSE)</f>
        <v>4</v>
      </c>
      <c r="E1736" s="61">
        <f>VLOOKUP(Tabla14[[#This Row],[id]],Tabla2[],'aux buscarv'!E$1,FALSE)</f>
        <v>2023</v>
      </c>
      <c r="F1736" s="61">
        <f>VLOOKUP(Tabla14[[#This Row],[id]],Tabla2[],'aux buscarv'!F$1,FALSE)</f>
        <v>16</v>
      </c>
      <c r="G1736" s="61" t="str">
        <f>VLOOKUP(Tabla14[[#This Row],[id]],Tabla2[],'aux buscarv'!G$1,FALSE)</f>
        <v>ESTAR</v>
      </c>
      <c r="H1736" s="61" t="str">
        <f>VLOOKUP(Tabla14[[#This Row],[id]],Tabla2[],'aux buscarv'!H$1,FALSE)</f>
        <v>BUENOS AIRES</v>
      </c>
      <c r="I1736" s="61">
        <f>VLOOKUP(Tabla14[[#This Row],[id]],Tabla2[],'aux buscarv'!I$1,FALSE)</f>
        <v>79</v>
      </c>
      <c r="J1736" s="61" t="str">
        <f>VLOOKUP(Tabla14[[#This Row],[id]],Tabla2[],'aux buscarv'!J$1,FALSE)</f>
        <v>CAÑUELAS</v>
      </c>
      <c r="K1736" s="61" t="str">
        <f>VLOOKUP(Tabla14[[#This Row],[id]],Tabla2[],'aux buscarv'!K$1,FALSE)</f>
        <v>SAN ESTEBAN</v>
      </c>
      <c r="L1736" s="61" t="str">
        <f>VLOOKUP(Tabla14[[#This Row],[id]],Tabla2[],'aux buscarv'!L$1,FALSE)</f>
        <v>PLAZA SAN ESTEBAN</v>
      </c>
      <c r="M1736" s="61" t="str">
        <f>VLOOKUP(Tabla14[[#This Row],[id]],Tabla2[],'aux buscarv'!M$1,FALSE)</f>
        <v>SANTA MARIA Y QUEBRACHO</v>
      </c>
      <c r="N1736" s="62" t="str">
        <f>VLOOKUP(Tabla14[[#This Row],[id]],Tabla2[],'aux buscarv'!N$1,FALSE)</f>
        <v>https://maps.app.goo.gl/8bWNSxMRyVNYT4S26</v>
      </c>
      <c r="O1736" t="s">
        <v>153</v>
      </c>
      <c r="P1736" t="s">
        <v>153</v>
      </c>
      <c r="Q1736" t="s">
        <v>155</v>
      </c>
      <c r="R1736">
        <v>1</v>
      </c>
    </row>
    <row r="1737" spans="1:18" x14ac:dyDescent="0.25">
      <c r="A1737" t="s">
        <v>1008</v>
      </c>
      <c r="B1737" s="46">
        <f>VLOOKUP(Tabla14[[#This Row],[id]],Tabla2[],'aux buscarv'!B$1,FALSE)</f>
        <v>45028</v>
      </c>
      <c r="C1737" s="61">
        <f>VLOOKUP(Tabla14[[#This Row],[id]],Tabla2[],'aux buscarv'!C$1,FALSE)</f>
        <v>12</v>
      </c>
      <c r="D1737" s="61">
        <f>VLOOKUP(Tabla14[[#This Row],[id]],Tabla2[],'aux buscarv'!D$1,FALSE)</f>
        <v>4</v>
      </c>
      <c r="E1737" s="61">
        <f>VLOOKUP(Tabla14[[#This Row],[id]],Tabla2[],'aux buscarv'!E$1,FALSE)</f>
        <v>2023</v>
      </c>
      <c r="F1737" s="61">
        <f>VLOOKUP(Tabla14[[#This Row],[id]],Tabla2[],'aux buscarv'!F$1,FALSE)</f>
        <v>16</v>
      </c>
      <c r="G1737" s="61" t="str">
        <f>VLOOKUP(Tabla14[[#This Row],[id]],Tabla2[],'aux buscarv'!G$1,FALSE)</f>
        <v>ESTAR</v>
      </c>
      <c r="H1737" s="61" t="str">
        <f>VLOOKUP(Tabla14[[#This Row],[id]],Tabla2[],'aux buscarv'!H$1,FALSE)</f>
        <v>BUENOS AIRES</v>
      </c>
      <c r="I1737" s="61">
        <f>VLOOKUP(Tabla14[[#This Row],[id]],Tabla2[],'aux buscarv'!I$1,FALSE)</f>
        <v>79</v>
      </c>
      <c r="J1737" s="61" t="str">
        <f>VLOOKUP(Tabla14[[#This Row],[id]],Tabla2[],'aux buscarv'!J$1,FALSE)</f>
        <v>CAÑUELAS</v>
      </c>
      <c r="K1737" s="61" t="str">
        <f>VLOOKUP(Tabla14[[#This Row],[id]],Tabla2[],'aux buscarv'!K$1,FALSE)</f>
        <v>SAN ESTEBAN</v>
      </c>
      <c r="L1737" s="61" t="str">
        <f>VLOOKUP(Tabla14[[#This Row],[id]],Tabla2[],'aux buscarv'!L$1,FALSE)</f>
        <v>PLAZA SAN ESTEBAN</v>
      </c>
      <c r="M1737" s="61" t="str">
        <f>VLOOKUP(Tabla14[[#This Row],[id]],Tabla2[],'aux buscarv'!M$1,FALSE)</f>
        <v>SANTA MARIA Y QUEBRACHO</v>
      </c>
      <c r="N1737" s="62" t="str">
        <f>VLOOKUP(Tabla14[[#This Row],[id]],Tabla2[],'aux buscarv'!N$1,FALSE)</f>
        <v>https://maps.app.goo.gl/8bWNSxMRyVNYT4S26</v>
      </c>
      <c r="O1737" t="s">
        <v>153</v>
      </c>
      <c r="P1737" t="s">
        <v>153</v>
      </c>
      <c r="Q1737" t="s">
        <v>157</v>
      </c>
      <c r="R1737">
        <v>1</v>
      </c>
    </row>
    <row r="1738" spans="1:18" x14ac:dyDescent="0.25">
      <c r="A1738" t="s">
        <v>1008</v>
      </c>
      <c r="B1738" s="46">
        <f>VLOOKUP(Tabla14[[#This Row],[id]],Tabla2[],'aux buscarv'!B$1,FALSE)</f>
        <v>45028</v>
      </c>
      <c r="C1738" s="61">
        <f>VLOOKUP(Tabla14[[#This Row],[id]],Tabla2[],'aux buscarv'!C$1,FALSE)</f>
        <v>12</v>
      </c>
      <c r="D1738" s="61">
        <f>VLOOKUP(Tabla14[[#This Row],[id]],Tabla2[],'aux buscarv'!D$1,FALSE)</f>
        <v>4</v>
      </c>
      <c r="E1738" s="61">
        <f>VLOOKUP(Tabla14[[#This Row],[id]],Tabla2[],'aux buscarv'!E$1,FALSE)</f>
        <v>2023</v>
      </c>
      <c r="F1738" s="61">
        <f>VLOOKUP(Tabla14[[#This Row],[id]],Tabla2[],'aux buscarv'!F$1,FALSE)</f>
        <v>16</v>
      </c>
      <c r="G1738" s="61" t="str">
        <f>VLOOKUP(Tabla14[[#This Row],[id]],Tabla2[],'aux buscarv'!G$1,FALSE)</f>
        <v>ESTAR</v>
      </c>
      <c r="H1738" s="61" t="str">
        <f>VLOOKUP(Tabla14[[#This Row],[id]],Tabla2[],'aux buscarv'!H$1,FALSE)</f>
        <v>BUENOS AIRES</v>
      </c>
      <c r="I1738" s="61">
        <f>VLOOKUP(Tabla14[[#This Row],[id]],Tabla2[],'aux buscarv'!I$1,FALSE)</f>
        <v>79</v>
      </c>
      <c r="J1738" s="61" t="str">
        <f>VLOOKUP(Tabla14[[#This Row],[id]],Tabla2[],'aux buscarv'!J$1,FALSE)</f>
        <v>CAÑUELAS</v>
      </c>
      <c r="K1738" s="61" t="str">
        <f>VLOOKUP(Tabla14[[#This Row],[id]],Tabla2[],'aux buscarv'!K$1,FALSE)</f>
        <v>SAN ESTEBAN</v>
      </c>
      <c r="L1738" s="61" t="str">
        <f>VLOOKUP(Tabla14[[#This Row],[id]],Tabla2[],'aux buscarv'!L$1,FALSE)</f>
        <v>PLAZA SAN ESTEBAN</v>
      </c>
      <c r="M1738" s="61" t="str">
        <f>VLOOKUP(Tabla14[[#This Row],[id]],Tabla2[],'aux buscarv'!M$1,FALSE)</f>
        <v>SANTA MARIA Y QUEBRACHO</v>
      </c>
      <c r="N1738" s="62" t="str">
        <f>VLOOKUP(Tabla14[[#This Row],[id]],Tabla2[],'aux buscarv'!N$1,FALSE)</f>
        <v>https://maps.app.goo.gl/8bWNSxMRyVNYT4S26</v>
      </c>
      <c r="O1738" t="s">
        <v>153</v>
      </c>
      <c r="P1738" t="s">
        <v>153</v>
      </c>
      <c r="Q1738" t="s">
        <v>158</v>
      </c>
      <c r="R1738">
        <v>1</v>
      </c>
    </row>
    <row r="1739" spans="1:18" x14ac:dyDescent="0.25">
      <c r="A1739" t="s">
        <v>1008</v>
      </c>
      <c r="B1739" s="46">
        <f>VLOOKUP(Tabla14[[#This Row],[id]],Tabla2[],'aux buscarv'!B$1,FALSE)</f>
        <v>45028</v>
      </c>
      <c r="C1739" s="61">
        <f>VLOOKUP(Tabla14[[#This Row],[id]],Tabla2[],'aux buscarv'!C$1,FALSE)</f>
        <v>12</v>
      </c>
      <c r="D1739" s="61">
        <f>VLOOKUP(Tabla14[[#This Row],[id]],Tabla2[],'aux buscarv'!D$1,FALSE)</f>
        <v>4</v>
      </c>
      <c r="E1739" s="61">
        <f>VLOOKUP(Tabla14[[#This Row],[id]],Tabla2[],'aux buscarv'!E$1,FALSE)</f>
        <v>2023</v>
      </c>
      <c r="F1739" s="61">
        <f>VLOOKUP(Tabla14[[#This Row],[id]],Tabla2[],'aux buscarv'!F$1,FALSE)</f>
        <v>16</v>
      </c>
      <c r="G1739" s="61" t="str">
        <f>VLOOKUP(Tabla14[[#This Row],[id]],Tabla2[],'aux buscarv'!G$1,FALSE)</f>
        <v>ESTAR</v>
      </c>
      <c r="H1739" s="61" t="str">
        <f>VLOOKUP(Tabla14[[#This Row],[id]],Tabla2[],'aux buscarv'!H$1,FALSE)</f>
        <v>BUENOS AIRES</v>
      </c>
      <c r="I1739" s="61">
        <f>VLOOKUP(Tabla14[[#This Row],[id]],Tabla2[],'aux buscarv'!I$1,FALSE)</f>
        <v>79</v>
      </c>
      <c r="J1739" s="61" t="str">
        <f>VLOOKUP(Tabla14[[#This Row],[id]],Tabla2[],'aux buscarv'!J$1,FALSE)</f>
        <v>CAÑUELAS</v>
      </c>
      <c r="K1739" s="61" t="str">
        <f>VLOOKUP(Tabla14[[#This Row],[id]],Tabla2[],'aux buscarv'!K$1,FALSE)</f>
        <v>SAN ESTEBAN</v>
      </c>
      <c r="L1739" s="61" t="str">
        <f>VLOOKUP(Tabla14[[#This Row],[id]],Tabla2[],'aux buscarv'!L$1,FALSE)</f>
        <v>PLAZA SAN ESTEBAN</v>
      </c>
      <c r="M1739" s="61" t="str">
        <f>VLOOKUP(Tabla14[[#This Row],[id]],Tabla2[],'aux buscarv'!M$1,FALSE)</f>
        <v>SANTA MARIA Y QUEBRACHO</v>
      </c>
      <c r="N1739" s="62" t="str">
        <f>VLOOKUP(Tabla14[[#This Row],[id]],Tabla2[],'aux buscarv'!N$1,FALSE)</f>
        <v>https://maps.app.goo.gl/8bWNSxMRyVNYT4S26</v>
      </c>
      <c r="O1739" t="s">
        <v>153</v>
      </c>
      <c r="P1739" t="s">
        <v>153</v>
      </c>
      <c r="Q1739" t="s">
        <v>134</v>
      </c>
      <c r="R1739">
        <v>2</v>
      </c>
    </row>
    <row r="1740" spans="1:18" x14ac:dyDescent="0.25">
      <c r="A1740" t="s">
        <v>956</v>
      </c>
      <c r="B1740" s="46">
        <f>VLOOKUP(Tabla14[[#This Row],[id]],Tabla2[],'aux buscarv'!B$1,FALSE)</f>
        <v>45029</v>
      </c>
      <c r="C1740" s="61">
        <f>VLOOKUP(Tabla14[[#This Row],[id]],Tabla2[],'aux buscarv'!C$1,FALSE)</f>
        <v>13</v>
      </c>
      <c r="D1740" s="61">
        <f>VLOOKUP(Tabla14[[#This Row],[id]],Tabla2[],'aux buscarv'!D$1,FALSE)</f>
        <v>4</v>
      </c>
      <c r="E1740" s="61">
        <f>VLOOKUP(Tabla14[[#This Row],[id]],Tabla2[],'aux buscarv'!E$1,FALSE)</f>
        <v>2023</v>
      </c>
      <c r="F1740" s="61">
        <f>VLOOKUP(Tabla14[[#This Row],[id]],Tabla2[],'aux buscarv'!F$1,FALSE)</f>
        <v>16</v>
      </c>
      <c r="G1740" s="61" t="str">
        <f>VLOOKUP(Tabla14[[#This Row],[id]],Tabla2[],'aux buscarv'!G$1,FALSE)</f>
        <v>EETB</v>
      </c>
      <c r="H1740" s="61" t="str">
        <f>VLOOKUP(Tabla14[[#This Row],[id]],Tabla2[],'aux buscarv'!H$1,FALSE)</f>
        <v>BUENOS AIRES</v>
      </c>
      <c r="I1740" s="61">
        <f>VLOOKUP(Tabla14[[#This Row],[id]],Tabla2[],'aux buscarv'!I$1,FALSE)</f>
        <v>75</v>
      </c>
      <c r="J1740" s="61" t="str">
        <f>VLOOKUP(Tabla14[[#This Row],[id]],Tabla2[],'aux buscarv'!J$1,FALSE)</f>
        <v>MALVINAS ARGENTINAS</v>
      </c>
      <c r="K1740" s="61" t="str">
        <f>VLOOKUP(Tabla14[[#This Row],[id]],Tabla2[],'aux buscarv'!K$1,FALSE)</f>
        <v>INGENIERO ADOLFO SOURDEAUX</v>
      </c>
      <c r="L1740" s="61" t="str">
        <f>VLOOKUP(Tabla14[[#This Row],[id]],Tabla2[],'aux buscarv'!L$1,FALSE)</f>
        <v>PLAZA GUEMES</v>
      </c>
      <c r="M1740" s="61" t="str">
        <f>VLOOKUP(Tabla14[[#This Row],[id]],Tabla2[],'aux buscarv'!M$1,FALSE)</f>
        <v>GENERAL PICO Y SANABRIA</v>
      </c>
      <c r="N1740" s="62" t="str">
        <f>VLOOKUP(Tabla14[[#This Row],[id]],Tabla2[],'aux buscarv'!N$1,FALSE)</f>
        <v>https://goo.gl/maps/i2Q94mSQUCWAJCaT9</v>
      </c>
      <c r="O1740" t="s">
        <v>109</v>
      </c>
      <c r="P1740" t="s">
        <v>110</v>
      </c>
      <c r="Q1740" t="s">
        <v>111</v>
      </c>
      <c r="R1740">
        <v>100</v>
      </c>
    </row>
    <row r="1741" spans="1:18" x14ac:dyDescent="0.25">
      <c r="A1741" t="s">
        <v>956</v>
      </c>
      <c r="B1741" s="46">
        <f>VLOOKUP(Tabla14[[#This Row],[id]],Tabla2[],'aux buscarv'!B$1,FALSE)</f>
        <v>45029</v>
      </c>
      <c r="C1741" s="61">
        <f>VLOOKUP(Tabla14[[#This Row],[id]],Tabla2[],'aux buscarv'!C$1,FALSE)</f>
        <v>13</v>
      </c>
      <c r="D1741" s="61">
        <f>VLOOKUP(Tabla14[[#This Row],[id]],Tabla2[],'aux buscarv'!D$1,FALSE)</f>
        <v>4</v>
      </c>
      <c r="E1741" s="61">
        <f>VLOOKUP(Tabla14[[#This Row],[id]],Tabla2[],'aux buscarv'!E$1,FALSE)</f>
        <v>2023</v>
      </c>
      <c r="F1741" s="61">
        <f>VLOOKUP(Tabla14[[#This Row],[id]],Tabla2[],'aux buscarv'!F$1,FALSE)</f>
        <v>16</v>
      </c>
      <c r="G1741" s="61" t="str">
        <f>VLOOKUP(Tabla14[[#This Row],[id]],Tabla2[],'aux buscarv'!G$1,FALSE)</f>
        <v>EETB</v>
      </c>
      <c r="H1741" s="61" t="str">
        <f>VLOOKUP(Tabla14[[#This Row],[id]],Tabla2[],'aux buscarv'!H$1,FALSE)</f>
        <v>BUENOS AIRES</v>
      </c>
      <c r="I1741" s="61">
        <f>VLOOKUP(Tabla14[[#This Row],[id]],Tabla2[],'aux buscarv'!I$1,FALSE)</f>
        <v>75</v>
      </c>
      <c r="J1741" s="61" t="str">
        <f>VLOOKUP(Tabla14[[#This Row],[id]],Tabla2[],'aux buscarv'!J$1,FALSE)</f>
        <v>MALVINAS ARGENTINAS</v>
      </c>
      <c r="K1741" s="61" t="str">
        <f>VLOOKUP(Tabla14[[#This Row],[id]],Tabla2[],'aux buscarv'!K$1,FALSE)</f>
        <v>INGENIERO ADOLFO SOURDEAUX</v>
      </c>
      <c r="L1741" s="61" t="str">
        <f>VLOOKUP(Tabla14[[#This Row],[id]],Tabla2[],'aux buscarv'!L$1,FALSE)</f>
        <v>PLAZA GUEMES</v>
      </c>
      <c r="M1741" s="61" t="str">
        <f>VLOOKUP(Tabla14[[#This Row],[id]],Tabla2[],'aux buscarv'!M$1,FALSE)</f>
        <v>GENERAL PICO Y SANABRIA</v>
      </c>
      <c r="N1741" s="62" t="str">
        <f>VLOOKUP(Tabla14[[#This Row],[id]],Tabla2[],'aux buscarv'!N$1,FALSE)</f>
        <v>https://goo.gl/maps/i2Q94mSQUCWAJCaT9</v>
      </c>
      <c r="O1741" t="s">
        <v>109</v>
      </c>
      <c r="P1741" t="s">
        <v>110</v>
      </c>
      <c r="Q1741" t="s">
        <v>112</v>
      </c>
      <c r="R1741">
        <v>135</v>
      </c>
    </row>
    <row r="1742" spans="1:18" x14ac:dyDescent="0.25">
      <c r="A1742" t="s">
        <v>956</v>
      </c>
      <c r="B1742" s="46">
        <f>VLOOKUP(Tabla14[[#This Row],[id]],Tabla2[],'aux buscarv'!B$1,FALSE)</f>
        <v>45029</v>
      </c>
      <c r="C1742" s="61">
        <f>VLOOKUP(Tabla14[[#This Row],[id]],Tabla2[],'aux buscarv'!C$1,FALSE)</f>
        <v>13</v>
      </c>
      <c r="D1742" s="61">
        <f>VLOOKUP(Tabla14[[#This Row],[id]],Tabla2[],'aux buscarv'!D$1,FALSE)</f>
        <v>4</v>
      </c>
      <c r="E1742" s="61">
        <f>VLOOKUP(Tabla14[[#This Row],[id]],Tabla2[],'aux buscarv'!E$1,FALSE)</f>
        <v>2023</v>
      </c>
      <c r="F1742" s="61">
        <f>VLOOKUP(Tabla14[[#This Row],[id]],Tabla2[],'aux buscarv'!F$1,FALSE)</f>
        <v>16</v>
      </c>
      <c r="G1742" s="61" t="str">
        <f>VLOOKUP(Tabla14[[#This Row],[id]],Tabla2[],'aux buscarv'!G$1,FALSE)</f>
        <v>EETB</v>
      </c>
      <c r="H1742" s="61" t="str">
        <f>VLOOKUP(Tabla14[[#This Row],[id]],Tabla2[],'aux buscarv'!H$1,FALSE)</f>
        <v>BUENOS AIRES</v>
      </c>
      <c r="I1742" s="61">
        <f>VLOOKUP(Tabla14[[#This Row],[id]],Tabla2[],'aux buscarv'!I$1,FALSE)</f>
        <v>75</v>
      </c>
      <c r="J1742" s="61" t="str">
        <f>VLOOKUP(Tabla14[[#This Row],[id]],Tabla2[],'aux buscarv'!J$1,FALSE)</f>
        <v>MALVINAS ARGENTINAS</v>
      </c>
      <c r="K1742" s="61" t="str">
        <f>VLOOKUP(Tabla14[[#This Row],[id]],Tabla2[],'aux buscarv'!K$1,FALSE)</f>
        <v>INGENIERO ADOLFO SOURDEAUX</v>
      </c>
      <c r="L1742" s="61" t="str">
        <f>VLOOKUP(Tabla14[[#This Row],[id]],Tabla2[],'aux buscarv'!L$1,FALSE)</f>
        <v>PLAZA GUEMES</v>
      </c>
      <c r="M1742" s="61" t="str">
        <f>VLOOKUP(Tabla14[[#This Row],[id]],Tabla2[],'aux buscarv'!M$1,FALSE)</f>
        <v>GENERAL PICO Y SANABRIA</v>
      </c>
      <c r="N1742" s="62" t="str">
        <f>VLOOKUP(Tabla14[[#This Row],[id]],Tabla2[],'aux buscarv'!N$1,FALSE)</f>
        <v>https://goo.gl/maps/i2Q94mSQUCWAJCaT9</v>
      </c>
      <c r="O1742" t="s">
        <v>109</v>
      </c>
      <c r="P1742" t="s">
        <v>113</v>
      </c>
      <c r="Q1742" t="s">
        <v>112</v>
      </c>
      <c r="R1742">
        <v>17</v>
      </c>
    </row>
    <row r="1743" spans="1:18" x14ac:dyDescent="0.25">
      <c r="A1743" t="s">
        <v>956</v>
      </c>
      <c r="B1743" s="46">
        <f>VLOOKUP(Tabla14[[#This Row],[id]],Tabla2[],'aux buscarv'!B$1,FALSE)</f>
        <v>45029</v>
      </c>
      <c r="C1743" s="61">
        <f>VLOOKUP(Tabla14[[#This Row],[id]],Tabla2[],'aux buscarv'!C$1,FALSE)</f>
        <v>13</v>
      </c>
      <c r="D1743" s="61">
        <f>VLOOKUP(Tabla14[[#This Row],[id]],Tabla2[],'aux buscarv'!D$1,FALSE)</f>
        <v>4</v>
      </c>
      <c r="E1743" s="61">
        <f>VLOOKUP(Tabla14[[#This Row],[id]],Tabla2[],'aux buscarv'!E$1,FALSE)</f>
        <v>2023</v>
      </c>
      <c r="F1743" s="61">
        <f>VLOOKUP(Tabla14[[#This Row],[id]],Tabla2[],'aux buscarv'!F$1,FALSE)</f>
        <v>16</v>
      </c>
      <c r="G1743" s="61" t="str">
        <f>VLOOKUP(Tabla14[[#This Row],[id]],Tabla2[],'aux buscarv'!G$1,FALSE)</f>
        <v>EETB</v>
      </c>
      <c r="H1743" s="61" t="str">
        <f>VLOOKUP(Tabla14[[#This Row],[id]],Tabla2[],'aux buscarv'!H$1,FALSE)</f>
        <v>BUENOS AIRES</v>
      </c>
      <c r="I1743" s="61">
        <f>VLOOKUP(Tabla14[[#This Row],[id]],Tabla2[],'aux buscarv'!I$1,FALSE)</f>
        <v>75</v>
      </c>
      <c r="J1743" s="61" t="str">
        <f>VLOOKUP(Tabla14[[#This Row],[id]],Tabla2[],'aux buscarv'!J$1,FALSE)</f>
        <v>MALVINAS ARGENTINAS</v>
      </c>
      <c r="K1743" s="61" t="str">
        <f>VLOOKUP(Tabla14[[#This Row],[id]],Tabla2[],'aux buscarv'!K$1,FALSE)</f>
        <v>INGENIERO ADOLFO SOURDEAUX</v>
      </c>
      <c r="L1743" s="61" t="str">
        <f>VLOOKUP(Tabla14[[#This Row],[id]],Tabla2[],'aux buscarv'!L$1,FALSE)</f>
        <v>PLAZA GUEMES</v>
      </c>
      <c r="M1743" s="61" t="str">
        <f>VLOOKUP(Tabla14[[#This Row],[id]],Tabla2[],'aux buscarv'!M$1,FALSE)</f>
        <v>GENERAL PICO Y SANABRIA</v>
      </c>
      <c r="N1743" s="62" t="str">
        <f>VLOOKUP(Tabla14[[#This Row],[id]],Tabla2[],'aux buscarv'!N$1,FALSE)</f>
        <v>https://goo.gl/maps/i2Q94mSQUCWAJCaT9</v>
      </c>
      <c r="O1743" t="s">
        <v>114</v>
      </c>
      <c r="P1743" t="s">
        <v>115</v>
      </c>
      <c r="Q1743" t="s">
        <v>111</v>
      </c>
      <c r="R1743">
        <v>90</v>
      </c>
    </row>
    <row r="1744" spans="1:18" x14ac:dyDescent="0.25">
      <c r="A1744" t="s">
        <v>956</v>
      </c>
      <c r="B1744" s="46">
        <f>VLOOKUP(Tabla14[[#This Row],[id]],Tabla2[],'aux buscarv'!B$1,FALSE)</f>
        <v>45029</v>
      </c>
      <c r="C1744" s="61">
        <f>VLOOKUP(Tabla14[[#This Row],[id]],Tabla2[],'aux buscarv'!C$1,FALSE)</f>
        <v>13</v>
      </c>
      <c r="D1744" s="61">
        <f>VLOOKUP(Tabla14[[#This Row],[id]],Tabla2[],'aux buscarv'!D$1,FALSE)</f>
        <v>4</v>
      </c>
      <c r="E1744" s="61">
        <f>VLOOKUP(Tabla14[[#This Row],[id]],Tabla2[],'aux buscarv'!E$1,FALSE)</f>
        <v>2023</v>
      </c>
      <c r="F1744" s="61">
        <f>VLOOKUP(Tabla14[[#This Row],[id]],Tabla2[],'aux buscarv'!F$1,FALSE)</f>
        <v>16</v>
      </c>
      <c r="G1744" s="61" t="str">
        <f>VLOOKUP(Tabla14[[#This Row],[id]],Tabla2[],'aux buscarv'!G$1,FALSE)</f>
        <v>EETB</v>
      </c>
      <c r="H1744" s="61" t="str">
        <f>VLOOKUP(Tabla14[[#This Row],[id]],Tabla2[],'aux buscarv'!H$1,FALSE)</f>
        <v>BUENOS AIRES</v>
      </c>
      <c r="I1744" s="61">
        <f>VLOOKUP(Tabla14[[#This Row],[id]],Tabla2[],'aux buscarv'!I$1,FALSE)</f>
        <v>75</v>
      </c>
      <c r="J1744" s="61" t="str">
        <f>VLOOKUP(Tabla14[[#This Row],[id]],Tabla2[],'aux buscarv'!J$1,FALSE)</f>
        <v>MALVINAS ARGENTINAS</v>
      </c>
      <c r="K1744" s="61" t="str">
        <f>VLOOKUP(Tabla14[[#This Row],[id]],Tabla2[],'aux buscarv'!K$1,FALSE)</f>
        <v>INGENIERO ADOLFO SOURDEAUX</v>
      </c>
      <c r="L1744" s="61" t="str">
        <f>VLOOKUP(Tabla14[[#This Row],[id]],Tabla2[],'aux buscarv'!L$1,FALSE)</f>
        <v>PLAZA GUEMES</v>
      </c>
      <c r="M1744" s="61" t="str">
        <f>VLOOKUP(Tabla14[[#This Row],[id]],Tabla2[],'aux buscarv'!M$1,FALSE)</f>
        <v>GENERAL PICO Y SANABRIA</v>
      </c>
      <c r="N1744" s="62" t="str">
        <f>VLOOKUP(Tabla14[[#This Row],[id]],Tabla2[],'aux buscarv'!N$1,FALSE)</f>
        <v>https://goo.gl/maps/i2Q94mSQUCWAJCaT9</v>
      </c>
      <c r="O1744" t="s">
        <v>114</v>
      </c>
      <c r="P1744" t="s">
        <v>123</v>
      </c>
      <c r="Q1744" t="s">
        <v>111</v>
      </c>
      <c r="R1744">
        <v>93</v>
      </c>
    </row>
    <row r="1745" spans="1:18" x14ac:dyDescent="0.25">
      <c r="A1745" t="s">
        <v>1009</v>
      </c>
      <c r="B1745" s="46">
        <f>VLOOKUP(Tabla14[[#This Row],[id]],Tabla2[],'aux buscarv'!B$1,FALSE)</f>
        <v>45029</v>
      </c>
      <c r="C1745" s="61">
        <f>VLOOKUP(Tabla14[[#This Row],[id]],Tabla2[],'aux buscarv'!C$1,FALSE)</f>
        <v>13</v>
      </c>
      <c r="D1745" s="61">
        <f>VLOOKUP(Tabla14[[#This Row],[id]],Tabla2[],'aux buscarv'!D$1,FALSE)</f>
        <v>4</v>
      </c>
      <c r="E1745" s="61">
        <f>VLOOKUP(Tabla14[[#This Row],[id]],Tabla2[],'aux buscarv'!E$1,FALSE)</f>
        <v>2023</v>
      </c>
      <c r="F1745" s="61">
        <f>VLOOKUP(Tabla14[[#This Row],[id]],Tabla2[],'aux buscarv'!F$1,FALSE)</f>
        <v>16</v>
      </c>
      <c r="G1745" s="61" t="str">
        <f>VLOOKUP(Tabla14[[#This Row],[id]],Tabla2[],'aux buscarv'!G$1,FALSE)</f>
        <v>ESTAR</v>
      </c>
      <c r="H1745" s="61" t="str">
        <f>VLOOKUP(Tabla14[[#This Row],[id]],Tabla2[],'aux buscarv'!H$1,FALSE)</f>
        <v>BUENOS AIRES</v>
      </c>
      <c r="I1745" s="61">
        <f>VLOOKUP(Tabla14[[#This Row],[id]],Tabla2[],'aux buscarv'!I$1,FALSE)</f>
        <v>79</v>
      </c>
      <c r="J1745" s="61" t="str">
        <f>VLOOKUP(Tabla14[[#This Row],[id]],Tabla2[],'aux buscarv'!J$1,FALSE)</f>
        <v>CAÑUELAS</v>
      </c>
      <c r="K1745" s="61" t="str">
        <f>VLOOKUP(Tabla14[[#This Row],[id]],Tabla2[],'aux buscarv'!K$1,FALSE)</f>
        <v>SAN ESTEBAN</v>
      </c>
      <c r="L1745" s="61" t="str">
        <f>VLOOKUP(Tabla14[[#This Row],[id]],Tabla2[],'aux buscarv'!L$1,FALSE)</f>
        <v>PLAZA SAN ESTEBAN</v>
      </c>
      <c r="M1745" s="61" t="str">
        <f>VLOOKUP(Tabla14[[#This Row],[id]],Tabla2[],'aux buscarv'!M$1,FALSE)</f>
        <v>SANTA MARIA Y QUEBRACHO</v>
      </c>
      <c r="N1745" s="62" t="str">
        <f>VLOOKUP(Tabla14[[#This Row],[id]],Tabla2[],'aux buscarv'!N$1,FALSE)</f>
        <v>https://maps.app.goo.gl/8bWNSxMRyVNYT4S26</v>
      </c>
      <c r="O1745" t="s">
        <v>109</v>
      </c>
      <c r="P1745" t="s">
        <v>110</v>
      </c>
      <c r="Q1745" t="s">
        <v>111</v>
      </c>
      <c r="R1745">
        <v>34</v>
      </c>
    </row>
    <row r="1746" spans="1:18" x14ac:dyDescent="0.25">
      <c r="A1746" t="s">
        <v>1009</v>
      </c>
      <c r="B1746" s="46">
        <f>VLOOKUP(Tabla14[[#This Row],[id]],Tabla2[],'aux buscarv'!B$1,FALSE)</f>
        <v>45029</v>
      </c>
      <c r="C1746" s="61">
        <f>VLOOKUP(Tabla14[[#This Row],[id]],Tabla2[],'aux buscarv'!C$1,FALSE)</f>
        <v>13</v>
      </c>
      <c r="D1746" s="61">
        <f>VLOOKUP(Tabla14[[#This Row],[id]],Tabla2[],'aux buscarv'!D$1,FALSE)</f>
        <v>4</v>
      </c>
      <c r="E1746" s="61">
        <f>VLOOKUP(Tabla14[[#This Row],[id]],Tabla2[],'aux buscarv'!E$1,FALSE)</f>
        <v>2023</v>
      </c>
      <c r="F1746" s="61">
        <f>VLOOKUP(Tabla14[[#This Row],[id]],Tabla2[],'aux buscarv'!F$1,FALSE)</f>
        <v>16</v>
      </c>
      <c r="G1746" s="61" t="str">
        <f>VLOOKUP(Tabla14[[#This Row],[id]],Tabla2[],'aux buscarv'!G$1,FALSE)</f>
        <v>ESTAR</v>
      </c>
      <c r="H1746" s="61" t="str">
        <f>VLOOKUP(Tabla14[[#This Row],[id]],Tabla2[],'aux buscarv'!H$1,FALSE)</f>
        <v>BUENOS AIRES</v>
      </c>
      <c r="I1746" s="61">
        <f>VLOOKUP(Tabla14[[#This Row],[id]],Tabla2[],'aux buscarv'!I$1,FALSE)</f>
        <v>79</v>
      </c>
      <c r="J1746" s="61" t="str">
        <f>VLOOKUP(Tabla14[[#This Row],[id]],Tabla2[],'aux buscarv'!J$1,FALSE)</f>
        <v>CAÑUELAS</v>
      </c>
      <c r="K1746" s="61" t="str">
        <f>VLOOKUP(Tabla14[[#This Row],[id]],Tabla2[],'aux buscarv'!K$1,FALSE)</f>
        <v>SAN ESTEBAN</v>
      </c>
      <c r="L1746" s="61" t="str">
        <f>VLOOKUP(Tabla14[[#This Row],[id]],Tabla2[],'aux buscarv'!L$1,FALSE)</f>
        <v>PLAZA SAN ESTEBAN</v>
      </c>
      <c r="M1746" s="61" t="str">
        <f>VLOOKUP(Tabla14[[#This Row],[id]],Tabla2[],'aux buscarv'!M$1,FALSE)</f>
        <v>SANTA MARIA Y QUEBRACHO</v>
      </c>
      <c r="N1746" s="62" t="str">
        <f>VLOOKUP(Tabla14[[#This Row],[id]],Tabla2[],'aux buscarv'!N$1,FALSE)</f>
        <v>https://maps.app.goo.gl/8bWNSxMRyVNYT4S26</v>
      </c>
      <c r="O1746" t="s">
        <v>109</v>
      </c>
      <c r="P1746" t="s">
        <v>110</v>
      </c>
      <c r="Q1746" t="s">
        <v>112</v>
      </c>
      <c r="R1746">
        <v>50</v>
      </c>
    </row>
    <row r="1747" spans="1:18" x14ac:dyDescent="0.25">
      <c r="A1747" t="s">
        <v>1009</v>
      </c>
      <c r="B1747" s="46">
        <f>VLOOKUP(Tabla14[[#This Row],[id]],Tabla2[],'aux buscarv'!B$1,FALSE)</f>
        <v>45029</v>
      </c>
      <c r="C1747" s="61">
        <f>VLOOKUP(Tabla14[[#This Row],[id]],Tabla2[],'aux buscarv'!C$1,FALSE)</f>
        <v>13</v>
      </c>
      <c r="D1747" s="61">
        <f>VLOOKUP(Tabla14[[#This Row],[id]],Tabla2[],'aux buscarv'!D$1,FALSE)</f>
        <v>4</v>
      </c>
      <c r="E1747" s="61">
        <f>VLOOKUP(Tabla14[[#This Row],[id]],Tabla2[],'aux buscarv'!E$1,FALSE)</f>
        <v>2023</v>
      </c>
      <c r="F1747" s="61">
        <f>VLOOKUP(Tabla14[[#This Row],[id]],Tabla2[],'aux buscarv'!F$1,FALSE)</f>
        <v>16</v>
      </c>
      <c r="G1747" s="61" t="str">
        <f>VLOOKUP(Tabla14[[#This Row],[id]],Tabla2[],'aux buscarv'!G$1,FALSE)</f>
        <v>ESTAR</v>
      </c>
      <c r="H1747" s="61" t="str">
        <f>VLOOKUP(Tabla14[[#This Row],[id]],Tabla2[],'aux buscarv'!H$1,FALSE)</f>
        <v>BUENOS AIRES</v>
      </c>
      <c r="I1747" s="61">
        <f>VLOOKUP(Tabla14[[#This Row],[id]],Tabla2[],'aux buscarv'!I$1,FALSE)</f>
        <v>79</v>
      </c>
      <c r="J1747" s="61" t="str">
        <f>VLOOKUP(Tabla14[[#This Row],[id]],Tabla2[],'aux buscarv'!J$1,FALSE)</f>
        <v>CAÑUELAS</v>
      </c>
      <c r="K1747" s="61" t="str">
        <f>VLOOKUP(Tabla14[[#This Row],[id]],Tabla2[],'aux buscarv'!K$1,FALSE)</f>
        <v>SAN ESTEBAN</v>
      </c>
      <c r="L1747" s="61" t="str">
        <f>VLOOKUP(Tabla14[[#This Row],[id]],Tabla2[],'aux buscarv'!L$1,FALSE)</f>
        <v>PLAZA SAN ESTEBAN</v>
      </c>
      <c r="M1747" s="61" t="str">
        <f>VLOOKUP(Tabla14[[#This Row],[id]],Tabla2[],'aux buscarv'!M$1,FALSE)</f>
        <v>SANTA MARIA Y QUEBRACHO</v>
      </c>
      <c r="N1747" s="62" t="str">
        <f>VLOOKUP(Tabla14[[#This Row],[id]],Tabla2[],'aux buscarv'!N$1,FALSE)</f>
        <v>https://maps.app.goo.gl/8bWNSxMRyVNYT4S26</v>
      </c>
      <c r="O1747" t="s">
        <v>109</v>
      </c>
      <c r="P1747" t="s">
        <v>110</v>
      </c>
      <c r="Q1747" t="s">
        <v>120</v>
      </c>
      <c r="R1747">
        <v>4</v>
      </c>
    </row>
    <row r="1748" spans="1:18" x14ac:dyDescent="0.25">
      <c r="A1748" t="s">
        <v>1009</v>
      </c>
      <c r="B1748" s="46">
        <f>VLOOKUP(Tabla14[[#This Row],[id]],Tabla2[],'aux buscarv'!B$1,FALSE)</f>
        <v>45029</v>
      </c>
      <c r="C1748" s="61">
        <f>VLOOKUP(Tabla14[[#This Row],[id]],Tabla2[],'aux buscarv'!C$1,FALSE)</f>
        <v>13</v>
      </c>
      <c r="D1748" s="61">
        <f>VLOOKUP(Tabla14[[#This Row],[id]],Tabla2[],'aux buscarv'!D$1,FALSE)</f>
        <v>4</v>
      </c>
      <c r="E1748" s="61">
        <f>VLOOKUP(Tabla14[[#This Row],[id]],Tabla2[],'aux buscarv'!E$1,FALSE)</f>
        <v>2023</v>
      </c>
      <c r="F1748" s="61">
        <f>VLOOKUP(Tabla14[[#This Row],[id]],Tabla2[],'aux buscarv'!F$1,FALSE)</f>
        <v>16</v>
      </c>
      <c r="G1748" s="61" t="str">
        <f>VLOOKUP(Tabla14[[#This Row],[id]],Tabla2[],'aux buscarv'!G$1,FALSE)</f>
        <v>ESTAR</v>
      </c>
      <c r="H1748" s="61" t="str">
        <f>VLOOKUP(Tabla14[[#This Row],[id]],Tabla2[],'aux buscarv'!H$1,FALSE)</f>
        <v>BUENOS AIRES</v>
      </c>
      <c r="I1748" s="61">
        <f>VLOOKUP(Tabla14[[#This Row],[id]],Tabla2[],'aux buscarv'!I$1,FALSE)</f>
        <v>79</v>
      </c>
      <c r="J1748" s="61" t="str">
        <f>VLOOKUP(Tabla14[[#This Row],[id]],Tabla2[],'aux buscarv'!J$1,FALSE)</f>
        <v>CAÑUELAS</v>
      </c>
      <c r="K1748" s="61" t="str">
        <f>VLOOKUP(Tabla14[[#This Row],[id]],Tabla2[],'aux buscarv'!K$1,FALSE)</f>
        <v>SAN ESTEBAN</v>
      </c>
      <c r="L1748" s="61" t="str">
        <f>VLOOKUP(Tabla14[[#This Row],[id]],Tabla2[],'aux buscarv'!L$1,FALSE)</f>
        <v>PLAZA SAN ESTEBAN</v>
      </c>
      <c r="M1748" s="61" t="str">
        <f>VLOOKUP(Tabla14[[#This Row],[id]],Tabla2[],'aux buscarv'!M$1,FALSE)</f>
        <v>SANTA MARIA Y QUEBRACHO</v>
      </c>
      <c r="N1748" s="62" t="str">
        <f>VLOOKUP(Tabla14[[#This Row],[id]],Tabla2[],'aux buscarv'!N$1,FALSE)</f>
        <v>https://maps.app.goo.gl/8bWNSxMRyVNYT4S26</v>
      </c>
      <c r="O1748" t="s">
        <v>109</v>
      </c>
      <c r="P1748" t="s">
        <v>110</v>
      </c>
      <c r="Q1748" t="s">
        <v>121</v>
      </c>
      <c r="R1748">
        <v>4</v>
      </c>
    </row>
    <row r="1749" spans="1:18" x14ac:dyDescent="0.25">
      <c r="A1749" t="s">
        <v>1009</v>
      </c>
      <c r="B1749" s="46">
        <f>VLOOKUP(Tabla14[[#This Row],[id]],Tabla2[],'aux buscarv'!B$1,FALSE)</f>
        <v>45029</v>
      </c>
      <c r="C1749" s="61">
        <f>VLOOKUP(Tabla14[[#This Row],[id]],Tabla2[],'aux buscarv'!C$1,FALSE)</f>
        <v>13</v>
      </c>
      <c r="D1749" s="61">
        <f>VLOOKUP(Tabla14[[#This Row],[id]],Tabla2[],'aux buscarv'!D$1,FALSE)</f>
        <v>4</v>
      </c>
      <c r="E1749" s="61">
        <f>VLOOKUP(Tabla14[[#This Row],[id]],Tabla2[],'aux buscarv'!E$1,FALSE)</f>
        <v>2023</v>
      </c>
      <c r="F1749" s="61">
        <f>VLOOKUP(Tabla14[[#This Row],[id]],Tabla2[],'aux buscarv'!F$1,FALSE)</f>
        <v>16</v>
      </c>
      <c r="G1749" s="61" t="str">
        <f>VLOOKUP(Tabla14[[#This Row],[id]],Tabla2[],'aux buscarv'!G$1,FALSE)</f>
        <v>ESTAR</v>
      </c>
      <c r="H1749" s="61" t="str">
        <f>VLOOKUP(Tabla14[[#This Row],[id]],Tabla2[],'aux buscarv'!H$1,FALSE)</f>
        <v>BUENOS AIRES</v>
      </c>
      <c r="I1749" s="61">
        <f>VLOOKUP(Tabla14[[#This Row],[id]],Tabla2[],'aux buscarv'!I$1,FALSE)</f>
        <v>79</v>
      </c>
      <c r="J1749" s="61" t="str">
        <f>VLOOKUP(Tabla14[[#This Row],[id]],Tabla2[],'aux buscarv'!J$1,FALSE)</f>
        <v>CAÑUELAS</v>
      </c>
      <c r="K1749" s="61" t="str">
        <f>VLOOKUP(Tabla14[[#This Row],[id]],Tabla2[],'aux buscarv'!K$1,FALSE)</f>
        <v>SAN ESTEBAN</v>
      </c>
      <c r="L1749" s="61" t="str">
        <f>VLOOKUP(Tabla14[[#This Row],[id]],Tabla2[],'aux buscarv'!L$1,FALSE)</f>
        <v>PLAZA SAN ESTEBAN</v>
      </c>
      <c r="M1749" s="61" t="str">
        <f>VLOOKUP(Tabla14[[#This Row],[id]],Tabla2[],'aux buscarv'!M$1,FALSE)</f>
        <v>SANTA MARIA Y QUEBRACHO</v>
      </c>
      <c r="N1749" s="62" t="str">
        <f>VLOOKUP(Tabla14[[#This Row],[id]],Tabla2[],'aux buscarv'!N$1,FALSE)</f>
        <v>https://maps.app.goo.gl/8bWNSxMRyVNYT4S26</v>
      </c>
      <c r="O1749" t="s">
        <v>109</v>
      </c>
      <c r="P1749" t="s">
        <v>113</v>
      </c>
      <c r="Q1749" t="s">
        <v>112</v>
      </c>
      <c r="R1749">
        <v>14</v>
      </c>
    </row>
    <row r="1750" spans="1:18" x14ac:dyDescent="0.25">
      <c r="A1750" t="s">
        <v>1009</v>
      </c>
      <c r="B1750" s="46">
        <f>VLOOKUP(Tabla14[[#This Row],[id]],Tabla2[],'aux buscarv'!B$1,FALSE)</f>
        <v>45029</v>
      </c>
      <c r="C1750" s="61">
        <f>VLOOKUP(Tabla14[[#This Row],[id]],Tabla2[],'aux buscarv'!C$1,FALSE)</f>
        <v>13</v>
      </c>
      <c r="D1750" s="61">
        <f>VLOOKUP(Tabla14[[#This Row],[id]],Tabla2[],'aux buscarv'!D$1,FALSE)</f>
        <v>4</v>
      </c>
      <c r="E1750" s="61">
        <f>VLOOKUP(Tabla14[[#This Row],[id]],Tabla2[],'aux buscarv'!E$1,FALSE)</f>
        <v>2023</v>
      </c>
      <c r="F1750" s="61">
        <f>VLOOKUP(Tabla14[[#This Row],[id]],Tabla2[],'aux buscarv'!F$1,FALSE)</f>
        <v>16</v>
      </c>
      <c r="G1750" s="61" t="str">
        <f>VLOOKUP(Tabla14[[#This Row],[id]],Tabla2[],'aux buscarv'!G$1,FALSE)</f>
        <v>ESTAR</v>
      </c>
      <c r="H1750" s="61" t="str">
        <f>VLOOKUP(Tabla14[[#This Row],[id]],Tabla2[],'aux buscarv'!H$1,FALSE)</f>
        <v>BUENOS AIRES</v>
      </c>
      <c r="I1750" s="61">
        <f>VLOOKUP(Tabla14[[#This Row],[id]],Tabla2[],'aux buscarv'!I$1,FALSE)</f>
        <v>79</v>
      </c>
      <c r="J1750" s="61" t="str">
        <f>VLOOKUP(Tabla14[[#This Row],[id]],Tabla2[],'aux buscarv'!J$1,FALSE)</f>
        <v>CAÑUELAS</v>
      </c>
      <c r="K1750" s="61" t="str">
        <f>VLOOKUP(Tabla14[[#This Row],[id]],Tabla2[],'aux buscarv'!K$1,FALSE)</f>
        <v>SAN ESTEBAN</v>
      </c>
      <c r="L1750" s="61" t="str">
        <f>VLOOKUP(Tabla14[[#This Row],[id]],Tabla2[],'aux buscarv'!L$1,FALSE)</f>
        <v>PLAZA SAN ESTEBAN</v>
      </c>
      <c r="M1750" s="61" t="str">
        <f>VLOOKUP(Tabla14[[#This Row],[id]],Tabla2[],'aux buscarv'!M$1,FALSE)</f>
        <v>SANTA MARIA Y QUEBRACHO</v>
      </c>
      <c r="N1750" s="62" t="str">
        <f>VLOOKUP(Tabla14[[#This Row],[id]],Tabla2[],'aux buscarv'!N$1,FALSE)</f>
        <v>https://maps.app.goo.gl/8bWNSxMRyVNYT4S26</v>
      </c>
      <c r="O1750" t="s">
        <v>114</v>
      </c>
      <c r="P1750" t="s">
        <v>115</v>
      </c>
      <c r="Q1750" t="s">
        <v>111</v>
      </c>
      <c r="R1750">
        <v>15</v>
      </c>
    </row>
    <row r="1751" spans="1:18" x14ac:dyDescent="0.25">
      <c r="A1751" t="s">
        <v>1009</v>
      </c>
      <c r="B1751" s="46">
        <f>VLOOKUP(Tabla14[[#This Row],[id]],Tabla2[],'aux buscarv'!B$1,FALSE)</f>
        <v>45029</v>
      </c>
      <c r="C1751" s="61">
        <f>VLOOKUP(Tabla14[[#This Row],[id]],Tabla2[],'aux buscarv'!C$1,FALSE)</f>
        <v>13</v>
      </c>
      <c r="D1751" s="61">
        <f>VLOOKUP(Tabla14[[#This Row],[id]],Tabla2[],'aux buscarv'!D$1,FALSE)</f>
        <v>4</v>
      </c>
      <c r="E1751" s="61">
        <f>VLOOKUP(Tabla14[[#This Row],[id]],Tabla2[],'aux buscarv'!E$1,FALSE)</f>
        <v>2023</v>
      </c>
      <c r="F1751" s="61">
        <f>VLOOKUP(Tabla14[[#This Row],[id]],Tabla2[],'aux buscarv'!F$1,FALSE)</f>
        <v>16</v>
      </c>
      <c r="G1751" s="61" t="str">
        <f>VLOOKUP(Tabla14[[#This Row],[id]],Tabla2[],'aux buscarv'!G$1,FALSE)</f>
        <v>ESTAR</v>
      </c>
      <c r="H1751" s="61" t="str">
        <f>VLOOKUP(Tabla14[[#This Row],[id]],Tabla2[],'aux buscarv'!H$1,FALSE)</f>
        <v>BUENOS AIRES</v>
      </c>
      <c r="I1751" s="61">
        <f>VLOOKUP(Tabla14[[#This Row],[id]],Tabla2[],'aux buscarv'!I$1,FALSE)</f>
        <v>79</v>
      </c>
      <c r="J1751" s="61" t="str">
        <f>VLOOKUP(Tabla14[[#This Row],[id]],Tabla2[],'aux buscarv'!J$1,FALSE)</f>
        <v>CAÑUELAS</v>
      </c>
      <c r="K1751" s="61" t="str">
        <f>VLOOKUP(Tabla14[[#This Row],[id]],Tabla2[],'aux buscarv'!K$1,FALSE)</f>
        <v>SAN ESTEBAN</v>
      </c>
      <c r="L1751" s="61" t="str">
        <f>VLOOKUP(Tabla14[[#This Row],[id]],Tabla2[],'aux buscarv'!L$1,FALSE)</f>
        <v>PLAZA SAN ESTEBAN</v>
      </c>
      <c r="M1751" s="61" t="str">
        <f>VLOOKUP(Tabla14[[#This Row],[id]],Tabla2[],'aux buscarv'!M$1,FALSE)</f>
        <v>SANTA MARIA Y QUEBRACHO</v>
      </c>
      <c r="N1751" s="62" t="str">
        <f>VLOOKUP(Tabla14[[#This Row],[id]],Tabla2[],'aux buscarv'!N$1,FALSE)</f>
        <v>https://maps.app.goo.gl/8bWNSxMRyVNYT4S26</v>
      </c>
      <c r="O1751" t="s">
        <v>114</v>
      </c>
      <c r="P1751" t="s">
        <v>123</v>
      </c>
      <c r="Q1751" t="s">
        <v>124</v>
      </c>
      <c r="R1751">
        <v>5</v>
      </c>
    </row>
    <row r="1752" spans="1:18" x14ac:dyDescent="0.25">
      <c r="A1752" t="s">
        <v>1009</v>
      </c>
      <c r="B1752" s="46">
        <f>VLOOKUP(Tabla14[[#This Row],[id]],Tabla2[],'aux buscarv'!B$1,FALSE)</f>
        <v>45029</v>
      </c>
      <c r="C1752" s="61">
        <f>VLOOKUP(Tabla14[[#This Row],[id]],Tabla2[],'aux buscarv'!C$1,FALSE)</f>
        <v>13</v>
      </c>
      <c r="D1752" s="61">
        <f>VLOOKUP(Tabla14[[#This Row],[id]],Tabla2[],'aux buscarv'!D$1,FALSE)</f>
        <v>4</v>
      </c>
      <c r="E1752" s="61">
        <f>VLOOKUP(Tabla14[[#This Row],[id]],Tabla2[],'aux buscarv'!E$1,FALSE)</f>
        <v>2023</v>
      </c>
      <c r="F1752" s="61">
        <f>VLOOKUP(Tabla14[[#This Row],[id]],Tabla2[],'aux buscarv'!F$1,FALSE)</f>
        <v>16</v>
      </c>
      <c r="G1752" s="61" t="str">
        <f>VLOOKUP(Tabla14[[#This Row],[id]],Tabla2[],'aux buscarv'!G$1,FALSE)</f>
        <v>ESTAR</v>
      </c>
      <c r="H1752" s="61" t="str">
        <f>VLOOKUP(Tabla14[[#This Row],[id]],Tabla2[],'aux buscarv'!H$1,FALSE)</f>
        <v>BUENOS AIRES</v>
      </c>
      <c r="I1752" s="61">
        <f>VLOOKUP(Tabla14[[#This Row],[id]],Tabla2[],'aux buscarv'!I$1,FALSE)</f>
        <v>79</v>
      </c>
      <c r="J1752" s="61" t="str">
        <f>VLOOKUP(Tabla14[[#This Row],[id]],Tabla2[],'aux buscarv'!J$1,FALSE)</f>
        <v>CAÑUELAS</v>
      </c>
      <c r="K1752" s="61" t="str">
        <f>VLOOKUP(Tabla14[[#This Row],[id]],Tabla2[],'aux buscarv'!K$1,FALSE)</f>
        <v>SAN ESTEBAN</v>
      </c>
      <c r="L1752" s="61" t="str">
        <f>VLOOKUP(Tabla14[[#This Row],[id]],Tabla2[],'aux buscarv'!L$1,FALSE)</f>
        <v>PLAZA SAN ESTEBAN</v>
      </c>
      <c r="M1752" s="61" t="str">
        <f>VLOOKUP(Tabla14[[#This Row],[id]],Tabla2[],'aux buscarv'!M$1,FALSE)</f>
        <v>SANTA MARIA Y QUEBRACHO</v>
      </c>
      <c r="N1752" s="62" t="str">
        <f>VLOOKUP(Tabla14[[#This Row],[id]],Tabla2[],'aux buscarv'!N$1,FALSE)</f>
        <v>https://maps.app.goo.gl/8bWNSxMRyVNYT4S26</v>
      </c>
      <c r="O1752" t="s">
        <v>114</v>
      </c>
      <c r="P1752" t="s">
        <v>123</v>
      </c>
      <c r="Q1752" t="s">
        <v>111</v>
      </c>
      <c r="R1752">
        <v>38</v>
      </c>
    </row>
    <row r="1753" spans="1:18" x14ac:dyDescent="0.25">
      <c r="A1753" t="s">
        <v>1009</v>
      </c>
      <c r="B1753" s="46">
        <f>VLOOKUP(Tabla14[[#This Row],[id]],Tabla2[],'aux buscarv'!B$1,FALSE)</f>
        <v>45029</v>
      </c>
      <c r="C1753" s="61">
        <f>VLOOKUP(Tabla14[[#This Row],[id]],Tabla2[],'aux buscarv'!C$1,FALSE)</f>
        <v>13</v>
      </c>
      <c r="D1753" s="61">
        <f>VLOOKUP(Tabla14[[#This Row],[id]],Tabla2[],'aux buscarv'!D$1,FALSE)</f>
        <v>4</v>
      </c>
      <c r="E1753" s="61">
        <f>VLOOKUP(Tabla14[[#This Row],[id]],Tabla2[],'aux buscarv'!E$1,FALSE)</f>
        <v>2023</v>
      </c>
      <c r="F1753" s="61">
        <f>VLOOKUP(Tabla14[[#This Row],[id]],Tabla2[],'aux buscarv'!F$1,FALSE)</f>
        <v>16</v>
      </c>
      <c r="G1753" s="61" t="str">
        <f>VLOOKUP(Tabla14[[#This Row],[id]],Tabla2[],'aux buscarv'!G$1,FALSE)</f>
        <v>ESTAR</v>
      </c>
      <c r="H1753" s="61" t="str">
        <f>VLOOKUP(Tabla14[[#This Row],[id]],Tabla2[],'aux buscarv'!H$1,FALSE)</f>
        <v>BUENOS AIRES</v>
      </c>
      <c r="I1753" s="61">
        <f>VLOOKUP(Tabla14[[#This Row],[id]],Tabla2[],'aux buscarv'!I$1,FALSE)</f>
        <v>79</v>
      </c>
      <c r="J1753" s="61" t="str">
        <f>VLOOKUP(Tabla14[[#This Row],[id]],Tabla2[],'aux buscarv'!J$1,FALSE)</f>
        <v>CAÑUELAS</v>
      </c>
      <c r="K1753" s="61" t="str">
        <f>VLOOKUP(Tabla14[[#This Row],[id]],Tabla2[],'aux buscarv'!K$1,FALSE)</f>
        <v>SAN ESTEBAN</v>
      </c>
      <c r="L1753" s="61" t="str">
        <f>VLOOKUP(Tabla14[[#This Row],[id]],Tabla2[],'aux buscarv'!L$1,FALSE)</f>
        <v>PLAZA SAN ESTEBAN</v>
      </c>
      <c r="M1753" s="61" t="str">
        <f>VLOOKUP(Tabla14[[#This Row],[id]],Tabla2[],'aux buscarv'!M$1,FALSE)</f>
        <v>SANTA MARIA Y QUEBRACHO</v>
      </c>
      <c r="N1753" s="62" t="str">
        <f>VLOOKUP(Tabla14[[#This Row],[id]],Tabla2[],'aux buscarv'!N$1,FALSE)</f>
        <v>https://maps.app.goo.gl/8bWNSxMRyVNYT4S26</v>
      </c>
      <c r="O1753" t="s">
        <v>129</v>
      </c>
      <c r="P1753" t="s">
        <v>1022</v>
      </c>
      <c r="Q1753" t="s">
        <v>111</v>
      </c>
      <c r="R1753">
        <v>10</v>
      </c>
    </row>
    <row r="1754" spans="1:18" x14ac:dyDescent="0.25">
      <c r="A1754" t="s">
        <v>1009</v>
      </c>
      <c r="B1754" s="46">
        <f>VLOOKUP(Tabla14[[#This Row],[id]],Tabla2[],'aux buscarv'!B$1,FALSE)</f>
        <v>45029</v>
      </c>
      <c r="C1754" s="61">
        <f>VLOOKUP(Tabla14[[#This Row],[id]],Tabla2[],'aux buscarv'!C$1,FALSE)</f>
        <v>13</v>
      </c>
      <c r="D1754" s="61">
        <f>VLOOKUP(Tabla14[[#This Row],[id]],Tabla2[],'aux buscarv'!D$1,FALSE)</f>
        <v>4</v>
      </c>
      <c r="E1754" s="61">
        <f>VLOOKUP(Tabla14[[#This Row],[id]],Tabla2[],'aux buscarv'!E$1,FALSE)</f>
        <v>2023</v>
      </c>
      <c r="F1754" s="61">
        <f>VLOOKUP(Tabla14[[#This Row],[id]],Tabla2[],'aux buscarv'!F$1,FALSE)</f>
        <v>16</v>
      </c>
      <c r="G1754" s="61" t="str">
        <f>VLOOKUP(Tabla14[[#This Row],[id]],Tabla2[],'aux buscarv'!G$1,FALSE)</f>
        <v>ESTAR</v>
      </c>
      <c r="H1754" s="61" t="str">
        <f>VLOOKUP(Tabla14[[#This Row],[id]],Tabla2[],'aux buscarv'!H$1,FALSE)</f>
        <v>BUENOS AIRES</v>
      </c>
      <c r="I1754" s="61">
        <f>VLOOKUP(Tabla14[[#This Row],[id]],Tabla2[],'aux buscarv'!I$1,FALSE)</f>
        <v>79</v>
      </c>
      <c r="J1754" s="61" t="str">
        <f>VLOOKUP(Tabla14[[#This Row],[id]],Tabla2[],'aux buscarv'!J$1,FALSE)</f>
        <v>CAÑUELAS</v>
      </c>
      <c r="K1754" s="61" t="str">
        <f>VLOOKUP(Tabla14[[#This Row],[id]],Tabla2[],'aux buscarv'!K$1,FALSE)</f>
        <v>SAN ESTEBAN</v>
      </c>
      <c r="L1754" s="61" t="str">
        <f>VLOOKUP(Tabla14[[#This Row],[id]],Tabla2[],'aux buscarv'!L$1,FALSE)</f>
        <v>PLAZA SAN ESTEBAN</v>
      </c>
      <c r="M1754" s="61" t="str">
        <f>VLOOKUP(Tabla14[[#This Row],[id]],Tabla2[],'aux buscarv'!M$1,FALSE)</f>
        <v>SANTA MARIA Y QUEBRACHO</v>
      </c>
      <c r="N1754" s="62" t="str">
        <f>VLOOKUP(Tabla14[[#This Row],[id]],Tabla2[],'aux buscarv'!N$1,FALSE)</f>
        <v>https://maps.app.goo.gl/8bWNSxMRyVNYT4S26</v>
      </c>
      <c r="O1754" t="s">
        <v>129</v>
      </c>
      <c r="P1754" t="s">
        <v>1022</v>
      </c>
      <c r="Q1754" t="s">
        <v>131</v>
      </c>
      <c r="R1754">
        <v>3</v>
      </c>
    </row>
    <row r="1755" spans="1:18" x14ac:dyDescent="0.25">
      <c r="A1755" t="s">
        <v>1009</v>
      </c>
      <c r="B1755" s="46">
        <f>VLOOKUP(Tabla14[[#This Row],[id]],Tabla2[],'aux buscarv'!B$1,FALSE)</f>
        <v>45029</v>
      </c>
      <c r="C1755" s="61">
        <f>VLOOKUP(Tabla14[[#This Row],[id]],Tabla2[],'aux buscarv'!C$1,FALSE)</f>
        <v>13</v>
      </c>
      <c r="D1755" s="61">
        <f>VLOOKUP(Tabla14[[#This Row],[id]],Tabla2[],'aux buscarv'!D$1,FALSE)</f>
        <v>4</v>
      </c>
      <c r="E1755" s="61">
        <f>VLOOKUP(Tabla14[[#This Row],[id]],Tabla2[],'aux buscarv'!E$1,FALSE)</f>
        <v>2023</v>
      </c>
      <c r="F1755" s="61">
        <f>VLOOKUP(Tabla14[[#This Row],[id]],Tabla2[],'aux buscarv'!F$1,FALSE)</f>
        <v>16</v>
      </c>
      <c r="G1755" s="61" t="str">
        <f>VLOOKUP(Tabla14[[#This Row],[id]],Tabla2[],'aux buscarv'!G$1,FALSE)</f>
        <v>ESTAR</v>
      </c>
      <c r="H1755" s="61" t="str">
        <f>VLOOKUP(Tabla14[[#This Row],[id]],Tabla2[],'aux buscarv'!H$1,FALSE)</f>
        <v>BUENOS AIRES</v>
      </c>
      <c r="I1755" s="61">
        <f>VLOOKUP(Tabla14[[#This Row],[id]],Tabla2[],'aux buscarv'!I$1,FALSE)</f>
        <v>79</v>
      </c>
      <c r="J1755" s="61" t="str">
        <f>VLOOKUP(Tabla14[[#This Row],[id]],Tabla2[],'aux buscarv'!J$1,FALSE)</f>
        <v>CAÑUELAS</v>
      </c>
      <c r="K1755" s="61" t="str">
        <f>VLOOKUP(Tabla14[[#This Row],[id]],Tabla2[],'aux buscarv'!K$1,FALSE)</f>
        <v>SAN ESTEBAN</v>
      </c>
      <c r="L1755" s="61" t="str">
        <f>VLOOKUP(Tabla14[[#This Row],[id]],Tabla2[],'aux buscarv'!L$1,FALSE)</f>
        <v>PLAZA SAN ESTEBAN</v>
      </c>
      <c r="M1755" s="61" t="str">
        <f>VLOOKUP(Tabla14[[#This Row],[id]],Tabla2[],'aux buscarv'!M$1,FALSE)</f>
        <v>SANTA MARIA Y QUEBRACHO</v>
      </c>
      <c r="N1755" s="62" t="str">
        <f>VLOOKUP(Tabla14[[#This Row],[id]],Tabla2[],'aux buscarv'!N$1,FALSE)</f>
        <v>https://maps.app.goo.gl/8bWNSxMRyVNYT4S26</v>
      </c>
      <c r="O1755" t="s">
        <v>129</v>
      </c>
      <c r="P1755" t="s">
        <v>1022</v>
      </c>
      <c r="Q1755" t="s">
        <v>132</v>
      </c>
      <c r="R1755">
        <v>6</v>
      </c>
    </row>
    <row r="1756" spans="1:18" x14ac:dyDescent="0.25">
      <c r="A1756" t="s">
        <v>1009</v>
      </c>
      <c r="B1756" s="46">
        <f>VLOOKUP(Tabla14[[#This Row],[id]],Tabla2[],'aux buscarv'!B$1,FALSE)</f>
        <v>45029</v>
      </c>
      <c r="C1756" s="61">
        <f>VLOOKUP(Tabla14[[#This Row],[id]],Tabla2[],'aux buscarv'!C$1,FALSE)</f>
        <v>13</v>
      </c>
      <c r="D1756" s="61">
        <f>VLOOKUP(Tabla14[[#This Row],[id]],Tabla2[],'aux buscarv'!D$1,FALSE)</f>
        <v>4</v>
      </c>
      <c r="E1756" s="61">
        <f>VLOOKUP(Tabla14[[#This Row],[id]],Tabla2[],'aux buscarv'!E$1,FALSE)</f>
        <v>2023</v>
      </c>
      <c r="F1756" s="61">
        <f>VLOOKUP(Tabla14[[#This Row],[id]],Tabla2[],'aux buscarv'!F$1,FALSE)</f>
        <v>16</v>
      </c>
      <c r="G1756" s="61" t="str">
        <f>VLOOKUP(Tabla14[[#This Row],[id]],Tabla2[],'aux buscarv'!G$1,FALSE)</f>
        <v>ESTAR</v>
      </c>
      <c r="H1756" s="61" t="str">
        <f>VLOOKUP(Tabla14[[#This Row],[id]],Tabla2[],'aux buscarv'!H$1,FALSE)</f>
        <v>BUENOS AIRES</v>
      </c>
      <c r="I1756" s="61">
        <f>VLOOKUP(Tabla14[[#This Row],[id]],Tabla2[],'aux buscarv'!I$1,FALSE)</f>
        <v>79</v>
      </c>
      <c r="J1756" s="61" t="str">
        <f>VLOOKUP(Tabla14[[#This Row],[id]],Tabla2[],'aux buscarv'!J$1,FALSE)</f>
        <v>CAÑUELAS</v>
      </c>
      <c r="K1756" s="61" t="str">
        <f>VLOOKUP(Tabla14[[#This Row],[id]],Tabla2[],'aux buscarv'!K$1,FALSE)</f>
        <v>SAN ESTEBAN</v>
      </c>
      <c r="L1756" s="61" t="str">
        <f>VLOOKUP(Tabla14[[#This Row],[id]],Tabla2[],'aux buscarv'!L$1,FALSE)</f>
        <v>PLAZA SAN ESTEBAN</v>
      </c>
      <c r="M1756" s="61" t="str">
        <f>VLOOKUP(Tabla14[[#This Row],[id]],Tabla2[],'aux buscarv'!M$1,FALSE)</f>
        <v>SANTA MARIA Y QUEBRACHO</v>
      </c>
      <c r="N1756" s="62" t="str">
        <f>VLOOKUP(Tabla14[[#This Row],[id]],Tabla2[],'aux buscarv'!N$1,FALSE)</f>
        <v>https://maps.app.goo.gl/8bWNSxMRyVNYT4S26</v>
      </c>
      <c r="O1756" t="s">
        <v>129</v>
      </c>
      <c r="P1756" t="s">
        <v>1022</v>
      </c>
      <c r="Q1756" t="s">
        <v>133</v>
      </c>
      <c r="R1756">
        <v>1</v>
      </c>
    </row>
    <row r="1757" spans="1:18" x14ac:dyDescent="0.25">
      <c r="A1757" t="s">
        <v>1009</v>
      </c>
      <c r="B1757" s="46">
        <f>VLOOKUP(Tabla14[[#This Row],[id]],Tabla2[],'aux buscarv'!B$1,FALSE)</f>
        <v>45029</v>
      </c>
      <c r="C1757" s="61">
        <f>VLOOKUP(Tabla14[[#This Row],[id]],Tabla2[],'aux buscarv'!C$1,FALSE)</f>
        <v>13</v>
      </c>
      <c r="D1757" s="61">
        <f>VLOOKUP(Tabla14[[#This Row],[id]],Tabla2[],'aux buscarv'!D$1,FALSE)</f>
        <v>4</v>
      </c>
      <c r="E1757" s="61">
        <f>VLOOKUP(Tabla14[[#This Row],[id]],Tabla2[],'aux buscarv'!E$1,FALSE)</f>
        <v>2023</v>
      </c>
      <c r="F1757" s="61">
        <f>VLOOKUP(Tabla14[[#This Row],[id]],Tabla2[],'aux buscarv'!F$1,FALSE)</f>
        <v>16</v>
      </c>
      <c r="G1757" s="61" t="str">
        <f>VLOOKUP(Tabla14[[#This Row],[id]],Tabla2[],'aux buscarv'!G$1,FALSE)</f>
        <v>ESTAR</v>
      </c>
      <c r="H1757" s="61" t="str">
        <f>VLOOKUP(Tabla14[[#This Row],[id]],Tabla2[],'aux buscarv'!H$1,FALSE)</f>
        <v>BUENOS AIRES</v>
      </c>
      <c r="I1757" s="61">
        <f>VLOOKUP(Tabla14[[#This Row],[id]],Tabla2[],'aux buscarv'!I$1,FALSE)</f>
        <v>79</v>
      </c>
      <c r="J1757" s="61" t="str">
        <f>VLOOKUP(Tabla14[[#This Row],[id]],Tabla2[],'aux buscarv'!J$1,FALSE)</f>
        <v>CAÑUELAS</v>
      </c>
      <c r="K1757" s="61" t="str">
        <f>VLOOKUP(Tabla14[[#This Row],[id]],Tabla2[],'aux buscarv'!K$1,FALSE)</f>
        <v>SAN ESTEBAN</v>
      </c>
      <c r="L1757" s="61" t="str">
        <f>VLOOKUP(Tabla14[[#This Row],[id]],Tabla2[],'aux buscarv'!L$1,FALSE)</f>
        <v>PLAZA SAN ESTEBAN</v>
      </c>
      <c r="M1757" s="61" t="str">
        <f>VLOOKUP(Tabla14[[#This Row],[id]],Tabla2[],'aux buscarv'!M$1,FALSE)</f>
        <v>SANTA MARIA Y QUEBRACHO</v>
      </c>
      <c r="N1757" s="62" t="str">
        <f>VLOOKUP(Tabla14[[#This Row],[id]],Tabla2[],'aux buscarv'!N$1,FALSE)</f>
        <v>https://maps.app.goo.gl/8bWNSxMRyVNYT4S26</v>
      </c>
      <c r="O1757" t="s">
        <v>129</v>
      </c>
      <c r="P1757" t="s">
        <v>1022</v>
      </c>
      <c r="Q1757" t="s">
        <v>134</v>
      </c>
      <c r="R1757">
        <v>1</v>
      </c>
    </row>
    <row r="1758" spans="1:18" x14ac:dyDescent="0.25">
      <c r="A1758" t="s">
        <v>1009</v>
      </c>
      <c r="B1758" s="46">
        <f>VLOOKUP(Tabla14[[#This Row],[id]],Tabla2[],'aux buscarv'!B$1,FALSE)</f>
        <v>45029</v>
      </c>
      <c r="C1758" s="61">
        <f>VLOOKUP(Tabla14[[#This Row],[id]],Tabla2[],'aux buscarv'!C$1,FALSE)</f>
        <v>13</v>
      </c>
      <c r="D1758" s="61">
        <f>VLOOKUP(Tabla14[[#This Row],[id]],Tabla2[],'aux buscarv'!D$1,FALSE)</f>
        <v>4</v>
      </c>
      <c r="E1758" s="61">
        <f>VLOOKUP(Tabla14[[#This Row],[id]],Tabla2[],'aux buscarv'!E$1,FALSE)</f>
        <v>2023</v>
      </c>
      <c r="F1758" s="61">
        <f>VLOOKUP(Tabla14[[#This Row],[id]],Tabla2[],'aux buscarv'!F$1,FALSE)</f>
        <v>16</v>
      </c>
      <c r="G1758" s="61" t="str">
        <f>VLOOKUP(Tabla14[[#This Row],[id]],Tabla2[],'aux buscarv'!G$1,FALSE)</f>
        <v>ESTAR</v>
      </c>
      <c r="H1758" s="61" t="str">
        <f>VLOOKUP(Tabla14[[#This Row],[id]],Tabla2[],'aux buscarv'!H$1,FALSE)</f>
        <v>BUENOS AIRES</v>
      </c>
      <c r="I1758" s="61">
        <f>VLOOKUP(Tabla14[[#This Row],[id]],Tabla2[],'aux buscarv'!I$1,FALSE)</f>
        <v>79</v>
      </c>
      <c r="J1758" s="61" t="str">
        <f>VLOOKUP(Tabla14[[#This Row],[id]],Tabla2[],'aux buscarv'!J$1,FALSE)</f>
        <v>CAÑUELAS</v>
      </c>
      <c r="K1758" s="61" t="str">
        <f>VLOOKUP(Tabla14[[#This Row],[id]],Tabla2[],'aux buscarv'!K$1,FALSE)</f>
        <v>SAN ESTEBAN</v>
      </c>
      <c r="L1758" s="61" t="str">
        <f>VLOOKUP(Tabla14[[#This Row],[id]],Tabla2[],'aux buscarv'!L$1,FALSE)</f>
        <v>PLAZA SAN ESTEBAN</v>
      </c>
      <c r="M1758" s="61" t="str">
        <f>VLOOKUP(Tabla14[[#This Row],[id]],Tabla2[],'aux buscarv'!M$1,FALSE)</f>
        <v>SANTA MARIA Y QUEBRACHO</v>
      </c>
      <c r="N1758" s="62" t="str">
        <f>VLOOKUP(Tabla14[[#This Row],[id]],Tabla2[],'aux buscarv'!N$1,FALSE)</f>
        <v>https://maps.app.goo.gl/8bWNSxMRyVNYT4S26</v>
      </c>
      <c r="O1758" t="s">
        <v>129</v>
      </c>
      <c r="P1758" t="s">
        <v>1024</v>
      </c>
      <c r="Q1758" t="s">
        <v>111</v>
      </c>
      <c r="R1758">
        <v>15</v>
      </c>
    </row>
    <row r="1759" spans="1:18" x14ac:dyDescent="0.25">
      <c r="A1759" t="s">
        <v>1009</v>
      </c>
      <c r="B1759" s="46">
        <f>VLOOKUP(Tabla14[[#This Row],[id]],Tabla2[],'aux buscarv'!B$1,FALSE)</f>
        <v>45029</v>
      </c>
      <c r="C1759" s="61">
        <f>VLOOKUP(Tabla14[[#This Row],[id]],Tabla2[],'aux buscarv'!C$1,FALSE)</f>
        <v>13</v>
      </c>
      <c r="D1759" s="61">
        <f>VLOOKUP(Tabla14[[#This Row],[id]],Tabla2[],'aux buscarv'!D$1,FALSE)</f>
        <v>4</v>
      </c>
      <c r="E1759" s="61">
        <f>VLOOKUP(Tabla14[[#This Row],[id]],Tabla2[],'aux buscarv'!E$1,FALSE)</f>
        <v>2023</v>
      </c>
      <c r="F1759" s="61">
        <f>VLOOKUP(Tabla14[[#This Row],[id]],Tabla2[],'aux buscarv'!F$1,FALSE)</f>
        <v>16</v>
      </c>
      <c r="G1759" s="61" t="str">
        <f>VLOOKUP(Tabla14[[#This Row],[id]],Tabla2[],'aux buscarv'!G$1,FALSE)</f>
        <v>ESTAR</v>
      </c>
      <c r="H1759" s="61" t="str">
        <f>VLOOKUP(Tabla14[[#This Row],[id]],Tabla2[],'aux buscarv'!H$1,FALSE)</f>
        <v>BUENOS AIRES</v>
      </c>
      <c r="I1759" s="61">
        <f>VLOOKUP(Tabla14[[#This Row],[id]],Tabla2[],'aux buscarv'!I$1,FALSE)</f>
        <v>79</v>
      </c>
      <c r="J1759" s="61" t="str">
        <f>VLOOKUP(Tabla14[[#This Row],[id]],Tabla2[],'aux buscarv'!J$1,FALSE)</f>
        <v>CAÑUELAS</v>
      </c>
      <c r="K1759" s="61" t="str">
        <f>VLOOKUP(Tabla14[[#This Row],[id]],Tabla2[],'aux buscarv'!K$1,FALSE)</f>
        <v>SAN ESTEBAN</v>
      </c>
      <c r="L1759" s="61" t="str">
        <f>VLOOKUP(Tabla14[[#This Row],[id]],Tabla2[],'aux buscarv'!L$1,FALSE)</f>
        <v>PLAZA SAN ESTEBAN</v>
      </c>
      <c r="M1759" s="61" t="str">
        <f>VLOOKUP(Tabla14[[#This Row],[id]],Tabla2[],'aux buscarv'!M$1,FALSE)</f>
        <v>SANTA MARIA Y QUEBRACHO</v>
      </c>
      <c r="N1759" s="62" t="str">
        <f>VLOOKUP(Tabla14[[#This Row],[id]],Tabla2[],'aux buscarv'!N$1,FALSE)</f>
        <v>https://maps.app.goo.gl/8bWNSxMRyVNYT4S26</v>
      </c>
      <c r="O1759" t="s">
        <v>129</v>
      </c>
      <c r="P1759" t="s">
        <v>1024</v>
      </c>
      <c r="Q1759" t="s">
        <v>132</v>
      </c>
      <c r="R1759">
        <v>4</v>
      </c>
    </row>
    <row r="1760" spans="1:18" x14ac:dyDescent="0.25">
      <c r="A1760" t="s">
        <v>1009</v>
      </c>
      <c r="B1760" s="46">
        <f>VLOOKUP(Tabla14[[#This Row],[id]],Tabla2[],'aux buscarv'!B$1,FALSE)</f>
        <v>45029</v>
      </c>
      <c r="C1760" s="61">
        <f>VLOOKUP(Tabla14[[#This Row],[id]],Tabla2[],'aux buscarv'!C$1,FALSE)</f>
        <v>13</v>
      </c>
      <c r="D1760" s="61">
        <f>VLOOKUP(Tabla14[[#This Row],[id]],Tabla2[],'aux buscarv'!D$1,FALSE)</f>
        <v>4</v>
      </c>
      <c r="E1760" s="61">
        <f>VLOOKUP(Tabla14[[#This Row],[id]],Tabla2[],'aux buscarv'!E$1,FALSE)</f>
        <v>2023</v>
      </c>
      <c r="F1760" s="61">
        <f>VLOOKUP(Tabla14[[#This Row],[id]],Tabla2[],'aux buscarv'!F$1,FALSE)</f>
        <v>16</v>
      </c>
      <c r="G1760" s="61" t="str">
        <f>VLOOKUP(Tabla14[[#This Row],[id]],Tabla2[],'aux buscarv'!G$1,FALSE)</f>
        <v>ESTAR</v>
      </c>
      <c r="H1760" s="61" t="str">
        <f>VLOOKUP(Tabla14[[#This Row],[id]],Tabla2[],'aux buscarv'!H$1,FALSE)</f>
        <v>BUENOS AIRES</v>
      </c>
      <c r="I1760" s="61">
        <f>VLOOKUP(Tabla14[[#This Row],[id]],Tabla2[],'aux buscarv'!I$1,FALSE)</f>
        <v>79</v>
      </c>
      <c r="J1760" s="61" t="str">
        <f>VLOOKUP(Tabla14[[#This Row],[id]],Tabla2[],'aux buscarv'!J$1,FALSE)</f>
        <v>CAÑUELAS</v>
      </c>
      <c r="K1760" s="61" t="str">
        <f>VLOOKUP(Tabla14[[#This Row],[id]],Tabla2[],'aux buscarv'!K$1,FALSE)</f>
        <v>SAN ESTEBAN</v>
      </c>
      <c r="L1760" s="61" t="str">
        <f>VLOOKUP(Tabla14[[#This Row],[id]],Tabla2[],'aux buscarv'!L$1,FALSE)</f>
        <v>PLAZA SAN ESTEBAN</v>
      </c>
      <c r="M1760" s="61" t="str">
        <f>VLOOKUP(Tabla14[[#This Row],[id]],Tabla2[],'aux buscarv'!M$1,FALSE)</f>
        <v>SANTA MARIA Y QUEBRACHO</v>
      </c>
      <c r="N1760" s="62" t="str">
        <f>VLOOKUP(Tabla14[[#This Row],[id]],Tabla2[],'aux buscarv'!N$1,FALSE)</f>
        <v>https://maps.app.goo.gl/8bWNSxMRyVNYT4S26</v>
      </c>
      <c r="O1760" t="s">
        <v>129</v>
      </c>
      <c r="P1760" t="s">
        <v>1024</v>
      </c>
      <c r="Q1760" t="s">
        <v>136</v>
      </c>
      <c r="R1760">
        <v>11</v>
      </c>
    </row>
    <row r="1761" spans="1:18" x14ac:dyDescent="0.25">
      <c r="A1761" t="s">
        <v>1009</v>
      </c>
      <c r="B1761" s="46">
        <f>VLOOKUP(Tabla14[[#This Row],[id]],Tabla2[],'aux buscarv'!B$1,FALSE)</f>
        <v>45029</v>
      </c>
      <c r="C1761" s="61">
        <f>VLOOKUP(Tabla14[[#This Row],[id]],Tabla2[],'aux buscarv'!C$1,FALSE)</f>
        <v>13</v>
      </c>
      <c r="D1761" s="61">
        <f>VLOOKUP(Tabla14[[#This Row],[id]],Tabla2[],'aux buscarv'!D$1,FALSE)</f>
        <v>4</v>
      </c>
      <c r="E1761" s="61">
        <f>VLOOKUP(Tabla14[[#This Row],[id]],Tabla2[],'aux buscarv'!E$1,FALSE)</f>
        <v>2023</v>
      </c>
      <c r="F1761" s="61">
        <f>VLOOKUP(Tabla14[[#This Row],[id]],Tabla2[],'aux buscarv'!F$1,FALSE)</f>
        <v>16</v>
      </c>
      <c r="G1761" s="61" t="str">
        <f>VLOOKUP(Tabla14[[#This Row],[id]],Tabla2[],'aux buscarv'!G$1,FALSE)</f>
        <v>ESTAR</v>
      </c>
      <c r="H1761" s="61" t="str">
        <f>VLOOKUP(Tabla14[[#This Row],[id]],Tabla2[],'aux buscarv'!H$1,FALSE)</f>
        <v>BUENOS AIRES</v>
      </c>
      <c r="I1761" s="61">
        <f>VLOOKUP(Tabla14[[#This Row],[id]],Tabla2[],'aux buscarv'!I$1,FALSE)</f>
        <v>79</v>
      </c>
      <c r="J1761" s="61" t="str">
        <f>VLOOKUP(Tabla14[[#This Row],[id]],Tabla2[],'aux buscarv'!J$1,FALSE)</f>
        <v>CAÑUELAS</v>
      </c>
      <c r="K1761" s="61" t="str">
        <f>VLOOKUP(Tabla14[[#This Row],[id]],Tabla2[],'aux buscarv'!K$1,FALSE)</f>
        <v>SAN ESTEBAN</v>
      </c>
      <c r="L1761" s="61" t="str">
        <f>VLOOKUP(Tabla14[[#This Row],[id]],Tabla2[],'aux buscarv'!L$1,FALSE)</f>
        <v>PLAZA SAN ESTEBAN</v>
      </c>
      <c r="M1761" s="61" t="str">
        <f>VLOOKUP(Tabla14[[#This Row],[id]],Tabla2[],'aux buscarv'!M$1,FALSE)</f>
        <v>SANTA MARIA Y QUEBRACHO</v>
      </c>
      <c r="N1761" s="62" t="str">
        <f>VLOOKUP(Tabla14[[#This Row],[id]],Tabla2[],'aux buscarv'!N$1,FALSE)</f>
        <v>https://maps.app.goo.gl/8bWNSxMRyVNYT4S26</v>
      </c>
      <c r="O1761" t="s">
        <v>129</v>
      </c>
      <c r="P1761" t="s">
        <v>1024</v>
      </c>
      <c r="Q1761" t="s">
        <v>121</v>
      </c>
      <c r="R1761">
        <v>5</v>
      </c>
    </row>
    <row r="1762" spans="1:18" x14ac:dyDescent="0.25">
      <c r="A1762" t="s">
        <v>1009</v>
      </c>
      <c r="B1762" s="46">
        <f>VLOOKUP(Tabla14[[#This Row],[id]],Tabla2[],'aux buscarv'!B$1,FALSE)</f>
        <v>45029</v>
      </c>
      <c r="C1762" s="61">
        <f>VLOOKUP(Tabla14[[#This Row],[id]],Tabla2[],'aux buscarv'!C$1,FALSE)</f>
        <v>13</v>
      </c>
      <c r="D1762" s="61">
        <f>VLOOKUP(Tabla14[[#This Row],[id]],Tabla2[],'aux buscarv'!D$1,FALSE)</f>
        <v>4</v>
      </c>
      <c r="E1762" s="61">
        <f>VLOOKUP(Tabla14[[#This Row],[id]],Tabla2[],'aux buscarv'!E$1,FALSE)</f>
        <v>2023</v>
      </c>
      <c r="F1762" s="61">
        <f>VLOOKUP(Tabla14[[#This Row],[id]],Tabla2[],'aux buscarv'!F$1,FALSE)</f>
        <v>16</v>
      </c>
      <c r="G1762" s="61" t="str">
        <f>VLOOKUP(Tabla14[[#This Row],[id]],Tabla2[],'aux buscarv'!G$1,FALSE)</f>
        <v>ESTAR</v>
      </c>
      <c r="H1762" s="61" t="str">
        <f>VLOOKUP(Tabla14[[#This Row],[id]],Tabla2[],'aux buscarv'!H$1,FALSE)</f>
        <v>BUENOS AIRES</v>
      </c>
      <c r="I1762" s="61">
        <f>VLOOKUP(Tabla14[[#This Row],[id]],Tabla2[],'aux buscarv'!I$1,FALSE)</f>
        <v>79</v>
      </c>
      <c r="J1762" s="61" t="str">
        <f>VLOOKUP(Tabla14[[#This Row],[id]],Tabla2[],'aux buscarv'!J$1,FALSE)</f>
        <v>CAÑUELAS</v>
      </c>
      <c r="K1762" s="61" t="str">
        <f>VLOOKUP(Tabla14[[#This Row],[id]],Tabla2[],'aux buscarv'!K$1,FALSE)</f>
        <v>SAN ESTEBAN</v>
      </c>
      <c r="L1762" s="61" t="str">
        <f>VLOOKUP(Tabla14[[#This Row],[id]],Tabla2[],'aux buscarv'!L$1,FALSE)</f>
        <v>PLAZA SAN ESTEBAN</v>
      </c>
      <c r="M1762" s="61" t="str">
        <f>VLOOKUP(Tabla14[[#This Row],[id]],Tabla2[],'aux buscarv'!M$1,FALSE)</f>
        <v>SANTA MARIA Y QUEBRACHO</v>
      </c>
      <c r="N1762" s="62" t="str">
        <f>VLOOKUP(Tabla14[[#This Row],[id]],Tabla2[],'aux buscarv'!N$1,FALSE)</f>
        <v>https://maps.app.goo.gl/8bWNSxMRyVNYT4S26</v>
      </c>
      <c r="O1762" t="s">
        <v>129</v>
      </c>
      <c r="P1762" t="s">
        <v>137</v>
      </c>
      <c r="Q1762" t="s">
        <v>111</v>
      </c>
      <c r="R1762">
        <v>12</v>
      </c>
    </row>
    <row r="1763" spans="1:18" x14ac:dyDescent="0.25">
      <c r="A1763" t="s">
        <v>1009</v>
      </c>
      <c r="B1763" s="46">
        <f>VLOOKUP(Tabla14[[#This Row],[id]],Tabla2[],'aux buscarv'!B$1,FALSE)</f>
        <v>45029</v>
      </c>
      <c r="C1763" s="61">
        <f>VLOOKUP(Tabla14[[#This Row],[id]],Tabla2[],'aux buscarv'!C$1,FALSE)</f>
        <v>13</v>
      </c>
      <c r="D1763" s="61">
        <f>VLOOKUP(Tabla14[[#This Row],[id]],Tabla2[],'aux buscarv'!D$1,FALSE)</f>
        <v>4</v>
      </c>
      <c r="E1763" s="61">
        <f>VLOOKUP(Tabla14[[#This Row],[id]],Tabla2[],'aux buscarv'!E$1,FALSE)</f>
        <v>2023</v>
      </c>
      <c r="F1763" s="61">
        <f>VLOOKUP(Tabla14[[#This Row],[id]],Tabla2[],'aux buscarv'!F$1,FALSE)</f>
        <v>16</v>
      </c>
      <c r="G1763" s="61" t="str">
        <f>VLOOKUP(Tabla14[[#This Row],[id]],Tabla2[],'aux buscarv'!G$1,FALSE)</f>
        <v>ESTAR</v>
      </c>
      <c r="H1763" s="61" t="str">
        <f>VLOOKUP(Tabla14[[#This Row],[id]],Tabla2[],'aux buscarv'!H$1,FALSE)</f>
        <v>BUENOS AIRES</v>
      </c>
      <c r="I1763" s="61">
        <f>VLOOKUP(Tabla14[[#This Row],[id]],Tabla2[],'aux buscarv'!I$1,FALSE)</f>
        <v>79</v>
      </c>
      <c r="J1763" s="61" t="str">
        <f>VLOOKUP(Tabla14[[#This Row],[id]],Tabla2[],'aux buscarv'!J$1,FALSE)</f>
        <v>CAÑUELAS</v>
      </c>
      <c r="K1763" s="61" t="str">
        <f>VLOOKUP(Tabla14[[#This Row],[id]],Tabla2[],'aux buscarv'!K$1,FALSE)</f>
        <v>SAN ESTEBAN</v>
      </c>
      <c r="L1763" s="61" t="str">
        <f>VLOOKUP(Tabla14[[#This Row],[id]],Tabla2[],'aux buscarv'!L$1,FALSE)</f>
        <v>PLAZA SAN ESTEBAN</v>
      </c>
      <c r="M1763" s="61" t="str">
        <f>VLOOKUP(Tabla14[[#This Row],[id]],Tabla2[],'aux buscarv'!M$1,FALSE)</f>
        <v>SANTA MARIA Y QUEBRACHO</v>
      </c>
      <c r="N1763" s="62" t="str">
        <f>VLOOKUP(Tabla14[[#This Row],[id]],Tabla2[],'aux buscarv'!N$1,FALSE)</f>
        <v>https://maps.app.goo.gl/8bWNSxMRyVNYT4S26</v>
      </c>
      <c r="O1763" t="s">
        <v>129</v>
      </c>
      <c r="P1763" t="s">
        <v>137</v>
      </c>
      <c r="Q1763" t="s">
        <v>138</v>
      </c>
      <c r="R1763">
        <v>4</v>
      </c>
    </row>
    <row r="1764" spans="1:18" x14ac:dyDescent="0.25">
      <c r="A1764" t="s">
        <v>1009</v>
      </c>
      <c r="B1764" s="46">
        <f>VLOOKUP(Tabla14[[#This Row],[id]],Tabla2[],'aux buscarv'!B$1,FALSE)</f>
        <v>45029</v>
      </c>
      <c r="C1764" s="61">
        <f>VLOOKUP(Tabla14[[#This Row],[id]],Tabla2[],'aux buscarv'!C$1,FALSE)</f>
        <v>13</v>
      </c>
      <c r="D1764" s="61">
        <f>VLOOKUP(Tabla14[[#This Row],[id]],Tabla2[],'aux buscarv'!D$1,FALSE)</f>
        <v>4</v>
      </c>
      <c r="E1764" s="61">
        <f>VLOOKUP(Tabla14[[#This Row],[id]],Tabla2[],'aux buscarv'!E$1,FALSE)</f>
        <v>2023</v>
      </c>
      <c r="F1764" s="61">
        <f>VLOOKUP(Tabla14[[#This Row],[id]],Tabla2[],'aux buscarv'!F$1,FALSE)</f>
        <v>16</v>
      </c>
      <c r="G1764" s="61" t="str">
        <f>VLOOKUP(Tabla14[[#This Row],[id]],Tabla2[],'aux buscarv'!G$1,FALSE)</f>
        <v>ESTAR</v>
      </c>
      <c r="H1764" s="61" t="str">
        <f>VLOOKUP(Tabla14[[#This Row],[id]],Tabla2[],'aux buscarv'!H$1,FALSE)</f>
        <v>BUENOS AIRES</v>
      </c>
      <c r="I1764" s="61">
        <f>VLOOKUP(Tabla14[[#This Row],[id]],Tabla2[],'aux buscarv'!I$1,FALSE)</f>
        <v>79</v>
      </c>
      <c r="J1764" s="61" t="str">
        <f>VLOOKUP(Tabla14[[#This Row],[id]],Tabla2[],'aux buscarv'!J$1,FALSE)</f>
        <v>CAÑUELAS</v>
      </c>
      <c r="K1764" s="61" t="str">
        <f>VLOOKUP(Tabla14[[#This Row],[id]],Tabla2[],'aux buscarv'!K$1,FALSE)</f>
        <v>SAN ESTEBAN</v>
      </c>
      <c r="L1764" s="61" t="str">
        <f>VLOOKUP(Tabla14[[#This Row],[id]],Tabla2[],'aux buscarv'!L$1,FALSE)</f>
        <v>PLAZA SAN ESTEBAN</v>
      </c>
      <c r="M1764" s="61" t="str">
        <f>VLOOKUP(Tabla14[[#This Row],[id]],Tabla2[],'aux buscarv'!M$1,FALSE)</f>
        <v>SANTA MARIA Y QUEBRACHO</v>
      </c>
      <c r="N1764" s="62" t="str">
        <f>VLOOKUP(Tabla14[[#This Row],[id]],Tabla2[],'aux buscarv'!N$1,FALSE)</f>
        <v>https://maps.app.goo.gl/8bWNSxMRyVNYT4S26</v>
      </c>
      <c r="O1764" t="s">
        <v>129</v>
      </c>
      <c r="P1764" t="s">
        <v>137</v>
      </c>
      <c r="Q1764" t="s">
        <v>142</v>
      </c>
      <c r="R1764">
        <v>25</v>
      </c>
    </row>
    <row r="1765" spans="1:18" x14ac:dyDescent="0.25">
      <c r="A1765" t="s">
        <v>1009</v>
      </c>
      <c r="B1765" s="46">
        <f>VLOOKUP(Tabla14[[#This Row],[id]],Tabla2[],'aux buscarv'!B$1,FALSE)</f>
        <v>45029</v>
      </c>
      <c r="C1765" s="61">
        <f>VLOOKUP(Tabla14[[#This Row],[id]],Tabla2[],'aux buscarv'!C$1,FALSE)</f>
        <v>13</v>
      </c>
      <c r="D1765" s="61">
        <f>VLOOKUP(Tabla14[[#This Row],[id]],Tabla2[],'aux buscarv'!D$1,FALSE)</f>
        <v>4</v>
      </c>
      <c r="E1765" s="61">
        <f>VLOOKUP(Tabla14[[#This Row],[id]],Tabla2[],'aux buscarv'!E$1,FALSE)</f>
        <v>2023</v>
      </c>
      <c r="F1765" s="61">
        <f>VLOOKUP(Tabla14[[#This Row],[id]],Tabla2[],'aux buscarv'!F$1,FALSE)</f>
        <v>16</v>
      </c>
      <c r="G1765" s="61" t="str">
        <f>VLOOKUP(Tabla14[[#This Row],[id]],Tabla2[],'aux buscarv'!G$1,FALSE)</f>
        <v>ESTAR</v>
      </c>
      <c r="H1765" s="61" t="str">
        <f>VLOOKUP(Tabla14[[#This Row],[id]],Tabla2[],'aux buscarv'!H$1,FALSE)</f>
        <v>BUENOS AIRES</v>
      </c>
      <c r="I1765" s="61">
        <f>VLOOKUP(Tabla14[[#This Row],[id]],Tabla2[],'aux buscarv'!I$1,FALSE)</f>
        <v>79</v>
      </c>
      <c r="J1765" s="61" t="str">
        <f>VLOOKUP(Tabla14[[#This Row],[id]],Tabla2[],'aux buscarv'!J$1,FALSE)</f>
        <v>CAÑUELAS</v>
      </c>
      <c r="K1765" s="61" t="str">
        <f>VLOOKUP(Tabla14[[#This Row],[id]],Tabla2[],'aux buscarv'!K$1,FALSE)</f>
        <v>SAN ESTEBAN</v>
      </c>
      <c r="L1765" s="61" t="str">
        <f>VLOOKUP(Tabla14[[#This Row],[id]],Tabla2[],'aux buscarv'!L$1,FALSE)</f>
        <v>PLAZA SAN ESTEBAN</v>
      </c>
      <c r="M1765" s="61" t="str">
        <f>VLOOKUP(Tabla14[[#This Row],[id]],Tabla2[],'aux buscarv'!M$1,FALSE)</f>
        <v>SANTA MARIA Y QUEBRACHO</v>
      </c>
      <c r="N1765" s="62" t="str">
        <f>VLOOKUP(Tabla14[[#This Row],[id]],Tabla2[],'aux buscarv'!N$1,FALSE)</f>
        <v>https://maps.app.goo.gl/8bWNSxMRyVNYT4S26</v>
      </c>
      <c r="O1765" t="s">
        <v>151</v>
      </c>
      <c r="P1765" t="s">
        <v>151</v>
      </c>
      <c r="Q1765" t="s">
        <v>111</v>
      </c>
      <c r="R1765">
        <v>29</v>
      </c>
    </row>
    <row r="1766" spans="1:18" x14ac:dyDescent="0.25">
      <c r="A1766" t="s">
        <v>1009</v>
      </c>
      <c r="B1766" s="46">
        <f>VLOOKUP(Tabla14[[#This Row],[id]],Tabla2[],'aux buscarv'!B$1,FALSE)</f>
        <v>45029</v>
      </c>
      <c r="C1766" s="61">
        <f>VLOOKUP(Tabla14[[#This Row],[id]],Tabla2[],'aux buscarv'!C$1,FALSE)</f>
        <v>13</v>
      </c>
      <c r="D1766" s="61">
        <f>VLOOKUP(Tabla14[[#This Row],[id]],Tabla2[],'aux buscarv'!D$1,FALSE)</f>
        <v>4</v>
      </c>
      <c r="E1766" s="61">
        <f>VLOOKUP(Tabla14[[#This Row],[id]],Tabla2[],'aux buscarv'!E$1,FALSE)</f>
        <v>2023</v>
      </c>
      <c r="F1766" s="61">
        <f>VLOOKUP(Tabla14[[#This Row],[id]],Tabla2[],'aux buscarv'!F$1,FALSE)</f>
        <v>16</v>
      </c>
      <c r="G1766" s="61" t="str">
        <f>VLOOKUP(Tabla14[[#This Row],[id]],Tabla2[],'aux buscarv'!G$1,FALSE)</f>
        <v>ESTAR</v>
      </c>
      <c r="H1766" s="61" t="str">
        <f>VLOOKUP(Tabla14[[#This Row],[id]],Tabla2[],'aux buscarv'!H$1,FALSE)</f>
        <v>BUENOS AIRES</v>
      </c>
      <c r="I1766" s="61">
        <f>VLOOKUP(Tabla14[[#This Row],[id]],Tabla2[],'aux buscarv'!I$1,FALSE)</f>
        <v>79</v>
      </c>
      <c r="J1766" s="61" t="str">
        <f>VLOOKUP(Tabla14[[#This Row],[id]],Tabla2[],'aux buscarv'!J$1,FALSE)</f>
        <v>CAÑUELAS</v>
      </c>
      <c r="K1766" s="61" t="str">
        <f>VLOOKUP(Tabla14[[#This Row],[id]],Tabla2[],'aux buscarv'!K$1,FALSE)</f>
        <v>SAN ESTEBAN</v>
      </c>
      <c r="L1766" s="61" t="str">
        <f>VLOOKUP(Tabla14[[#This Row],[id]],Tabla2[],'aux buscarv'!L$1,FALSE)</f>
        <v>PLAZA SAN ESTEBAN</v>
      </c>
      <c r="M1766" s="61" t="str">
        <f>VLOOKUP(Tabla14[[#This Row],[id]],Tabla2[],'aux buscarv'!M$1,FALSE)</f>
        <v>SANTA MARIA Y QUEBRACHO</v>
      </c>
      <c r="N1766" s="62" t="str">
        <f>VLOOKUP(Tabla14[[#This Row],[id]],Tabla2[],'aux buscarv'!N$1,FALSE)</f>
        <v>https://maps.app.goo.gl/8bWNSxMRyVNYT4S26</v>
      </c>
      <c r="O1766" t="s">
        <v>151</v>
      </c>
      <c r="P1766" t="s">
        <v>151</v>
      </c>
      <c r="Q1766" t="s">
        <v>142</v>
      </c>
      <c r="R1766">
        <v>43</v>
      </c>
    </row>
    <row r="1767" spans="1:18" x14ac:dyDescent="0.25">
      <c r="A1767" t="s">
        <v>1009</v>
      </c>
      <c r="B1767" s="46">
        <f>VLOOKUP(Tabla14[[#This Row],[id]],Tabla2[],'aux buscarv'!B$1,FALSE)</f>
        <v>45029</v>
      </c>
      <c r="C1767" s="61">
        <f>VLOOKUP(Tabla14[[#This Row],[id]],Tabla2[],'aux buscarv'!C$1,FALSE)</f>
        <v>13</v>
      </c>
      <c r="D1767" s="61">
        <f>VLOOKUP(Tabla14[[#This Row],[id]],Tabla2[],'aux buscarv'!D$1,FALSE)</f>
        <v>4</v>
      </c>
      <c r="E1767" s="61">
        <f>VLOOKUP(Tabla14[[#This Row],[id]],Tabla2[],'aux buscarv'!E$1,FALSE)</f>
        <v>2023</v>
      </c>
      <c r="F1767" s="61">
        <f>VLOOKUP(Tabla14[[#This Row],[id]],Tabla2[],'aux buscarv'!F$1,FALSE)</f>
        <v>16</v>
      </c>
      <c r="G1767" s="61" t="str">
        <f>VLOOKUP(Tabla14[[#This Row],[id]],Tabla2[],'aux buscarv'!G$1,FALSE)</f>
        <v>ESTAR</v>
      </c>
      <c r="H1767" s="61" t="str">
        <f>VLOOKUP(Tabla14[[#This Row],[id]],Tabla2[],'aux buscarv'!H$1,FALSE)</f>
        <v>BUENOS AIRES</v>
      </c>
      <c r="I1767" s="61">
        <f>VLOOKUP(Tabla14[[#This Row],[id]],Tabla2[],'aux buscarv'!I$1,FALSE)</f>
        <v>79</v>
      </c>
      <c r="J1767" s="61" t="str">
        <f>VLOOKUP(Tabla14[[#This Row],[id]],Tabla2[],'aux buscarv'!J$1,FALSE)</f>
        <v>CAÑUELAS</v>
      </c>
      <c r="K1767" s="61" t="str">
        <f>VLOOKUP(Tabla14[[#This Row],[id]],Tabla2[],'aux buscarv'!K$1,FALSE)</f>
        <v>SAN ESTEBAN</v>
      </c>
      <c r="L1767" s="61" t="str">
        <f>VLOOKUP(Tabla14[[#This Row],[id]],Tabla2[],'aux buscarv'!L$1,FALSE)</f>
        <v>PLAZA SAN ESTEBAN</v>
      </c>
      <c r="M1767" s="61" t="str">
        <f>VLOOKUP(Tabla14[[#This Row],[id]],Tabla2[],'aux buscarv'!M$1,FALSE)</f>
        <v>SANTA MARIA Y QUEBRACHO</v>
      </c>
      <c r="N1767" s="62" t="str">
        <f>VLOOKUP(Tabla14[[#This Row],[id]],Tabla2[],'aux buscarv'!N$1,FALSE)</f>
        <v>https://maps.app.goo.gl/8bWNSxMRyVNYT4S26</v>
      </c>
      <c r="O1767" t="s">
        <v>153</v>
      </c>
      <c r="P1767" t="s">
        <v>153</v>
      </c>
      <c r="Q1767" t="s">
        <v>111</v>
      </c>
      <c r="R1767">
        <v>4</v>
      </c>
    </row>
    <row r="1768" spans="1:18" x14ac:dyDescent="0.25">
      <c r="A1768" t="s">
        <v>1009</v>
      </c>
      <c r="B1768" s="46">
        <f>VLOOKUP(Tabla14[[#This Row],[id]],Tabla2[],'aux buscarv'!B$1,FALSE)</f>
        <v>45029</v>
      </c>
      <c r="C1768" s="61">
        <f>VLOOKUP(Tabla14[[#This Row],[id]],Tabla2[],'aux buscarv'!C$1,FALSE)</f>
        <v>13</v>
      </c>
      <c r="D1768" s="61">
        <f>VLOOKUP(Tabla14[[#This Row],[id]],Tabla2[],'aux buscarv'!D$1,FALSE)</f>
        <v>4</v>
      </c>
      <c r="E1768" s="61">
        <f>VLOOKUP(Tabla14[[#This Row],[id]],Tabla2[],'aux buscarv'!E$1,FALSE)</f>
        <v>2023</v>
      </c>
      <c r="F1768" s="61">
        <f>VLOOKUP(Tabla14[[#This Row],[id]],Tabla2[],'aux buscarv'!F$1,FALSE)</f>
        <v>16</v>
      </c>
      <c r="G1768" s="61" t="str">
        <f>VLOOKUP(Tabla14[[#This Row],[id]],Tabla2[],'aux buscarv'!G$1,FALSE)</f>
        <v>ESTAR</v>
      </c>
      <c r="H1768" s="61" t="str">
        <f>VLOOKUP(Tabla14[[#This Row],[id]],Tabla2[],'aux buscarv'!H$1,FALSE)</f>
        <v>BUENOS AIRES</v>
      </c>
      <c r="I1768" s="61">
        <f>VLOOKUP(Tabla14[[#This Row],[id]],Tabla2[],'aux buscarv'!I$1,FALSE)</f>
        <v>79</v>
      </c>
      <c r="J1768" s="61" t="str">
        <f>VLOOKUP(Tabla14[[#This Row],[id]],Tabla2[],'aux buscarv'!J$1,FALSE)</f>
        <v>CAÑUELAS</v>
      </c>
      <c r="K1768" s="61" t="str">
        <f>VLOOKUP(Tabla14[[#This Row],[id]],Tabla2[],'aux buscarv'!K$1,FALSE)</f>
        <v>SAN ESTEBAN</v>
      </c>
      <c r="L1768" s="61" t="str">
        <f>VLOOKUP(Tabla14[[#This Row],[id]],Tabla2[],'aux buscarv'!L$1,FALSE)</f>
        <v>PLAZA SAN ESTEBAN</v>
      </c>
      <c r="M1768" s="61" t="str">
        <f>VLOOKUP(Tabla14[[#This Row],[id]],Tabla2[],'aux buscarv'!M$1,FALSE)</f>
        <v>SANTA MARIA Y QUEBRACHO</v>
      </c>
      <c r="N1768" s="62" t="str">
        <f>VLOOKUP(Tabla14[[#This Row],[id]],Tabla2[],'aux buscarv'!N$1,FALSE)</f>
        <v>https://maps.app.goo.gl/8bWNSxMRyVNYT4S26</v>
      </c>
      <c r="O1768" t="s">
        <v>153</v>
      </c>
      <c r="P1768" t="s">
        <v>153</v>
      </c>
      <c r="Q1768" t="s">
        <v>154</v>
      </c>
      <c r="R1768">
        <v>9</v>
      </c>
    </row>
    <row r="1769" spans="1:18" x14ac:dyDescent="0.25">
      <c r="A1769" t="s">
        <v>1009</v>
      </c>
      <c r="B1769" s="46">
        <f>VLOOKUP(Tabla14[[#This Row],[id]],Tabla2[],'aux buscarv'!B$1,FALSE)</f>
        <v>45029</v>
      </c>
      <c r="C1769" s="61">
        <f>VLOOKUP(Tabla14[[#This Row],[id]],Tabla2[],'aux buscarv'!C$1,FALSE)</f>
        <v>13</v>
      </c>
      <c r="D1769" s="61">
        <f>VLOOKUP(Tabla14[[#This Row],[id]],Tabla2[],'aux buscarv'!D$1,FALSE)</f>
        <v>4</v>
      </c>
      <c r="E1769" s="61">
        <f>VLOOKUP(Tabla14[[#This Row],[id]],Tabla2[],'aux buscarv'!E$1,FALSE)</f>
        <v>2023</v>
      </c>
      <c r="F1769" s="61">
        <f>VLOOKUP(Tabla14[[#This Row],[id]],Tabla2[],'aux buscarv'!F$1,FALSE)</f>
        <v>16</v>
      </c>
      <c r="G1769" s="61" t="str">
        <f>VLOOKUP(Tabla14[[#This Row],[id]],Tabla2[],'aux buscarv'!G$1,FALSE)</f>
        <v>ESTAR</v>
      </c>
      <c r="H1769" s="61" t="str">
        <f>VLOOKUP(Tabla14[[#This Row],[id]],Tabla2[],'aux buscarv'!H$1,FALSE)</f>
        <v>BUENOS AIRES</v>
      </c>
      <c r="I1769" s="61">
        <f>VLOOKUP(Tabla14[[#This Row],[id]],Tabla2[],'aux buscarv'!I$1,FALSE)</f>
        <v>79</v>
      </c>
      <c r="J1769" s="61" t="str">
        <f>VLOOKUP(Tabla14[[#This Row],[id]],Tabla2[],'aux buscarv'!J$1,FALSE)</f>
        <v>CAÑUELAS</v>
      </c>
      <c r="K1769" s="61" t="str">
        <f>VLOOKUP(Tabla14[[#This Row],[id]],Tabla2[],'aux buscarv'!K$1,FALSE)</f>
        <v>SAN ESTEBAN</v>
      </c>
      <c r="L1769" s="61" t="str">
        <f>VLOOKUP(Tabla14[[#This Row],[id]],Tabla2[],'aux buscarv'!L$1,FALSE)</f>
        <v>PLAZA SAN ESTEBAN</v>
      </c>
      <c r="M1769" s="61" t="str">
        <f>VLOOKUP(Tabla14[[#This Row],[id]],Tabla2[],'aux buscarv'!M$1,FALSE)</f>
        <v>SANTA MARIA Y QUEBRACHO</v>
      </c>
      <c r="N1769" s="62" t="str">
        <f>VLOOKUP(Tabla14[[#This Row],[id]],Tabla2[],'aux buscarv'!N$1,FALSE)</f>
        <v>https://maps.app.goo.gl/8bWNSxMRyVNYT4S26</v>
      </c>
      <c r="O1769" t="s">
        <v>153</v>
      </c>
      <c r="P1769" t="s">
        <v>153</v>
      </c>
      <c r="Q1769" t="s">
        <v>155</v>
      </c>
      <c r="R1769">
        <v>9</v>
      </c>
    </row>
    <row r="1770" spans="1:18" x14ac:dyDescent="0.25">
      <c r="A1770" t="s">
        <v>1009</v>
      </c>
      <c r="B1770" s="46">
        <f>VLOOKUP(Tabla14[[#This Row],[id]],Tabla2[],'aux buscarv'!B$1,FALSE)</f>
        <v>45029</v>
      </c>
      <c r="C1770" s="61">
        <f>VLOOKUP(Tabla14[[#This Row],[id]],Tabla2[],'aux buscarv'!C$1,FALSE)</f>
        <v>13</v>
      </c>
      <c r="D1770" s="61">
        <f>VLOOKUP(Tabla14[[#This Row],[id]],Tabla2[],'aux buscarv'!D$1,FALSE)</f>
        <v>4</v>
      </c>
      <c r="E1770" s="61">
        <f>VLOOKUP(Tabla14[[#This Row],[id]],Tabla2[],'aux buscarv'!E$1,FALSE)</f>
        <v>2023</v>
      </c>
      <c r="F1770" s="61">
        <f>VLOOKUP(Tabla14[[#This Row],[id]],Tabla2[],'aux buscarv'!F$1,FALSE)</f>
        <v>16</v>
      </c>
      <c r="G1770" s="61" t="str">
        <f>VLOOKUP(Tabla14[[#This Row],[id]],Tabla2[],'aux buscarv'!G$1,FALSE)</f>
        <v>ESTAR</v>
      </c>
      <c r="H1770" s="61" t="str">
        <f>VLOOKUP(Tabla14[[#This Row],[id]],Tabla2[],'aux buscarv'!H$1,FALSE)</f>
        <v>BUENOS AIRES</v>
      </c>
      <c r="I1770" s="61">
        <f>VLOOKUP(Tabla14[[#This Row],[id]],Tabla2[],'aux buscarv'!I$1,FALSE)</f>
        <v>79</v>
      </c>
      <c r="J1770" s="61" t="str">
        <f>VLOOKUP(Tabla14[[#This Row],[id]],Tabla2[],'aux buscarv'!J$1,FALSE)</f>
        <v>CAÑUELAS</v>
      </c>
      <c r="K1770" s="61" t="str">
        <f>VLOOKUP(Tabla14[[#This Row],[id]],Tabla2[],'aux buscarv'!K$1,FALSE)</f>
        <v>SAN ESTEBAN</v>
      </c>
      <c r="L1770" s="61" t="str">
        <f>VLOOKUP(Tabla14[[#This Row],[id]],Tabla2[],'aux buscarv'!L$1,FALSE)</f>
        <v>PLAZA SAN ESTEBAN</v>
      </c>
      <c r="M1770" s="61" t="str">
        <f>VLOOKUP(Tabla14[[#This Row],[id]],Tabla2[],'aux buscarv'!M$1,FALSE)</f>
        <v>SANTA MARIA Y QUEBRACHO</v>
      </c>
      <c r="N1770" s="62" t="str">
        <f>VLOOKUP(Tabla14[[#This Row],[id]],Tabla2[],'aux buscarv'!N$1,FALSE)</f>
        <v>https://maps.app.goo.gl/8bWNSxMRyVNYT4S26</v>
      </c>
      <c r="O1770" t="s">
        <v>153</v>
      </c>
      <c r="P1770" t="s">
        <v>153</v>
      </c>
      <c r="Q1770" t="s">
        <v>158</v>
      </c>
      <c r="R1770">
        <v>2</v>
      </c>
    </row>
    <row r="1771" spans="1:18" x14ac:dyDescent="0.25">
      <c r="A1771" t="s">
        <v>1009</v>
      </c>
      <c r="B1771" s="46">
        <f>VLOOKUP(Tabla14[[#This Row],[id]],Tabla2[],'aux buscarv'!B$1,FALSE)</f>
        <v>45029</v>
      </c>
      <c r="C1771" s="61">
        <f>VLOOKUP(Tabla14[[#This Row],[id]],Tabla2[],'aux buscarv'!C$1,FALSE)</f>
        <v>13</v>
      </c>
      <c r="D1771" s="61">
        <f>VLOOKUP(Tabla14[[#This Row],[id]],Tabla2[],'aux buscarv'!D$1,FALSE)</f>
        <v>4</v>
      </c>
      <c r="E1771" s="61">
        <f>VLOOKUP(Tabla14[[#This Row],[id]],Tabla2[],'aux buscarv'!E$1,FALSE)</f>
        <v>2023</v>
      </c>
      <c r="F1771" s="61">
        <f>VLOOKUP(Tabla14[[#This Row],[id]],Tabla2[],'aux buscarv'!F$1,FALSE)</f>
        <v>16</v>
      </c>
      <c r="G1771" s="61" t="str">
        <f>VLOOKUP(Tabla14[[#This Row],[id]],Tabla2[],'aux buscarv'!G$1,FALSE)</f>
        <v>ESTAR</v>
      </c>
      <c r="H1771" s="61" t="str">
        <f>VLOOKUP(Tabla14[[#This Row],[id]],Tabla2[],'aux buscarv'!H$1,FALSE)</f>
        <v>BUENOS AIRES</v>
      </c>
      <c r="I1771" s="61">
        <f>VLOOKUP(Tabla14[[#This Row],[id]],Tabla2[],'aux buscarv'!I$1,FALSE)</f>
        <v>79</v>
      </c>
      <c r="J1771" s="61" t="str">
        <f>VLOOKUP(Tabla14[[#This Row],[id]],Tabla2[],'aux buscarv'!J$1,FALSE)</f>
        <v>CAÑUELAS</v>
      </c>
      <c r="K1771" s="61" t="str">
        <f>VLOOKUP(Tabla14[[#This Row],[id]],Tabla2[],'aux buscarv'!K$1,FALSE)</f>
        <v>SAN ESTEBAN</v>
      </c>
      <c r="L1771" s="61" t="str">
        <f>VLOOKUP(Tabla14[[#This Row],[id]],Tabla2[],'aux buscarv'!L$1,FALSE)</f>
        <v>PLAZA SAN ESTEBAN</v>
      </c>
      <c r="M1771" s="61" t="str">
        <f>VLOOKUP(Tabla14[[#This Row],[id]],Tabla2[],'aux buscarv'!M$1,FALSE)</f>
        <v>SANTA MARIA Y QUEBRACHO</v>
      </c>
      <c r="N1771" s="62" t="str">
        <f>VLOOKUP(Tabla14[[#This Row],[id]],Tabla2[],'aux buscarv'!N$1,FALSE)</f>
        <v>https://maps.app.goo.gl/8bWNSxMRyVNYT4S26</v>
      </c>
      <c r="O1771" t="s">
        <v>153</v>
      </c>
      <c r="P1771" t="s">
        <v>153</v>
      </c>
      <c r="Q1771" t="s">
        <v>134</v>
      </c>
      <c r="R1771">
        <v>3</v>
      </c>
    </row>
    <row r="1772" spans="1:18" x14ac:dyDescent="0.25">
      <c r="A1772" t="s">
        <v>987</v>
      </c>
      <c r="B1772" s="46">
        <f>VLOOKUP(Tabla14[[#This Row],[id]],Tabla2[],'aux buscarv'!B$1,FALSE)</f>
        <v>45029</v>
      </c>
      <c r="C1772" s="61">
        <f>VLOOKUP(Tabla14[[#This Row],[id]],Tabla2[],'aux buscarv'!C$1,FALSE)</f>
        <v>13</v>
      </c>
      <c r="D1772" s="61">
        <f>VLOOKUP(Tabla14[[#This Row],[id]],Tabla2[],'aux buscarv'!D$1,FALSE)</f>
        <v>4</v>
      </c>
      <c r="E1772" s="61">
        <f>VLOOKUP(Tabla14[[#This Row],[id]],Tabla2[],'aux buscarv'!E$1,FALSE)</f>
        <v>2023</v>
      </c>
      <c r="F1772" s="61">
        <f>VLOOKUP(Tabla14[[#This Row],[id]],Tabla2[],'aux buscarv'!F$1,FALSE)</f>
        <v>16</v>
      </c>
      <c r="G1772" s="61" t="str">
        <f>VLOOKUP(Tabla14[[#This Row],[id]],Tabla2[],'aux buscarv'!G$1,FALSE)</f>
        <v>CARPAS SALUDABLES</v>
      </c>
      <c r="H1772" s="61" t="str">
        <f>VLOOKUP(Tabla14[[#This Row],[id]],Tabla2[],'aux buscarv'!H$1,FALSE)</f>
        <v>CABA</v>
      </c>
      <c r="I1772" s="61">
        <f>VLOOKUP(Tabla14[[#This Row],[id]],Tabla2[],'aux buscarv'!I$1,FALSE)</f>
        <v>77</v>
      </c>
      <c r="J1772" s="61" t="str">
        <f>VLOOKUP(Tabla14[[#This Row],[id]],Tabla2[],'aux buscarv'!J$1,FALSE)</f>
        <v>COMUNA 1</v>
      </c>
      <c r="K1772" s="61" t="str">
        <f>VLOOKUP(Tabla14[[#This Row],[id]],Tabla2[],'aux buscarv'!K$1,FALSE)</f>
        <v>SAN NICOLAS</v>
      </c>
      <c r="L1772" s="61" t="str">
        <f>VLOOKUP(Tabla14[[#This Row],[id]],Tabla2[],'aux buscarv'!L$1,FALSE)</f>
        <v>SIGEN</v>
      </c>
      <c r="M1772" s="61" t="str">
        <f>VLOOKUP(Tabla14[[#This Row],[id]],Tabla2[],'aux buscarv'!M$1,FALSE)</f>
        <v>AV CORRIENTES 389</v>
      </c>
      <c r="N1772" s="62" t="str">
        <f>VLOOKUP(Tabla14[[#This Row],[id]],Tabla2[],'aux buscarv'!N$1,FALSE)</f>
        <v>https://goo.gl/maps/3Kfw3YpD1B2ifZvH8</v>
      </c>
      <c r="O1772" t="s">
        <v>109</v>
      </c>
      <c r="P1772" t="s">
        <v>110</v>
      </c>
      <c r="Q1772" t="s">
        <v>111</v>
      </c>
      <c r="R1772">
        <v>85</v>
      </c>
    </row>
    <row r="1773" spans="1:18" x14ac:dyDescent="0.25">
      <c r="A1773" t="s">
        <v>987</v>
      </c>
      <c r="B1773" s="46">
        <f>VLOOKUP(Tabla14[[#This Row],[id]],Tabla2[],'aux buscarv'!B$1,FALSE)</f>
        <v>45029</v>
      </c>
      <c r="C1773" s="61">
        <f>VLOOKUP(Tabla14[[#This Row],[id]],Tabla2[],'aux buscarv'!C$1,FALSE)</f>
        <v>13</v>
      </c>
      <c r="D1773" s="61">
        <f>VLOOKUP(Tabla14[[#This Row],[id]],Tabla2[],'aux buscarv'!D$1,FALSE)</f>
        <v>4</v>
      </c>
      <c r="E1773" s="61">
        <f>VLOOKUP(Tabla14[[#This Row],[id]],Tabla2[],'aux buscarv'!E$1,FALSE)</f>
        <v>2023</v>
      </c>
      <c r="F1773" s="61">
        <f>VLOOKUP(Tabla14[[#This Row],[id]],Tabla2[],'aux buscarv'!F$1,FALSE)</f>
        <v>16</v>
      </c>
      <c r="G1773" s="61" t="str">
        <f>VLOOKUP(Tabla14[[#This Row],[id]],Tabla2[],'aux buscarv'!G$1,FALSE)</f>
        <v>CARPAS SALUDABLES</v>
      </c>
      <c r="H1773" s="61" t="str">
        <f>VLOOKUP(Tabla14[[#This Row],[id]],Tabla2[],'aux buscarv'!H$1,FALSE)</f>
        <v>CABA</v>
      </c>
      <c r="I1773" s="61">
        <f>VLOOKUP(Tabla14[[#This Row],[id]],Tabla2[],'aux buscarv'!I$1,FALSE)</f>
        <v>77</v>
      </c>
      <c r="J1773" s="61" t="str">
        <f>VLOOKUP(Tabla14[[#This Row],[id]],Tabla2[],'aux buscarv'!J$1,FALSE)</f>
        <v>COMUNA 1</v>
      </c>
      <c r="K1773" s="61" t="str">
        <f>VLOOKUP(Tabla14[[#This Row],[id]],Tabla2[],'aux buscarv'!K$1,FALSE)</f>
        <v>SAN NICOLAS</v>
      </c>
      <c r="L1773" s="61" t="str">
        <f>VLOOKUP(Tabla14[[#This Row],[id]],Tabla2[],'aux buscarv'!L$1,FALSE)</f>
        <v>SIGEN</v>
      </c>
      <c r="M1773" s="61" t="str">
        <f>VLOOKUP(Tabla14[[#This Row],[id]],Tabla2[],'aux buscarv'!M$1,FALSE)</f>
        <v>AV CORRIENTES 389</v>
      </c>
      <c r="N1773" s="62" t="str">
        <f>VLOOKUP(Tabla14[[#This Row],[id]],Tabla2[],'aux buscarv'!N$1,FALSE)</f>
        <v>https://goo.gl/maps/3Kfw3YpD1B2ifZvH8</v>
      </c>
      <c r="O1773" t="s">
        <v>109</v>
      </c>
      <c r="P1773" t="s">
        <v>110</v>
      </c>
      <c r="Q1773" t="s">
        <v>112</v>
      </c>
      <c r="R1773">
        <v>160</v>
      </c>
    </row>
    <row r="1774" spans="1:18" x14ac:dyDescent="0.25">
      <c r="A1774" t="s">
        <v>987</v>
      </c>
      <c r="B1774" s="46">
        <f>VLOOKUP(Tabla14[[#This Row],[id]],Tabla2[],'aux buscarv'!B$1,FALSE)</f>
        <v>45029</v>
      </c>
      <c r="C1774" s="61">
        <f>VLOOKUP(Tabla14[[#This Row],[id]],Tabla2[],'aux buscarv'!C$1,FALSE)</f>
        <v>13</v>
      </c>
      <c r="D1774" s="61">
        <f>VLOOKUP(Tabla14[[#This Row],[id]],Tabla2[],'aux buscarv'!D$1,FALSE)</f>
        <v>4</v>
      </c>
      <c r="E1774" s="61">
        <f>VLOOKUP(Tabla14[[#This Row],[id]],Tabla2[],'aux buscarv'!E$1,FALSE)</f>
        <v>2023</v>
      </c>
      <c r="F1774" s="61">
        <f>VLOOKUP(Tabla14[[#This Row],[id]],Tabla2[],'aux buscarv'!F$1,FALSE)</f>
        <v>16</v>
      </c>
      <c r="G1774" s="61" t="str">
        <f>VLOOKUP(Tabla14[[#This Row],[id]],Tabla2[],'aux buscarv'!G$1,FALSE)</f>
        <v>CARPAS SALUDABLES</v>
      </c>
      <c r="H1774" s="61" t="str">
        <f>VLOOKUP(Tabla14[[#This Row],[id]],Tabla2[],'aux buscarv'!H$1,FALSE)</f>
        <v>CABA</v>
      </c>
      <c r="I1774" s="61">
        <f>VLOOKUP(Tabla14[[#This Row],[id]],Tabla2[],'aux buscarv'!I$1,FALSE)</f>
        <v>77</v>
      </c>
      <c r="J1774" s="61" t="str">
        <f>VLOOKUP(Tabla14[[#This Row],[id]],Tabla2[],'aux buscarv'!J$1,FALSE)</f>
        <v>COMUNA 1</v>
      </c>
      <c r="K1774" s="61" t="str">
        <f>VLOOKUP(Tabla14[[#This Row],[id]],Tabla2[],'aux buscarv'!K$1,FALSE)</f>
        <v>SAN NICOLAS</v>
      </c>
      <c r="L1774" s="61" t="str">
        <f>VLOOKUP(Tabla14[[#This Row],[id]],Tabla2[],'aux buscarv'!L$1,FALSE)</f>
        <v>SIGEN</v>
      </c>
      <c r="M1774" s="61" t="str">
        <f>VLOOKUP(Tabla14[[#This Row],[id]],Tabla2[],'aux buscarv'!M$1,FALSE)</f>
        <v>AV CORRIENTES 389</v>
      </c>
      <c r="N1774" s="62" t="str">
        <f>VLOOKUP(Tabla14[[#This Row],[id]],Tabla2[],'aux buscarv'!N$1,FALSE)</f>
        <v>https://goo.gl/maps/3Kfw3YpD1B2ifZvH8</v>
      </c>
      <c r="O1774" t="s">
        <v>109</v>
      </c>
      <c r="P1774" t="s">
        <v>110</v>
      </c>
      <c r="Q1774" t="s">
        <v>120</v>
      </c>
      <c r="R1774">
        <v>1</v>
      </c>
    </row>
    <row r="1775" spans="1:18" x14ac:dyDescent="0.25">
      <c r="A1775" t="s">
        <v>987</v>
      </c>
      <c r="B1775" s="46">
        <f>VLOOKUP(Tabla14[[#This Row],[id]],Tabla2[],'aux buscarv'!B$1,FALSE)</f>
        <v>45029</v>
      </c>
      <c r="C1775" s="61">
        <f>VLOOKUP(Tabla14[[#This Row],[id]],Tabla2[],'aux buscarv'!C$1,FALSE)</f>
        <v>13</v>
      </c>
      <c r="D1775" s="61">
        <f>VLOOKUP(Tabla14[[#This Row],[id]],Tabla2[],'aux buscarv'!D$1,FALSE)</f>
        <v>4</v>
      </c>
      <c r="E1775" s="61">
        <f>VLOOKUP(Tabla14[[#This Row],[id]],Tabla2[],'aux buscarv'!E$1,FALSE)</f>
        <v>2023</v>
      </c>
      <c r="F1775" s="61">
        <f>VLOOKUP(Tabla14[[#This Row],[id]],Tabla2[],'aux buscarv'!F$1,FALSE)</f>
        <v>16</v>
      </c>
      <c r="G1775" s="61" t="str">
        <f>VLOOKUP(Tabla14[[#This Row],[id]],Tabla2[],'aux buscarv'!G$1,FALSE)</f>
        <v>CARPAS SALUDABLES</v>
      </c>
      <c r="H1775" s="61" t="str">
        <f>VLOOKUP(Tabla14[[#This Row],[id]],Tabla2[],'aux buscarv'!H$1,FALSE)</f>
        <v>CABA</v>
      </c>
      <c r="I1775" s="61">
        <f>VLOOKUP(Tabla14[[#This Row],[id]],Tabla2[],'aux buscarv'!I$1,FALSE)</f>
        <v>77</v>
      </c>
      <c r="J1775" s="61" t="str">
        <f>VLOOKUP(Tabla14[[#This Row],[id]],Tabla2[],'aux buscarv'!J$1,FALSE)</f>
        <v>COMUNA 1</v>
      </c>
      <c r="K1775" s="61" t="str">
        <f>VLOOKUP(Tabla14[[#This Row],[id]],Tabla2[],'aux buscarv'!K$1,FALSE)</f>
        <v>SAN NICOLAS</v>
      </c>
      <c r="L1775" s="61" t="str">
        <f>VLOOKUP(Tabla14[[#This Row],[id]],Tabla2[],'aux buscarv'!L$1,FALSE)</f>
        <v>SIGEN</v>
      </c>
      <c r="M1775" s="61" t="str">
        <f>VLOOKUP(Tabla14[[#This Row],[id]],Tabla2[],'aux buscarv'!M$1,FALSE)</f>
        <v>AV CORRIENTES 389</v>
      </c>
      <c r="N1775" s="62" t="str">
        <f>VLOOKUP(Tabla14[[#This Row],[id]],Tabla2[],'aux buscarv'!N$1,FALSE)</f>
        <v>https://goo.gl/maps/3Kfw3YpD1B2ifZvH8</v>
      </c>
      <c r="O1775" t="s">
        <v>109</v>
      </c>
      <c r="P1775" t="s">
        <v>113</v>
      </c>
      <c r="Q1775" t="s">
        <v>112</v>
      </c>
      <c r="R1775">
        <v>22</v>
      </c>
    </row>
    <row r="1776" spans="1:18" x14ac:dyDescent="0.25">
      <c r="A1776" t="s">
        <v>987</v>
      </c>
      <c r="B1776" s="46">
        <f>VLOOKUP(Tabla14[[#This Row],[id]],Tabla2[],'aux buscarv'!B$1,FALSE)</f>
        <v>45029</v>
      </c>
      <c r="C1776" s="61">
        <f>VLOOKUP(Tabla14[[#This Row],[id]],Tabla2[],'aux buscarv'!C$1,FALSE)</f>
        <v>13</v>
      </c>
      <c r="D1776" s="61">
        <f>VLOOKUP(Tabla14[[#This Row],[id]],Tabla2[],'aux buscarv'!D$1,FALSE)</f>
        <v>4</v>
      </c>
      <c r="E1776" s="61">
        <f>VLOOKUP(Tabla14[[#This Row],[id]],Tabla2[],'aux buscarv'!E$1,FALSE)</f>
        <v>2023</v>
      </c>
      <c r="F1776" s="61">
        <f>VLOOKUP(Tabla14[[#This Row],[id]],Tabla2[],'aux buscarv'!F$1,FALSE)</f>
        <v>16</v>
      </c>
      <c r="G1776" s="61" t="str">
        <f>VLOOKUP(Tabla14[[#This Row],[id]],Tabla2[],'aux buscarv'!G$1,FALSE)</f>
        <v>CARPAS SALUDABLES</v>
      </c>
      <c r="H1776" s="61" t="str">
        <f>VLOOKUP(Tabla14[[#This Row],[id]],Tabla2[],'aux buscarv'!H$1,FALSE)</f>
        <v>CABA</v>
      </c>
      <c r="I1776" s="61">
        <f>VLOOKUP(Tabla14[[#This Row],[id]],Tabla2[],'aux buscarv'!I$1,FALSE)</f>
        <v>77</v>
      </c>
      <c r="J1776" s="61" t="str">
        <f>VLOOKUP(Tabla14[[#This Row],[id]],Tabla2[],'aux buscarv'!J$1,FALSE)</f>
        <v>COMUNA 1</v>
      </c>
      <c r="K1776" s="61" t="str">
        <f>VLOOKUP(Tabla14[[#This Row],[id]],Tabla2[],'aux buscarv'!K$1,FALSE)</f>
        <v>SAN NICOLAS</v>
      </c>
      <c r="L1776" s="61" t="str">
        <f>VLOOKUP(Tabla14[[#This Row],[id]],Tabla2[],'aux buscarv'!L$1,FALSE)</f>
        <v>SIGEN</v>
      </c>
      <c r="M1776" s="61" t="str">
        <f>VLOOKUP(Tabla14[[#This Row],[id]],Tabla2[],'aux buscarv'!M$1,FALSE)</f>
        <v>AV CORRIENTES 389</v>
      </c>
      <c r="N1776" s="62" t="str">
        <f>VLOOKUP(Tabla14[[#This Row],[id]],Tabla2[],'aux buscarv'!N$1,FALSE)</f>
        <v>https://goo.gl/maps/3Kfw3YpD1B2ifZvH8</v>
      </c>
      <c r="O1776" t="s">
        <v>114</v>
      </c>
      <c r="P1776" t="s">
        <v>115</v>
      </c>
      <c r="Q1776" t="s">
        <v>111</v>
      </c>
      <c r="R1776">
        <v>80</v>
      </c>
    </row>
    <row r="1777" spans="1:18" x14ac:dyDescent="0.25">
      <c r="A1777" t="s">
        <v>969</v>
      </c>
      <c r="B1777" s="46">
        <f>VLOOKUP(Tabla14[[#This Row],[id]],Tabla2[],'aux buscarv'!B$1,FALSE)</f>
        <v>45029</v>
      </c>
      <c r="C1777" s="61">
        <f>VLOOKUP(Tabla14[[#This Row],[id]],Tabla2[],'aux buscarv'!C$1,FALSE)</f>
        <v>13</v>
      </c>
      <c r="D1777" s="61">
        <f>VLOOKUP(Tabla14[[#This Row],[id]],Tabla2[],'aux buscarv'!D$1,FALSE)</f>
        <v>4</v>
      </c>
      <c r="E1777" s="61">
        <f>VLOOKUP(Tabla14[[#This Row],[id]],Tabla2[],'aux buscarv'!E$1,FALSE)</f>
        <v>2023</v>
      </c>
      <c r="F1777" s="61">
        <f>VLOOKUP(Tabla14[[#This Row],[id]],Tabla2[],'aux buscarv'!F$1,FALSE)</f>
        <v>16</v>
      </c>
      <c r="G1777" s="61" t="str">
        <f>VLOOKUP(Tabla14[[#This Row],[id]],Tabla2[],'aux buscarv'!G$1,FALSE)</f>
        <v>DAPPTE</v>
      </c>
      <c r="H1777" s="61" t="str">
        <f>VLOOKUP(Tabla14[[#This Row],[id]],Tabla2[],'aux buscarv'!H$1,FALSE)</f>
        <v>BUENOS AIRES</v>
      </c>
      <c r="I1777" s="61">
        <f>VLOOKUP(Tabla14[[#This Row],[id]],Tabla2[],'aux buscarv'!I$1,FALSE)</f>
        <v>76</v>
      </c>
      <c r="J1777" s="61" t="str">
        <f>VLOOKUP(Tabla14[[#This Row],[id]],Tabla2[],'aux buscarv'!J$1,FALSE)</f>
        <v>LOMAS DE ZAMORA</v>
      </c>
      <c r="K1777" s="61" t="str">
        <f>VLOOKUP(Tabla14[[#This Row],[id]],Tabla2[],'aux buscarv'!K$1,FALSE)</f>
        <v>ING BUDGE VILLA LA MADRID</v>
      </c>
      <c r="L1777" s="61" t="str">
        <f>VLOOKUP(Tabla14[[#This Row],[id]],Tabla2[],'aux buscarv'!L$1,FALSE)</f>
        <v>JARDIN FANTASIA</v>
      </c>
      <c r="M1777" s="61" t="str">
        <f>VLOOKUP(Tabla14[[#This Row],[id]],Tabla2[],'aux buscarv'!M$1,FALSE)</f>
        <v>CAFAYATE 620</v>
      </c>
      <c r="N1777" s="62" t="str">
        <f>VLOOKUP(Tabla14[[#This Row],[id]],Tabla2[],'aux buscarv'!N$1,FALSE)</f>
        <v>https://goo.gl/maps/PRo1kDbYXE4namX1A</v>
      </c>
      <c r="O1777" t="s">
        <v>109</v>
      </c>
      <c r="P1777" t="s">
        <v>110</v>
      </c>
      <c r="Q1777" t="s">
        <v>111</v>
      </c>
      <c r="R1777">
        <v>98</v>
      </c>
    </row>
    <row r="1778" spans="1:18" x14ac:dyDescent="0.25">
      <c r="A1778" t="s">
        <v>969</v>
      </c>
      <c r="B1778" s="46">
        <f>VLOOKUP(Tabla14[[#This Row],[id]],Tabla2[],'aux buscarv'!B$1,FALSE)</f>
        <v>45029</v>
      </c>
      <c r="C1778" s="61">
        <f>VLOOKUP(Tabla14[[#This Row],[id]],Tabla2[],'aux buscarv'!C$1,FALSE)</f>
        <v>13</v>
      </c>
      <c r="D1778" s="61">
        <f>VLOOKUP(Tabla14[[#This Row],[id]],Tabla2[],'aux buscarv'!D$1,FALSE)</f>
        <v>4</v>
      </c>
      <c r="E1778" s="61">
        <f>VLOOKUP(Tabla14[[#This Row],[id]],Tabla2[],'aux buscarv'!E$1,FALSE)</f>
        <v>2023</v>
      </c>
      <c r="F1778" s="61">
        <f>VLOOKUP(Tabla14[[#This Row],[id]],Tabla2[],'aux buscarv'!F$1,FALSE)</f>
        <v>16</v>
      </c>
      <c r="G1778" s="61" t="str">
        <f>VLOOKUP(Tabla14[[#This Row],[id]],Tabla2[],'aux buscarv'!G$1,FALSE)</f>
        <v>DAPPTE</v>
      </c>
      <c r="H1778" s="61" t="str">
        <f>VLOOKUP(Tabla14[[#This Row],[id]],Tabla2[],'aux buscarv'!H$1,FALSE)</f>
        <v>BUENOS AIRES</v>
      </c>
      <c r="I1778" s="61">
        <f>VLOOKUP(Tabla14[[#This Row],[id]],Tabla2[],'aux buscarv'!I$1,FALSE)</f>
        <v>76</v>
      </c>
      <c r="J1778" s="61" t="str">
        <f>VLOOKUP(Tabla14[[#This Row],[id]],Tabla2[],'aux buscarv'!J$1,FALSE)</f>
        <v>LOMAS DE ZAMORA</v>
      </c>
      <c r="K1778" s="61" t="str">
        <f>VLOOKUP(Tabla14[[#This Row],[id]],Tabla2[],'aux buscarv'!K$1,FALSE)</f>
        <v>ING BUDGE VILLA LA MADRID</v>
      </c>
      <c r="L1778" s="61" t="str">
        <f>VLOOKUP(Tabla14[[#This Row],[id]],Tabla2[],'aux buscarv'!L$1,FALSE)</f>
        <v>JARDIN FANTASIA</v>
      </c>
      <c r="M1778" s="61" t="str">
        <f>VLOOKUP(Tabla14[[#This Row],[id]],Tabla2[],'aux buscarv'!M$1,FALSE)</f>
        <v>CAFAYATE 620</v>
      </c>
      <c r="N1778" s="62" t="str">
        <f>VLOOKUP(Tabla14[[#This Row],[id]],Tabla2[],'aux buscarv'!N$1,FALSE)</f>
        <v>https://goo.gl/maps/PRo1kDbYXE4namX1A</v>
      </c>
      <c r="O1778" t="s">
        <v>109</v>
      </c>
      <c r="P1778" t="s">
        <v>110</v>
      </c>
      <c r="Q1778" t="s">
        <v>112</v>
      </c>
      <c r="R1778">
        <v>227</v>
      </c>
    </row>
    <row r="1779" spans="1:18" x14ac:dyDescent="0.25">
      <c r="A1779" t="s">
        <v>969</v>
      </c>
      <c r="B1779" s="46">
        <f>VLOOKUP(Tabla14[[#This Row],[id]],Tabla2[],'aux buscarv'!B$1,FALSE)</f>
        <v>45029</v>
      </c>
      <c r="C1779" s="61">
        <f>VLOOKUP(Tabla14[[#This Row],[id]],Tabla2[],'aux buscarv'!C$1,FALSE)</f>
        <v>13</v>
      </c>
      <c r="D1779" s="61">
        <f>VLOOKUP(Tabla14[[#This Row],[id]],Tabla2[],'aux buscarv'!D$1,FALSE)</f>
        <v>4</v>
      </c>
      <c r="E1779" s="61">
        <f>VLOOKUP(Tabla14[[#This Row],[id]],Tabla2[],'aux buscarv'!E$1,FALSE)</f>
        <v>2023</v>
      </c>
      <c r="F1779" s="61">
        <f>VLOOKUP(Tabla14[[#This Row],[id]],Tabla2[],'aux buscarv'!F$1,FALSE)</f>
        <v>16</v>
      </c>
      <c r="G1779" s="61" t="str">
        <f>VLOOKUP(Tabla14[[#This Row],[id]],Tabla2[],'aux buscarv'!G$1,FALSE)</f>
        <v>DAPPTE</v>
      </c>
      <c r="H1779" s="61" t="str">
        <f>VLOOKUP(Tabla14[[#This Row],[id]],Tabla2[],'aux buscarv'!H$1,FALSE)</f>
        <v>BUENOS AIRES</v>
      </c>
      <c r="I1779" s="61">
        <f>VLOOKUP(Tabla14[[#This Row],[id]],Tabla2[],'aux buscarv'!I$1,FALSE)</f>
        <v>76</v>
      </c>
      <c r="J1779" s="61" t="str">
        <f>VLOOKUP(Tabla14[[#This Row],[id]],Tabla2[],'aux buscarv'!J$1,FALSE)</f>
        <v>LOMAS DE ZAMORA</v>
      </c>
      <c r="K1779" s="61" t="str">
        <f>VLOOKUP(Tabla14[[#This Row],[id]],Tabla2[],'aux buscarv'!K$1,FALSE)</f>
        <v>ING BUDGE VILLA LA MADRID</v>
      </c>
      <c r="L1779" s="61" t="str">
        <f>VLOOKUP(Tabla14[[#This Row],[id]],Tabla2[],'aux buscarv'!L$1,FALSE)</f>
        <v>JARDIN FANTASIA</v>
      </c>
      <c r="M1779" s="61" t="str">
        <f>VLOOKUP(Tabla14[[#This Row],[id]],Tabla2[],'aux buscarv'!M$1,FALSE)</f>
        <v>CAFAYATE 620</v>
      </c>
      <c r="N1779" s="62" t="str">
        <f>VLOOKUP(Tabla14[[#This Row],[id]],Tabla2[],'aux buscarv'!N$1,FALSE)</f>
        <v>https://goo.gl/maps/PRo1kDbYXE4namX1A</v>
      </c>
      <c r="O1779" t="s">
        <v>109</v>
      </c>
      <c r="P1779" t="s">
        <v>110</v>
      </c>
      <c r="Q1779" t="s">
        <v>120</v>
      </c>
      <c r="R1779">
        <v>8</v>
      </c>
    </row>
    <row r="1780" spans="1:18" x14ac:dyDescent="0.25">
      <c r="A1780" t="s">
        <v>969</v>
      </c>
      <c r="B1780" s="46">
        <f>VLOOKUP(Tabla14[[#This Row],[id]],Tabla2[],'aux buscarv'!B$1,FALSE)</f>
        <v>45029</v>
      </c>
      <c r="C1780" s="61">
        <f>VLOOKUP(Tabla14[[#This Row],[id]],Tabla2[],'aux buscarv'!C$1,FALSE)</f>
        <v>13</v>
      </c>
      <c r="D1780" s="61">
        <f>VLOOKUP(Tabla14[[#This Row],[id]],Tabla2[],'aux buscarv'!D$1,FALSE)</f>
        <v>4</v>
      </c>
      <c r="E1780" s="61">
        <f>VLOOKUP(Tabla14[[#This Row],[id]],Tabla2[],'aux buscarv'!E$1,FALSE)</f>
        <v>2023</v>
      </c>
      <c r="F1780" s="61">
        <f>VLOOKUP(Tabla14[[#This Row],[id]],Tabla2[],'aux buscarv'!F$1,FALSE)</f>
        <v>16</v>
      </c>
      <c r="G1780" s="61" t="str">
        <f>VLOOKUP(Tabla14[[#This Row],[id]],Tabla2[],'aux buscarv'!G$1,FALSE)</f>
        <v>DAPPTE</v>
      </c>
      <c r="H1780" s="61" t="str">
        <f>VLOOKUP(Tabla14[[#This Row],[id]],Tabla2[],'aux buscarv'!H$1,FALSE)</f>
        <v>BUENOS AIRES</v>
      </c>
      <c r="I1780" s="61">
        <f>VLOOKUP(Tabla14[[#This Row],[id]],Tabla2[],'aux buscarv'!I$1,FALSE)</f>
        <v>76</v>
      </c>
      <c r="J1780" s="61" t="str">
        <f>VLOOKUP(Tabla14[[#This Row],[id]],Tabla2[],'aux buscarv'!J$1,FALSE)</f>
        <v>LOMAS DE ZAMORA</v>
      </c>
      <c r="K1780" s="61" t="str">
        <f>VLOOKUP(Tabla14[[#This Row],[id]],Tabla2[],'aux buscarv'!K$1,FALSE)</f>
        <v>ING BUDGE VILLA LA MADRID</v>
      </c>
      <c r="L1780" s="61" t="str">
        <f>VLOOKUP(Tabla14[[#This Row],[id]],Tabla2[],'aux buscarv'!L$1,FALSE)</f>
        <v>JARDIN FANTASIA</v>
      </c>
      <c r="M1780" s="61" t="str">
        <f>VLOOKUP(Tabla14[[#This Row],[id]],Tabla2[],'aux buscarv'!M$1,FALSE)</f>
        <v>CAFAYATE 620</v>
      </c>
      <c r="N1780" s="62" t="str">
        <f>VLOOKUP(Tabla14[[#This Row],[id]],Tabla2[],'aux buscarv'!N$1,FALSE)</f>
        <v>https://goo.gl/maps/PRo1kDbYXE4namX1A</v>
      </c>
      <c r="O1780" t="s">
        <v>109</v>
      </c>
      <c r="P1780" t="s">
        <v>113</v>
      </c>
      <c r="Q1780" t="s">
        <v>112</v>
      </c>
      <c r="R1780">
        <v>45</v>
      </c>
    </row>
    <row r="1781" spans="1:18" x14ac:dyDescent="0.25">
      <c r="A1781" t="s">
        <v>969</v>
      </c>
      <c r="B1781" s="46">
        <f>VLOOKUP(Tabla14[[#This Row],[id]],Tabla2[],'aux buscarv'!B$1,FALSE)</f>
        <v>45029</v>
      </c>
      <c r="C1781" s="61">
        <f>VLOOKUP(Tabla14[[#This Row],[id]],Tabla2[],'aux buscarv'!C$1,FALSE)</f>
        <v>13</v>
      </c>
      <c r="D1781" s="61">
        <f>VLOOKUP(Tabla14[[#This Row],[id]],Tabla2[],'aux buscarv'!D$1,FALSE)</f>
        <v>4</v>
      </c>
      <c r="E1781" s="61">
        <f>VLOOKUP(Tabla14[[#This Row],[id]],Tabla2[],'aux buscarv'!E$1,FALSE)</f>
        <v>2023</v>
      </c>
      <c r="F1781" s="61">
        <f>VLOOKUP(Tabla14[[#This Row],[id]],Tabla2[],'aux buscarv'!F$1,FALSE)</f>
        <v>16</v>
      </c>
      <c r="G1781" s="61" t="str">
        <f>VLOOKUP(Tabla14[[#This Row],[id]],Tabla2[],'aux buscarv'!G$1,FALSE)</f>
        <v>DAPPTE</v>
      </c>
      <c r="H1781" s="61" t="str">
        <f>VLOOKUP(Tabla14[[#This Row],[id]],Tabla2[],'aux buscarv'!H$1,FALSE)</f>
        <v>BUENOS AIRES</v>
      </c>
      <c r="I1781" s="61">
        <f>VLOOKUP(Tabla14[[#This Row],[id]],Tabla2[],'aux buscarv'!I$1,FALSE)</f>
        <v>76</v>
      </c>
      <c r="J1781" s="61" t="str">
        <f>VLOOKUP(Tabla14[[#This Row],[id]],Tabla2[],'aux buscarv'!J$1,FALSE)</f>
        <v>LOMAS DE ZAMORA</v>
      </c>
      <c r="K1781" s="61" t="str">
        <f>VLOOKUP(Tabla14[[#This Row],[id]],Tabla2[],'aux buscarv'!K$1,FALSE)</f>
        <v>ING BUDGE VILLA LA MADRID</v>
      </c>
      <c r="L1781" s="61" t="str">
        <f>VLOOKUP(Tabla14[[#This Row],[id]],Tabla2[],'aux buscarv'!L$1,FALSE)</f>
        <v>JARDIN FANTASIA</v>
      </c>
      <c r="M1781" s="61" t="str">
        <f>VLOOKUP(Tabla14[[#This Row],[id]],Tabla2[],'aux buscarv'!M$1,FALSE)</f>
        <v>CAFAYATE 620</v>
      </c>
      <c r="N1781" s="62" t="str">
        <f>VLOOKUP(Tabla14[[#This Row],[id]],Tabla2[],'aux buscarv'!N$1,FALSE)</f>
        <v>https://goo.gl/maps/PRo1kDbYXE4namX1A</v>
      </c>
      <c r="O1781" t="s">
        <v>114</v>
      </c>
      <c r="P1781" t="s">
        <v>123</v>
      </c>
      <c r="Q1781" t="s">
        <v>124</v>
      </c>
      <c r="R1781">
        <v>7</v>
      </c>
    </row>
    <row r="1782" spans="1:18" x14ac:dyDescent="0.25">
      <c r="A1782" t="s">
        <v>969</v>
      </c>
      <c r="B1782" s="46">
        <f>VLOOKUP(Tabla14[[#This Row],[id]],Tabla2[],'aux buscarv'!B$1,FALSE)</f>
        <v>45029</v>
      </c>
      <c r="C1782" s="61">
        <f>VLOOKUP(Tabla14[[#This Row],[id]],Tabla2[],'aux buscarv'!C$1,FALSE)</f>
        <v>13</v>
      </c>
      <c r="D1782" s="61">
        <f>VLOOKUP(Tabla14[[#This Row],[id]],Tabla2[],'aux buscarv'!D$1,FALSE)</f>
        <v>4</v>
      </c>
      <c r="E1782" s="61">
        <f>VLOOKUP(Tabla14[[#This Row],[id]],Tabla2[],'aux buscarv'!E$1,FALSE)</f>
        <v>2023</v>
      </c>
      <c r="F1782" s="61">
        <f>VLOOKUP(Tabla14[[#This Row],[id]],Tabla2[],'aux buscarv'!F$1,FALSE)</f>
        <v>16</v>
      </c>
      <c r="G1782" s="61" t="str">
        <f>VLOOKUP(Tabla14[[#This Row],[id]],Tabla2[],'aux buscarv'!G$1,FALSE)</f>
        <v>DAPPTE</v>
      </c>
      <c r="H1782" s="61" t="str">
        <f>VLOOKUP(Tabla14[[#This Row],[id]],Tabla2[],'aux buscarv'!H$1,FALSE)</f>
        <v>BUENOS AIRES</v>
      </c>
      <c r="I1782" s="61">
        <f>VLOOKUP(Tabla14[[#This Row],[id]],Tabla2[],'aux buscarv'!I$1,FALSE)</f>
        <v>76</v>
      </c>
      <c r="J1782" s="61" t="str">
        <f>VLOOKUP(Tabla14[[#This Row],[id]],Tabla2[],'aux buscarv'!J$1,FALSE)</f>
        <v>LOMAS DE ZAMORA</v>
      </c>
      <c r="K1782" s="61" t="str">
        <f>VLOOKUP(Tabla14[[#This Row],[id]],Tabla2[],'aux buscarv'!K$1,FALSE)</f>
        <v>ING BUDGE VILLA LA MADRID</v>
      </c>
      <c r="L1782" s="61" t="str">
        <f>VLOOKUP(Tabla14[[#This Row],[id]],Tabla2[],'aux buscarv'!L$1,FALSE)</f>
        <v>JARDIN FANTASIA</v>
      </c>
      <c r="M1782" s="61" t="str">
        <f>VLOOKUP(Tabla14[[#This Row],[id]],Tabla2[],'aux buscarv'!M$1,FALSE)</f>
        <v>CAFAYATE 620</v>
      </c>
      <c r="N1782" s="62" t="str">
        <f>VLOOKUP(Tabla14[[#This Row],[id]],Tabla2[],'aux buscarv'!N$1,FALSE)</f>
        <v>https://goo.gl/maps/PRo1kDbYXE4namX1A</v>
      </c>
      <c r="O1782" t="s">
        <v>114</v>
      </c>
      <c r="P1782" t="s">
        <v>123</v>
      </c>
      <c r="Q1782" t="s">
        <v>111</v>
      </c>
      <c r="R1782">
        <v>155</v>
      </c>
    </row>
    <row r="1783" spans="1:18" x14ac:dyDescent="0.25">
      <c r="A1783" t="s">
        <v>975</v>
      </c>
      <c r="B1783" s="46">
        <f>VLOOKUP(Tabla14[[#This Row],[id]],Tabla2[],'aux buscarv'!B$1,FALSE)</f>
        <v>45030</v>
      </c>
      <c r="C1783" s="61">
        <f>VLOOKUP(Tabla14[[#This Row],[id]],Tabla2[],'aux buscarv'!C$1,FALSE)</f>
        <v>14</v>
      </c>
      <c r="D1783" s="61">
        <f>VLOOKUP(Tabla14[[#This Row],[id]],Tabla2[],'aux buscarv'!D$1,FALSE)</f>
        <v>4</v>
      </c>
      <c r="E1783" s="61">
        <f>VLOOKUP(Tabla14[[#This Row],[id]],Tabla2[],'aux buscarv'!E$1,FALSE)</f>
        <v>2023</v>
      </c>
      <c r="F1783" s="61">
        <f>VLOOKUP(Tabla14[[#This Row],[id]],Tabla2[],'aux buscarv'!F$1,FALSE)</f>
        <v>16</v>
      </c>
      <c r="G1783" s="61" t="str">
        <f>VLOOKUP(Tabla14[[#This Row],[id]],Tabla2[],'aux buscarv'!G$1,FALSE)</f>
        <v>DAPPTE</v>
      </c>
      <c r="H1783" s="61" t="str">
        <f>VLOOKUP(Tabla14[[#This Row],[id]],Tabla2[],'aux buscarv'!H$1,FALSE)</f>
        <v>BUENOS AIRES</v>
      </c>
      <c r="I1783" s="61">
        <f>VLOOKUP(Tabla14[[#This Row],[id]],Tabla2[],'aux buscarv'!I$1,FALSE)</f>
        <v>76</v>
      </c>
      <c r="J1783" s="61" t="str">
        <f>VLOOKUP(Tabla14[[#This Row],[id]],Tabla2[],'aux buscarv'!J$1,FALSE)</f>
        <v>LA MATANZA</v>
      </c>
      <c r="K1783" s="61" t="str">
        <f>VLOOKUP(Tabla14[[#This Row],[id]],Tabla2[],'aux buscarv'!K$1,FALSE)</f>
        <v>RAFAEL CASTILLO</v>
      </c>
      <c r="L1783" s="61" t="str">
        <f>VLOOKUP(Tabla14[[#This Row],[id]],Tabla2[],'aux buscarv'!L$1,FALSE)</f>
        <v>JARDIN MI ESPERANZA</v>
      </c>
      <c r="M1783" s="61" t="str">
        <f>VLOOKUP(Tabla14[[#This Row],[id]],Tabla2[],'aux buscarv'!M$1,FALSE)</f>
        <v>IPIRANGA 2503</v>
      </c>
      <c r="N1783" s="62" t="str">
        <f>VLOOKUP(Tabla14[[#This Row],[id]],Tabla2[],'aux buscarv'!N$1,FALSE)</f>
        <v>https://goo.gl/maps/w3wBfDbdapEzwLyr7</v>
      </c>
      <c r="O1783" t="s">
        <v>109</v>
      </c>
      <c r="P1783" t="s">
        <v>110</v>
      </c>
      <c r="Q1783" t="s">
        <v>111</v>
      </c>
      <c r="R1783">
        <v>76</v>
      </c>
    </row>
    <row r="1784" spans="1:18" x14ac:dyDescent="0.25">
      <c r="A1784" t="s">
        <v>975</v>
      </c>
      <c r="B1784" s="46">
        <f>VLOOKUP(Tabla14[[#This Row],[id]],Tabla2[],'aux buscarv'!B$1,FALSE)</f>
        <v>45030</v>
      </c>
      <c r="C1784" s="61">
        <f>VLOOKUP(Tabla14[[#This Row],[id]],Tabla2[],'aux buscarv'!C$1,FALSE)</f>
        <v>14</v>
      </c>
      <c r="D1784" s="61">
        <f>VLOOKUP(Tabla14[[#This Row],[id]],Tabla2[],'aux buscarv'!D$1,FALSE)</f>
        <v>4</v>
      </c>
      <c r="E1784" s="61">
        <f>VLOOKUP(Tabla14[[#This Row],[id]],Tabla2[],'aux buscarv'!E$1,FALSE)</f>
        <v>2023</v>
      </c>
      <c r="F1784" s="61">
        <f>VLOOKUP(Tabla14[[#This Row],[id]],Tabla2[],'aux buscarv'!F$1,FALSE)</f>
        <v>16</v>
      </c>
      <c r="G1784" s="61" t="str">
        <f>VLOOKUP(Tabla14[[#This Row],[id]],Tabla2[],'aux buscarv'!G$1,FALSE)</f>
        <v>DAPPTE</v>
      </c>
      <c r="H1784" s="61" t="str">
        <f>VLOOKUP(Tabla14[[#This Row],[id]],Tabla2[],'aux buscarv'!H$1,FALSE)</f>
        <v>BUENOS AIRES</v>
      </c>
      <c r="I1784" s="61">
        <f>VLOOKUP(Tabla14[[#This Row],[id]],Tabla2[],'aux buscarv'!I$1,FALSE)</f>
        <v>76</v>
      </c>
      <c r="J1784" s="61" t="str">
        <f>VLOOKUP(Tabla14[[#This Row],[id]],Tabla2[],'aux buscarv'!J$1,FALSE)</f>
        <v>LA MATANZA</v>
      </c>
      <c r="K1784" s="61" t="str">
        <f>VLOOKUP(Tabla14[[#This Row],[id]],Tabla2[],'aux buscarv'!K$1,FALSE)</f>
        <v>RAFAEL CASTILLO</v>
      </c>
      <c r="L1784" s="61" t="str">
        <f>VLOOKUP(Tabla14[[#This Row],[id]],Tabla2[],'aux buscarv'!L$1,FALSE)</f>
        <v>JARDIN MI ESPERANZA</v>
      </c>
      <c r="M1784" s="61" t="str">
        <f>VLOOKUP(Tabla14[[#This Row],[id]],Tabla2[],'aux buscarv'!M$1,FALSE)</f>
        <v>IPIRANGA 2503</v>
      </c>
      <c r="N1784" s="62" t="str">
        <f>VLOOKUP(Tabla14[[#This Row],[id]],Tabla2[],'aux buscarv'!N$1,FALSE)</f>
        <v>https://goo.gl/maps/w3wBfDbdapEzwLyr7</v>
      </c>
      <c r="O1784" t="s">
        <v>109</v>
      </c>
      <c r="P1784" t="s">
        <v>110</v>
      </c>
      <c r="Q1784" t="s">
        <v>112</v>
      </c>
      <c r="R1784">
        <v>124</v>
      </c>
    </row>
    <row r="1785" spans="1:18" x14ac:dyDescent="0.25">
      <c r="A1785" t="s">
        <v>975</v>
      </c>
      <c r="B1785" s="46">
        <f>VLOOKUP(Tabla14[[#This Row],[id]],Tabla2[],'aux buscarv'!B$1,FALSE)</f>
        <v>45030</v>
      </c>
      <c r="C1785" s="61">
        <f>VLOOKUP(Tabla14[[#This Row],[id]],Tabla2[],'aux buscarv'!C$1,FALSE)</f>
        <v>14</v>
      </c>
      <c r="D1785" s="61">
        <f>VLOOKUP(Tabla14[[#This Row],[id]],Tabla2[],'aux buscarv'!D$1,FALSE)</f>
        <v>4</v>
      </c>
      <c r="E1785" s="61">
        <f>VLOOKUP(Tabla14[[#This Row],[id]],Tabla2[],'aux buscarv'!E$1,FALSE)</f>
        <v>2023</v>
      </c>
      <c r="F1785" s="61">
        <f>VLOOKUP(Tabla14[[#This Row],[id]],Tabla2[],'aux buscarv'!F$1,FALSE)</f>
        <v>16</v>
      </c>
      <c r="G1785" s="61" t="str">
        <f>VLOOKUP(Tabla14[[#This Row],[id]],Tabla2[],'aux buscarv'!G$1,FALSE)</f>
        <v>DAPPTE</v>
      </c>
      <c r="H1785" s="61" t="str">
        <f>VLOOKUP(Tabla14[[#This Row],[id]],Tabla2[],'aux buscarv'!H$1,FALSE)</f>
        <v>BUENOS AIRES</v>
      </c>
      <c r="I1785" s="61">
        <f>VLOOKUP(Tabla14[[#This Row],[id]],Tabla2[],'aux buscarv'!I$1,FALSE)</f>
        <v>76</v>
      </c>
      <c r="J1785" s="61" t="str">
        <f>VLOOKUP(Tabla14[[#This Row],[id]],Tabla2[],'aux buscarv'!J$1,FALSE)</f>
        <v>LA MATANZA</v>
      </c>
      <c r="K1785" s="61" t="str">
        <f>VLOOKUP(Tabla14[[#This Row],[id]],Tabla2[],'aux buscarv'!K$1,FALSE)</f>
        <v>RAFAEL CASTILLO</v>
      </c>
      <c r="L1785" s="61" t="str">
        <f>VLOOKUP(Tabla14[[#This Row],[id]],Tabla2[],'aux buscarv'!L$1,FALSE)</f>
        <v>JARDIN MI ESPERANZA</v>
      </c>
      <c r="M1785" s="61" t="str">
        <f>VLOOKUP(Tabla14[[#This Row],[id]],Tabla2[],'aux buscarv'!M$1,FALSE)</f>
        <v>IPIRANGA 2503</v>
      </c>
      <c r="N1785" s="62" t="str">
        <f>VLOOKUP(Tabla14[[#This Row],[id]],Tabla2[],'aux buscarv'!N$1,FALSE)</f>
        <v>https://goo.gl/maps/w3wBfDbdapEzwLyr7</v>
      </c>
      <c r="O1785" t="s">
        <v>109</v>
      </c>
      <c r="P1785" t="s">
        <v>110</v>
      </c>
      <c r="Q1785" t="s">
        <v>120</v>
      </c>
      <c r="R1785">
        <v>9</v>
      </c>
    </row>
    <row r="1786" spans="1:18" x14ac:dyDescent="0.25">
      <c r="A1786" t="s">
        <v>975</v>
      </c>
      <c r="B1786" s="46">
        <f>VLOOKUP(Tabla14[[#This Row],[id]],Tabla2[],'aux buscarv'!B$1,FALSE)</f>
        <v>45030</v>
      </c>
      <c r="C1786" s="61">
        <f>VLOOKUP(Tabla14[[#This Row],[id]],Tabla2[],'aux buscarv'!C$1,FALSE)</f>
        <v>14</v>
      </c>
      <c r="D1786" s="61">
        <f>VLOOKUP(Tabla14[[#This Row],[id]],Tabla2[],'aux buscarv'!D$1,FALSE)</f>
        <v>4</v>
      </c>
      <c r="E1786" s="61">
        <f>VLOOKUP(Tabla14[[#This Row],[id]],Tabla2[],'aux buscarv'!E$1,FALSE)</f>
        <v>2023</v>
      </c>
      <c r="F1786" s="61">
        <f>VLOOKUP(Tabla14[[#This Row],[id]],Tabla2[],'aux buscarv'!F$1,FALSE)</f>
        <v>16</v>
      </c>
      <c r="G1786" s="61" t="str">
        <f>VLOOKUP(Tabla14[[#This Row],[id]],Tabla2[],'aux buscarv'!G$1,FALSE)</f>
        <v>DAPPTE</v>
      </c>
      <c r="H1786" s="61" t="str">
        <f>VLOOKUP(Tabla14[[#This Row],[id]],Tabla2[],'aux buscarv'!H$1,FALSE)</f>
        <v>BUENOS AIRES</v>
      </c>
      <c r="I1786" s="61">
        <f>VLOOKUP(Tabla14[[#This Row],[id]],Tabla2[],'aux buscarv'!I$1,FALSE)</f>
        <v>76</v>
      </c>
      <c r="J1786" s="61" t="str">
        <f>VLOOKUP(Tabla14[[#This Row],[id]],Tabla2[],'aux buscarv'!J$1,FALSE)</f>
        <v>LA MATANZA</v>
      </c>
      <c r="K1786" s="61" t="str">
        <f>VLOOKUP(Tabla14[[#This Row],[id]],Tabla2[],'aux buscarv'!K$1,FALSE)</f>
        <v>RAFAEL CASTILLO</v>
      </c>
      <c r="L1786" s="61" t="str">
        <f>VLOOKUP(Tabla14[[#This Row],[id]],Tabla2[],'aux buscarv'!L$1,FALSE)</f>
        <v>JARDIN MI ESPERANZA</v>
      </c>
      <c r="M1786" s="61" t="str">
        <f>VLOOKUP(Tabla14[[#This Row],[id]],Tabla2[],'aux buscarv'!M$1,FALSE)</f>
        <v>IPIRANGA 2503</v>
      </c>
      <c r="N1786" s="62" t="str">
        <f>VLOOKUP(Tabla14[[#This Row],[id]],Tabla2[],'aux buscarv'!N$1,FALSE)</f>
        <v>https://goo.gl/maps/w3wBfDbdapEzwLyr7</v>
      </c>
      <c r="O1786" t="s">
        <v>109</v>
      </c>
      <c r="P1786" t="s">
        <v>113</v>
      </c>
      <c r="Q1786" t="s">
        <v>112</v>
      </c>
      <c r="R1786">
        <v>44</v>
      </c>
    </row>
    <row r="1787" spans="1:18" x14ac:dyDescent="0.25">
      <c r="A1787" t="s">
        <v>975</v>
      </c>
      <c r="B1787" s="46">
        <f>VLOOKUP(Tabla14[[#This Row],[id]],Tabla2[],'aux buscarv'!B$1,FALSE)</f>
        <v>45030</v>
      </c>
      <c r="C1787" s="61">
        <f>VLOOKUP(Tabla14[[#This Row],[id]],Tabla2[],'aux buscarv'!C$1,FALSE)</f>
        <v>14</v>
      </c>
      <c r="D1787" s="61">
        <f>VLOOKUP(Tabla14[[#This Row],[id]],Tabla2[],'aux buscarv'!D$1,FALSE)</f>
        <v>4</v>
      </c>
      <c r="E1787" s="61">
        <f>VLOOKUP(Tabla14[[#This Row],[id]],Tabla2[],'aux buscarv'!E$1,FALSE)</f>
        <v>2023</v>
      </c>
      <c r="F1787" s="61">
        <f>VLOOKUP(Tabla14[[#This Row],[id]],Tabla2[],'aux buscarv'!F$1,FALSE)</f>
        <v>16</v>
      </c>
      <c r="G1787" s="61" t="str">
        <f>VLOOKUP(Tabla14[[#This Row],[id]],Tabla2[],'aux buscarv'!G$1,FALSE)</f>
        <v>DAPPTE</v>
      </c>
      <c r="H1787" s="61" t="str">
        <f>VLOOKUP(Tabla14[[#This Row],[id]],Tabla2[],'aux buscarv'!H$1,FALSE)</f>
        <v>BUENOS AIRES</v>
      </c>
      <c r="I1787" s="61">
        <f>VLOOKUP(Tabla14[[#This Row],[id]],Tabla2[],'aux buscarv'!I$1,FALSE)</f>
        <v>76</v>
      </c>
      <c r="J1787" s="61" t="str">
        <f>VLOOKUP(Tabla14[[#This Row],[id]],Tabla2[],'aux buscarv'!J$1,FALSE)</f>
        <v>LA MATANZA</v>
      </c>
      <c r="K1787" s="61" t="str">
        <f>VLOOKUP(Tabla14[[#This Row],[id]],Tabla2[],'aux buscarv'!K$1,FALSE)</f>
        <v>RAFAEL CASTILLO</v>
      </c>
      <c r="L1787" s="61" t="str">
        <f>VLOOKUP(Tabla14[[#This Row],[id]],Tabla2[],'aux buscarv'!L$1,FALSE)</f>
        <v>JARDIN MI ESPERANZA</v>
      </c>
      <c r="M1787" s="61" t="str">
        <f>VLOOKUP(Tabla14[[#This Row],[id]],Tabla2[],'aux buscarv'!M$1,FALSE)</f>
        <v>IPIRANGA 2503</v>
      </c>
      <c r="N1787" s="62" t="str">
        <f>VLOOKUP(Tabla14[[#This Row],[id]],Tabla2[],'aux buscarv'!N$1,FALSE)</f>
        <v>https://goo.gl/maps/w3wBfDbdapEzwLyr7</v>
      </c>
      <c r="O1787" t="s">
        <v>114</v>
      </c>
      <c r="P1787" t="s">
        <v>115</v>
      </c>
      <c r="Q1787" t="s">
        <v>111</v>
      </c>
      <c r="R1787">
        <v>13</v>
      </c>
    </row>
    <row r="1788" spans="1:18" x14ac:dyDescent="0.25">
      <c r="A1788" t="s">
        <v>975</v>
      </c>
      <c r="B1788" s="46">
        <f>VLOOKUP(Tabla14[[#This Row],[id]],Tabla2[],'aux buscarv'!B$1,FALSE)</f>
        <v>45030</v>
      </c>
      <c r="C1788" s="61">
        <f>VLOOKUP(Tabla14[[#This Row],[id]],Tabla2[],'aux buscarv'!C$1,FALSE)</f>
        <v>14</v>
      </c>
      <c r="D1788" s="61">
        <f>VLOOKUP(Tabla14[[#This Row],[id]],Tabla2[],'aux buscarv'!D$1,FALSE)</f>
        <v>4</v>
      </c>
      <c r="E1788" s="61">
        <f>VLOOKUP(Tabla14[[#This Row],[id]],Tabla2[],'aux buscarv'!E$1,FALSE)</f>
        <v>2023</v>
      </c>
      <c r="F1788" s="61">
        <f>VLOOKUP(Tabla14[[#This Row],[id]],Tabla2[],'aux buscarv'!F$1,FALSE)</f>
        <v>16</v>
      </c>
      <c r="G1788" s="61" t="str">
        <f>VLOOKUP(Tabla14[[#This Row],[id]],Tabla2[],'aux buscarv'!G$1,FALSE)</f>
        <v>DAPPTE</v>
      </c>
      <c r="H1788" s="61" t="str">
        <f>VLOOKUP(Tabla14[[#This Row],[id]],Tabla2[],'aux buscarv'!H$1,FALSE)</f>
        <v>BUENOS AIRES</v>
      </c>
      <c r="I1788" s="61">
        <f>VLOOKUP(Tabla14[[#This Row],[id]],Tabla2[],'aux buscarv'!I$1,FALSE)</f>
        <v>76</v>
      </c>
      <c r="J1788" s="61" t="str">
        <f>VLOOKUP(Tabla14[[#This Row],[id]],Tabla2[],'aux buscarv'!J$1,FALSE)</f>
        <v>LA MATANZA</v>
      </c>
      <c r="K1788" s="61" t="str">
        <f>VLOOKUP(Tabla14[[#This Row],[id]],Tabla2[],'aux buscarv'!K$1,FALSE)</f>
        <v>RAFAEL CASTILLO</v>
      </c>
      <c r="L1788" s="61" t="str">
        <f>VLOOKUP(Tabla14[[#This Row],[id]],Tabla2[],'aux buscarv'!L$1,FALSE)</f>
        <v>JARDIN MI ESPERANZA</v>
      </c>
      <c r="M1788" s="61" t="str">
        <f>VLOOKUP(Tabla14[[#This Row],[id]],Tabla2[],'aux buscarv'!M$1,FALSE)</f>
        <v>IPIRANGA 2503</v>
      </c>
      <c r="N1788" s="62" t="str">
        <f>VLOOKUP(Tabla14[[#This Row],[id]],Tabla2[],'aux buscarv'!N$1,FALSE)</f>
        <v>https://goo.gl/maps/w3wBfDbdapEzwLyr7</v>
      </c>
      <c r="O1788" t="s">
        <v>114</v>
      </c>
      <c r="P1788" t="s">
        <v>123</v>
      </c>
      <c r="Q1788" t="s">
        <v>124</v>
      </c>
      <c r="R1788">
        <v>7</v>
      </c>
    </row>
    <row r="1789" spans="1:18" x14ac:dyDescent="0.25">
      <c r="A1789" t="s">
        <v>975</v>
      </c>
      <c r="B1789" s="46">
        <f>VLOOKUP(Tabla14[[#This Row],[id]],Tabla2[],'aux buscarv'!B$1,FALSE)</f>
        <v>45030</v>
      </c>
      <c r="C1789" s="61">
        <f>VLOOKUP(Tabla14[[#This Row],[id]],Tabla2[],'aux buscarv'!C$1,FALSE)</f>
        <v>14</v>
      </c>
      <c r="D1789" s="61">
        <f>VLOOKUP(Tabla14[[#This Row],[id]],Tabla2[],'aux buscarv'!D$1,FALSE)</f>
        <v>4</v>
      </c>
      <c r="E1789" s="61">
        <f>VLOOKUP(Tabla14[[#This Row],[id]],Tabla2[],'aux buscarv'!E$1,FALSE)</f>
        <v>2023</v>
      </c>
      <c r="F1789" s="61">
        <f>VLOOKUP(Tabla14[[#This Row],[id]],Tabla2[],'aux buscarv'!F$1,FALSE)</f>
        <v>16</v>
      </c>
      <c r="G1789" s="61" t="str">
        <f>VLOOKUP(Tabla14[[#This Row],[id]],Tabla2[],'aux buscarv'!G$1,FALSE)</f>
        <v>DAPPTE</v>
      </c>
      <c r="H1789" s="61" t="str">
        <f>VLOOKUP(Tabla14[[#This Row],[id]],Tabla2[],'aux buscarv'!H$1,FALSE)</f>
        <v>BUENOS AIRES</v>
      </c>
      <c r="I1789" s="61">
        <f>VLOOKUP(Tabla14[[#This Row],[id]],Tabla2[],'aux buscarv'!I$1,FALSE)</f>
        <v>76</v>
      </c>
      <c r="J1789" s="61" t="str">
        <f>VLOOKUP(Tabla14[[#This Row],[id]],Tabla2[],'aux buscarv'!J$1,FALSE)</f>
        <v>LA MATANZA</v>
      </c>
      <c r="K1789" s="61" t="str">
        <f>VLOOKUP(Tabla14[[#This Row],[id]],Tabla2[],'aux buscarv'!K$1,FALSE)</f>
        <v>RAFAEL CASTILLO</v>
      </c>
      <c r="L1789" s="61" t="str">
        <f>VLOOKUP(Tabla14[[#This Row],[id]],Tabla2[],'aux buscarv'!L$1,FALSE)</f>
        <v>JARDIN MI ESPERANZA</v>
      </c>
      <c r="M1789" s="61" t="str">
        <f>VLOOKUP(Tabla14[[#This Row],[id]],Tabla2[],'aux buscarv'!M$1,FALSE)</f>
        <v>IPIRANGA 2503</v>
      </c>
      <c r="N1789" s="62" t="str">
        <f>VLOOKUP(Tabla14[[#This Row],[id]],Tabla2[],'aux buscarv'!N$1,FALSE)</f>
        <v>https://goo.gl/maps/w3wBfDbdapEzwLyr7</v>
      </c>
      <c r="O1789" t="s">
        <v>114</v>
      </c>
      <c r="P1789" t="s">
        <v>123</v>
      </c>
      <c r="Q1789" t="s">
        <v>111</v>
      </c>
      <c r="R1789">
        <v>61</v>
      </c>
    </row>
    <row r="1790" spans="1:18" x14ac:dyDescent="0.25">
      <c r="A1790" t="s">
        <v>1010</v>
      </c>
      <c r="B1790" s="46">
        <f>VLOOKUP(Tabla14[[#This Row],[id]],Tabla2[],'aux buscarv'!B$1,FALSE)</f>
        <v>45030</v>
      </c>
      <c r="C1790" s="61">
        <f>VLOOKUP(Tabla14[[#This Row],[id]],Tabla2[],'aux buscarv'!C$1,FALSE)</f>
        <v>14</v>
      </c>
      <c r="D1790" s="61">
        <f>VLOOKUP(Tabla14[[#This Row],[id]],Tabla2[],'aux buscarv'!D$1,FALSE)</f>
        <v>4</v>
      </c>
      <c r="E1790" s="61">
        <f>VLOOKUP(Tabla14[[#This Row],[id]],Tabla2[],'aux buscarv'!E$1,FALSE)</f>
        <v>2023</v>
      </c>
      <c r="F1790" s="61">
        <f>VLOOKUP(Tabla14[[#This Row],[id]],Tabla2[],'aux buscarv'!F$1,FALSE)</f>
        <v>16</v>
      </c>
      <c r="G1790" s="61" t="str">
        <f>VLOOKUP(Tabla14[[#This Row],[id]],Tabla2[],'aux buscarv'!G$1,FALSE)</f>
        <v>ESTAR</v>
      </c>
      <c r="H1790" s="61" t="str">
        <f>VLOOKUP(Tabla14[[#This Row],[id]],Tabla2[],'aux buscarv'!H$1,FALSE)</f>
        <v>BUENOS AIRES</v>
      </c>
      <c r="I1790" s="61">
        <f>VLOOKUP(Tabla14[[#This Row],[id]],Tabla2[],'aux buscarv'!I$1,FALSE)</f>
        <v>79</v>
      </c>
      <c r="J1790" s="61" t="str">
        <f>VLOOKUP(Tabla14[[#This Row],[id]],Tabla2[],'aux buscarv'!J$1,FALSE)</f>
        <v>CAÑUELAS</v>
      </c>
      <c r="K1790" s="61" t="str">
        <f>VLOOKUP(Tabla14[[#This Row],[id]],Tabla2[],'aux buscarv'!K$1,FALSE)</f>
        <v>SAN ESTEBAN</v>
      </c>
      <c r="L1790" s="61" t="str">
        <f>VLOOKUP(Tabla14[[#This Row],[id]],Tabla2[],'aux buscarv'!L$1,FALSE)</f>
        <v>PLAZA SAN ESTEBAN</v>
      </c>
      <c r="M1790" s="61" t="str">
        <f>VLOOKUP(Tabla14[[#This Row],[id]],Tabla2[],'aux buscarv'!M$1,FALSE)</f>
        <v>SANTA MARIA Y QUEBRACHO</v>
      </c>
      <c r="N1790" s="62" t="str">
        <f>VLOOKUP(Tabla14[[#This Row],[id]],Tabla2[],'aux buscarv'!N$1,FALSE)</f>
        <v>https://maps.app.goo.gl/8bWNSxMRyVNYT4S26</v>
      </c>
      <c r="O1790" t="s">
        <v>109</v>
      </c>
      <c r="P1790" t="s">
        <v>110</v>
      </c>
      <c r="Q1790" t="s">
        <v>111</v>
      </c>
      <c r="R1790">
        <v>58</v>
      </c>
    </row>
    <row r="1791" spans="1:18" x14ac:dyDescent="0.25">
      <c r="A1791" t="s">
        <v>1010</v>
      </c>
      <c r="B1791" s="46">
        <f>VLOOKUP(Tabla14[[#This Row],[id]],Tabla2[],'aux buscarv'!B$1,FALSE)</f>
        <v>45030</v>
      </c>
      <c r="C1791" s="61">
        <f>VLOOKUP(Tabla14[[#This Row],[id]],Tabla2[],'aux buscarv'!C$1,FALSE)</f>
        <v>14</v>
      </c>
      <c r="D1791" s="61">
        <f>VLOOKUP(Tabla14[[#This Row],[id]],Tabla2[],'aux buscarv'!D$1,FALSE)</f>
        <v>4</v>
      </c>
      <c r="E1791" s="61">
        <f>VLOOKUP(Tabla14[[#This Row],[id]],Tabla2[],'aux buscarv'!E$1,FALSE)</f>
        <v>2023</v>
      </c>
      <c r="F1791" s="61">
        <f>VLOOKUP(Tabla14[[#This Row],[id]],Tabla2[],'aux buscarv'!F$1,FALSE)</f>
        <v>16</v>
      </c>
      <c r="G1791" s="61" t="str">
        <f>VLOOKUP(Tabla14[[#This Row],[id]],Tabla2[],'aux buscarv'!G$1,FALSE)</f>
        <v>ESTAR</v>
      </c>
      <c r="H1791" s="61" t="str">
        <f>VLOOKUP(Tabla14[[#This Row],[id]],Tabla2[],'aux buscarv'!H$1,FALSE)</f>
        <v>BUENOS AIRES</v>
      </c>
      <c r="I1791" s="61">
        <f>VLOOKUP(Tabla14[[#This Row],[id]],Tabla2[],'aux buscarv'!I$1,FALSE)</f>
        <v>79</v>
      </c>
      <c r="J1791" s="61" t="str">
        <f>VLOOKUP(Tabla14[[#This Row],[id]],Tabla2[],'aux buscarv'!J$1,FALSE)</f>
        <v>CAÑUELAS</v>
      </c>
      <c r="K1791" s="61" t="str">
        <f>VLOOKUP(Tabla14[[#This Row],[id]],Tabla2[],'aux buscarv'!K$1,FALSE)</f>
        <v>SAN ESTEBAN</v>
      </c>
      <c r="L1791" s="61" t="str">
        <f>VLOOKUP(Tabla14[[#This Row],[id]],Tabla2[],'aux buscarv'!L$1,FALSE)</f>
        <v>PLAZA SAN ESTEBAN</v>
      </c>
      <c r="M1791" s="61" t="str">
        <f>VLOOKUP(Tabla14[[#This Row],[id]],Tabla2[],'aux buscarv'!M$1,FALSE)</f>
        <v>SANTA MARIA Y QUEBRACHO</v>
      </c>
      <c r="N1791" s="62" t="str">
        <f>VLOOKUP(Tabla14[[#This Row],[id]],Tabla2[],'aux buscarv'!N$1,FALSE)</f>
        <v>https://maps.app.goo.gl/8bWNSxMRyVNYT4S26</v>
      </c>
      <c r="O1791" t="s">
        <v>109</v>
      </c>
      <c r="P1791" t="s">
        <v>110</v>
      </c>
      <c r="Q1791" t="s">
        <v>112</v>
      </c>
      <c r="R1791">
        <v>116</v>
      </c>
    </row>
    <row r="1792" spans="1:18" x14ac:dyDescent="0.25">
      <c r="A1792" t="s">
        <v>1010</v>
      </c>
      <c r="B1792" s="46">
        <f>VLOOKUP(Tabla14[[#This Row],[id]],Tabla2[],'aux buscarv'!B$1,FALSE)</f>
        <v>45030</v>
      </c>
      <c r="C1792" s="61">
        <f>VLOOKUP(Tabla14[[#This Row],[id]],Tabla2[],'aux buscarv'!C$1,FALSE)</f>
        <v>14</v>
      </c>
      <c r="D1792" s="61">
        <f>VLOOKUP(Tabla14[[#This Row],[id]],Tabla2[],'aux buscarv'!D$1,FALSE)</f>
        <v>4</v>
      </c>
      <c r="E1792" s="61">
        <f>VLOOKUP(Tabla14[[#This Row],[id]],Tabla2[],'aux buscarv'!E$1,FALSE)</f>
        <v>2023</v>
      </c>
      <c r="F1792" s="61">
        <f>VLOOKUP(Tabla14[[#This Row],[id]],Tabla2[],'aux buscarv'!F$1,FALSE)</f>
        <v>16</v>
      </c>
      <c r="G1792" s="61" t="str">
        <f>VLOOKUP(Tabla14[[#This Row],[id]],Tabla2[],'aux buscarv'!G$1,FALSE)</f>
        <v>ESTAR</v>
      </c>
      <c r="H1792" s="61" t="str">
        <f>VLOOKUP(Tabla14[[#This Row],[id]],Tabla2[],'aux buscarv'!H$1,FALSE)</f>
        <v>BUENOS AIRES</v>
      </c>
      <c r="I1792" s="61">
        <f>VLOOKUP(Tabla14[[#This Row],[id]],Tabla2[],'aux buscarv'!I$1,FALSE)</f>
        <v>79</v>
      </c>
      <c r="J1792" s="61" t="str">
        <f>VLOOKUP(Tabla14[[#This Row],[id]],Tabla2[],'aux buscarv'!J$1,FALSE)</f>
        <v>CAÑUELAS</v>
      </c>
      <c r="K1792" s="61" t="str">
        <f>VLOOKUP(Tabla14[[#This Row],[id]],Tabla2[],'aux buscarv'!K$1,FALSE)</f>
        <v>SAN ESTEBAN</v>
      </c>
      <c r="L1792" s="61" t="str">
        <f>VLOOKUP(Tabla14[[#This Row],[id]],Tabla2[],'aux buscarv'!L$1,FALSE)</f>
        <v>PLAZA SAN ESTEBAN</v>
      </c>
      <c r="M1792" s="61" t="str">
        <f>VLOOKUP(Tabla14[[#This Row],[id]],Tabla2[],'aux buscarv'!M$1,FALSE)</f>
        <v>SANTA MARIA Y QUEBRACHO</v>
      </c>
      <c r="N1792" s="62" t="str">
        <f>VLOOKUP(Tabla14[[#This Row],[id]],Tabla2[],'aux buscarv'!N$1,FALSE)</f>
        <v>https://maps.app.goo.gl/8bWNSxMRyVNYT4S26</v>
      </c>
      <c r="O1792" t="s">
        <v>109</v>
      </c>
      <c r="P1792" t="s">
        <v>110</v>
      </c>
      <c r="Q1792" t="s">
        <v>120</v>
      </c>
      <c r="R1792">
        <v>6</v>
      </c>
    </row>
    <row r="1793" spans="1:18" x14ac:dyDescent="0.25">
      <c r="A1793" t="s">
        <v>1010</v>
      </c>
      <c r="B1793" s="46">
        <f>VLOOKUP(Tabla14[[#This Row],[id]],Tabla2[],'aux buscarv'!B$1,FALSE)</f>
        <v>45030</v>
      </c>
      <c r="C1793" s="61">
        <f>VLOOKUP(Tabla14[[#This Row],[id]],Tabla2[],'aux buscarv'!C$1,FALSE)</f>
        <v>14</v>
      </c>
      <c r="D1793" s="61">
        <f>VLOOKUP(Tabla14[[#This Row],[id]],Tabla2[],'aux buscarv'!D$1,FALSE)</f>
        <v>4</v>
      </c>
      <c r="E1793" s="61">
        <f>VLOOKUP(Tabla14[[#This Row],[id]],Tabla2[],'aux buscarv'!E$1,FALSE)</f>
        <v>2023</v>
      </c>
      <c r="F1793" s="61">
        <f>VLOOKUP(Tabla14[[#This Row],[id]],Tabla2[],'aux buscarv'!F$1,FALSE)</f>
        <v>16</v>
      </c>
      <c r="G1793" s="61" t="str">
        <f>VLOOKUP(Tabla14[[#This Row],[id]],Tabla2[],'aux buscarv'!G$1,FALSE)</f>
        <v>ESTAR</v>
      </c>
      <c r="H1793" s="61" t="str">
        <f>VLOOKUP(Tabla14[[#This Row],[id]],Tabla2[],'aux buscarv'!H$1,FALSE)</f>
        <v>BUENOS AIRES</v>
      </c>
      <c r="I1793" s="61">
        <f>VLOOKUP(Tabla14[[#This Row],[id]],Tabla2[],'aux buscarv'!I$1,FALSE)</f>
        <v>79</v>
      </c>
      <c r="J1793" s="61" t="str">
        <f>VLOOKUP(Tabla14[[#This Row],[id]],Tabla2[],'aux buscarv'!J$1,FALSE)</f>
        <v>CAÑUELAS</v>
      </c>
      <c r="K1793" s="61" t="str">
        <f>VLOOKUP(Tabla14[[#This Row],[id]],Tabla2[],'aux buscarv'!K$1,FALSE)</f>
        <v>SAN ESTEBAN</v>
      </c>
      <c r="L1793" s="61" t="str">
        <f>VLOOKUP(Tabla14[[#This Row],[id]],Tabla2[],'aux buscarv'!L$1,FALSE)</f>
        <v>PLAZA SAN ESTEBAN</v>
      </c>
      <c r="M1793" s="61" t="str">
        <f>VLOOKUP(Tabla14[[#This Row],[id]],Tabla2[],'aux buscarv'!M$1,FALSE)</f>
        <v>SANTA MARIA Y QUEBRACHO</v>
      </c>
      <c r="N1793" s="62" t="str">
        <f>VLOOKUP(Tabla14[[#This Row],[id]],Tabla2[],'aux buscarv'!N$1,FALSE)</f>
        <v>https://maps.app.goo.gl/8bWNSxMRyVNYT4S26</v>
      </c>
      <c r="O1793" t="s">
        <v>109</v>
      </c>
      <c r="P1793" t="s">
        <v>110</v>
      </c>
      <c r="Q1793" t="s">
        <v>121</v>
      </c>
      <c r="R1793">
        <v>4</v>
      </c>
    </row>
    <row r="1794" spans="1:18" x14ac:dyDescent="0.25">
      <c r="A1794" t="s">
        <v>1010</v>
      </c>
      <c r="B1794" s="46">
        <f>VLOOKUP(Tabla14[[#This Row],[id]],Tabla2[],'aux buscarv'!B$1,FALSE)</f>
        <v>45030</v>
      </c>
      <c r="C1794" s="61">
        <f>VLOOKUP(Tabla14[[#This Row],[id]],Tabla2[],'aux buscarv'!C$1,FALSE)</f>
        <v>14</v>
      </c>
      <c r="D1794" s="61">
        <f>VLOOKUP(Tabla14[[#This Row],[id]],Tabla2[],'aux buscarv'!D$1,FALSE)</f>
        <v>4</v>
      </c>
      <c r="E1794" s="61">
        <f>VLOOKUP(Tabla14[[#This Row],[id]],Tabla2[],'aux buscarv'!E$1,FALSE)</f>
        <v>2023</v>
      </c>
      <c r="F1794" s="61">
        <f>VLOOKUP(Tabla14[[#This Row],[id]],Tabla2[],'aux buscarv'!F$1,FALSE)</f>
        <v>16</v>
      </c>
      <c r="G1794" s="61" t="str">
        <f>VLOOKUP(Tabla14[[#This Row],[id]],Tabla2[],'aux buscarv'!G$1,FALSE)</f>
        <v>ESTAR</v>
      </c>
      <c r="H1794" s="61" t="str">
        <f>VLOOKUP(Tabla14[[#This Row],[id]],Tabla2[],'aux buscarv'!H$1,FALSE)</f>
        <v>BUENOS AIRES</v>
      </c>
      <c r="I1794" s="61">
        <f>VLOOKUP(Tabla14[[#This Row],[id]],Tabla2[],'aux buscarv'!I$1,FALSE)</f>
        <v>79</v>
      </c>
      <c r="J1794" s="61" t="str">
        <f>VLOOKUP(Tabla14[[#This Row],[id]],Tabla2[],'aux buscarv'!J$1,FALSE)</f>
        <v>CAÑUELAS</v>
      </c>
      <c r="K1794" s="61" t="str">
        <f>VLOOKUP(Tabla14[[#This Row],[id]],Tabla2[],'aux buscarv'!K$1,FALSE)</f>
        <v>SAN ESTEBAN</v>
      </c>
      <c r="L1794" s="61" t="str">
        <f>VLOOKUP(Tabla14[[#This Row],[id]],Tabla2[],'aux buscarv'!L$1,FALSE)</f>
        <v>PLAZA SAN ESTEBAN</v>
      </c>
      <c r="M1794" s="61" t="str">
        <f>VLOOKUP(Tabla14[[#This Row],[id]],Tabla2[],'aux buscarv'!M$1,FALSE)</f>
        <v>SANTA MARIA Y QUEBRACHO</v>
      </c>
      <c r="N1794" s="62" t="str">
        <f>VLOOKUP(Tabla14[[#This Row],[id]],Tabla2[],'aux buscarv'!N$1,FALSE)</f>
        <v>https://maps.app.goo.gl/8bWNSxMRyVNYT4S26</v>
      </c>
      <c r="O1794" t="s">
        <v>109</v>
      </c>
      <c r="P1794" t="s">
        <v>113</v>
      </c>
      <c r="Q1794" t="s">
        <v>112</v>
      </c>
      <c r="R1794">
        <v>25</v>
      </c>
    </row>
    <row r="1795" spans="1:18" x14ac:dyDescent="0.25">
      <c r="A1795" t="s">
        <v>1010</v>
      </c>
      <c r="B1795" s="46">
        <f>VLOOKUP(Tabla14[[#This Row],[id]],Tabla2[],'aux buscarv'!B$1,FALSE)</f>
        <v>45030</v>
      </c>
      <c r="C1795" s="61">
        <f>VLOOKUP(Tabla14[[#This Row],[id]],Tabla2[],'aux buscarv'!C$1,FALSE)</f>
        <v>14</v>
      </c>
      <c r="D1795" s="61">
        <f>VLOOKUP(Tabla14[[#This Row],[id]],Tabla2[],'aux buscarv'!D$1,FALSE)</f>
        <v>4</v>
      </c>
      <c r="E1795" s="61">
        <f>VLOOKUP(Tabla14[[#This Row],[id]],Tabla2[],'aux buscarv'!E$1,FALSE)</f>
        <v>2023</v>
      </c>
      <c r="F1795" s="61">
        <f>VLOOKUP(Tabla14[[#This Row],[id]],Tabla2[],'aux buscarv'!F$1,FALSE)</f>
        <v>16</v>
      </c>
      <c r="G1795" s="61" t="str">
        <f>VLOOKUP(Tabla14[[#This Row],[id]],Tabla2[],'aux buscarv'!G$1,FALSE)</f>
        <v>ESTAR</v>
      </c>
      <c r="H1795" s="61" t="str">
        <f>VLOOKUP(Tabla14[[#This Row],[id]],Tabla2[],'aux buscarv'!H$1,FALSE)</f>
        <v>BUENOS AIRES</v>
      </c>
      <c r="I1795" s="61">
        <f>VLOOKUP(Tabla14[[#This Row],[id]],Tabla2[],'aux buscarv'!I$1,FALSE)</f>
        <v>79</v>
      </c>
      <c r="J1795" s="61" t="str">
        <f>VLOOKUP(Tabla14[[#This Row],[id]],Tabla2[],'aux buscarv'!J$1,FALSE)</f>
        <v>CAÑUELAS</v>
      </c>
      <c r="K1795" s="61" t="str">
        <f>VLOOKUP(Tabla14[[#This Row],[id]],Tabla2[],'aux buscarv'!K$1,FALSE)</f>
        <v>SAN ESTEBAN</v>
      </c>
      <c r="L1795" s="61" t="str">
        <f>VLOOKUP(Tabla14[[#This Row],[id]],Tabla2[],'aux buscarv'!L$1,FALSE)</f>
        <v>PLAZA SAN ESTEBAN</v>
      </c>
      <c r="M1795" s="61" t="str">
        <f>VLOOKUP(Tabla14[[#This Row],[id]],Tabla2[],'aux buscarv'!M$1,FALSE)</f>
        <v>SANTA MARIA Y QUEBRACHO</v>
      </c>
      <c r="N1795" s="62" t="str">
        <f>VLOOKUP(Tabla14[[#This Row],[id]],Tabla2[],'aux buscarv'!N$1,FALSE)</f>
        <v>https://maps.app.goo.gl/8bWNSxMRyVNYT4S26</v>
      </c>
      <c r="O1795" t="s">
        <v>114</v>
      </c>
      <c r="P1795" t="s">
        <v>115</v>
      </c>
      <c r="Q1795" t="s">
        <v>111</v>
      </c>
      <c r="R1795">
        <v>40</v>
      </c>
    </row>
    <row r="1796" spans="1:18" x14ac:dyDescent="0.25">
      <c r="A1796" t="s">
        <v>1010</v>
      </c>
      <c r="B1796" s="46">
        <f>VLOOKUP(Tabla14[[#This Row],[id]],Tabla2[],'aux buscarv'!B$1,FALSE)</f>
        <v>45030</v>
      </c>
      <c r="C1796" s="61">
        <f>VLOOKUP(Tabla14[[#This Row],[id]],Tabla2[],'aux buscarv'!C$1,FALSE)</f>
        <v>14</v>
      </c>
      <c r="D1796" s="61">
        <f>VLOOKUP(Tabla14[[#This Row],[id]],Tabla2[],'aux buscarv'!D$1,FALSE)</f>
        <v>4</v>
      </c>
      <c r="E1796" s="61">
        <f>VLOOKUP(Tabla14[[#This Row],[id]],Tabla2[],'aux buscarv'!E$1,FALSE)</f>
        <v>2023</v>
      </c>
      <c r="F1796" s="61">
        <f>VLOOKUP(Tabla14[[#This Row],[id]],Tabla2[],'aux buscarv'!F$1,FALSE)</f>
        <v>16</v>
      </c>
      <c r="G1796" s="61" t="str">
        <f>VLOOKUP(Tabla14[[#This Row],[id]],Tabla2[],'aux buscarv'!G$1,FALSE)</f>
        <v>ESTAR</v>
      </c>
      <c r="H1796" s="61" t="str">
        <f>VLOOKUP(Tabla14[[#This Row],[id]],Tabla2[],'aux buscarv'!H$1,FALSE)</f>
        <v>BUENOS AIRES</v>
      </c>
      <c r="I1796" s="61">
        <f>VLOOKUP(Tabla14[[#This Row],[id]],Tabla2[],'aux buscarv'!I$1,FALSE)</f>
        <v>79</v>
      </c>
      <c r="J1796" s="61" t="str">
        <f>VLOOKUP(Tabla14[[#This Row],[id]],Tabla2[],'aux buscarv'!J$1,FALSE)</f>
        <v>CAÑUELAS</v>
      </c>
      <c r="K1796" s="61" t="str">
        <f>VLOOKUP(Tabla14[[#This Row],[id]],Tabla2[],'aux buscarv'!K$1,FALSE)</f>
        <v>SAN ESTEBAN</v>
      </c>
      <c r="L1796" s="61" t="str">
        <f>VLOOKUP(Tabla14[[#This Row],[id]],Tabla2[],'aux buscarv'!L$1,FALSE)</f>
        <v>PLAZA SAN ESTEBAN</v>
      </c>
      <c r="M1796" s="61" t="str">
        <f>VLOOKUP(Tabla14[[#This Row],[id]],Tabla2[],'aux buscarv'!M$1,FALSE)</f>
        <v>SANTA MARIA Y QUEBRACHO</v>
      </c>
      <c r="N1796" s="62" t="str">
        <f>VLOOKUP(Tabla14[[#This Row],[id]],Tabla2[],'aux buscarv'!N$1,FALSE)</f>
        <v>https://maps.app.goo.gl/8bWNSxMRyVNYT4S26</v>
      </c>
      <c r="O1796" t="s">
        <v>114</v>
      </c>
      <c r="P1796" t="s">
        <v>123</v>
      </c>
      <c r="Q1796" t="s">
        <v>124</v>
      </c>
      <c r="R1796">
        <v>4</v>
      </c>
    </row>
    <row r="1797" spans="1:18" x14ac:dyDescent="0.25">
      <c r="A1797" t="s">
        <v>1010</v>
      </c>
      <c r="B1797" s="46">
        <f>VLOOKUP(Tabla14[[#This Row],[id]],Tabla2[],'aux buscarv'!B$1,FALSE)</f>
        <v>45030</v>
      </c>
      <c r="C1797" s="61">
        <f>VLOOKUP(Tabla14[[#This Row],[id]],Tabla2[],'aux buscarv'!C$1,FALSE)</f>
        <v>14</v>
      </c>
      <c r="D1797" s="61">
        <f>VLOOKUP(Tabla14[[#This Row],[id]],Tabla2[],'aux buscarv'!D$1,FALSE)</f>
        <v>4</v>
      </c>
      <c r="E1797" s="61">
        <f>VLOOKUP(Tabla14[[#This Row],[id]],Tabla2[],'aux buscarv'!E$1,FALSE)</f>
        <v>2023</v>
      </c>
      <c r="F1797" s="61">
        <f>VLOOKUP(Tabla14[[#This Row],[id]],Tabla2[],'aux buscarv'!F$1,FALSE)</f>
        <v>16</v>
      </c>
      <c r="G1797" s="61" t="str">
        <f>VLOOKUP(Tabla14[[#This Row],[id]],Tabla2[],'aux buscarv'!G$1,FALSE)</f>
        <v>ESTAR</v>
      </c>
      <c r="H1797" s="61" t="str">
        <f>VLOOKUP(Tabla14[[#This Row],[id]],Tabla2[],'aux buscarv'!H$1,FALSE)</f>
        <v>BUENOS AIRES</v>
      </c>
      <c r="I1797" s="61">
        <f>VLOOKUP(Tabla14[[#This Row],[id]],Tabla2[],'aux buscarv'!I$1,FALSE)</f>
        <v>79</v>
      </c>
      <c r="J1797" s="61" t="str">
        <f>VLOOKUP(Tabla14[[#This Row],[id]],Tabla2[],'aux buscarv'!J$1,FALSE)</f>
        <v>CAÑUELAS</v>
      </c>
      <c r="K1797" s="61" t="str">
        <f>VLOOKUP(Tabla14[[#This Row],[id]],Tabla2[],'aux buscarv'!K$1,FALSE)</f>
        <v>SAN ESTEBAN</v>
      </c>
      <c r="L1797" s="61" t="str">
        <f>VLOOKUP(Tabla14[[#This Row],[id]],Tabla2[],'aux buscarv'!L$1,FALSE)</f>
        <v>PLAZA SAN ESTEBAN</v>
      </c>
      <c r="M1797" s="61" t="str">
        <f>VLOOKUP(Tabla14[[#This Row],[id]],Tabla2[],'aux buscarv'!M$1,FALSE)</f>
        <v>SANTA MARIA Y QUEBRACHO</v>
      </c>
      <c r="N1797" s="62" t="str">
        <f>VLOOKUP(Tabla14[[#This Row],[id]],Tabla2[],'aux buscarv'!N$1,FALSE)</f>
        <v>https://maps.app.goo.gl/8bWNSxMRyVNYT4S26</v>
      </c>
      <c r="O1797" t="s">
        <v>114</v>
      </c>
      <c r="P1797" t="s">
        <v>123</v>
      </c>
      <c r="Q1797" t="s">
        <v>111</v>
      </c>
      <c r="R1797">
        <v>62</v>
      </c>
    </row>
    <row r="1798" spans="1:18" x14ac:dyDescent="0.25">
      <c r="A1798" t="s">
        <v>1010</v>
      </c>
      <c r="B1798" s="46">
        <f>VLOOKUP(Tabla14[[#This Row],[id]],Tabla2[],'aux buscarv'!B$1,FALSE)</f>
        <v>45030</v>
      </c>
      <c r="C1798" s="61">
        <f>VLOOKUP(Tabla14[[#This Row],[id]],Tabla2[],'aux buscarv'!C$1,FALSE)</f>
        <v>14</v>
      </c>
      <c r="D1798" s="61">
        <f>VLOOKUP(Tabla14[[#This Row],[id]],Tabla2[],'aux buscarv'!D$1,FALSE)</f>
        <v>4</v>
      </c>
      <c r="E1798" s="61">
        <f>VLOOKUP(Tabla14[[#This Row],[id]],Tabla2[],'aux buscarv'!E$1,FALSE)</f>
        <v>2023</v>
      </c>
      <c r="F1798" s="61">
        <f>VLOOKUP(Tabla14[[#This Row],[id]],Tabla2[],'aux buscarv'!F$1,FALSE)</f>
        <v>16</v>
      </c>
      <c r="G1798" s="61" t="str">
        <f>VLOOKUP(Tabla14[[#This Row],[id]],Tabla2[],'aux buscarv'!G$1,FALSE)</f>
        <v>ESTAR</v>
      </c>
      <c r="H1798" s="61" t="str">
        <f>VLOOKUP(Tabla14[[#This Row],[id]],Tabla2[],'aux buscarv'!H$1,FALSE)</f>
        <v>BUENOS AIRES</v>
      </c>
      <c r="I1798" s="61">
        <f>VLOOKUP(Tabla14[[#This Row],[id]],Tabla2[],'aux buscarv'!I$1,FALSE)</f>
        <v>79</v>
      </c>
      <c r="J1798" s="61" t="str">
        <f>VLOOKUP(Tabla14[[#This Row],[id]],Tabla2[],'aux buscarv'!J$1,FALSE)</f>
        <v>CAÑUELAS</v>
      </c>
      <c r="K1798" s="61" t="str">
        <f>VLOOKUP(Tabla14[[#This Row],[id]],Tabla2[],'aux buscarv'!K$1,FALSE)</f>
        <v>SAN ESTEBAN</v>
      </c>
      <c r="L1798" s="61" t="str">
        <f>VLOOKUP(Tabla14[[#This Row],[id]],Tabla2[],'aux buscarv'!L$1,FALSE)</f>
        <v>PLAZA SAN ESTEBAN</v>
      </c>
      <c r="M1798" s="61" t="str">
        <f>VLOOKUP(Tabla14[[#This Row],[id]],Tabla2[],'aux buscarv'!M$1,FALSE)</f>
        <v>SANTA MARIA Y QUEBRACHO</v>
      </c>
      <c r="N1798" s="62" t="str">
        <f>VLOOKUP(Tabla14[[#This Row],[id]],Tabla2[],'aux buscarv'!N$1,FALSE)</f>
        <v>https://maps.app.goo.gl/8bWNSxMRyVNYT4S26</v>
      </c>
      <c r="O1798" t="s">
        <v>129</v>
      </c>
      <c r="P1798" t="s">
        <v>1022</v>
      </c>
      <c r="Q1798" t="s">
        <v>111</v>
      </c>
      <c r="R1798">
        <v>15</v>
      </c>
    </row>
    <row r="1799" spans="1:18" x14ac:dyDescent="0.25">
      <c r="A1799" t="s">
        <v>1010</v>
      </c>
      <c r="B1799" s="46">
        <f>VLOOKUP(Tabla14[[#This Row],[id]],Tabla2[],'aux buscarv'!B$1,FALSE)</f>
        <v>45030</v>
      </c>
      <c r="C1799" s="61">
        <f>VLOOKUP(Tabla14[[#This Row],[id]],Tabla2[],'aux buscarv'!C$1,FALSE)</f>
        <v>14</v>
      </c>
      <c r="D1799" s="61">
        <f>VLOOKUP(Tabla14[[#This Row],[id]],Tabla2[],'aux buscarv'!D$1,FALSE)</f>
        <v>4</v>
      </c>
      <c r="E1799" s="61">
        <f>VLOOKUP(Tabla14[[#This Row],[id]],Tabla2[],'aux buscarv'!E$1,FALSE)</f>
        <v>2023</v>
      </c>
      <c r="F1799" s="61">
        <f>VLOOKUP(Tabla14[[#This Row],[id]],Tabla2[],'aux buscarv'!F$1,FALSE)</f>
        <v>16</v>
      </c>
      <c r="G1799" s="61" t="str">
        <f>VLOOKUP(Tabla14[[#This Row],[id]],Tabla2[],'aux buscarv'!G$1,FALSE)</f>
        <v>ESTAR</v>
      </c>
      <c r="H1799" s="61" t="str">
        <f>VLOOKUP(Tabla14[[#This Row],[id]],Tabla2[],'aux buscarv'!H$1,FALSE)</f>
        <v>BUENOS AIRES</v>
      </c>
      <c r="I1799" s="61">
        <f>VLOOKUP(Tabla14[[#This Row],[id]],Tabla2[],'aux buscarv'!I$1,FALSE)</f>
        <v>79</v>
      </c>
      <c r="J1799" s="61" t="str">
        <f>VLOOKUP(Tabla14[[#This Row],[id]],Tabla2[],'aux buscarv'!J$1,FALSE)</f>
        <v>CAÑUELAS</v>
      </c>
      <c r="K1799" s="61" t="str">
        <f>VLOOKUP(Tabla14[[#This Row],[id]],Tabla2[],'aux buscarv'!K$1,FALSE)</f>
        <v>SAN ESTEBAN</v>
      </c>
      <c r="L1799" s="61" t="str">
        <f>VLOOKUP(Tabla14[[#This Row],[id]],Tabla2[],'aux buscarv'!L$1,FALSE)</f>
        <v>PLAZA SAN ESTEBAN</v>
      </c>
      <c r="M1799" s="61" t="str">
        <f>VLOOKUP(Tabla14[[#This Row],[id]],Tabla2[],'aux buscarv'!M$1,FALSE)</f>
        <v>SANTA MARIA Y QUEBRACHO</v>
      </c>
      <c r="N1799" s="62" t="str">
        <f>VLOOKUP(Tabla14[[#This Row],[id]],Tabla2[],'aux buscarv'!N$1,FALSE)</f>
        <v>https://maps.app.goo.gl/8bWNSxMRyVNYT4S26</v>
      </c>
      <c r="O1799" t="s">
        <v>129</v>
      </c>
      <c r="P1799" t="s">
        <v>1022</v>
      </c>
      <c r="Q1799" t="s">
        <v>131</v>
      </c>
      <c r="R1799">
        <v>5</v>
      </c>
    </row>
    <row r="1800" spans="1:18" x14ac:dyDescent="0.25">
      <c r="A1800" t="s">
        <v>1010</v>
      </c>
      <c r="B1800" s="46">
        <f>VLOOKUP(Tabla14[[#This Row],[id]],Tabla2[],'aux buscarv'!B$1,FALSE)</f>
        <v>45030</v>
      </c>
      <c r="C1800" s="61">
        <f>VLOOKUP(Tabla14[[#This Row],[id]],Tabla2[],'aux buscarv'!C$1,FALSE)</f>
        <v>14</v>
      </c>
      <c r="D1800" s="61">
        <f>VLOOKUP(Tabla14[[#This Row],[id]],Tabla2[],'aux buscarv'!D$1,FALSE)</f>
        <v>4</v>
      </c>
      <c r="E1800" s="61">
        <f>VLOOKUP(Tabla14[[#This Row],[id]],Tabla2[],'aux buscarv'!E$1,FALSE)</f>
        <v>2023</v>
      </c>
      <c r="F1800" s="61">
        <f>VLOOKUP(Tabla14[[#This Row],[id]],Tabla2[],'aux buscarv'!F$1,FALSE)</f>
        <v>16</v>
      </c>
      <c r="G1800" s="61" t="str">
        <f>VLOOKUP(Tabla14[[#This Row],[id]],Tabla2[],'aux buscarv'!G$1,FALSE)</f>
        <v>ESTAR</v>
      </c>
      <c r="H1800" s="61" t="str">
        <f>VLOOKUP(Tabla14[[#This Row],[id]],Tabla2[],'aux buscarv'!H$1,FALSE)</f>
        <v>BUENOS AIRES</v>
      </c>
      <c r="I1800" s="61">
        <f>VLOOKUP(Tabla14[[#This Row],[id]],Tabla2[],'aux buscarv'!I$1,FALSE)</f>
        <v>79</v>
      </c>
      <c r="J1800" s="61" t="str">
        <f>VLOOKUP(Tabla14[[#This Row],[id]],Tabla2[],'aux buscarv'!J$1,FALSE)</f>
        <v>CAÑUELAS</v>
      </c>
      <c r="K1800" s="61" t="str">
        <f>VLOOKUP(Tabla14[[#This Row],[id]],Tabla2[],'aux buscarv'!K$1,FALSE)</f>
        <v>SAN ESTEBAN</v>
      </c>
      <c r="L1800" s="61" t="str">
        <f>VLOOKUP(Tabla14[[#This Row],[id]],Tabla2[],'aux buscarv'!L$1,FALSE)</f>
        <v>PLAZA SAN ESTEBAN</v>
      </c>
      <c r="M1800" s="61" t="str">
        <f>VLOOKUP(Tabla14[[#This Row],[id]],Tabla2[],'aux buscarv'!M$1,FALSE)</f>
        <v>SANTA MARIA Y QUEBRACHO</v>
      </c>
      <c r="N1800" s="62" t="str">
        <f>VLOOKUP(Tabla14[[#This Row],[id]],Tabla2[],'aux buscarv'!N$1,FALSE)</f>
        <v>https://maps.app.goo.gl/8bWNSxMRyVNYT4S26</v>
      </c>
      <c r="O1800" t="s">
        <v>129</v>
      </c>
      <c r="P1800" t="s">
        <v>1022</v>
      </c>
      <c r="Q1800" t="s">
        <v>132</v>
      </c>
      <c r="R1800">
        <v>9</v>
      </c>
    </row>
    <row r="1801" spans="1:18" x14ac:dyDescent="0.25">
      <c r="A1801" t="s">
        <v>1010</v>
      </c>
      <c r="B1801" s="46">
        <f>VLOOKUP(Tabla14[[#This Row],[id]],Tabla2[],'aux buscarv'!B$1,FALSE)</f>
        <v>45030</v>
      </c>
      <c r="C1801" s="61">
        <f>VLOOKUP(Tabla14[[#This Row],[id]],Tabla2[],'aux buscarv'!C$1,FALSE)</f>
        <v>14</v>
      </c>
      <c r="D1801" s="61">
        <f>VLOOKUP(Tabla14[[#This Row],[id]],Tabla2[],'aux buscarv'!D$1,FALSE)</f>
        <v>4</v>
      </c>
      <c r="E1801" s="61">
        <f>VLOOKUP(Tabla14[[#This Row],[id]],Tabla2[],'aux buscarv'!E$1,FALSE)</f>
        <v>2023</v>
      </c>
      <c r="F1801" s="61">
        <f>VLOOKUP(Tabla14[[#This Row],[id]],Tabla2[],'aux buscarv'!F$1,FALSE)</f>
        <v>16</v>
      </c>
      <c r="G1801" s="61" t="str">
        <f>VLOOKUP(Tabla14[[#This Row],[id]],Tabla2[],'aux buscarv'!G$1,FALSE)</f>
        <v>ESTAR</v>
      </c>
      <c r="H1801" s="61" t="str">
        <f>VLOOKUP(Tabla14[[#This Row],[id]],Tabla2[],'aux buscarv'!H$1,FALSE)</f>
        <v>BUENOS AIRES</v>
      </c>
      <c r="I1801" s="61">
        <f>VLOOKUP(Tabla14[[#This Row],[id]],Tabla2[],'aux buscarv'!I$1,FALSE)</f>
        <v>79</v>
      </c>
      <c r="J1801" s="61" t="str">
        <f>VLOOKUP(Tabla14[[#This Row],[id]],Tabla2[],'aux buscarv'!J$1,FALSE)</f>
        <v>CAÑUELAS</v>
      </c>
      <c r="K1801" s="61" t="str">
        <f>VLOOKUP(Tabla14[[#This Row],[id]],Tabla2[],'aux buscarv'!K$1,FALSE)</f>
        <v>SAN ESTEBAN</v>
      </c>
      <c r="L1801" s="61" t="str">
        <f>VLOOKUP(Tabla14[[#This Row],[id]],Tabla2[],'aux buscarv'!L$1,FALSE)</f>
        <v>PLAZA SAN ESTEBAN</v>
      </c>
      <c r="M1801" s="61" t="str">
        <f>VLOOKUP(Tabla14[[#This Row],[id]],Tabla2[],'aux buscarv'!M$1,FALSE)</f>
        <v>SANTA MARIA Y QUEBRACHO</v>
      </c>
      <c r="N1801" s="62" t="str">
        <f>VLOOKUP(Tabla14[[#This Row],[id]],Tabla2[],'aux buscarv'!N$1,FALSE)</f>
        <v>https://maps.app.goo.gl/8bWNSxMRyVNYT4S26</v>
      </c>
      <c r="O1801" t="s">
        <v>129</v>
      </c>
      <c r="P1801" t="s">
        <v>1022</v>
      </c>
      <c r="Q1801" t="s">
        <v>133</v>
      </c>
      <c r="R1801">
        <v>1</v>
      </c>
    </row>
    <row r="1802" spans="1:18" x14ac:dyDescent="0.25">
      <c r="A1802" t="s">
        <v>1010</v>
      </c>
      <c r="B1802" s="46">
        <f>VLOOKUP(Tabla14[[#This Row],[id]],Tabla2[],'aux buscarv'!B$1,FALSE)</f>
        <v>45030</v>
      </c>
      <c r="C1802" s="61">
        <f>VLOOKUP(Tabla14[[#This Row],[id]],Tabla2[],'aux buscarv'!C$1,FALSE)</f>
        <v>14</v>
      </c>
      <c r="D1802" s="61">
        <f>VLOOKUP(Tabla14[[#This Row],[id]],Tabla2[],'aux buscarv'!D$1,FALSE)</f>
        <v>4</v>
      </c>
      <c r="E1802" s="61">
        <f>VLOOKUP(Tabla14[[#This Row],[id]],Tabla2[],'aux buscarv'!E$1,FALSE)</f>
        <v>2023</v>
      </c>
      <c r="F1802" s="61">
        <f>VLOOKUP(Tabla14[[#This Row],[id]],Tabla2[],'aux buscarv'!F$1,FALSE)</f>
        <v>16</v>
      </c>
      <c r="G1802" s="61" t="str">
        <f>VLOOKUP(Tabla14[[#This Row],[id]],Tabla2[],'aux buscarv'!G$1,FALSE)</f>
        <v>ESTAR</v>
      </c>
      <c r="H1802" s="61" t="str">
        <f>VLOOKUP(Tabla14[[#This Row],[id]],Tabla2[],'aux buscarv'!H$1,FALSE)</f>
        <v>BUENOS AIRES</v>
      </c>
      <c r="I1802" s="61">
        <f>VLOOKUP(Tabla14[[#This Row],[id]],Tabla2[],'aux buscarv'!I$1,FALSE)</f>
        <v>79</v>
      </c>
      <c r="J1802" s="61" t="str">
        <f>VLOOKUP(Tabla14[[#This Row],[id]],Tabla2[],'aux buscarv'!J$1,FALSE)</f>
        <v>CAÑUELAS</v>
      </c>
      <c r="K1802" s="61" t="str">
        <f>VLOOKUP(Tabla14[[#This Row],[id]],Tabla2[],'aux buscarv'!K$1,FALSE)</f>
        <v>SAN ESTEBAN</v>
      </c>
      <c r="L1802" s="61" t="str">
        <f>VLOOKUP(Tabla14[[#This Row],[id]],Tabla2[],'aux buscarv'!L$1,FALSE)</f>
        <v>PLAZA SAN ESTEBAN</v>
      </c>
      <c r="M1802" s="61" t="str">
        <f>VLOOKUP(Tabla14[[#This Row],[id]],Tabla2[],'aux buscarv'!M$1,FALSE)</f>
        <v>SANTA MARIA Y QUEBRACHO</v>
      </c>
      <c r="N1802" s="62" t="str">
        <f>VLOOKUP(Tabla14[[#This Row],[id]],Tabla2[],'aux buscarv'!N$1,FALSE)</f>
        <v>https://maps.app.goo.gl/8bWNSxMRyVNYT4S26</v>
      </c>
      <c r="O1802" t="s">
        <v>129</v>
      </c>
      <c r="P1802" t="s">
        <v>1022</v>
      </c>
      <c r="Q1802" t="s">
        <v>134</v>
      </c>
      <c r="R1802">
        <v>3</v>
      </c>
    </row>
    <row r="1803" spans="1:18" x14ac:dyDescent="0.25">
      <c r="A1803" t="s">
        <v>1010</v>
      </c>
      <c r="B1803" s="46">
        <f>VLOOKUP(Tabla14[[#This Row],[id]],Tabla2[],'aux buscarv'!B$1,FALSE)</f>
        <v>45030</v>
      </c>
      <c r="C1803" s="61">
        <f>VLOOKUP(Tabla14[[#This Row],[id]],Tabla2[],'aux buscarv'!C$1,FALSE)</f>
        <v>14</v>
      </c>
      <c r="D1803" s="61">
        <f>VLOOKUP(Tabla14[[#This Row],[id]],Tabla2[],'aux buscarv'!D$1,FALSE)</f>
        <v>4</v>
      </c>
      <c r="E1803" s="61">
        <f>VLOOKUP(Tabla14[[#This Row],[id]],Tabla2[],'aux buscarv'!E$1,FALSE)</f>
        <v>2023</v>
      </c>
      <c r="F1803" s="61">
        <f>VLOOKUP(Tabla14[[#This Row],[id]],Tabla2[],'aux buscarv'!F$1,FALSE)</f>
        <v>16</v>
      </c>
      <c r="G1803" s="61" t="str">
        <f>VLOOKUP(Tabla14[[#This Row],[id]],Tabla2[],'aux buscarv'!G$1,FALSE)</f>
        <v>ESTAR</v>
      </c>
      <c r="H1803" s="61" t="str">
        <f>VLOOKUP(Tabla14[[#This Row],[id]],Tabla2[],'aux buscarv'!H$1,FALSE)</f>
        <v>BUENOS AIRES</v>
      </c>
      <c r="I1803" s="61">
        <f>VLOOKUP(Tabla14[[#This Row],[id]],Tabla2[],'aux buscarv'!I$1,FALSE)</f>
        <v>79</v>
      </c>
      <c r="J1803" s="61" t="str">
        <f>VLOOKUP(Tabla14[[#This Row],[id]],Tabla2[],'aux buscarv'!J$1,FALSE)</f>
        <v>CAÑUELAS</v>
      </c>
      <c r="K1803" s="61" t="str">
        <f>VLOOKUP(Tabla14[[#This Row],[id]],Tabla2[],'aux buscarv'!K$1,FALSE)</f>
        <v>SAN ESTEBAN</v>
      </c>
      <c r="L1803" s="61" t="str">
        <f>VLOOKUP(Tabla14[[#This Row],[id]],Tabla2[],'aux buscarv'!L$1,FALSE)</f>
        <v>PLAZA SAN ESTEBAN</v>
      </c>
      <c r="M1803" s="61" t="str">
        <f>VLOOKUP(Tabla14[[#This Row],[id]],Tabla2[],'aux buscarv'!M$1,FALSE)</f>
        <v>SANTA MARIA Y QUEBRACHO</v>
      </c>
      <c r="N1803" s="62" t="str">
        <f>VLOOKUP(Tabla14[[#This Row],[id]],Tabla2[],'aux buscarv'!N$1,FALSE)</f>
        <v>https://maps.app.goo.gl/8bWNSxMRyVNYT4S26</v>
      </c>
      <c r="O1803" t="s">
        <v>129</v>
      </c>
      <c r="P1803" t="s">
        <v>1024</v>
      </c>
      <c r="Q1803" t="s">
        <v>111</v>
      </c>
      <c r="R1803">
        <v>8</v>
      </c>
    </row>
    <row r="1804" spans="1:18" x14ac:dyDescent="0.25">
      <c r="A1804" t="s">
        <v>1010</v>
      </c>
      <c r="B1804" s="46">
        <f>VLOOKUP(Tabla14[[#This Row],[id]],Tabla2[],'aux buscarv'!B$1,FALSE)</f>
        <v>45030</v>
      </c>
      <c r="C1804" s="61">
        <f>VLOOKUP(Tabla14[[#This Row],[id]],Tabla2[],'aux buscarv'!C$1,FALSE)</f>
        <v>14</v>
      </c>
      <c r="D1804" s="61">
        <f>VLOOKUP(Tabla14[[#This Row],[id]],Tabla2[],'aux buscarv'!D$1,FALSE)</f>
        <v>4</v>
      </c>
      <c r="E1804" s="61">
        <f>VLOOKUP(Tabla14[[#This Row],[id]],Tabla2[],'aux buscarv'!E$1,FALSE)</f>
        <v>2023</v>
      </c>
      <c r="F1804" s="61">
        <f>VLOOKUP(Tabla14[[#This Row],[id]],Tabla2[],'aux buscarv'!F$1,FALSE)</f>
        <v>16</v>
      </c>
      <c r="G1804" s="61" t="str">
        <f>VLOOKUP(Tabla14[[#This Row],[id]],Tabla2[],'aux buscarv'!G$1,FALSE)</f>
        <v>ESTAR</v>
      </c>
      <c r="H1804" s="61" t="str">
        <f>VLOOKUP(Tabla14[[#This Row],[id]],Tabla2[],'aux buscarv'!H$1,FALSE)</f>
        <v>BUENOS AIRES</v>
      </c>
      <c r="I1804" s="61">
        <f>VLOOKUP(Tabla14[[#This Row],[id]],Tabla2[],'aux buscarv'!I$1,FALSE)</f>
        <v>79</v>
      </c>
      <c r="J1804" s="61" t="str">
        <f>VLOOKUP(Tabla14[[#This Row],[id]],Tabla2[],'aux buscarv'!J$1,FALSE)</f>
        <v>CAÑUELAS</v>
      </c>
      <c r="K1804" s="61" t="str">
        <f>VLOOKUP(Tabla14[[#This Row],[id]],Tabla2[],'aux buscarv'!K$1,FALSE)</f>
        <v>SAN ESTEBAN</v>
      </c>
      <c r="L1804" s="61" t="str">
        <f>VLOOKUP(Tabla14[[#This Row],[id]],Tabla2[],'aux buscarv'!L$1,FALSE)</f>
        <v>PLAZA SAN ESTEBAN</v>
      </c>
      <c r="M1804" s="61" t="str">
        <f>VLOOKUP(Tabla14[[#This Row],[id]],Tabla2[],'aux buscarv'!M$1,FALSE)</f>
        <v>SANTA MARIA Y QUEBRACHO</v>
      </c>
      <c r="N1804" s="62" t="str">
        <f>VLOOKUP(Tabla14[[#This Row],[id]],Tabla2[],'aux buscarv'!N$1,FALSE)</f>
        <v>https://maps.app.goo.gl/8bWNSxMRyVNYT4S26</v>
      </c>
      <c r="O1804" t="s">
        <v>129</v>
      </c>
      <c r="P1804" t="s">
        <v>1024</v>
      </c>
      <c r="Q1804" t="s">
        <v>136</v>
      </c>
      <c r="R1804">
        <v>8</v>
      </c>
    </row>
    <row r="1805" spans="1:18" x14ac:dyDescent="0.25">
      <c r="A1805" t="s">
        <v>1010</v>
      </c>
      <c r="B1805" s="46">
        <f>VLOOKUP(Tabla14[[#This Row],[id]],Tabla2[],'aux buscarv'!B$1,FALSE)</f>
        <v>45030</v>
      </c>
      <c r="C1805" s="61">
        <f>VLOOKUP(Tabla14[[#This Row],[id]],Tabla2[],'aux buscarv'!C$1,FALSE)</f>
        <v>14</v>
      </c>
      <c r="D1805" s="61">
        <f>VLOOKUP(Tabla14[[#This Row],[id]],Tabla2[],'aux buscarv'!D$1,FALSE)</f>
        <v>4</v>
      </c>
      <c r="E1805" s="61">
        <f>VLOOKUP(Tabla14[[#This Row],[id]],Tabla2[],'aux buscarv'!E$1,FALSE)</f>
        <v>2023</v>
      </c>
      <c r="F1805" s="61">
        <f>VLOOKUP(Tabla14[[#This Row],[id]],Tabla2[],'aux buscarv'!F$1,FALSE)</f>
        <v>16</v>
      </c>
      <c r="G1805" s="61" t="str">
        <f>VLOOKUP(Tabla14[[#This Row],[id]],Tabla2[],'aux buscarv'!G$1,FALSE)</f>
        <v>ESTAR</v>
      </c>
      <c r="H1805" s="61" t="str">
        <f>VLOOKUP(Tabla14[[#This Row],[id]],Tabla2[],'aux buscarv'!H$1,FALSE)</f>
        <v>BUENOS AIRES</v>
      </c>
      <c r="I1805" s="61">
        <f>VLOOKUP(Tabla14[[#This Row],[id]],Tabla2[],'aux buscarv'!I$1,FALSE)</f>
        <v>79</v>
      </c>
      <c r="J1805" s="61" t="str">
        <f>VLOOKUP(Tabla14[[#This Row],[id]],Tabla2[],'aux buscarv'!J$1,FALSE)</f>
        <v>CAÑUELAS</v>
      </c>
      <c r="K1805" s="61" t="str">
        <f>VLOOKUP(Tabla14[[#This Row],[id]],Tabla2[],'aux buscarv'!K$1,FALSE)</f>
        <v>SAN ESTEBAN</v>
      </c>
      <c r="L1805" s="61" t="str">
        <f>VLOOKUP(Tabla14[[#This Row],[id]],Tabla2[],'aux buscarv'!L$1,FALSE)</f>
        <v>PLAZA SAN ESTEBAN</v>
      </c>
      <c r="M1805" s="61" t="str">
        <f>VLOOKUP(Tabla14[[#This Row],[id]],Tabla2[],'aux buscarv'!M$1,FALSE)</f>
        <v>SANTA MARIA Y QUEBRACHO</v>
      </c>
      <c r="N1805" s="62" t="str">
        <f>VLOOKUP(Tabla14[[#This Row],[id]],Tabla2[],'aux buscarv'!N$1,FALSE)</f>
        <v>https://maps.app.goo.gl/8bWNSxMRyVNYT4S26</v>
      </c>
      <c r="O1805" t="s">
        <v>129</v>
      </c>
      <c r="P1805" t="s">
        <v>1024</v>
      </c>
      <c r="Q1805" t="s">
        <v>121</v>
      </c>
      <c r="R1805">
        <v>8</v>
      </c>
    </row>
    <row r="1806" spans="1:18" x14ac:dyDescent="0.25">
      <c r="A1806" t="s">
        <v>1010</v>
      </c>
      <c r="B1806" s="46">
        <f>VLOOKUP(Tabla14[[#This Row],[id]],Tabla2[],'aux buscarv'!B$1,FALSE)</f>
        <v>45030</v>
      </c>
      <c r="C1806" s="61">
        <f>VLOOKUP(Tabla14[[#This Row],[id]],Tabla2[],'aux buscarv'!C$1,FALSE)</f>
        <v>14</v>
      </c>
      <c r="D1806" s="61">
        <f>VLOOKUP(Tabla14[[#This Row],[id]],Tabla2[],'aux buscarv'!D$1,FALSE)</f>
        <v>4</v>
      </c>
      <c r="E1806" s="61">
        <f>VLOOKUP(Tabla14[[#This Row],[id]],Tabla2[],'aux buscarv'!E$1,FALSE)</f>
        <v>2023</v>
      </c>
      <c r="F1806" s="61">
        <f>VLOOKUP(Tabla14[[#This Row],[id]],Tabla2[],'aux buscarv'!F$1,FALSE)</f>
        <v>16</v>
      </c>
      <c r="G1806" s="61" t="str">
        <f>VLOOKUP(Tabla14[[#This Row],[id]],Tabla2[],'aux buscarv'!G$1,FALSE)</f>
        <v>ESTAR</v>
      </c>
      <c r="H1806" s="61" t="str">
        <f>VLOOKUP(Tabla14[[#This Row],[id]],Tabla2[],'aux buscarv'!H$1,FALSE)</f>
        <v>BUENOS AIRES</v>
      </c>
      <c r="I1806" s="61">
        <f>VLOOKUP(Tabla14[[#This Row],[id]],Tabla2[],'aux buscarv'!I$1,FALSE)</f>
        <v>79</v>
      </c>
      <c r="J1806" s="61" t="str">
        <f>VLOOKUP(Tabla14[[#This Row],[id]],Tabla2[],'aux buscarv'!J$1,FALSE)</f>
        <v>CAÑUELAS</v>
      </c>
      <c r="K1806" s="61" t="str">
        <f>VLOOKUP(Tabla14[[#This Row],[id]],Tabla2[],'aux buscarv'!K$1,FALSE)</f>
        <v>SAN ESTEBAN</v>
      </c>
      <c r="L1806" s="61" t="str">
        <f>VLOOKUP(Tabla14[[#This Row],[id]],Tabla2[],'aux buscarv'!L$1,FALSE)</f>
        <v>PLAZA SAN ESTEBAN</v>
      </c>
      <c r="M1806" s="61" t="str">
        <f>VLOOKUP(Tabla14[[#This Row],[id]],Tabla2[],'aux buscarv'!M$1,FALSE)</f>
        <v>SANTA MARIA Y QUEBRACHO</v>
      </c>
      <c r="N1806" s="62" t="str">
        <f>VLOOKUP(Tabla14[[#This Row],[id]],Tabla2[],'aux buscarv'!N$1,FALSE)</f>
        <v>https://maps.app.goo.gl/8bWNSxMRyVNYT4S26</v>
      </c>
      <c r="O1806" t="s">
        <v>129</v>
      </c>
      <c r="P1806" t="s">
        <v>1025</v>
      </c>
      <c r="Q1806" t="s">
        <v>111</v>
      </c>
      <c r="R1806">
        <v>20</v>
      </c>
    </row>
    <row r="1807" spans="1:18" x14ac:dyDescent="0.25">
      <c r="A1807" t="s">
        <v>1010</v>
      </c>
      <c r="B1807" s="46">
        <f>VLOOKUP(Tabla14[[#This Row],[id]],Tabla2[],'aux buscarv'!B$1,FALSE)</f>
        <v>45030</v>
      </c>
      <c r="C1807" s="61">
        <f>VLOOKUP(Tabla14[[#This Row],[id]],Tabla2[],'aux buscarv'!C$1,FALSE)</f>
        <v>14</v>
      </c>
      <c r="D1807" s="61">
        <f>VLOOKUP(Tabla14[[#This Row],[id]],Tabla2[],'aux buscarv'!D$1,FALSE)</f>
        <v>4</v>
      </c>
      <c r="E1807" s="61">
        <f>VLOOKUP(Tabla14[[#This Row],[id]],Tabla2[],'aux buscarv'!E$1,FALSE)</f>
        <v>2023</v>
      </c>
      <c r="F1807" s="61">
        <f>VLOOKUP(Tabla14[[#This Row],[id]],Tabla2[],'aux buscarv'!F$1,FALSE)</f>
        <v>16</v>
      </c>
      <c r="G1807" s="61" t="str">
        <f>VLOOKUP(Tabla14[[#This Row],[id]],Tabla2[],'aux buscarv'!G$1,FALSE)</f>
        <v>ESTAR</v>
      </c>
      <c r="H1807" s="61" t="str">
        <f>VLOOKUP(Tabla14[[#This Row],[id]],Tabla2[],'aux buscarv'!H$1,FALSE)</f>
        <v>BUENOS AIRES</v>
      </c>
      <c r="I1807" s="61">
        <f>VLOOKUP(Tabla14[[#This Row],[id]],Tabla2[],'aux buscarv'!I$1,FALSE)</f>
        <v>79</v>
      </c>
      <c r="J1807" s="61" t="str">
        <f>VLOOKUP(Tabla14[[#This Row],[id]],Tabla2[],'aux buscarv'!J$1,FALSE)</f>
        <v>CAÑUELAS</v>
      </c>
      <c r="K1807" s="61" t="str">
        <f>VLOOKUP(Tabla14[[#This Row],[id]],Tabla2[],'aux buscarv'!K$1,FALSE)</f>
        <v>SAN ESTEBAN</v>
      </c>
      <c r="L1807" s="61" t="str">
        <f>VLOOKUP(Tabla14[[#This Row],[id]],Tabla2[],'aux buscarv'!L$1,FALSE)</f>
        <v>PLAZA SAN ESTEBAN</v>
      </c>
      <c r="M1807" s="61" t="str">
        <f>VLOOKUP(Tabla14[[#This Row],[id]],Tabla2[],'aux buscarv'!M$1,FALSE)</f>
        <v>SANTA MARIA Y QUEBRACHO</v>
      </c>
      <c r="N1807" s="62" t="str">
        <f>VLOOKUP(Tabla14[[#This Row],[id]],Tabla2[],'aux buscarv'!N$1,FALSE)</f>
        <v>https://maps.app.goo.gl/8bWNSxMRyVNYT4S26</v>
      </c>
      <c r="O1807" t="s">
        <v>129</v>
      </c>
      <c r="P1807" t="s">
        <v>137</v>
      </c>
      <c r="Q1807" t="s">
        <v>111</v>
      </c>
      <c r="R1807">
        <v>18</v>
      </c>
    </row>
    <row r="1808" spans="1:18" x14ac:dyDescent="0.25">
      <c r="A1808" t="s">
        <v>1010</v>
      </c>
      <c r="B1808" s="46">
        <f>VLOOKUP(Tabla14[[#This Row],[id]],Tabla2[],'aux buscarv'!B$1,FALSE)</f>
        <v>45030</v>
      </c>
      <c r="C1808" s="61">
        <f>VLOOKUP(Tabla14[[#This Row],[id]],Tabla2[],'aux buscarv'!C$1,FALSE)</f>
        <v>14</v>
      </c>
      <c r="D1808" s="61">
        <f>VLOOKUP(Tabla14[[#This Row],[id]],Tabla2[],'aux buscarv'!D$1,FALSE)</f>
        <v>4</v>
      </c>
      <c r="E1808" s="61">
        <f>VLOOKUP(Tabla14[[#This Row],[id]],Tabla2[],'aux buscarv'!E$1,FALSE)</f>
        <v>2023</v>
      </c>
      <c r="F1808" s="61">
        <f>VLOOKUP(Tabla14[[#This Row],[id]],Tabla2[],'aux buscarv'!F$1,FALSE)</f>
        <v>16</v>
      </c>
      <c r="G1808" s="61" t="str">
        <f>VLOOKUP(Tabla14[[#This Row],[id]],Tabla2[],'aux buscarv'!G$1,FALSE)</f>
        <v>ESTAR</v>
      </c>
      <c r="H1808" s="61" t="str">
        <f>VLOOKUP(Tabla14[[#This Row],[id]],Tabla2[],'aux buscarv'!H$1,FALSE)</f>
        <v>BUENOS AIRES</v>
      </c>
      <c r="I1808" s="61">
        <f>VLOOKUP(Tabla14[[#This Row],[id]],Tabla2[],'aux buscarv'!I$1,FALSE)</f>
        <v>79</v>
      </c>
      <c r="J1808" s="61" t="str">
        <f>VLOOKUP(Tabla14[[#This Row],[id]],Tabla2[],'aux buscarv'!J$1,FALSE)</f>
        <v>CAÑUELAS</v>
      </c>
      <c r="K1808" s="61" t="str">
        <f>VLOOKUP(Tabla14[[#This Row],[id]],Tabla2[],'aux buscarv'!K$1,FALSE)</f>
        <v>SAN ESTEBAN</v>
      </c>
      <c r="L1808" s="61" t="str">
        <f>VLOOKUP(Tabla14[[#This Row],[id]],Tabla2[],'aux buscarv'!L$1,FALSE)</f>
        <v>PLAZA SAN ESTEBAN</v>
      </c>
      <c r="M1808" s="61" t="str">
        <f>VLOOKUP(Tabla14[[#This Row],[id]],Tabla2[],'aux buscarv'!M$1,FALSE)</f>
        <v>SANTA MARIA Y QUEBRACHO</v>
      </c>
      <c r="N1808" s="62" t="str">
        <f>VLOOKUP(Tabla14[[#This Row],[id]],Tabla2[],'aux buscarv'!N$1,FALSE)</f>
        <v>https://maps.app.goo.gl/8bWNSxMRyVNYT4S26</v>
      </c>
      <c r="O1808" t="s">
        <v>129</v>
      </c>
      <c r="P1808" t="s">
        <v>137</v>
      </c>
      <c r="Q1808" t="s">
        <v>138</v>
      </c>
      <c r="R1808">
        <v>12</v>
      </c>
    </row>
    <row r="1809" spans="1:18" x14ac:dyDescent="0.25">
      <c r="A1809" t="s">
        <v>1010</v>
      </c>
      <c r="B1809" s="46">
        <f>VLOOKUP(Tabla14[[#This Row],[id]],Tabla2[],'aux buscarv'!B$1,FALSE)</f>
        <v>45030</v>
      </c>
      <c r="C1809" s="61">
        <f>VLOOKUP(Tabla14[[#This Row],[id]],Tabla2[],'aux buscarv'!C$1,FALSE)</f>
        <v>14</v>
      </c>
      <c r="D1809" s="61">
        <f>VLOOKUP(Tabla14[[#This Row],[id]],Tabla2[],'aux buscarv'!D$1,FALSE)</f>
        <v>4</v>
      </c>
      <c r="E1809" s="61">
        <f>VLOOKUP(Tabla14[[#This Row],[id]],Tabla2[],'aux buscarv'!E$1,FALSE)</f>
        <v>2023</v>
      </c>
      <c r="F1809" s="61">
        <f>VLOOKUP(Tabla14[[#This Row],[id]],Tabla2[],'aux buscarv'!F$1,FALSE)</f>
        <v>16</v>
      </c>
      <c r="G1809" s="61" t="str">
        <f>VLOOKUP(Tabla14[[#This Row],[id]],Tabla2[],'aux buscarv'!G$1,FALSE)</f>
        <v>ESTAR</v>
      </c>
      <c r="H1809" s="61" t="str">
        <f>VLOOKUP(Tabla14[[#This Row],[id]],Tabla2[],'aux buscarv'!H$1,FALSE)</f>
        <v>BUENOS AIRES</v>
      </c>
      <c r="I1809" s="61">
        <f>VLOOKUP(Tabla14[[#This Row],[id]],Tabla2[],'aux buscarv'!I$1,FALSE)</f>
        <v>79</v>
      </c>
      <c r="J1809" s="61" t="str">
        <f>VLOOKUP(Tabla14[[#This Row],[id]],Tabla2[],'aux buscarv'!J$1,FALSE)</f>
        <v>CAÑUELAS</v>
      </c>
      <c r="K1809" s="61" t="str">
        <f>VLOOKUP(Tabla14[[#This Row],[id]],Tabla2[],'aux buscarv'!K$1,FALSE)</f>
        <v>SAN ESTEBAN</v>
      </c>
      <c r="L1809" s="61" t="str">
        <f>VLOOKUP(Tabla14[[#This Row],[id]],Tabla2[],'aux buscarv'!L$1,FALSE)</f>
        <v>PLAZA SAN ESTEBAN</v>
      </c>
      <c r="M1809" s="61" t="str">
        <f>VLOOKUP(Tabla14[[#This Row],[id]],Tabla2[],'aux buscarv'!M$1,FALSE)</f>
        <v>SANTA MARIA Y QUEBRACHO</v>
      </c>
      <c r="N1809" s="62" t="str">
        <f>VLOOKUP(Tabla14[[#This Row],[id]],Tabla2[],'aux buscarv'!N$1,FALSE)</f>
        <v>https://maps.app.goo.gl/8bWNSxMRyVNYT4S26</v>
      </c>
      <c r="O1809" t="s">
        <v>129</v>
      </c>
      <c r="P1809" t="s">
        <v>137</v>
      </c>
      <c r="Q1809" t="s">
        <v>139</v>
      </c>
      <c r="R1809">
        <v>3</v>
      </c>
    </row>
    <row r="1810" spans="1:18" x14ac:dyDescent="0.25">
      <c r="A1810" t="s">
        <v>1010</v>
      </c>
      <c r="B1810" s="46">
        <f>VLOOKUP(Tabla14[[#This Row],[id]],Tabla2[],'aux buscarv'!B$1,FALSE)</f>
        <v>45030</v>
      </c>
      <c r="C1810" s="61">
        <f>VLOOKUP(Tabla14[[#This Row],[id]],Tabla2[],'aux buscarv'!C$1,FALSE)</f>
        <v>14</v>
      </c>
      <c r="D1810" s="61">
        <f>VLOOKUP(Tabla14[[#This Row],[id]],Tabla2[],'aux buscarv'!D$1,FALSE)</f>
        <v>4</v>
      </c>
      <c r="E1810" s="61">
        <f>VLOOKUP(Tabla14[[#This Row],[id]],Tabla2[],'aux buscarv'!E$1,FALSE)</f>
        <v>2023</v>
      </c>
      <c r="F1810" s="61">
        <f>VLOOKUP(Tabla14[[#This Row],[id]],Tabla2[],'aux buscarv'!F$1,FALSE)</f>
        <v>16</v>
      </c>
      <c r="G1810" s="61" t="str">
        <f>VLOOKUP(Tabla14[[#This Row],[id]],Tabla2[],'aux buscarv'!G$1,FALSE)</f>
        <v>ESTAR</v>
      </c>
      <c r="H1810" s="61" t="str">
        <f>VLOOKUP(Tabla14[[#This Row],[id]],Tabla2[],'aux buscarv'!H$1,FALSE)</f>
        <v>BUENOS AIRES</v>
      </c>
      <c r="I1810" s="61">
        <f>VLOOKUP(Tabla14[[#This Row],[id]],Tabla2[],'aux buscarv'!I$1,FALSE)</f>
        <v>79</v>
      </c>
      <c r="J1810" s="61" t="str">
        <f>VLOOKUP(Tabla14[[#This Row],[id]],Tabla2[],'aux buscarv'!J$1,FALSE)</f>
        <v>CAÑUELAS</v>
      </c>
      <c r="K1810" s="61" t="str">
        <f>VLOOKUP(Tabla14[[#This Row],[id]],Tabla2[],'aux buscarv'!K$1,FALSE)</f>
        <v>SAN ESTEBAN</v>
      </c>
      <c r="L1810" s="61" t="str">
        <f>VLOOKUP(Tabla14[[#This Row],[id]],Tabla2[],'aux buscarv'!L$1,FALSE)</f>
        <v>PLAZA SAN ESTEBAN</v>
      </c>
      <c r="M1810" s="61" t="str">
        <f>VLOOKUP(Tabla14[[#This Row],[id]],Tabla2[],'aux buscarv'!M$1,FALSE)</f>
        <v>SANTA MARIA Y QUEBRACHO</v>
      </c>
      <c r="N1810" s="62" t="str">
        <f>VLOOKUP(Tabla14[[#This Row],[id]],Tabla2[],'aux buscarv'!N$1,FALSE)</f>
        <v>https://maps.app.goo.gl/8bWNSxMRyVNYT4S26</v>
      </c>
      <c r="O1810" t="s">
        <v>129</v>
      </c>
      <c r="P1810" t="s">
        <v>137</v>
      </c>
      <c r="Q1810" t="s">
        <v>140</v>
      </c>
      <c r="R1810">
        <v>18</v>
      </c>
    </row>
    <row r="1811" spans="1:18" x14ac:dyDescent="0.25">
      <c r="A1811" t="s">
        <v>1010</v>
      </c>
      <c r="B1811" s="46">
        <f>VLOOKUP(Tabla14[[#This Row],[id]],Tabla2[],'aux buscarv'!B$1,FALSE)</f>
        <v>45030</v>
      </c>
      <c r="C1811" s="61">
        <f>VLOOKUP(Tabla14[[#This Row],[id]],Tabla2[],'aux buscarv'!C$1,FALSE)</f>
        <v>14</v>
      </c>
      <c r="D1811" s="61">
        <f>VLOOKUP(Tabla14[[#This Row],[id]],Tabla2[],'aux buscarv'!D$1,FALSE)</f>
        <v>4</v>
      </c>
      <c r="E1811" s="61">
        <f>VLOOKUP(Tabla14[[#This Row],[id]],Tabla2[],'aux buscarv'!E$1,FALSE)</f>
        <v>2023</v>
      </c>
      <c r="F1811" s="61">
        <f>VLOOKUP(Tabla14[[#This Row],[id]],Tabla2[],'aux buscarv'!F$1,FALSE)</f>
        <v>16</v>
      </c>
      <c r="G1811" s="61" t="str">
        <f>VLOOKUP(Tabla14[[#This Row],[id]],Tabla2[],'aux buscarv'!G$1,FALSE)</f>
        <v>ESTAR</v>
      </c>
      <c r="H1811" s="61" t="str">
        <f>VLOOKUP(Tabla14[[#This Row],[id]],Tabla2[],'aux buscarv'!H$1,FALSE)</f>
        <v>BUENOS AIRES</v>
      </c>
      <c r="I1811" s="61">
        <f>VLOOKUP(Tabla14[[#This Row],[id]],Tabla2[],'aux buscarv'!I$1,FALSE)</f>
        <v>79</v>
      </c>
      <c r="J1811" s="61" t="str">
        <f>VLOOKUP(Tabla14[[#This Row],[id]],Tabla2[],'aux buscarv'!J$1,FALSE)</f>
        <v>CAÑUELAS</v>
      </c>
      <c r="K1811" s="61" t="str">
        <f>VLOOKUP(Tabla14[[#This Row],[id]],Tabla2[],'aux buscarv'!K$1,FALSE)</f>
        <v>SAN ESTEBAN</v>
      </c>
      <c r="L1811" s="61" t="str">
        <f>VLOOKUP(Tabla14[[#This Row],[id]],Tabla2[],'aux buscarv'!L$1,FALSE)</f>
        <v>PLAZA SAN ESTEBAN</v>
      </c>
      <c r="M1811" s="61" t="str">
        <f>VLOOKUP(Tabla14[[#This Row],[id]],Tabla2[],'aux buscarv'!M$1,FALSE)</f>
        <v>SANTA MARIA Y QUEBRACHO</v>
      </c>
      <c r="N1811" s="62" t="str">
        <f>VLOOKUP(Tabla14[[#This Row],[id]],Tabla2[],'aux buscarv'!N$1,FALSE)</f>
        <v>https://maps.app.goo.gl/8bWNSxMRyVNYT4S26</v>
      </c>
      <c r="O1811" t="s">
        <v>129</v>
      </c>
      <c r="P1811" t="s">
        <v>137</v>
      </c>
      <c r="Q1811" t="s">
        <v>142</v>
      </c>
      <c r="R1811">
        <v>28</v>
      </c>
    </row>
    <row r="1812" spans="1:18" x14ac:dyDescent="0.25">
      <c r="A1812" t="s">
        <v>1010</v>
      </c>
      <c r="B1812" s="46">
        <f>VLOOKUP(Tabla14[[#This Row],[id]],Tabla2[],'aux buscarv'!B$1,FALSE)</f>
        <v>45030</v>
      </c>
      <c r="C1812" s="61">
        <f>VLOOKUP(Tabla14[[#This Row],[id]],Tabla2[],'aux buscarv'!C$1,FALSE)</f>
        <v>14</v>
      </c>
      <c r="D1812" s="61">
        <f>VLOOKUP(Tabla14[[#This Row],[id]],Tabla2[],'aux buscarv'!D$1,FALSE)</f>
        <v>4</v>
      </c>
      <c r="E1812" s="61">
        <f>VLOOKUP(Tabla14[[#This Row],[id]],Tabla2[],'aux buscarv'!E$1,FALSE)</f>
        <v>2023</v>
      </c>
      <c r="F1812" s="61">
        <f>VLOOKUP(Tabla14[[#This Row],[id]],Tabla2[],'aux buscarv'!F$1,FALSE)</f>
        <v>16</v>
      </c>
      <c r="G1812" s="61" t="str">
        <f>VLOOKUP(Tabla14[[#This Row],[id]],Tabla2[],'aux buscarv'!G$1,FALSE)</f>
        <v>ESTAR</v>
      </c>
      <c r="H1812" s="61" t="str">
        <f>VLOOKUP(Tabla14[[#This Row],[id]],Tabla2[],'aux buscarv'!H$1,FALSE)</f>
        <v>BUENOS AIRES</v>
      </c>
      <c r="I1812" s="61">
        <f>VLOOKUP(Tabla14[[#This Row],[id]],Tabla2[],'aux buscarv'!I$1,FALSE)</f>
        <v>79</v>
      </c>
      <c r="J1812" s="61" t="str">
        <f>VLOOKUP(Tabla14[[#This Row],[id]],Tabla2[],'aux buscarv'!J$1,FALSE)</f>
        <v>CAÑUELAS</v>
      </c>
      <c r="K1812" s="61" t="str">
        <f>VLOOKUP(Tabla14[[#This Row],[id]],Tabla2[],'aux buscarv'!K$1,FALSE)</f>
        <v>SAN ESTEBAN</v>
      </c>
      <c r="L1812" s="61" t="str">
        <f>VLOOKUP(Tabla14[[#This Row],[id]],Tabla2[],'aux buscarv'!L$1,FALSE)</f>
        <v>PLAZA SAN ESTEBAN</v>
      </c>
      <c r="M1812" s="61" t="str">
        <f>VLOOKUP(Tabla14[[#This Row],[id]],Tabla2[],'aux buscarv'!M$1,FALSE)</f>
        <v>SANTA MARIA Y QUEBRACHO</v>
      </c>
      <c r="N1812" s="62" t="str">
        <f>VLOOKUP(Tabla14[[#This Row],[id]],Tabla2[],'aux buscarv'!N$1,FALSE)</f>
        <v>https://maps.app.goo.gl/8bWNSxMRyVNYT4S26</v>
      </c>
      <c r="O1812" t="s">
        <v>129</v>
      </c>
      <c r="P1812" t="s">
        <v>137</v>
      </c>
      <c r="Q1812" t="s">
        <v>134</v>
      </c>
      <c r="R1812">
        <v>2</v>
      </c>
    </row>
    <row r="1813" spans="1:18" x14ac:dyDescent="0.25">
      <c r="A1813" t="s">
        <v>1010</v>
      </c>
      <c r="B1813" s="46">
        <f>VLOOKUP(Tabla14[[#This Row],[id]],Tabla2[],'aux buscarv'!B$1,FALSE)</f>
        <v>45030</v>
      </c>
      <c r="C1813" s="61">
        <f>VLOOKUP(Tabla14[[#This Row],[id]],Tabla2[],'aux buscarv'!C$1,FALSE)</f>
        <v>14</v>
      </c>
      <c r="D1813" s="61">
        <f>VLOOKUP(Tabla14[[#This Row],[id]],Tabla2[],'aux buscarv'!D$1,FALSE)</f>
        <v>4</v>
      </c>
      <c r="E1813" s="61">
        <f>VLOOKUP(Tabla14[[#This Row],[id]],Tabla2[],'aux buscarv'!E$1,FALSE)</f>
        <v>2023</v>
      </c>
      <c r="F1813" s="61">
        <f>VLOOKUP(Tabla14[[#This Row],[id]],Tabla2[],'aux buscarv'!F$1,FALSE)</f>
        <v>16</v>
      </c>
      <c r="G1813" s="61" t="str">
        <f>VLOOKUP(Tabla14[[#This Row],[id]],Tabla2[],'aux buscarv'!G$1,FALSE)</f>
        <v>ESTAR</v>
      </c>
      <c r="H1813" s="61" t="str">
        <f>VLOOKUP(Tabla14[[#This Row],[id]],Tabla2[],'aux buscarv'!H$1,FALSE)</f>
        <v>BUENOS AIRES</v>
      </c>
      <c r="I1813" s="61">
        <f>VLOOKUP(Tabla14[[#This Row],[id]],Tabla2[],'aux buscarv'!I$1,FALSE)</f>
        <v>79</v>
      </c>
      <c r="J1813" s="61" t="str">
        <f>VLOOKUP(Tabla14[[#This Row],[id]],Tabla2[],'aux buscarv'!J$1,FALSE)</f>
        <v>CAÑUELAS</v>
      </c>
      <c r="K1813" s="61" t="str">
        <f>VLOOKUP(Tabla14[[#This Row],[id]],Tabla2[],'aux buscarv'!K$1,FALSE)</f>
        <v>SAN ESTEBAN</v>
      </c>
      <c r="L1813" s="61" t="str">
        <f>VLOOKUP(Tabla14[[#This Row],[id]],Tabla2[],'aux buscarv'!L$1,FALSE)</f>
        <v>PLAZA SAN ESTEBAN</v>
      </c>
      <c r="M1813" s="61" t="str">
        <f>VLOOKUP(Tabla14[[#This Row],[id]],Tabla2[],'aux buscarv'!M$1,FALSE)</f>
        <v>SANTA MARIA Y QUEBRACHO</v>
      </c>
      <c r="N1813" s="62" t="str">
        <f>VLOOKUP(Tabla14[[#This Row],[id]],Tabla2[],'aux buscarv'!N$1,FALSE)</f>
        <v>https://maps.app.goo.gl/8bWNSxMRyVNYT4S26</v>
      </c>
      <c r="O1813" t="s">
        <v>151</v>
      </c>
      <c r="P1813" t="s">
        <v>151</v>
      </c>
      <c r="Q1813" t="s">
        <v>111</v>
      </c>
      <c r="R1813">
        <v>44</v>
      </c>
    </row>
    <row r="1814" spans="1:18" x14ac:dyDescent="0.25">
      <c r="A1814" t="s">
        <v>1010</v>
      </c>
      <c r="B1814" s="46">
        <f>VLOOKUP(Tabla14[[#This Row],[id]],Tabla2[],'aux buscarv'!B$1,FALSE)</f>
        <v>45030</v>
      </c>
      <c r="C1814" s="61">
        <f>VLOOKUP(Tabla14[[#This Row],[id]],Tabla2[],'aux buscarv'!C$1,FALSE)</f>
        <v>14</v>
      </c>
      <c r="D1814" s="61">
        <f>VLOOKUP(Tabla14[[#This Row],[id]],Tabla2[],'aux buscarv'!D$1,FALSE)</f>
        <v>4</v>
      </c>
      <c r="E1814" s="61">
        <f>VLOOKUP(Tabla14[[#This Row],[id]],Tabla2[],'aux buscarv'!E$1,FALSE)</f>
        <v>2023</v>
      </c>
      <c r="F1814" s="61">
        <f>VLOOKUP(Tabla14[[#This Row],[id]],Tabla2[],'aux buscarv'!F$1,FALSE)</f>
        <v>16</v>
      </c>
      <c r="G1814" s="61" t="str">
        <f>VLOOKUP(Tabla14[[#This Row],[id]],Tabla2[],'aux buscarv'!G$1,FALSE)</f>
        <v>ESTAR</v>
      </c>
      <c r="H1814" s="61" t="str">
        <f>VLOOKUP(Tabla14[[#This Row],[id]],Tabla2[],'aux buscarv'!H$1,FALSE)</f>
        <v>BUENOS AIRES</v>
      </c>
      <c r="I1814" s="61">
        <f>VLOOKUP(Tabla14[[#This Row],[id]],Tabla2[],'aux buscarv'!I$1,FALSE)</f>
        <v>79</v>
      </c>
      <c r="J1814" s="61" t="str">
        <f>VLOOKUP(Tabla14[[#This Row],[id]],Tabla2[],'aux buscarv'!J$1,FALSE)</f>
        <v>CAÑUELAS</v>
      </c>
      <c r="K1814" s="61" t="str">
        <f>VLOOKUP(Tabla14[[#This Row],[id]],Tabla2[],'aux buscarv'!K$1,FALSE)</f>
        <v>SAN ESTEBAN</v>
      </c>
      <c r="L1814" s="61" t="str">
        <f>VLOOKUP(Tabla14[[#This Row],[id]],Tabla2[],'aux buscarv'!L$1,FALSE)</f>
        <v>PLAZA SAN ESTEBAN</v>
      </c>
      <c r="M1814" s="61" t="str">
        <f>VLOOKUP(Tabla14[[#This Row],[id]],Tabla2[],'aux buscarv'!M$1,FALSE)</f>
        <v>SANTA MARIA Y QUEBRACHO</v>
      </c>
      <c r="N1814" s="62" t="str">
        <f>VLOOKUP(Tabla14[[#This Row],[id]],Tabla2[],'aux buscarv'!N$1,FALSE)</f>
        <v>https://maps.app.goo.gl/8bWNSxMRyVNYT4S26</v>
      </c>
      <c r="O1814" t="s">
        <v>151</v>
      </c>
      <c r="P1814" t="s">
        <v>151</v>
      </c>
      <c r="Q1814" t="s">
        <v>142</v>
      </c>
      <c r="R1814">
        <v>63</v>
      </c>
    </row>
    <row r="1815" spans="1:18" x14ac:dyDescent="0.25">
      <c r="A1815" t="s">
        <v>1010</v>
      </c>
      <c r="B1815" s="46">
        <f>VLOOKUP(Tabla14[[#This Row],[id]],Tabla2[],'aux buscarv'!B$1,FALSE)</f>
        <v>45030</v>
      </c>
      <c r="C1815" s="61">
        <f>VLOOKUP(Tabla14[[#This Row],[id]],Tabla2[],'aux buscarv'!C$1,FALSE)</f>
        <v>14</v>
      </c>
      <c r="D1815" s="61">
        <f>VLOOKUP(Tabla14[[#This Row],[id]],Tabla2[],'aux buscarv'!D$1,FALSE)</f>
        <v>4</v>
      </c>
      <c r="E1815" s="61">
        <f>VLOOKUP(Tabla14[[#This Row],[id]],Tabla2[],'aux buscarv'!E$1,FALSE)</f>
        <v>2023</v>
      </c>
      <c r="F1815" s="61">
        <f>VLOOKUP(Tabla14[[#This Row],[id]],Tabla2[],'aux buscarv'!F$1,FALSE)</f>
        <v>16</v>
      </c>
      <c r="G1815" s="61" t="str">
        <f>VLOOKUP(Tabla14[[#This Row],[id]],Tabla2[],'aux buscarv'!G$1,FALSE)</f>
        <v>ESTAR</v>
      </c>
      <c r="H1815" s="61" t="str">
        <f>VLOOKUP(Tabla14[[#This Row],[id]],Tabla2[],'aux buscarv'!H$1,FALSE)</f>
        <v>BUENOS AIRES</v>
      </c>
      <c r="I1815" s="61">
        <f>VLOOKUP(Tabla14[[#This Row],[id]],Tabla2[],'aux buscarv'!I$1,FALSE)</f>
        <v>79</v>
      </c>
      <c r="J1815" s="61" t="str">
        <f>VLOOKUP(Tabla14[[#This Row],[id]],Tabla2[],'aux buscarv'!J$1,FALSE)</f>
        <v>CAÑUELAS</v>
      </c>
      <c r="K1815" s="61" t="str">
        <f>VLOOKUP(Tabla14[[#This Row],[id]],Tabla2[],'aux buscarv'!K$1,FALSE)</f>
        <v>SAN ESTEBAN</v>
      </c>
      <c r="L1815" s="61" t="str">
        <f>VLOOKUP(Tabla14[[#This Row],[id]],Tabla2[],'aux buscarv'!L$1,FALSE)</f>
        <v>PLAZA SAN ESTEBAN</v>
      </c>
      <c r="M1815" s="61" t="str">
        <f>VLOOKUP(Tabla14[[#This Row],[id]],Tabla2[],'aux buscarv'!M$1,FALSE)</f>
        <v>SANTA MARIA Y QUEBRACHO</v>
      </c>
      <c r="N1815" s="62" t="str">
        <f>VLOOKUP(Tabla14[[#This Row],[id]],Tabla2[],'aux buscarv'!N$1,FALSE)</f>
        <v>https://maps.app.goo.gl/8bWNSxMRyVNYT4S26</v>
      </c>
      <c r="O1815" t="s">
        <v>153</v>
      </c>
      <c r="P1815" t="s">
        <v>153</v>
      </c>
      <c r="Q1815" t="s">
        <v>111</v>
      </c>
      <c r="R1815">
        <v>4</v>
      </c>
    </row>
    <row r="1816" spans="1:18" x14ac:dyDescent="0.25">
      <c r="A1816" t="s">
        <v>1010</v>
      </c>
      <c r="B1816" s="46">
        <f>VLOOKUP(Tabla14[[#This Row],[id]],Tabla2[],'aux buscarv'!B$1,FALSE)</f>
        <v>45030</v>
      </c>
      <c r="C1816" s="61">
        <f>VLOOKUP(Tabla14[[#This Row],[id]],Tabla2[],'aux buscarv'!C$1,FALSE)</f>
        <v>14</v>
      </c>
      <c r="D1816" s="61">
        <f>VLOOKUP(Tabla14[[#This Row],[id]],Tabla2[],'aux buscarv'!D$1,FALSE)</f>
        <v>4</v>
      </c>
      <c r="E1816" s="61">
        <f>VLOOKUP(Tabla14[[#This Row],[id]],Tabla2[],'aux buscarv'!E$1,FALSE)</f>
        <v>2023</v>
      </c>
      <c r="F1816" s="61">
        <f>VLOOKUP(Tabla14[[#This Row],[id]],Tabla2[],'aux buscarv'!F$1,FALSE)</f>
        <v>16</v>
      </c>
      <c r="G1816" s="61" t="str">
        <f>VLOOKUP(Tabla14[[#This Row],[id]],Tabla2[],'aux buscarv'!G$1,FALSE)</f>
        <v>ESTAR</v>
      </c>
      <c r="H1816" s="61" t="str">
        <f>VLOOKUP(Tabla14[[#This Row],[id]],Tabla2[],'aux buscarv'!H$1,FALSE)</f>
        <v>BUENOS AIRES</v>
      </c>
      <c r="I1816" s="61">
        <f>VLOOKUP(Tabla14[[#This Row],[id]],Tabla2[],'aux buscarv'!I$1,FALSE)</f>
        <v>79</v>
      </c>
      <c r="J1816" s="61" t="str">
        <f>VLOOKUP(Tabla14[[#This Row],[id]],Tabla2[],'aux buscarv'!J$1,FALSE)</f>
        <v>CAÑUELAS</v>
      </c>
      <c r="K1816" s="61" t="str">
        <f>VLOOKUP(Tabla14[[#This Row],[id]],Tabla2[],'aux buscarv'!K$1,FALSE)</f>
        <v>SAN ESTEBAN</v>
      </c>
      <c r="L1816" s="61" t="str">
        <f>VLOOKUP(Tabla14[[#This Row],[id]],Tabla2[],'aux buscarv'!L$1,FALSE)</f>
        <v>PLAZA SAN ESTEBAN</v>
      </c>
      <c r="M1816" s="61" t="str">
        <f>VLOOKUP(Tabla14[[#This Row],[id]],Tabla2[],'aux buscarv'!M$1,FALSE)</f>
        <v>SANTA MARIA Y QUEBRACHO</v>
      </c>
      <c r="N1816" s="62" t="str">
        <f>VLOOKUP(Tabla14[[#This Row],[id]],Tabla2[],'aux buscarv'!N$1,FALSE)</f>
        <v>https://maps.app.goo.gl/8bWNSxMRyVNYT4S26</v>
      </c>
      <c r="O1816" t="s">
        <v>153</v>
      </c>
      <c r="P1816" t="s">
        <v>153</v>
      </c>
      <c r="Q1816" t="s">
        <v>154</v>
      </c>
      <c r="R1816">
        <v>12</v>
      </c>
    </row>
    <row r="1817" spans="1:18" x14ac:dyDescent="0.25">
      <c r="A1817" t="s">
        <v>1010</v>
      </c>
      <c r="B1817" s="46">
        <f>VLOOKUP(Tabla14[[#This Row],[id]],Tabla2[],'aux buscarv'!B$1,FALSE)</f>
        <v>45030</v>
      </c>
      <c r="C1817" s="61">
        <f>VLOOKUP(Tabla14[[#This Row],[id]],Tabla2[],'aux buscarv'!C$1,FALSE)</f>
        <v>14</v>
      </c>
      <c r="D1817" s="61">
        <f>VLOOKUP(Tabla14[[#This Row],[id]],Tabla2[],'aux buscarv'!D$1,FALSE)</f>
        <v>4</v>
      </c>
      <c r="E1817" s="61">
        <f>VLOOKUP(Tabla14[[#This Row],[id]],Tabla2[],'aux buscarv'!E$1,FALSE)</f>
        <v>2023</v>
      </c>
      <c r="F1817" s="61">
        <f>VLOOKUP(Tabla14[[#This Row],[id]],Tabla2[],'aux buscarv'!F$1,FALSE)</f>
        <v>16</v>
      </c>
      <c r="G1817" s="61" t="str">
        <f>VLOOKUP(Tabla14[[#This Row],[id]],Tabla2[],'aux buscarv'!G$1,FALSE)</f>
        <v>ESTAR</v>
      </c>
      <c r="H1817" s="61" t="str">
        <f>VLOOKUP(Tabla14[[#This Row],[id]],Tabla2[],'aux buscarv'!H$1,FALSE)</f>
        <v>BUENOS AIRES</v>
      </c>
      <c r="I1817" s="61">
        <f>VLOOKUP(Tabla14[[#This Row],[id]],Tabla2[],'aux buscarv'!I$1,FALSE)</f>
        <v>79</v>
      </c>
      <c r="J1817" s="61" t="str">
        <f>VLOOKUP(Tabla14[[#This Row],[id]],Tabla2[],'aux buscarv'!J$1,FALSE)</f>
        <v>CAÑUELAS</v>
      </c>
      <c r="K1817" s="61" t="str">
        <f>VLOOKUP(Tabla14[[#This Row],[id]],Tabla2[],'aux buscarv'!K$1,FALSE)</f>
        <v>SAN ESTEBAN</v>
      </c>
      <c r="L1817" s="61" t="str">
        <f>VLOOKUP(Tabla14[[#This Row],[id]],Tabla2[],'aux buscarv'!L$1,FALSE)</f>
        <v>PLAZA SAN ESTEBAN</v>
      </c>
      <c r="M1817" s="61" t="str">
        <f>VLOOKUP(Tabla14[[#This Row],[id]],Tabla2[],'aux buscarv'!M$1,FALSE)</f>
        <v>SANTA MARIA Y QUEBRACHO</v>
      </c>
      <c r="N1817" s="62" t="str">
        <f>VLOOKUP(Tabla14[[#This Row],[id]],Tabla2[],'aux buscarv'!N$1,FALSE)</f>
        <v>https://maps.app.goo.gl/8bWNSxMRyVNYT4S26</v>
      </c>
      <c r="O1817" t="s">
        <v>153</v>
      </c>
      <c r="P1817" t="s">
        <v>153</v>
      </c>
      <c r="Q1817" t="s">
        <v>155</v>
      </c>
      <c r="R1817">
        <v>2</v>
      </c>
    </row>
    <row r="1818" spans="1:18" x14ac:dyDescent="0.25">
      <c r="A1818" t="s">
        <v>1010</v>
      </c>
      <c r="B1818" s="46">
        <f>VLOOKUP(Tabla14[[#This Row],[id]],Tabla2[],'aux buscarv'!B$1,FALSE)</f>
        <v>45030</v>
      </c>
      <c r="C1818" s="61">
        <f>VLOOKUP(Tabla14[[#This Row],[id]],Tabla2[],'aux buscarv'!C$1,FALSE)</f>
        <v>14</v>
      </c>
      <c r="D1818" s="61">
        <f>VLOOKUP(Tabla14[[#This Row],[id]],Tabla2[],'aux buscarv'!D$1,FALSE)</f>
        <v>4</v>
      </c>
      <c r="E1818" s="61">
        <f>VLOOKUP(Tabla14[[#This Row],[id]],Tabla2[],'aux buscarv'!E$1,FALSE)</f>
        <v>2023</v>
      </c>
      <c r="F1818" s="61">
        <f>VLOOKUP(Tabla14[[#This Row],[id]],Tabla2[],'aux buscarv'!F$1,FALSE)</f>
        <v>16</v>
      </c>
      <c r="G1818" s="61" t="str">
        <f>VLOOKUP(Tabla14[[#This Row],[id]],Tabla2[],'aux buscarv'!G$1,FALSE)</f>
        <v>ESTAR</v>
      </c>
      <c r="H1818" s="61" t="str">
        <f>VLOOKUP(Tabla14[[#This Row],[id]],Tabla2[],'aux buscarv'!H$1,FALSE)</f>
        <v>BUENOS AIRES</v>
      </c>
      <c r="I1818" s="61">
        <f>VLOOKUP(Tabla14[[#This Row],[id]],Tabla2[],'aux buscarv'!I$1,FALSE)</f>
        <v>79</v>
      </c>
      <c r="J1818" s="61" t="str">
        <f>VLOOKUP(Tabla14[[#This Row],[id]],Tabla2[],'aux buscarv'!J$1,FALSE)</f>
        <v>CAÑUELAS</v>
      </c>
      <c r="K1818" s="61" t="str">
        <f>VLOOKUP(Tabla14[[#This Row],[id]],Tabla2[],'aux buscarv'!K$1,FALSE)</f>
        <v>SAN ESTEBAN</v>
      </c>
      <c r="L1818" s="61" t="str">
        <f>VLOOKUP(Tabla14[[#This Row],[id]],Tabla2[],'aux buscarv'!L$1,FALSE)</f>
        <v>PLAZA SAN ESTEBAN</v>
      </c>
      <c r="M1818" s="61" t="str">
        <f>VLOOKUP(Tabla14[[#This Row],[id]],Tabla2[],'aux buscarv'!M$1,FALSE)</f>
        <v>SANTA MARIA Y QUEBRACHO</v>
      </c>
      <c r="N1818" s="62" t="str">
        <f>VLOOKUP(Tabla14[[#This Row],[id]],Tabla2[],'aux buscarv'!N$1,FALSE)</f>
        <v>https://maps.app.goo.gl/8bWNSxMRyVNYT4S26</v>
      </c>
      <c r="O1818" t="s">
        <v>153</v>
      </c>
      <c r="P1818" t="s">
        <v>153</v>
      </c>
      <c r="Q1818" t="s">
        <v>158</v>
      </c>
      <c r="R1818">
        <v>2</v>
      </c>
    </row>
    <row r="1819" spans="1:18" x14ac:dyDescent="0.25">
      <c r="A1819" t="s">
        <v>1010</v>
      </c>
      <c r="B1819" s="46">
        <f>VLOOKUP(Tabla14[[#This Row],[id]],Tabla2[],'aux buscarv'!B$1,FALSE)</f>
        <v>45030</v>
      </c>
      <c r="C1819" s="61">
        <f>VLOOKUP(Tabla14[[#This Row],[id]],Tabla2[],'aux buscarv'!C$1,FALSE)</f>
        <v>14</v>
      </c>
      <c r="D1819" s="61">
        <f>VLOOKUP(Tabla14[[#This Row],[id]],Tabla2[],'aux buscarv'!D$1,FALSE)</f>
        <v>4</v>
      </c>
      <c r="E1819" s="61">
        <f>VLOOKUP(Tabla14[[#This Row],[id]],Tabla2[],'aux buscarv'!E$1,FALSE)</f>
        <v>2023</v>
      </c>
      <c r="F1819" s="61">
        <f>VLOOKUP(Tabla14[[#This Row],[id]],Tabla2[],'aux buscarv'!F$1,FALSE)</f>
        <v>16</v>
      </c>
      <c r="G1819" s="61" t="str">
        <f>VLOOKUP(Tabla14[[#This Row],[id]],Tabla2[],'aux buscarv'!G$1,FALSE)</f>
        <v>ESTAR</v>
      </c>
      <c r="H1819" s="61" t="str">
        <f>VLOOKUP(Tabla14[[#This Row],[id]],Tabla2[],'aux buscarv'!H$1,FALSE)</f>
        <v>BUENOS AIRES</v>
      </c>
      <c r="I1819" s="61">
        <f>VLOOKUP(Tabla14[[#This Row],[id]],Tabla2[],'aux buscarv'!I$1,FALSE)</f>
        <v>79</v>
      </c>
      <c r="J1819" s="61" t="str">
        <f>VLOOKUP(Tabla14[[#This Row],[id]],Tabla2[],'aux buscarv'!J$1,FALSE)</f>
        <v>CAÑUELAS</v>
      </c>
      <c r="K1819" s="61" t="str">
        <f>VLOOKUP(Tabla14[[#This Row],[id]],Tabla2[],'aux buscarv'!K$1,FALSE)</f>
        <v>SAN ESTEBAN</v>
      </c>
      <c r="L1819" s="61" t="str">
        <f>VLOOKUP(Tabla14[[#This Row],[id]],Tabla2[],'aux buscarv'!L$1,FALSE)</f>
        <v>PLAZA SAN ESTEBAN</v>
      </c>
      <c r="M1819" s="61" t="str">
        <f>VLOOKUP(Tabla14[[#This Row],[id]],Tabla2[],'aux buscarv'!M$1,FALSE)</f>
        <v>SANTA MARIA Y QUEBRACHO</v>
      </c>
      <c r="N1819" s="62" t="str">
        <f>VLOOKUP(Tabla14[[#This Row],[id]],Tabla2[],'aux buscarv'!N$1,FALSE)</f>
        <v>https://maps.app.goo.gl/8bWNSxMRyVNYT4S26</v>
      </c>
      <c r="O1819" t="s">
        <v>153</v>
      </c>
      <c r="P1819" t="s">
        <v>153</v>
      </c>
      <c r="Q1819" t="s">
        <v>134</v>
      </c>
      <c r="R1819">
        <v>3</v>
      </c>
    </row>
    <row r="1820" spans="1:18" x14ac:dyDescent="0.25">
      <c r="A1820" t="s">
        <v>1028</v>
      </c>
      <c r="B1820" s="46">
        <f>VLOOKUP(Tabla14[[#This Row],[id]],Tabla2[],'aux buscarv'!B$1,FALSE)</f>
        <v>45033</v>
      </c>
      <c r="C1820" s="61">
        <f>VLOOKUP(Tabla14[[#This Row],[id]],Tabla2[],'aux buscarv'!C$1,FALSE)</f>
        <v>17</v>
      </c>
      <c r="D1820" s="61">
        <f>VLOOKUP(Tabla14[[#This Row],[id]],Tabla2[],'aux buscarv'!D$1,FALSE)</f>
        <v>4</v>
      </c>
      <c r="E1820" s="61">
        <f>VLOOKUP(Tabla14[[#This Row],[id]],Tabla2[],'aux buscarv'!E$1,FALSE)</f>
        <v>2023</v>
      </c>
      <c r="F1820" s="61">
        <f>VLOOKUP(Tabla14[[#This Row],[id]],Tabla2[],'aux buscarv'!F$1,FALSE)</f>
        <v>17</v>
      </c>
      <c r="G1820" s="61" t="str">
        <f>VLOOKUP(Tabla14[[#This Row],[id]],Tabla2[],'aux buscarv'!G$1,FALSE)</f>
        <v>EETB</v>
      </c>
      <c r="H1820" s="61" t="str">
        <f>VLOOKUP(Tabla14[[#This Row],[id]],Tabla2[],'aux buscarv'!H$1,FALSE)</f>
        <v>CABA</v>
      </c>
      <c r="I1820" s="61">
        <f>VLOOKUP(Tabla14[[#This Row],[id]],Tabla2[],'aux buscarv'!I$1,FALSE)</f>
        <v>82</v>
      </c>
      <c r="J1820" s="61" t="str">
        <f>VLOOKUP(Tabla14[[#This Row],[id]],Tabla2[],'aux buscarv'!J$1,FALSE)</f>
        <v>COMUNA 9</v>
      </c>
      <c r="K1820" s="61" t="str">
        <f>VLOOKUP(Tabla14[[#This Row],[id]],Tabla2[],'aux buscarv'!K$1,FALSE)</f>
        <v>VILLA LUGANO</v>
      </c>
      <c r="L1820" s="61" t="str">
        <f>VLOOKUP(Tabla14[[#This Row],[id]],Tabla2[],'aux buscarv'!L$1,FALSE)</f>
        <v>PARQUE AVELLANEDA</v>
      </c>
      <c r="M1820" s="61" t="str">
        <f>VLOOKUP(Tabla14[[#This Row],[id]],Tabla2[],'aux buscarv'!M$1,FALSE)</f>
        <v>HOMERO 2122</v>
      </c>
      <c r="N1820" s="62" t="str">
        <f>VLOOKUP(Tabla14[[#This Row],[id]],Tabla2[],'aux buscarv'!N$1,FALSE)</f>
        <v>https://maps.app.goo.gl/UsbNZhUUqPEV2KL98</v>
      </c>
      <c r="O1820" t="s">
        <v>114</v>
      </c>
      <c r="P1820" t="s">
        <v>115</v>
      </c>
      <c r="Q1820" t="s">
        <v>111</v>
      </c>
      <c r="R1820">
        <v>600</v>
      </c>
    </row>
    <row r="1821" spans="1:18" x14ac:dyDescent="0.25">
      <c r="A1821" t="s">
        <v>1028</v>
      </c>
      <c r="B1821" s="46">
        <f>VLOOKUP(Tabla14[[#This Row],[id]],Tabla2[],'aux buscarv'!B$1,FALSE)</f>
        <v>45033</v>
      </c>
      <c r="C1821" s="61">
        <f>VLOOKUP(Tabla14[[#This Row],[id]],Tabla2[],'aux buscarv'!C$1,FALSE)</f>
        <v>17</v>
      </c>
      <c r="D1821" s="61">
        <f>VLOOKUP(Tabla14[[#This Row],[id]],Tabla2[],'aux buscarv'!D$1,FALSE)</f>
        <v>4</v>
      </c>
      <c r="E1821" s="61">
        <f>VLOOKUP(Tabla14[[#This Row],[id]],Tabla2[],'aux buscarv'!E$1,FALSE)</f>
        <v>2023</v>
      </c>
      <c r="F1821" s="61">
        <f>VLOOKUP(Tabla14[[#This Row],[id]],Tabla2[],'aux buscarv'!F$1,FALSE)</f>
        <v>17</v>
      </c>
      <c r="G1821" s="61" t="str">
        <f>VLOOKUP(Tabla14[[#This Row],[id]],Tabla2[],'aux buscarv'!G$1,FALSE)</f>
        <v>EETB</v>
      </c>
      <c r="H1821" s="61" t="str">
        <f>VLOOKUP(Tabla14[[#This Row],[id]],Tabla2[],'aux buscarv'!H$1,FALSE)</f>
        <v>CABA</v>
      </c>
      <c r="I1821" s="61">
        <f>VLOOKUP(Tabla14[[#This Row],[id]],Tabla2[],'aux buscarv'!I$1,FALSE)</f>
        <v>82</v>
      </c>
      <c r="J1821" s="61" t="str">
        <f>VLOOKUP(Tabla14[[#This Row],[id]],Tabla2[],'aux buscarv'!J$1,FALSE)</f>
        <v>COMUNA 9</v>
      </c>
      <c r="K1821" s="61" t="str">
        <f>VLOOKUP(Tabla14[[#This Row],[id]],Tabla2[],'aux buscarv'!K$1,FALSE)</f>
        <v>VILLA LUGANO</v>
      </c>
      <c r="L1821" s="61" t="str">
        <f>VLOOKUP(Tabla14[[#This Row],[id]],Tabla2[],'aux buscarv'!L$1,FALSE)</f>
        <v>PARQUE AVELLANEDA</v>
      </c>
      <c r="M1821" s="61" t="str">
        <f>VLOOKUP(Tabla14[[#This Row],[id]],Tabla2[],'aux buscarv'!M$1,FALSE)</f>
        <v>HOMERO 2122</v>
      </c>
      <c r="N1821" s="62" t="str">
        <f>VLOOKUP(Tabla14[[#This Row],[id]],Tabla2[],'aux buscarv'!N$1,FALSE)</f>
        <v>https://maps.app.goo.gl/UsbNZhUUqPEV2KL98</v>
      </c>
      <c r="O1821" t="s">
        <v>114</v>
      </c>
      <c r="P1821" t="s">
        <v>123</v>
      </c>
      <c r="Q1821" t="s">
        <v>124</v>
      </c>
      <c r="R1821">
        <v>10</v>
      </c>
    </row>
    <row r="1822" spans="1:18" x14ac:dyDescent="0.25">
      <c r="A1822" t="s">
        <v>1028</v>
      </c>
      <c r="B1822" s="46">
        <f>VLOOKUP(Tabla14[[#This Row],[id]],Tabla2[],'aux buscarv'!B$1,FALSE)</f>
        <v>45033</v>
      </c>
      <c r="C1822" s="61">
        <f>VLOOKUP(Tabla14[[#This Row],[id]],Tabla2[],'aux buscarv'!C$1,FALSE)</f>
        <v>17</v>
      </c>
      <c r="D1822" s="61">
        <f>VLOOKUP(Tabla14[[#This Row],[id]],Tabla2[],'aux buscarv'!D$1,FALSE)</f>
        <v>4</v>
      </c>
      <c r="E1822" s="61">
        <f>VLOOKUP(Tabla14[[#This Row],[id]],Tabla2[],'aux buscarv'!E$1,FALSE)</f>
        <v>2023</v>
      </c>
      <c r="F1822" s="61">
        <f>VLOOKUP(Tabla14[[#This Row],[id]],Tabla2[],'aux buscarv'!F$1,FALSE)</f>
        <v>17</v>
      </c>
      <c r="G1822" s="61" t="str">
        <f>VLOOKUP(Tabla14[[#This Row],[id]],Tabla2[],'aux buscarv'!G$1,FALSE)</f>
        <v>EETB</v>
      </c>
      <c r="H1822" s="61" t="str">
        <f>VLOOKUP(Tabla14[[#This Row],[id]],Tabla2[],'aux buscarv'!H$1,FALSE)</f>
        <v>CABA</v>
      </c>
      <c r="I1822" s="61">
        <f>VLOOKUP(Tabla14[[#This Row],[id]],Tabla2[],'aux buscarv'!I$1,FALSE)</f>
        <v>82</v>
      </c>
      <c r="J1822" s="61" t="str">
        <f>VLOOKUP(Tabla14[[#This Row],[id]],Tabla2[],'aux buscarv'!J$1,FALSE)</f>
        <v>COMUNA 9</v>
      </c>
      <c r="K1822" s="61" t="str">
        <f>VLOOKUP(Tabla14[[#This Row],[id]],Tabla2[],'aux buscarv'!K$1,FALSE)</f>
        <v>VILLA LUGANO</v>
      </c>
      <c r="L1822" s="61" t="str">
        <f>VLOOKUP(Tabla14[[#This Row],[id]],Tabla2[],'aux buscarv'!L$1,FALSE)</f>
        <v>PARQUE AVELLANEDA</v>
      </c>
      <c r="M1822" s="61" t="str">
        <f>VLOOKUP(Tabla14[[#This Row],[id]],Tabla2[],'aux buscarv'!M$1,FALSE)</f>
        <v>HOMERO 2122</v>
      </c>
      <c r="N1822" s="62" t="str">
        <f>VLOOKUP(Tabla14[[#This Row],[id]],Tabla2[],'aux buscarv'!N$1,FALSE)</f>
        <v>https://maps.app.goo.gl/UsbNZhUUqPEV2KL98</v>
      </c>
      <c r="O1822" t="s">
        <v>114</v>
      </c>
      <c r="P1822" t="s">
        <v>123</v>
      </c>
      <c r="Q1822" t="s">
        <v>111</v>
      </c>
      <c r="R1822">
        <v>1300</v>
      </c>
    </row>
    <row r="1823" spans="1:18" x14ac:dyDescent="0.25">
      <c r="A1823" t="s">
        <v>1061</v>
      </c>
      <c r="B1823" s="46">
        <f>VLOOKUP(Tabla14[[#This Row],[id]],Tabla2[],'aux buscarv'!B$1,FALSE)</f>
        <v>45034</v>
      </c>
      <c r="C1823" s="61">
        <f>VLOOKUP(Tabla14[[#This Row],[id]],Tabla2[],'aux buscarv'!C$1,FALSE)</f>
        <v>18</v>
      </c>
      <c r="D1823" s="61">
        <f>VLOOKUP(Tabla14[[#This Row],[id]],Tabla2[],'aux buscarv'!D$1,FALSE)</f>
        <v>4</v>
      </c>
      <c r="E1823" s="61">
        <f>VLOOKUP(Tabla14[[#This Row],[id]],Tabla2[],'aux buscarv'!E$1,FALSE)</f>
        <v>2023</v>
      </c>
      <c r="F1823" s="61">
        <f>VLOOKUP(Tabla14[[#This Row],[id]],Tabla2[],'aux buscarv'!F$1,FALSE)</f>
        <v>17</v>
      </c>
      <c r="G1823" s="61" t="str">
        <f>VLOOKUP(Tabla14[[#This Row],[id]],Tabla2[],'aux buscarv'!G$1,FALSE)</f>
        <v>DAPPTE</v>
      </c>
      <c r="H1823" s="61" t="str">
        <f>VLOOKUP(Tabla14[[#This Row],[id]],Tabla2[],'aux buscarv'!H$1,FALSE)</f>
        <v>CABA</v>
      </c>
      <c r="I1823" s="61">
        <f>VLOOKUP(Tabla14[[#This Row],[id]],Tabla2[],'aux buscarv'!I$1,FALSE)</f>
        <v>81</v>
      </c>
      <c r="J1823" s="61" t="str">
        <f>VLOOKUP(Tabla14[[#This Row],[id]],Tabla2[],'aux buscarv'!J$1,FALSE)</f>
        <v>COMUNA 1</v>
      </c>
      <c r="K1823" s="61" t="str">
        <f>VLOOKUP(Tabla14[[#This Row],[id]],Tabla2[],'aux buscarv'!K$1,FALSE)</f>
        <v>MONSERRAT</v>
      </c>
      <c r="L1823" s="61" t="str">
        <f>VLOOKUP(Tabla14[[#This Row],[id]],Tabla2[],'aux buscarv'!L$1,FALSE)</f>
        <v>PLAZOLETA ENFRENTE ENFRENTE DEL MSAL</v>
      </c>
      <c r="M1823" s="61" t="str">
        <f>VLOOKUP(Tabla14[[#This Row],[id]],Tabla2[],'aux buscarv'!M$1,FALSE)</f>
        <v>MORENO ENTRE LIMA Y 9 DE JULIO</v>
      </c>
      <c r="N1823" s="62" t="str">
        <f>VLOOKUP(Tabla14[[#This Row],[id]],Tabla2[],'aux buscarv'!N$1,FALSE)</f>
        <v>https://goo.gl/maps/9axx7t38LgUDZ6uL7</v>
      </c>
      <c r="O1823" t="s">
        <v>109</v>
      </c>
      <c r="P1823" t="s">
        <v>110</v>
      </c>
      <c r="Q1823" t="s">
        <v>111</v>
      </c>
      <c r="R1823">
        <v>234</v>
      </c>
    </row>
    <row r="1824" spans="1:18" x14ac:dyDescent="0.25">
      <c r="A1824" t="s">
        <v>1061</v>
      </c>
      <c r="B1824" s="46">
        <f>VLOOKUP(Tabla14[[#This Row],[id]],Tabla2[],'aux buscarv'!B$1,FALSE)</f>
        <v>45034</v>
      </c>
      <c r="C1824" s="61">
        <f>VLOOKUP(Tabla14[[#This Row],[id]],Tabla2[],'aux buscarv'!C$1,FALSE)</f>
        <v>18</v>
      </c>
      <c r="D1824" s="61">
        <f>VLOOKUP(Tabla14[[#This Row],[id]],Tabla2[],'aux buscarv'!D$1,FALSE)</f>
        <v>4</v>
      </c>
      <c r="E1824" s="61">
        <f>VLOOKUP(Tabla14[[#This Row],[id]],Tabla2[],'aux buscarv'!E$1,FALSE)</f>
        <v>2023</v>
      </c>
      <c r="F1824" s="61">
        <f>VLOOKUP(Tabla14[[#This Row],[id]],Tabla2[],'aux buscarv'!F$1,FALSE)</f>
        <v>17</v>
      </c>
      <c r="G1824" s="61" t="str">
        <f>VLOOKUP(Tabla14[[#This Row],[id]],Tabla2[],'aux buscarv'!G$1,FALSE)</f>
        <v>DAPPTE</v>
      </c>
      <c r="H1824" s="61" t="str">
        <f>VLOOKUP(Tabla14[[#This Row],[id]],Tabla2[],'aux buscarv'!H$1,FALSE)</f>
        <v>CABA</v>
      </c>
      <c r="I1824" s="61">
        <f>VLOOKUP(Tabla14[[#This Row],[id]],Tabla2[],'aux buscarv'!I$1,FALSE)</f>
        <v>81</v>
      </c>
      <c r="J1824" s="61" t="str">
        <f>VLOOKUP(Tabla14[[#This Row],[id]],Tabla2[],'aux buscarv'!J$1,FALSE)</f>
        <v>COMUNA 1</v>
      </c>
      <c r="K1824" s="61" t="str">
        <f>VLOOKUP(Tabla14[[#This Row],[id]],Tabla2[],'aux buscarv'!K$1,FALSE)</f>
        <v>MONSERRAT</v>
      </c>
      <c r="L1824" s="61" t="str">
        <f>VLOOKUP(Tabla14[[#This Row],[id]],Tabla2[],'aux buscarv'!L$1,FALSE)</f>
        <v>PLAZOLETA ENFRENTE ENFRENTE DEL MSAL</v>
      </c>
      <c r="M1824" s="61" t="str">
        <f>VLOOKUP(Tabla14[[#This Row],[id]],Tabla2[],'aux buscarv'!M$1,FALSE)</f>
        <v>MORENO ENTRE LIMA Y 9 DE JULIO</v>
      </c>
      <c r="N1824" s="62" t="str">
        <f>VLOOKUP(Tabla14[[#This Row],[id]],Tabla2[],'aux buscarv'!N$1,FALSE)</f>
        <v>https://goo.gl/maps/9axx7t38LgUDZ6uL7</v>
      </c>
      <c r="O1824" t="s">
        <v>109</v>
      </c>
      <c r="P1824" t="s">
        <v>110</v>
      </c>
      <c r="Q1824" t="s">
        <v>112</v>
      </c>
      <c r="R1824">
        <v>402</v>
      </c>
    </row>
    <row r="1825" spans="1:18" x14ac:dyDescent="0.25">
      <c r="A1825" t="s">
        <v>1061</v>
      </c>
      <c r="B1825" s="46">
        <f>VLOOKUP(Tabla14[[#This Row],[id]],Tabla2[],'aux buscarv'!B$1,FALSE)</f>
        <v>45034</v>
      </c>
      <c r="C1825" s="61">
        <f>VLOOKUP(Tabla14[[#This Row],[id]],Tabla2[],'aux buscarv'!C$1,FALSE)</f>
        <v>18</v>
      </c>
      <c r="D1825" s="61">
        <f>VLOOKUP(Tabla14[[#This Row],[id]],Tabla2[],'aux buscarv'!D$1,FALSE)</f>
        <v>4</v>
      </c>
      <c r="E1825" s="61">
        <f>VLOOKUP(Tabla14[[#This Row],[id]],Tabla2[],'aux buscarv'!E$1,FALSE)</f>
        <v>2023</v>
      </c>
      <c r="F1825" s="61">
        <f>VLOOKUP(Tabla14[[#This Row],[id]],Tabla2[],'aux buscarv'!F$1,FALSE)</f>
        <v>17</v>
      </c>
      <c r="G1825" s="61" t="str">
        <f>VLOOKUP(Tabla14[[#This Row],[id]],Tabla2[],'aux buscarv'!G$1,FALSE)</f>
        <v>DAPPTE</v>
      </c>
      <c r="H1825" s="61" t="str">
        <f>VLOOKUP(Tabla14[[#This Row],[id]],Tabla2[],'aux buscarv'!H$1,FALSE)</f>
        <v>CABA</v>
      </c>
      <c r="I1825" s="61">
        <f>VLOOKUP(Tabla14[[#This Row],[id]],Tabla2[],'aux buscarv'!I$1,FALSE)</f>
        <v>81</v>
      </c>
      <c r="J1825" s="61" t="str">
        <f>VLOOKUP(Tabla14[[#This Row],[id]],Tabla2[],'aux buscarv'!J$1,FALSE)</f>
        <v>COMUNA 1</v>
      </c>
      <c r="K1825" s="61" t="str">
        <f>VLOOKUP(Tabla14[[#This Row],[id]],Tabla2[],'aux buscarv'!K$1,FALSE)</f>
        <v>MONSERRAT</v>
      </c>
      <c r="L1825" s="61" t="str">
        <f>VLOOKUP(Tabla14[[#This Row],[id]],Tabla2[],'aux buscarv'!L$1,FALSE)</f>
        <v>PLAZOLETA ENFRENTE ENFRENTE DEL MSAL</v>
      </c>
      <c r="M1825" s="61" t="str">
        <f>VLOOKUP(Tabla14[[#This Row],[id]],Tabla2[],'aux buscarv'!M$1,FALSE)</f>
        <v>MORENO ENTRE LIMA Y 9 DE JULIO</v>
      </c>
      <c r="N1825" s="62" t="str">
        <f>VLOOKUP(Tabla14[[#This Row],[id]],Tabla2[],'aux buscarv'!N$1,FALSE)</f>
        <v>https://goo.gl/maps/9axx7t38LgUDZ6uL7</v>
      </c>
      <c r="O1825" t="s">
        <v>109</v>
      </c>
      <c r="P1825" t="s">
        <v>113</v>
      </c>
      <c r="Q1825" t="s">
        <v>112</v>
      </c>
      <c r="R1825">
        <v>53</v>
      </c>
    </row>
    <row r="1826" spans="1:18" x14ac:dyDescent="0.25">
      <c r="A1826" t="s">
        <v>1065</v>
      </c>
      <c r="B1826" s="46">
        <f>VLOOKUP(Tabla14[[#This Row],[id]],Tabla2[],'aux buscarv'!B$1,FALSE)</f>
        <v>45034</v>
      </c>
      <c r="C1826" s="61">
        <f>VLOOKUP(Tabla14[[#This Row],[id]],Tabla2[],'aux buscarv'!C$1,FALSE)</f>
        <v>18</v>
      </c>
      <c r="D1826" s="61">
        <f>VLOOKUP(Tabla14[[#This Row],[id]],Tabla2[],'aux buscarv'!D$1,FALSE)</f>
        <v>4</v>
      </c>
      <c r="E1826" s="61">
        <f>VLOOKUP(Tabla14[[#This Row],[id]],Tabla2[],'aux buscarv'!E$1,FALSE)</f>
        <v>2023</v>
      </c>
      <c r="F1826" s="61">
        <f>VLOOKUP(Tabla14[[#This Row],[id]],Tabla2[],'aux buscarv'!F$1,FALSE)</f>
        <v>17</v>
      </c>
      <c r="G1826" s="61" t="str">
        <f>VLOOKUP(Tabla14[[#This Row],[id]],Tabla2[],'aux buscarv'!G$1,FALSE)</f>
        <v>CARPAS SALUDABLES</v>
      </c>
      <c r="H1826" s="61" t="str">
        <f>VLOOKUP(Tabla14[[#This Row],[id]],Tabla2[],'aux buscarv'!H$1,FALSE)</f>
        <v>CABA</v>
      </c>
      <c r="I1826" s="61">
        <f>VLOOKUP(Tabla14[[#This Row],[id]],Tabla2[],'aux buscarv'!I$1,FALSE)</f>
        <v>87</v>
      </c>
      <c r="J1826" s="61" t="str">
        <f>VLOOKUP(Tabla14[[#This Row],[id]],Tabla2[],'aux buscarv'!J$1,FALSE)</f>
        <v>COMUNA 14</v>
      </c>
      <c r="K1826" s="61" t="str">
        <f>VLOOKUP(Tabla14[[#This Row],[id]],Tabla2[],'aux buscarv'!K$1,FALSE)</f>
        <v>PALERMO</v>
      </c>
      <c r="L1826" s="61" t="str">
        <f>VLOOKUP(Tabla14[[#This Row],[id]],Tabla2[],'aux buscarv'!L$1,FALSE)</f>
        <v>MINISTERIO DE DEFENSA</v>
      </c>
      <c r="M1826" s="61" t="str">
        <f>VLOOKUP(Tabla14[[#This Row],[id]],Tabla2[],'aux buscarv'!M$1,FALSE)</f>
        <v>AV CABILDO 381</v>
      </c>
      <c r="N1826" s="62" t="str">
        <f>VLOOKUP(Tabla14[[#This Row],[id]],Tabla2[],'aux buscarv'!N$1,FALSE)</f>
        <v>https://goo.gl/maps/9WsKPEnqvxRvPyeSA</v>
      </c>
      <c r="O1826" t="s">
        <v>109</v>
      </c>
      <c r="P1826" t="s">
        <v>110</v>
      </c>
      <c r="Q1826" t="s">
        <v>111</v>
      </c>
      <c r="R1826">
        <v>64</v>
      </c>
    </row>
    <row r="1827" spans="1:18" x14ac:dyDescent="0.25">
      <c r="A1827" t="s">
        <v>1065</v>
      </c>
      <c r="B1827" s="46">
        <f>VLOOKUP(Tabla14[[#This Row],[id]],Tabla2[],'aux buscarv'!B$1,FALSE)</f>
        <v>45034</v>
      </c>
      <c r="C1827" s="61">
        <f>VLOOKUP(Tabla14[[#This Row],[id]],Tabla2[],'aux buscarv'!C$1,FALSE)</f>
        <v>18</v>
      </c>
      <c r="D1827" s="61">
        <f>VLOOKUP(Tabla14[[#This Row],[id]],Tabla2[],'aux buscarv'!D$1,FALSE)</f>
        <v>4</v>
      </c>
      <c r="E1827" s="61">
        <f>VLOOKUP(Tabla14[[#This Row],[id]],Tabla2[],'aux buscarv'!E$1,FALSE)</f>
        <v>2023</v>
      </c>
      <c r="F1827" s="61">
        <f>VLOOKUP(Tabla14[[#This Row],[id]],Tabla2[],'aux buscarv'!F$1,FALSE)</f>
        <v>17</v>
      </c>
      <c r="G1827" s="61" t="str">
        <f>VLOOKUP(Tabla14[[#This Row],[id]],Tabla2[],'aux buscarv'!G$1,FALSE)</f>
        <v>CARPAS SALUDABLES</v>
      </c>
      <c r="H1827" s="61" t="str">
        <f>VLOOKUP(Tabla14[[#This Row],[id]],Tabla2[],'aux buscarv'!H$1,FALSE)</f>
        <v>CABA</v>
      </c>
      <c r="I1827" s="61">
        <f>VLOOKUP(Tabla14[[#This Row],[id]],Tabla2[],'aux buscarv'!I$1,FALSE)</f>
        <v>87</v>
      </c>
      <c r="J1827" s="61" t="str">
        <f>VLOOKUP(Tabla14[[#This Row],[id]],Tabla2[],'aux buscarv'!J$1,FALSE)</f>
        <v>COMUNA 14</v>
      </c>
      <c r="K1827" s="61" t="str">
        <f>VLOOKUP(Tabla14[[#This Row],[id]],Tabla2[],'aux buscarv'!K$1,FALSE)</f>
        <v>PALERMO</v>
      </c>
      <c r="L1827" s="61" t="str">
        <f>VLOOKUP(Tabla14[[#This Row],[id]],Tabla2[],'aux buscarv'!L$1,FALSE)</f>
        <v>MINISTERIO DE DEFENSA</v>
      </c>
      <c r="M1827" s="61" t="str">
        <f>VLOOKUP(Tabla14[[#This Row],[id]],Tabla2[],'aux buscarv'!M$1,FALSE)</f>
        <v>AV CABILDO 381</v>
      </c>
      <c r="N1827" s="62" t="str">
        <f>VLOOKUP(Tabla14[[#This Row],[id]],Tabla2[],'aux buscarv'!N$1,FALSE)</f>
        <v>https://goo.gl/maps/9WsKPEnqvxRvPyeSA</v>
      </c>
      <c r="O1827" t="s">
        <v>109</v>
      </c>
      <c r="P1827" t="s">
        <v>110</v>
      </c>
      <c r="Q1827" t="s">
        <v>112</v>
      </c>
      <c r="R1827">
        <v>129</v>
      </c>
    </row>
    <row r="1828" spans="1:18" x14ac:dyDescent="0.25">
      <c r="A1828" t="s">
        <v>1065</v>
      </c>
      <c r="B1828" s="46">
        <f>VLOOKUP(Tabla14[[#This Row],[id]],Tabla2[],'aux buscarv'!B$1,FALSE)</f>
        <v>45034</v>
      </c>
      <c r="C1828" s="61">
        <f>VLOOKUP(Tabla14[[#This Row],[id]],Tabla2[],'aux buscarv'!C$1,FALSE)</f>
        <v>18</v>
      </c>
      <c r="D1828" s="61">
        <f>VLOOKUP(Tabla14[[#This Row],[id]],Tabla2[],'aux buscarv'!D$1,FALSE)</f>
        <v>4</v>
      </c>
      <c r="E1828" s="61">
        <f>VLOOKUP(Tabla14[[#This Row],[id]],Tabla2[],'aux buscarv'!E$1,FALSE)</f>
        <v>2023</v>
      </c>
      <c r="F1828" s="61">
        <f>VLOOKUP(Tabla14[[#This Row],[id]],Tabla2[],'aux buscarv'!F$1,FALSE)</f>
        <v>17</v>
      </c>
      <c r="G1828" s="61" t="str">
        <f>VLOOKUP(Tabla14[[#This Row],[id]],Tabla2[],'aux buscarv'!G$1,FALSE)</f>
        <v>CARPAS SALUDABLES</v>
      </c>
      <c r="H1828" s="61" t="str">
        <f>VLOOKUP(Tabla14[[#This Row],[id]],Tabla2[],'aux buscarv'!H$1,FALSE)</f>
        <v>CABA</v>
      </c>
      <c r="I1828" s="61">
        <f>VLOOKUP(Tabla14[[#This Row],[id]],Tabla2[],'aux buscarv'!I$1,FALSE)</f>
        <v>87</v>
      </c>
      <c r="J1828" s="61" t="str">
        <f>VLOOKUP(Tabla14[[#This Row],[id]],Tabla2[],'aux buscarv'!J$1,FALSE)</f>
        <v>COMUNA 14</v>
      </c>
      <c r="K1828" s="61" t="str">
        <f>VLOOKUP(Tabla14[[#This Row],[id]],Tabla2[],'aux buscarv'!K$1,FALSE)</f>
        <v>PALERMO</v>
      </c>
      <c r="L1828" s="61" t="str">
        <f>VLOOKUP(Tabla14[[#This Row],[id]],Tabla2[],'aux buscarv'!L$1,FALSE)</f>
        <v>MINISTERIO DE DEFENSA</v>
      </c>
      <c r="M1828" s="61" t="str">
        <f>VLOOKUP(Tabla14[[#This Row],[id]],Tabla2[],'aux buscarv'!M$1,FALSE)</f>
        <v>AV CABILDO 381</v>
      </c>
      <c r="N1828" s="62" t="str">
        <f>VLOOKUP(Tabla14[[#This Row],[id]],Tabla2[],'aux buscarv'!N$1,FALSE)</f>
        <v>https://goo.gl/maps/9WsKPEnqvxRvPyeSA</v>
      </c>
      <c r="O1828" t="s">
        <v>109</v>
      </c>
      <c r="P1828" t="s">
        <v>113</v>
      </c>
      <c r="Q1828" t="s">
        <v>112</v>
      </c>
      <c r="R1828">
        <v>23</v>
      </c>
    </row>
    <row r="1829" spans="1:18" x14ac:dyDescent="0.25">
      <c r="A1829" t="s">
        <v>1065</v>
      </c>
      <c r="B1829" s="46">
        <f>VLOOKUP(Tabla14[[#This Row],[id]],Tabla2[],'aux buscarv'!B$1,FALSE)</f>
        <v>45034</v>
      </c>
      <c r="C1829" s="61">
        <f>VLOOKUP(Tabla14[[#This Row],[id]],Tabla2[],'aux buscarv'!C$1,FALSE)</f>
        <v>18</v>
      </c>
      <c r="D1829" s="61">
        <f>VLOOKUP(Tabla14[[#This Row],[id]],Tabla2[],'aux buscarv'!D$1,FALSE)</f>
        <v>4</v>
      </c>
      <c r="E1829" s="61">
        <f>VLOOKUP(Tabla14[[#This Row],[id]],Tabla2[],'aux buscarv'!E$1,FALSE)</f>
        <v>2023</v>
      </c>
      <c r="F1829" s="61">
        <f>VLOOKUP(Tabla14[[#This Row],[id]],Tabla2[],'aux buscarv'!F$1,FALSE)</f>
        <v>17</v>
      </c>
      <c r="G1829" s="61" t="str">
        <f>VLOOKUP(Tabla14[[#This Row],[id]],Tabla2[],'aux buscarv'!G$1,FALSE)</f>
        <v>CARPAS SALUDABLES</v>
      </c>
      <c r="H1829" s="61" t="str">
        <f>VLOOKUP(Tabla14[[#This Row],[id]],Tabla2[],'aux buscarv'!H$1,FALSE)</f>
        <v>CABA</v>
      </c>
      <c r="I1829" s="61">
        <f>VLOOKUP(Tabla14[[#This Row],[id]],Tabla2[],'aux buscarv'!I$1,FALSE)</f>
        <v>87</v>
      </c>
      <c r="J1829" s="61" t="str">
        <f>VLOOKUP(Tabla14[[#This Row],[id]],Tabla2[],'aux buscarv'!J$1,FALSE)</f>
        <v>COMUNA 14</v>
      </c>
      <c r="K1829" s="61" t="str">
        <f>VLOOKUP(Tabla14[[#This Row],[id]],Tabla2[],'aux buscarv'!K$1,FALSE)</f>
        <v>PALERMO</v>
      </c>
      <c r="L1829" s="61" t="str">
        <f>VLOOKUP(Tabla14[[#This Row],[id]],Tabla2[],'aux buscarv'!L$1,FALSE)</f>
        <v>MINISTERIO DE DEFENSA</v>
      </c>
      <c r="M1829" s="61" t="str">
        <f>VLOOKUP(Tabla14[[#This Row],[id]],Tabla2[],'aux buscarv'!M$1,FALSE)</f>
        <v>AV CABILDO 381</v>
      </c>
      <c r="N1829" s="62" t="str">
        <f>VLOOKUP(Tabla14[[#This Row],[id]],Tabla2[],'aux buscarv'!N$1,FALSE)</f>
        <v>https://goo.gl/maps/9WsKPEnqvxRvPyeSA</v>
      </c>
      <c r="O1829" t="s">
        <v>114</v>
      </c>
      <c r="P1829" t="s">
        <v>115</v>
      </c>
      <c r="Q1829" t="s">
        <v>111</v>
      </c>
      <c r="R1829">
        <v>73</v>
      </c>
    </row>
    <row r="1830" spans="1:18" x14ac:dyDescent="0.25">
      <c r="A1830" t="s">
        <v>1087</v>
      </c>
      <c r="B1830" s="46">
        <f>VLOOKUP(Tabla14[[#This Row],[id]],Tabla2[],'aux buscarv'!B$1,FALSE)</f>
        <v>45035</v>
      </c>
      <c r="C1830" s="61">
        <f>VLOOKUP(Tabla14[[#This Row],[id]],Tabla2[],'aux buscarv'!C$1,FALSE)</f>
        <v>19</v>
      </c>
      <c r="D1830" s="61">
        <f>VLOOKUP(Tabla14[[#This Row],[id]],Tabla2[],'aux buscarv'!D$1,FALSE)</f>
        <v>4</v>
      </c>
      <c r="E1830" s="61">
        <f>VLOOKUP(Tabla14[[#This Row],[id]],Tabla2[],'aux buscarv'!E$1,FALSE)</f>
        <v>2023</v>
      </c>
      <c r="F1830" s="61">
        <f>VLOOKUP(Tabla14[[#This Row],[id]],Tabla2[],'aux buscarv'!F$1,FALSE)</f>
        <v>17</v>
      </c>
      <c r="G1830" s="61" t="str">
        <f>VLOOKUP(Tabla14[[#This Row],[id]],Tabla2[],'aux buscarv'!G$1,FALSE)</f>
        <v>EETB</v>
      </c>
      <c r="H1830" s="61" t="str">
        <f>VLOOKUP(Tabla14[[#This Row],[id]],Tabla2[],'aux buscarv'!H$1,FALSE)</f>
        <v>BUENOS AIRES</v>
      </c>
      <c r="I1830" s="61">
        <f>VLOOKUP(Tabla14[[#This Row],[id]],Tabla2[],'aux buscarv'!I$1,FALSE)</f>
        <v>82</v>
      </c>
      <c r="J1830" s="61" t="str">
        <f>VLOOKUP(Tabla14[[#This Row],[id]],Tabla2[],'aux buscarv'!J$1,FALSE)</f>
        <v>MORENO</v>
      </c>
      <c r="K1830" s="61" t="str">
        <f>VLOOKUP(Tabla14[[#This Row],[id]],Tabla2[],'aux buscarv'!K$1,FALSE)</f>
        <v>TRUJUY</v>
      </c>
      <c r="L1830" s="61">
        <f>VLOOKUP(Tabla14[[#This Row],[id]],Tabla2[],'aux buscarv'!L$1,FALSE)</f>
        <v>0</v>
      </c>
      <c r="M1830" s="61" t="str">
        <f>VLOOKUP(Tabla14[[#This Row],[id]],Tabla2[],'aux buscarv'!M$1,FALSE)</f>
        <v>DISCEPOLO Y PEDRO DE MENDOZA</v>
      </c>
      <c r="N1830" s="62" t="str">
        <f>VLOOKUP(Tabla14[[#This Row],[id]],Tabla2[],'aux buscarv'!N$1,FALSE)</f>
        <v>https://goo.gl/maps/mT1vAbbqKiFEpzkPA</v>
      </c>
      <c r="O1830" t="s">
        <v>109</v>
      </c>
      <c r="P1830" t="s">
        <v>110</v>
      </c>
      <c r="Q1830" t="s">
        <v>111</v>
      </c>
      <c r="R1830">
        <v>27</v>
      </c>
    </row>
    <row r="1831" spans="1:18" x14ac:dyDescent="0.25">
      <c r="A1831" t="s">
        <v>1087</v>
      </c>
      <c r="B1831" s="46">
        <f>VLOOKUP(Tabla14[[#This Row],[id]],Tabla2[],'aux buscarv'!B$1,FALSE)</f>
        <v>45035</v>
      </c>
      <c r="C1831" s="61">
        <f>VLOOKUP(Tabla14[[#This Row],[id]],Tabla2[],'aux buscarv'!C$1,FALSE)</f>
        <v>19</v>
      </c>
      <c r="D1831" s="61">
        <f>VLOOKUP(Tabla14[[#This Row],[id]],Tabla2[],'aux buscarv'!D$1,FALSE)</f>
        <v>4</v>
      </c>
      <c r="E1831" s="61">
        <f>VLOOKUP(Tabla14[[#This Row],[id]],Tabla2[],'aux buscarv'!E$1,FALSE)</f>
        <v>2023</v>
      </c>
      <c r="F1831" s="61">
        <f>VLOOKUP(Tabla14[[#This Row],[id]],Tabla2[],'aux buscarv'!F$1,FALSE)</f>
        <v>17</v>
      </c>
      <c r="G1831" s="61" t="str">
        <f>VLOOKUP(Tabla14[[#This Row],[id]],Tabla2[],'aux buscarv'!G$1,FALSE)</f>
        <v>EETB</v>
      </c>
      <c r="H1831" s="61" t="str">
        <f>VLOOKUP(Tabla14[[#This Row],[id]],Tabla2[],'aux buscarv'!H$1,FALSE)</f>
        <v>BUENOS AIRES</v>
      </c>
      <c r="I1831" s="61">
        <f>VLOOKUP(Tabla14[[#This Row],[id]],Tabla2[],'aux buscarv'!I$1,FALSE)</f>
        <v>82</v>
      </c>
      <c r="J1831" s="61" t="str">
        <f>VLOOKUP(Tabla14[[#This Row],[id]],Tabla2[],'aux buscarv'!J$1,FALSE)</f>
        <v>MORENO</v>
      </c>
      <c r="K1831" s="61" t="str">
        <f>VLOOKUP(Tabla14[[#This Row],[id]],Tabla2[],'aux buscarv'!K$1,FALSE)</f>
        <v>TRUJUY</v>
      </c>
      <c r="L1831" s="61">
        <f>VLOOKUP(Tabla14[[#This Row],[id]],Tabla2[],'aux buscarv'!L$1,FALSE)</f>
        <v>0</v>
      </c>
      <c r="M1831" s="61" t="str">
        <f>VLOOKUP(Tabla14[[#This Row],[id]],Tabla2[],'aux buscarv'!M$1,FALSE)</f>
        <v>DISCEPOLO Y PEDRO DE MENDOZA</v>
      </c>
      <c r="N1831" s="62" t="str">
        <f>VLOOKUP(Tabla14[[#This Row],[id]],Tabla2[],'aux buscarv'!N$1,FALSE)</f>
        <v>https://goo.gl/maps/mT1vAbbqKiFEpzkPA</v>
      </c>
      <c r="O1831" t="s">
        <v>109</v>
      </c>
      <c r="P1831" t="s">
        <v>110</v>
      </c>
      <c r="Q1831" t="s">
        <v>112</v>
      </c>
      <c r="R1831">
        <v>39</v>
      </c>
    </row>
    <row r="1832" spans="1:18" x14ac:dyDescent="0.25">
      <c r="A1832" t="s">
        <v>1087</v>
      </c>
      <c r="B1832" s="46">
        <f>VLOOKUP(Tabla14[[#This Row],[id]],Tabla2[],'aux buscarv'!B$1,FALSE)</f>
        <v>45035</v>
      </c>
      <c r="C1832" s="61">
        <f>VLOOKUP(Tabla14[[#This Row],[id]],Tabla2[],'aux buscarv'!C$1,FALSE)</f>
        <v>19</v>
      </c>
      <c r="D1832" s="61">
        <f>VLOOKUP(Tabla14[[#This Row],[id]],Tabla2[],'aux buscarv'!D$1,FALSE)</f>
        <v>4</v>
      </c>
      <c r="E1832" s="61">
        <f>VLOOKUP(Tabla14[[#This Row],[id]],Tabla2[],'aux buscarv'!E$1,FALSE)</f>
        <v>2023</v>
      </c>
      <c r="F1832" s="61">
        <f>VLOOKUP(Tabla14[[#This Row],[id]],Tabla2[],'aux buscarv'!F$1,FALSE)</f>
        <v>17</v>
      </c>
      <c r="G1832" s="61" t="str">
        <f>VLOOKUP(Tabla14[[#This Row],[id]],Tabla2[],'aux buscarv'!G$1,FALSE)</f>
        <v>EETB</v>
      </c>
      <c r="H1832" s="61" t="str">
        <f>VLOOKUP(Tabla14[[#This Row],[id]],Tabla2[],'aux buscarv'!H$1,FALSE)</f>
        <v>BUENOS AIRES</v>
      </c>
      <c r="I1832" s="61">
        <f>VLOOKUP(Tabla14[[#This Row],[id]],Tabla2[],'aux buscarv'!I$1,FALSE)</f>
        <v>82</v>
      </c>
      <c r="J1832" s="61" t="str">
        <f>VLOOKUP(Tabla14[[#This Row],[id]],Tabla2[],'aux buscarv'!J$1,FALSE)</f>
        <v>MORENO</v>
      </c>
      <c r="K1832" s="61" t="str">
        <f>VLOOKUP(Tabla14[[#This Row],[id]],Tabla2[],'aux buscarv'!K$1,FALSE)</f>
        <v>TRUJUY</v>
      </c>
      <c r="L1832" s="61">
        <f>VLOOKUP(Tabla14[[#This Row],[id]],Tabla2[],'aux buscarv'!L$1,FALSE)</f>
        <v>0</v>
      </c>
      <c r="M1832" s="61" t="str">
        <f>VLOOKUP(Tabla14[[#This Row],[id]],Tabla2[],'aux buscarv'!M$1,FALSE)</f>
        <v>DISCEPOLO Y PEDRO DE MENDOZA</v>
      </c>
      <c r="N1832" s="62" t="str">
        <f>VLOOKUP(Tabla14[[#This Row],[id]],Tabla2[],'aux buscarv'!N$1,FALSE)</f>
        <v>https://goo.gl/maps/mT1vAbbqKiFEpzkPA</v>
      </c>
      <c r="O1832" t="s">
        <v>109</v>
      </c>
      <c r="P1832" t="s">
        <v>110</v>
      </c>
      <c r="Q1832" t="s">
        <v>120</v>
      </c>
      <c r="R1832">
        <v>6</v>
      </c>
    </row>
    <row r="1833" spans="1:18" x14ac:dyDescent="0.25">
      <c r="A1833" t="s">
        <v>1087</v>
      </c>
      <c r="B1833" s="46">
        <f>VLOOKUP(Tabla14[[#This Row],[id]],Tabla2[],'aux buscarv'!B$1,FALSE)</f>
        <v>45035</v>
      </c>
      <c r="C1833" s="61">
        <f>VLOOKUP(Tabla14[[#This Row],[id]],Tabla2[],'aux buscarv'!C$1,FALSE)</f>
        <v>19</v>
      </c>
      <c r="D1833" s="61">
        <f>VLOOKUP(Tabla14[[#This Row],[id]],Tabla2[],'aux buscarv'!D$1,FALSE)</f>
        <v>4</v>
      </c>
      <c r="E1833" s="61">
        <f>VLOOKUP(Tabla14[[#This Row],[id]],Tabla2[],'aux buscarv'!E$1,FALSE)</f>
        <v>2023</v>
      </c>
      <c r="F1833" s="61">
        <f>VLOOKUP(Tabla14[[#This Row],[id]],Tabla2[],'aux buscarv'!F$1,FALSE)</f>
        <v>17</v>
      </c>
      <c r="G1833" s="61" t="str">
        <f>VLOOKUP(Tabla14[[#This Row],[id]],Tabla2[],'aux buscarv'!G$1,FALSE)</f>
        <v>EETB</v>
      </c>
      <c r="H1833" s="61" t="str">
        <f>VLOOKUP(Tabla14[[#This Row],[id]],Tabla2[],'aux buscarv'!H$1,FALSE)</f>
        <v>BUENOS AIRES</v>
      </c>
      <c r="I1833" s="61">
        <f>VLOOKUP(Tabla14[[#This Row],[id]],Tabla2[],'aux buscarv'!I$1,FALSE)</f>
        <v>82</v>
      </c>
      <c r="J1833" s="61" t="str">
        <f>VLOOKUP(Tabla14[[#This Row],[id]],Tabla2[],'aux buscarv'!J$1,FALSE)</f>
        <v>MORENO</v>
      </c>
      <c r="K1833" s="61" t="str">
        <f>VLOOKUP(Tabla14[[#This Row],[id]],Tabla2[],'aux buscarv'!K$1,FALSE)</f>
        <v>TRUJUY</v>
      </c>
      <c r="L1833" s="61">
        <f>VLOOKUP(Tabla14[[#This Row],[id]],Tabla2[],'aux buscarv'!L$1,FALSE)</f>
        <v>0</v>
      </c>
      <c r="M1833" s="61" t="str">
        <f>VLOOKUP(Tabla14[[#This Row],[id]],Tabla2[],'aux buscarv'!M$1,FALSE)</f>
        <v>DISCEPOLO Y PEDRO DE MENDOZA</v>
      </c>
      <c r="N1833" s="62" t="str">
        <f>VLOOKUP(Tabla14[[#This Row],[id]],Tabla2[],'aux buscarv'!N$1,FALSE)</f>
        <v>https://goo.gl/maps/mT1vAbbqKiFEpzkPA</v>
      </c>
      <c r="O1833" t="s">
        <v>109</v>
      </c>
      <c r="P1833" t="s">
        <v>113</v>
      </c>
      <c r="Q1833" t="s">
        <v>112</v>
      </c>
      <c r="R1833">
        <v>13</v>
      </c>
    </row>
    <row r="1834" spans="1:18" x14ac:dyDescent="0.25">
      <c r="A1834" t="s">
        <v>1087</v>
      </c>
      <c r="B1834" s="46">
        <f>VLOOKUP(Tabla14[[#This Row],[id]],Tabla2[],'aux buscarv'!B$1,FALSE)</f>
        <v>45035</v>
      </c>
      <c r="C1834" s="61">
        <f>VLOOKUP(Tabla14[[#This Row],[id]],Tabla2[],'aux buscarv'!C$1,FALSE)</f>
        <v>19</v>
      </c>
      <c r="D1834" s="61">
        <f>VLOOKUP(Tabla14[[#This Row],[id]],Tabla2[],'aux buscarv'!D$1,FALSE)</f>
        <v>4</v>
      </c>
      <c r="E1834" s="61">
        <f>VLOOKUP(Tabla14[[#This Row],[id]],Tabla2[],'aux buscarv'!E$1,FALSE)</f>
        <v>2023</v>
      </c>
      <c r="F1834" s="61">
        <f>VLOOKUP(Tabla14[[#This Row],[id]],Tabla2[],'aux buscarv'!F$1,FALSE)</f>
        <v>17</v>
      </c>
      <c r="G1834" s="61" t="str">
        <f>VLOOKUP(Tabla14[[#This Row],[id]],Tabla2[],'aux buscarv'!G$1,FALSE)</f>
        <v>EETB</v>
      </c>
      <c r="H1834" s="61" t="str">
        <f>VLOOKUP(Tabla14[[#This Row],[id]],Tabla2[],'aux buscarv'!H$1,FALSE)</f>
        <v>BUENOS AIRES</v>
      </c>
      <c r="I1834" s="61">
        <f>VLOOKUP(Tabla14[[#This Row],[id]],Tabla2[],'aux buscarv'!I$1,FALSE)</f>
        <v>82</v>
      </c>
      <c r="J1834" s="61" t="str">
        <f>VLOOKUP(Tabla14[[#This Row],[id]],Tabla2[],'aux buscarv'!J$1,FALSE)</f>
        <v>MORENO</v>
      </c>
      <c r="K1834" s="61" t="str">
        <f>VLOOKUP(Tabla14[[#This Row],[id]],Tabla2[],'aux buscarv'!K$1,FALSE)</f>
        <v>TRUJUY</v>
      </c>
      <c r="L1834" s="61">
        <f>VLOOKUP(Tabla14[[#This Row],[id]],Tabla2[],'aux buscarv'!L$1,FALSE)</f>
        <v>0</v>
      </c>
      <c r="M1834" s="61" t="str">
        <f>VLOOKUP(Tabla14[[#This Row],[id]],Tabla2[],'aux buscarv'!M$1,FALSE)</f>
        <v>DISCEPOLO Y PEDRO DE MENDOZA</v>
      </c>
      <c r="N1834" s="62" t="str">
        <f>VLOOKUP(Tabla14[[#This Row],[id]],Tabla2[],'aux buscarv'!N$1,FALSE)</f>
        <v>https://goo.gl/maps/mT1vAbbqKiFEpzkPA</v>
      </c>
      <c r="O1834" t="s">
        <v>114</v>
      </c>
      <c r="P1834" t="s">
        <v>115</v>
      </c>
      <c r="Q1834" t="s">
        <v>111</v>
      </c>
      <c r="R1834">
        <v>25</v>
      </c>
    </row>
    <row r="1835" spans="1:18" x14ac:dyDescent="0.25">
      <c r="A1835" t="s">
        <v>1087</v>
      </c>
      <c r="B1835" s="46">
        <f>VLOOKUP(Tabla14[[#This Row],[id]],Tabla2[],'aux buscarv'!B$1,FALSE)</f>
        <v>45035</v>
      </c>
      <c r="C1835" s="61">
        <f>VLOOKUP(Tabla14[[#This Row],[id]],Tabla2[],'aux buscarv'!C$1,FALSE)</f>
        <v>19</v>
      </c>
      <c r="D1835" s="61">
        <f>VLOOKUP(Tabla14[[#This Row],[id]],Tabla2[],'aux buscarv'!D$1,FALSE)</f>
        <v>4</v>
      </c>
      <c r="E1835" s="61">
        <f>VLOOKUP(Tabla14[[#This Row],[id]],Tabla2[],'aux buscarv'!E$1,FALSE)</f>
        <v>2023</v>
      </c>
      <c r="F1835" s="61">
        <f>VLOOKUP(Tabla14[[#This Row],[id]],Tabla2[],'aux buscarv'!F$1,FALSE)</f>
        <v>17</v>
      </c>
      <c r="G1835" s="61" t="str">
        <f>VLOOKUP(Tabla14[[#This Row],[id]],Tabla2[],'aux buscarv'!G$1,FALSE)</f>
        <v>EETB</v>
      </c>
      <c r="H1835" s="61" t="str">
        <f>VLOOKUP(Tabla14[[#This Row],[id]],Tabla2[],'aux buscarv'!H$1,FALSE)</f>
        <v>BUENOS AIRES</v>
      </c>
      <c r="I1835" s="61">
        <f>VLOOKUP(Tabla14[[#This Row],[id]],Tabla2[],'aux buscarv'!I$1,FALSE)</f>
        <v>82</v>
      </c>
      <c r="J1835" s="61" t="str">
        <f>VLOOKUP(Tabla14[[#This Row],[id]],Tabla2[],'aux buscarv'!J$1,FALSE)</f>
        <v>MORENO</v>
      </c>
      <c r="K1835" s="61" t="str">
        <f>VLOOKUP(Tabla14[[#This Row],[id]],Tabla2[],'aux buscarv'!K$1,FALSE)</f>
        <v>TRUJUY</v>
      </c>
      <c r="L1835" s="61">
        <f>VLOOKUP(Tabla14[[#This Row],[id]],Tabla2[],'aux buscarv'!L$1,FALSE)</f>
        <v>0</v>
      </c>
      <c r="M1835" s="61" t="str">
        <f>VLOOKUP(Tabla14[[#This Row],[id]],Tabla2[],'aux buscarv'!M$1,FALSE)</f>
        <v>DISCEPOLO Y PEDRO DE MENDOZA</v>
      </c>
      <c r="N1835" s="62" t="str">
        <f>VLOOKUP(Tabla14[[#This Row],[id]],Tabla2[],'aux buscarv'!N$1,FALSE)</f>
        <v>https://goo.gl/maps/mT1vAbbqKiFEpzkPA</v>
      </c>
      <c r="O1835" t="s">
        <v>114</v>
      </c>
      <c r="P1835" t="s">
        <v>123</v>
      </c>
      <c r="Q1835" t="s">
        <v>111</v>
      </c>
      <c r="R1835">
        <v>25</v>
      </c>
    </row>
    <row r="1836" spans="1:18" x14ac:dyDescent="0.25">
      <c r="A1836" t="s">
        <v>1075</v>
      </c>
      <c r="B1836" s="46">
        <f>VLOOKUP(Tabla14[[#This Row],[id]],Tabla2[],'aux buscarv'!B$1,FALSE)</f>
        <v>45035</v>
      </c>
      <c r="C1836" s="61">
        <f>VLOOKUP(Tabla14[[#This Row],[id]],Tabla2[],'aux buscarv'!C$1,FALSE)</f>
        <v>19</v>
      </c>
      <c r="D1836" s="61">
        <f>VLOOKUP(Tabla14[[#This Row],[id]],Tabla2[],'aux buscarv'!D$1,FALSE)</f>
        <v>4</v>
      </c>
      <c r="E1836" s="61">
        <f>VLOOKUP(Tabla14[[#This Row],[id]],Tabla2[],'aux buscarv'!E$1,FALSE)</f>
        <v>2023</v>
      </c>
      <c r="F1836" s="61">
        <f>VLOOKUP(Tabla14[[#This Row],[id]],Tabla2[],'aux buscarv'!F$1,FALSE)</f>
        <v>17</v>
      </c>
      <c r="G1836" s="61" t="str">
        <f>VLOOKUP(Tabla14[[#This Row],[id]],Tabla2[],'aux buscarv'!G$1,FALSE)</f>
        <v>MDS</v>
      </c>
      <c r="H1836" s="61" t="str">
        <f>VLOOKUP(Tabla14[[#This Row],[id]],Tabla2[],'aux buscarv'!H$1,FALSE)</f>
        <v>BUENOS AIRES</v>
      </c>
      <c r="I1836" s="61">
        <f>VLOOKUP(Tabla14[[#This Row],[id]],Tabla2[],'aux buscarv'!I$1,FALSE)</f>
        <v>84</v>
      </c>
      <c r="J1836" s="61" t="str">
        <f>VLOOKUP(Tabla14[[#This Row],[id]],Tabla2[],'aux buscarv'!J$1,FALSE)</f>
        <v>CAÑUELAS</v>
      </c>
      <c r="K1836" s="61" t="str">
        <f>VLOOKUP(Tabla14[[#This Row],[id]],Tabla2[],'aux buscarv'!K$1,FALSE)</f>
        <v>EL TALADRO</v>
      </c>
      <c r="L1836" s="61" t="str">
        <f>VLOOKUP(Tabla14[[#This Row],[id]],Tabla2[],'aux buscarv'!L$1,FALSE)</f>
        <v>EL TALADRO</v>
      </c>
      <c r="M1836" s="61" t="str">
        <f>VLOOKUP(Tabla14[[#This Row],[id]],Tabla2[],'aux buscarv'!M$1,FALSE)</f>
        <v>ENTRE CAMINO DEL BICENTENARIO Y GUTIERREZ</v>
      </c>
      <c r="N1836" s="62" t="str">
        <f>VLOOKUP(Tabla14[[#This Row],[id]],Tabla2[],'aux buscarv'!N$1,FALSE)</f>
        <v>https://goo.gl/maps/RYBcS2Z5BLYjvfxx5</v>
      </c>
      <c r="O1836" t="s">
        <v>109</v>
      </c>
      <c r="P1836" t="s">
        <v>110</v>
      </c>
      <c r="Q1836" t="s">
        <v>111</v>
      </c>
      <c r="R1836">
        <v>23</v>
      </c>
    </row>
    <row r="1837" spans="1:18" x14ac:dyDescent="0.25">
      <c r="A1837" t="s">
        <v>1075</v>
      </c>
      <c r="B1837" s="46">
        <f>VLOOKUP(Tabla14[[#This Row],[id]],Tabla2[],'aux buscarv'!B$1,FALSE)</f>
        <v>45035</v>
      </c>
      <c r="C1837" s="61">
        <f>VLOOKUP(Tabla14[[#This Row],[id]],Tabla2[],'aux buscarv'!C$1,FALSE)</f>
        <v>19</v>
      </c>
      <c r="D1837" s="61">
        <f>VLOOKUP(Tabla14[[#This Row],[id]],Tabla2[],'aux buscarv'!D$1,FALSE)</f>
        <v>4</v>
      </c>
      <c r="E1837" s="61">
        <f>VLOOKUP(Tabla14[[#This Row],[id]],Tabla2[],'aux buscarv'!E$1,FALSE)</f>
        <v>2023</v>
      </c>
      <c r="F1837" s="61">
        <f>VLOOKUP(Tabla14[[#This Row],[id]],Tabla2[],'aux buscarv'!F$1,FALSE)</f>
        <v>17</v>
      </c>
      <c r="G1837" s="61" t="str">
        <f>VLOOKUP(Tabla14[[#This Row],[id]],Tabla2[],'aux buscarv'!G$1,FALSE)</f>
        <v>MDS</v>
      </c>
      <c r="H1837" s="61" t="str">
        <f>VLOOKUP(Tabla14[[#This Row],[id]],Tabla2[],'aux buscarv'!H$1,FALSE)</f>
        <v>BUENOS AIRES</v>
      </c>
      <c r="I1837" s="61">
        <f>VLOOKUP(Tabla14[[#This Row],[id]],Tabla2[],'aux buscarv'!I$1,FALSE)</f>
        <v>84</v>
      </c>
      <c r="J1837" s="61" t="str">
        <f>VLOOKUP(Tabla14[[#This Row],[id]],Tabla2[],'aux buscarv'!J$1,FALSE)</f>
        <v>CAÑUELAS</v>
      </c>
      <c r="K1837" s="61" t="str">
        <f>VLOOKUP(Tabla14[[#This Row],[id]],Tabla2[],'aux buscarv'!K$1,FALSE)</f>
        <v>EL TALADRO</v>
      </c>
      <c r="L1837" s="61" t="str">
        <f>VLOOKUP(Tabla14[[#This Row],[id]],Tabla2[],'aux buscarv'!L$1,FALSE)</f>
        <v>EL TALADRO</v>
      </c>
      <c r="M1837" s="61" t="str">
        <f>VLOOKUP(Tabla14[[#This Row],[id]],Tabla2[],'aux buscarv'!M$1,FALSE)</f>
        <v>ENTRE CAMINO DEL BICENTENARIO Y GUTIERREZ</v>
      </c>
      <c r="N1837" s="62" t="str">
        <f>VLOOKUP(Tabla14[[#This Row],[id]],Tabla2[],'aux buscarv'!N$1,FALSE)</f>
        <v>https://goo.gl/maps/RYBcS2Z5BLYjvfxx5</v>
      </c>
      <c r="O1837" t="s">
        <v>109</v>
      </c>
      <c r="P1837" t="s">
        <v>110</v>
      </c>
      <c r="Q1837" t="s">
        <v>112</v>
      </c>
      <c r="R1837">
        <v>48</v>
      </c>
    </row>
    <row r="1838" spans="1:18" x14ac:dyDescent="0.25">
      <c r="A1838" t="s">
        <v>1075</v>
      </c>
      <c r="B1838" s="46">
        <f>VLOOKUP(Tabla14[[#This Row],[id]],Tabla2[],'aux buscarv'!B$1,FALSE)</f>
        <v>45035</v>
      </c>
      <c r="C1838" s="61">
        <f>VLOOKUP(Tabla14[[#This Row],[id]],Tabla2[],'aux buscarv'!C$1,FALSE)</f>
        <v>19</v>
      </c>
      <c r="D1838" s="61">
        <f>VLOOKUP(Tabla14[[#This Row],[id]],Tabla2[],'aux buscarv'!D$1,FALSE)</f>
        <v>4</v>
      </c>
      <c r="E1838" s="61">
        <f>VLOOKUP(Tabla14[[#This Row],[id]],Tabla2[],'aux buscarv'!E$1,FALSE)</f>
        <v>2023</v>
      </c>
      <c r="F1838" s="61">
        <f>VLOOKUP(Tabla14[[#This Row],[id]],Tabla2[],'aux buscarv'!F$1,FALSE)</f>
        <v>17</v>
      </c>
      <c r="G1838" s="61" t="str">
        <f>VLOOKUP(Tabla14[[#This Row],[id]],Tabla2[],'aux buscarv'!G$1,FALSE)</f>
        <v>MDS</v>
      </c>
      <c r="H1838" s="61" t="str">
        <f>VLOOKUP(Tabla14[[#This Row],[id]],Tabla2[],'aux buscarv'!H$1,FALSE)</f>
        <v>BUENOS AIRES</v>
      </c>
      <c r="I1838" s="61">
        <f>VLOOKUP(Tabla14[[#This Row],[id]],Tabla2[],'aux buscarv'!I$1,FALSE)</f>
        <v>84</v>
      </c>
      <c r="J1838" s="61" t="str">
        <f>VLOOKUP(Tabla14[[#This Row],[id]],Tabla2[],'aux buscarv'!J$1,FALSE)</f>
        <v>CAÑUELAS</v>
      </c>
      <c r="K1838" s="61" t="str">
        <f>VLOOKUP(Tabla14[[#This Row],[id]],Tabla2[],'aux buscarv'!K$1,FALSE)</f>
        <v>EL TALADRO</v>
      </c>
      <c r="L1838" s="61" t="str">
        <f>VLOOKUP(Tabla14[[#This Row],[id]],Tabla2[],'aux buscarv'!L$1,FALSE)</f>
        <v>EL TALADRO</v>
      </c>
      <c r="M1838" s="61" t="str">
        <f>VLOOKUP(Tabla14[[#This Row],[id]],Tabla2[],'aux buscarv'!M$1,FALSE)</f>
        <v>ENTRE CAMINO DEL BICENTENARIO Y GUTIERREZ</v>
      </c>
      <c r="N1838" s="62" t="str">
        <f>VLOOKUP(Tabla14[[#This Row],[id]],Tabla2[],'aux buscarv'!N$1,FALSE)</f>
        <v>https://goo.gl/maps/RYBcS2Z5BLYjvfxx5</v>
      </c>
      <c r="O1838" t="s">
        <v>109</v>
      </c>
      <c r="P1838" t="s">
        <v>110</v>
      </c>
      <c r="Q1838" t="s">
        <v>120</v>
      </c>
      <c r="R1838">
        <v>9</v>
      </c>
    </row>
    <row r="1839" spans="1:18" x14ac:dyDescent="0.25">
      <c r="A1839" t="s">
        <v>1075</v>
      </c>
      <c r="B1839" s="46">
        <f>VLOOKUP(Tabla14[[#This Row],[id]],Tabla2[],'aux buscarv'!B$1,FALSE)</f>
        <v>45035</v>
      </c>
      <c r="C1839" s="61">
        <f>VLOOKUP(Tabla14[[#This Row],[id]],Tabla2[],'aux buscarv'!C$1,FALSE)</f>
        <v>19</v>
      </c>
      <c r="D1839" s="61">
        <f>VLOOKUP(Tabla14[[#This Row],[id]],Tabla2[],'aux buscarv'!D$1,FALSE)</f>
        <v>4</v>
      </c>
      <c r="E1839" s="61">
        <f>VLOOKUP(Tabla14[[#This Row],[id]],Tabla2[],'aux buscarv'!E$1,FALSE)</f>
        <v>2023</v>
      </c>
      <c r="F1839" s="61">
        <f>VLOOKUP(Tabla14[[#This Row],[id]],Tabla2[],'aux buscarv'!F$1,FALSE)</f>
        <v>17</v>
      </c>
      <c r="G1839" s="61" t="str">
        <f>VLOOKUP(Tabla14[[#This Row],[id]],Tabla2[],'aux buscarv'!G$1,FALSE)</f>
        <v>MDS</v>
      </c>
      <c r="H1839" s="61" t="str">
        <f>VLOOKUP(Tabla14[[#This Row],[id]],Tabla2[],'aux buscarv'!H$1,FALSE)</f>
        <v>BUENOS AIRES</v>
      </c>
      <c r="I1839" s="61">
        <f>VLOOKUP(Tabla14[[#This Row],[id]],Tabla2[],'aux buscarv'!I$1,FALSE)</f>
        <v>84</v>
      </c>
      <c r="J1839" s="61" t="str">
        <f>VLOOKUP(Tabla14[[#This Row],[id]],Tabla2[],'aux buscarv'!J$1,FALSE)</f>
        <v>CAÑUELAS</v>
      </c>
      <c r="K1839" s="61" t="str">
        <f>VLOOKUP(Tabla14[[#This Row],[id]],Tabla2[],'aux buscarv'!K$1,FALSE)</f>
        <v>EL TALADRO</v>
      </c>
      <c r="L1839" s="61" t="str">
        <f>VLOOKUP(Tabla14[[#This Row],[id]],Tabla2[],'aux buscarv'!L$1,FALSE)</f>
        <v>EL TALADRO</v>
      </c>
      <c r="M1839" s="61" t="str">
        <f>VLOOKUP(Tabla14[[#This Row],[id]],Tabla2[],'aux buscarv'!M$1,FALSE)</f>
        <v>ENTRE CAMINO DEL BICENTENARIO Y GUTIERREZ</v>
      </c>
      <c r="N1839" s="62" t="str">
        <f>VLOOKUP(Tabla14[[#This Row],[id]],Tabla2[],'aux buscarv'!N$1,FALSE)</f>
        <v>https://goo.gl/maps/RYBcS2Z5BLYjvfxx5</v>
      </c>
      <c r="O1839" t="s">
        <v>109</v>
      </c>
      <c r="P1839" t="s">
        <v>113</v>
      </c>
      <c r="Q1839" t="s">
        <v>112</v>
      </c>
      <c r="R1839">
        <v>4</v>
      </c>
    </row>
    <row r="1840" spans="1:18" x14ac:dyDescent="0.25">
      <c r="A1840" t="s">
        <v>1075</v>
      </c>
      <c r="B1840" s="46">
        <f>VLOOKUP(Tabla14[[#This Row],[id]],Tabla2[],'aux buscarv'!B$1,FALSE)</f>
        <v>45035</v>
      </c>
      <c r="C1840" s="61">
        <f>VLOOKUP(Tabla14[[#This Row],[id]],Tabla2[],'aux buscarv'!C$1,FALSE)</f>
        <v>19</v>
      </c>
      <c r="D1840" s="61">
        <f>VLOOKUP(Tabla14[[#This Row],[id]],Tabla2[],'aux buscarv'!D$1,FALSE)</f>
        <v>4</v>
      </c>
      <c r="E1840" s="61">
        <f>VLOOKUP(Tabla14[[#This Row],[id]],Tabla2[],'aux buscarv'!E$1,FALSE)</f>
        <v>2023</v>
      </c>
      <c r="F1840" s="61">
        <f>VLOOKUP(Tabla14[[#This Row],[id]],Tabla2[],'aux buscarv'!F$1,FALSE)</f>
        <v>17</v>
      </c>
      <c r="G1840" s="61" t="str">
        <f>VLOOKUP(Tabla14[[#This Row],[id]],Tabla2[],'aux buscarv'!G$1,FALSE)</f>
        <v>MDS</v>
      </c>
      <c r="H1840" s="61" t="str">
        <f>VLOOKUP(Tabla14[[#This Row],[id]],Tabla2[],'aux buscarv'!H$1,FALSE)</f>
        <v>BUENOS AIRES</v>
      </c>
      <c r="I1840" s="61">
        <f>VLOOKUP(Tabla14[[#This Row],[id]],Tabla2[],'aux buscarv'!I$1,FALSE)</f>
        <v>84</v>
      </c>
      <c r="J1840" s="61" t="str">
        <f>VLOOKUP(Tabla14[[#This Row],[id]],Tabla2[],'aux buscarv'!J$1,FALSE)</f>
        <v>CAÑUELAS</v>
      </c>
      <c r="K1840" s="61" t="str">
        <f>VLOOKUP(Tabla14[[#This Row],[id]],Tabla2[],'aux buscarv'!K$1,FALSE)</f>
        <v>EL TALADRO</v>
      </c>
      <c r="L1840" s="61" t="str">
        <f>VLOOKUP(Tabla14[[#This Row],[id]],Tabla2[],'aux buscarv'!L$1,FALSE)</f>
        <v>EL TALADRO</v>
      </c>
      <c r="M1840" s="61" t="str">
        <f>VLOOKUP(Tabla14[[#This Row],[id]],Tabla2[],'aux buscarv'!M$1,FALSE)</f>
        <v>ENTRE CAMINO DEL BICENTENARIO Y GUTIERREZ</v>
      </c>
      <c r="N1840" s="62" t="str">
        <f>VLOOKUP(Tabla14[[#This Row],[id]],Tabla2[],'aux buscarv'!N$1,FALSE)</f>
        <v>https://goo.gl/maps/RYBcS2Z5BLYjvfxx5</v>
      </c>
      <c r="O1840" t="s">
        <v>114</v>
      </c>
      <c r="P1840" t="s">
        <v>115</v>
      </c>
      <c r="Q1840" t="s">
        <v>111</v>
      </c>
      <c r="R1840">
        <v>4</v>
      </c>
    </row>
    <row r="1841" spans="1:18" x14ac:dyDescent="0.25">
      <c r="A1841" t="s">
        <v>1075</v>
      </c>
      <c r="B1841" s="46">
        <f>VLOOKUP(Tabla14[[#This Row],[id]],Tabla2[],'aux buscarv'!B$1,FALSE)</f>
        <v>45035</v>
      </c>
      <c r="C1841" s="61">
        <f>VLOOKUP(Tabla14[[#This Row],[id]],Tabla2[],'aux buscarv'!C$1,FALSE)</f>
        <v>19</v>
      </c>
      <c r="D1841" s="61">
        <f>VLOOKUP(Tabla14[[#This Row],[id]],Tabla2[],'aux buscarv'!D$1,FALSE)</f>
        <v>4</v>
      </c>
      <c r="E1841" s="61">
        <f>VLOOKUP(Tabla14[[#This Row],[id]],Tabla2[],'aux buscarv'!E$1,FALSE)</f>
        <v>2023</v>
      </c>
      <c r="F1841" s="61">
        <f>VLOOKUP(Tabla14[[#This Row],[id]],Tabla2[],'aux buscarv'!F$1,FALSE)</f>
        <v>17</v>
      </c>
      <c r="G1841" s="61" t="str">
        <f>VLOOKUP(Tabla14[[#This Row],[id]],Tabla2[],'aux buscarv'!G$1,FALSE)</f>
        <v>MDS</v>
      </c>
      <c r="H1841" s="61" t="str">
        <f>VLOOKUP(Tabla14[[#This Row],[id]],Tabla2[],'aux buscarv'!H$1,FALSE)</f>
        <v>BUENOS AIRES</v>
      </c>
      <c r="I1841" s="61">
        <f>VLOOKUP(Tabla14[[#This Row],[id]],Tabla2[],'aux buscarv'!I$1,FALSE)</f>
        <v>84</v>
      </c>
      <c r="J1841" s="61" t="str">
        <f>VLOOKUP(Tabla14[[#This Row],[id]],Tabla2[],'aux buscarv'!J$1,FALSE)</f>
        <v>CAÑUELAS</v>
      </c>
      <c r="K1841" s="61" t="str">
        <f>VLOOKUP(Tabla14[[#This Row],[id]],Tabla2[],'aux buscarv'!K$1,FALSE)</f>
        <v>EL TALADRO</v>
      </c>
      <c r="L1841" s="61" t="str">
        <f>VLOOKUP(Tabla14[[#This Row],[id]],Tabla2[],'aux buscarv'!L$1,FALSE)</f>
        <v>EL TALADRO</v>
      </c>
      <c r="M1841" s="61" t="str">
        <f>VLOOKUP(Tabla14[[#This Row],[id]],Tabla2[],'aux buscarv'!M$1,FALSE)</f>
        <v>ENTRE CAMINO DEL BICENTENARIO Y GUTIERREZ</v>
      </c>
      <c r="N1841" s="62" t="str">
        <f>VLOOKUP(Tabla14[[#This Row],[id]],Tabla2[],'aux buscarv'!N$1,FALSE)</f>
        <v>https://goo.gl/maps/RYBcS2Z5BLYjvfxx5</v>
      </c>
      <c r="O1841" t="s">
        <v>114</v>
      </c>
      <c r="P1841" t="s">
        <v>123</v>
      </c>
      <c r="Q1841" t="s">
        <v>124</v>
      </c>
      <c r="R1841">
        <v>3</v>
      </c>
    </row>
    <row r="1842" spans="1:18" x14ac:dyDescent="0.25">
      <c r="A1842" t="s">
        <v>1075</v>
      </c>
      <c r="B1842" s="46">
        <f>VLOOKUP(Tabla14[[#This Row],[id]],Tabla2[],'aux buscarv'!B$1,FALSE)</f>
        <v>45035</v>
      </c>
      <c r="C1842" s="61">
        <f>VLOOKUP(Tabla14[[#This Row],[id]],Tabla2[],'aux buscarv'!C$1,FALSE)</f>
        <v>19</v>
      </c>
      <c r="D1842" s="61">
        <f>VLOOKUP(Tabla14[[#This Row],[id]],Tabla2[],'aux buscarv'!D$1,FALSE)</f>
        <v>4</v>
      </c>
      <c r="E1842" s="61">
        <f>VLOOKUP(Tabla14[[#This Row],[id]],Tabla2[],'aux buscarv'!E$1,FALSE)</f>
        <v>2023</v>
      </c>
      <c r="F1842" s="61">
        <f>VLOOKUP(Tabla14[[#This Row],[id]],Tabla2[],'aux buscarv'!F$1,FALSE)</f>
        <v>17</v>
      </c>
      <c r="G1842" s="61" t="str">
        <f>VLOOKUP(Tabla14[[#This Row],[id]],Tabla2[],'aux buscarv'!G$1,FALSE)</f>
        <v>MDS</v>
      </c>
      <c r="H1842" s="61" t="str">
        <f>VLOOKUP(Tabla14[[#This Row],[id]],Tabla2[],'aux buscarv'!H$1,FALSE)</f>
        <v>BUENOS AIRES</v>
      </c>
      <c r="I1842" s="61">
        <f>VLOOKUP(Tabla14[[#This Row],[id]],Tabla2[],'aux buscarv'!I$1,FALSE)</f>
        <v>84</v>
      </c>
      <c r="J1842" s="61" t="str">
        <f>VLOOKUP(Tabla14[[#This Row],[id]],Tabla2[],'aux buscarv'!J$1,FALSE)</f>
        <v>CAÑUELAS</v>
      </c>
      <c r="K1842" s="61" t="str">
        <f>VLOOKUP(Tabla14[[#This Row],[id]],Tabla2[],'aux buscarv'!K$1,FALSE)</f>
        <v>EL TALADRO</v>
      </c>
      <c r="L1842" s="61" t="str">
        <f>VLOOKUP(Tabla14[[#This Row],[id]],Tabla2[],'aux buscarv'!L$1,FALSE)</f>
        <v>EL TALADRO</v>
      </c>
      <c r="M1842" s="61" t="str">
        <f>VLOOKUP(Tabla14[[#This Row],[id]],Tabla2[],'aux buscarv'!M$1,FALSE)</f>
        <v>ENTRE CAMINO DEL BICENTENARIO Y GUTIERREZ</v>
      </c>
      <c r="N1842" s="62" t="str">
        <f>VLOOKUP(Tabla14[[#This Row],[id]],Tabla2[],'aux buscarv'!N$1,FALSE)</f>
        <v>https://goo.gl/maps/RYBcS2Z5BLYjvfxx5</v>
      </c>
      <c r="O1842" t="s">
        <v>114</v>
      </c>
      <c r="P1842" t="s">
        <v>123</v>
      </c>
      <c r="Q1842" t="s">
        <v>111</v>
      </c>
      <c r="R1842">
        <v>54</v>
      </c>
    </row>
    <row r="1843" spans="1:18" x14ac:dyDescent="0.25">
      <c r="A1843" t="s">
        <v>1075</v>
      </c>
      <c r="B1843" s="46">
        <f>VLOOKUP(Tabla14[[#This Row],[id]],Tabla2[],'aux buscarv'!B$1,FALSE)</f>
        <v>45035</v>
      </c>
      <c r="C1843" s="61">
        <f>VLOOKUP(Tabla14[[#This Row],[id]],Tabla2[],'aux buscarv'!C$1,FALSE)</f>
        <v>19</v>
      </c>
      <c r="D1843" s="61">
        <f>VLOOKUP(Tabla14[[#This Row],[id]],Tabla2[],'aux buscarv'!D$1,FALSE)</f>
        <v>4</v>
      </c>
      <c r="E1843" s="61">
        <f>VLOOKUP(Tabla14[[#This Row],[id]],Tabla2[],'aux buscarv'!E$1,FALSE)</f>
        <v>2023</v>
      </c>
      <c r="F1843" s="61">
        <f>VLOOKUP(Tabla14[[#This Row],[id]],Tabla2[],'aux buscarv'!F$1,FALSE)</f>
        <v>17</v>
      </c>
      <c r="G1843" s="61" t="str">
        <f>VLOOKUP(Tabla14[[#This Row],[id]],Tabla2[],'aux buscarv'!G$1,FALSE)</f>
        <v>MDS</v>
      </c>
      <c r="H1843" s="61" t="str">
        <f>VLOOKUP(Tabla14[[#This Row],[id]],Tabla2[],'aux buscarv'!H$1,FALSE)</f>
        <v>BUENOS AIRES</v>
      </c>
      <c r="I1843" s="61">
        <f>VLOOKUP(Tabla14[[#This Row],[id]],Tabla2[],'aux buscarv'!I$1,FALSE)</f>
        <v>84</v>
      </c>
      <c r="J1843" s="61" t="str">
        <f>VLOOKUP(Tabla14[[#This Row],[id]],Tabla2[],'aux buscarv'!J$1,FALSE)</f>
        <v>CAÑUELAS</v>
      </c>
      <c r="K1843" s="61" t="str">
        <f>VLOOKUP(Tabla14[[#This Row],[id]],Tabla2[],'aux buscarv'!K$1,FALSE)</f>
        <v>EL TALADRO</v>
      </c>
      <c r="L1843" s="61" t="str">
        <f>VLOOKUP(Tabla14[[#This Row],[id]],Tabla2[],'aux buscarv'!L$1,FALSE)</f>
        <v>EL TALADRO</v>
      </c>
      <c r="M1843" s="61" t="str">
        <f>VLOOKUP(Tabla14[[#This Row],[id]],Tabla2[],'aux buscarv'!M$1,FALSE)</f>
        <v>ENTRE CAMINO DEL BICENTENARIO Y GUTIERREZ</v>
      </c>
      <c r="N1843" s="62" t="str">
        <f>VLOOKUP(Tabla14[[#This Row],[id]],Tabla2[],'aux buscarv'!N$1,FALSE)</f>
        <v>https://goo.gl/maps/RYBcS2Z5BLYjvfxx5</v>
      </c>
      <c r="O1843" t="s">
        <v>129</v>
      </c>
      <c r="P1843" t="s">
        <v>1024</v>
      </c>
      <c r="Q1843" t="s">
        <v>111</v>
      </c>
      <c r="R1843">
        <v>8</v>
      </c>
    </row>
    <row r="1844" spans="1:18" x14ac:dyDescent="0.25">
      <c r="A1844" t="s">
        <v>1075</v>
      </c>
      <c r="B1844" s="46">
        <f>VLOOKUP(Tabla14[[#This Row],[id]],Tabla2[],'aux buscarv'!B$1,FALSE)</f>
        <v>45035</v>
      </c>
      <c r="C1844" s="61">
        <f>VLOOKUP(Tabla14[[#This Row],[id]],Tabla2[],'aux buscarv'!C$1,FALSE)</f>
        <v>19</v>
      </c>
      <c r="D1844" s="61">
        <f>VLOOKUP(Tabla14[[#This Row],[id]],Tabla2[],'aux buscarv'!D$1,FALSE)</f>
        <v>4</v>
      </c>
      <c r="E1844" s="61">
        <f>VLOOKUP(Tabla14[[#This Row],[id]],Tabla2[],'aux buscarv'!E$1,FALSE)</f>
        <v>2023</v>
      </c>
      <c r="F1844" s="61">
        <f>VLOOKUP(Tabla14[[#This Row],[id]],Tabla2[],'aux buscarv'!F$1,FALSE)</f>
        <v>17</v>
      </c>
      <c r="G1844" s="61" t="str">
        <f>VLOOKUP(Tabla14[[#This Row],[id]],Tabla2[],'aux buscarv'!G$1,FALSE)</f>
        <v>MDS</v>
      </c>
      <c r="H1844" s="61" t="str">
        <f>VLOOKUP(Tabla14[[#This Row],[id]],Tabla2[],'aux buscarv'!H$1,FALSE)</f>
        <v>BUENOS AIRES</v>
      </c>
      <c r="I1844" s="61">
        <f>VLOOKUP(Tabla14[[#This Row],[id]],Tabla2[],'aux buscarv'!I$1,FALSE)</f>
        <v>84</v>
      </c>
      <c r="J1844" s="61" t="str">
        <f>VLOOKUP(Tabla14[[#This Row],[id]],Tabla2[],'aux buscarv'!J$1,FALSE)</f>
        <v>CAÑUELAS</v>
      </c>
      <c r="K1844" s="61" t="str">
        <f>VLOOKUP(Tabla14[[#This Row],[id]],Tabla2[],'aux buscarv'!K$1,FALSE)</f>
        <v>EL TALADRO</v>
      </c>
      <c r="L1844" s="61" t="str">
        <f>VLOOKUP(Tabla14[[#This Row],[id]],Tabla2[],'aux buscarv'!L$1,FALSE)</f>
        <v>EL TALADRO</v>
      </c>
      <c r="M1844" s="61" t="str">
        <f>VLOOKUP(Tabla14[[#This Row],[id]],Tabla2[],'aux buscarv'!M$1,FALSE)</f>
        <v>ENTRE CAMINO DEL BICENTENARIO Y GUTIERREZ</v>
      </c>
      <c r="N1844" s="62" t="str">
        <f>VLOOKUP(Tabla14[[#This Row],[id]],Tabla2[],'aux buscarv'!N$1,FALSE)</f>
        <v>https://goo.gl/maps/RYBcS2Z5BLYjvfxx5</v>
      </c>
      <c r="O1844" t="s">
        <v>129</v>
      </c>
      <c r="P1844" t="s">
        <v>1024</v>
      </c>
      <c r="Q1844" t="s">
        <v>132</v>
      </c>
      <c r="R1844">
        <v>2</v>
      </c>
    </row>
    <row r="1845" spans="1:18" x14ac:dyDescent="0.25">
      <c r="A1845" t="s">
        <v>1075</v>
      </c>
      <c r="B1845" s="46">
        <f>VLOOKUP(Tabla14[[#This Row],[id]],Tabla2[],'aux buscarv'!B$1,FALSE)</f>
        <v>45035</v>
      </c>
      <c r="C1845" s="61">
        <f>VLOOKUP(Tabla14[[#This Row],[id]],Tabla2[],'aux buscarv'!C$1,FALSE)</f>
        <v>19</v>
      </c>
      <c r="D1845" s="61">
        <f>VLOOKUP(Tabla14[[#This Row],[id]],Tabla2[],'aux buscarv'!D$1,FALSE)</f>
        <v>4</v>
      </c>
      <c r="E1845" s="61">
        <f>VLOOKUP(Tabla14[[#This Row],[id]],Tabla2[],'aux buscarv'!E$1,FALSE)</f>
        <v>2023</v>
      </c>
      <c r="F1845" s="61">
        <f>VLOOKUP(Tabla14[[#This Row],[id]],Tabla2[],'aux buscarv'!F$1,FALSE)</f>
        <v>17</v>
      </c>
      <c r="G1845" s="61" t="str">
        <f>VLOOKUP(Tabla14[[#This Row],[id]],Tabla2[],'aux buscarv'!G$1,FALSE)</f>
        <v>MDS</v>
      </c>
      <c r="H1845" s="61" t="str">
        <f>VLOOKUP(Tabla14[[#This Row],[id]],Tabla2[],'aux buscarv'!H$1,FALSE)</f>
        <v>BUENOS AIRES</v>
      </c>
      <c r="I1845" s="61">
        <f>VLOOKUP(Tabla14[[#This Row],[id]],Tabla2[],'aux buscarv'!I$1,FALSE)</f>
        <v>84</v>
      </c>
      <c r="J1845" s="61" t="str">
        <f>VLOOKUP(Tabla14[[#This Row],[id]],Tabla2[],'aux buscarv'!J$1,FALSE)</f>
        <v>CAÑUELAS</v>
      </c>
      <c r="K1845" s="61" t="str">
        <f>VLOOKUP(Tabla14[[#This Row],[id]],Tabla2[],'aux buscarv'!K$1,FALSE)</f>
        <v>EL TALADRO</v>
      </c>
      <c r="L1845" s="61" t="str">
        <f>VLOOKUP(Tabla14[[#This Row],[id]],Tabla2[],'aux buscarv'!L$1,FALSE)</f>
        <v>EL TALADRO</v>
      </c>
      <c r="M1845" s="61" t="str">
        <f>VLOOKUP(Tabla14[[#This Row],[id]],Tabla2[],'aux buscarv'!M$1,FALSE)</f>
        <v>ENTRE CAMINO DEL BICENTENARIO Y GUTIERREZ</v>
      </c>
      <c r="N1845" s="62" t="str">
        <f>VLOOKUP(Tabla14[[#This Row],[id]],Tabla2[],'aux buscarv'!N$1,FALSE)</f>
        <v>https://goo.gl/maps/RYBcS2Z5BLYjvfxx5</v>
      </c>
      <c r="O1845" t="s">
        <v>129</v>
      </c>
      <c r="P1845" t="s">
        <v>1024</v>
      </c>
      <c r="Q1845" t="s">
        <v>136</v>
      </c>
      <c r="R1845">
        <v>6</v>
      </c>
    </row>
    <row r="1846" spans="1:18" x14ac:dyDescent="0.25">
      <c r="A1846" t="s">
        <v>1075</v>
      </c>
      <c r="B1846" s="46">
        <f>VLOOKUP(Tabla14[[#This Row],[id]],Tabla2[],'aux buscarv'!B$1,FALSE)</f>
        <v>45035</v>
      </c>
      <c r="C1846" s="61">
        <f>VLOOKUP(Tabla14[[#This Row],[id]],Tabla2[],'aux buscarv'!C$1,FALSE)</f>
        <v>19</v>
      </c>
      <c r="D1846" s="61">
        <f>VLOOKUP(Tabla14[[#This Row],[id]],Tabla2[],'aux buscarv'!D$1,FALSE)</f>
        <v>4</v>
      </c>
      <c r="E1846" s="61">
        <f>VLOOKUP(Tabla14[[#This Row],[id]],Tabla2[],'aux buscarv'!E$1,FALSE)</f>
        <v>2023</v>
      </c>
      <c r="F1846" s="61">
        <f>VLOOKUP(Tabla14[[#This Row],[id]],Tabla2[],'aux buscarv'!F$1,FALSE)</f>
        <v>17</v>
      </c>
      <c r="G1846" s="61" t="str">
        <f>VLOOKUP(Tabla14[[#This Row],[id]],Tabla2[],'aux buscarv'!G$1,FALSE)</f>
        <v>MDS</v>
      </c>
      <c r="H1846" s="61" t="str">
        <f>VLOOKUP(Tabla14[[#This Row],[id]],Tabla2[],'aux buscarv'!H$1,FALSE)</f>
        <v>BUENOS AIRES</v>
      </c>
      <c r="I1846" s="61">
        <f>VLOOKUP(Tabla14[[#This Row],[id]],Tabla2[],'aux buscarv'!I$1,FALSE)</f>
        <v>84</v>
      </c>
      <c r="J1846" s="61" t="str">
        <f>VLOOKUP(Tabla14[[#This Row],[id]],Tabla2[],'aux buscarv'!J$1,FALSE)</f>
        <v>CAÑUELAS</v>
      </c>
      <c r="K1846" s="61" t="str">
        <f>VLOOKUP(Tabla14[[#This Row],[id]],Tabla2[],'aux buscarv'!K$1,FALSE)</f>
        <v>EL TALADRO</v>
      </c>
      <c r="L1846" s="61" t="str">
        <f>VLOOKUP(Tabla14[[#This Row],[id]],Tabla2[],'aux buscarv'!L$1,FALSE)</f>
        <v>EL TALADRO</v>
      </c>
      <c r="M1846" s="61" t="str">
        <f>VLOOKUP(Tabla14[[#This Row],[id]],Tabla2[],'aux buscarv'!M$1,FALSE)</f>
        <v>ENTRE CAMINO DEL BICENTENARIO Y GUTIERREZ</v>
      </c>
      <c r="N1846" s="62" t="str">
        <f>VLOOKUP(Tabla14[[#This Row],[id]],Tabla2[],'aux buscarv'!N$1,FALSE)</f>
        <v>https://goo.gl/maps/RYBcS2Z5BLYjvfxx5</v>
      </c>
      <c r="O1846" t="s">
        <v>129</v>
      </c>
      <c r="P1846" t="s">
        <v>1024</v>
      </c>
      <c r="Q1846" t="s">
        <v>121</v>
      </c>
      <c r="R1846">
        <v>1</v>
      </c>
    </row>
    <row r="1847" spans="1:18" x14ac:dyDescent="0.25">
      <c r="A1847" t="s">
        <v>1075</v>
      </c>
      <c r="B1847" s="46">
        <f>VLOOKUP(Tabla14[[#This Row],[id]],Tabla2[],'aux buscarv'!B$1,FALSE)</f>
        <v>45035</v>
      </c>
      <c r="C1847" s="61">
        <f>VLOOKUP(Tabla14[[#This Row],[id]],Tabla2[],'aux buscarv'!C$1,FALSE)</f>
        <v>19</v>
      </c>
      <c r="D1847" s="61">
        <f>VLOOKUP(Tabla14[[#This Row],[id]],Tabla2[],'aux buscarv'!D$1,FALSE)</f>
        <v>4</v>
      </c>
      <c r="E1847" s="61">
        <f>VLOOKUP(Tabla14[[#This Row],[id]],Tabla2[],'aux buscarv'!E$1,FALSE)</f>
        <v>2023</v>
      </c>
      <c r="F1847" s="61">
        <f>VLOOKUP(Tabla14[[#This Row],[id]],Tabla2[],'aux buscarv'!F$1,FALSE)</f>
        <v>17</v>
      </c>
      <c r="G1847" s="61" t="str">
        <f>VLOOKUP(Tabla14[[#This Row],[id]],Tabla2[],'aux buscarv'!G$1,FALSE)</f>
        <v>MDS</v>
      </c>
      <c r="H1847" s="61" t="str">
        <f>VLOOKUP(Tabla14[[#This Row],[id]],Tabla2[],'aux buscarv'!H$1,FALSE)</f>
        <v>BUENOS AIRES</v>
      </c>
      <c r="I1847" s="61">
        <f>VLOOKUP(Tabla14[[#This Row],[id]],Tabla2[],'aux buscarv'!I$1,FALSE)</f>
        <v>84</v>
      </c>
      <c r="J1847" s="61" t="str">
        <f>VLOOKUP(Tabla14[[#This Row],[id]],Tabla2[],'aux buscarv'!J$1,FALSE)</f>
        <v>CAÑUELAS</v>
      </c>
      <c r="K1847" s="61" t="str">
        <f>VLOOKUP(Tabla14[[#This Row],[id]],Tabla2[],'aux buscarv'!K$1,FALSE)</f>
        <v>EL TALADRO</v>
      </c>
      <c r="L1847" s="61" t="str">
        <f>VLOOKUP(Tabla14[[#This Row],[id]],Tabla2[],'aux buscarv'!L$1,FALSE)</f>
        <v>EL TALADRO</v>
      </c>
      <c r="M1847" s="61" t="str">
        <f>VLOOKUP(Tabla14[[#This Row],[id]],Tabla2[],'aux buscarv'!M$1,FALSE)</f>
        <v>ENTRE CAMINO DEL BICENTENARIO Y GUTIERREZ</v>
      </c>
      <c r="N1847" s="62" t="str">
        <f>VLOOKUP(Tabla14[[#This Row],[id]],Tabla2[],'aux buscarv'!N$1,FALSE)</f>
        <v>https://goo.gl/maps/RYBcS2Z5BLYjvfxx5</v>
      </c>
      <c r="O1847" t="s">
        <v>151</v>
      </c>
      <c r="P1847" t="s">
        <v>151</v>
      </c>
      <c r="Q1847" t="s">
        <v>111</v>
      </c>
      <c r="R1847">
        <v>8</v>
      </c>
    </row>
    <row r="1848" spans="1:18" x14ac:dyDescent="0.25">
      <c r="A1848" t="s">
        <v>1075</v>
      </c>
      <c r="B1848" s="46">
        <f>VLOOKUP(Tabla14[[#This Row],[id]],Tabla2[],'aux buscarv'!B$1,FALSE)</f>
        <v>45035</v>
      </c>
      <c r="C1848" s="61">
        <f>VLOOKUP(Tabla14[[#This Row],[id]],Tabla2[],'aux buscarv'!C$1,FALSE)</f>
        <v>19</v>
      </c>
      <c r="D1848" s="61">
        <f>VLOOKUP(Tabla14[[#This Row],[id]],Tabla2[],'aux buscarv'!D$1,FALSE)</f>
        <v>4</v>
      </c>
      <c r="E1848" s="61">
        <f>VLOOKUP(Tabla14[[#This Row],[id]],Tabla2[],'aux buscarv'!E$1,FALSE)</f>
        <v>2023</v>
      </c>
      <c r="F1848" s="61">
        <f>VLOOKUP(Tabla14[[#This Row],[id]],Tabla2[],'aux buscarv'!F$1,FALSE)</f>
        <v>17</v>
      </c>
      <c r="G1848" s="61" t="str">
        <f>VLOOKUP(Tabla14[[#This Row],[id]],Tabla2[],'aux buscarv'!G$1,FALSE)</f>
        <v>MDS</v>
      </c>
      <c r="H1848" s="61" t="str">
        <f>VLOOKUP(Tabla14[[#This Row],[id]],Tabla2[],'aux buscarv'!H$1,FALSE)</f>
        <v>BUENOS AIRES</v>
      </c>
      <c r="I1848" s="61">
        <f>VLOOKUP(Tabla14[[#This Row],[id]],Tabla2[],'aux buscarv'!I$1,FALSE)</f>
        <v>84</v>
      </c>
      <c r="J1848" s="61" t="str">
        <f>VLOOKUP(Tabla14[[#This Row],[id]],Tabla2[],'aux buscarv'!J$1,FALSE)</f>
        <v>CAÑUELAS</v>
      </c>
      <c r="K1848" s="61" t="str">
        <f>VLOOKUP(Tabla14[[#This Row],[id]],Tabla2[],'aux buscarv'!K$1,FALSE)</f>
        <v>EL TALADRO</v>
      </c>
      <c r="L1848" s="61" t="str">
        <f>VLOOKUP(Tabla14[[#This Row],[id]],Tabla2[],'aux buscarv'!L$1,FALSE)</f>
        <v>EL TALADRO</v>
      </c>
      <c r="M1848" s="61" t="str">
        <f>VLOOKUP(Tabla14[[#This Row],[id]],Tabla2[],'aux buscarv'!M$1,FALSE)</f>
        <v>ENTRE CAMINO DEL BICENTENARIO Y GUTIERREZ</v>
      </c>
      <c r="N1848" s="62" t="str">
        <f>VLOOKUP(Tabla14[[#This Row],[id]],Tabla2[],'aux buscarv'!N$1,FALSE)</f>
        <v>https://goo.gl/maps/RYBcS2Z5BLYjvfxx5</v>
      </c>
      <c r="O1848" t="s">
        <v>151</v>
      </c>
      <c r="P1848" t="s">
        <v>151</v>
      </c>
      <c r="Q1848" t="s">
        <v>142</v>
      </c>
      <c r="R1848">
        <v>8</v>
      </c>
    </row>
    <row r="1849" spans="1:18" x14ac:dyDescent="0.25">
      <c r="A1849" t="s">
        <v>1064</v>
      </c>
      <c r="B1849" s="46">
        <f>VLOOKUP(Tabla14[[#This Row],[id]],Tabla2[],'aux buscarv'!B$1,FALSE)</f>
        <v>45035</v>
      </c>
      <c r="C1849" s="61">
        <f>VLOOKUP(Tabla14[[#This Row],[id]],Tabla2[],'aux buscarv'!C$1,FALSE)</f>
        <v>19</v>
      </c>
      <c r="D1849" s="61">
        <f>VLOOKUP(Tabla14[[#This Row],[id]],Tabla2[],'aux buscarv'!D$1,FALSE)</f>
        <v>4</v>
      </c>
      <c r="E1849" s="61">
        <f>VLOOKUP(Tabla14[[#This Row],[id]],Tabla2[],'aux buscarv'!E$1,FALSE)</f>
        <v>2023</v>
      </c>
      <c r="F1849" s="61">
        <f>VLOOKUP(Tabla14[[#This Row],[id]],Tabla2[],'aux buscarv'!F$1,FALSE)</f>
        <v>17</v>
      </c>
      <c r="G1849" s="61" t="str">
        <f>VLOOKUP(Tabla14[[#This Row],[id]],Tabla2[],'aux buscarv'!G$1,FALSE)</f>
        <v>DAPPTE</v>
      </c>
      <c r="H1849" s="61" t="str">
        <f>VLOOKUP(Tabla14[[#This Row],[id]],Tabla2[],'aux buscarv'!H$1,FALSE)</f>
        <v>CABA</v>
      </c>
      <c r="I1849" s="61">
        <f>VLOOKUP(Tabla14[[#This Row],[id]],Tabla2[],'aux buscarv'!I$1,FALSE)</f>
        <v>81</v>
      </c>
      <c r="J1849" s="61" t="str">
        <f>VLOOKUP(Tabla14[[#This Row],[id]],Tabla2[],'aux buscarv'!J$1,FALSE)</f>
        <v>COMUNA 1</v>
      </c>
      <c r="K1849" s="61" t="str">
        <f>VLOOKUP(Tabla14[[#This Row],[id]],Tabla2[],'aux buscarv'!K$1,FALSE)</f>
        <v>MONSERRAT</v>
      </c>
      <c r="L1849" s="61" t="str">
        <f>VLOOKUP(Tabla14[[#This Row],[id]],Tabla2[],'aux buscarv'!L$1,FALSE)</f>
        <v>PLAZOLETA ENFRENTE ENFRENTE DEL MSAL</v>
      </c>
      <c r="M1849" s="61" t="str">
        <f>VLOOKUP(Tabla14[[#This Row],[id]],Tabla2[],'aux buscarv'!M$1,FALSE)</f>
        <v>MORENO ENTRE LIMA Y 9 DE JULIO</v>
      </c>
      <c r="N1849" s="62" t="str">
        <f>VLOOKUP(Tabla14[[#This Row],[id]],Tabla2[],'aux buscarv'!N$1,FALSE)</f>
        <v>https://goo.gl/maps/9axx7t38LgUDZ6uL7</v>
      </c>
      <c r="O1849" t="s">
        <v>109</v>
      </c>
      <c r="P1849" t="s">
        <v>110</v>
      </c>
      <c r="Q1849" t="s">
        <v>111</v>
      </c>
      <c r="R1849">
        <v>90</v>
      </c>
    </row>
    <row r="1850" spans="1:18" x14ac:dyDescent="0.25">
      <c r="A1850" t="s">
        <v>1064</v>
      </c>
      <c r="B1850" s="46">
        <f>VLOOKUP(Tabla14[[#This Row],[id]],Tabla2[],'aux buscarv'!B$1,FALSE)</f>
        <v>45035</v>
      </c>
      <c r="C1850" s="61">
        <f>VLOOKUP(Tabla14[[#This Row],[id]],Tabla2[],'aux buscarv'!C$1,FALSE)</f>
        <v>19</v>
      </c>
      <c r="D1850" s="61">
        <f>VLOOKUP(Tabla14[[#This Row],[id]],Tabla2[],'aux buscarv'!D$1,FALSE)</f>
        <v>4</v>
      </c>
      <c r="E1850" s="61">
        <f>VLOOKUP(Tabla14[[#This Row],[id]],Tabla2[],'aux buscarv'!E$1,FALSE)</f>
        <v>2023</v>
      </c>
      <c r="F1850" s="61">
        <f>VLOOKUP(Tabla14[[#This Row],[id]],Tabla2[],'aux buscarv'!F$1,FALSE)</f>
        <v>17</v>
      </c>
      <c r="G1850" s="61" t="str">
        <f>VLOOKUP(Tabla14[[#This Row],[id]],Tabla2[],'aux buscarv'!G$1,FALSE)</f>
        <v>DAPPTE</v>
      </c>
      <c r="H1850" s="61" t="str">
        <f>VLOOKUP(Tabla14[[#This Row],[id]],Tabla2[],'aux buscarv'!H$1,FALSE)</f>
        <v>CABA</v>
      </c>
      <c r="I1850" s="61">
        <f>VLOOKUP(Tabla14[[#This Row],[id]],Tabla2[],'aux buscarv'!I$1,FALSE)</f>
        <v>81</v>
      </c>
      <c r="J1850" s="61" t="str">
        <f>VLOOKUP(Tabla14[[#This Row],[id]],Tabla2[],'aux buscarv'!J$1,FALSE)</f>
        <v>COMUNA 1</v>
      </c>
      <c r="K1850" s="61" t="str">
        <f>VLOOKUP(Tabla14[[#This Row],[id]],Tabla2[],'aux buscarv'!K$1,FALSE)</f>
        <v>MONSERRAT</v>
      </c>
      <c r="L1850" s="61" t="str">
        <f>VLOOKUP(Tabla14[[#This Row],[id]],Tabla2[],'aux buscarv'!L$1,FALSE)</f>
        <v>PLAZOLETA ENFRENTE ENFRENTE DEL MSAL</v>
      </c>
      <c r="M1850" s="61" t="str">
        <f>VLOOKUP(Tabla14[[#This Row],[id]],Tabla2[],'aux buscarv'!M$1,FALSE)</f>
        <v>MORENO ENTRE LIMA Y 9 DE JULIO</v>
      </c>
      <c r="N1850" s="62" t="str">
        <f>VLOOKUP(Tabla14[[#This Row],[id]],Tabla2[],'aux buscarv'!N$1,FALSE)</f>
        <v>https://goo.gl/maps/9axx7t38LgUDZ6uL7</v>
      </c>
      <c r="O1850" t="s">
        <v>109</v>
      </c>
      <c r="P1850" t="s">
        <v>110</v>
      </c>
      <c r="Q1850" t="s">
        <v>112</v>
      </c>
      <c r="R1850">
        <v>149</v>
      </c>
    </row>
    <row r="1851" spans="1:18" x14ac:dyDescent="0.25">
      <c r="A1851" t="s">
        <v>1064</v>
      </c>
      <c r="B1851" s="46">
        <f>VLOOKUP(Tabla14[[#This Row],[id]],Tabla2[],'aux buscarv'!B$1,FALSE)</f>
        <v>45035</v>
      </c>
      <c r="C1851" s="61">
        <f>VLOOKUP(Tabla14[[#This Row],[id]],Tabla2[],'aux buscarv'!C$1,FALSE)</f>
        <v>19</v>
      </c>
      <c r="D1851" s="61">
        <f>VLOOKUP(Tabla14[[#This Row],[id]],Tabla2[],'aux buscarv'!D$1,FALSE)</f>
        <v>4</v>
      </c>
      <c r="E1851" s="61">
        <f>VLOOKUP(Tabla14[[#This Row],[id]],Tabla2[],'aux buscarv'!E$1,FALSE)</f>
        <v>2023</v>
      </c>
      <c r="F1851" s="61">
        <f>VLOOKUP(Tabla14[[#This Row],[id]],Tabla2[],'aux buscarv'!F$1,FALSE)</f>
        <v>17</v>
      </c>
      <c r="G1851" s="61" t="str">
        <f>VLOOKUP(Tabla14[[#This Row],[id]],Tabla2[],'aux buscarv'!G$1,FALSE)</f>
        <v>DAPPTE</v>
      </c>
      <c r="H1851" s="61" t="str">
        <f>VLOOKUP(Tabla14[[#This Row],[id]],Tabla2[],'aux buscarv'!H$1,FALSE)</f>
        <v>CABA</v>
      </c>
      <c r="I1851" s="61">
        <f>VLOOKUP(Tabla14[[#This Row],[id]],Tabla2[],'aux buscarv'!I$1,FALSE)</f>
        <v>81</v>
      </c>
      <c r="J1851" s="61" t="str">
        <f>VLOOKUP(Tabla14[[#This Row],[id]],Tabla2[],'aux buscarv'!J$1,FALSE)</f>
        <v>COMUNA 1</v>
      </c>
      <c r="K1851" s="61" t="str">
        <f>VLOOKUP(Tabla14[[#This Row],[id]],Tabla2[],'aux buscarv'!K$1,FALSE)</f>
        <v>MONSERRAT</v>
      </c>
      <c r="L1851" s="61" t="str">
        <f>VLOOKUP(Tabla14[[#This Row],[id]],Tabla2[],'aux buscarv'!L$1,FALSE)</f>
        <v>PLAZOLETA ENFRENTE ENFRENTE DEL MSAL</v>
      </c>
      <c r="M1851" s="61" t="str">
        <f>VLOOKUP(Tabla14[[#This Row],[id]],Tabla2[],'aux buscarv'!M$1,FALSE)</f>
        <v>MORENO ENTRE LIMA Y 9 DE JULIO</v>
      </c>
      <c r="N1851" s="62" t="str">
        <f>VLOOKUP(Tabla14[[#This Row],[id]],Tabla2[],'aux buscarv'!N$1,FALSE)</f>
        <v>https://goo.gl/maps/9axx7t38LgUDZ6uL7</v>
      </c>
      <c r="O1851" t="s">
        <v>109</v>
      </c>
      <c r="P1851" t="s">
        <v>113</v>
      </c>
      <c r="Q1851" t="s">
        <v>112</v>
      </c>
      <c r="R1851" s="70">
        <v>33</v>
      </c>
    </row>
    <row r="1852" spans="1:18" x14ac:dyDescent="0.25">
      <c r="A1852" t="s">
        <v>1064</v>
      </c>
      <c r="B1852" s="46">
        <f>VLOOKUP(Tabla14[[#This Row],[id]],Tabla2[],'aux buscarv'!B$1,FALSE)</f>
        <v>45035</v>
      </c>
      <c r="C1852" s="61">
        <f>VLOOKUP(Tabla14[[#This Row],[id]],Tabla2[],'aux buscarv'!C$1,FALSE)</f>
        <v>19</v>
      </c>
      <c r="D1852" s="61">
        <f>VLOOKUP(Tabla14[[#This Row],[id]],Tabla2[],'aux buscarv'!D$1,FALSE)</f>
        <v>4</v>
      </c>
      <c r="E1852" s="61">
        <f>VLOOKUP(Tabla14[[#This Row],[id]],Tabla2[],'aux buscarv'!E$1,FALSE)</f>
        <v>2023</v>
      </c>
      <c r="F1852" s="61">
        <f>VLOOKUP(Tabla14[[#This Row],[id]],Tabla2[],'aux buscarv'!F$1,FALSE)</f>
        <v>17</v>
      </c>
      <c r="G1852" s="61" t="str">
        <f>VLOOKUP(Tabla14[[#This Row],[id]],Tabla2[],'aux buscarv'!G$1,FALSE)</f>
        <v>DAPPTE</v>
      </c>
      <c r="H1852" s="61" t="str">
        <f>VLOOKUP(Tabla14[[#This Row],[id]],Tabla2[],'aux buscarv'!H$1,FALSE)</f>
        <v>CABA</v>
      </c>
      <c r="I1852" s="61">
        <f>VLOOKUP(Tabla14[[#This Row],[id]],Tabla2[],'aux buscarv'!I$1,FALSE)</f>
        <v>81</v>
      </c>
      <c r="J1852" s="61" t="str">
        <f>VLOOKUP(Tabla14[[#This Row],[id]],Tabla2[],'aux buscarv'!J$1,FALSE)</f>
        <v>COMUNA 1</v>
      </c>
      <c r="K1852" s="61" t="str">
        <f>VLOOKUP(Tabla14[[#This Row],[id]],Tabla2[],'aux buscarv'!K$1,FALSE)</f>
        <v>MONSERRAT</v>
      </c>
      <c r="L1852" s="61" t="str">
        <f>VLOOKUP(Tabla14[[#This Row],[id]],Tabla2[],'aux buscarv'!L$1,FALSE)</f>
        <v>PLAZOLETA ENFRENTE ENFRENTE DEL MSAL</v>
      </c>
      <c r="M1852" s="61" t="str">
        <f>VLOOKUP(Tabla14[[#This Row],[id]],Tabla2[],'aux buscarv'!M$1,FALSE)</f>
        <v>MORENO ENTRE LIMA Y 9 DE JULIO</v>
      </c>
      <c r="N1852" s="62" t="str">
        <f>VLOOKUP(Tabla14[[#This Row],[id]],Tabla2[],'aux buscarv'!N$1,FALSE)</f>
        <v>https://goo.gl/maps/9axx7t38LgUDZ6uL7</v>
      </c>
      <c r="O1852" t="s">
        <v>114</v>
      </c>
      <c r="P1852" t="s">
        <v>115</v>
      </c>
      <c r="Q1852" t="s">
        <v>111</v>
      </c>
      <c r="R1852" s="70">
        <v>20</v>
      </c>
    </row>
    <row r="1853" spans="1:18" x14ac:dyDescent="0.25">
      <c r="A1853" t="s">
        <v>1064</v>
      </c>
      <c r="B1853" s="46">
        <f>VLOOKUP(Tabla14[[#This Row],[id]],Tabla2[],'aux buscarv'!B$1,FALSE)</f>
        <v>45035</v>
      </c>
      <c r="C1853" s="61">
        <f>VLOOKUP(Tabla14[[#This Row],[id]],Tabla2[],'aux buscarv'!C$1,FALSE)</f>
        <v>19</v>
      </c>
      <c r="D1853" s="61">
        <f>VLOOKUP(Tabla14[[#This Row],[id]],Tabla2[],'aux buscarv'!D$1,FALSE)</f>
        <v>4</v>
      </c>
      <c r="E1853" s="61">
        <f>VLOOKUP(Tabla14[[#This Row],[id]],Tabla2[],'aux buscarv'!E$1,FALSE)</f>
        <v>2023</v>
      </c>
      <c r="F1853" s="61">
        <f>VLOOKUP(Tabla14[[#This Row],[id]],Tabla2[],'aux buscarv'!F$1,FALSE)</f>
        <v>17</v>
      </c>
      <c r="G1853" s="61" t="str">
        <f>VLOOKUP(Tabla14[[#This Row],[id]],Tabla2[],'aux buscarv'!G$1,FALSE)</f>
        <v>DAPPTE</v>
      </c>
      <c r="H1853" s="61" t="str">
        <f>VLOOKUP(Tabla14[[#This Row],[id]],Tabla2[],'aux buscarv'!H$1,FALSE)</f>
        <v>CABA</v>
      </c>
      <c r="I1853" s="61">
        <f>VLOOKUP(Tabla14[[#This Row],[id]],Tabla2[],'aux buscarv'!I$1,FALSE)</f>
        <v>81</v>
      </c>
      <c r="J1853" s="61" t="str">
        <f>VLOOKUP(Tabla14[[#This Row],[id]],Tabla2[],'aux buscarv'!J$1,FALSE)</f>
        <v>COMUNA 1</v>
      </c>
      <c r="K1853" s="61" t="str">
        <f>VLOOKUP(Tabla14[[#This Row],[id]],Tabla2[],'aux buscarv'!K$1,FALSE)</f>
        <v>MONSERRAT</v>
      </c>
      <c r="L1853" s="61" t="str">
        <f>VLOOKUP(Tabla14[[#This Row],[id]],Tabla2[],'aux buscarv'!L$1,FALSE)</f>
        <v>PLAZOLETA ENFRENTE ENFRENTE DEL MSAL</v>
      </c>
      <c r="M1853" s="61" t="str">
        <f>VLOOKUP(Tabla14[[#This Row],[id]],Tabla2[],'aux buscarv'!M$1,FALSE)</f>
        <v>MORENO ENTRE LIMA Y 9 DE JULIO</v>
      </c>
      <c r="N1853" s="62" t="str">
        <f>VLOOKUP(Tabla14[[#This Row],[id]],Tabla2[],'aux buscarv'!N$1,FALSE)</f>
        <v>https://goo.gl/maps/9axx7t38LgUDZ6uL7</v>
      </c>
      <c r="O1853" t="s">
        <v>114</v>
      </c>
      <c r="P1853" t="s">
        <v>123</v>
      </c>
      <c r="Q1853" t="s">
        <v>124</v>
      </c>
      <c r="R1853" s="70">
        <v>1</v>
      </c>
    </row>
    <row r="1854" spans="1:18" x14ac:dyDescent="0.25">
      <c r="A1854" t="s">
        <v>1064</v>
      </c>
      <c r="B1854" s="46">
        <f>VLOOKUP(Tabla14[[#This Row],[id]],Tabla2[],'aux buscarv'!B$1,FALSE)</f>
        <v>45035</v>
      </c>
      <c r="C1854" s="61">
        <f>VLOOKUP(Tabla14[[#This Row],[id]],Tabla2[],'aux buscarv'!C$1,FALSE)</f>
        <v>19</v>
      </c>
      <c r="D1854" s="61">
        <f>VLOOKUP(Tabla14[[#This Row],[id]],Tabla2[],'aux buscarv'!D$1,FALSE)</f>
        <v>4</v>
      </c>
      <c r="E1854" s="61">
        <f>VLOOKUP(Tabla14[[#This Row],[id]],Tabla2[],'aux buscarv'!E$1,FALSE)</f>
        <v>2023</v>
      </c>
      <c r="F1854" s="61">
        <f>VLOOKUP(Tabla14[[#This Row],[id]],Tabla2[],'aux buscarv'!F$1,FALSE)</f>
        <v>17</v>
      </c>
      <c r="G1854" s="61" t="str">
        <f>VLOOKUP(Tabla14[[#This Row],[id]],Tabla2[],'aux buscarv'!G$1,FALSE)</f>
        <v>DAPPTE</v>
      </c>
      <c r="H1854" s="61" t="str">
        <f>VLOOKUP(Tabla14[[#This Row],[id]],Tabla2[],'aux buscarv'!H$1,FALSE)</f>
        <v>CABA</v>
      </c>
      <c r="I1854" s="61">
        <f>VLOOKUP(Tabla14[[#This Row],[id]],Tabla2[],'aux buscarv'!I$1,FALSE)</f>
        <v>81</v>
      </c>
      <c r="J1854" s="61" t="str">
        <f>VLOOKUP(Tabla14[[#This Row],[id]],Tabla2[],'aux buscarv'!J$1,FALSE)</f>
        <v>COMUNA 1</v>
      </c>
      <c r="K1854" s="61" t="str">
        <f>VLOOKUP(Tabla14[[#This Row],[id]],Tabla2[],'aux buscarv'!K$1,FALSE)</f>
        <v>MONSERRAT</v>
      </c>
      <c r="L1854" s="61" t="str">
        <f>VLOOKUP(Tabla14[[#This Row],[id]],Tabla2[],'aux buscarv'!L$1,FALSE)</f>
        <v>PLAZOLETA ENFRENTE ENFRENTE DEL MSAL</v>
      </c>
      <c r="M1854" s="61" t="str">
        <f>VLOOKUP(Tabla14[[#This Row],[id]],Tabla2[],'aux buscarv'!M$1,FALSE)</f>
        <v>MORENO ENTRE LIMA Y 9 DE JULIO</v>
      </c>
      <c r="N1854" s="62" t="str">
        <f>VLOOKUP(Tabla14[[#This Row],[id]],Tabla2[],'aux buscarv'!N$1,FALSE)</f>
        <v>https://goo.gl/maps/9axx7t38LgUDZ6uL7</v>
      </c>
      <c r="O1854" t="s">
        <v>114</v>
      </c>
      <c r="P1854" t="s">
        <v>123</v>
      </c>
      <c r="Q1854" t="s">
        <v>111</v>
      </c>
      <c r="R1854" s="70">
        <v>10</v>
      </c>
    </row>
    <row r="1855" spans="1:18" x14ac:dyDescent="0.25">
      <c r="A1855" t="s">
        <v>1092</v>
      </c>
      <c r="B1855" s="46">
        <f>VLOOKUP(Tabla14[[#This Row],[id]],Tabla2[],'aux buscarv'!B$1,FALSE)</f>
        <v>45036</v>
      </c>
      <c r="C1855" s="61">
        <f>VLOOKUP(Tabla14[[#This Row],[id]],Tabla2[],'aux buscarv'!C$1,FALSE)</f>
        <v>20</v>
      </c>
      <c r="D1855" s="61">
        <f>VLOOKUP(Tabla14[[#This Row],[id]],Tabla2[],'aux buscarv'!D$1,FALSE)</f>
        <v>4</v>
      </c>
      <c r="E1855" s="61">
        <f>VLOOKUP(Tabla14[[#This Row],[id]],Tabla2[],'aux buscarv'!E$1,FALSE)</f>
        <v>2023</v>
      </c>
      <c r="F1855" s="61">
        <f>VLOOKUP(Tabla14[[#This Row],[id]],Tabla2[],'aux buscarv'!F$1,FALSE)</f>
        <v>17</v>
      </c>
      <c r="G1855" s="61" t="str">
        <f>VLOOKUP(Tabla14[[#This Row],[id]],Tabla2[],'aux buscarv'!G$1,FALSE)</f>
        <v>EETB</v>
      </c>
      <c r="H1855" s="61" t="str">
        <f>VLOOKUP(Tabla14[[#This Row],[id]],Tabla2[],'aux buscarv'!H$1,FALSE)</f>
        <v>BUENOS AIRES</v>
      </c>
      <c r="I1855" s="61">
        <f>VLOOKUP(Tabla14[[#This Row],[id]],Tabla2[],'aux buscarv'!I$1,FALSE)</f>
        <v>82</v>
      </c>
      <c r="J1855" s="61" t="str">
        <f>VLOOKUP(Tabla14[[#This Row],[id]],Tabla2[],'aux buscarv'!J$1,FALSE)</f>
        <v>LA PLATA</v>
      </c>
      <c r="K1855" s="61" t="str">
        <f>VLOOKUP(Tabla14[[#This Row],[id]],Tabla2[],'aux buscarv'!K$1,FALSE)</f>
        <v>SAN CARLOS</v>
      </c>
      <c r="L1855" s="61">
        <f>VLOOKUP(Tabla14[[#This Row],[id]],Tabla2[],'aux buscarv'!L$1,FALSE)</f>
        <v>0</v>
      </c>
      <c r="M1855" s="61" t="str">
        <f>VLOOKUP(Tabla14[[#This Row],[id]],Tabla2[],'aux buscarv'!M$1,FALSE)</f>
        <v>CALLE 155 Y AV 44</v>
      </c>
      <c r="N1855" s="62" t="str">
        <f>VLOOKUP(Tabla14[[#This Row],[id]],Tabla2[],'aux buscarv'!N$1,FALSE)</f>
        <v>https://goo.gl/maps/5xTfAt4gpgMbZHrA9</v>
      </c>
      <c r="O1855" t="s">
        <v>109</v>
      </c>
      <c r="P1855" t="s">
        <v>110</v>
      </c>
      <c r="Q1855" t="s">
        <v>111</v>
      </c>
      <c r="R1855" s="70">
        <v>49</v>
      </c>
    </row>
    <row r="1856" spans="1:18" x14ac:dyDescent="0.25">
      <c r="A1856" t="s">
        <v>1092</v>
      </c>
      <c r="B1856" s="46">
        <f>VLOOKUP(Tabla14[[#This Row],[id]],Tabla2[],'aux buscarv'!B$1,FALSE)</f>
        <v>45036</v>
      </c>
      <c r="C1856" s="61">
        <f>VLOOKUP(Tabla14[[#This Row],[id]],Tabla2[],'aux buscarv'!C$1,FALSE)</f>
        <v>20</v>
      </c>
      <c r="D1856" s="61">
        <f>VLOOKUP(Tabla14[[#This Row],[id]],Tabla2[],'aux buscarv'!D$1,FALSE)</f>
        <v>4</v>
      </c>
      <c r="E1856" s="61">
        <f>VLOOKUP(Tabla14[[#This Row],[id]],Tabla2[],'aux buscarv'!E$1,FALSE)</f>
        <v>2023</v>
      </c>
      <c r="F1856" s="61">
        <f>VLOOKUP(Tabla14[[#This Row],[id]],Tabla2[],'aux buscarv'!F$1,FALSE)</f>
        <v>17</v>
      </c>
      <c r="G1856" s="61" t="str">
        <f>VLOOKUP(Tabla14[[#This Row],[id]],Tabla2[],'aux buscarv'!G$1,FALSE)</f>
        <v>EETB</v>
      </c>
      <c r="H1856" s="61" t="str">
        <f>VLOOKUP(Tabla14[[#This Row],[id]],Tabla2[],'aux buscarv'!H$1,FALSE)</f>
        <v>BUENOS AIRES</v>
      </c>
      <c r="I1856" s="61">
        <f>VLOOKUP(Tabla14[[#This Row],[id]],Tabla2[],'aux buscarv'!I$1,FALSE)</f>
        <v>82</v>
      </c>
      <c r="J1856" s="61" t="str">
        <f>VLOOKUP(Tabla14[[#This Row],[id]],Tabla2[],'aux buscarv'!J$1,FALSE)</f>
        <v>LA PLATA</v>
      </c>
      <c r="K1856" s="61" t="str">
        <f>VLOOKUP(Tabla14[[#This Row],[id]],Tabla2[],'aux buscarv'!K$1,FALSE)</f>
        <v>SAN CARLOS</v>
      </c>
      <c r="L1856" s="61">
        <f>VLOOKUP(Tabla14[[#This Row],[id]],Tabla2[],'aux buscarv'!L$1,FALSE)</f>
        <v>0</v>
      </c>
      <c r="M1856" s="61" t="str">
        <f>VLOOKUP(Tabla14[[#This Row],[id]],Tabla2[],'aux buscarv'!M$1,FALSE)</f>
        <v>CALLE 155 Y AV 44</v>
      </c>
      <c r="N1856" s="62" t="str">
        <f>VLOOKUP(Tabla14[[#This Row],[id]],Tabla2[],'aux buscarv'!N$1,FALSE)</f>
        <v>https://goo.gl/maps/5xTfAt4gpgMbZHrA9</v>
      </c>
      <c r="O1856" t="s">
        <v>109</v>
      </c>
      <c r="P1856" t="s">
        <v>110</v>
      </c>
      <c r="Q1856" t="s">
        <v>112</v>
      </c>
      <c r="R1856" s="70">
        <v>99</v>
      </c>
    </row>
    <row r="1857" spans="1:18" x14ac:dyDescent="0.25">
      <c r="A1857" t="s">
        <v>1092</v>
      </c>
      <c r="B1857" s="46">
        <f>VLOOKUP(Tabla14[[#This Row],[id]],Tabla2[],'aux buscarv'!B$1,FALSE)</f>
        <v>45036</v>
      </c>
      <c r="C1857" s="61">
        <f>VLOOKUP(Tabla14[[#This Row],[id]],Tabla2[],'aux buscarv'!C$1,FALSE)</f>
        <v>20</v>
      </c>
      <c r="D1857" s="61">
        <f>VLOOKUP(Tabla14[[#This Row],[id]],Tabla2[],'aux buscarv'!D$1,FALSE)</f>
        <v>4</v>
      </c>
      <c r="E1857" s="61">
        <f>VLOOKUP(Tabla14[[#This Row],[id]],Tabla2[],'aux buscarv'!E$1,FALSE)</f>
        <v>2023</v>
      </c>
      <c r="F1857" s="61">
        <f>VLOOKUP(Tabla14[[#This Row],[id]],Tabla2[],'aux buscarv'!F$1,FALSE)</f>
        <v>17</v>
      </c>
      <c r="G1857" s="61" t="str">
        <f>VLOOKUP(Tabla14[[#This Row],[id]],Tabla2[],'aux buscarv'!G$1,FALSE)</f>
        <v>EETB</v>
      </c>
      <c r="H1857" s="61" t="str">
        <f>VLOOKUP(Tabla14[[#This Row],[id]],Tabla2[],'aux buscarv'!H$1,FALSE)</f>
        <v>BUENOS AIRES</v>
      </c>
      <c r="I1857" s="61">
        <f>VLOOKUP(Tabla14[[#This Row],[id]],Tabla2[],'aux buscarv'!I$1,FALSE)</f>
        <v>82</v>
      </c>
      <c r="J1857" s="61" t="str">
        <f>VLOOKUP(Tabla14[[#This Row],[id]],Tabla2[],'aux buscarv'!J$1,FALSE)</f>
        <v>LA PLATA</v>
      </c>
      <c r="K1857" s="61" t="str">
        <f>VLOOKUP(Tabla14[[#This Row],[id]],Tabla2[],'aux buscarv'!K$1,FALSE)</f>
        <v>SAN CARLOS</v>
      </c>
      <c r="L1857" s="61">
        <f>VLOOKUP(Tabla14[[#This Row],[id]],Tabla2[],'aux buscarv'!L$1,FALSE)</f>
        <v>0</v>
      </c>
      <c r="M1857" s="61" t="str">
        <f>VLOOKUP(Tabla14[[#This Row],[id]],Tabla2[],'aux buscarv'!M$1,FALSE)</f>
        <v>CALLE 155 Y AV 44</v>
      </c>
      <c r="N1857" s="62" t="str">
        <f>VLOOKUP(Tabla14[[#This Row],[id]],Tabla2[],'aux buscarv'!N$1,FALSE)</f>
        <v>https://goo.gl/maps/5xTfAt4gpgMbZHrA9</v>
      </c>
      <c r="O1857" t="s">
        <v>109</v>
      </c>
      <c r="P1857" t="s">
        <v>110</v>
      </c>
      <c r="Q1857" t="s">
        <v>120</v>
      </c>
      <c r="R1857" s="70">
        <v>6</v>
      </c>
    </row>
    <row r="1858" spans="1:18" x14ac:dyDescent="0.25">
      <c r="A1858" t="s">
        <v>1092</v>
      </c>
      <c r="B1858" s="46">
        <f>VLOOKUP(Tabla14[[#This Row],[id]],Tabla2[],'aux buscarv'!B$1,FALSE)</f>
        <v>45036</v>
      </c>
      <c r="C1858" s="61">
        <f>VLOOKUP(Tabla14[[#This Row],[id]],Tabla2[],'aux buscarv'!C$1,FALSE)</f>
        <v>20</v>
      </c>
      <c r="D1858" s="61">
        <f>VLOOKUP(Tabla14[[#This Row],[id]],Tabla2[],'aux buscarv'!D$1,FALSE)</f>
        <v>4</v>
      </c>
      <c r="E1858" s="61">
        <f>VLOOKUP(Tabla14[[#This Row],[id]],Tabla2[],'aux buscarv'!E$1,FALSE)</f>
        <v>2023</v>
      </c>
      <c r="F1858" s="61">
        <f>VLOOKUP(Tabla14[[#This Row],[id]],Tabla2[],'aux buscarv'!F$1,FALSE)</f>
        <v>17</v>
      </c>
      <c r="G1858" s="61" t="str">
        <f>VLOOKUP(Tabla14[[#This Row],[id]],Tabla2[],'aux buscarv'!G$1,FALSE)</f>
        <v>EETB</v>
      </c>
      <c r="H1858" s="61" t="str">
        <f>VLOOKUP(Tabla14[[#This Row],[id]],Tabla2[],'aux buscarv'!H$1,FALSE)</f>
        <v>BUENOS AIRES</v>
      </c>
      <c r="I1858" s="61">
        <f>VLOOKUP(Tabla14[[#This Row],[id]],Tabla2[],'aux buscarv'!I$1,FALSE)</f>
        <v>82</v>
      </c>
      <c r="J1858" s="61" t="str">
        <f>VLOOKUP(Tabla14[[#This Row],[id]],Tabla2[],'aux buscarv'!J$1,FALSE)</f>
        <v>LA PLATA</v>
      </c>
      <c r="K1858" s="61" t="str">
        <f>VLOOKUP(Tabla14[[#This Row],[id]],Tabla2[],'aux buscarv'!K$1,FALSE)</f>
        <v>SAN CARLOS</v>
      </c>
      <c r="L1858" s="61">
        <f>VLOOKUP(Tabla14[[#This Row],[id]],Tabla2[],'aux buscarv'!L$1,FALSE)</f>
        <v>0</v>
      </c>
      <c r="M1858" s="61" t="str">
        <f>VLOOKUP(Tabla14[[#This Row],[id]],Tabla2[],'aux buscarv'!M$1,FALSE)</f>
        <v>CALLE 155 Y AV 44</v>
      </c>
      <c r="N1858" s="62" t="str">
        <f>VLOOKUP(Tabla14[[#This Row],[id]],Tabla2[],'aux buscarv'!N$1,FALSE)</f>
        <v>https://goo.gl/maps/5xTfAt4gpgMbZHrA9</v>
      </c>
      <c r="O1858" t="s">
        <v>109</v>
      </c>
      <c r="P1858" t="s">
        <v>113</v>
      </c>
      <c r="Q1858" t="s">
        <v>112</v>
      </c>
      <c r="R1858" s="70">
        <v>32</v>
      </c>
    </row>
    <row r="1859" spans="1:18" x14ac:dyDescent="0.25">
      <c r="A1859" t="s">
        <v>1092</v>
      </c>
      <c r="B1859" s="46">
        <f>VLOOKUP(Tabla14[[#This Row],[id]],Tabla2[],'aux buscarv'!B$1,FALSE)</f>
        <v>45036</v>
      </c>
      <c r="C1859" s="61">
        <f>VLOOKUP(Tabla14[[#This Row],[id]],Tabla2[],'aux buscarv'!C$1,FALSE)</f>
        <v>20</v>
      </c>
      <c r="D1859" s="61">
        <f>VLOOKUP(Tabla14[[#This Row],[id]],Tabla2[],'aux buscarv'!D$1,FALSE)</f>
        <v>4</v>
      </c>
      <c r="E1859" s="61">
        <f>VLOOKUP(Tabla14[[#This Row],[id]],Tabla2[],'aux buscarv'!E$1,FALSE)</f>
        <v>2023</v>
      </c>
      <c r="F1859" s="61">
        <f>VLOOKUP(Tabla14[[#This Row],[id]],Tabla2[],'aux buscarv'!F$1,FALSE)</f>
        <v>17</v>
      </c>
      <c r="G1859" s="61" t="str">
        <f>VLOOKUP(Tabla14[[#This Row],[id]],Tabla2[],'aux buscarv'!G$1,FALSE)</f>
        <v>EETB</v>
      </c>
      <c r="H1859" s="61" t="str">
        <f>VLOOKUP(Tabla14[[#This Row],[id]],Tabla2[],'aux buscarv'!H$1,FALSE)</f>
        <v>BUENOS AIRES</v>
      </c>
      <c r="I1859" s="61">
        <f>VLOOKUP(Tabla14[[#This Row],[id]],Tabla2[],'aux buscarv'!I$1,FALSE)</f>
        <v>82</v>
      </c>
      <c r="J1859" s="61" t="str">
        <f>VLOOKUP(Tabla14[[#This Row],[id]],Tabla2[],'aux buscarv'!J$1,FALSE)</f>
        <v>LA PLATA</v>
      </c>
      <c r="K1859" s="61" t="str">
        <f>VLOOKUP(Tabla14[[#This Row],[id]],Tabla2[],'aux buscarv'!K$1,FALSE)</f>
        <v>SAN CARLOS</v>
      </c>
      <c r="L1859" s="61">
        <f>VLOOKUP(Tabla14[[#This Row],[id]],Tabla2[],'aux buscarv'!L$1,FALSE)</f>
        <v>0</v>
      </c>
      <c r="M1859" s="61" t="str">
        <f>VLOOKUP(Tabla14[[#This Row],[id]],Tabla2[],'aux buscarv'!M$1,FALSE)</f>
        <v>CALLE 155 Y AV 44</v>
      </c>
      <c r="N1859" s="62" t="str">
        <f>VLOOKUP(Tabla14[[#This Row],[id]],Tabla2[],'aux buscarv'!N$1,FALSE)</f>
        <v>https://goo.gl/maps/5xTfAt4gpgMbZHrA9</v>
      </c>
      <c r="O1859" t="s">
        <v>114</v>
      </c>
      <c r="P1859" t="s">
        <v>115</v>
      </c>
      <c r="Q1859" t="s">
        <v>111</v>
      </c>
      <c r="R1859" s="70">
        <v>22</v>
      </c>
    </row>
    <row r="1860" spans="1:18" x14ac:dyDescent="0.25">
      <c r="A1860" t="s">
        <v>1092</v>
      </c>
      <c r="B1860" s="46">
        <f>VLOOKUP(Tabla14[[#This Row],[id]],Tabla2[],'aux buscarv'!B$1,FALSE)</f>
        <v>45036</v>
      </c>
      <c r="C1860" s="61">
        <f>VLOOKUP(Tabla14[[#This Row],[id]],Tabla2[],'aux buscarv'!C$1,FALSE)</f>
        <v>20</v>
      </c>
      <c r="D1860" s="61">
        <f>VLOOKUP(Tabla14[[#This Row],[id]],Tabla2[],'aux buscarv'!D$1,FALSE)</f>
        <v>4</v>
      </c>
      <c r="E1860" s="61">
        <f>VLOOKUP(Tabla14[[#This Row],[id]],Tabla2[],'aux buscarv'!E$1,FALSE)</f>
        <v>2023</v>
      </c>
      <c r="F1860" s="61">
        <f>VLOOKUP(Tabla14[[#This Row],[id]],Tabla2[],'aux buscarv'!F$1,FALSE)</f>
        <v>17</v>
      </c>
      <c r="G1860" s="61" t="str">
        <f>VLOOKUP(Tabla14[[#This Row],[id]],Tabla2[],'aux buscarv'!G$1,FALSE)</f>
        <v>EETB</v>
      </c>
      <c r="H1860" s="61" t="str">
        <f>VLOOKUP(Tabla14[[#This Row],[id]],Tabla2[],'aux buscarv'!H$1,FALSE)</f>
        <v>BUENOS AIRES</v>
      </c>
      <c r="I1860" s="61">
        <f>VLOOKUP(Tabla14[[#This Row],[id]],Tabla2[],'aux buscarv'!I$1,FALSE)</f>
        <v>82</v>
      </c>
      <c r="J1860" s="61" t="str">
        <f>VLOOKUP(Tabla14[[#This Row],[id]],Tabla2[],'aux buscarv'!J$1,FALSE)</f>
        <v>LA PLATA</v>
      </c>
      <c r="K1860" s="61" t="str">
        <f>VLOOKUP(Tabla14[[#This Row],[id]],Tabla2[],'aux buscarv'!K$1,FALSE)</f>
        <v>SAN CARLOS</v>
      </c>
      <c r="L1860" s="61">
        <f>VLOOKUP(Tabla14[[#This Row],[id]],Tabla2[],'aux buscarv'!L$1,FALSE)</f>
        <v>0</v>
      </c>
      <c r="M1860" s="61" t="str">
        <f>VLOOKUP(Tabla14[[#This Row],[id]],Tabla2[],'aux buscarv'!M$1,FALSE)</f>
        <v>CALLE 155 Y AV 44</v>
      </c>
      <c r="N1860" s="62" t="str">
        <f>VLOOKUP(Tabla14[[#This Row],[id]],Tabla2[],'aux buscarv'!N$1,FALSE)</f>
        <v>https://goo.gl/maps/5xTfAt4gpgMbZHrA9</v>
      </c>
      <c r="O1860" t="s">
        <v>114</v>
      </c>
      <c r="P1860" t="s">
        <v>123</v>
      </c>
      <c r="Q1860" t="s">
        <v>124</v>
      </c>
      <c r="R1860" s="70">
        <v>4</v>
      </c>
    </row>
    <row r="1861" spans="1:18" x14ac:dyDescent="0.25">
      <c r="A1861" t="s">
        <v>1092</v>
      </c>
      <c r="B1861" s="46">
        <f>VLOOKUP(Tabla14[[#This Row],[id]],Tabla2[],'aux buscarv'!B$1,FALSE)</f>
        <v>45036</v>
      </c>
      <c r="C1861" s="61">
        <f>VLOOKUP(Tabla14[[#This Row],[id]],Tabla2[],'aux buscarv'!C$1,FALSE)</f>
        <v>20</v>
      </c>
      <c r="D1861" s="61">
        <f>VLOOKUP(Tabla14[[#This Row],[id]],Tabla2[],'aux buscarv'!D$1,FALSE)</f>
        <v>4</v>
      </c>
      <c r="E1861" s="61">
        <f>VLOOKUP(Tabla14[[#This Row],[id]],Tabla2[],'aux buscarv'!E$1,FALSE)</f>
        <v>2023</v>
      </c>
      <c r="F1861" s="61">
        <f>VLOOKUP(Tabla14[[#This Row],[id]],Tabla2[],'aux buscarv'!F$1,FALSE)</f>
        <v>17</v>
      </c>
      <c r="G1861" s="61" t="str">
        <f>VLOOKUP(Tabla14[[#This Row],[id]],Tabla2[],'aux buscarv'!G$1,FALSE)</f>
        <v>EETB</v>
      </c>
      <c r="H1861" s="61" t="str">
        <f>VLOOKUP(Tabla14[[#This Row],[id]],Tabla2[],'aux buscarv'!H$1,FALSE)</f>
        <v>BUENOS AIRES</v>
      </c>
      <c r="I1861" s="61">
        <f>VLOOKUP(Tabla14[[#This Row],[id]],Tabla2[],'aux buscarv'!I$1,FALSE)</f>
        <v>82</v>
      </c>
      <c r="J1861" s="61" t="str">
        <f>VLOOKUP(Tabla14[[#This Row],[id]],Tabla2[],'aux buscarv'!J$1,FALSE)</f>
        <v>LA PLATA</v>
      </c>
      <c r="K1861" s="61" t="str">
        <f>VLOOKUP(Tabla14[[#This Row],[id]],Tabla2[],'aux buscarv'!K$1,FALSE)</f>
        <v>SAN CARLOS</v>
      </c>
      <c r="L1861" s="61">
        <f>VLOOKUP(Tabla14[[#This Row],[id]],Tabla2[],'aux buscarv'!L$1,FALSE)</f>
        <v>0</v>
      </c>
      <c r="M1861" s="61" t="str">
        <f>VLOOKUP(Tabla14[[#This Row],[id]],Tabla2[],'aux buscarv'!M$1,FALSE)</f>
        <v>CALLE 155 Y AV 44</v>
      </c>
      <c r="N1861" s="62" t="str">
        <f>VLOOKUP(Tabla14[[#This Row],[id]],Tabla2[],'aux buscarv'!N$1,FALSE)</f>
        <v>https://goo.gl/maps/5xTfAt4gpgMbZHrA9</v>
      </c>
      <c r="O1861" t="s">
        <v>114</v>
      </c>
      <c r="P1861" t="s">
        <v>123</v>
      </c>
      <c r="Q1861" t="s">
        <v>111</v>
      </c>
      <c r="R1861" s="70">
        <v>57</v>
      </c>
    </row>
    <row r="1862" spans="1:18" x14ac:dyDescent="0.25">
      <c r="A1862" t="s">
        <v>1070</v>
      </c>
      <c r="B1862" s="46">
        <f>VLOOKUP(Tabla14[[#This Row],[id]],Tabla2[],'aux buscarv'!B$1,FALSE)</f>
        <v>45036</v>
      </c>
      <c r="C1862" s="61">
        <f>VLOOKUP(Tabla14[[#This Row],[id]],Tabla2[],'aux buscarv'!C$1,FALSE)</f>
        <v>20</v>
      </c>
      <c r="D1862" s="61">
        <f>VLOOKUP(Tabla14[[#This Row],[id]],Tabla2[],'aux buscarv'!D$1,FALSE)</f>
        <v>4</v>
      </c>
      <c r="E1862" s="61">
        <f>VLOOKUP(Tabla14[[#This Row],[id]],Tabla2[],'aux buscarv'!E$1,FALSE)</f>
        <v>2023</v>
      </c>
      <c r="F1862" s="61">
        <f>VLOOKUP(Tabla14[[#This Row],[id]],Tabla2[],'aux buscarv'!F$1,FALSE)</f>
        <v>17</v>
      </c>
      <c r="G1862" s="61" t="str">
        <f>VLOOKUP(Tabla14[[#This Row],[id]],Tabla2[],'aux buscarv'!G$1,FALSE)</f>
        <v>CARPAS SALUDABLES</v>
      </c>
      <c r="H1862" s="61" t="str">
        <f>VLOOKUP(Tabla14[[#This Row],[id]],Tabla2[],'aux buscarv'!H$1,FALSE)</f>
        <v>CABA</v>
      </c>
      <c r="I1862" s="61">
        <f>VLOOKUP(Tabla14[[#This Row],[id]],Tabla2[],'aux buscarv'!I$1,FALSE)</f>
        <v>87</v>
      </c>
      <c r="J1862" s="61" t="str">
        <f>VLOOKUP(Tabla14[[#This Row],[id]],Tabla2[],'aux buscarv'!J$1,FALSE)</f>
        <v>COMUNA 1</v>
      </c>
      <c r="K1862" s="61" t="str">
        <f>VLOOKUP(Tabla14[[#This Row],[id]],Tabla2[],'aux buscarv'!K$1,FALSE)</f>
        <v>MONSERRAT</v>
      </c>
      <c r="L1862" s="61" t="str">
        <f>VLOOKUP(Tabla14[[#This Row],[id]],Tabla2[],'aux buscarv'!L$1,FALSE)</f>
        <v>SENASA</v>
      </c>
      <c r="M1862" s="61" t="str">
        <f>VLOOKUP(Tabla14[[#This Row],[id]],Tabla2[],'aux buscarv'!M$1,FALSE)</f>
        <v>PASEO COLON 367</v>
      </c>
      <c r="N1862" s="62" t="str">
        <f>VLOOKUP(Tabla14[[#This Row],[id]],Tabla2[],'aux buscarv'!N$1,FALSE)</f>
        <v>https://goo.gl/maps/mT73m5kyy7pNwxXMA</v>
      </c>
      <c r="O1862" t="s">
        <v>109</v>
      </c>
      <c r="P1862" t="s">
        <v>110</v>
      </c>
      <c r="Q1862" t="s">
        <v>111</v>
      </c>
      <c r="R1862" s="70">
        <v>89</v>
      </c>
    </row>
    <row r="1863" spans="1:18" x14ac:dyDescent="0.25">
      <c r="A1863" t="s">
        <v>1070</v>
      </c>
      <c r="B1863" s="46">
        <f>VLOOKUP(Tabla14[[#This Row],[id]],Tabla2[],'aux buscarv'!B$1,FALSE)</f>
        <v>45036</v>
      </c>
      <c r="C1863" s="61">
        <f>VLOOKUP(Tabla14[[#This Row],[id]],Tabla2[],'aux buscarv'!C$1,FALSE)</f>
        <v>20</v>
      </c>
      <c r="D1863" s="61">
        <f>VLOOKUP(Tabla14[[#This Row],[id]],Tabla2[],'aux buscarv'!D$1,FALSE)</f>
        <v>4</v>
      </c>
      <c r="E1863" s="61">
        <f>VLOOKUP(Tabla14[[#This Row],[id]],Tabla2[],'aux buscarv'!E$1,FALSE)</f>
        <v>2023</v>
      </c>
      <c r="F1863" s="61">
        <f>VLOOKUP(Tabla14[[#This Row],[id]],Tabla2[],'aux buscarv'!F$1,FALSE)</f>
        <v>17</v>
      </c>
      <c r="G1863" s="61" t="str">
        <f>VLOOKUP(Tabla14[[#This Row],[id]],Tabla2[],'aux buscarv'!G$1,FALSE)</f>
        <v>CARPAS SALUDABLES</v>
      </c>
      <c r="H1863" s="61" t="str">
        <f>VLOOKUP(Tabla14[[#This Row],[id]],Tabla2[],'aux buscarv'!H$1,FALSE)</f>
        <v>CABA</v>
      </c>
      <c r="I1863" s="61">
        <f>VLOOKUP(Tabla14[[#This Row],[id]],Tabla2[],'aux buscarv'!I$1,FALSE)</f>
        <v>87</v>
      </c>
      <c r="J1863" s="61" t="str">
        <f>VLOOKUP(Tabla14[[#This Row],[id]],Tabla2[],'aux buscarv'!J$1,FALSE)</f>
        <v>COMUNA 1</v>
      </c>
      <c r="K1863" s="61" t="str">
        <f>VLOOKUP(Tabla14[[#This Row],[id]],Tabla2[],'aux buscarv'!K$1,FALSE)</f>
        <v>MONSERRAT</v>
      </c>
      <c r="L1863" s="61" t="str">
        <f>VLOOKUP(Tabla14[[#This Row],[id]],Tabla2[],'aux buscarv'!L$1,FALSE)</f>
        <v>SENASA</v>
      </c>
      <c r="M1863" s="61" t="str">
        <f>VLOOKUP(Tabla14[[#This Row],[id]],Tabla2[],'aux buscarv'!M$1,FALSE)</f>
        <v>PASEO COLON 367</v>
      </c>
      <c r="N1863" s="62" t="str">
        <f>VLOOKUP(Tabla14[[#This Row],[id]],Tabla2[],'aux buscarv'!N$1,FALSE)</f>
        <v>https://goo.gl/maps/mT73m5kyy7pNwxXMA</v>
      </c>
      <c r="O1863" t="s">
        <v>109</v>
      </c>
      <c r="P1863" t="s">
        <v>110</v>
      </c>
      <c r="Q1863" t="s">
        <v>112</v>
      </c>
      <c r="R1863" s="70">
        <v>191</v>
      </c>
    </row>
    <row r="1864" spans="1:18" x14ac:dyDescent="0.25">
      <c r="A1864" t="s">
        <v>1070</v>
      </c>
      <c r="B1864" s="46">
        <f>VLOOKUP(Tabla14[[#This Row],[id]],Tabla2[],'aux buscarv'!B$1,FALSE)</f>
        <v>45036</v>
      </c>
      <c r="C1864" s="61">
        <f>VLOOKUP(Tabla14[[#This Row],[id]],Tabla2[],'aux buscarv'!C$1,FALSE)</f>
        <v>20</v>
      </c>
      <c r="D1864" s="61">
        <f>VLOOKUP(Tabla14[[#This Row],[id]],Tabla2[],'aux buscarv'!D$1,FALSE)</f>
        <v>4</v>
      </c>
      <c r="E1864" s="61">
        <f>VLOOKUP(Tabla14[[#This Row],[id]],Tabla2[],'aux buscarv'!E$1,FALSE)</f>
        <v>2023</v>
      </c>
      <c r="F1864" s="61">
        <f>VLOOKUP(Tabla14[[#This Row],[id]],Tabla2[],'aux buscarv'!F$1,FALSE)</f>
        <v>17</v>
      </c>
      <c r="G1864" s="61" t="str">
        <f>VLOOKUP(Tabla14[[#This Row],[id]],Tabla2[],'aux buscarv'!G$1,FALSE)</f>
        <v>CARPAS SALUDABLES</v>
      </c>
      <c r="H1864" s="61" t="str">
        <f>VLOOKUP(Tabla14[[#This Row],[id]],Tabla2[],'aux buscarv'!H$1,FALSE)</f>
        <v>CABA</v>
      </c>
      <c r="I1864" s="61">
        <f>VLOOKUP(Tabla14[[#This Row],[id]],Tabla2[],'aux buscarv'!I$1,FALSE)</f>
        <v>87</v>
      </c>
      <c r="J1864" s="61" t="str">
        <f>VLOOKUP(Tabla14[[#This Row],[id]],Tabla2[],'aux buscarv'!J$1,FALSE)</f>
        <v>COMUNA 1</v>
      </c>
      <c r="K1864" s="61" t="str">
        <f>VLOOKUP(Tabla14[[#This Row],[id]],Tabla2[],'aux buscarv'!K$1,FALSE)</f>
        <v>MONSERRAT</v>
      </c>
      <c r="L1864" s="61" t="str">
        <f>VLOOKUP(Tabla14[[#This Row],[id]],Tabla2[],'aux buscarv'!L$1,FALSE)</f>
        <v>SENASA</v>
      </c>
      <c r="M1864" s="61" t="str">
        <f>VLOOKUP(Tabla14[[#This Row],[id]],Tabla2[],'aux buscarv'!M$1,FALSE)</f>
        <v>PASEO COLON 367</v>
      </c>
      <c r="N1864" s="62" t="str">
        <f>VLOOKUP(Tabla14[[#This Row],[id]],Tabla2[],'aux buscarv'!N$1,FALSE)</f>
        <v>https://goo.gl/maps/mT73m5kyy7pNwxXMA</v>
      </c>
      <c r="O1864" t="s">
        <v>109</v>
      </c>
      <c r="P1864" t="s">
        <v>113</v>
      </c>
      <c r="Q1864" t="s">
        <v>112</v>
      </c>
      <c r="R1864" s="70">
        <v>26</v>
      </c>
    </row>
    <row r="1865" spans="1:18" x14ac:dyDescent="0.25">
      <c r="A1865" t="s">
        <v>1070</v>
      </c>
      <c r="B1865" s="46">
        <f>VLOOKUP(Tabla14[[#This Row],[id]],Tabla2[],'aux buscarv'!B$1,FALSE)</f>
        <v>45036</v>
      </c>
      <c r="C1865" s="61">
        <f>VLOOKUP(Tabla14[[#This Row],[id]],Tabla2[],'aux buscarv'!C$1,FALSE)</f>
        <v>20</v>
      </c>
      <c r="D1865" s="61">
        <f>VLOOKUP(Tabla14[[#This Row],[id]],Tabla2[],'aux buscarv'!D$1,FALSE)</f>
        <v>4</v>
      </c>
      <c r="E1865" s="61">
        <f>VLOOKUP(Tabla14[[#This Row],[id]],Tabla2[],'aux buscarv'!E$1,FALSE)</f>
        <v>2023</v>
      </c>
      <c r="F1865" s="61">
        <f>VLOOKUP(Tabla14[[#This Row],[id]],Tabla2[],'aux buscarv'!F$1,FALSE)</f>
        <v>17</v>
      </c>
      <c r="G1865" s="61" t="str">
        <f>VLOOKUP(Tabla14[[#This Row],[id]],Tabla2[],'aux buscarv'!G$1,FALSE)</f>
        <v>CARPAS SALUDABLES</v>
      </c>
      <c r="H1865" s="61" t="str">
        <f>VLOOKUP(Tabla14[[#This Row],[id]],Tabla2[],'aux buscarv'!H$1,FALSE)</f>
        <v>CABA</v>
      </c>
      <c r="I1865" s="61">
        <f>VLOOKUP(Tabla14[[#This Row],[id]],Tabla2[],'aux buscarv'!I$1,FALSE)</f>
        <v>87</v>
      </c>
      <c r="J1865" s="61" t="str">
        <f>VLOOKUP(Tabla14[[#This Row],[id]],Tabla2[],'aux buscarv'!J$1,FALSE)</f>
        <v>COMUNA 1</v>
      </c>
      <c r="K1865" s="61" t="str">
        <f>VLOOKUP(Tabla14[[#This Row],[id]],Tabla2[],'aux buscarv'!K$1,FALSE)</f>
        <v>MONSERRAT</v>
      </c>
      <c r="L1865" s="61" t="str">
        <f>VLOOKUP(Tabla14[[#This Row],[id]],Tabla2[],'aux buscarv'!L$1,FALSE)</f>
        <v>SENASA</v>
      </c>
      <c r="M1865" s="61" t="str">
        <f>VLOOKUP(Tabla14[[#This Row],[id]],Tabla2[],'aux buscarv'!M$1,FALSE)</f>
        <v>PASEO COLON 367</v>
      </c>
      <c r="N1865" s="62" t="str">
        <f>VLOOKUP(Tabla14[[#This Row],[id]],Tabla2[],'aux buscarv'!N$1,FALSE)</f>
        <v>https://goo.gl/maps/mT73m5kyy7pNwxXMA</v>
      </c>
      <c r="O1865" t="s">
        <v>114</v>
      </c>
      <c r="P1865" t="s">
        <v>115</v>
      </c>
      <c r="Q1865" t="s">
        <v>111</v>
      </c>
      <c r="R1865" s="70">
        <v>95</v>
      </c>
    </row>
    <row r="1866" spans="1:18" x14ac:dyDescent="0.25">
      <c r="A1866" t="s">
        <v>1043</v>
      </c>
      <c r="B1866" s="46">
        <f>VLOOKUP(Tabla14[[#This Row],[id]],Tabla2[],'aux buscarv'!B$1,FALSE)</f>
        <v>45036</v>
      </c>
      <c r="C1866" s="61">
        <f>VLOOKUP(Tabla14[[#This Row],[id]],Tabla2[],'aux buscarv'!C$1,FALSE)</f>
        <v>20</v>
      </c>
      <c r="D1866" s="61">
        <f>VLOOKUP(Tabla14[[#This Row],[id]],Tabla2[],'aux buscarv'!D$1,FALSE)</f>
        <v>4</v>
      </c>
      <c r="E1866" s="61">
        <f>VLOOKUP(Tabla14[[#This Row],[id]],Tabla2[],'aux buscarv'!E$1,FALSE)</f>
        <v>2023</v>
      </c>
      <c r="F1866" s="61">
        <f>VLOOKUP(Tabla14[[#This Row],[id]],Tabla2[],'aux buscarv'!F$1,FALSE)</f>
        <v>17</v>
      </c>
      <c r="G1866" s="61" t="str">
        <f>VLOOKUP(Tabla14[[#This Row],[id]],Tabla2[],'aux buscarv'!G$1,FALSE)</f>
        <v>ESTAR</v>
      </c>
      <c r="H1866" s="61" t="str">
        <f>VLOOKUP(Tabla14[[#This Row],[id]],Tabla2[],'aux buscarv'!H$1,FALSE)</f>
        <v>CABA</v>
      </c>
      <c r="I1866" s="61">
        <f>VLOOKUP(Tabla14[[#This Row],[id]],Tabla2[],'aux buscarv'!I$1,FALSE)</f>
        <v>83</v>
      </c>
      <c r="J1866" s="61" t="str">
        <f>VLOOKUP(Tabla14[[#This Row],[id]],Tabla2[],'aux buscarv'!J$1,FALSE)</f>
        <v>COMUNA 1</v>
      </c>
      <c r="K1866" s="61" t="str">
        <f>VLOOKUP(Tabla14[[#This Row],[id]],Tabla2[],'aux buscarv'!K$1,FALSE)</f>
        <v>BARRIO MUGICA</v>
      </c>
      <c r="L1866" s="61">
        <f>VLOOKUP(Tabla14[[#This Row],[id]],Tabla2[],'aux buscarv'!L$1,FALSE)</f>
        <v>0</v>
      </c>
      <c r="M1866" s="61" t="str">
        <f>VLOOKUP(Tabla14[[#This Row],[id]],Tabla2[],'aux buscarv'!M$1,FALSE)</f>
        <v>CARLOS PERETTE Y CERRO 7 COLORES</v>
      </c>
      <c r="N1866" s="62" t="str">
        <f>VLOOKUP(Tabla14[[#This Row],[id]],Tabla2[],'aux buscarv'!N$1,FALSE)</f>
        <v>https://maps.app.goo.gl/Fg7rqaQ9kUGpGCHZ8</v>
      </c>
      <c r="O1866" t="s">
        <v>109</v>
      </c>
      <c r="P1866" t="s">
        <v>110</v>
      </c>
      <c r="Q1866" t="s">
        <v>111</v>
      </c>
      <c r="R1866" s="70">
        <v>93</v>
      </c>
    </row>
    <row r="1867" spans="1:18" x14ac:dyDescent="0.25">
      <c r="A1867" t="s">
        <v>1043</v>
      </c>
      <c r="B1867" s="46">
        <f>VLOOKUP(Tabla14[[#This Row],[id]],Tabla2[],'aux buscarv'!B$1,FALSE)</f>
        <v>45036</v>
      </c>
      <c r="C1867" s="61">
        <f>VLOOKUP(Tabla14[[#This Row],[id]],Tabla2[],'aux buscarv'!C$1,FALSE)</f>
        <v>20</v>
      </c>
      <c r="D1867" s="61">
        <f>VLOOKUP(Tabla14[[#This Row],[id]],Tabla2[],'aux buscarv'!D$1,FALSE)</f>
        <v>4</v>
      </c>
      <c r="E1867" s="61">
        <f>VLOOKUP(Tabla14[[#This Row],[id]],Tabla2[],'aux buscarv'!E$1,FALSE)</f>
        <v>2023</v>
      </c>
      <c r="F1867" s="61">
        <f>VLOOKUP(Tabla14[[#This Row],[id]],Tabla2[],'aux buscarv'!F$1,FALSE)</f>
        <v>17</v>
      </c>
      <c r="G1867" s="61" t="str">
        <f>VLOOKUP(Tabla14[[#This Row],[id]],Tabla2[],'aux buscarv'!G$1,FALSE)</f>
        <v>ESTAR</v>
      </c>
      <c r="H1867" s="61" t="str">
        <f>VLOOKUP(Tabla14[[#This Row],[id]],Tabla2[],'aux buscarv'!H$1,FALSE)</f>
        <v>CABA</v>
      </c>
      <c r="I1867" s="61">
        <f>VLOOKUP(Tabla14[[#This Row],[id]],Tabla2[],'aux buscarv'!I$1,FALSE)</f>
        <v>83</v>
      </c>
      <c r="J1867" s="61" t="str">
        <f>VLOOKUP(Tabla14[[#This Row],[id]],Tabla2[],'aux buscarv'!J$1,FALSE)</f>
        <v>COMUNA 1</v>
      </c>
      <c r="K1867" s="61" t="str">
        <f>VLOOKUP(Tabla14[[#This Row],[id]],Tabla2[],'aux buscarv'!K$1,FALSE)</f>
        <v>BARRIO MUGICA</v>
      </c>
      <c r="L1867" s="61">
        <f>VLOOKUP(Tabla14[[#This Row],[id]],Tabla2[],'aux buscarv'!L$1,FALSE)</f>
        <v>0</v>
      </c>
      <c r="M1867" s="61" t="str">
        <f>VLOOKUP(Tabla14[[#This Row],[id]],Tabla2[],'aux buscarv'!M$1,FALSE)</f>
        <v>CARLOS PERETTE Y CERRO 7 COLORES</v>
      </c>
      <c r="N1867" s="62" t="str">
        <f>VLOOKUP(Tabla14[[#This Row],[id]],Tabla2[],'aux buscarv'!N$1,FALSE)</f>
        <v>https://maps.app.goo.gl/Fg7rqaQ9kUGpGCHZ8</v>
      </c>
      <c r="O1867" t="s">
        <v>109</v>
      </c>
      <c r="P1867" t="s">
        <v>110</v>
      </c>
      <c r="Q1867" t="s">
        <v>112</v>
      </c>
      <c r="R1867" s="70">
        <v>160</v>
      </c>
    </row>
    <row r="1868" spans="1:18" x14ac:dyDescent="0.25">
      <c r="A1868" t="s">
        <v>1043</v>
      </c>
      <c r="B1868" s="46">
        <f>VLOOKUP(Tabla14[[#This Row],[id]],Tabla2[],'aux buscarv'!B$1,FALSE)</f>
        <v>45036</v>
      </c>
      <c r="C1868" s="61">
        <f>VLOOKUP(Tabla14[[#This Row],[id]],Tabla2[],'aux buscarv'!C$1,FALSE)</f>
        <v>20</v>
      </c>
      <c r="D1868" s="61">
        <f>VLOOKUP(Tabla14[[#This Row],[id]],Tabla2[],'aux buscarv'!D$1,FALSE)</f>
        <v>4</v>
      </c>
      <c r="E1868" s="61">
        <f>VLOOKUP(Tabla14[[#This Row],[id]],Tabla2[],'aux buscarv'!E$1,FALSE)</f>
        <v>2023</v>
      </c>
      <c r="F1868" s="61">
        <f>VLOOKUP(Tabla14[[#This Row],[id]],Tabla2[],'aux buscarv'!F$1,FALSE)</f>
        <v>17</v>
      </c>
      <c r="G1868" s="61" t="str">
        <f>VLOOKUP(Tabla14[[#This Row],[id]],Tabla2[],'aux buscarv'!G$1,FALSE)</f>
        <v>ESTAR</v>
      </c>
      <c r="H1868" s="61" t="str">
        <f>VLOOKUP(Tabla14[[#This Row],[id]],Tabla2[],'aux buscarv'!H$1,FALSE)</f>
        <v>CABA</v>
      </c>
      <c r="I1868" s="61">
        <f>VLOOKUP(Tabla14[[#This Row],[id]],Tabla2[],'aux buscarv'!I$1,FALSE)</f>
        <v>83</v>
      </c>
      <c r="J1868" s="61" t="str">
        <f>VLOOKUP(Tabla14[[#This Row],[id]],Tabla2[],'aux buscarv'!J$1,FALSE)</f>
        <v>COMUNA 1</v>
      </c>
      <c r="K1868" s="61" t="str">
        <f>VLOOKUP(Tabla14[[#This Row],[id]],Tabla2[],'aux buscarv'!K$1,FALSE)</f>
        <v>BARRIO MUGICA</v>
      </c>
      <c r="L1868" s="61">
        <f>VLOOKUP(Tabla14[[#This Row],[id]],Tabla2[],'aux buscarv'!L$1,FALSE)</f>
        <v>0</v>
      </c>
      <c r="M1868" s="61" t="str">
        <f>VLOOKUP(Tabla14[[#This Row],[id]],Tabla2[],'aux buscarv'!M$1,FALSE)</f>
        <v>CARLOS PERETTE Y CERRO 7 COLORES</v>
      </c>
      <c r="N1868" s="62" t="str">
        <f>VLOOKUP(Tabla14[[#This Row],[id]],Tabla2[],'aux buscarv'!N$1,FALSE)</f>
        <v>https://maps.app.goo.gl/Fg7rqaQ9kUGpGCHZ8</v>
      </c>
      <c r="O1868" t="s">
        <v>109</v>
      </c>
      <c r="P1868" t="s">
        <v>110</v>
      </c>
      <c r="Q1868" t="s">
        <v>120</v>
      </c>
      <c r="R1868" s="70">
        <v>40</v>
      </c>
    </row>
    <row r="1869" spans="1:18" x14ac:dyDescent="0.25">
      <c r="A1869" t="s">
        <v>1043</v>
      </c>
      <c r="B1869" s="46">
        <f>VLOOKUP(Tabla14[[#This Row],[id]],Tabla2[],'aux buscarv'!B$1,FALSE)</f>
        <v>45036</v>
      </c>
      <c r="C1869" s="61">
        <f>VLOOKUP(Tabla14[[#This Row],[id]],Tabla2[],'aux buscarv'!C$1,FALSE)</f>
        <v>20</v>
      </c>
      <c r="D1869" s="61">
        <f>VLOOKUP(Tabla14[[#This Row],[id]],Tabla2[],'aux buscarv'!D$1,FALSE)</f>
        <v>4</v>
      </c>
      <c r="E1869" s="61">
        <f>VLOOKUP(Tabla14[[#This Row],[id]],Tabla2[],'aux buscarv'!E$1,FALSE)</f>
        <v>2023</v>
      </c>
      <c r="F1869" s="61">
        <f>VLOOKUP(Tabla14[[#This Row],[id]],Tabla2[],'aux buscarv'!F$1,FALSE)</f>
        <v>17</v>
      </c>
      <c r="G1869" s="61" t="str">
        <f>VLOOKUP(Tabla14[[#This Row],[id]],Tabla2[],'aux buscarv'!G$1,FALSE)</f>
        <v>ESTAR</v>
      </c>
      <c r="H1869" s="61" t="str">
        <f>VLOOKUP(Tabla14[[#This Row],[id]],Tabla2[],'aux buscarv'!H$1,FALSE)</f>
        <v>CABA</v>
      </c>
      <c r="I1869" s="61">
        <f>VLOOKUP(Tabla14[[#This Row],[id]],Tabla2[],'aux buscarv'!I$1,FALSE)</f>
        <v>83</v>
      </c>
      <c r="J1869" s="61" t="str">
        <f>VLOOKUP(Tabla14[[#This Row],[id]],Tabla2[],'aux buscarv'!J$1,FALSE)</f>
        <v>COMUNA 1</v>
      </c>
      <c r="K1869" s="61" t="str">
        <f>VLOOKUP(Tabla14[[#This Row],[id]],Tabla2[],'aux buscarv'!K$1,FALSE)</f>
        <v>BARRIO MUGICA</v>
      </c>
      <c r="L1869" s="61">
        <f>VLOOKUP(Tabla14[[#This Row],[id]],Tabla2[],'aux buscarv'!L$1,FALSE)</f>
        <v>0</v>
      </c>
      <c r="M1869" s="61" t="str">
        <f>VLOOKUP(Tabla14[[#This Row],[id]],Tabla2[],'aux buscarv'!M$1,FALSE)</f>
        <v>CARLOS PERETTE Y CERRO 7 COLORES</v>
      </c>
      <c r="N1869" s="62" t="str">
        <f>VLOOKUP(Tabla14[[#This Row],[id]],Tabla2[],'aux buscarv'!N$1,FALSE)</f>
        <v>https://maps.app.goo.gl/Fg7rqaQ9kUGpGCHZ8</v>
      </c>
      <c r="O1869" t="s">
        <v>109</v>
      </c>
      <c r="P1869" t="s">
        <v>110</v>
      </c>
      <c r="Q1869" t="s">
        <v>121</v>
      </c>
      <c r="R1869" s="70">
        <v>40</v>
      </c>
    </row>
    <row r="1870" spans="1:18" x14ac:dyDescent="0.25">
      <c r="A1870" t="s">
        <v>1043</v>
      </c>
      <c r="B1870" s="46">
        <f>VLOOKUP(Tabla14[[#This Row],[id]],Tabla2[],'aux buscarv'!B$1,FALSE)</f>
        <v>45036</v>
      </c>
      <c r="C1870" s="61">
        <f>VLOOKUP(Tabla14[[#This Row],[id]],Tabla2[],'aux buscarv'!C$1,FALSE)</f>
        <v>20</v>
      </c>
      <c r="D1870" s="61">
        <f>VLOOKUP(Tabla14[[#This Row],[id]],Tabla2[],'aux buscarv'!D$1,FALSE)</f>
        <v>4</v>
      </c>
      <c r="E1870" s="61">
        <f>VLOOKUP(Tabla14[[#This Row],[id]],Tabla2[],'aux buscarv'!E$1,FALSE)</f>
        <v>2023</v>
      </c>
      <c r="F1870" s="61">
        <f>VLOOKUP(Tabla14[[#This Row],[id]],Tabla2[],'aux buscarv'!F$1,FALSE)</f>
        <v>17</v>
      </c>
      <c r="G1870" s="61" t="str">
        <f>VLOOKUP(Tabla14[[#This Row],[id]],Tabla2[],'aux buscarv'!G$1,FALSE)</f>
        <v>ESTAR</v>
      </c>
      <c r="H1870" s="61" t="str">
        <f>VLOOKUP(Tabla14[[#This Row],[id]],Tabla2[],'aux buscarv'!H$1,FALSE)</f>
        <v>CABA</v>
      </c>
      <c r="I1870" s="61">
        <f>VLOOKUP(Tabla14[[#This Row],[id]],Tabla2[],'aux buscarv'!I$1,FALSE)</f>
        <v>83</v>
      </c>
      <c r="J1870" s="61" t="str">
        <f>VLOOKUP(Tabla14[[#This Row],[id]],Tabla2[],'aux buscarv'!J$1,FALSE)</f>
        <v>COMUNA 1</v>
      </c>
      <c r="K1870" s="61" t="str">
        <f>VLOOKUP(Tabla14[[#This Row],[id]],Tabla2[],'aux buscarv'!K$1,FALSE)</f>
        <v>BARRIO MUGICA</v>
      </c>
      <c r="L1870" s="61">
        <f>VLOOKUP(Tabla14[[#This Row],[id]],Tabla2[],'aux buscarv'!L$1,FALSE)</f>
        <v>0</v>
      </c>
      <c r="M1870" s="61" t="str">
        <f>VLOOKUP(Tabla14[[#This Row],[id]],Tabla2[],'aux buscarv'!M$1,FALSE)</f>
        <v>CARLOS PERETTE Y CERRO 7 COLORES</v>
      </c>
      <c r="N1870" s="62" t="str">
        <f>VLOOKUP(Tabla14[[#This Row],[id]],Tabla2[],'aux buscarv'!N$1,FALSE)</f>
        <v>https://maps.app.goo.gl/Fg7rqaQ9kUGpGCHZ8</v>
      </c>
      <c r="O1870" t="s">
        <v>109</v>
      </c>
      <c r="P1870" t="s">
        <v>113</v>
      </c>
      <c r="Q1870" t="s">
        <v>112</v>
      </c>
      <c r="R1870" s="70">
        <v>44</v>
      </c>
    </row>
    <row r="1871" spans="1:18" x14ac:dyDescent="0.25">
      <c r="A1871" t="s">
        <v>1043</v>
      </c>
      <c r="B1871" s="46">
        <f>VLOOKUP(Tabla14[[#This Row],[id]],Tabla2[],'aux buscarv'!B$1,FALSE)</f>
        <v>45036</v>
      </c>
      <c r="C1871" s="61">
        <f>VLOOKUP(Tabla14[[#This Row],[id]],Tabla2[],'aux buscarv'!C$1,FALSE)</f>
        <v>20</v>
      </c>
      <c r="D1871" s="61">
        <f>VLOOKUP(Tabla14[[#This Row],[id]],Tabla2[],'aux buscarv'!D$1,FALSE)</f>
        <v>4</v>
      </c>
      <c r="E1871" s="61">
        <f>VLOOKUP(Tabla14[[#This Row],[id]],Tabla2[],'aux buscarv'!E$1,FALSE)</f>
        <v>2023</v>
      </c>
      <c r="F1871" s="61">
        <f>VLOOKUP(Tabla14[[#This Row],[id]],Tabla2[],'aux buscarv'!F$1,FALSE)</f>
        <v>17</v>
      </c>
      <c r="G1871" s="61" t="str">
        <f>VLOOKUP(Tabla14[[#This Row],[id]],Tabla2[],'aux buscarv'!G$1,FALSE)</f>
        <v>ESTAR</v>
      </c>
      <c r="H1871" s="61" t="str">
        <f>VLOOKUP(Tabla14[[#This Row],[id]],Tabla2[],'aux buscarv'!H$1,FALSE)</f>
        <v>CABA</v>
      </c>
      <c r="I1871" s="61">
        <f>VLOOKUP(Tabla14[[#This Row],[id]],Tabla2[],'aux buscarv'!I$1,FALSE)</f>
        <v>83</v>
      </c>
      <c r="J1871" s="61" t="str">
        <f>VLOOKUP(Tabla14[[#This Row],[id]],Tabla2[],'aux buscarv'!J$1,FALSE)</f>
        <v>COMUNA 1</v>
      </c>
      <c r="K1871" s="61" t="str">
        <f>VLOOKUP(Tabla14[[#This Row],[id]],Tabla2[],'aux buscarv'!K$1,FALSE)</f>
        <v>BARRIO MUGICA</v>
      </c>
      <c r="L1871" s="61">
        <f>VLOOKUP(Tabla14[[#This Row],[id]],Tabla2[],'aux buscarv'!L$1,FALSE)</f>
        <v>0</v>
      </c>
      <c r="M1871" s="61" t="str">
        <f>VLOOKUP(Tabla14[[#This Row],[id]],Tabla2[],'aux buscarv'!M$1,FALSE)</f>
        <v>CARLOS PERETTE Y CERRO 7 COLORES</v>
      </c>
      <c r="N1871" s="62" t="str">
        <f>VLOOKUP(Tabla14[[#This Row],[id]],Tabla2[],'aux buscarv'!N$1,FALSE)</f>
        <v>https://maps.app.goo.gl/Fg7rqaQ9kUGpGCHZ8</v>
      </c>
      <c r="O1871" t="s">
        <v>114</v>
      </c>
      <c r="P1871" t="s">
        <v>115</v>
      </c>
      <c r="Q1871" t="s">
        <v>111</v>
      </c>
      <c r="R1871" s="70">
        <v>19</v>
      </c>
    </row>
    <row r="1872" spans="1:18" x14ac:dyDescent="0.25">
      <c r="A1872" t="s">
        <v>1043</v>
      </c>
      <c r="B1872" s="46">
        <f>VLOOKUP(Tabla14[[#This Row],[id]],Tabla2[],'aux buscarv'!B$1,FALSE)</f>
        <v>45036</v>
      </c>
      <c r="C1872" s="61">
        <f>VLOOKUP(Tabla14[[#This Row],[id]],Tabla2[],'aux buscarv'!C$1,FALSE)</f>
        <v>20</v>
      </c>
      <c r="D1872" s="61">
        <f>VLOOKUP(Tabla14[[#This Row],[id]],Tabla2[],'aux buscarv'!D$1,FALSE)</f>
        <v>4</v>
      </c>
      <c r="E1872" s="61">
        <f>VLOOKUP(Tabla14[[#This Row],[id]],Tabla2[],'aux buscarv'!E$1,FALSE)</f>
        <v>2023</v>
      </c>
      <c r="F1872" s="61">
        <f>VLOOKUP(Tabla14[[#This Row],[id]],Tabla2[],'aux buscarv'!F$1,FALSE)</f>
        <v>17</v>
      </c>
      <c r="G1872" s="61" t="str">
        <f>VLOOKUP(Tabla14[[#This Row],[id]],Tabla2[],'aux buscarv'!G$1,FALSE)</f>
        <v>ESTAR</v>
      </c>
      <c r="H1872" s="61" t="str">
        <f>VLOOKUP(Tabla14[[#This Row],[id]],Tabla2[],'aux buscarv'!H$1,FALSE)</f>
        <v>CABA</v>
      </c>
      <c r="I1872" s="61">
        <f>VLOOKUP(Tabla14[[#This Row],[id]],Tabla2[],'aux buscarv'!I$1,FALSE)</f>
        <v>83</v>
      </c>
      <c r="J1872" s="61" t="str">
        <f>VLOOKUP(Tabla14[[#This Row],[id]],Tabla2[],'aux buscarv'!J$1,FALSE)</f>
        <v>COMUNA 1</v>
      </c>
      <c r="K1872" s="61" t="str">
        <f>VLOOKUP(Tabla14[[#This Row],[id]],Tabla2[],'aux buscarv'!K$1,FALSE)</f>
        <v>BARRIO MUGICA</v>
      </c>
      <c r="L1872" s="61">
        <f>VLOOKUP(Tabla14[[#This Row],[id]],Tabla2[],'aux buscarv'!L$1,FALSE)</f>
        <v>0</v>
      </c>
      <c r="M1872" s="61" t="str">
        <f>VLOOKUP(Tabla14[[#This Row],[id]],Tabla2[],'aux buscarv'!M$1,FALSE)</f>
        <v>CARLOS PERETTE Y CERRO 7 COLORES</v>
      </c>
      <c r="N1872" s="62" t="str">
        <f>VLOOKUP(Tabla14[[#This Row],[id]],Tabla2[],'aux buscarv'!N$1,FALSE)</f>
        <v>https://maps.app.goo.gl/Fg7rqaQ9kUGpGCHZ8</v>
      </c>
      <c r="O1872" t="s">
        <v>114</v>
      </c>
      <c r="P1872" t="s">
        <v>123</v>
      </c>
      <c r="Q1872" t="s">
        <v>124</v>
      </c>
      <c r="R1872" s="70">
        <v>14</v>
      </c>
    </row>
    <row r="1873" spans="1:18" x14ac:dyDescent="0.25">
      <c r="A1873" t="s">
        <v>1043</v>
      </c>
      <c r="B1873" s="46">
        <f>VLOOKUP(Tabla14[[#This Row],[id]],Tabla2[],'aux buscarv'!B$1,FALSE)</f>
        <v>45036</v>
      </c>
      <c r="C1873" s="61">
        <f>VLOOKUP(Tabla14[[#This Row],[id]],Tabla2[],'aux buscarv'!C$1,FALSE)</f>
        <v>20</v>
      </c>
      <c r="D1873" s="61">
        <f>VLOOKUP(Tabla14[[#This Row],[id]],Tabla2[],'aux buscarv'!D$1,FALSE)</f>
        <v>4</v>
      </c>
      <c r="E1873" s="61">
        <f>VLOOKUP(Tabla14[[#This Row],[id]],Tabla2[],'aux buscarv'!E$1,FALSE)</f>
        <v>2023</v>
      </c>
      <c r="F1873" s="61">
        <f>VLOOKUP(Tabla14[[#This Row],[id]],Tabla2[],'aux buscarv'!F$1,FALSE)</f>
        <v>17</v>
      </c>
      <c r="G1873" s="61" t="str">
        <f>VLOOKUP(Tabla14[[#This Row],[id]],Tabla2[],'aux buscarv'!G$1,FALSE)</f>
        <v>ESTAR</v>
      </c>
      <c r="H1873" s="61" t="str">
        <f>VLOOKUP(Tabla14[[#This Row],[id]],Tabla2[],'aux buscarv'!H$1,FALSE)</f>
        <v>CABA</v>
      </c>
      <c r="I1873" s="61">
        <f>VLOOKUP(Tabla14[[#This Row],[id]],Tabla2[],'aux buscarv'!I$1,FALSE)</f>
        <v>83</v>
      </c>
      <c r="J1873" s="61" t="str">
        <f>VLOOKUP(Tabla14[[#This Row],[id]],Tabla2[],'aux buscarv'!J$1,FALSE)</f>
        <v>COMUNA 1</v>
      </c>
      <c r="K1873" s="61" t="str">
        <f>VLOOKUP(Tabla14[[#This Row],[id]],Tabla2[],'aux buscarv'!K$1,FALSE)</f>
        <v>BARRIO MUGICA</v>
      </c>
      <c r="L1873" s="61">
        <f>VLOOKUP(Tabla14[[#This Row],[id]],Tabla2[],'aux buscarv'!L$1,FALSE)</f>
        <v>0</v>
      </c>
      <c r="M1873" s="61" t="str">
        <f>VLOOKUP(Tabla14[[#This Row],[id]],Tabla2[],'aux buscarv'!M$1,FALSE)</f>
        <v>CARLOS PERETTE Y CERRO 7 COLORES</v>
      </c>
      <c r="N1873" s="62" t="str">
        <f>VLOOKUP(Tabla14[[#This Row],[id]],Tabla2[],'aux buscarv'!N$1,FALSE)</f>
        <v>https://maps.app.goo.gl/Fg7rqaQ9kUGpGCHZ8</v>
      </c>
      <c r="O1873" t="s">
        <v>114</v>
      </c>
      <c r="P1873" t="s">
        <v>123</v>
      </c>
      <c r="Q1873" t="s">
        <v>111</v>
      </c>
      <c r="R1873" s="70">
        <v>158</v>
      </c>
    </row>
    <row r="1874" spans="1:18" x14ac:dyDescent="0.25">
      <c r="A1874" t="s">
        <v>1043</v>
      </c>
      <c r="B1874" s="46">
        <f>VLOOKUP(Tabla14[[#This Row],[id]],Tabla2[],'aux buscarv'!B$1,FALSE)</f>
        <v>45036</v>
      </c>
      <c r="C1874" s="61">
        <f>VLOOKUP(Tabla14[[#This Row],[id]],Tabla2[],'aux buscarv'!C$1,FALSE)</f>
        <v>20</v>
      </c>
      <c r="D1874" s="61">
        <f>VLOOKUP(Tabla14[[#This Row],[id]],Tabla2[],'aux buscarv'!D$1,FALSE)</f>
        <v>4</v>
      </c>
      <c r="E1874" s="61">
        <f>VLOOKUP(Tabla14[[#This Row],[id]],Tabla2[],'aux buscarv'!E$1,FALSE)</f>
        <v>2023</v>
      </c>
      <c r="F1874" s="61">
        <f>VLOOKUP(Tabla14[[#This Row],[id]],Tabla2[],'aux buscarv'!F$1,FALSE)</f>
        <v>17</v>
      </c>
      <c r="G1874" s="61" t="str">
        <f>VLOOKUP(Tabla14[[#This Row],[id]],Tabla2[],'aux buscarv'!G$1,FALSE)</f>
        <v>ESTAR</v>
      </c>
      <c r="H1874" s="61" t="str">
        <f>VLOOKUP(Tabla14[[#This Row],[id]],Tabla2[],'aux buscarv'!H$1,FALSE)</f>
        <v>CABA</v>
      </c>
      <c r="I1874" s="61">
        <f>VLOOKUP(Tabla14[[#This Row],[id]],Tabla2[],'aux buscarv'!I$1,FALSE)</f>
        <v>83</v>
      </c>
      <c r="J1874" s="61" t="str">
        <f>VLOOKUP(Tabla14[[#This Row],[id]],Tabla2[],'aux buscarv'!J$1,FALSE)</f>
        <v>COMUNA 1</v>
      </c>
      <c r="K1874" s="61" t="str">
        <f>VLOOKUP(Tabla14[[#This Row],[id]],Tabla2[],'aux buscarv'!K$1,FALSE)</f>
        <v>BARRIO MUGICA</v>
      </c>
      <c r="L1874" s="61">
        <f>VLOOKUP(Tabla14[[#This Row],[id]],Tabla2[],'aux buscarv'!L$1,FALSE)</f>
        <v>0</v>
      </c>
      <c r="M1874" s="61" t="str">
        <f>VLOOKUP(Tabla14[[#This Row],[id]],Tabla2[],'aux buscarv'!M$1,FALSE)</f>
        <v>CARLOS PERETTE Y CERRO 7 COLORES</v>
      </c>
      <c r="N1874" s="62" t="str">
        <f>VLOOKUP(Tabla14[[#This Row],[id]],Tabla2[],'aux buscarv'!N$1,FALSE)</f>
        <v>https://maps.app.goo.gl/Fg7rqaQ9kUGpGCHZ8</v>
      </c>
      <c r="O1874" t="s">
        <v>129</v>
      </c>
      <c r="P1874" t="s">
        <v>1022</v>
      </c>
      <c r="Q1874" t="s">
        <v>111</v>
      </c>
      <c r="R1874" s="70">
        <v>8</v>
      </c>
    </row>
    <row r="1875" spans="1:18" x14ac:dyDescent="0.25">
      <c r="A1875" t="s">
        <v>1043</v>
      </c>
      <c r="B1875" s="46">
        <f>VLOOKUP(Tabla14[[#This Row],[id]],Tabla2[],'aux buscarv'!B$1,FALSE)</f>
        <v>45036</v>
      </c>
      <c r="C1875" s="61">
        <f>VLOOKUP(Tabla14[[#This Row],[id]],Tabla2[],'aux buscarv'!C$1,FALSE)</f>
        <v>20</v>
      </c>
      <c r="D1875" s="61">
        <f>VLOOKUP(Tabla14[[#This Row],[id]],Tabla2[],'aux buscarv'!D$1,FALSE)</f>
        <v>4</v>
      </c>
      <c r="E1875" s="61">
        <f>VLOOKUP(Tabla14[[#This Row],[id]],Tabla2[],'aux buscarv'!E$1,FALSE)</f>
        <v>2023</v>
      </c>
      <c r="F1875" s="61">
        <f>VLOOKUP(Tabla14[[#This Row],[id]],Tabla2[],'aux buscarv'!F$1,FALSE)</f>
        <v>17</v>
      </c>
      <c r="G1875" s="61" t="str">
        <f>VLOOKUP(Tabla14[[#This Row],[id]],Tabla2[],'aux buscarv'!G$1,FALSE)</f>
        <v>ESTAR</v>
      </c>
      <c r="H1875" s="61" t="str">
        <f>VLOOKUP(Tabla14[[#This Row],[id]],Tabla2[],'aux buscarv'!H$1,FALSE)</f>
        <v>CABA</v>
      </c>
      <c r="I1875" s="61">
        <f>VLOOKUP(Tabla14[[#This Row],[id]],Tabla2[],'aux buscarv'!I$1,FALSE)</f>
        <v>83</v>
      </c>
      <c r="J1875" s="61" t="str">
        <f>VLOOKUP(Tabla14[[#This Row],[id]],Tabla2[],'aux buscarv'!J$1,FALSE)</f>
        <v>COMUNA 1</v>
      </c>
      <c r="K1875" s="61" t="str">
        <f>VLOOKUP(Tabla14[[#This Row],[id]],Tabla2[],'aux buscarv'!K$1,FALSE)</f>
        <v>BARRIO MUGICA</v>
      </c>
      <c r="L1875" s="61">
        <f>VLOOKUP(Tabla14[[#This Row],[id]],Tabla2[],'aux buscarv'!L$1,FALSE)</f>
        <v>0</v>
      </c>
      <c r="M1875" s="61" t="str">
        <f>VLOOKUP(Tabla14[[#This Row],[id]],Tabla2[],'aux buscarv'!M$1,FALSE)</f>
        <v>CARLOS PERETTE Y CERRO 7 COLORES</v>
      </c>
      <c r="N1875" s="62" t="str">
        <f>VLOOKUP(Tabla14[[#This Row],[id]],Tabla2[],'aux buscarv'!N$1,FALSE)</f>
        <v>https://maps.app.goo.gl/Fg7rqaQ9kUGpGCHZ8</v>
      </c>
      <c r="O1875" t="s">
        <v>129</v>
      </c>
      <c r="P1875" t="s">
        <v>1022</v>
      </c>
      <c r="Q1875" t="s">
        <v>131</v>
      </c>
      <c r="R1875" s="70">
        <v>1</v>
      </c>
    </row>
    <row r="1876" spans="1:18" x14ac:dyDescent="0.25">
      <c r="A1876" t="s">
        <v>1043</v>
      </c>
      <c r="B1876" s="46">
        <f>VLOOKUP(Tabla14[[#This Row],[id]],Tabla2[],'aux buscarv'!B$1,FALSE)</f>
        <v>45036</v>
      </c>
      <c r="C1876" s="61">
        <f>VLOOKUP(Tabla14[[#This Row],[id]],Tabla2[],'aux buscarv'!C$1,FALSE)</f>
        <v>20</v>
      </c>
      <c r="D1876" s="61">
        <f>VLOOKUP(Tabla14[[#This Row],[id]],Tabla2[],'aux buscarv'!D$1,FALSE)</f>
        <v>4</v>
      </c>
      <c r="E1876" s="61">
        <f>VLOOKUP(Tabla14[[#This Row],[id]],Tabla2[],'aux buscarv'!E$1,FALSE)</f>
        <v>2023</v>
      </c>
      <c r="F1876" s="61">
        <f>VLOOKUP(Tabla14[[#This Row],[id]],Tabla2[],'aux buscarv'!F$1,FALSE)</f>
        <v>17</v>
      </c>
      <c r="G1876" s="61" t="str">
        <f>VLOOKUP(Tabla14[[#This Row],[id]],Tabla2[],'aux buscarv'!G$1,FALSE)</f>
        <v>ESTAR</v>
      </c>
      <c r="H1876" s="61" t="str">
        <f>VLOOKUP(Tabla14[[#This Row],[id]],Tabla2[],'aux buscarv'!H$1,FALSE)</f>
        <v>CABA</v>
      </c>
      <c r="I1876" s="61">
        <f>VLOOKUP(Tabla14[[#This Row],[id]],Tabla2[],'aux buscarv'!I$1,FALSE)</f>
        <v>83</v>
      </c>
      <c r="J1876" s="61" t="str">
        <f>VLOOKUP(Tabla14[[#This Row],[id]],Tabla2[],'aux buscarv'!J$1,FALSE)</f>
        <v>COMUNA 1</v>
      </c>
      <c r="K1876" s="61" t="str">
        <f>VLOOKUP(Tabla14[[#This Row],[id]],Tabla2[],'aux buscarv'!K$1,FALSE)</f>
        <v>BARRIO MUGICA</v>
      </c>
      <c r="L1876" s="61">
        <f>VLOOKUP(Tabla14[[#This Row],[id]],Tabla2[],'aux buscarv'!L$1,FALSE)</f>
        <v>0</v>
      </c>
      <c r="M1876" s="61" t="str">
        <f>VLOOKUP(Tabla14[[#This Row],[id]],Tabla2[],'aux buscarv'!M$1,FALSE)</f>
        <v>CARLOS PERETTE Y CERRO 7 COLORES</v>
      </c>
      <c r="N1876" s="62" t="str">
        <f>VLOOKUP(Tabla14[[#This Row],[id]],Tabla2[],'aux buscarv'!N$1,FALSE)</f>
        <v>https://maps.app.goo.gl/Fg7rqaQ9kUGpGCHZ8</v>
      </c>
      <c r="O1876" t="s">
        <v>129</v>
      </c>
      <c r="P1876" t="s">
        <v>1022</v>
      </c>
      <c r="Q1876" t="s">
        <v>132</v>
      </c>
      <c r="R1876" s="70">
        <v>5</v>
      </c>
    </row>
    <row r="1877" spans="1:18" x14ac:dyDescent="0.25">
      <c r="A1877" t="s">
        <v>1043</v>
      </c>
      <c r="B1877" s="46">
        <f>VLOOKUP(Tabla14[[#This Row],[id]],Tabla2[],'aux buscarv'!B$1,FALSE)</f>
        <v>45036</v>
      </c>
      <c r="C1877" s="61">
        <f>VLOOKUP(Tabla14[[#This Row],[id]],Tabla2[],'aux buscarv'!C$1,FALSE)</f>
        <v>20</v>
      </c>
      <c r="D1877" s="61">
        <f>VLOOKUP(Tabla14[[#This Row],[id]],Tabla2[],'aux buscarv'!D$1,FALSE)</f>
        <v>4</v>
      </c>
      <c r="E1877" s="61">
        <f>VLOOKUP(Tabla14[[#This Row],[id]],Tabla2[],'aux buscarv'!E$1,FALSE)</f>
        <v>2023</v>
      </c>
      <c r="F1877" s="61">
        <f>VLOOKUP(Tabla14[[#This Row],[id]],Tabla2[],'aux buscarv'!F$1,FALSE)</f>
        <v>17</v>
      </c>
      <c r="G1877" s="61" t="str">
        <f>VLOOKUP(Tabla14[[#This Row],[id]],Tabla2[],'aux buscarv'!G$1,FALSE)</f>
        <v>ESTAR</v>
      </c>
      <c r="H1877" s="61" t="str">
        <f>VLOOKUP(Tabla14[[#This Row],[id]],Tabla2[],'aux buscarv'!H$1,FALSE)</f>
        <v>CABA</v>
      </c>
      <c r="I1877" s="61">
        <f>VLOOKUP(Tabla14[[#This Row],[id]],Tabla2[],'aux buscarv'!I$1,FALSE)</f>
        <v>83</v>
      </c>
      <c r="J1877" s="61" t="str">
        <f>VLOOKUP(Tabla14[[#This Row],[id]],Tabla2[],'aux buscarv'!J$1,FALSE)</f>
        <v>COMUNA 1</v>
      </c>
      <c r="K1877" s="61" t="str">
        <f>VLOOKUP(Tabla14[[#This Row],[id]],Tabla2[],'aux buscarv'!K$1,FALSE)</f>
        <v>BARRIO MUGICA</v>
      </c>
      <c r="L1877" s="61">
        <f>VLOOKUP(Tabla14[[#This Row],[id]],Tabla2[],'aux buscarv'!L$1,FALSE)</f>
        <v>0</v>
      </c>
      <c r="M1877" s="61" t="str">
        <f>VLOOKUP(Tabla14[[#This Row],[id]],Tabla2[],'aux buscarv'!M$1,FALSE)</f>
        <v>CARLOS PERETTE Y CERRO 7 COLORES</v>
      </c>
      <c r="N1877" s="62" t="str">
        <f>VLOOKUP(Tabla14[[#This Row],[id]],Tabla2[],'aux buscarv'!N$1,FALSE)</f>
        <v>https://maps.app.goo.gl/Fg7rqaQ9kUGpGCHZ8</v>
      </c>
      <c r="O1877" t="s">
        <v>129</v>
      </c>
      <c r="P1877" t="s">
        <v>1022</v>
      </c>
      <c r="Q1877" t="s">
        <v>133</v>
      </c>
      <c r="R1877" s="70">
        <v>2</v>
      </c>
    </row>
    <row r="1878" spans="1:18" x14ac:dyDescent="0.25">
      <c r="A1878" t="s">
        <v>1043</v>
      </c>
      <c r="B1878" s="46">
        <f>VLOOKUP(Tabla14[[#This Row],[id]],Tabla2[],'aux buscarv'!B$1,FALSE)</f>
        <v>45036</v>
      </c>
      <c r="C1878" s="61">
        <f>VLOOKUP(Tabla14[[#This Row],[id]],Tabla2[],'aux buscarv'!C$1,FALSE)</f>
        <v>20</v>
      </c>
      <c r="D1878" s="61">
        <f>VLOOKUP(Tabla14[[#This Row],[id]],Tabla2[],'aux buscarv'!D$1,FALSE)</f>
        <v>4</v>
      </c>
      <c r="E1878" s="61">
        <f>VLOOKUP(Tabla14[[#This Row],[id]],Tabla2[],'aux buscarv'!E$1,FALSE)</f>
        <v>2023</v>
      </c>
      <c r="F1878" s="61">
        <f>VLOOKUP(Tabla14[[#This Row],[id]],Tabla2[],'aux buscarv'!F$1,FALSE)</f>
        <v>17</v>
      </c>
      <c r="G1878" s="61" t="str">
        <f>VLOOKUP(Tabla14[[#This Row],[id]],Tabla2[],'aux buscarv'!G$1,FALSE)</f>
        <v>ESTAR</v>
      </c>
      <c r="H1878" s="61" t="str">
        <f>VLOOKUP(Tabla14[[#This Row],[id]],Tabla2[],'aux buscarv'!H$1,FALSE)</f>
        <v>CABA</v>
      </c>
      <c r="I1878" s="61">
        <f>VLOOKUP(Tabla14[[#This Row],[id]],Tabla2[],'aux buscarv'!I$1,FALSE)</f>
        <v>83</v>
      </c>
      <c r="J1878" s="61" t="str">
        <f>VLOOKUP(Tabla14[[#This Row],[id]],Tabla2[],'aux buscarv'!J$1,FALSE)</f>
        <v>COMUNA 1</v>
      </c>
      <c r="K1878" s="61" t="str">
        <f>VLOOKUP(Tabla14[[#This Row],[id]],Tabla2[],'aux buscarv'!K$1,FALSE)</f>
        <v>BARRIO MUGICA</v>
      </c>
      <c r="L1878" s="61">
        <f>VLOOKUP(Tabla14[[#This Row],[id]],Tabla2[],'aux buscarv'!L$1,FALSE)</f>
        <v>0</v>
      </c>
      <c r="M1878" s="61" t="str">
        <f>VLOOKUP(Tabla14[[#This Row],[id]],Tabla2[],'aux buscarv'!M$1,FALSE)</f>
        <v>CARLOS PERETTE Y CERRO 7 COLORES</v>
      </c>
      <c r="N1878" s="62" t="str">
        <f>VLOOKUP(Tabla14[[#This Row],[id]],Tabla2[],'aux buscarv'!N$1,FALSE)</f>
        <v>https://maps.app.goo.gl/Fg7rqaQ9kUGpGCHZ8</v>
      </c>
      <c r="O1878" t="s">
        <v>129</v>
      </c>
      <c r="P1878" t="s">
        <v>1022</v>
      </c>
      <c r="Q1878" t="s">
        <v>134</v>
      </c>
      <c r="R1878" s="70">
        <v>1</v>
      </c>
    </row>
    <row r="1879" spans="1:18" x14ac:dyDescent="0.25">
      <c r="A1879" t="s">
        <v>1043</v>
      </c>
      <c r="B1879" s="46">
        <f>VLOOKUP(Tabla14[[#This Row],[id]],Tabla2[],'aux buscarv'!B$1,FALSE)</f>
        <v>45036</v>
      </c>
      <c r="C1879" s="61">
        <f>VLOOKUP(Tabla14[[#This Row],[id]],Tabla2[],'aux buscarv'!C$1,FALSE)</f>
        <v>20</v>
      </c>
      <c r="D1879" s="61">
        <f>VLOOKUP(Tabla14[[#This Row],[id]],Tabla2[],'aux buscarv'!D$1,FALSE)</f>
        <v>4</v>
      </c>
      <c r="E1879" s="61">
        <f>VLOOKUP(Tabla14[[#This Row],[id]],Tabla2[],'aux buscarv'!E$1,FALSE)</f>
        <v>2023</v>
      </c>
      <c r="F1879" s="61">
        <f>VLOOKUP(Tabla14[[#This Row],[id]],Tabla2[],'aux buscarv'!F$1,FALSE)</f>
        <v>17</v>
      </c>
      <c r="G1879" s="61" t="str">
        <f>VLOOKUP(Tabla14[[#This Row],[id]],Tabla2[],'aux buscarv'!G$1,FALSE)</f>
        <v>ESTAR</v>
      </c>
      <c r="H1879" s="61" t="str">
        <f>VLOOKUP(Tabla14[[#This Row],[id]],Tabla2[],'aux buscarv'!H$1,FALSE)</f>
        <v>CABA</v>
      </c>
      <c r="I1879" s="61">
        <f>VLOOKUP(Tabla14[[#This Row],[id]],Tabla2[],'aux buscarv'!I$1,FALSE)</f>
        <v>83</v>
      </c>
      <c r="J1879" s="61" t="str">
        <f>VLOOKUP(Tabla14[[#This Row],[id]],Tabla2[],'aux buscarv'!J$1,FALSE)</f>
        <v>COMUNA 1</v>
      </c>
      <c r="K1879" s="61" t="str">
        <f>VLOOKUP(Tabla14[[#This Row],[id]],Tabla2[],'aux buscarv'!K$1,FALSE)</f>
        <v>BARRIO MUGICA</v>
      </c>
      <c r="L1879" s="61">
        <f>VLOOKUP(Tabla14[[#This Row],[id]],Tabla2[],'aux buscarv'!L$1,FALSE)</f>
        <v>0</v>
      </c>
      <c r="M1879" s="61" t="str">
        <f>VLOOKUP(Tabla14[[#This Row],[id]],Tabla2[],'aux buscarv'!M$1,FALSE)</f>
        <v>CARLOS PERETTE Y CERRO 7 COLORES</v>
      </c>
      <c r="N1879" s="62" t="str">
        <f>VLOOKUP(Tabla14[[#This Row],[id]],Tabla2[],'aux buscarv'!N$1,FALSE)</f>
        <v>https://maps.app.goo.gl/Fg7rqaQ9kUGpGCHZ8</v>
      </c>
      <c r="O1879" t="s">
        <v>129</v>
      </c>
      <c r="P1879" t="s">
        <v>1023</v>
      </c>
      <c r="Q1879" t="s">
        <v>111</v>
      </c>
      <c r="R1879" s="70">
        <v>16</v>
      </c>
    </row>
    <row r="1880" spans="1:18" x14ac:dyDescent="0.25">
      <c r="A1880" t="s">
        <v>1043</v>
      </c>
      <c r="B1880" s="46">
        <f>VLOOKUP(Tabla14[[#This Row],[id]],Tabla2[],'aux buscarv'!B$1,FALSE)</f>
        <v>45036</v>
      </c>
      <c r="C1880" s="61">
        <f>VLOOKUP(Tabla14[[#This Row],[id]],Tabla2[],'aux buscarv'!C$1,FALSE)</f>
        <v>20</v>
      </c>
      <c r="D1880" s="61">
        <f>VLOOKUP(Tabla14[[#This Row],[id]],Tabla2[],'aux buscarv'!D$1,FALSE)</f>
        <v>4</v>
      </c>
      <c r="E1880" s="61">
        <f>VLOOKUP(Tabla14[[#This Row],[id]],Tabla2[],'aux buscarv'!E$1,FALSE)</f>
        <v>2023</v>
      </c>
      <c r="F1880" s="61">
        <f>VLOOKUP(Tabla14[[#This Row],[id]],Tabla2[],'aux buscarv'!F$1,FALSE)</f>
        <v>17</v>
      </c>
      <c r="G1880" s="61" t="str">
        <f>VLOOKUP(Tabla14[[#This Row],[id]],Tabla2[],'aux buscarv'!G$1,FALSE)</f>
        <v>ESTAR</v>
      </c>
      <c r="H1880" s="61" t="str">
        <f>VLOOKUP(Tabla14[[#This Row],[id]],Tabla2[],'aux buscarv'!H$1,FALSE)</f>
        <v>CABA</v>
      </c>
      <c r="I1880" s="61">
        <f>VLOOKUP(Tabla14[[#This Row],[id]],Tabla2[],'aux buscarv'!I$1,FALSE)</f>
        <v>83</v>
      </c>
      <c r="J1880" s="61" t="str">
        <f>VLOOKUP(Tabla14[[#This Row],[id]],Tabla2[],'aux buscarv'!J$1,FALSE)</f>
        <v>COMUNA 1</v>
      </c>
      <c r="K1880" s="61" t="str">
        <f>VLOOKUP(Tabla14[[#This Row],[id]],Tabla2[],'aux buscarv'!K$1,FALSE)</f>
        <v>BARRIO MUGICA</v>
      </c>
      <c r="L1880" s="61">
        <f>VLOOKUP(Tabla14[[#This Row],[id]],Tabla2[],'aux buscarv'!L$1,FALSE)</f>
        <v>0</v>
      </c>
      <c r="M1880" s="61" t="str">
        <f>VLOOKUP(Tabla14[[#This Row],[id]],Tabla2[],'aux buscarv'!M$1,FALSE)</f>
        <v>CARLOS PERETTE Y CERRO 7 COLORES</v>
      </c>
      <c r="N1880" s="62" t="str">
        <f>VLOOKUP(Tabla14[[#This Row],[id]],Tabla2[],'aux buscarv'!N$1,FALSE)</f>
        <v>https://maps.app.goo.gl/Fg7rqaQ9kUGpGCHZ8</v>
      </c>
      <c r="O1880" t="s">
        <v>129</v>
      </c>
      <c r="P1880" t="s">
        <v>1024</v>
      </c>
      <c r="Q1880" t="s">
        <v>111</v>
      </c>
      <c r="R1880" s="70">
        <v>22</v>
      </c>
    </row>
    <row r="1881" spans="1:18" x14ac:dyDescent="0.25">
      <c r="A1881" t="s">
        <v>1043</v>
      </c>
      <c r="B1881" s="46">
        <f>VLOOKUP(Tabla14[[#This Row],[id]],Tabla2[],'aux buscarv'!B$1,FALSE)</f>
        <v>45036</v>
      </c>
      <c r="C1881" s="61">
        <f>VLOOKUP(Tabla14[[#This Row],[id]],Tabla2[],'aux buscarv'!C$1,FALSE)</f>
        <v>20</v>
      </c>
      <c r="D1881" s="61">
        <f>VLOOKUP(Tabla14[[#This Row],[id]],Tabla2[],'aux buscarv'!D$1,FALSE)</f>
        <v>4</v>
      </c>
      <c r="E1881" s="61">
        <f>VLOOKUP(Tabla14[[#This Row],[id]],Tabla2[],'aux buscarv'!E$1,FALSE)</f>
        <v>2023</v>
      </c>
      <c r="F1881" s="61">
        <f>VLOOKUP(Tabla14[[#This Row],[id]],Tabla2[],'aux buscarv'!F$1,FALSE)</f>
        <v>17</v>
      </c>
      <c r="G1881" s="61" t="str">
        <f>VLOOKUP(Tabla14[[#This Row],[id]],Tabla2[],'aux buscarv'!G$1,FALSE)</f>
        <v>ESTAR</v>
      </c>
      <c r="H1881" s="61" t="str">
        <f>VLOOKUP(Tabla14[[#This Row],[id]],Tabla2[],'aux buscarv'!H$1,FALSE)</f>
        <v>CABA</v>
      </c>
      <c r="I1881" s="61">
        <f>VLOOKUP(Tabla14[[#This Row],[id]],Tabla2[],'aux buscarv'!I$1,FALSE)</f>
        <v>83</v>
      </c>
      <c r="J1881" s="61" t="str">
        <f>VLOOKUP(Tabla14[[#This Row],[id]],Tabla2[],'aux buscarv'!J$1,FALSE)</f>
        <v>COMUNA 1</v>
      </c>
      <c r="K1881" s="61" t="str">
        <f>VLOOKUP(Tabla14[[#This Row],[id]],Tabla2[],'aux buscarv'!K$1,FALSE)</f>
        <v>BARRIO MUGICA</v>
      </c>
      <c r="L1881" s="61">
        <f>VLOOKUP(Tabla14[[#This Row],[id]],Tabla2[],'aux buscarv'!L$1,FALSE)</f>
        <v>0</v>
      </c>
      <c r="M1881" s="61" t="str">
        <f>VLOOKUP(Tabla14[[#This Row],[id]],Tabla2[],'aux buscarv'!M$1,FALSE)</f>
        <v>CARLOS PERETTE Y CERRO 7 COLORES</v>
      </c>
      <c r="N1881" s="62" t="str">
        <f>VLOOKUP(Tabla14[[#This Row],[id]],Tabla2[],'aux buscarv'!N$1,FALSE)</f>
        <v>https://maps.app.goo.gl/Fg7rqaQ9kUGpGCHZ8</v>
      </c>
      <c r="O1881" t="s">
        <v>129</v>
      </c>
      <c r="P1881" t="s">
        <v>1024</v>
      </c>
      <c r="Q1881" t="s">
        <v>132</v>
      </c>
      <c r="R1881" s="70">
        <v>1</v>
      </c>
    </row>
    <row r="1882" spans="1:18" x14ac:dyDescent="0.25">
      <c r="A1882" t="s">
        <v>1043</v>
      </c>
      <c r="B1882" s="46">
        <f>VLOOKUP(Tabla14[[#This Row],[id]],Tabla2[],'aux buscarv'!B$1,FALSE)</f>
        <v>45036</v>
      </c>
      <c r="C1882" s="61">
        <f>VLOOKUP(Tabla14[[#This Row],[id]],Tabla2[],'aux buscarv'!C$1,FALSE)</f>
        <v>20</v>
      </c>
      <c r="D1882" s="61">
        <f>VLOOKUP(Tabla14[[#This Row],[id]],Tabla2[],'aux buscarv'!D$1,FALSE)</f>
        <v>4</v>
      </c>
      <c r="E1882" s="61">
        <f>VLOOKUP(Tabla14[[#This Row],[id]],Tabla2[],'aux buscarv'!E$1,FALSE)</f>
        <v>2023</v>
      </c>
      <c r="F1882" s="61">
        <f>VLOOKUP(Tabla14[[#This Row],[id]],Tabla2[],'aux buscarv'!F$1,FALSE)</f>
        <v>17</v>
      </c>
      <c r="G1882" s="61" t="str">
        <f>VLOOKUP(Tabla14[[#This Row],[id]],Tabla2[],'aux buscarv'!G$1,FALSE)</f>
        <v>ESTAR</v>
      </c>
      <c r="H1882" s="61" t="str">
        <f>VLOOKUP(Tabla14[[#This Row],[id]],Tabla2[],'aux buscarv'!H$1,FALSE)</f>
        <v>CABA</v>
      </c>
      <c r="I1882" s="61">
        <f>VLOOKUP(Tabla14[[#This Row],[id]],Tabla2[],'aux buscarv'!I$1,FALSE)</f>
        <v>83</v>
      </c>
      <c r="J1882" s="61" t="str">
        <f>VLOOKUP(Tabla14[[#This Row],[id]],Tabla2[],'aux buscarv'!J$1,FALSE)</f>
        <v>COMUNA 1</v>
      </c>
      <c r="K1882" s="61" t="str">
        <f>VLOOKUP(Tabla14[[#This Row],[id]],Tabla2[],'aux buscarv'!K$1,FALSE)</f>
        <v>BARRIO MUGICA</v>
      </c>
      <c r="L1882" s="61">
        <f>VLOOKUP(Tabla14[[#This Row],[id]],Tabla2[],'aux buscarv'!L$1,FALSE)</f>
        <v>0</v>
      </c>
      <c r="M1882" s="61" t="str">
        <f>VLOOKUP(Tabla14[[#This Row],[id]],Tabla2[],'aux buscarv'!M$1,FALSE)</f>
        <v>CARLOS PERETTE Y CERRO 7 COLORES</v>
      </c>
      <c r="N1882" s="62" t="str">
        <f>VLOOKUP(Tabla14[[#This Row],[id]],Tabla2[],'aux buscarv'!N$1,FALSE)</f>
        <v>https://maps.app.goo.gl/Fg7rqaQ9kUGpGCHZ8</v>
      </c>
      <c r="O1882" t="s">
        <v>129</v>
      </c>
      <c r="P1882" t="s">
        <v>1024</v>
      </c>
      <c r="Q1882" t="s">
        <v>136</v>
      </c>
      <c r="R1882" s="70">
        <v>21</v>
      </c>
    </row>
    <row r="1883" spans="1:18" x14ac:dyDescent="0.25">
      <c r="A1883" t="s">
        <v>1043</v>
      </c>
      <c r="B1883" s="46">
        <f>VLOOKUP(Tabla14[[#This Row],[id]],Tabla2[],'aux buscarv'!B$1,FALSE)</f>
        <v>45036</v>
      </c>
      <c r="C1883" s="61">
        <f>VLOOKUP(Tabla14[[#This Row],[id]],Tabla2[],'aux buscarv'!C$1,FALSE)</f>
        <v>20</v>
      </c>
      <c r="D1883" s="61">
        <f>VLOOKUP(Tabla14[[#This Row],[id]],Tabla2[],'aux buscarv'!D$1,FALSE)</f>
        <v>4</v>
      </c>
      <c r="E1883" s="61">
        <f>VLOOKUP(Tabla14[[#This Row],[id]],Tabla2[],'aux buscarv'!E$1,FALSE)</f>
        <v>2023</v>
      </c>
      <c r="F1883" s="61">
        <f>VLOOKUP(Tabla14[[#This Row],[id]],Tabla2[],'aux buscarv'!F$1,FALSE)</f>
        <v>17</v>
      </c>
      <c r="G1883" s="61" t="str">
        <f>VLOOKUP(Tabla14[[#This Row],[id]],Tabla2[],'aux buscarv'!G$1,FALSE)</f>
        <v>ESTAR</v>
      </c>
      <c r="H1883" s="61" t="str">
        <f>VLOOKUP(Tabla14[[#This Row],[id]],Tabla2[],'aux buscarv'!H$1,FALSE)</f>
        <v>CABA</v>
      </c>
      <c r="I1883" s="61">
        <f>VLOOKUP(Tabla14[[#This Row],[id]],Tabla2[],'aux buscarv'!I$1,FALSE)</f>
        <v>83</v>
      </c>
      <c r="J1883" s="61" t="str">
        <f>VLOOKUP(Tabla14[[#This Row],[id]],Tabla2[],'aux buscarv'!J$1,FALSE)</f>
        <v>COMUNA 1</v>
      </c>
      <c r="K1883" s="61" t="str">
        <f>VLOOKUP(Tabla14[[#This Row],[id]],Tabla2[],'aux buscarv'!K$1,FALSE)</f>
        <v>BARRIO MUGICA</v>
      </c>
      <c r="L1883" s="61">
        <f>VLOOKUP(Tabla14[[#This Row],[id]],Tabla2[],'aux buscarv'!L$1,FALSE)</f>
        <v>0</v>
      </c>
      <c r="M1883" s="61" t="str">
        <f>VLOOKUP(Tabla14[[#This Row],[id]],Tabla2[],'aux buscarv'!M$1,FALSE)</f>
        <v>CARLOS PERETTE Y CERRO 7 COLORES</v>
      </c>
      <c r="N1883" s="62" t="str">
        <f>VLOOKUP(Tabla14[[#This Row],[id]],Tabla2[],'aux buscarv'!N$1,FALSE)</f>
        <v>https://maps.app.goo.gl/Fg7rqaQ9kUGpGCHZ8</v>
      </c>
      <c r="O1883" t="s">
        <v>129</v>
      </c>
      <c r="P1883" t="s">
        <v>1024</v>
      </c>
      <c r="Q1883" t="s">
        <v>121</v>
      </c>
      <c r="R1883" s="70">
        <v>20</v>
      </c>
    </row>
    <row r="1884" spans="1:18" x14ac:dyDescent="0.25">
      <c r="A1884" t="s">
        <v>1043</v>
      </c>
      <c r="B1884" s="46">
        <f>VLOOKUP(Tabla14[[#This Row],[id]],Tabla2[],'aux buscarv'!B$1,FALSE)</f>
        <v>45036</v>
      </c>
      <c r="C1884" s="61">
        <f>VLOOKUP(Tabla14[[#This Row],[id]],Tabla2[],'aux buscarv'!C$1,FALSE)</f>
        <v>20</v>
      </c>
      <c r="D1884" s="61">
        <f>VLOOKUP(Tabla14[[#This Row],[id]],Tabla2[],'aux buscarv'!D$1,FALSE)</f>
        <v>4</v>
      </c>
      <c r="E1884" s="61">
        <f>VLOOKUP(Tabla14[[#This Row],[id]],Tabla2[],'aux buscarv'!E$1,FALSE)</f>
        <v>2023</v>
      </c>
      <c r="F1884" s="61">
        <f>VLOOKUP(Tabla14[[#This Row],[id]],Tabla2[],'aux buscarv'!F$1,FALSE)</f>
        <v>17</v>
      </c>
      <c r="G1884" s="61" t="str">
        <f>VLOOKUP(Tabla14[[#This Row],[id]],Tabla2[],'aux buscarv'!G$1,FALSE)</f>
        <v>ESTAR</v>
      </c>
      <c r="H1884" s="61" t="str">
        <f>VLOOKUP(Tabla14[[#This Row],[id]],Tabla2[],'aux buscarv'!H$1,FALSE)</f>
        <v>CABA</v>
      </c>
      <c r="I1884" s="61">
        <f>VLOOKUP(Tabla14[[#This Row],[id]],Tabla2[],'aux buscarv'!I$1,FALSE)</f>
        <v>83</v>
      </c>
      <c r="J1884" s="61" t="str">
        <f>VLOOKUP(Tabla14[[#This Row],[id]],Tabla2[],'aux buscarv'!J$1,FALSE)</f>
        <v>COMUNA 1</v>
      </c>
      <c r="K1884" s="61" t="str">
        <f>VLOOKUP(Tabla14[[#This Row],[id]],Tabla2[],'aux buscarv'!K$1,FALSE)</f>
        <v>BARRIO MUGICA</v>
      </c>
      <c r="L1884" s="61">
        <f>VLOOKUP(Tabla14[[#This Row],[id]],Tabla2[],'aux buscarv'!L$1,FALSE)</f>
        <v>0</v>
      </c>
      <c r="M1884" s="61" t="str">
        <f>VLOOKUP(Tabla14[[#This Row],[id]],Tabla2[],'aux buscarv'!M$1,FALSE)</f>
        <v>CARLOS PERETTE Y CERRO 7 COLORES</v>
      </c>
      <c r="N1884" s="62" t="str">
        <f>VLOOKUP(Tabla14[[#This Row],[id]],Tabla2[],'aux buscarv'!N$1,FALSE)</f>
        <v>https://maps.app.goo.gl/Fg7rqaQ9kUGpGCHZ8</v>
      </c>
      <c r="O1884" t="s">
        <v>129</v>
      </c>
      <c r="P1884" t="s">
        <v>1024</v>
      </c>
      <c r="Q1884" t="s">
        <v>134</v>
      </c>
      <c r="R1884" s="70">
        <v>1</v>
      </c>
    </row>
    <row r="1885" spans="1:18" x14ac:dyDescent="0.25">
      <c r="A1885" t="s">
        <v>1043</v>
      </c>
      <c r="B1885" s="46">
        <f>VLOOKUP(Tabla14[[#This Row],[id]],Tabla2[],'aux buscarv'!B$1,FALSE)</f>
        <v>45036</v>
      </c>
      <c r="C1885" s="61">
        <f>VLOOKUP(Tabla14[[#This Row],[id]],Tabla2[],'aux buscarv'!C$1,FALSE)</f>
        <v>20</v>
      </c>
      <c r="D1885" s="61">
        <f>VLOOKUP(Tabla14[[#This Row],[id]],Tabla2[],'aux buscarv'!D$1,FALSE)</f>
        <v>4</v>
      </c>
      <c r="E1885" s="61">
        <f>VLOOKUP(Tabla14[[#This Row],[id]],Tabla2[],'aux buscarv'!E$1,FALSE)</f>
        <v>2023</v>
      </c>
      <c r="F1885" s="61">
        <f>VLOOKUP(Tabla14[[#This Row],[id]],Tabla2[],'aux buscarv'!F$1,FALSE)</f>
        <v>17</v>
      </c>
      <c r="G1885" s="61" t="str">
        <f>VLOOKUP(Tabla14[[#This Row],[id]],Tabla2[],'aux buscarv'!G$1,FALSE)</f>
        <v>ESTAR</v>
      </c>
      <c r="H1885" s="61" t="str">
        <f>VLOOKUP(Tabla14[[#This Row],[id]],Tabla2[],'aux buscarv'!H$1,FALSE)</f>
        <v>CABA</v>
      </c>
      <c r="I1885" s="61">
        <f>VLOOKUP(Tabla14[[#This Row],[id]],Tabla2[],'aux buscarv'!I$1,FALSE)</f>
        <v>83</v>
      </c>
      <c r="J1885" s="61" t="str">
        <f>VLOOKUP(Tabla14[[#This Row],[id]],Tabla2[],'aux buscarv'!J$1,FALSE)</f>
        <v>COMUNA 1</v>
      </c>
      <c r="K1885" s="61" t="str">
        <f>VLOOKUP(Tabla14[[#This Row],[id]],Tabla2[],'aux buscarv'!K$1,FALSE)</f>
        <v>BARRIO MUGICA</v>
      </c>
      <c r="L1885" s="61">
        <f>VLOOKUP(Tabla14[[#This Row],[id]],Tabla2[],'aux buscarv'!L$1,FALSE)</f>
        <v>0</v>
      </c>
      <c r="M1885" s="61" t="str">
        <f>VLOOKUP(Tabla14[[#This Row],[id]],Tabla2[],'aux buscarv'!M$1,FALSE)</f>
        <v>CARLOS PERETTE Y CERRO 7 COLORES</v>
      </c>
      <c r="N1885" s="62" t="str">
        <f>VLOOKUP(Tabla14[[#This Row],[id]],Tabla2[],'aux buscarv'!N$1,FALSE)</f>
        <v>https://maps.app.goo.gl/Fg7rqaQ9kUGpGCHZ8</v>
      </c>
      <c r="O1885" t="s">
        <v>129</v>
      </c>
      <c r="P1885" t="s">
        <v>1025</v>
      </c>
      <c r="Q1885" t="s">
        <v>111</v>
      </c>
      <c r="R1885" s="70">
        <v>47</v>
      </c>
    </row>
    <row r="1886" spans="1:18" x14ac:dyDescent="0.25">
      <c r="A1886" t="s">
        <v>1043</v>
      </c>
      <c r="B1886" s="46">
        <f>VLOOKUP(Tabla14[[#This Row],[id]],Tabla2[],'aux buscarv'!B$1,FALSE)</f>
        <v>45036</v>
      </c>
      <c r="C1886" s="61">
        <f>VLOOKUP(Tabla14[[#This Row],[id]],Tabla2[],'aux buscarv'!C$1,FALSE)</f>
        <v>20</v>
      </c>
      <c r="D1886" s="61">
        <f>VLOOKUP(Tabla14[[#This Row],[id]],Tabla2[],'aux buscarv'!D$1,FALSE)</f>
        <v>4</v>
      </c>
      <c r="E1886" s="61">
        <f>VLOOKUP(Tabla14[[#This Row],[id]],Tabla2[],'aux buscarv'!E$1,FALSE)</f>
        <v>2023</v>
      </c>
      <c r="F1886" s="61">
        <f>VLOOKUP(Tabla14[[#This Row],[id]],Tabla2[],'aux buscarv'!F$1,FALSE)</f>
        <v>17</v>
      </c>
      <c r="G1886" s="61" t="str">
        <f>VLOOKUP(Tabla14[[#This Row],[id]],Tabla2[],'aux buscarv'!G$1,FALSE)</f>
        <v>ESTAR</v>
      </c>
      <c r="H1886" s="61" t="str">
        <f>VLOOKUP(Tabla14[[#This Row],[id]],Tabla2[],'aux buscarv'!H$1,FALSE)</f>
        <v>CABA</v>
      </c>
      <c r="I1886" s="61">
        <f>VLOOKUP(Tabla14[[#This Row],[id]],Tabla2[],'aux buscarv'!I$1,FALSE)</f>
        <v>83</v>
      </c>
      <c r="J1886" s="61" t="str">
        <f>VLOOKUP(Tabla14[[#This Row],[id]],Tabla2[],'aux buscarv'!J$1,FALSE)</f>
        <v>COMUNA 1</v>
      </c>
      <c r="K1886" s="61" t="str">
        <f>VLOOKUP(Tabla14[[#This Row],[id]],Tabla2[],'aux buscarv'!K$1,FALSE)</f>
        <v>BARRIO MUGICA</v>
      </c>
      <c r="L1886" s="61">
        <f>VLOOKUP(Tabla14[[#This Row],[id]],Tabla2[],'aux buscarv'!L$1,FALSE)</f>
        <v>0</v>
      </c>
      <c r="M1886" s="61" t="str">
        <f>VLOOKUP(Tabla14[[#This Row],[id]],Tabla2[],'aux buscarv'!M$1,FALSE)</f>
        <v>CARLOS PERETTE Y CERRO 7 COLORES</v>
      </c>
      <c r="N1886" s="62" t="str">
        <f>VLOOKUP(Tabla14[[#This Row],[id]],Tabla2[],'aux buscarv'!N$1,FALSE)</f>
        <v>https://maps.app.goo.gl/Fg7rqaQ9kUGpGCHZ8</v>
      </c>
      <c r="O1886" t="s">
        <v>129</v>
      </c>
      <c r="P1886" t="s">
        <v>137</v>
      </c>
      <c r="Q1886" t="s">
        <v>111</v>
      </c>
      <c r="R1886" s="70">
        <v>17</v>
      </c>
    </row>
    <row r="1887" spans="1:18" x14ac:dyDescent="0.25">
      <c r="A1887" t="s">
        <v>1043</v>
      </c>
      <c r="B1887" s="46">
        <f>VLOOKUP(Tabla14[[#This Row],[id]],Tabla2[],'aux buscarv'!B$1,FALSE)</f>
        <v>45036</v>
      </c>
      <c r="C1887" s="61">
        <f>VLOOKUP(Tabla14[[#This Row],[id]],Tabla2[],'aux buscarv'!C$1,FALSE)</f>
        <v>20</v>
      </c>
      <c r="D1887" s="61">
        <f>VLOOKUP(Tabla14[[#This Row],[id]],Tabla2[],'aux buscarv'!D$1,FALSE)</f>
        <v>4</v>
      </c>
      <c r="E1887" s="61">
        <f>VLOOKUP(Tabla14[[#This Row],[id]],Tabla2[],'aux buscarv'!E$1,FALSE)</f>
        <v>2023</v>
      </c>
      <c r="F1887" s="61">
        <f>VLOOKUP(Tabla14[[#This Row],[id]],Tabla2[],'aux buscarv'!F$1,FALSE)</f>
        <v>17</v>
      </c>
      <c r="G1887" s="61" t="str">
        <f>VLOOKUP(Tabla14[[#This Row],[id]],Tabla2[],'aux buscarv'!G$1,FALSE)</f>
        <v>ESTAR</v>
      </c>
      <c r="H1887" s="61" t="str">
        <f>VLOOKUP(Tabla14[[#This Row],[id]],Tabla2[],'aux buscarv'!H$1,FALSE)</f>
        <v>CABA</v>
      </c>
      <c r="I1887" s="61">
        <f>VLOOKUP(Tabla14[[#This Row],[id]],Tabla2[],'aux buscarv'!I$1,FALSE)</f>
        <v>83</v>
      </c>
      <c r="J1887" s="61" t="str">
        <f>VLOOKUP(Tabla14[[#This Row],[id]],Tabla2[],'aux buscarv'!J$1,FALSE)</f>
        <v>COMUNA 1</v>
      </c>
      <c r="K1887" s="61" t="str">
        <f>VLOOKUP(Tabla14[[#This Row],[id]],Tabla2[],'aux buscarv'!K$1,FALSE)</f>
        <v>BARRIO MUGICA</v>
      </c>
      <c r="L1887" s="61">
        <f>VLOOKUP(Tabla14[[#This Row],[id]],Tabla2[],'aux buscarv'!L$1,FALSE)</f>
        <v>0</v>
      </c>
      <c r="M1887" s="61" t="str">
        <f>VLOOKUP(Tabla14[[#This Row],[id]],Tabla2[],'aux buscarv'!M$1,FALSE)</f>
        <v>CARLOS PERETTE Y CERRO 7 COLORES</v>
      </c>
      <c r="N1887" s="62" t="str">
        <f>VLOOKUP(Tabla14[[#This Row],[id]],Tabla2[],'aux buscarv'!N$1,FALSE)</f>
        <v>https://maps.app.goo.gl/Fg7rqaQ9kUGpGCHZ8</v>
      </c>
      <c r="O1887" t="s">
        <v>129</v>
      </c>
      <c r="P1887" t="s">
        <v>137</v>
      </c>
      <c r="Q1887" t="s">
        <v>138</v>
      </c>
      <c r="R1887" s="70">
        <v>8</v>
      </c>
    </row>
    <row r="1888" spans="1:18" x14ac:dyDescent="0.25">
      <c r="A1888" t="s">
        <v>1043</v>
      </c>
      <c r="B1888" s="46">
        <f>VLOOKUP(Tabla14[[#This Row],[id]],Tabla2[],'aux buscarv'!B$1,FALSE)</f>
        <v>45036</v>
      </c>
      <c r="C1888" s="61">
        <f>VLOOKUP(Tabla14[[#This Row],[id]],Tabla2[],'aux buscarv'!C$1,FALSE)</f>
        <v>20</v>
      </c>
      <c r="D1888" s="61">
        <f>VLOOKUP(Tabla14[[#This Row],[id]],Tabla2[],'aux buscarv'!D$1,FALSE)</f>
        <v>4</v>
      </c>
      <c r="E1888" s="61">
        <f>VLOOKUP(Tabla14[[#This Row],[id]],Tabla2[],'aux buscarv'!E$1,FALSE)</f>
        <v>2023</v>
      </c>
      <c r="F1888" s="61">
        <f>VLOOKUP(Tabla14[[#This Row],[id]],Tabla2[],'aux buscarv'!F$1,FALSE)</f>
        <v>17</v>
      </c>
      <c r="G1888" s="61" t="str">
        <f>VLOOKUP(Tabla14[[#This Row],[id]],Tabla2[],'aux buscarv'!G$1,FALSE)</f>
        <v>ESTAR</v>
      </c>
      <c r="H1888" s="61" t="str">
        <f>VLOOKUP(Tabla14[[#This Row],[id]],Tabla2[],'aux buscarv'!H$1,FALSE)</f>
        <v>CABA</v>
      </c>
      <c r="I1888" s="61">
        <f>VLOOKUP(Tabla14[[#This Row],[id]],Tabla2[],'aux buscarv'!I$1,FALSE)</f>
        <v>83</v>
      </c>
      <c r="J1888" s="61" t="str">
        <f>VLOOKUP(Tabla14[[#This Row],[id]],Tabla2[],'aux buscarv'!J$1,FALSE)</f>
        <v>COMUNA 1</v>
      </c>
      <c r="K1888" s="61" t="str">
        <f>VLOOKUP(Tabla14[[#This Row],[id]],Tabla2[],'aux buscarv'!K$1,FALSE)</f>
        <v>BARRIO MUGICA</v>
      </c>
      <c r="L1888" s="61">
        <f>VLOOKUP(Tabla14[[#This Row],[id]],Tabla2[],'aux buscarv'!L$1,FALSE)</f>
        <v>0</v>
      </c>
      <c r="M1888" s="61" t="str">
        <f>VLOOKUP(Tabla14[[#This Row],[id]],Tabla2[],'aux buscarv'!M$1,FALSE)</f>
        <v>CARLOS PERETTE Y CERRO 7 COLORES</v>
      </c>
      <c r="N1888" s="62" t="str">
        <f>VLOOKUP(Tabla14[[#This Row],[id]],Tabla2[],'aux buscarv'!N$1,FALSE)</f>
        <v>https://maps.app.goo.gl/Fg7rqaQ9kUGpGCHZ8</v>
      </c>
      <c r="O1888" t="s">
        <v>129</v>
      </c>
      <c r="P1888" t="s">
        <v>137</v>
      </c>
      <c r="Q1888" t="s">
        <v>140</v>
      </c>
      <c r="R1888" s="70">
        <v>9</v>
      </c>
    </row>
    <row r="1889" spans="1:18" x14ac:dyDescent="0.25">
      <c r="A1889" t="s">
        <v>1043</v>
      </c>
      <c r="B1889" s="46">
        <f>VLOOKUP(Tabla14[[#This Row],[id]],Tabla2[],'aux buscarv'!B$1,FALSE)</f>
        <v>45036</v>
      </c>
      <c r="C1889" s="61">
        <f>VLOOKUP(Tabla14[[#This Row],[id]],Tabla2[],'aux buscarv'!C$1,FALSE)</f>
        <v>20</v>
      </c>
      <c r="D1889" s="61">
        <f>VLOOKUP(Tabla14[[#This Row],[id]],Tabla2[],'aux buscarv'!D$1,FALSE)</f>
        <v>4</v>
      </c>
      <c r="E1889" s="61">
        <f>VLOOKUP(Tabla14[[#This Row],[id]],Tabla2[],'aux buscarv'!E$1,FALSE)</f>
        <v>2023</v>
      </c>
      <c r="F1889" s="61">
        <f>VLOOKUP(Tabla14[[#This Row],[id]],Tabla2[],'aux buscarv'!F$1,FALSE)</f>
        <v>17</v>
      </c>
      <c r="G1889" s="61" t="str">
        <f>VLOOKUP(Tabla14[[#This Row],[id]],Tabla2[],'aux buscarv'!G$1,FALSE)</f>
        <v>ESTAR</v>
      </c>
      <c r="H1889" s="61" t="str">
        <f>VLOOKUP(Tabla14[[#This Row],[id]],Tabla2[],'aux buscarv'!H$1,FALSE)</f>
        <v>CABA</v>
      </c>
      <c r="I1889" s="61">
        <f>VLOOKUP(Tabla14[[#This Row],[id]],Tabla2[],'aux buscarv'!I$1,FALSE)</f>
        <v>83</v>
      </c>
      <c r="J1889" s="61" t="str">
        <f>VLOOKUP(Tabla14[[#This Row],[id]],Tabla2[],'aux buscarv'!J$1,FALSE)</f>
        <v>COMUNA 1</v>
      </c>
      <c r="K1889" s="61" t="str">
        <f>VLOOKUP(Tabla14[[#This Row],[id]],Tabla2[],'aux buscarv'!K$1,FALSE)</f>
        <v>BARRIO MUGICA</v>
      </c>
      <c r="L1889" s="61">
        <f>VLOOKUP(Tabla14[[#This Row],[id]],Tabla2[],'aux buscarv'!L$1,FALSE)</f>
        <v>0</v>
      </c>
      <c r="M1889" s="61" t="str">
        <f>VLOOKUP(Tabla14[[#This Row],[id]],Tabla2[],'aux buscarv'!M$1,FALSE)</f>
        <v>CARLOS PERETTE Y CERRO 7 COLORES</v>
      </c>
      <c r="N1889" s="62" t="str">
        <f>VLOOKUP(Tabla14[[#This Row],[id]],Tabla2[],'aux buscarv'!N$1,FALSE)</f>
        <v>https://maps.app.goo.gl/Fg7rqaQ9kUGpGCHZ8</v>
      </c>
      <c r="O1889" t="s">
        <v>129</v>
      </c>
      <c r="P1889" t="s">
        <v>137</v>
      </c>
      <c r="Q1889" t="s">
        <v>142</v>
      </c>
      <c r="R1889" s="70">
        <v>35</v>
      </c>
    </row>
    <row r="1890" spans="1:18" x14ac:dyDescent="0.25">
      <c r="A1890" t="s">
        <v>1043</v>
      </c>
      <c r="B1890" s="46">
        <f>VLOOKUP(Tabla14[[#This Row],[id]],Tabla2[],'aux buscarv'!B$1,FALSE)</f>
        <v>45036</v>
      </c>
      <c r="C1890" s="61">
        <f>VLOOKUP(Tabla14[[#This Row],[id]],Tabla2[],'aux buscarv'!C$1,FALSE)</f>
        <v>20</v>
      </c>
      <c r="D1890" s="61">
        <f>VLOOKUP(Tabla14[[#This Row],[id]],Tabla2[],'aux buscarv'!D$1,FALSE)</f>
        <v>4</v>
      </c>
      <c r="E1890" s="61">
        <f>VLOOKUP(Tabla14[[#This Row],[id]],Tabla2[],'aux buscarv'!E$1,FALSE)</f>
        <v>2023</v>
      </c>
      <c r="F1890" s="61">
        <f>VLOOKUP(Tabla14[[#This Row],[id]],Tabla2[],'aux buscarv'!F$1,FALSE)</f>
        <v>17</v>
      </c>
      <c r="G1890" s="61" t="str">
        <f>VLOOKUP(Tabla14[[#This Row],[id]],Tabla2[],'aux buscarv'!G$1,FALSE)</f>
        <v>ESTAR</v>
      </c>
      <c r="H1890" s="61" t="str">
        <f>VLOOKUP(Tabla14[[#This Row],[id]],Tabla2[],'aux buscarv'!H$1,FALSE)</f>
        <v>CABA</v>
      </c>
      <c r="I1890" s="61">
        <f>VLOOKUP(Tabla14[[#This Row],[id]],Tabla2[],'aux buscarv'!I$1,FALSE)</f>
        <v>83</v>
      </c>
      <c r="J1890" s="61" t="str">
        <f>VLOOKUP(Tabla14[[#This Row],[id]],Tabla2[],'aux buscarv'!J$1,FALSE)</f>
        <v>COMUNA 1</v>
      </c>
      <c r="K1890" s="61" t="str">
        <f>VLOOKUP(Tabla14[[#This Row],[id]],Tabla2[],'aux buscarv'!K$1,FALSE)</f>
        <v>BARRIO MUGICA</v>
      </c>
      <c r="L1890" s="61">
        <f>VLOOKUP(Tabla14[[#This Row],[id]],Tabla2[],'aux buscarv'!L$1,FALSE)</f>
        <v>0</v>
      </c>
      <c r="M1890" s="61" t="str">
        <f>VLOOKUP(Tabla14[[#This Row],[id]],Tabla2[],'aux buscarv'!M$1,FALSE)</f>
        <v>CARLOS PERETTE Y CERRO 7 COLORES</v>
      </c>
      <c r="N1890" s="62" t="str">
        <f>VLOOKUP(Tabla14[[#This Row],[id]],Tabla2[],'aux buscarv'!N$1,FALSE)</f>
        <v>https://maps.app.goo.gl/Fg7rqaQ9kUGpGCHZ8</v>
      </c>
      <c r="O1890" t="s">
        <v>129</v>
      </c>
      <c r="P1890" t="s">
        <v>137</v>
      </c>
      <c r="Q1890" t="s">
        <v>134</v>
      </c>
      <c r="R1890" s="70">
        <v>7</v>
      </c>
    </row>
    <row r="1891" spans="1:18" x14ac:dyDescent="0.25">
      <c r="A1891" t="s">
        <v>1043</v>
      </c>
      <c r="B1891" s="46">
        <f>VLOOKUP(Tabla14[[#This Row],[id]],Tabla2[],'aux buscarv'!B$1,FALSE)</f>
        <v>45036</v>
      </c>
      <c r="C1891" s="61">
        <f>VLOOKUP(Tabla14[[#This Row],[id]],Tabla2[],'aux buscarv'!C$1,FALSE)</f>
        <v>20</v>
      </c>
      <c r="D1891" s="61">
        <f>VLOOKUP(Tabla14[[#This Row],[id]],Tabla2[],'aux buscarv'!D$1,FALSE)</f>
        <v>4</v>
      </c>
      <c r="E1891" s="61">
        <f>VLOOKUP(Tabla14[[#This Row],[id]],Tabla2[],'aux buscarv'!E$1,FALSE)</f>
        <v>2023</v>
      </c>
      <c r="F1891" s="61">
        <f>VLOOKUP(Tabla14[[#This Row],[id]],Tabla2[],'aux buscarv'!F$1,FALSE)</f>
        <v>17</v>
      </c>
      <c r="G1891" s="61" t="str">
        <f>VLOOKUP(Tabla14[[#This Row],[id]],Tabla2[],'aux buscarv'!G$1,FALSE)</f>
        <v>ESTAR</v>
      </c>
      <c r="H1891" s="61" t="str">
        <f>VLOOKUP(Tabla14[[#This Row],[id]],Tabla2[],'aux buscarv'!H$1,FALSE)</f>
        <v>CABA</v>
      </c>
      <c r="I1891" s="61">
        <f>VLOOKUP(Tabla14[[#This Row],[id]],Tabla2[],'aux buscarv'!I$1,FALSE)</f>
        <v>83</v>
      </c>
      <c r="J1891" s="61" t="str">
        <f>VLOOKUP(Tabla14[[#This Row],[id]],Tabla2[],'aux buscarv'!J$1,FALSE)</f>
        <v>COMUNA 1</v>
      </c>
      <c r="K1891" s="61" t="str">
        <f>VLOOKUP(Tabla14[[#This Row],[id]],Tabla2[],'aux buscarv'!K$1,FALSE)</f>
        <v>BARRIO MUGICA</v>
      </c>
      <c r="L1891" s="61">
        <f>VLOOKUP(Tabla14[[#This Row],[id]],Tabla2[],'aux buscarv'!L$1,FALSE)</f>
        <v>0</v>
      </c>
      <c r="M1891" s="61" t="str">
        <f>VLOOKUP(Tabla14[[#This Row],[id]],Tabla2[],'aux buscarv'!M$1,FALSE)</f>
        <v>CARLOS PERETTE Y CERRO 7 COLORES</v>
      </c>
      <c r="N1891" s="62" t="str">
        <f>VLOOKUP(Tabla14[[#This Row],[id]],Tabla2[],'aux buscarv'!N$1,FALSE)</f>
        <v>https://maps.app.goo.gl/Fg7rqaQ9kUGpGCHZ8</v>
      </c>
      <c r="O1891" t="s">
        <v>151</v>
      </c>
      <c r="P1891" t="s">
        <v>151</v>
      </c>
      <c r="Q1891" t="s">
        <v>111</v>
      </c>
      <c r="R1891" s="70">
        <v>111</v>
      </c>
    </row>
    <row r="1892" spans="1:18" x14ac:dyDescent="0.25">
      <c r="A1892" t="s">
        <v>1043</v>
      </c>
      <c r="B1892" s="46">
        <f>VLOOKUP(Tabla14[[#This Row],[id]],Tabla2[],'aux buscarv'!B$1,FALSE)</f>
        <v>45036</v>
      </c>
      <c r="C1892" s="61">
        <f>VLOOKUP(Tabla14[[#This Row],[id]],Tabla2[],'aux buscarv'!C$1,FALSE)</f>
        <v>20</v>
      </c>
      <c r="D1892" s="61">
        <f>VLOOKUP(Tabla14[[#This Row],[id]],Tabla2[],'aux buscarv'!D$1,FALSE)</f>
        <v>4</v>
      </c>
      <c r="E1892" s="61">
        <f>VLOOKUP(Tabla14[[#This Row],[id]],Tabla2[],'aux buscarv'!E$1,FALSE)</f>
        <v>2023</v>
      </c>
      <c r="F1892" s="61">
        <f>VLOOKUP(Tabla14[[#This Row],[id]],Tabla2[],'aux buscarv'!F$1,FALSE)</f>
        <v>17</v>
      </c>
      <c r="G1892" s="61" t="str">
        <f>VLOOKUP(Tabla14[[#This Row],[id]],Tabla2[],'aux buscarv'!G$1,FALSE)</f>
        <v>ESTAR</v>
      </c>
      <c r="H1892" s="61" t="str">
        <f>VLOOKUP(Tabla14[[#This Row],[id]],Tabla2[],'aux buscarv'!H$1,FALSE)</f>
        <v>CABA</v>
      </c>
      <c r="I1892" s="61">
        <f>VLOOKUP(Tabla14[[#This Row],[id]],Tabla2[],'aux buscarv'!I$1,FALSE)</f>
        <v>83</v>
      </c>
      <c r="J1892" s="61" t="str">
        <f>VLOOKUP(Tabla14[[#This Row],[id]],Tabla2[],'aux buscarv'!J$1,FALSE)</f>
        <v>COMUNA 1</v>
      </c>
      <c r="K1892" s="61" t="str">
        <f>VLOOKUP(Tabla14[[#This Row],[id]],Tabla2[],'aux buscarv'!K$1,FALSE)</f>
        <v>BARRIO MUGICA</v>
      </c>
      <c r="L1892" s="61">
        <f>VLOOKUP(Tabla14[[#This Row],[id]],Tabla2[],'aux buscarv'!L$1,FALSE)</f>
        <v>0</v>
      </c>
      <c r="M1892" s="61" t="str">
        <f>VLOOKUP(Tabla14[[#This Row],[id]],Tabla2[],'aux buscarv'!M$1,FALSE)</f>
        <v>CARLOS PERETTE Y CERRO 7 COLORES</v>
      </c>
      <c r="N1892" s="62" t="str">
        <f>VLOOKUP(Tabla14[[#This Row],[id]],Tabla2[],'aux buscarv'!N$1,FALSE)</f>
        <v>https://maps.app.goo.gl/Fg7rqaQ9kUGpGCHZ8</v>
      </c>
      <c r="O1892" t="s">
        <v>151</v>
      </c>
      <c r="P1892" t="s">
        <v>151</v>
      </c>
      <c r="Q1892" t="s">
        <v>142</v>
      </c>
      <c r="R1892" s="70">
        <v>165</v>
      </c>
    </row>
    <row r="1893" spans="1:18" x14ac:dyDescent="0.25">
      <c r="A1893" t="s">
        <v>1043</v>
      </c>
      <c r="B1893" s="46">
        <f>VLOOKUP(Tabla14[[#This Row],[id]],Tabla2[],'aux buscarv'!B$1,FALSE)</f>
        <v>45036</v>
      </c>
      <c r="C1893" s="61">
        <f>VLOOKUP(Tabla14[[#This Row],[id]],Tabla2[],'aux buscarv'!C$1,FALSE)</f>
        <v>20</v>
      </c>
      <c r="D1893" s="61">
        <f>VLOOKUP(Tabla14[[#This Row],[id]],Tabla2[],'aux buscarv'!D$1,FALSE)</f>
        <v>4</v>
      </c>
      <c r="E1893" s="61">
        <f>VLOOKUP(Tabla14[[#This Row],[id]],Tabla2[],'aux buscarv'!E$1,FALSE)</f>
        <v>2023</v>
      </c>
      <c r="F1893" s="61">
        <f>VLOOKUP(Tabla14[[#This Row],[id]],Tabla2[],'aux buscarv'!F$1,FALSE)</f>
        <v>17</v>
      </c>
      <c r="G1893" s="61" t="str">
        <f>VLOOKUP(Tabla14[[#This Row],[id]],Tabla2[],'aux buscarv'!G$1,FALSE)</f>
        <v>ESTAR</v>
      </c>
      <c r="H1893" s="61" t="str">
        <f>VLOOKUP(Tabla14[[#This Row],[id]],Tabla2[],'aux buscarv'!H$1,FALSE)</f>
        <v>CABA</v>
      </c>
      <c r="I1893" s="61">
        <f>VLOOKUP(Tabla14[[#This Row],[id]],Tabla2[],'aux buscarv'!I$1,FALSE)</f>
        <v>83</v>
      </c>
      <c r="J1893" s="61" t="str">
        <f>VLOOKUP(Tabla14[[#This Row],[id]],Tabla2[],'aux buscarv'!J$1,FALSE)</f>
        <v>COMUNA 1</v>
      </c>
      <c r="K1893" s="61" t="str">
        <f>VLOOKUP(Tabla14[[#This Row],[id]],Tabla2[],'aux buscarv'!K$1,FALSE)</f>
        <v>BARRIO MUGICA</v>
      </c>
      <c r="L1893" s="61">
        <f>VLOOKUP(Tabla14[[#This Row],[id]],Tabla2[],'aux buscarv'!L$1,FALSE)</f>
        <v>0</v>
      </c>
      <c r="M1893" s="61" t="str">
        <f>VLOOKUP(Tabla14[[#This Row],[id]],Tabla2[],'aux buscarv'!M$1,FALSE)</f>
        <v>CARLOS PERETTE Y CERRO 7 COLORES</v>
      </c>
      <c r="N1893" s="62" t="str">
        <f>VLOOKUP(Tabla14[[#This Row],[id]],Tabla2[],'aux buscarv'!N$1,FALSE)</f>
        <v>https://maps.app.goo.gl/Fg7rqaQ9kUGpGCHZ8</v>
      </c>
      <c r="O1893" t="s">
        <v>153</v>
      </c>
      <c r="P1893" t="s">
        <v>153</v>
      </c>
      <c r="Q1893" t="s">
        <v>111</v>
      </c>
      <c r="R1893" s="70">
        <v>20</v>
      </c>
    </row>
    <row r="1894" spans="1:18" x14ac:dyDescent="0.25">
      <c r="A1894" t="s">
        <v>1043</v>
      </c>
      <c r="B1894" s="46">
        <f>VLOOKUP(Tabla14[[#This Row],[id]],Tabla2[],'aux buscarv'!B$1,FALSE)</f>
        <v>45036</v>
      </c>
      <c r="C1894" s="61">
        <f>VLOOKUP(Tabla14[[#This Row],[id]],Tabla2[],'aux buscarv'!C$1,FALSE)</f>
        <v>20</v>
      </c>
      <c r="D1894" s="61">
        <f>VLOOKUP(Tabla14[[#This Row],[id]],Tabla2[],'aux buscarv'!D$1,FALSE)</f>
        <v>4</v>
      </c>
      <c r="E1894" s="61">
        <f>VLOOKUP(Tabla14[[#This Row],[id]],Tabla2[],'aux buscarv'!E$1,FALSE)</f>
        <v>2023</v>
      </c>
      <c r="F1894" s="61">
        <f>VLOOKUP(Tabla14[[#This Row],[id]],Tabla2[],'aux buscarv'!F$1,FALSE)</f>
        <v>17</v>
      </c>
      <c r="G1894" s="61" t="str">
        <f>VLOOKUP(Tabla14[[#This Row],[id]],Tabla2[],'aux buscarv'!G$1,FALSE)</f>
        <v>ESTAR</v>
      </c>
      <c r="H1894" s="61" t="str">
        <f>VLOOKUP(Tabla14[[#This Row],[id]],Tabla2[],'aux buscarv'!H$1,FALSE)</f>
        <v>CABA</v>
      </c>
      <c r="I1894" s="61">
        <f>VLOOKUP(Tabla14[[#This Row],[id]],Tabla2[],'aux buscarv'!I$1,FALSE)</f>
        <v>83</v>
      </c>
      <c r="J1894" s="61" t="str">
        <f>VLOOKUP(Tabla14[[#This Row],[id]],Tabla2[],'aux buscarv'!J$1,FALSE)</f>
        <v>COMUNA 1</v>
      </c>
      <c r="K1894" s="61" t="str">
        <f>VLOOKUP(Tabla14[[#This Row],[id]],Tabla2[],'aux buscarv'!K$1,FALSE)</f>
        <v>BARRIO MUGICA</v>
      </c>
      <c r="L1894" s="61">
        <f>VLOOKUP(Tabla14[[#This Row],[id]],Tabla2[],'aux buscarv'!L$1,FALSE)</f>
        <v>0</v>
      </c>
      <c r="M1894" s="61" t="str">
        <f>VLOOKUP(Tabla14[[#This Row],[id]],Tabla2[],'aux buscarv'!M$1,FALSE)</f>
        <v>CARLOS PERETTE Y CERRO 7 COLORES</v>
      </c>
      <c r="N1894" s="62" t="str">
        <f>VLOOKUP(Tabla14[[#This Row],[id]],Tabla2[],'aux buscarv'!N$1,FALSE)</f>
        <v>https://maps.app.goo.gl/Fg7rqaQ9kUGpGCHZ8</v>
      </c>
      <c r="O1894" t="s">
        <v>153</v>
      </c>
      <c r="P1894" t="s">
        <v>153</v>
      </c>
      <c r="Q1894" t="s">
        <v>154</v>
      </c>
      <c r="R1894" s="70">
        <v>25</v>
      </c>
    </row>
    <row r="1895" spans="1:18" x14ac:dyDescent="0.25">
      <c r="A1895" t="s">
        <v>1043</v>
      </c>
      <c r="B1895" s="46">
        <f>VLOOKUP(Tabla14[[#This Row],[id]],Tabla2[],'aux buscarv'!B$1,FALSE)</f>
        <v>45036</v>
      </c>
      <c r="C1895" s="61">
        <f>VLOOKUP(Tabla14[[#This Row],[id]],Tabla2[],'aux buscarv'!C$1,FALSE)</f>
        <v>20</v>
      </c>
      <c r="D1895" s="61">
        <f>VLOOKUP(Tabla14[[#This Row],[id]],Tabla2[],'aux buscarv'!D$1,FALSE)</f>
        <v>4</v>
      </c>
      <c r="E1895" s="61">
        <f>VLOOKUP(Tabla14[[#This Row],[id]],Tabla2[],'aux buscarv'!E$1,FALSE)</f>
        <v>2023</v>
      </c>
      <c r="F1895" s="61">
        <f>VLOOKUP(Tabla14[[#This Row],[id]],Tabla2[],'aux buscarv'!F$1,FALSE)</f>
        <v>17</v>
      </c>
      <c r="G1895" s="61" t="str">
        <f>VLOOKUP(Tabla14[[#This Row],[id]],Tabla2[],'aux buscarv'!G$1,FALSE)</f>
        <v>ESTAR</v>
      </c>
      <c r="H1895" s="61" t="str">
        <f>VLOOKUP(Tabla14[[#This Row],[id]],Tabla2[],'aux buscarv'!H$1,FALSE)</f>
        <v>CABA</v>
      </c>
      <c r="I1895" s="61">
        <f>VLOOKUP(Tabla14[[#This Row],[id]],Tabla2[],'aux buscarv'!I$1,FALSE)</f>
        <v>83</v>
      </c>
      <c r="J1895" s="61" t="str">
        <f>VLOOKUP(Tabla14[[#This Row],[id]],Tabla2[],'aux buscarv'!J$1,FALSE)</f>
        <v>COMUNA 1</v>
      </c>
      <c r="K1895" s="61" t="str">
        <f>VLOOKUP(Tabla14[[#This Row],[id]],Tabla2[],'aux buscarv'!K$1,FALSE)</f>
        <v>BARRIO MUGICA</v>
      </c>
      <c r="L1895" s="61">
        <f>VLOOKUP(Tabla14[[#This Row],[id]],Tabla2[],'aux buscarv'!L$1,FALSE)</f>
        <v>0</v>
      </c>
      <c r="M1895" s="61" t="str">
        <f>VLOOKUP(Tabla14[[#This Row],[id]],Tabla2[],'aux buscarv'!M$1,FALSE)</f>
        <v>CARLOS PERETTE Y CERRO 7 COLORES</v>
      </c>
      <c r="N1895" s="62" t="str">
        <f>VLOOKUP(Tabla14[[#This Row],[id]],Tabla2[],'aux buscarv'!N$1,FALSE)</f>
        <v>https://maps.app.goo.gl/Fg7rqaQ9kUGpGCHZ8</v>
      </c>
      <c r="O1895" t="s">
        <v>153</v>
      </c>
      <c r="P1895" t="s">
        <v>153</v>
      </c>
      <c r="Q1895" t="s">
        <v>155</v>
      </c>
      <c r="R1895" s="70">
        <v>10</v>
      </c>
    </row>
    <row r="1896" spans="1:18" x14ac:dyDescent="0.25">
      <c r="A1896" t="s">
        <v>1043</v>
      </c>
      <c r="B1896" s="46">
        <f>VLOOKUP(Tabla14[[#This Row],[id]],Tabla2[],'aux buscarv'!B$1,FALSE)</f>
        <v>45036</v>
      </c>
      <c r="C1896" s="61">
        <f>VLOOKUP(Tabla14[[#This Row],[id]],Tabla2[],'aux buscarv'!C$1,FALSE)</f>
        <v>20</v>
      </c>
      <c r="D1896" s="61">
        <f>VLOOKUP(Tabla14[[#This Row],[id]],Tabla2[],'aux buscarv'!D$1,FALSE)</f>
        <v>4</v>
      </c>
      <c r="E1896" s="61">
        <f>VLOOKUP(Tabla14[[#This Row],[id]],Tabla2[],'aux buscarv'!E$1,FALSE)</f>
        <v>2023</v>
      </c>
      <c r="F1896" s="61">
        <f>VLOOKUP(Tabla14[[#This Row],[id]],Tabla2[],'aux buscarv'!F$1,FALSE)</f>
        <v>17</v>
      </c>
      <c r="G1896" s="61" t="str">
        <f>VLOOKUP(Tabla14[[#This Row],[id]],Tabla2[],'aux buscarv'!G$1,FALSE)</f>
        <v>ESTAR</v>
      </c>
      <c r="H1896" s="61" t="str">
        <f>VLOOKUP(Tabla14[[#This Row],[id]],Tabla2[],'aux buscarv'!H$1,FALSE)</f>
        <v>CABA</v>
      </c>
      <c r="I1896" s="61">
        <f>VLOOKUP(Tabla14[[#This Row],[id]],Tabla2[],'aux buscarv'!I$1,FALSE)</f>
        <v>83</v>
      </c>
      <c r="J1896" s="61" t="str">
        <f>VLOOKUP(Tabla14[[#This Row],[id]],Tabla2[],'aux buscarv'!J$1,FALSE)</f>
        <v>COMUNA 1</v>
      </c>
      <c r="K1896" s="61" t="str">
        <f>VLOOKUP(Tabla14[[#This Row],[id]],Tabla2[],'aux buscarv'!K$1,FALSE)</f>
        <v>BARRIO MUGICA</v>
      </c>
      <c r="L1896" s="61">
        <f>VLOOKUP(Tabla14[[#This Row],[id]],Tabla2[],'aux buscarv'!L$1,FALSE)</f>
        <v>0</v>
      </c>
      <c r="M1896" s="61" t="str">
        <f>VLOOKUP(Tabla14[[#This Row],[id]],Tabla2[],'aux buscarv'!M$1,FALSE)</f>
        <v>CARLOS PERETTE Y CERRO 7 COLORES</v>
      </c>
      <c r="N1896" s="62" t="str">
        <f>VLOOKUP(Tabla14[[#This Row],[id]],Tabla2[],'aux buscarv'!N$1,FALSE)</f>
        <v>https://maps.app.goo.gl/Fg7rqaQ9kUGpGCHZ8</v>
      </c>
      <c r="O1896" t="s">
        <v>153</v>
      </c>
      <c r="P1896" t="s">
        <v>153</v>
      </c>
      <c r="Q1896" t="s">
        <v>157</v>
      </c>
      <c r="R1896" s="70">
        <v>3</v>
      </c>
    </row>
    <row r="1897" spans="1:18" x14ac:dyDescent="0.25">
      <c r="A1897" t="s">
        <v>1043</v>
      </c>
      <c r="B1897" s="46">
        <f>VLOOKUP(Tabla14[[#This Row],[id]],Tabla2[],'aux buscarv'!B$1,FALSE)</f>
        <v>45036</v>
      </c>
      <c r="C1897" s="61">
        <f>VLOOKUP(Tabla14[[#This Row],[id]],Tabla2[],'aux buscarv'!C$1,FALSE)</f>
        <v>20</v>
      </c>
      <c r="D1897" s="61">
        <f>VLOOKUP(Tabla14[[#This Row],[id]],Tabla2[],'aux buscarv'!D$1,FALSE)</f>
        <v>4</v>
      </c>
      <c r="E1897" s="61">
        <f>VLOOKUP(Tabla14[[#This Row],[id]],Tabla2[],'aux buscarv'!E$1,FALSE)</f>
        <v>2023</v>
      </c>
      <c r="F1897" s="61">
        <f>VLOOKUP(Tabla14[[#This Row],[id]],Tabla2[],'aux buscarv'!F$1,FALSE)</f>
        <v>17</v>
      </c>
      <c r="G1897" s="61" t="str">
        <f>VLOOKUP(Tabla14[[#This Row],[id]],Tabla2[],'aux buscarv'!G$1,FALSE)</f>
        <v>ESTAR</v>
      </c>
      <c r="H1897" s="61" t="str">
        <f>VLOOKUP(Tabla14[[#This Row],[id]],Tabla2[],'aux buscarv'!H$1,FALSE)</f>
        <v>CABA</v>
      </c>
      <c r="I1897" s="61">
        <f>VLOOKUP(Tabla14[[#This Row],[id]],Tabla2[],'aux buscarv'!I$1,FALSE)</f>
        <v>83</v>
      </c>
      <c r="J1897" s="61" t="str">
        <f>VLOOKUP(Tabla14[[#This Row],[id]],Tabla2[],'aux buscarv'!J$1,FALSE)</f>
        <v>COMUNA 1</v>
      </c>
      <c r="K1897" s="61" t="str">
        <f>VLOOKUP(Tabla14[[#This Row],[id]],Tabla2[],'aux buscarv'!K$1,FALSE)</f>
        <v>BARRIO MUGICA</v>
      </c>
      <c r="L1897" s="61">
        <f>VLOOKUP(Tabla14[[#This Row],[id]],Tabla2[],'aux buscarv'!L$1,FALSE)</f>
        <v>0</v>
      </c>
      <c r="M1897" s="61" t="str">
        <f>VLOOKUP(Tabla14[[#This Row],[id]],Tabla2[],'aux buscarv'!M$1,FALSE)</f>
        <v>CARLOS PERETTE Y CERRO 7 COLORES</v>
      </c>
      <c r="N1897" s="62" t="str">
        <f>VLOOKUP(Tabla14[[#This Row],[id]],Tabla2[],'aux buscarv'!N$1,FALSE)</f>
        <v>https://maps.app.goo.gl/Fg7rqaQ9kUGpGCHZ8</v>
      </c>
      <c r="O1897" t="s">
        <v>153</v>
      </c>
      <c r="P1897" t="s">
        <v>153</v>
      </c>
      <c r="Q1897" t="s">
        <v>158</v>
      </c>
      <c r="R1897" s="70">
        <v>5</v>
      </c>
    </row>
    <row r="1898" spans="1:18" x14ac:dyDescent="0.25">
      <c r="A1898" t="s">
        <v>1043</v>
      </c>
      <c r="B1898" s="46">
        <f>VLOOKUP(Tabla14[[#This Row],[id]],Tabla2[],'aux buscarv'!B$1,FALSE)</f>
        <v>45036</v>
      </c>
      <c r="C1898" s="61">
        <f>VLOOKUP(Tabla14[[#This Row],[id]],Tabla2[],'aux buscarv'!C$1,FALSE)</f>
        <v>20</v>
      </c>
      <c r="D1898" s="61">
        <f>VLOOKUP(Tabla14[[#This Row],[id]],Tabla2[],'aux buscarv'!D$1,FALSE)</f>
        <v>4</v>
      </c>
      <c r="E1898" s="61">
        <f>VLOOKUP(Tabla14[[#This Row],[id]],Tabla2[],'aux buscarv'!E$1,FALSE)</f>
        <v>2023</v>
      </c>
      <c r="F1898" s="61">
        <f>VLOOKUP(Tabla14[[#This Row],[id]],Tabla2[],'aux buscarv'!F$1,FALSE)</f>
        <v>17</v>
      </c>
      <c r="G1898" s="61" t="str">
        <f>VLOOKUP(Tabla14[[#This Row],[id]],Tabla2[],'aux buscarv'!G$1,FALSE)</f>
        <v>ESTAR</v>
      </c>
      <c r="H1898" s="61" t="str">
        <f>VLOOKUP(Tabla14[[#This Row],[id]],Tabla2[],'aux buscarv'!H$1,FALSE)</f>
        <v>CABA</v>
      </c>
      <c r="I1898" s="61">
        <f>VLOOKUP(Tabla14[[#This Row],[id]],Tabla2[],'aux buscarv'!I$1,FALSE)</f>
        <v>83</v>
      </c>
      <c r="J1898" s="61" t="str">
        <f>VLOOKUP(Tabla14[[#This Row],[id]],Tabla2[],'aux buscarv'!J$1,FALSE)</f>
        <v>COMUNA 1</v>
      </c>
      <c r="K1898" s="61" t="str">
        <f>VLOOKUP(Tabla14[[#This Row],[id]],Tabla2[],'aux buscarv'!K$1,FALSE)</f>
        <v>BARRIO MUGICA</v>
      </c>
      <c r="L1898" s="61">
        <f>VLOOKUP(Tabla14[[#This Row],[id]],Tabla2[],'aux buscarv'!L$1,FALSE)</f>
        <v>0</v>
      </c>
      <c r="M1898" s="61" t="str">
        <f>VLOOKUP(Tabla14[[#This Row],[id]],Tabla2[],'aux buscarv'!M$1,FALSE)</f>
        <v>CARLOS PERETTE Y CERRO 7 COLORES</v>
      </c>
      <c r="N1898" s="62" t="str">
        <f>VLOOKUP(Tabla14[[#This Row],[id]],Tabla2[],'aux buscarv'!N$1,FALSE)</f>
        <v>https://maps.app.goo.gl/Fg7rqaQ9kUGpGCHZ8</v>
      </c>
      <c r="O1898" t="s">
        <v>153</v>
      </c>
      <c r="P1898" t="s">
        <v>153</v>
      </c>
      <c r="Q1898" t="s">
        <v>134</v>
      </c>
      <c r="R1898" s="70">
        <v>9</v>
      </c>
    </row>
    <row r="1899" spans="1:18" x14ac:dyDescent="0.25">
      <c r="A1899" t="s">
        <v>1080</v>
      </c>
      <c r="B1899" s="46">
        <f>VLOOKUP(Tabla14[[#This Row],[id]],Tabla2[],'aux buscarv'!B$1,FALSE)</f>
        <v>45036</v>
      </c>
      <c r="C1899" s="61">
        <f>VLOOKUP(Tabla14[[#This Row],[id]],Tabla2[],'aux buscarv'!C$1,FALSE)</f>
        <v>20</v>
      </c>
      <c r="D1899" s="61">
        <f>VLOOKUP(Tabla14[[#This Row],[id]],Tabla2[],'aux buscarv'!D$1,FALSE)</f>
        <v>4</v>
      </c>
      <c r="E1899" s="61">
        <f>VLOOKUP(Tabla14[[#This Row],[id]],Tabla2[],'aux buscarv'!E$1,FALSE)</f>
        <v>2023</v>
      </c>
      <c r="F1899" s="61">
        <f>VLOOKUP(Tabla14[[#This Row],[id]],Tabla2[],'aux buscarv'!F$1,FALSE)</f>
        <v>17</v>
      </c>
      <c r="G1899" s="61" t="str">
        <f>VLOOKUP(Tabla14[[#This Row],[id]],Tabla2[],'aux buscarv'!G$1,FALSE)</f>
        <v>MDS</v>
      </c>
      <c r="H1899" s="61" t="str">
        <f>VLOOKUP(Tabla14[[#This Row],[id]],Tabla2[],'aux buscarv'!H$1,FALSE)</f>
        <v>BUENOS AIRES</v>
      </c>
      <c r="I1899" s="61">
        <f>VLOOKUP(Tabla14[[#This Row],[id]],Tabla2[],'aux buscarv'!I$1,FALSE)</f>
        <v>84</v>
      </c>
      <c r="J1899" s="61" t="str">
        <f>VLOOKUP(Tabla14[[#This Row],[id]],Tabla2[],'aux buscarv'!J$1,FALSE)</f>
        <v>BERAZATEGUI</v>
      </c>
      <c r="K1899" s="61" t="str">
        <f>VLOOKUP(Tabla14[[#This Row],[id]],Tabla2[],'aux buscarv'!K$1,FALSE)</f>
        <v>PEREYRA</v>
      </c>
      <c r="L1899" s="61" t="str">
        <f>VLOOKUP(Tabla14[[#This Row],[id]],Tabla2[],'aux buscarv'!L$1,FALSE)</f>
        <v>PARQUE PEREYRA IRAOLA</v>
      </c>
      <c r="M1899" s="61" t="str">
        <f>VLOOKUP(Tabla14[[#This Row],[id]],Tabla2[],'aux buscarv'!M$1,FALSE)</f>
        <v>CAMINO PARQUE PEREYRA IRAOLA Y CAMINO EVITA</v>
      </c>
      <c r="N1899" s="62" t="str">
        <f>VLOOKUP(Tabla14[[#This Row],[id]],Tabla2[],'aux buscarv'!N$1,FALSE)</f>
        <v>https://goo.gl/maps/t6t9HZWVhooT3By2A</v>
      </c>
      <c r="O1899" t="s">
        <v>109</v>
      </c>
      <c r="P1899" t="s">
        <v>110</v>
      </c>
      <c r="Q1899" t="s">
        <v>111</v>
      </c>
      <c r="R1899" s="70">
        <v>43</v>
      </c>
    </row>
    <row r="1900" spans="1:18" x14ac:dyDescent="0.25">
      <c r="A1900" t="s">
        <v>1080</v>
      </c>
      <c r="B1900" s="46">
        <f>VLOOKUP(Tabla14[[#This Row],[id]],Tabla2[],'aux buscarv'!B$1,FALSE)</f>
        <v>45036</v>
      </c>
      <c r="C1900" s="61">
        <f>VLOOKUP(Tabla14[[#This Row],[id]],Tabla2[],'aux buscarv'!C$1,FALSE)</f>
        <v>20</v>
      </c>
      <c r="D1900" s="61">
        <f>VLOOKUP(Tabla14[[#This Row],[id]],Tabla2[],'aux buscarv'!D$1,FALSE)</f>
        <v>4</v>
      </c>
      <c r="E1900" s="61">
        <f>VLOOKUP(Tabla14[[#This Row],[id]],Tabla2[],'aux buscarv'!E$1,FALSE)</f>
        <v>2023</v>
      </c>
      <c r="F1900" s="61">
        <f>VLOOKUP(Tabla14[[#This Row],[id]],Tabla2[],'aux buscarv'!F$1,FALSE)</f>
        <v>17</v>
      </c>
      <c r="G1900" s="61" t="str">
        <f>VLOOKUP(Tabla14[[#This Row],[id]],Tabla2[],'aux buscarv'!G$1,FALSE)</f>
        <v>MDS</v>
      </c>
      <c r="H1900" s="61" t="str">
        <f>VLOOKUP(Tabla14[[#This Row],[id]],Tabla2[],'aux buscarv'!H$1,FALSE)</f>
        <v>BUENOS AIRES</v>
      </c>
      <c r="I1900" s="61">
        <f>VLOOKUP(Tabla14[[#This Row],[id]],Tabla2[],'aux buscarv'!I$1,FALSE)</f>
        <v>84</v>
      </c>
      <c r="J1900" s="61" t="str">
        <f>VLOOKUP(Tabla14[[#This Row],[id]],Tabla2[],'aux buscarv'!J$1,FALSE)</f>
        <v>BERAZATEGUI</v>
      </c>
      <c r="K1900" s="61" t="str">
        <f>VLOOKUP(Tabla14[[#This Row],[id]],Tabla2[],'aux buscarv'!K$1,FALSE)</f>
        <v>PEREYRA</v>
      </c>
      <c r="L1900" s="61" t="str">
        <f>VLOOKUP(Tabla14[[#This Row],[id]],Tabla2[],'aux buscarv'!L$1,FALSE)</f>
        <v>PARQUE PEREYRA IRAOLA</v>
      </c>
      <c r="M1900" s="61" t="str">
        <f>VLOOKUP(Tabla14[[#This Row],[id]],Tabla2[],'aux buscarv'!M$1,FALSE)</f>
        <v>CAMINO PARQUE PEREYRA IRAOLA Y CAMINO EVITA</v>
      </c>
      <c r="N1900" s="62" t="str">
        <f>VLOOKUP(Tabla14[[#This Row],[id]],Tabla2[],'aux buscarv'!N$1,FALSE)</f>
        <v>https://goo.gl/maps/t6t9HZWVhooT3By2A</v>
      </c>
      <c r="O1900" t="s">
        <v>109</v>
      </c>
      <c r="P1900" t="s">
        <v>110</v>
      </c>
      <c r="Q1900" t="s">
        <v>112</v>
      </c>
      <c r="R1900" s="70">
        <v>81</v>
      </c>
    </row>
    <row r="1901" spans="1:18" x14ac:dyDescent="0.25">
      <c r="A1901" t="s">
        <v>1080</v>
      </c>
      <c r="B1901" s="46">
        <f>VLOOKUP(Tabla14[[#This Row],[id]],Tabla2[],'aux buscarv'!B$1,FALSE)</f>
        <v>45036</v>
      </c>
      <c r="C1901" s="61">
        <f>VLOOKUP(Tabla14[[#This Row],[id]],Tabla2[],'aux buscarv'!C$1,FALSE)</f>
        <v>20</v>
      </c>
      <c r="D1901" s="61">
        <f>VLOOKUP(Tabla14[[#This Row],[id]],Tabla2[],'aux buscarv'!D$1,FALSE)</f>
        <v>4</v>
      </c>
      <c r="E1901" s="61">
        <f>VLOOKUP(Tabla14[[#This Row],[id]],Tabla2[],'aux buscarv'!E$1,FALSE)</f>
        <v>2023</v>
      </c>
      <c r="F1901" s="61">
        <f>VLOOKUP(Tabla14[[#This Row],[id]],Tabla2[],'aux buscarv'!F$1,FALSE)</f>
        <v>17</v>
      </c>
      <c r="G1901" s="61" t="str">
        <f>VLOOKUP(Tabla14[[#This Row],[id]],Tabla2[],'aux buscarv'!G$1,FALSE)</f>
        <v>MDS</v>
      </c>
      <c r="H1901" s="61" t="str">
        <f>VLOOKUP(Tabla14[[#This Row],[id]],Tabla2[],'aux buscarv'!H$1,FALSE)</f>
        <v>BUENOS AIRES</v>
      </c>
      <c r="I1901" s="61">
        <f>VLOOKUP(Tabla14[[#This Row],[id]],Tabla2[],'aux buscarv'!I$1,FALSE)</f>
        <v>84</v>
      </c>
      <c r="J1901" s="61" t="str">
        <f>VLOOKUP(Tabla14[[#This Row],[id]],Tabla2[],'aux buscarv'!J$1,FALSE)</f>
        <v>BERAZATEGUI</v>
      </c>
      <c r="K1901" s="61" t="str">
        <f>VLOOKUP(Tabla14[[#This Row],[id]],Tabla2[],'aux buscarv'!K$1,FALSE)</f>
        <v>PEREYRA</v>
      </c>
      <c r="L1901" s="61" t="str">
        <f>VLOOKUP(Tabla14[[#This Row],[id]],Tabla2[],'aux buscarv'!L$1,FALSE)</f>
        <v>PARQUE PEREYRA IRAOLA</v>
      </c>
      <c r="M1901" s="61" t="str">
        <f>VLOOKUP(Tabla14[[#This Row],[id]],Tabla2[],'aux buscarv'!M$1,FALSE)</f>
        <v>CAMINO PARQUE PEREYRA IRAOLA Y CAMINO EVITA</v>
      </c>
      <c r="N1901" s="62" t="str">
        <f>VLOOKUP(Tabla14[[#This Row],[id]],Tabla2[],'aux buscarv'!N$1,FALSE)</f>
        <v>https://goo.gl/maps/t6t9HZWVhooT3By2A</v>
      </c>
      <c r="O1901" t="s">
        <v>109</v>
      </c>
      <c r="P1901" t="s">
        <v>110</v>
      </c>
      <c r="Q1901" t="s">
        <v>120</v>
      </c>
      <c r="R1901" s="70">
        <v>7</v>
      </c>
    </row>
    <row r="1902" spans="1:18" x14ac:dyDescent="0.25">
      <c r="A1902" t="s">
        <v>1080</v>
      </c>
      <c r="B1902" s="46">
        <f>VLOOKUP(Tabla14[[#This Row],[id]],Tabla2[],'aux buscarv'!B$1,FALSE)</f>
        <v>45036</v>
      </c>
      <c r="C1902" s="61">
        <f>VLOOKUP(Tabla14[[#This Row],[id]],Tabla2[],'aux buscarv'!C$1,FALSE)</f>
        <v>20</v>
      </c>
      <c r="D1902" s="61">
        <f>VLOOKUP(Tabla14[[#This Row],[id]],Tabla2[],'aux buscarv'!D$1,FALSE)</f>
        <v>4</v>
      </c>
      <c r="E1902" s="61">
        <f>VLOOKUP(Tabla14[[#This Row],[id]],Tabla2[],'aux buscarv'!E$1,FALSE)</f>
        <v>2023</v>
      </c>
      <c r="F1902" s="61">
        <f>VLOOKUP(Tabla14[[#This Row],[id]],Tabla2[],'aux buscarv'!F$1,FALSE)</f>
        <v>17</v>
      </c>
      <c r="G1902" s="61" t="str">
        <f>VLOOKUP(Tabla14[[#This Row],[id]],Tabla2[],'aux buscarv'!G$1,FALSE)</f>
        <v>MDS</v>
      </c>
      <c r="H1902" s="61" t="str">
        <f>VLOOKUP(Tabla14[[#This Row],[id]],Tabla2[],'aux buscarv'!H$1,FALSE)</f>
        <v>BUENOS AIRES</v>
      </c>
      <c r="I1902" s="61">
        <f>VLOOKUP(Tabla14[[#This Row],[id]],Tabla2[],'aux buscarv'!I$1,FALSE)</f>
        <v>84</v>
      </c>
      <c r="J1902" s="61" t="str">
        <f>VLOOKUP(Tabla14[[#This Row],[id]],Tabla2[],'aux buscarv'!J$1,FALSE)</f>
        <v>BERAZATEGUI</v>
      </c>
      <c r="K1902" s="61" t="str">
        <f>VLOOKUP(Tabla14[[#This Row],[id]],Tabla2[],'aux buscarv'!K$1,FALSE)</f>
        <v>PEREYRA</v>
      </c>
      <c r="L1902" s="61" t="str">
        <f>VLOOKUP(Tabla14[[#This Row],[id]],Tabla2[],'aux buscarv'!L$1,FALSE)</f>
        <v>PARQUE PEREYRA IRAOLA</v>
      </c>
      <c r="M1902" s="61" t="str">
        <f>VLOOKUP(Tabla14[[#This Row],[id]],Tabla2[],'aux buscarv'!M$1,FALSE)</f>
        <v>CAMINO PARQUE PEREYRA IRAOLA Y CAMINO EVITA</v>
      </c>
      <c r="N1902" s="62" t="str">
        <f>VLOOKUP(Tabla14[[#This Row],[id]],Tabla2[],'aux buscarv'!N$1,FALSE)</f>
        <v>https://goo.gl/maps/t6t9HZWVhooT3By2A</v>
      </c>
      <c r="O1902" t="s">
        <v>109</v>
      </c>
      <c r="P1902" t="s">
        <v>113</v>
      </c>
      <c r="Q1902" t="s">
        <v>112</v>
      </c>
      <c r="R1902" s="70">
        <v>22</v>
      </c>
    </row>
    <row r="1903" spans="1:18" x14ac:dyDescent="0.25">
      <c r="A1903" t="s">
        <v>1080</v>
      </c>
      <c r="B1903" s="46">
        <f>VLOOKUP(Tabla14[[#This Row],[id]],Tabla2[],'aux buscarv'!B$1,FALSE)</f>
        <v>45036</v>
      </c>
      <c r="C1903" s="61">
        <f>VLOOKUP(Tabla14[[#This Row],[id]],Tabla2[],'aux buscarv'!C$1,FALSE)</f>
        <v>20</v>
      </c>
      <c r="D1903" s="61">
        <f>VLOOKUP(Tabla14[[#This Row],[id]],Tabla2[],'aux buscarv'!D$1,FALSE)</f>
        <v>4</v>
      </c>
      <c r="E1903" s="61">
        <f>VLOOKUP(Tabla14[[#This Row],[id]],Tabla2[],'aux buscarv'!E$1,FALSE)</f>
        <v>2023</v>
      </c>
      <c r="F1903" s="61">
        <f>VLOOKUP(Tabla14[[#This Row],[id]],Tabla2[],'aux buscarv'!F$1,FALSE)</f>
        <v>17</v>
      </c>
      <c r="G1903" s="61" t="str">
        <f>VLOOKUP(Tabla14[[#This Row],[id]],Tabla2[],'aux buscarv'!G$1,FALSE)</f>
        <v>MDS</v>
      </c>
      <c r="H1903" s="61" t="str">
        <f>VLOOKUP(Tabla14[[#This Row],[id]],Tabla2[],'aux buscarv'!H$1,FALSE)</f>
        <v>BUENOS AIRES</v>
      </c>
      <c r="I1903" s="61">
        <f>VLOOKUP(Tabla14[[#This Row],[id]],Tabla2[],'aux buscarv'!I$1,FALSE)</f>
        <v>84</v>
      </c>
      <c r="J1903" s="61" t="str">
        <f>VLOOKUP(Tabla14[[#This Row],[id]],Tabla2[],'aux buscarv'!J$1,FALSE)</f>
        <v>BERAZATEGUI</v>
      </c>
      <c r="K1903" s="61" t="str">
        <f>VLOOKUP(Tabla14[[#This Row],[id]],Tabla2[],'aux buscarv'!K$1,FALSE)</f>
        <v>PEREYRA</v>
      </c>
      <c r="L1903" s="61" t="str">
        <f>VLOOKUP(Tabla14[[#This Row],[id]],Tabla2[],'aux buscarv'!L$1,FALSE)</f>
        <v>PARQUE PEREYRA IRAOLA</v>
      </c>
      <c r="M1903" s="61" t="str">
        <f>VLOOKUP(Tabla14[[#This Row],[id]],Tabla2[],'aux buscarv'!M$1,FALSE)</f>
        <v>CAMINO PARQUE PEREYRA IRAOLA Y CAMINO EVITA</v>
      </c>
      <c r="N1903" s="62" t="str">
        <f>VLOOKUP(Tabla14[[#This Row],[id]],Tabla2[],'aux buscarv'!N$1,FALSE)</f>
        <v>https://goo.gl/maps/t6t9HZWVhooT3By2A</v>
      </c>
      <c r="O1903" t="s">
        <v>114</v>
      </c>
      <c r="P1903" t="s">
        <v>115</v>
      </c>
      <c r="Q1903" t="s">
        <v>111</v>
      </c>
      <c r="R1903" s="70">
        <v>38</v>
      </c>
    </row>
    <row r="1904" spans="1:18" x14ac:dyDescent="0.25">
      <c r="A1904" t="s">
        <v>1080</v>
      </c>
      <c r="B1904" s="46">
        <f>VLOOKUP(Tabla14[[#This Row],[id]],Tabla2[],'aux buscarv'!B$1,FALSE)</f>
        <v>45036</v>
      </c>
      <c r="C1904" s="61">
        <f>VLOOKUP(Tabla14[[#This Row],[id]],Tabla2[],'aux buscarv'!C$1,FALSE)</f>
        <v>20</v>
      </c>
      <c r="D1904" s="61">
        <f>VLOOKUP(Tabla14[[#This Row],[id]],Tabla2[],'aux buscarv'!D$1,FALSE)</f>
        <v>4</v>
      </c>
      <c r="E1904" s="61">
        <f>VLOOKUP(Tabla14[[#This Row],[id]],Tabla2[],'aux buscarv'!E$1,FALSE)</f>
        <v>2023</v>
      </c>
      <c r="F1904" s="61">
        <f>VLOOKUP(Tabla14[[#This Row],[id]],Tabla2[],'aux buscarv'!F$1,FALSE)</f>
        <v>17</v>
      </c>
      <c r="G1904" s="61" t="str">
        <f>VLOOKUP(Tabla14[[#This Row],[id]],Tabla2[],'aux buscarv'!G$1,FALSE)</f>
        <v>MDS</v>
      </c>
      <c r="H1904" s="61" t="str">
        <f>VLOOKUP(Tabla14[[#This Row],[id]],Tabla2[],'aux buscarv'!H$1,FALSE)</f>
        <v>BUENOS AIRES</v>
      </c>
      <c r="I1904" s="61">
        <f>VLOOKUP(Tabla14[[#This Row],[id]],Tabla2[],'aux buscarv'!I$1,FALSE)</f>
        <v>84</v>
      </c>
      <c r="J1904" s="61" t="str">
        <f>VLOOKUP(Tabla14[[#This Row],[id]],Tabla2[],'aux buscarv'!J$1,FALSE)</f>
        <v>BERAZATEGUI</v>
      </c>
      <c r="K1904" s="61" t="str">
        <f>VLOOKUP(Tabla14[[#This Row],[id]],Tabla2[],'aux buscarv'!K$1,FALSE)</f>
        <v>PEREYRA</v>
      </c>
      <c r="L1904" s="61" t="str">
        <f>VLOOKUP(Tabla14[[#This Row],[id]],Tabla2[],'aux buscarv'!L$1,FALSE)</f>
        <v>PARQUE PEREYRA IRAOLA</v>
      </c>
      <c r="M1904" s="61" t="str">
        <f>VLOOKUP(Tabla14[[#This Row],[id]],Tabla2[],'aux buscarv'!M$1,FALSE)</f>
        <v>CAMINO PARQUE PEREYRA IRAOLA Y CAMINO EVITA</v>
      </c>
      <c r="N1904" s="62" t="str">
        <f>VLOOKUP(Tabla14[[#This Row],[id]],Tabla2[],'aux buscarv'!N$1,FALSE)</f>
        <v>https://goo.gl/maps/t6t9HZWVhooT3By2A</v>
      </c>
      <c r="O1904" t="s">
        <v>114</v>
      </c>
      <c r="P1904" t="s">
        <v>123</v>
      </c>
      <c r="Q1904" t="s">
        <v>111</v>
      </c>
      <c r="R1904" s="70">
        <v>38</v>
      </c>
    </row>
    <row r="1905" spans="1:18" x14ac:dyDescent="0.25">
      <c r="A1905" t="s">
        <v>1038</v>
      </c>
      <c r="B1905" s="46">
        <f>VLOOKUP(Tabla14[[#This Row],[id]],Tabla2[],'aux buscarv'!B$1,FALSE)</f>
        <v>45037</v>
      </c>
      <c r="C1905" s="61">
        <f>VLOOKUP(Tabla14[[#This Row],[id]],Tabla2[],'aux buscarv'!C$1,FALSE)</f>
        <v>21</v>
      </c>
      <c r="D1905" s="61">
        <f>VLOOKUP(Tabla14[[#This Row],[id]],Tabla2[],'aux buscarv'!D$1,FALSE)</f>
        <v>4</v>
      </c>
      <c r="E1905" s="61">
        <f>VLOOKUP(Tabla14[[#This Row],[id]],Tabla2[],'aux buscarv'!E$1,FALSE)</f>
        <v>2023</v>
      </c>
      <c r="F1905" s="61">
        <f>VLOOKUP(Tabla14[[#This Row],[id]],Tabla2[],'aux buscarv'!F$1,FALSE)</f>
        <v>17</v>
      </c>
      <c r="G1905" s="61" t="str">
        <f>VLOOKUP(Tabla14[[#This Row],[id]],Tabla2[],'aux buscarv'!G$1,FALSE)</f>
        <v>DAPPTE</v>
      </c>
      <c r="H1905" s="61" t="str">
        <f>VLOOKUP(Tabla14[[#This Row],[id]],Tabla2[],'aux buscarv'!H$1,FALSE)</f>
        <v>CABA</v>
      </c>
      <c r="I1905" s="61">
        <f>VLOOKUP(Tabla14[[#This Row],[id]],Tabla2[],'aux buscarv'!I$1,FALSE)</f>
        <v>85</v>
      </c>
      <c r="J1905" s="61" t="str">
        <f>VLOOKUP(Tabla14[[#This Row],[id]],Tabla2[],'aux buscarv'!J$1,FALSE)</f>
        <v>COMUNA 1</v>
      </c>
      <c r="K1905" s="61" t="str">
        <f>VLOOKUP(Tabla14[[#This Row],[id]],Tabla2[],'aux buscarv'!K$1,FALSE)</f>
        <v>MONSERRAT</v>
      </c>
      <c r="L1905" s="61" t="str">
        <f>VLOOKUP(Tabla14[[#This Row],[id]],Tabla2[],'aux buscarv'!L$1,FALSE)</f>
        <v>DEFENSORIA DEL PUEBLO DE LA CIUDAD</v>
      </c>
      <c r="M1905" s="61" t="str">
        <f>VLOOKUP(Tabla14[[#This Row],[id]],Tabla2[],'aux buscarv'!M$1,FALSE)</f>
        <v>BOLIVAR 517</v>
      </c>
      <c r="N1905" s="62" t="str">
        <f>VLOOKUP(Tabla14[[#This Row],[id]],Tabla2[],'aux buscarv'!N$1,FALSE)</f>
        <v>https://goo.gl/maps/3MBKKhS56EUChdCU9</v>
      </c>
      <c r="O1905" t="s">
        <v>109</v>
      </c>
      <c r="P1905" t="s">
        <v>110</v>
      </c>
      <c r="Q1905" t="s">
        <v>111</v>
      </c>
      <c r="R1905" s="70">
        <v>107</v>
      </c>
    </row>
    <row r="1906" spans="1:18" x14ac:dyDescent="0.25">
      <c r="A1906" t="s">
        <v>1038</v>
      </c>
      <c r="B1906" s="46">
        <f>VLOOKUP(Tabla14[[#This Row],[id]],Tabla2[],'aux buscarv'!B$1,FALSE)</f>
        <v>45037</v>
      </c>
      <c r="C1906" s="61">
        <f>VLOOKUP(Tabla14[[#This Row],[id]],Tabla2[],'aux buscarv'!C$1,FALSE)</f>
        <v>21</v>
      </c>
      <c r="D1906" s="61">
        <f>VLOOKUP(Tabla14[[#This Row],[id]],Tabla2[],'aux buscarv'!D$1,FALSE)</f>
        <v>4</v>
      </c>
      <c r="E1906" s="61">
        <f>VLOOKUP(Tabla14[[#This Row],[id]],Tabla2[],'aux buscarv'!E$1,FALSE)</f>
        <v>2023</v>
      </c>
      <c r="F1906" s="61">
        <f>VLOOKUP(Tabla14[[#This Row],[id]],Tabla2[],'aux buscarv'!F$1,FALSE)</f>
        <v>17</v>
      </c>
      <c r="G1906" s="61" t="str">
        <f>VLOOKUP(Tabla14[[#This Row],[id]],Tabla2[],'aux buscarv'!G$1,FALSE)</f>
        <v>DAPPTE</v>
      </c>
      <c r="H1906" s="61" t="str">
        <f>VLOOKUP(Tabla14[[#This Row],[id]],Tabla2[],'aux buscarv'!H$1,FALSE)</f>
        <v>CABA</v>
      </c>
      <c r="I1906" s="61">
        <f>VLOOKUP(Tabla14[[#This Row],[id]],Tabla2[],'aux buscarv'!I$1,FALSE)</f>
        <v>85</v>
      </c>
      <c r="J1906" s="61" t="str">
        <f>VLOOKUP(Tabla14[[#This Row],[id]],Tabla2[],'aux buscarv'!J$1,FALSE)</f>
        <v>COMUNA 1</v>
      </c>
      <c r="K1906" s="61" t="str">
        <f>VLOOKUP(Tabla14[[#This Row],[id]],Tabla2[],'aux buscarv'!K$1,FALSE)</f>
        <v>MONSERRAT</v>
      </c>
      <c r="L1906" s="61" t="str">
        <f>VLOOKUP(Tabla14[[#This Row],[id]],Tabla2[],'aux buscarv'!L$1,FALSE)</f>
        <v>DEFENSORIA DEL PUEBLO DE LA CIUDAD</v>
      </c>
      <c r="M1906" s="61" t="str">
        <f>VLOOKUP(Tabla14[[#This Row],[id]],Tabla2[],'aux buscarv'!M$1,FALSE)</f>
        <v>BOLIVAR 517</v>
      </c>
      <c r="N1906" s="62" t="str">
        <f>VLOOKUP(Tabla14[[#This Row],[id]],Tabla2[],'aux buscarv'!N$1,FALSE)</f>
        <v>https://goo.gl/maps/3MBKKhS56EUChdCU9</v>
      </c>
      <c r="O1906" t="s">
        <v>109</v>
      </c>
      <c r="P1906" t="s">
        <v>110</v>
      </c>
      <c r="Q1906" t="s">
        <v>112</v>
      </c>
      <c r="R1906" s="70">
        <v>217</v>
      </c>
    </row>
    <row r="1907" spans="1:18" x14ac:dyDescent="0.25">
      <c r="A1907" t="s">
        <v>1038</v>
      </c>
      <c r="B1907" s="46">
        <f>VLOOKUP(Tabla14[[#This Row],[id]],Tabla2[],'aux buscarv'!B$1,FALSE)</f>
        <v>45037</v>
      </c>
      <c r="C1907" s="61">
        <f>VLOOKUP(Tabla14[[#This Row],[id]],Tabla2[],'aux buscarv'!C$1,FALSE)</f>
        <v>21</v>
      </c>
      <c r="D1907" s="61">
        <f>VLOOKUP(Tabla14[[#This Row],[id]],Tabla2[],'aux buscarv'!D$1,FALSE)</f>
        <v>4</v>
      </c>
      <c r="E1907" s="61">
        <f>VLOOKUP(Tabla14[[#This Row],[id]],Tabla2[],'aux buscarv'!E$1,FALSE)</f>
        <v>2023</v>
      </c>
      <c r="F1907" s="61">
        <f>VLOOKUP(Tabla14[[#This Row],[id]],Tabla2[],'aux buscarv'!F$1,FALSE)</f>
        <v>17</v>
      </c>
      <c r="G1907" s="61" t="str">
        <f>VLOOKUP(Tabla14[[#This Row],[id]],Tabla2[],'aux buscarv'!G$1,FALSE)</f>
        <v>DAPPTE</v>
      </c>
      <c r="H1907" s="61" t="str">
        <f>VLOOKUP(Tabla14[[#This Row],[id]],Tabla2[],'aux buscarv'!H$1,FALSE)</f>
        <v>CABA</v>
      </c>
      <c r="I1907" s="61">
        <f>VLOOKUP(Tabla14[[#This Row],[id]],Tabla2[],'aux buscarv'!I$1,FALSE)</f>
        <v>85</v>
      </c>
      <c r="J1907" s="61" t="str">
        <f>VLOOKUP(Tabla14[[#This Row],[id]],Tabla2[],'aux buscarv'!J$1,FALSE)</f>
        <v>COMUNA 1</v>
      </c>
      <c r="K1907" s="61" t="str">
        <f>VLOOKUP(Tabla14[[#This Row],[id]],Tabla2[],'aux buscarv'!K$1,FALSE)</f>
        <v>MONSERRAT</v>
      </c>
      <c r="L1907" s="61" t="str">
        <f>VLOOKUP(Tabla14[[#This Row],[id]],Tabla2[],'aux buscarv'!L$1,FALSE)</f>
        <v>DEFENSORIA DEL PUEBLO DE LA CIUDAD</v>
      </c>
      <c r="M1907" s="61" t="str">
        <f>VLOOKUP(Tabla14[[#This Row],[id]],Tabla2[],'aux buscarv'!M$1,FALSE)</f>
        <v>BOLIVAR 517</v>
      </c>
      <c r="N1907" s="62" t="str">
        <f>VLOOKUP(Tabla14[[#This Row],[id]],Tabla2[],'aux buscarv'!N$1,FALSE)</f>
        <v>https://goo.gl/maps/3MBKKhS56EUChdCU9</v>
      </c>
      <c r="O1907" t="s">
        <v>109</v>
      </c>
      <c r="P1907" t="s">
        <v>113</v>
      </c>
      <c r="Q1907" t="s">
        <v>112</v>
      </c>
      <c r="R1907" s="70">
        <v>35</v>
      </c>
    </row>
    <row r="1908" spans="1:18" x14ac:dyDescent="0.25">
      <c r="A1908" t="s">
        <v>1038</v>
      </c>
      <c r="B1908" s="46">
        <f>VLOOKUP(Tabla14[[#This Row],[id]],Tabla2[],'aux buscarv'!B$1,FALSE)</f>
        <v>45037</v>
      </c>
      <c r="C1908" s="61">
        <f>VLOOKUP(Tabla14[[#This Row],[id]],Tabla2[],'aux buscarv'!C$1,FALSE)</f>
        <v>21</v>
      </c>
      <c r="D1908" s="61">
        <f>VLOOKUP(Tabla14[[#This Row],[id]],Tabla2[],'aux buscarv'!D$1,FALSE)</f>
        <v>4</v>
      </c>
      <c r="E1908" s="61">
        <f>VLOOKUP(Tabla14[[#This Row],[id]],Tabla2[],'aux buscarv'!E$1,FALSE)</f>
        <v>2023</v>
      </c>
      <c r="F1908" s="61">
        <f>VLOOKUP(Tabla14[[#This Row],[id]],Tabla2[],'aux buscarv'!F$1,FALSE)</f>
        <v>17</v>
      </c>
      <c r="G1908" s="61" t="str">
        <f>VLOOKUP(Tabla14[[#This Row],[id]],Tabla2[],'aux buscarv'!G$1,FALSE)</f>
        <v>DAPPTE</v>
      </c>
      <c r="H1908" s="61" t="str">
        <f>VLOOKUP(Tabla14[[#This Row],[id]],Tabla2[],'aux buscarv'!H$1,FALSE)</f>
        <v>CABA</v>
      </c>
      <c r="I1908" s="61">
        <f>VLOOKUP(Tabla14[[#This Row],[id]],Tabla2[],'aux buscarv'!I$1,FALSE)</f>
        <v>85</v>
      </c>
      <c r="J1908" s="61" t="str">
        <f>VLOOKUP(Tabla14[[#This Row],[id]],Tabla2[],'aux buscarv'!J$1,FALSE)</f>
        <v>COMUNA 1</v>
      </c>
      <c r="K1908" s="61" t="str">
        <f>VLOOKUP(Tabla14[[#This Row],[id]],Tabla2[],'aux buscarv'!K$1,FALSE)</f>
        <v>MONSERRAT</v>
      </c>
      <c r="L1908" s="61" t="str">
        <f>VLOOKUP(Tabla14[[#This Row],[id]],Tabla2[],'aux buscarv'!L$1,FALSE)</f>
        <v>DEFENSORIA DEL PUEBLO DE LA CIUDAD</v>
      </c>
      <c r="M1908" s="61" t="str">
        <f>VLOOKUP(Tabla14[[#This Row],[id]],Tabla2[],'aux buscarv'!M$1,FALSE)</f>
        <v>BOLIVAR 517</v>
      </c>
      <c r="N1908" s="62" t="str">
        <f>VLOOKUP(Tabla14[[#This Row],[id]],Tabla2[],'aux buscarv'!N$1,FALSE)</f>
        <v>https://goo.gl/maps/3MBKKhS56EUChdCU9</v>
      </c>
      <c r="O1908" t="s">
        <v>114</v>
      </c>
      <c r="P1908" t="s">
        <v>115</v>
      </c>
      <c r="Q1908" t="s">
        <v>111</v>
      </c>
      <c r="R1908" s="70">
        <v>28</v>
      </c>
    </row>
    <row r="1909" spans="1:18" x14ac:dyDescent="0.25">
      <c r="A1909" t="s">
        <v>1038</v>
      </c>
      <c r="B1909" s="46">
        <f>VLOOKUP(Tabla14[[#This Row],[id]],Tabla2[],'aux buscarv'!B$1,FALSE)</f>
        <v>45037</v>
      </c>
      <c r="C1909" s="61">
        <f>VLOOKUP(Tabla14[[#This Row],[id]],Tabla2[],'aux buscarv'!C$1,FALSE)</f>
        <v>21</v>
      </c>
      <c r="D1909" s="61">
        <f>VLOOKUP(Tabla14[[#This Row],[id]],Tabla2[],'aux buscarv'!D$1,FALSE)</f>
        <v>4</v>
      </c>
      <c r="E1909" s="61">
        <f>VLOOKUP(Tabla14[[#This Row],[id]],Tabla2[],'aux buscarv'!E$1,FALSE)</f>
        <v>2023</v>
      </c>
      <c r="F1909" s="61">
        <f>VLOOKUP(Tabla14[[#This Row],[id]],Tabla2[],'aux buscarv'!F$1,FALSE)</f>
        <v>17</v>
      </c>
      <c r="G1909" s="61" t="str">
        <f>VLOOKUP(Tabla14[[#This Row],[id]],Tabla2[],'aux buscarv'!G$1,FALSE)</f>
        <v>DAPPTE</v>
      </c>
      <c r="H1909" s="61" t="str">
        <f>VLOOKUP(Tabla14[[#This Row],[id]],Tabla2[],'aux buscarv'!H$1,FALSE)</f>
        <v>CABA</v>
      </c>
      <c r="I1909" s="61">
        <f>VLOOKUP(Tabla14[[#This Row],[id]],Tabla2[],'aux buscarv'!I$1,FALSE)</f>
        <v>85</v>
      </c>
      <c r="J1909" s="61" t="str">
        <f>VLOOKUP(Tabla14[[#This Row],[id]],Tabla2[],'aux buscarv'!J$1,FALSE)</f>
        <v>COMUNA 1</v>
      </c>
      <c r="K1909" s="61" t="str">
        <f>VLOOKUP(Tabla14[[#This Row],[id]],Tabla2[],'aux buscarv'!K$1,FALSE)</f>
        <v>MONSERRAT</v>
      </c>
      <c r="L1909" s="61" t="str">
        <f>VLOOKUP(Tabla14[[#This Row],[id]],Tabla2[],'aux buscarv'!L$1,FALSE)</f>
        <v>DEFENSORIA DEL PUEBLO DE LA CIUDAD</v>
      </c>
      <c r="M1909" s="61" t="str">
        <f>VLOOKUP(Tabla14[[#This Row],[id]],Tabla2[],'aux buscarv'!M$1,FALSE)</f>
        <v>BOLIVAR 517</v>
      </c>
      <c r="N1909" s="62" t="str">
        <f>VLOOKUP(Tabla14[[#This Row],[id]],Tabla2[],'aux buscarv'!N$1,FALSE)</f>
        <v>https://goo.gl/maps/3MBKKhS56EUChdCU9</v>
      </c>
      <c r="O1909" t="s">
        <v>114</v>
      </c>
      <c r="P1909" t="s">
        <v>123</v>
      </c>
      <c r="Q1909" t="s">
        <v>124</v>
      </c>
      <c r="R1909" s="70">
        <v>6</v>
      </c>
    </row>
    <row r="1910" spans="1:18" x14ac:dyDescent="0.25">
      <c r="A1910" t="s">
        <v>1038</v>
      </c>
      <c r="B1910" s="46">
        <f>VLOOKUP(Tabla14[[#This Row],[id]],Tabla2[],'aux buscarv'!B$1,FALSE)</f>
        <v>45037</v>
      </c>
      <c r="C1910" s="61">
        <f>VLOOKUP(Tabla14[[#This Row],[id]],Tabla2[],'aux buscarv'!C$1,FALSE)</f>
        <v>21</v>
      </c>
      <c r="D1910" s="61">
        <f>VLOOKUP(Tabla14[[#This Row],[id]],Tabla2[],'aux buscarv'!D$1,FALSE)</f>
        <v>4</v>
      </c>
      <c r="E1910" s="61">
        <f>VLOOKUP(Tabla14[[#This Row],[id]],Tabla2[],'aux buscarv'!E$1,FALSE)</f>
        <v>2023</v>
      </c>
      <c r="F1910" s="61">
        <f>VLOOKUP(Tabla14[[#This Row],[id]],Tabla2[],'aux buscarv'!F$1,FALSE)</f>
        <v>17</v>
      </c>
      <c r="G1910" s="61" t="str">
        <f>VLOOKUP(Tabla14[[#This Row],[id]],Tabla2[],'aux buscarv'!G$1,FALSE)</f>
        <v>DAPPTE</v>
      </c>
      <c r="H1910" s="61" t="str">
        <f>VLOOKUP(Tabla14[[#This Row],[id]],Tabla2[],'aux buscarv'!H$1,FALSE)</f>
        <v>CABA</v>
      </c>
      <c r="I1910" s="61">
        <f>VLOOKUP(Tabla14[[#This Row],[id]],Tabla2[],'aux buscarv'!I$1,FALSE)</f>
        <v>85</v>
      </c>
      <c r="J1910" s="61" t="str">
        <f>VLOOKUP(Tabla14[[#This Row],[id]],Tabla2[],'aux buscarv'!J$1,FALSE)</f>
        <v>COMUNA 1</v>
      </c>
      <c r="K1910" s="61" t="str">
        <f>VLOOKUP(Tabla14[[#This Row],[id]],Tabla2[],'aux buscarv'!K$1,FALSE)</f>
        <v>MONSERRAT</v>
      </c>
      <c r="L1910" s="61" t="str">
        <f>VLOOKUP(Tabla14[[#This Row],[id]],Tabla2[],'aux buscarv'!L$1,FALSE)</f>
        <v>DEFENSORIA DEL PUEBLO DE LA CIUDAD</v>
      </c>
      <c r="M1910" s="61" t="str">
        <f>VLOOKUP(Tabla14[[#This Row],[id]],Tabla2[],'aux buscarv'!M$1,FALSE)</f>
        <v>BOLIVAR 517</v>
      </c>
      <c r="N1910" s="62" t="str">
        <f>VLOOKUP(Tabla14[[#This Row],[id]],Tabla2[],'aux buscarv'!N$1,FALSE)</f>
        <v>https://goo.gl/maps/3MBKKhS56EUChdCU9</v>
      </c>
      <c r="O1910" t="s">
        <v>114</v>
      </c>
      <c r="P1910" t="s">
        <v>123</v>
      </c>
      <c r="Q1910" t="s">
        <v>111</v>
      </c>
      <c r="R1910" s="70">
        <v>109</v>
      </c>
    </row>
    <row r="1911" spans="1:18" x14ac:dyDescent="0.25">
      <c r="A1911" t="s">
        <v>1048</v>
      </c>
      <c r="B1911" s="46">
        <f>VLOOKUP(Tabla14[[#This Row],[id]],Tabla2[],'aux buscarv'!B$1,FALSE)</f>
        <v>45037</v>
      </c>
      <c r="C1911" s="61">
        <f>VLOOKUP(Tabla14[[#This Row],[id]],Tabla2[],'aux buscarv'!C$1,FALSE)</f>
        <v>21</v>
      </c>
      <c r="D1911" s="61">
        <f>VLOOKUP(Tabla14[[#This Row],[id]],Tabla2[],'aux buscarv'!D$1,FALSE)</f>
        <v>4</v>
      </c>
      <c r="E1911" s="61">
        <f>VLOOKUP(Tabla14[[#This Row],[id]],Tabla2[],'aux buscarv'!E$1,FALSE)</f>
        <v>2023</v>
      </c>
      <c r="F1911" s="61">
        <f>VLOOKUP(Tabla14[[#This Row],[id]],Tabla2[],'aux buscarv'!F$1,FALSE)</f>
        <v>17</v>
      </c>
      <c r="G1911" s="61" t="str">
        <f>VLOOKUP(Tabla14[[#This Row],[id]],Tabla2[],'aux buscarv'!G$1,FALSE)</f>
        <v>ESTAR</v>
      </c>
      <c r="H1911" s="61" t="str">
        <f>VLOOKUP(Tabla14[[#This Row],[id]],Tabla2[],'aux buscarv'!H$1,FALSE)</f>
        <v>CABA</v>
      </c>
      <c r="I1911" s="61">
        <f>VLOOKUP(Tabla14[[#This Row],[id]],Tabla2[],'aux buscarv'!I$1,FALSE)</f>
        <v>83</v>
      </c>
      <c r="J1911" s="61" t="str">
        <f>VLOOKUP(Tabla14[[#This Row],[id]],Tabla2[],'aux buscarv'!J$1,FALSE)</f>
        <v>COMUNA 1</v>
      </c>
      <c r="K1911" s="61" t="str">
        <f>VLOOKUP(Tabla14[[#This Row],[id]],Tabla2[],'aux buscarv'!K$1,FALSE)</f>
        <v>BARRIO MUGICA</v>
      </c>
      <c r="L1911" s="61">
        <f>VLOOKUP(Tabla14[[#This Row],[id]],Tabla2[],'aux buscarv'!L$1,FALSE)</f>
        <v>0</v>
      </c>
      <c r="M1911" s="61" t="str">
        <f>VLOOKUP(Tabla14[[#This Row],[id]],Tabla2[],'aux buscarv'!M$1,FALSE)</f>
        <v>CARLOS PERETTE Y CERRO 7 COLORES</v>
      </c>
      <c r="N1911" s="62" t="str">
        <f>VLOOKUP(Tabla14[[#This Row],[id]],Tabla2[],'aux buscarv'!N$1,FALSE)</f>
        <v>https://maps.app.goo.gl/Fg7rqaQ9kUGpGCHZ8</v>
      </c>
      <c r="O1911" t="s">
        <v>109</v>
      </c>
      <c r="P1911" t="s">
        <v>110</v>
      </c>
      <c r="Q1911" t="s">
        <v>111</v>
      </c>
      <c r="R1911" s="70">
        <v>101</v>
      </c>
    </row>
    <row r="1912" spans="1:18" x14ac:dyDescent="0.25">
      <c r="A1912" t="s">
        <v>1048</v>
      </c>
      <c r="B1912" s="46">
        <f>VLOOKUP(Tabla14[[#This Row],[id]],Tabla2[],'aux buscarv'!B$1,FALSE)</f>
        <v>45037</v>
      </c>
      <c r="C1912" s="61">
        <f>VLOOKUP(Tabla14[[#This Row],[id]],Tabla2[],'aux buscarv'!C$1,FALSE)</f>
        <v>21</v>
      </c>
      <c r="D1912" s="61">
        <f>VLOOKUP(Tabla14[[#This Row],[id]],Tabla2[],'aux buscarv'!D$1,FALSE)</f>
        <v>4</v>
      </c>
      <c r="E1912" s="61">
        <f>VLOOKUP(Tabla14[[#This Row],[id]],Tabla2[],'aux buscarv'!E$1,FALSE)</f>
        <v>2023</v>
      </c>
      <c r="F1912" s="61">
        <f>VLOOKUP(Tabla14[[#This Row],[id]],Tabla2[],'aux buscarv'!F$1,FALSE)</f>
        <v>17</v>
      </c>
      <c r="G1912" s="61" t="str">
        <f>VLOOKUP(Tabla14[[#This Row],[id]],Tabla2[],'aux buscarv'!G$1,FALSE)</f>
        <v>ESTAR</v>
      </c>
      <c r="H1912" s="61" t="str">
        <f>VLOOKUP(Tabla14[[#This Row],[id]],Tabla2[],'aux buscarv'!H$1,FALSE)</f>
        <v>CABA</v>
      </c>
      <c r="I1912" s="61">
        <f>VLOOKUP(Tabla14[[#This Row],[id]],Tabla2[],'aux buscarv'!I$1,FALSE)</f>
        <v>83</v>
      </c>
      <c r="J1912" s="61" t="str">
        <f>VLOOKUP(Tabla14[[#This Row],[id]],Tabla2[],'aux buscarv'!J$1,FALSE)</f>
        <v>COMUNA 1</v>
      </c>
      <c r="K1912" s="61" t="str">
        <f>VLOOKUP(Tabla14[[#This Row],[id]],Tabla2[],'aux buscarv'!K$1,FALSE)</f>
        <v>BARRIO MUGICA</v>
      </c>
      <c r="L1912" s="61">
        <f>VLOOKUP(Tabla14[[#This Row],[id]],Tabla2[],'aux buscarv'!L$1,FALSE)</f>
        <v>0</v>
      </c>
      <c r="M1912" s="61" t="str">
        <f>VLOOKUP(Tabla14[[#This Row],[id]],Tabla2[],'aux buscarv'!M$1,FALSE)</f>
        <v>CARLOS PERETTE Y CERRO 7 COLORES</v>
      </c>
      <c r="N1912" s="62" t="str">
        <f>VLOOKUP(Tabla14[[#This Row],[id]],Tabla2[],'aux buscarv'!N$1,FALSE)</f>
        <v>https://maps.app.goo.gl/Fg7rqaQ9kUGpGCHZ8</v>
      </c>
      <c r="O1912" t="s">
        <v>109</v>
      </c>
      <c r="P1912" t="s">
        <v>110</v>
      </c>
      <c r="Q1912" t="s">
        <v>112</v>
      </c>
      <c r="R1912" s="70">
        <v>134</v>
      </c>
    </row>
    <row r="1913" spans="1:18" x14ac:dyDescent="0.25">
      <c r="A1913" t="s">
        <v>1048</v>
      </c>
      <c r="B1913" s="46">
        <f>VLOOKUP(Tabla14[[#This Row],[id]],Tabla2[],'aux buscarv'!B$1,FALSE)</f>
        <v>45037</v>
      </c>
      <c r="C1913" s="61">
        <f>VLOOKUP(Tabla14[[#This Row],[id]],Tabla2[],'aux buscarv'!C$1,FALSE)</f>
        <v>21</v>
      </c>
      <c r="D1913" s="61">
        <f>VLOOKUP(Tabla14[[#This Row],[id]],Tabla2[],'aux buscarv'!D$1,FALSE)</f>
        <v>4</v>
      </c>
      <c r="E1913" s="61">
        <f>VLOOKUP(Tabla14[[#This Row],[id]],Tabla2[],'aux buscarv'!E$1,FALSE)</f>
        <v>2023</v>
      </c>
      <c r="F1913" s="61">
        <f>VLOOKUP(Tabla14[[#This Row],[id]],Tabla2[],'aux buscarv'!F$1,FALSE)</f>
        <v>17</v>
      </c>
      <c r="G1913" s="61" t="str">
        <f>VLOOKUP(Tabla14[[#This Row],[id]],Tabla2[],'aux buscarv'!G$1,FALSE)</f>
        <v>ESTAR</v>
      </c>
      <c r="H1913" s="61" t="str">
        <f>VLOOKUP(Tabla14[[#This Row],[id]],Tabla2[],'aux buscarv'!H$1,FALSE)</f>
        <v>CABA</v>
      </c>
      <c r="I1913" s="61">
        <f>VLOOKUP(Tabla14[[#This Row],[id]],Tabla2[],'aux buscarv'!I$1,FALSE)</f>
        <v>83</v>
      </c>
      <c r="J1913" s="61" t="str">
        <f>VLOOKUP(Tabla14[[#This Row],[id]],Tabla2[],'aux buscarv'!J$1,FALSE)</f>
        <v>COMUNA 1</v>
      </c>
      <c r="K1913" s="61" t="str">
        <f>VLOOKUP(Tabla14[[#This Row],[id]],Tabla2[],'aux buscarv'!K$1,FALSE)</f>
        <v>BARRIO MUGICA</v>
      </c>
      <c r="L1913" s="61">
        <f>VLOOKUP(Tabla14[[#This Row],[id]],Tabla2[],'aux buscarv'!L$1,FALSE)</f>
        <v>0</v>
      </c>
      <c r="M1913" s="61" t="str">
        <f>VLOOKUP(Tabla14[[#This Row],[id]],Tabla2[],'aux buscarv'!M$1,FALSE)</f>
        <v>CARLOS PERETTE Y CERRO 7 COLORES</v>
      </c>
      <c r="N1913" s="62" t="str">
        <f>VLOOKUP(Tabla14[[#This Row],[id]],Tabla2[],'aux buscarv'!N$1,FALSE)</f>
        <v>https://maps.app.goo.gl/Fg7rqaQ9kUGpGCHZ8</v>
      </c>
      <c r="O1913" t="s">
        <v>109</v>
      </c>
      <c r="P1913" t="s">
        <v>110</v>
      </c>
      <c r="Q1913" t="s">
        <v>121</v>
      </c>
      <c r="R1913" s="70">
        <v>32</v>
      </c>
    </row>
    <row r="1914" spans="1:18" x14ac:dyDescent="0.25">
      <c r="A1914" t="s">
        <v>1048</v>
      </c>
      <c r="B1914" s="46">
        <f>VLOOKUP(Tabla14[[#This Row],[id]],Tabla2[],'aux buscarv'!B$1,FALSE)</f>
        <v>45037</v>
      </c>
      <c r="C1914" s="61">
        <f>VLOOKUP(Tabla14[[#This Row],[id]],Tabla2[],'aux buscarv'!C$1,FALSE)</f>
        <v>21</v>
      </c>
      <c r="D1914" s="61">
        <f>VLOOKUP(Tabla14[[#This Row],[id]],Tabla2[],'aux buscarv'!D$1,FALSE)</f>
        <v>4</v>
      </c>
      <c r="E1914" s="61">
        <f>VLOOKUP(Tabla14[[#This Row],[id]],Tabla2[],'aux buscarv'!E$1,FALSE)</f>
        <v>2023</v>
      </c>
      <c r="F1914" s="61">
        <f>VLOOKUP(Tabla14[[#This Row],[id]],Tabla2[],'aux buscarv'!F$1,FALSE)</f>
        <v>17</v>
      </c>
      <c r="G1914" s="61" t="str">
        <f>VLOOKUP(Tabla14[[#This Row],[id]],Tabla2[],'aux buscarv'!G$1,FALSE)</f>
        <v>ESTAR</v>
      </c>
      <c r="H1914" s="61" t="str">
        <f>VLOOKUP(Tabla14[[#This Row],[id]],Tabla2[],'aux buscarv'!H$1,FALSE)</f>
        <v>CABA</v>
      </c>
      <c r="I1914" s="61">
        <f>VLOOKUP(Tabla14[[#This Row],[id]],Tabla2[],'aux buscarv'!I$1,FALSE)</f>
        <v>83</v>
      </c>
      <c r="J1914" s="61" t="str">
        <f>VLOOKUP(Tabla14[[#This Row],[id]],Tabla2[],'aux buscarv'!J$1,FALSE)</f>
        <v>COMUNA 1</v>
      </c>
      <c r="K1914" s="61" t="str">
        <f>VLOOKUP(Tabla14[[#This Row],[id]],Tabla2[],'aux buscarv'!K$1,FALSE)</f>
        <v>BARRIO MUGICA</v>
      </c>
      <c r="L1914" s="61">
        <f>VLOOKUP(Tabla14[[#This Row],[id]],Tabla2[],'aux buscarv'!L$1,FALSE)</f>
        <v>0</v>
      </c>
      <c r="M1914" s="61" t="str">
        <f>VLOOKUP(Tabla14[[#This Row],[id]],Tabla2[],'aux buscarv'!M$1,FALSE)</f>
        <v>CARLOS PERETTE Y CERRO 7 COLORES</v>
      </c>
      <c r="N1914" s="62" t="str">
        <f>VLOOKUP(Tabla14[[#This Row],[id]],Tabla2[],'aux buscarv'!N$1,FALSE)</f>
        <v>https://maps.app.goo.gl/Fg7rqaQ9kUGpGCHZ8</v>
      </c>
      <c r="O1914" t="s">
        <v>109</v>
      </c>
      <c r="P1914" t="s">
        <v>113</v>
      </c>
      <c r="Q1914" t="s">
        <v>112</v>
      </c>
      <c r="R1914" s="70">
        <v>28</v>
      </c>
    </row>
    <row r="1915" spans="1:18" x14ac:dyDescent="0.25">
      <c r="A1915" t="s">
        <v>1048</v>
      </c>
      <c r="B1915" s="46">
        <f>VLOOKUP(Tabla14[[#This Row],[id]],Tabla2[],'aux buscarv'!B$1,FALSE)</f>
        <v>45037</v>
      </c>
      <c r="C1915" s="61">
        <f>VLOOKUP(Tabla14[[#This Row],[id]],Tabla2[],'aux buscarv'!C$1,FALSE)</f>
        <v>21</v>
      </c>
      <c r="D1915" s="61">
        <f>VLOOKUP(Tabla14[[#This Row],[id]],Tabla2[],'aux buscarv'!D$1,FALSE)</f>
        <v>4</v>
      </c>
      <c r="E1915" s="61">
        <f>VLOOKUP(Tabla14[[#This Row],[id]],Tabla2[],'aux buscarv'!E$1,FALSE)</f>
        <v>2023</v>
      </c>
      <c r="F1915" s="61">
        <f>VLOOKUP(Tabla14[[#This Row],[id]],Tabla2[],'aux buscarv'!F$1,FALSE)</f>
        <v>17</v>
      </c>
      <c r="G1915" s="61" t="str">
        <f>VLOOKUP(Tabla14[[#This Row],[id]],Tabla2[],'aux buscarv'!G$1,FALSE)</f>
        <v>ESTAR</v>
      </c>
      <c r="H1915" s="61" t="str">
        <f>VLOOKUP(Tabla14[[#This Row],[id]],Tabla2[],'aux buscarv'!H$1,FALSE)</f>
        <v>CABA</v>
      </c>
      <c r="I1915" s="61">
        <f>VLOOKUP(Tabla14[[#This Row],[id]],Tabla2[],'aux buscarv'!I$1,FALSE)</f>
        <v>83</v>
      </c>
      <c r="J1915" s="61" t="str">
        <f>VLOOKUP(Tabla14[[#This Row],[id]],Tabla2[],'aux buscarv'!J$1,FALSE)</f>
        <v>COMUNA 1</v>
      </c>
      <c r="K1915" s="61" t="str">
        <f>VLOOKUP(Tabla14[[#This Row],[id]],Tabla2[],'aux buscarv'!K$1,FALSE)</f>
        <v>BARRIO MUGICA</v>
      </c>
      <c r="L1915" s="61">
        <f>VLOOKUP(Tabla14[[#This Row],[id]],Tabla2[],'aux buscarv'!L$1,FALSE)</f>
        <v>0</v>
      </c>
      <c r="M1915" s="61" t="str">
        <f>VLOOKUP(Tabla14[[#This Row],[id]],Tabla2[],'aux buscarv'!M$1,FALSE)</f>
        <v>CARLOS PERETTE Y CERRO 7 COLORES</v>
      </c>
      <c r="N1915" s="62" t="str">
        <f>VLOOKUP(Tabla14[[#This Row],[id]],Tabla2[],'aux buscarv'!N$1,FALSE)</f>
        <v>https://maps.app.goo.gl/Fg7rqaQ9kUGpGCHZ8</v>
      </c>
      <c r="O1915" t="s">
        <v>114</v>
      </c>
      <c r="P1915" t="s">
        <v>115</v>
      </c>
      <c r="Q1915" t="s">
        <v>111</v>
      </c>
      <c r="R1915" s="70">
        <v>57</v>
      </c>
    </row>
    <row r="1916" spans="1:18" x14ac:dyDescent="0.25">
      <c r="A1916" t="s">
        <v>1048</v>
      </c>
      <c r="B1916" s="46">
        <f>VLOOKUP(Tabla14[[#This Row],[id]],Tabla2[],'aux buscarv'!B$1,FALSE)</f>
        <v>45037</v>
      </c>
      <c r="C1916" s="61">
        <f>VLOOKUP(Tabla14[[#This Row],[id]],Tabla2[],'aux buscarv'!C$1,FALSE)</f>
        <v>21</v>
      </c>
      <c r="D1916" s="61">
        <f>VLOOKUP(Tabla14[[#This Row],[id]],Tabla2[],'aux buscarv'!D$1,FALSE)</f>
        <v>4</v>
      </c>
      <c r="E1916" s="61">
        <f>VLOOKUP(Tabla14[[#This Row],[id]],Tabla2[],'aux buscarv'!E$1,FALSE)</f>
        <v>2023</v>
      </c>
      <c r="F1916" s="61">
        <f>VLOOKUP(Tabla14[[#This Row],[id]],Tabla2[],'aux buscarv'!F$1,FALSE)</f>
        <v>17</v>
      </c>
      <c r="G1916" s="61" t="str">
        <f>VLOOKUP(Tabla14[[#This Row],[id]],Tabla2[],'aux buscarv'!G$1,FALSE)</f>
        <v>ESTAR</v>
      </c>
      <c r="H1916" s="61" t="str">
        <f>VLOOKUP(Tabla14[[#This Row],[id]],Tabla2[],'aux buscarv'!H$1,FALSE)</f>
        <v>CABA</v>
      </c>
      <c r="I1916" s="61">
        <f>VLOOKUP(Tabla14[[#This Row],[id]],Tabla2[],'aux buscarv'!I$1,FALSE)</f>
        <v>83</v>
      </c>
      <c r="J1916" s="61" t="str">
        <f>VLOOKUP(Tabla14[[#This Row],[id]],Tabla2[],'aux buscarv'!J$1,FALSE)</f>
        <v>COMUNA 1</v>
      </c>
      <c r="K1916" s="61" t="str">
        <f>VLOOKUP(Tabla14[[#This Row],[id]],Tabla2[],'aux buscarv'!K$1,FALSE)</f>
        <v>BARRIO MUGICA</v>
      </c>
      <c r="L1916" s="61">
        <f>VLOOKUP(Tabla14[[#This Row],[id]],Tabla2[],'aux buscarv'!L$1,FALSE)</f>
        <v>0</v>
      </c>
      <c r="M1916" s="61" t="str">
        <f>VLOOKUP(Tabla14[[#This Row],[id]],Tabla2[],'aux buscarv'!M$1,FALSE)</f>
        <v>CARLOS PERETTE Y CERRO 7 COLORES</v>
      </c>
      <c r="N1916" s="62" t="str">
        <f>VLOOKUP(Tabla14[[#This Row],[id]],Tabla2[],'aux buscarv'!N$1,FALSE)</f>
        <v>https://maps.app.goo.gl/Fg7rqaQ9kUGpGCHZ8</v>
      </c>
      <c r="O1916" t="s">
        <v>114</v>
      </c>
      <c r="P1916" t="s">
        <v>123</v>
      </c>
      <c r="Q1916" t="s">
        <v>124</v>
      </c>
      <c r="R1916" s="70">
        <v>6</v>
      </c>
    </row>
    <row r="1917" spans="1:18" x14ac:dyDescent="0.25">
      <c r="A1917" t="s">
        <v>1048</v>
      </c>
      <c r="B1917" s="46">
        <f>VLOOKUP(Tabla14[[#This Row],[id]],Tabla2[],'aux buscarv'!B$1,FALSE)</f>
        <v>45037</v>
      </c>
      <c r="C1917" s="61">
        <f>VLOOKUP(Tabla14[[#This Row],[id]],Tabla2[],'aux buscarv'!C$1,FALSE)</f>
        <v>21</v>
      </c>
      <c r="D1917" s="61">
        <f>VLOOKUP(Tabla14[[#This Row],[id]],Tabla2[],'aux buscarv'!D$1,FALSE)</f>
        <v>4</v>
      </c>
      <c r="E1917" s="61">
        <f>VLOOKUP(Tabla14[[#This Row],[id]],Tabla2[],'aux buscarv'!E$1,FALSE)</f>
        <v>2023</v>
      </c>
      <c r="F1917" s="61">
        <f>VLOOKUP(Tabla14[[#This Row],[id]],Tabla2[],'aux buscarv'!F$1,FALSE)</f>
        <v>17</v>
      </c>
      <c r="G1917" s="61" t="str">
        <f>VLOOKUP(Tabla14[[#This Row],[id]],Tabla2[],'aux buscarv'!G$1,FALSE)</f>
        <v>ESTAR</v>
      </c>
      <c r="H1917" s="61" t="str">
        <f>VLOOKUP(Tabla14[[#This Row],[id]],Tabla2[],'aux buscarv'!H$1,FALSE)</f>
        <v>CABA</v>
      </c>
      <c r="I1917" s="61">
        <f>VLOOKUP(Tabla14[[#This Row],[id]],Tabla2[],'aux buscarv'!I$1,FALSE)</f>
        <v>83</v>
      </c>
      <c r="J1917" s="61" t="str">
        <f>VLOOKUP(Tabla14[[#This Row],[id]],Tabla2[],'aux buscarv'!J$1,FALSE)</f>
        <v>COMUNA 1</v>
      </c>
      <c r="K1917" s="61" t="str">
        <f>VLOOKUP(Tabla14[[#This Row],[id]],Tabla2[],'aux buscarv'!K$1,FALSE)</f>
        <v>BARRIO MUGICA</v>
      </c>
      <c r="L1917" s="61">
        <f>VLOOKUP(Tabla14[[#This Row],[id]],Tabla2[],'aux buscarv'!L$1,FALSE)</f>
        <v>0</v>
      </c>
      <c r="M1917" s="61" t="str">
        <f>VLOOKUP(Tabla14[[#This Row],[id]],Tabla2[],'aux buscarv'!M$1,FALSE)</f>
        <v>CARLOS PERETTE Y CERRO 7 COLORES</v>
      </c>
      <c r="N1917" s="62" t="str">
        <f>VLOOKUP(Tabla14[[#This Row],[id]],Tabla2[],'aux buscarv'!N$1,FALSE)</f>
        <v>https://maps.app.goo.gl/Fg7rqaQ9kUGpGCHZ8</v>
      </c>
      <c r="O1917" t="s">
        <v>114</v>
      </c>
      <c r="P1917" t="s">
        <v>123</v>
      </c>
      <c r="Q1917" t="s">
        <v>111</v>
      </c>
      <c r="R1917" s="70">
        <v>91</v>
      </c>
    </row>
    <row r="1918" spans="1:18" x14ac:dyDescent="0.25">
      <c r="A1918" t="s">
        <v>1048</v>
      </c>
      <c r="B1918" s="46">
        <f>VLOOKUP(Tabla14[[#This Row],[id]],Tabla2[],'aux buscarv'!B$1,FALSE)</f>
        <v>45037</v>
      </c>
      <c r="C1918" s="61">
        <f>VLOOKUP(Tabla14[[#This Row],[id]],Tabla2[],'aux buscarv'!C$1,FALSE)</f>
        <v>21</v>
      </c>
      <c r="D1918" s="61">
        <f>VLOOKUP(Tabla14[[#This Row],[id]],Tabla2[],'aux buscarv'!D$1,FALSE)</f>
        <v>4</v>
      </c>
      <c r="E1918" s="61">
        <f>VLOOKUP(Tabla14[[#This Row],[id]],Tabla2[],'aux buscarv'!E$1,FALSE)</f>
        <v>2023</v>
      </c>
      <c r="F1918" s="61">
        <f>VLOOKUP(Tabla14[[#This Row],[id]],Tabla2[],'aux buscarv'!F$1,FALSE)</f>
        <v>17</v>
      </c>
      <c r="G1918" s="61" t="str">
        <f>VLOOKUP(Tabla14[[#This Row],[id]],Tabla2[],'aux buscarv'!G$1,FALSE)</f>
        <v>ESTAR</v>
      </c>
      <c r="H1918" s="61" t="str">
        <f>VLOOKUP(Tabla14[[#This Row],[id]],Tabla2[],'aux buscarv'!H$1,FALSE)</f>
        <v>CABA</v>
      </c>
      <c r="I1918" s="61">
        <f>VLOOKUP(Tabla14[[#This Row],[id]],Tabla2[],'aux buscarv'!I$1,FALSE)</f>
        <v>83</v>
      </c>
      <c r="J1918" s="61" t="str">
        <f>VLOOKUP(Tabla14[[#This Row],[id]],Tabla2[],'aux buscarv'!J$1,FALSE)</f>
        <v>COMUNA 1</v>
      </c>
      <c r="K1918" s="61" t="str">
        <f>VLOOKUP(Tabla14[[#This Row],[id]],Tabla2[],'aux buscarv'!K$1,FALSE)</f>
        <v>BARRIO MUGICA</v>
      </c>
      <c r="L1918" s="61">
        <f>VLOOKUP(Tabla14[[#This Row],[id]],Tabla2[],'aux buscarv'!L$1,FALSE)</f>
        <v>0</v>
      </c>
      <c r="M1918" s="61" t="str">
        <f>VLOOKUP(Tabla14[[#This Row],[id]],Tabla2[],'aux buscarv'!M$1,FALSE)</f>
        <v>CARLOS PERETTE Y CERRO 7 COLORES</v>
      </c>
      <c r="N1918" s="62" t="str">
        <f>VLOOKUP(Tabla14[[#This Row],[id]],Tabla2[],'aux buscarv'!N$1,FALSE)</f>
        <v>https://maps.app.goo.gl/Fg7rqaQ9kUGpGCHZ8</v>
      </c>
      <c r="O1918" t="s">
        <v>129</v>
      </c>
      <c r="P1918" t="s">
        <v>1022</v>
      </c>
      <c r="Q1918" t="s">
        <v>111</v>
      </c>
      <c r="R1918" s="70">
        <v>42</v>
      </c>
    </row>
    <row r="1919" spans="1:18" x14ac:dyDescent="0.25">
      <c r="A1919" t="s">
        <v>1048</v>
      </c>
      <c r="B1919" s="46">
        <f>VLOOKUP(Tabla14[[#This Row],[id]],Tabla2[],'aux buscarv'!B$1,FALSE)</f>
        <v>45037</v>
      </c>
      <c r="C1919" s="61">
        <f>VLOOKUP(Tabla14[[#This Row],[id]],Tabla2[],'aux buscarv'!C$1,FALSE)</f>
        <v>21</v>
      </c>
      <c r="D1919" s="61">
        <f>VLOOKUP(Tabla14[[#This Row],[id]],Tabla2[],'aux buscarv'!D$1,FALSE)</f>
        <v>4</v>
      </c>
      <c r="E1919" s="61">
        <f>VLOOKUP(Tabla14[[#This Row],[id]],Tabla2[],'aux buscarv'!E$1,FALSE)</f>
        <v>2023</v>
      </c>
      <c r="F1919" s="61">
        <f>VLOOKUP(Tabla14[[#This Row],[id]],Tabla2[],'aux buscarv'!F$1,FALSE)</f>
        <v>17</v>
      </c>
      <c r="G1919" s="61" t="str">
        <f>VLOOKUP(Tabla14[[#This Row],[id]],Tabla2[],'aux buscarv'!G$1,FALSE)</f>
        <v>ESTAR</v>
      </c>
      <c r="H1919" s="61" t="str">
        <f>VLOOKUP(Tabla14[[#This Row],[id]],Tabla2[],'aux buscarv'!H$1,FALSE)</f>
        <v>CABA</v>
      </c>
      <c r="I1919" s="61">
        <f>VLOOKUP(Tabla14[[#This Row],[id]],Tabla2[],'aux buscarv'!I$1,FALSE)</f>
        <v>83</v>
      </c>
      <c r="J1919" s="61" t="str">
        <f>VLOOKUP(Tabla14[[#This Row],[id]],Tabla2[],'aux buscarv'!J$1,FALSE)</f>
        <v>COMUNA 1</v>
      </c>
      <c r="K1919" s="61" t="str">
        <f>VLOOKUP(Tabla14[[#This Row],[id]],Tabla2[],'aux buscarv'!K$1,FALSE)</f>
        <v>BARRIO MUGICA</v>
      </c>
      <c r="L1919" s="61">
        <f>VLOOKUP(Tabla14[[#This Row],[id]],Tabla2[],'aux buscarv'!L$1,FALSE)</f>
        <v>0</v>
      </c>
      <c r="M1919" s="61" t="str">
        <f>VLOOKUP(Tabla14[[#This Row],[id]],Tabla2[],'aux buscarv'!M$1,FALSE)</f>
        <v>CARLOS PERETTE Y CERRO 7 COLORES</v>
      </c>
      <c r="N1919" s="62" t="str">
        <f>VLOOKUP(Tabla14[[#This Row],[id]],Tabla2[],'aux buscarv'!N$1,FALSE)</f>
        <v>https://maps.app.goo.gl/Fg7rqaQ9kUGpGCHZ8</v>
      </c>
      <c r="O1919" t="s">
        <v>129</v>
      </c>
      <c r="P1919" t="s">
        <v>1022</v>
      </c>
      <c r="Q1919" t="s">
        <v>131</v>
      </c>
      <c r="R1919" s="70">
        <v>15</v>
      </c>
    </row>
    <row r="1920" spans="1:18" x14ac:dyDescent="0.25">
      <c r="A1920" t="s">
        <v>1048</v>
      </c>
      <c r="B1920" s="46">
        <f>VLOOKUP(Tabla14[[#This Row],[id]],Tabla2[],'aux buscarv'!B$1,FALSE)</f>
        <v>45037</v>
      </c>
      <c r="C1920" s="61">
        <f>VLOOKUP(Tabla14[[#This Row],[id]],Tabla2[],'aux buscarv'!C$1,FALSE)</f>
        <v>21</v>
      </c>
      <c r="D1920" s="61">
        <f>VLOOKUP(Tabla14[[#This Row],[id]],Tabla2[],'aux buscarv'!D$1,FALSE)</f>
        <v>4</v>
      </c>
      <c r="E1920" s="61">
        <f>VLOOKUP(Tabla14[[#This Row],[id]],Tabla2[],'aux buscarv'!E$1,FALSE)</f>
        <v>2023</v>
      </c>
      <c r="F1920" s="61">
        <f>VLOOKUP(Tabla14[[#This Row],[id]],Tabla2[],'aux buscarv'!F$1,FALSE)</f>
        <v>17</v>
      </c>
      <c r="G1920" s="61" t="str">
        <f>VLOOKUP(Tabla14[[#This Row],[id]],Tabla2[],'aux buscarv'!G$1,FALSE)</f>
        <v>ESTAR</v>
      </c>
      <c r="H1920" s="61" t="str">
        <f>VLOOKUP(Tabla14[[#This Row],[id]],Tabla2[],'aux buscarv'!H$1,FALSE)</f>
        <v>CABA</v>
      </c>
      <c r="I1920" s="61">
        <f>VLOOKUP(Tabla14[[#This Row],[id]],Tabla2[],'aux buscarv'!I$1,FALSE)</f>
        <v>83</v>
      </c>
      <c r="J1920" s="61" t="str">
        <f>VLOOKUP(Tabla14[[#This Row],[id]],Tabla2[],'aux buscarv'!J$1,FALSE)</f>
        <v>COMUNA 1</v>
      </c>
      <c r="K1920" s="61" t="str">
        <f>VLOOKUP(Tabla14[[#This Row],[id]],Tabla2[],'aux buscarv'!K$1,FALSE)</f>
        <v>BARRIO MUGICA</v>
      </c>
      <c r="L1920" s="61">
        <f>VLOOKUP(Tabla14[[#This Row],[id]],Tabla2[],'aux buscarv'!L$1,FALSE)</f>
        <v>0</v>
      </c>
      <c r="M1920" s="61" t="str">
        <f>VLOOKUP(Tabla14[[#This Row],[id]],Tabla2[],'aux buscarv'!M$1,FALSE)</f>
        <v>CARLOS PERETTE Y CERRO 7 COLORES</v>
      </c>
      <c r="N1920" s="62" t="str">
        <f>VLOOKUP(Tabla14[[#This Row],[id]],Tabla2[],'aux buscarv'!N$1,FALSE)</f>
        <v>https://maps.app.goo.gl/Fg7rqaQ9kUGpGCHZ8</v>
      </c>
      <c r="O1920" t="s">
        <v>129</v>
      </c>
      <c r="P1920" t="s">
        <v>1022</v>
      </c>
      <c r="Q1920" t="s">
        <v>132</v>
      </c>
      <c r="R1920" s="70">
        <v>9</v>
      </c>
    </row>
    <row r="1921" spans="1:18" x14ac:dyDescent="0.25">
      <c r="A1921" t="s">
        <v>1048</v>
      </c>
      <c r="B1921" s="46">
        <f>VLOOKUP(Tabla14[[#This Row],[id]],Tabla2[],'aux buscarv'!B$1,FALSE)</f>
        <v>45037</v>
      </c>
      <c r="C1921" s="61">
        <f>VLOOKUP(Tabla14[[#This Row],[id]],Tabla2[],'aux buscarv'!C$1,FALSE)</f>
        <v>21</v>
      </c>
      <c r="D1921" s="61">
        <f>VLOOKUP(Tabla14[[#This Row],[id]],Tabla2[],'aux buscarv'!D$1,FALSE)</f>
        <v>4</v>
      </c>
      <c r="E1921" s="61">
        <f>VLOOKUP(Tabla14[[#This Row],[id]],Tabla2[],'aux buscarv'!E$1,FALSE)</f>
        <v>2023</v>
      </c>
      <c r="F1921" s="61">
        <f>VLOOKUP(Tabla14[[#This Row],[id]],Tabla2[],'aux buscarv'!F$1,FALSE)</f>
        <v>17</v>
      </c>
      <c r="G1921" s="61" t="str">
        <f>VLOOKUP(Tabla14[[#This Row],[id]],Tabla2[],'aux buscarv'!G$1,FALSE)</f>
        <v>ESTAR</v>
      </c>
      <c r="H1921" s="61" t="str">
        <f>VLOOKUP(Tabla14[[#This Row],[id]],Tabla2[],'aux buscarv'!H$1,FALSE)</f>
        <v>CABA</v>
      </c>
      <c r="I1921" s="61">
        <f>VLOOKUP(Tabla14[[#This Row],[id]],Tabla2[],'aux buscarv'!I$1,FALSE)</f>
        <v>83</v>
      </c>
      <c r="J1921" s="61" t="str">
        <f>VLOOKUP(Tabla14[[#This Row],[id]],Tabla2[],'aux buscarv'!J$1,FALSE)</f>
        <v>COMUNA 1</v>
      </c>
      <c r="K1921" s="61" t="str">
        <f>VLOOKUP(Tabla14[[#This Row],[id]],Tabla2[],'aux buscarv'!K$1,FALSE)</f>
        <v>BARRIO MUGICA</v>
      </c>
      <c r="L1921" s="61">
        <f>VLOOKUP(Tabla14[[#This Row],[id]],Tabla2[],'aux buscarv'!L$1,FALSE)</f>
        <v>0</v>
      </c>
      <c r="M1921" s="61" t="str">
        <f>VLOOKUP(Tabla14[[#This Row],[id]],Tabla2[],'aux buscarv'!M$1,FALSE)</f>
        <v>CARLOS PERETTE Y CERRO 7 COLORES</v>
      </c>
      <c r="N1921" s="62" t="str">
        <f>VLOOKUP(Tabla14[[#This Row],[id]],Tabla2[],'aux buscarv'!N$1,FALSE)</f>
        <v>https://maps.app.goo.gl/Fg7rqaQ9kUGpGCHZ8</v>
      </c>
      <c r="O1921" t="s">
        <v>129</v>
      </c>
      <c r="P1921" t="s">
        <v>1024</v>
      </c>
      <c r="Q1921" t="s">
        <v>111</v>
      </c>
      <c r="R1921" s="70">
        <v>28</v>
      </c>
    </row>
    <row r="1922" spans="1:18" x14ac:dyDescent="0.25">
      <c r="A1922" t="s">
        <v>1048</v>
      </c>
      <c r="B1922" s="46">
        <f>VLOOKUP(Tabla14[[#This Row],[id]],Tabla2[],'aux buscarv'!B$1,FALSE)</f>
        <v>45037</v>
      </c>
      <c r="C1922" s="61">
        <f>VLOOKUP(Tabla14[[#This Row],[id]],Tabla2[],'aux buscarv'!C$1,FALSE)</f>
        <v>21</v>
      </c>
      <c r="D1922" s="61">
        <f>VLOOKUP(Tabla14[[#This Row],[id]],Tabla2[],'aux buscarv'!D$1,FALSE)</f>
        <v>4</v>
      </c>
      <c r="E1922" s="61">
        <f>VLOOKUP(Tabla14[[#This Row],[id]],Tabla2[],'aux buscarv'!E$1,FALSE)</f>
        <v>2023</v>
      </c>
      <c r="F1922" s="61">
        <f>VLOOKUP(Tabla14[[#This Row],[id]],Tabla2[],'aux buscarv'!F$1,FALSE)</f>
        <v>17</v>
      </c>
      <c r="G1922" s="61" t="str">
        <f>VLOOKUP(Tabla14[[#This Row],[id]],Tabla2[],'aux buscarv'!G$1,FALSE)</f>
        <v>ESTAR</v>
      </c>
      <c r="H1922" s="61" t="str">
        <f>VLOOKUP(Tabla14[[#This Row],[id]],Tabla2[],'aux buscarv'!H$1,FALSE)</f>
        <v>CABA</v>
      </c>
      <c r="I1922" s="61">
        <f>VLOOKUP(Tabla14[[#This Row],[id]],Tabla2[],'aux buscarv'!I$1,FALSE)</f>
        <v>83</v>
      </c>
      <c r="J1922" s="61" t="str">
        <f>VLOOKUP(Tabla14[[#This Row],[id]],Tabla2[],'aux buscarv'!J$1,FALSE)</f>
        <v>COMUNA 1</v>
      </c>
      <c r="K1922" s="61" t="str">
        <f>VLOOKUP(Tabla14[[#This Row],[id]],Tabla2[],'aux buscarv'!K$1,FALSE)</f>
        <v>BARRIO MUGICA</v>
      </c>
      <c r="L1922" s="61">
        <f>VLOOKUP(Tabla14[[#This Row],[id]],Tabla2[],'aux buscarv'!L$1,FALSE)</f>
        <v>0</v>
      </c>
      <c r="M1922" s="61" t="str">
        <f>VLOOKUP(Tabla14[[#This Row],[id]],Tabla2[],'aux buscarv'!M$1,FALSE)</f>
        <v>CARLOS PERETTE Y CERRO 7 COLORES</v>
      </c>
      <c r="N1922" s="62" t="str">
        <f>VLOOKUP(Tabla14[[#This Row],[id]],Tabla2[],'aux buscarv'!N$1,FALSE)</f>
        <v>https://maps.app.goo.gl/Fg7rqaQ9kUGpGCHZ8</v>
      </c>
      <c r="O1922" t="s">
        <v>129</v>
      </c>
      <c r="P1922" t="s">
        <v>1024</v>
      </c>
      <c r="Q1922" t="s">
        <v>132</v>
      </c>
      <c r="R1922" s="70">
        <v>2</v>
      </c>
    </row>
    <row r="1923" spans="1:18" x14ac:dyDescent="0.25">
      <c r="A1923" t="s">
        <v>1048</v>
      </c>
      <c r="B1923" s="46">
        <f>VLOOKUP(Tabla14[[#This Row],[id]],Tabla2[],'aux buscarv'!B$1,FALSE)</f>
        <v>45037</v>
      </c>
      <c r="C1923" s="61">
        <f>VLOOKUP(Tabla14[[#This Row],[id]],Tabla2[],'aux buscarv'!C$1,FALSE)</f>
        <v>21</v>
      </c>
      <c r="D1923" s="61">
        <f>VLOOKUP(Tabla14[[#This Row],[id]],Tabla2[],'aux buscarv'!D$1,FALSE)</f>
        <v>4</v>
      </c>
      <c r="E1923" s="61">
        <f>VLOOKUP(Tabla14[[#This Row],[id]],Tabla2[],'aux buscarv'!E$1,FALSE)</f>
        <v>2023</v>
      </c>
      <c r="F1923" s="61">
        <f>VLOOKUP(Tabla14[[#This Row],[id]],Tabla2[],'aux buscarv'!F$1,FALSE)</f>
        <v>17</v>
      </c>
      <c r="G1923" s="61" t="str">
        <f>VLOOKUP(Tabla14[[#This Row],[id]],Tabla2[],'aux buscarv'!G$1,FALSE)</f>
        <v>ESTAR</v>
      </c>
      <c r="H1923" s="61" t="str">
        <f>VLOOKUP(Tabla14[[#This Row],[id]],Tabla2[],'aux buscarv'!H$1,FALSE)</f>
        <v>CABA</v>
      </c>
      <c r="I1923" s="61">
        <f>VLOOKUP(Tabla14[[#This Row],[id]],Tabla2[],'aux buscarv'!I$1,FALSE)</f>
        <v>83</v>
      </c>
      <c r="J1923" s="61" t="str">
        <f>VLOOKUP(Tabla14[[#This Row],[id]],Tabla2[],'aux buscarv'!J$1,FALSE)</f>
        <v>COMUNA 1</v>
      </c>
      <c r="K1923" s="61" t="str">
        <f>VLOOKUP(Tabla14[[#This Row],[id]],Tabla2[],'aux buscarv'!K$1,FALSE)</f>
        <v>BARRIO MUGICA</v>
      </c>
      <c r="L1923" s="61">
        <f>VLOOKUP(Tabla14[[#This Row],[id]],Tabla2[],'aux buscarv'!L$1,FALSE)</f>
        <v>0</v>
      </c>
      <c r="M1923" s="61" t="str">
        <f>VLOOKUP(Tabla14[[#This Row],[id]],Tabla2[],'aux buscarv'!M$1,FALSE)</f>
        <v>CARLOS PERETTE Y CERRO 7 COLORES</v>
      </c>
      <c r="N1923" s="62" t="str">
        <f>VLOOKUP(Tabla14[[#This Row],[id]],Tabla2[],'aux buscarv'!N$1,FALSE)</f>
        <v>https://maps.app.goo.gl/Fg7rqaQ9kUGpGCHZ8</v>
      </c>
      <c r="O1923" t="s">
        <v>129</v>
      </c>
      <c r="P1923" t="s">
        <v>1024</v>
      </c>
      <c r="Q1923" t="s">
        <v>136</v>
      </c>
      <c r="R1923" s="70">
        <v>26</v>
      </c>
    </row>
    <row r="1924" spans="1:18" x14ac:dyDescent="0.25">
      <c r="A1924" t="s">
        <v>1048</v>
      </c>
      <c r="B1924" s="46">
        <f>VLOOKUP(Tabla14[[#This Row],[id]],Tabla2[],'aux buscarv'!B$1,FALSE)</f>
        <v>45037</v>
      </c>
      <c r="C1924" s="61">
        <f>VLOOKUP(Tabla14[[#This Row],[id]],Tabla2[],'aux buscarv'!C$1,FALSE)</f>
        <v>21</v>
      </c>
      <c r="D1924" s="61">
        <f>VLOOKUP(Tabla14[[#This Row],[id]],Tabla2[],'aux buscarv'!D$1,FALSE)</f>
        <v>4</v>
      </c>
      <c r="E1924" s="61">
        <f>VLOOKUP(Tabla14[[#This Row],[id]],Tabla2[],'aux buscarv'!E$1,FALSE)</f>
        <v>2023</v>
      </c>
      <c r="F1924" s="61">
        <f>VLOOKUP(Tabla14[[#This Row],[id]],Tabla2[],'aux buscarv'!F$1,FALSE)</f>
        <v>17</v>
      </c>
      <c r="G1924" s="61" t="str">
        <f>VLOOKUP(Tabla14[[#This Row],[id]],Tabla2[],'aux buscarv'!G$1,FALSE)</f>
        <v>ESTAR</v>
      </c>
      <c r="H1924" s="61" t="str">
        <f>VLOOKUP(Tabla14[[#This Row],[id]],Tabla2[],'aux buscarv'!H$1,FALSE)</f>
        <v>CABA</v>
      </c>
      <c r="I1924" s="61">
        <f>VLOOKUP(Tabla14[[#This Row],[id]],Tabla2[],'aux buscarv'!I$1,FALSE)</f>
        <v>83</v>
      </c>
      <c r="J1924" s="61" t="str">
        <f>VLOOKUP(Tabla14[[#This Row],[id]],Tabla2[],'aux buscarv'!J$1,FALSE)</f>
        <v>COMUNA 1</v>
      </c>
      <c r="K1924" s="61" t="str">
        <f>VLOOKUP(Tabla14[[#This Row],[id]],Tabla2[],'aux buscarv'!K$1,FALSE)</f>
        <v>BARRIO MUGICA</v>
      </c>
      <c r="L1924" s="61">
        <f>VLOOKUP(Tabla14[[#This Row],[id]],Tabla2[],'aux buscarv'!L$1,FALSE)</f>
        <v>0</v>
      </c>
      <c r="M1924" s="61" t="str">
        <f>VLOOKUP(Tabla14[[#This Row],[id]],Tabla2[],'aux buscarv'!M$1,FALSE)</f>
        <v>CARLOS PERETTE Y CERRO 7 COLORES</v>
      </c>
      <c r="N1924" s="62" t="str">
        <f>VLOOKUP(Tabla14[[#This Row],[id]],Tabla2[],'aux buscarv'!N$1,FALSE)</f>
        <v>https://maps.app.goo.gl/Fg7rqaQ9kUGpGCHZ8</v>
      </c>
      <c r="O1924" t="s">
        <v>129</v>
      </c>
      <c r="P1924" t="s">
        <v>1024</v>
      </c>
      <c r="Q1924" t="s">
        <v>121</v>
      </c>
      <c r="R1924" s="70">
        <v>22</v>
      </c>
    </row>
    <row r="1925" spans="1:18" x14ac:dyDescent="0.25">
      <c r="A1925" t="s">
        <v>1048</v>
      </c>
      <c r="B1925" s="46">
        <f>VLOOKUP(Tabla14[[#This Row],[id]],Tabla2[],'aux buscarv'!B$1,FALSE)</f>
        <v>45037</v>
      </c>
      <c r="C1925" s="61">
        <f>VLOOKUP(Tabla14[[#This Row],[id]],Tabla2[],'aux buscarv'!C$1,FALSE)</f>
        <v>21</v>
      </c>
      <c r="D1925" s="61">
        <f>VLOOKUP(Tabla14[[#This Row],[id]],Tabla2[],'aux buscarv'!D$1,FALSE)</f>
        <v>4</v>
      </c>
      <c r="E1925" s="61">
        <f>VLOOKUP(Tabla14[[#This Row],[id]],Tabla2[],'aux buscarv'!E$1,FALSE)</f>
        <v>2023</v>
      </c>
      <c r="F1925" s="61">
        <f>VLOOKUP(Tabla14[[#This Row],[id]],Tabla2[],'aux buscarv'!F$1,FALSE)</f>
        <v>17</v>
      </c>
      <c r="G1925" s="61" t="str">
        <f>VLOOKUP(Tabla14[[#This Row],[id]],Tabla2[],'aux buscarv'!G$1,FALSE)</f>
        <v>ESTAR</v>
      </c>
      <c r="H1925" s="61" t="str">
        <f>VLOOKUP(Tabla14[[#This Row],[id]],Tabla2[],'aux buscarv'!H$1,FALSE)</f>
        <v>CABA</v>
      </c>
      <c r="I1925" s="61">
        <f>VLOOKUP(Tabla14[[#This Row],[id]],Tabla2[],'aux buscarv'!I$1,FALSE)</f>
        <v>83</v>
      </c>
      <c r="J1925" s="61" t="str">
        <f>VLOOKUP(Tabla14[[#This Row],[id]],Tabla2[],'aux buscarv'!J$1,FALSE)</f>
        <v>COMUNA 1</v>
      </c>
      <c r="K1925" s="61" t="str">
        <f>VLOOKUP(Tabla14[[#This Row],[id]],Tabla2[],'aux buscarv'!K$1,FALSE)</f>
        <v>BARRIO MUGICA</v>
      </c>
      <c r="L1925" s="61">
        <f>VLOOKUP(Tabla14[[#This Row],[id]],Tabla2[],'aux buscarv'!L$1,FALSE)</f>
        <v>0</v>
      </c>
      <c r="M1925" s="61" t="str">
        <f>VLOOKUP(Tabla14[[#This Row],[id]],Tabla2[],'aux buscarv'!M$1,FALSE)</f>
        <v>CARLOS PERETTE Y CERRO 7 COLORES</v>
      </c>
      <c r="N1925" s="62" t="str">
        <f>VLOOKUP(Tabla14[[#This Row],[id]],Tabla2[],'aux buscarv'!N$1,FALSE)</f>
        <v>https://maps.app.goo.gl/Fg7rqaQ9kUGpGCHZ8</v>
      </c>
      <c r="O1925" t="s">
        <v>129</v>
      </c>
      <c r="P1925" t="s">
        <v>137</v>
      </c>
      <c r="Q1925" t="s">
        <v>111</v>
      </c>
      <c r="R1925" s="70">
        <v>22</v>
      </c>
    </row>
    <row r="1926" spans="1:18" x14ac:dyDescent="0.25">
      <c r="A1926" t="s">
        <v>1048</v>
      </c>
      <c r="B1926" s="46">
        <f>VLOOKUP(Tabla14[[#This Row],[id]],Tabla2[],'aux buscarv'!B$1,FALSE)</f>
        <v>45037</v>
      </c>
      <c r="C1926" s="61">
        <f>VLOOKUP(Tabla14[[#This Row],[id]],Tabla2[],'aux buscarv'!C$1,FALSE)</f>
        <v>21</v>
      </c>
      <c r="D1926" s="61">
        <f>VLOOKUP(Tabla14[[#This Row],[id]],Tabla2[],'aux buscarv'!D$1,FALSE)</f>
        <v>4</v>
      </c>
      <c r="E1926" s="61">
        <f>VLOOKUP(Tabla14[[#This Row],[id]],Tabla2[],'aux buscarv'!E$1,FALSE)</f>
        <v>2023</v>
      </c>
      <c r="F1926" s="61">
        <f>VLOOKUP(Tabla14[[#This Row],[id]],Tabla2[],'aux buscarv'!F$1,FALSE)</f>
        <v>17</v>
      </c>
      <c r="G1926" s="61" t="str">
        <f>VLOOKUP(Tabla14[[#This Row],[id]],Tabla2[],'aux buscarv'!G$1,FALSE)</f>
        <v>ESTAR</v>
      </c>
      <c r="H1926" s="61" t="str">
        <f>VLOOKUP(Tabla14[[#This Row],[id]],Tabla2[],'aux buscarv'!H$1,FALSE)</f>
        <v>CABA</v>
      </c>
      <c r="I1926" s="61">
        <f>VLOOKUP(Tabla14[[#This Row],[id]],Tabla2[],'aux buscarv'!I$1,FALSE)</f>
        <v>83</v>
      </c>
      <c r="J1926" s="61" t="str">
        <f>VLOOKUP(Tabla14[[#This Row],[id]],Tabla2[],'aux buscarv'!J$1,FALSE)</f>
        <v>COMUNA 1</v>
      </c>
      <c r="K1926" s="61" t="str">
        <f>VLOOKUP(Tabla14[[#This Row],[id]],Tabla2[],'aux buscarv'!K$1,FALSE)</f>
        <v>BARRIO MUGICA</v>
      </c>
      <c r="L1926" s="61">
        <f>VLOOKUP(Tabla14[[#This Row],[id]],Tabla2[],'aux buscarv'!L$1,FALSE)</f>
        <v>0</v>
      </c>
      <c r="M1926" s="61" t="str">
        <f>VLOOKUP(Tabla14[[#This Row],[id]],Tabla2[],'aux buscarv'!M$1,FALSE)</f>
        <v>CARLOS PERETTE Y CERRO 7 COLORES</v>
      </c>
      <c r="N1926" s="62" t="str">
        <f>VLOOKUP(Tabla14[[#This Row],[id]],Tabla2[],'aux buscarv'!N$1,FALSE)</f>
        <v>https://maps.app.goo.gl/Fg7rqaQ9kUGpGCHZ8</v>
      </c>
      <c r="O1926" t="s">
        <v>129</v>
      </c>
      <c r="P1926" t="s">
        <v>137</v>
      </c>
      <c r="Q1926" t="s">
        <v>138</v>
      </c>
      <c r="R1926" s="70">
        <v>10</v>
      </c>
    </row>
    <row r="1927" spans="1:18" x14ac:dyDescent="0.25">
      <c r="A1927" t="s">
        <v>1048</v>
      </c>
      <c r="B1927" s="46">
        <f>VLOOKUP(Tabla14[[#This Row],[id]],Tabla2[],'aux buscarv'!B$1,FALSE)</f>
        <v>45037</v>
      </c>
      <c r="C1927" s="61">
        <f>VLOOKUP(Tabla14[[#This Row],[id]],Tabla2[],'aux buscarv'!C$1,FALSE)</f>
        <v>21</v>
      </c>
      <c r="D1927" s="61">
        <f>VLOOKUP(Tabla14[[#This Row],[id]],Tabla2[],'aux buscarv'!D$1,FALSE)</f>
        <v>4</v>
      </c>
      <c r="E1927" s="61">
        <f>VLOOKUP(Tabla14[[#This Row],[id]],Tabla2[],'aux buscarv'!E$1,FALSE)</f>
        <v>2023</v>
      </c>
      <c r="F1927" s="61">
        <f>VLOOKUP(Tabla14[[#This Row],[id]],Tabla2[],'aux buscarv'!F$1,FALSE)</f>
        <v>17</v>
      </c>
      <c r="G1927" s="61" t="str">
        <f>VLOOKUP(Tabla14[[#This Row],[id]],Tabla2[],'aux buscarv'!G$1,FALSE)</f>
        <v>ESTAR</v>
      </c>
      <c r="H1927" s="61" t="str">
        <f>VLOOKUP(Tabla14[[#This Row],[id]],Tabla2[],'aux buscarv'!H$1,FALSE)</f>
        <v>CABA</v>
      </c>
      <c r="I1927" s="61">
        <f>VLOOKUP(Tabla14[[#This Row],[id]],Tabla2[],'aux buscarv'!I$1,FALSE)</f>
        <v>83</v>
      </c>
      <c r="J1927" s="61" t="str">
        <f>VLOOKUP(Tabla14[[#This Row],[id]],Tabla2[],'aux buscarv'!J$1,FALSE)</f>
        <v>COMUNA 1</v>
      </c>
      <c r="K1927" s="61" t="str">
        <f>VLOOKUP(Tabla14[[#This Row],[id]],Tabla2[],'aux buscarv'!K$1,FALSE)</f>
        <v>BARRIO MUGICA</v>
      </c>
      <c r="L1927" s="61">
        <f>VLOOKUP(Tabla14[[#This Row],[id]],Tabla2[],'aux buscarv'!L$1,FALSE)</f>
        <v>0</v>
      </c>
      <c r="M1927" s="61" t="str">
        <f>VLOOKUP(Tabla14[[#This Row],[id]],Tabla2[],'aux buscarv'!M$1,FALSE)</f>
        <v>CARLOS PERETTE Y CERRO 7 COLORES</v>
      </c>
      <c r="N1927" s="62" t="str">
        <f>VLOOKUP(Tabla14[[#This Row],[id]],Tabla2[],'aux buscarv'!N$1,FALSE)</f>
        <v>https://maps.app.goo.gl/Fg7rqaQ9kUGpGCHZ8</v>
      </c>
      <c r="O1927" t="s">
        <v>129</v>
      </c>
      <c r="P1927" t="s">
        <v>137</v>
      </c>
      <c r="Q1927" t="s">
        <v>139</v>
      </c>
      <c r="R1927" s="70">
        <v>12</v>
      </c>
    </row>
    <row r="1928" spans="1:18" x14ac:dyDescent="0.25">
      <c r="A1928" t="s">
        <v>1048</v>
      </c>
      <c r="B1928" s="46">
        <f>VLOOKUP(Tabla14[[#This Row],[id]],Tabla2[],'aux buscarv'!B$1,FALSE)</f>
        <v>45037</v>
      </c>
      <c r="C1928" s="61">
        <f>VLOOKUP(Tabla14[[#This Row],[id]],Tabla2[],'aux buscarv'!C$1,FALSE)</f>
        <v>21</v>
      </c>
      <c r="D1928" s="61">
        <f>VLOOKUP(Tabla14[[#This Row],[id]],Tabla2[],'aux buscarv'!D$1,FALSE)</f>
        <v>4</v>
      </c>
      <c r="E1928" s="61">
        <f>VLOOKUP(Tabla14[[#This Row],[id]],Tabla2[],'aux buscarv'!E$1,FALSE)</f>
        <v>2023</v>
      </c>
      <c r="F1928" s="61">
        <f>VLOOKUP(Tabla14[[#This Row],[id]],Tabla2[],'aux buscarv'!F$1,FALSE)</f>
        <v>17</v>
      </c>
      <c r="G1928" s="61" t="str">
        <f>VLOOKUP(Tabla14[[#This Row],[id]],Tabla2[],'aux buscarv'!G$1,FALSE)</f>
        <v>ESTAR</v>
      </c>
      <c r="H1928" s="61" t="str">
        <f>VLOOKUP(Tabla14[[#This Row],[id]],Tabla2[],'aux buscarv'!H$1,FALSE)</f>
        <v>CABA</v>
      </c>
      <c r="I1928" s="61">
        <f>VLOOKUP(Tabla14[[#This Row],[id]],Tabla2[],'aux buscarv'!I$1,FALSE)</f>
        <v>83</v>
      </c>
      <c r="J1928" s="61" t="str">
        <f>VLOOKUP(Tabla14[[#This Row],[id]],Tabla2[],'aux buscarv'!J$1,FALSE)</f>
        <v>COMUNA 1</v>
      </c>
      <c r="K1928" s="61" t="str">
        <f>VLOOKUP(Tabla14[[#This Row],[id]],Tabla2[],'aux buscarv'!K$1,FALSE)</f>
        <v>BARRIO MUGICA</v>
      </c>
      <c r="L1928" s="61">
        <f>VLOOKUP(Tabla14[[#This Row],[id]],Tabla2[],'aux buscarv'!L$1,FALSE)</f>
        <v>0</v>
      </c>
      <c r="M1928" s="61" t="str">
        <f>VLOOKUP(Tabla14[[#This Row],[id]],Tabla2[],'aux buscarv'!M$1,FALSE)</f>
        <v>CARLOS PERETTE Y CERRO 7 COLORES</v>
      </c>
      <c r="N1928" s="62" t="str">
        <f>VLOOKUP(Tabla14[[#This Row],[id]],Tabla2[],'aux buscarv'!N$1,FALSE)</f>
        <v>https://maps.app.goo.gl/Fg7rqaQ9kUGpGCHZ8</v>
      </c>
      <c r="O1928" t="s">
        <v>129</v>
      </c>
      <c r="P1928" t="s">
        <v>137</v>
      </c>
      <c r="Q1928" t="s">
        <v>142</v>
      </c>
      <c r="R1928" s="70">
        <v>49</v>
      </c>
    </row>
    <row r="1929" spans="1:18" x14ac:dyDescent="0.25">
      <c r="A1929" t="s">
        <v>1048</v>
      </c>
      <c r="B1929" s="46">
        <f>VLOOKUP(Tabla14[[#This Row],[id]],Tabla2[],'aux buscarv'!B$1,FALSE)</f>
        <v>45037</v>
      </c>
      <c r="C1929" s="61">
        <f>VLOOKUP(Tabla14[[#This Row],[id]],Tabla2[],'aux buscarv'!C$1,FALSE)</f>
        <v>21</v>
      </c>
      <c r="D1929" s="61">
        <f>VLOOKUP(Tabla14[[#This Row],[id]],Tabla2[],'aux buscarv'!D$1,FALSE)</f>
        <v>4</v>
      </c>
      <c r="E1929" s="61">
        <f>VLOOKUP(Tabla14[[#This Row],[id]],Tabla2[],'aux buscarv'!E$1,FALSE)</f>
        <v>2023</v>
      </c>
      <c r="F1929" s="61">
        <f>VLOOKUP(Tabla14[[#This Row],[id]],Tabla2[],'aux buscarv'!F$1,FALSE)</f>
        <v>17</v>
      </c>
      <c r="G1929" s="61" t="str">
        <f>VLOOKUP(Tabla14[[#This Row],[id]],Tabla2[],'aux buscarv'!G$1,FALSE)</f>
        <v>ESTAR</v>
      </c>
      <c r="H1929" s="61" t="str">
        <f>VLOOKUP(Tabla14[[#This Row],[id]],Tabla2[],'aux buscarv'!H$1,FALSE)</f>
        <v>CABA</v>
      </c>
      <c r="I1929" s="61">
        <f>VLOOKUP(Tabla14[[#This Row],[id]],Tabla2[],'aux buscarv'!I$1,FALSE)</f>
        <v>83</v>
      </c>
      <c r="J1929" s="61" t="str">
        <f>VLOOKUP(Tabla14[[#This Row],[id]],Tabla2[],'aux buscarv'!J$1,FALSE)</f>
        <v>COMUNA 1</v>
      </c>
      <c r="K1929" s="61" t="str">
        <f>VLOOKUP(Tabla14[[#This Row],[id]],Tabla2[],'aux buscarv'!K$1,FALSE)</f>
        <v>BARRIO MUGICA</v>
      </c>
      <c r="L1929" s="61">
        <f>VLOOKUP(Tabla14[[#This Row],[id]],Tabla2[],'aux buscarv'!L$1,FALSE)</f>
        <v>0</v>
      </c>
      <c r="M1929" s="61" t="str">
        <f>VLOOKUP(Tabla14[[#This Row],[id]],Tabla2[],'aux buscarv'!M$1,FALSE)</f>
        <v>CARLOS PERETTE Y CERRO 7 COLORES</v>
      </c>
      <c r="N1929" s="62" t="str">
        <f>VLOOKUP(Tabla14[[#This Row],[id]],Tabla2[],'aux buscarv'!N$1,FALSE)</f>
        <v>https://maps.app.goo.gl/Fg7rqaQ9kUGpGCHZ8</v>
      </c>
      <c r="O1929" t="s">
        <v>129</v>
      </c>
      <c r="P1929" t="s">
        <v>137</v>
      </c>
      <c r="Q1929" t="s">
        <v>134</v>
      </c>
      <c r="R1929" s="70">
        <v>3</v>
      </c>
    </row>
    <row r="1930" spans="1:18" x14ac:dyDescent="0.25">
      <c r="A1930" t="s">
        <v>1048</v>
      </c>
      <c r="B1930" s="46">
        <f>VLOOKUP(Tabla14[[#This Row],[id]],Tabla2[],'aux buscarv'!B$1,FALSE)</f>
        <v>45037</v>
      </c>
      <c r="C1930" s="61">
        <f>VLOOKUP(Tabla14[[#This Row],[id]],Tabla2[],'aux buscarv'!C$1,FALSE)</f>
        <v>21</v>
      </c>
      <c r="D1930" s="61">
        <f>VLOOKUP(Tabla14[[#This Row],[id]],Tabla2[],'aux buscarv'!D$1,FALSE)</f>
        <v>4</v>
      </c>
      <c r="E1930" s="61">
        <f>VLOOKUP(Tabla14[[#This Row],[id]],Tabla2[],'aux buscarv'!E$1,FALSE)</f>
        <v>2023</v>
      </c>
      <c r="F1930" s="61">
        <f>VLOOKUP(Tabla14[[#This Row],[id]],Tabla2[],'aux buscarv'!F$1,FALSE)</f>
        <v>17</v>
      </c>
      <c r="G1930" s="61" t="str">
        <f>VLOOKUP(Tabla14[[#This Row],[id]],Tabla2[],'aux buscarv'!G$1,FALSE)</f>
        <v>ESTAR</v>
      </c>
      <c r="H1930" s="61" t="str">
        <f>VLOOKUP(Tabla14[[#This Row],[id]],Tabla2[],'aux buscarv'!H$1,FALSE)</f>
        <v>CABA</v>
      </c>
      <c r="I1930" s="61">
        <f>VLOOKUP(Tabla14[[#This Row],[id]],Tabla2[],'aux buscarv'!I$1,FALSE)</f>
        <v>83</v>
      </c>
      <c r="J1930" s="61" t="str">
        <f>VLOOKUP(Tabla14[[#This Row],[id]],Tabla2[],'aux buscarv'!J$1,FALSE)</f>
        <v>COMUNA 1</v>
      </c>
      <c r="K1930" s="61" t="str">
        <f>VLOOKUP(Tabla14[[#This Row],[id]],Tabla2[],'aux buscarv'!K$1,FALSE)</f>
        <v>BARRIO MUGICA</v>
      </c>
      <c r="L1930" s="61">
        <f>VLOOKUP(Tabla14[[#This Row],[id]],Tabla2[],'aux buscarv'!L$1,FALSE)</f>
        <v>0</v>
      </c>
      <c r="M1930" s="61" t="str">
        <f>VLOOKUP(Tabla14[[#This Row],[id]],Tabla2[],'aux buscarv'!M$1,FALSE)</f>
        <v>CARLOS PERETTE Y CERRO 7 COLORES</v>
      </c>
      <c r="N1930" s="62" t="str">
        <f>VLOOKUP(Tabla14[[#This Row],[id]],Tabla2[],'aux buscarv'!N$1,FALSE)</f>
        <v>https://maps.app.goo.gl/Fg7rqaQ9kUGpGCHZ8</v>
      </c>
      <c r="O1930" t="s">
        <v>151</v>
      </c>
      <c r="P1930" t="s">
        <v>151</v>
      </c>
      <c r="Q1930" t="s">
        <v>111</v>
      </c>
      <c r="R1930" s="70">
        <v>72</v>
      </c>
    </row>
    <row r="1931" spans="1:18" x14ac:dyDescent="0.25">
      <c r="A1931" t="s">
        <v>1048</v>
      </c>
      <c r="B1931" s="46">
        <f>VLOOKUP(Tabla14[[#This Row],[id]],Tabla2[],'aux buscarv'!B$1,FALSE)</f>
        <v>45037</v>
      </c>
      <c r="C1931" s="61">
        <f>VLOOKUP(Tabla14[[#This Row],[id]],Tabla2[],'aux buscarv'!C$1,FALSE)</f>
        <v>21</v>
      </c>
      <c r="D1931" s="61">
        <f>VLOOKUP(Tabla14[[#This Row],[id]],Tabla2[],'aux buscarv'!D$1,FALSE)</f>
        <v>4</v>
      </c>
      <c r="E1931" s="61">
        <f>VLOOKUP(Tabla14[[#This Row],[id]],Tabla2[],'aux buscarv'!E$1,FALSE)</f>
        <v>2023</v>
      </c>
      <c r="F1931" s="61">
        <f>VLOOKUP(Tabla14[[#This Row],[id]],Tabla2[],'aux buscarv'!F$1,FALSE)</f>
        <v>17</v>
      </c>
      <c r="G1931" s="61" t="str">
        <f>VLOOKUP(Tabla14[[#This Row],[id]],Tabla2[],'aux buscarv'!G$1,FALSE)</f>
        <v>ESTAR</v>
      </c>
      <c r="H1931" s="61" t="str">
        <f>VLOOKUP(Tabla14[[#This Row],[id]],Tabla2[],'aux buscarv'!H$1,FALSE)</f>
        <v>CABA</v>
      </c>
      <c r="I1931" s="61">
        <f>VLOOKUP(Tabla14[[#This Row],[id]],Tabla2[],'aux buscarv'!I$1,FALSE)</f>
        <v>83</v>
      </c>
      <c r="J1931" s="61" t="str">
        <f>VLOOKUP(Tabla14[[#This Row],[id]],Tabla2[],'aux buscarv'!J$1,FALSE)</f>
        <v>COMUNA 1</v>
      </c>
      <c r="K1931" s="61" t="str">
        <f>VLOOKUP(Tabla14[[#This Row],[id]],Tabla2[],'aux buscarv'!K$1,FALSE)</f>
        <v>BARRIO MUGICA</v>
      </c>
      <c r="L1931" s="61">
        <f>VLOOKUP(Tabla14[[#This Row],[id]],Tabla2[],'aux buscarv'!L$1,FALSE)</f>
        <v>0</v>
      </c>
      <c r="M1931" s="61" t="str">
        <f>VLOOKUP(Tabla14[[#This Row],[id]],Tabla2[],'aux buscarv'!M$1,FALSE)</f>
        <v>CARLOS PERETTE Y CERRO 7 COLORES</v>
      </c>
      <c r="N1931" s="62" t="str">
        <f>VLOOKUP(Tabla14[[#This Row],[id]],Tabla2[],'aux buscarv'!N$1,FALSE)</f>
        <v>https://maps.app.goo.gl/Fg7rqaQ9kUGpGCHZ8</v>
      </c>
      <c r="O1931" t="s">
        <v>151</v>
      </c>
      <c r="P1931" t="s">
        <v>151</v>
      </c>
      <c r="Q1931" t="s">
        <v>142</v>
      </c>
      <c r="R1931" s="70">
        <v>101</v>
      </c>
    </row>
    <row r="1932" spans="1:18" x14ac:dyDescent="0.25">
      <c r="A1932" t="s">
        <v>1048</v>
      </c>
      <c r="B1932" s="46">
        <f>VLOOKUP(Tabla14[[#This Row],[id]],Tabla2[],'aux buscarv'!B$1,FALSE)</f>
        <v>45037</v>
      </c>
      <c r="C1932" s="61">
        <f>VLOOKUP(Tabla14[[#This Row],[id]],Tabla2[],'aux buscarv'!C$1,FALSE)</f>
        <v>21</v>
      </c>
      <c r="D1932" s="61">
        <f>VLOOKUP(Tabla14[[#This Row],[id]],Tabla2[],'aux buscarv'!D$1,FALSE)</f>
        <v>4</v>
      </c>
      <c r="E1932" s="61">
        <f>VLOOKUP(Tabla14[[#This Row],[id]],Tabla2[],'aux buscarv'!E$1,FALSE)</f>
        <v>2023</v>
      </c>
      <c r="F1932" s="61">
        <f>VLOOKUP(Tabla14[[#This Row],[id]],Tabla2[],'aux buscarv'!F$1,FALSE)</f>
        <v>17</v>
      </c>
      <c r="G1932" s="61" t="str">
        <f>VLOOKUP(Tabla14[[#This Row],[id]],Tabla2[],'aux buscarv'!G$1,FALSE)</f>
        <v>ESTAR</v>
      </c>
      <c r="H1932" s="61" t="str">
        <f>VLOOKUP(Tabla14[[#This Row],[id]],Tabla2[],'aux buscarv'!H$1,FALSE)</f>
        <v>CABA</v>
      </c>
      <c r="I1932" s="61">
        <f>VLOOKUP(Tabla14[[#This Row],[id]],Tabla2[],'aux buscarv'!I$1,FALSE)</f>
        <v>83</v>
      </c>
      <c r="J1932" s="61" t="str">
        <f>VLOOKUP(Tabla14[[#This Row],[id]],Tabla2[],'aux buscarv'!J$1,FALSE)</f>
        <v>COMUNA 1</v>
      </c>
      <c r="K1932" s="61" t="str">
        <f>VLOOKUP(Tabla14[[#This Row],[id]],Tabla2[],'aux buscarv'!K$1,FALSE)</f>
        <v>BARRIO MUGICA</v>
      </c>
      <c r="L1932" s="61">
        <f>VLOOKUP(Tabla14[[#This Row],[id]],Tabla2[],'aux buscarv'!L$1,FALSE)</f>
        <v>0</v>
      </c>
      <c r="M1932" s="61" t="str">
        <f>VLOOKUP(Tabla14[[#This Row],[id]],Tabla2[],'aux buscarv'!M$1,FALSE)</f>
        <v>CARLOS PERETTE Y CERRO 7 COLORES</v>
      </c>
      <c r="N1932" s="62" t="str">
        <f>VLOOKUP(Tabla14[[#This Row],[id]],Tabla2[],'aux buscarv'!N$1,FALSE)</f>
        <v>https://maps.app.goo.gl/Fg7rqaQ9kUGpGCHZ8</v>
      </c>
      <c r="O1932" t="s">
        <v>151</v>
      </c>
      <c r="P1932" t="s">
        <v>151</v>
      </c>
      <c r="Q1932" t="s">
        <v>121</v>
      </c>
      <c r="R1932" s="70">
        <v>22</v>
      </c>
    </row>
    <row r="1933" spans="1:18" x14ac:dyDescent="0.25">
      <c r="A1933" t="s">
        <v>1048</v>
      </c>
      <c r="B1933" s="46">
        <f>VLOOKUP(Tabla14[[#This Row],[id]],Tabla2[],'aux buscarv'!B$1,FALSE)</f>
        <v>45037</v>
      </c>
      <c r="C1933" s="61">
        <f>VLOOKUP(Tabla14[[#This Row],[id]],Tabla2[],'aux buscarv'!C$1,FALSE)</f>
        <v>21</v>
      </c>
      <c r="D1933" s="61">
        <f>VLOOKUP(Tabla14[[#This Row],[id]],Tabla2[],'aux buscarv'!D$1,FALSE)</f>
        <v>4</v>
      </c>
      <c r="E1933" s="61">
        <f>VLOOKUP(Tabla14[[#This Row],[id]],Tabla2[],'aux buscarv'!E$1,FALSE)</f>
        <v>2023</v>
      </c>
      <c r="F1933" s="61">
        <f>VLOOKUP(Tabla14[[#This Row],[id]],Tabla2[],'aux buscarv'!F$1,FALSE)</f>
        <v>17</v>
      </c>
      <c r="G1933" s="61" t="str">
        <f>VLOOKUP(Tabla14[[#This Row],[id]],Tabla2[],'aux buscarv'!G$1,FALSE)</f>
        <v>ESTAR</v>
      </c>
      <c r="H1933" s="61" t="str">
        <f>VLOOKUP(Tabla14[[#This Row],[id]],Tabla2[],'aux buscarv'!H$1,FALSE)</f>
        <v>CABA</v>
      </c>
      <c r="I1933" s="61">
        <f>VLOOKUP(Tabla14[[#This Row],[id]],Tabla2[],'aux buscarv'!I$1,FALSE)</f>
        <v>83</v>
      </c>
      <c r="J1933" s="61" t="str">
        <f>VLOOKUP(Tabla14[[#This Row],[id]],Tabla2[],'aux buscarv'!J$1,FALSE)</f>
        <v>COMUNA 1</v>
      </c>
      <c r="K1933" s="61" t="str">
        <f>VLOOKUP(Tabla14[[#This Row],[id]],Tabla2[],'aux buscarv'!K$1,FALSE)</f>
        <v>BARRIO MUGICA</v>
      </c>
      <c r="L1933" s="61">
        <f>VLOOKUP(Tabla14[[#This Row],[id]],Tabla2[],'aux buscarv'!L$1,FALSE)</f>
        <v>0</v>
      </c>
      <c r="M1933" s="61" t="str">
        <f>VLOOKUP(Tabla14[[#This Row],[id]],Tabla2[],'aux buscarv'!M$1,FALSE)</f>
        <v>CARLOS PERETTE Y CERRO 7 COLORES</v>
      </c>
      <c r="N1933" s="62" t="str">
        <f>VLOOKUP(Tabla14[[#This Row],[id]],Tabla2[],'aux buscarv'!N$1,FALSE)</f>
        <v>https://maps.app.goo.gl/Fg7rqaQ9kUGpGCHZ8</v>
      </c>
      <c r="O1933" t="s">
        <v>153</v>
      </c>
      <c r="P1933" t="s">
        <v>153</v>
      </c>
      <c r="Q1933" t="s">
        <v>111</v>
      </c>
      <c r="R1933" s="70">
        <v>5</v>
      </c>
    </row>
    <row r="1934" spans="1:18" x14ac:dyDescent="0.25">
      <c r="A1934" t="s">
        <v>1048</v>
      </c>
      <c r="B1934" s="46">
        <f>VLOOKUP(Tabla14[[#This Row],[id]],Tabla2[],'aux buscarv'!B$1,FALSE)</f>
        <v>45037</v>
      </c>
      <c r="C1934" s="61">
        <f>VLOOKUP(Tabla14[[#This Row],[id]],Tabla2[],'aux buscarv'!C$1,FALSE)</f>
        <v>21</v>
      </c>
      <c r="D1934" s="61">
        <f>VLOOKUP(Tabla14[[#This Row],[id]],Tabla2[],'aux buscarv'!D$1,FALSE)</f>
        <v>4</v>
      </c>
      <c r="E1934" s="61">
        <f>VLOOKUP(Tabla14[[#This Row],[id]],Tabla2[],'aux buscarv'!E$1,FALSE)</f>
        <v>2023</v>
      </c>
      <c r="F1934" s="61">
        <f>VLOOKUP(Tabla14[[#This Row],[id]],Tabla2[],'aux buscarv'!F$1,FALSE)</f>
        <v>17</v>
      </c>
      <c r="G1934" s="61" t="str">
        <f>VLOOKUP(Tabla14[[#This Row],[id]],Tabla2[],'aux buscarv'!G$1,FALSE)</f>
        <v>ESTAR</v>
      </c>
      <c r="H1934" s="61" t="str">
        <f>VLOOKUP(Tabla14[[#This Row],[id]],Tabla2[],'aux buscarv'!H$1,FALSE)</f>
        <v>CABA</v>
      </c>
      <c r="I1934" s="61">
        <f>VLOOKUP(Tabla14[[#This Row],[id]],Tabla2[],'aux buscarv'!I$1,FALSE)</f>
        <v>83</v>
      </c>
      <c r="J1934" s="61" t="str">
        <f>VLOOKUP(Tabla14[[#This Row],[id]],Tabla2[],'aux buscarv'!J$1,FALSE)</f>
        <v>COMUNA 1</v>
      </c>
      <c r="K1934" s="61" t="str">
        <f>VLOOKUP(Tabla14[[#This Row],[id]],Tabla2[],'aux buscarv'!K$1,FALSE)</f>
        <v>BARRIO MUGICA</v>
      </c>
      <c r="L1934" s="61">
        <f>VLOOKUP(Tabla14[[#This Row],[id]],Tabla2[],'aux buscarv'!L$1,FALSE)</f>
        <v>0</v>
      </c>
      <c r="M1934" s="61" t="str">
        <f>VLOOKUP(Tabla14[[#This Row],[id]],Tabla2[],'aux buscarv'!M$1,FALSE)</f>
        <v>CARLOS PERETTE Y CERRO 7 COLORES</v>
      </c>
      <c r="N1934" s="62" t="str">
        <f>VLOOKUP(Tabla14[[#This Row],[id]],Tabla2[],'aux buscarv'!N$1,FALSE)</f>
        <v>https://maps.app.goo.gl/Fg7rqaQ9kUGpGCHZ8</v>
      </c>
      <c r="O1934" t="s">
        <v>153</v>
      </c>
      <c r="P1934" t="s">
        <v>153</v>
      </c>
      <c r="Q1934" t="s">
        <v>154</v>
      </c>
      <c r="R1934" s="70">
        <v>15</v>
      </c>
    </row>
    <row r="1935" spans="1:18" x14ac:dyDescent="0.25">
      <c r="A1935" t="s">
        <v>1048</v>
      </c>
      <c r="B1935" s="46">
        <f>VLOOKUP(Tabla14[[#This Row],[id]],Tabla2[],'aux buscarv'!B$1,FALSE)</f>
        <v>45037</v>
      </c>
      <c r="C1935" s="61">
        <f>VLOOKUP(Tabla14[[#This Row],[id]],Tabla2[],'aux buscarv'!C$1,FALSE)</f>
        <v>21</v>
      </c>
      <c r="D1935" s="61">
        <f>VLOOKUP(Tabla14[[#This Row],[id]],Tabla2[],'aux buscarv'!D$1,FALSE)</f>
        <v>4</v>
      </c>
      <c r="E1935" s="61">
        <f>VLOOKUP(Tabla14[[#This Row],[id]],Tabla2[],'aux buscarv'!E$1,FALSE)</f>
        <v>2023</v>
      </c>
      <c r="F1935" s="61">
        <f>VLOOKUP(Tabla14[[#This Row],[id]],Tabla2[],'aux buscarv'!F$1,FALSE)</f>
        <v>17</v>
      </c>
      <c r="G1935" s="61" t="str">
        <f>VLOOKUP(Tabla14[[#This Row],[id]],Tabla2[],'aux buscarv'!G$1,FALSE)</f>
        <v>ESTAR</v>
      </c>
      <c r="H1935" s="61" t="str">
        <f>VLOOKUP(Tabla14[[#This Row],[id]],Tabla2[],'aux buscarv'!H$1,FALSE)</f>
        <v>CABA</v>
      </c>
      <c r="I1935" s="61">
        <f>VLOOKUP(Tabla14[[#This Row],[id]],Tabla2[],'aux buscarv'!I$1,FALSE)</f>
        <v>83</v>
      </c>
      <c r="J1935" s="61" t="str">
        <f>VLOOKUP(Tabla14[[#This Row],[id]],Tabla2[],'aux buscarv'!J$1,FALSE)</f>
        <v>COMUNA 1</v>
      </c>
      <c r="K1935" s="61" t="str">
        <f>VLOOKUP(Tabla14[[#This Row],[id]],Tabla2[],'aux buscarv'!K$1,FALSE)</f>
        <v>BARRIO MUGICA</v>
      </c>
      <c r="L1935" s="61">
        <f>VLOOKUP(Tabla14[[#This Row],[id]],Tabla2[],'aux buscarv'!L$1,FALSE)</f>
        <v>0</v>
      </c>
      <c r="M1935" s="61" t="str">
        <f>VLOOKUP(Tabla14[[#This Row],[id]],Tabla2[],'aux buscarv'!M$1,FALSE)</f>
        <v>CARLOS PERETTE Y CERRO 7 COLORES</v>
      </c>
      <c r="N1935" s="62" t="str">
        <f>VLOOKUP(Tabla14[[#This Row],[id]],Tabla2[],'aux buscarv'!N$1,FALSE)</f>
        <v>https://maps.app.goo.gl/Fg7rqaQ9kUGpGCHZ8</v>
      </c>
      <c r="O1935" t="s">
        <v>153</v>
      </c>
      <c r="P1935" t="s">
        <v>153</v>
      </c>
      <c r="Q1935" t="s">
        <v>155</v>
      </c>
      <c r="R1935" s="70">
        <v>5</v>
      </c>
    </row>
    <row r="1936" spans="1:18" x14ac:dyDescent="0.25">
      <c r="A1936" t="s">
        <v>1048</v>
      </c>
      <c r="B1936" s="46">
        <f>VLOOKUP(Tabla14[[#This Row],[id]],Tabla2[],'aux buscarv'!B$1,FALSE)</f>
        <v>45037</v>
      </c>
      <c r="C1936" s="61">
        <f>VLOOKUP(Tabla14[[#This Row],[id]],Tabla2[],'aux buscarv'!C$1,FALSE)</f>
        <v>21</v>
      </c>
      <c r="D1936" s="61">
        <f>VLOOKUP(Tabla14[[#This Row],[id]],Tabla2[],'aux buscarv'!D$1,FALSE)</f>
        <v>4</v>
      </c>
      <c r="E1936" s="61">
        <f>VLOOKUP(Tabla14[[#This Row],[id]],Tabla2[],'aux buscarv'!E$1,FALSE)</f>
        <v>2023</v>
      </c>
      <c r="F1936" s="61">
        <f>VLOOKUP(Tabla14[[#This Row],[id]],Tabla2[],'aux buscarv'!F$1,FALSE)</f>
        <v>17</v>
      </c>
      <c r="G1936" s="61" t="str">
        <f>VLOOKUP(Tabla14[[#This Row],[id]],Tabla2[],'aux buscarv'!G$1,FALSE)</f>
        <v>ESTAR</v>
      </c>
      <c r="H1936" s="61" t="str">
        <f>VLOOKUP(Tabla14[[#This Row],[id]],Tabla2[],'aux buscarv'!H$1,FALSE)</f>
        <v>CABA</v>
      </c>
      <c r="I1936" s="61">
        <f>VLOOKUP(Tabla14[[#This Row],[id]],Tabla2[],'aux buscarv'!I$1,FALSE)</f>
        <v>83</v>
      </c>
      <c r="J1936" s="61" t="str">
        <f>VLOOKUP(Tabla14[[#This Row],[id]],Tabla2[],'aux buscarv'!J$1,FALSE)</f>
        <v>COMUNA 1</v>
      </c>
      <c r="K1936" s="61" t="str">
        <f>VLOOKUP(Tabla14[[#This Row],[id]],Tabla2[],'aux buscarv'!K$1,FALSE)</f>
        <v>BARRIO MUGICA</v>
      </c>
      <c r="L1936" s="61">
        <f>VLOOKUP(Tabla14[[#This Row],[id]],Tabla2[],'aux buscarv'!L$1,FALSE)</f>
        <v>0</v>
      </c>
      <c r="M1936" s="61" t="str">
        <f>VLOOKUP(Tabla14[[#This Row],[id]],Tabla2[],'aux buscarv'!M$1,FALSE)</f>
        <v>CARLOS PERETTE Y CERRO 7 COLORES</v>
      </c>
      <c r="N1936" s="62" t="str">
        <f>VLOOKUP(Tabla14[[#This Row],[id]],Tabla2[],'aux buscarv'!N$1,FALSE)</f>
        <v>https://maps.app.goo.gl/Fg7rqaQ9kUGpGCHZ8</v>
      </c>
      <c r="O1936" t="s">
        <v>153</v>
      </c>
      <c r="P1936" t="s">
        <v>153</v>
      </c>
      <c r="Q1936" t="s">
        <v>158</v>
      </c>
      <c r="R1936" s="70">
        <v>1</v>
      </c>
    </row>
    <row r="1937" spans="1:18" x14ac:dyDescent="0.25">
      <c r="A1937" t="s">
        <v>1048</v>
      </c>
      <c r="B1937" s="46">
        <f>VLOOKUP(Tabla14[[#This Row],[id]],Tabla2[],'aux buscarv'!B$1,FALSE)</f>
        <v>45037</v>
      </c>
      <c r="C1937" s="61">
        <f>VLOOKUP(Tabla14[[#This Row],[id]],Tabla2[],'aux buscarv'!C$1,FALSE)</f>
        <v>21</v>
      </c>
      <c r="D1937" s="61">
        <f>VLOOKUP(Tabla14[[#This Row],[id]],Tabla2[],'aux buscarv'!D$1,FALSE)</f>
        <v>4</v>
      </c>
      <c r="E1937" s="61">
        <f>VLOOKUP(Tabla14[[#This Row],[id]],Tabla2[],'aux buscarv'!E$1,FALSE)</f>
        <v>2023</v>
      </c>
      <c r="F1937" s="61">
        <f>VLOOKUP(Tabla14[[#This Row],[id]],Tabla2[],'aux buscarv'!F$1,FALSE)</f>
        <v>17</v>
      </c>
      <c r="G1937" s="61" t="str">
        <f>VLOOKUP(Tabla14[[#This Row],[id]],Tabla2[],'aux buscarv'!G$1,FALSE)</f>
        <v>ESTAR</v>
      </c>
      <c r="H1937" s="61" t="str">
        <f>VLOOKUP(Tabla14[[#This Row],[id]],Tabla2[],'aux buscarv'!H$1,FALSE)</f>
        <v>CABA</v>
      </c>
      <c r="I1937" s="61">
        <f>VLOOKUP(Tabla14[[#This Row],[id]],Tabla2[],'aux buscarv'!I$1,FALSE)</f>
        <v>83</v>
      </c>
      <c r="J1937" s="61" t="str">
        <f>VLOOKUP(Tabla14[[#This Row],[id]],Tabla2[],'aux buscarv'!J$1,FALSE)</f>
        <v>COMUNA 1</v>
      </c>
      <c r="K1937" s="61" t="str">
        <f>VLOOKUP(Tabla14[[#This Row],[id]],Tabla2[],'aux buscarv'!K$1,FALSE)</f>
        <v>BARRIO MUGICA</v>
      </c>
      <c r="L1937" s="61">
        <f>VLOOKUP(Tabla14[[#This Row],[id]],Tabla2[],'aux buscarv'!L$1,FALSE)</f>
        <v>0</v>
      </c>
      <c r="M1937" s="61" t="str">
        <f>VLOOKUP(Tabla14[[#This Row],[id]],Tabla2[],'aux buscarv'!M$1,FALSE)</f>
        <v>CARLOS PERETTE Y CERRO 7 COLORES</v>
      </c>
      <c r="N1937" s="62" t="str">
        <f>VLOOKUP(Tabla14[[#This Row],[id]],Tabla2[],'aux buscarv'!N$1,FALSE)</f>
        <v>https://maps.app.goo.gl/Fg7rqaQ9kUGpGCHZ8</v>
      </c>
      <c r="O1937" t="s">
        <v>153</v>
      </c>
      <c r="P1937" t="s">
        <v>153</v>
      </c>
      <c r="Q1937" t="s">
        <v>134</v>
      </c>
      <c r="R1937" s="70">
        <v>1</v>
      </c>
    </row>
    <row r="1938" spans="1:18" x14ac:dyDescent="0.25">
      <c r="A1938" t="s">
        <v>1049</v>
      </c>
      <c r="B1938" s="46">
        <f>VLOOKUP(Tabla14[[#This Row],[id]],Tabla2[],'aux buscarv'!B$1,FALSE)</f>
        <v>45038</v>
      </c>
      <c r="C1938" s="61">
        <f>VLOOKUP(Tabla14[[#This Row],[id]],Tabla2[],'aux buscarv'!C$1,FALSE)</f>
        <v>22</v>
      </c>
      <c r="D1938" s="61">
        <f>VLOOKUP(Tabla14[[#This Row],[id]],Tabla2[],'aux buscarv'!D$1,FALSE)</f>
        <v>4</v>
      </c>
      <c r="E1938" s="61">
        <f>VLOOKUP(Tabla14[[#This Row],[id]],Tabla2[],'aux buscarv'!E$1,FALSE)</f>
        <v>2023</v>
      </c>
      <c r="F1938" s="61">
        <f>VLOOKUP(Tabla14[[#This Row],[id]],Tabla2[],'aux buscarv'!F$1,FALSE)</f>
        <v>17</v>
      </c>
      <c r="G1938" s="61" t="str">
        <f>VLOOKUP(Tabla14[[#This Row],[id]],Tabla2[],'aux buscarv'!G$1,FALSE)</f>
        <v>ESTAR</v>
      </c>
      <c r="H1938" s="61" t="str">
        <f>VLOOKUP(Tabla14[[#This Row],[id]],Tabla2[],'aux buscarv'!H$1,FALSE)</f>
        <v>CABA</v>
      </c>
      <c r="I1938" s="61">
        <f>VLOOKUP(Tabla14[[#This Row],[id]],Tabla2[],'aux buscarv'!I$1,FALSE)</f>
        <v>83</v>
      </c>
      <c r="J1938" s="61" t="str">
        <f>VLOOKUP(Tabla14[[#This Row],[id]],Tabla2[],'aux buscarv'!J$1,FALSE)</f>
        <v>COMUNA 1</v>
      </c>
      <c r="K1938" s="61" t="str">
        <f>VLOOKUP(Tabla14[[#This Row],[id]],Tabla2[],'aux buscarv'!K$1,FALSE)</f>
        <v>BARRIO MUGICA</v>
      </c>
      <c r="L1938" s="61">
        <f>VLOOKUP(Tabla14[[#This Row],[id]],Tabla2[],'aux buscarv'!L$1,FALSE)</f>
        <v>0</v>
      </c>
      <c r="M1938" s="61" t="str">
        <f>VLOOKUP(Tabla14[[#This Row],[id]],Tabla2[],'aux buscarv'!M$1,FALSE)</f>
        <v>CARLOS PERETTE Y CERRO 7 COLORES</v>
      </c>
      <c r="N1938" s="62" t="str">
        <f>VLOOKUP(Tabla14[[#This Row],[id]],Tabla2[],'aux buscarv'!N$1,FALSE)</f>
        <v>https://maps.app.goo.gl/Fg7rqaQ9kUGpGCHZ8</v>
      </c>
      <c r="O1938" t="s">
        <v>109</v>
      </c>
      <c r="P1938" t="s">
        <v>110</v>
      </c>
      <c r="Q1938" t="s">
        <v>111</v>
      </c>
      <c r="R1938" s="70">
        <v>35</v>
      </c>
    </row>
    <row r="1939" spans="1:18" x14ac:dyDescent="0.25">
      <c r="A1939" t="s">
        <v>1049</v>
      </c>
      <c r="B1939" s="46">
        <f>VLOOKUP(Tabla14[[#This Row],[id]],Tabla2[],'aux buscarv'!B$1,FALSE)</f>
        <v>45038</v>
      </c>
      <c r="C1939" s="61">
        <f>VLOOKUP(Tabla14[[#This Row],[id]],Tabla2[],'aux buscarv'!C$1,FALSE)</f>
        <v>22</v>
      </c>
      <c r="D1939" s="61">
        <f>VLOOKUP(Tabla14[[#This Row],[id]],Tabla2[],'aux buscarv'!D$1,FALSE)</f>
        <v>4</v>
      </c>
      <c r="E1939" s="61">
        <f>VLOOKUP(Tabla14[[#This Row],[id]],Tabla2[],'aux buscarv'!E$1,FALSE)</f>
        <v>2023</v>
      </c>
      <c r="F1939" s="61">
        <f>VLOOKUP(Tabla14[[#This Row],[id]],Tabla2[],'aux buscarv'!F$1,FALSE)</f>
        <v>17</v>
      </c>
      <c r="G1939" s="61" t="str">
        <f>VLOOKUP(Tabla14[[#This Row],[id]],Tabla2[],'aux buscarv'!G$1,FALSE)</f>
        <v>ESTAR</v>
      </c>
      <c r="H1939" s="61" t="str">
        <f>VLOOKUP(Tabla14[[#This Row],[id]],Tabla2[],'aux buscarv'!H$1,FALSE)</f>
        <v>CABA</v>
      </c>
      <c r="I1939" s="61">
        <f>VLOOKUP(Tabla14[[#This Row],[id]],Tabla2[],'aux buscarv'!I$1,FALSE)</f>
        <v>83</v>
      </c>
      <c r="J1939" s="61" t="str">
        <f>VLOOKUP(Tabla14[[#This Row],[id]],Tabla2[],'aux buscarv'!J$1,FALSE)</f>
        <v>COMUNA 1</v>
      </c>
      <c r="K1939" s="61" t="str">
        <f>VLOOKUP(Tabla14[[#This Row],[id]],Tabla2[],'aux buscarv'!K$1,FALSE)</f>
        <v>BARRIO MUGICA</v>
      </c>
      <c r="L1939" s="61">
        <f>VLOOKUP(Tabla14[[#This Row],[id]],Tabla2[],'aux buscarv'!L$1,FALSE)</f>
        <v>0</v>
      </c>
      <c r="M1939" s="61" t="str">
        <f>VLOOKUP(Tabla14[[#This Row],[id]],Tabla2[],'aux buscarv'!M$1,FALSE)</f>
        <v>CARLOS PERETTE Y CERRO 7 COLORES</v>
      </c>
      <c r="N1939" s="62" t="str">
        <f>VLOOKUP(Tabla14[[#This Row],[id]],Tabla2[],'aux buscarv'!N$1,FALSE)</f>
        <v>https://maps.app.goo.gl/Fg7rqaQ9kUGpGCHZ8</v>
      </c>
      <c r="O1939" t="s">
        <v>109</v>
      </c>
      <c r="P1939" t="s">
        <v>110</v>
      </c>
      <c r="Q1939" t="s">
        <v>112</v>
      </c>
      <c r="R1939" s="70">
        <v>47</v>
      </c>
    </row>
    <row r="1940" spans="1:18" x14ac:dyDescent="0.25">
      <c r="A1940" t="s">
        <v>1049</v>
      </c>
      <c r="B1940" s="46">
        <f>VLOOKUP(Tabla14[[#This Row],[id]],Tabla2[],'aux buscarv'!B$1,FALSE)</f>
        <v>45038</v>
      </c>
      <c r="C1940" s="61">
        <f>VLOOKUP(Tabla14[[#This Row],[id]],Tabla2[],'aux buscarv'!C$1,FALSE)</f>
        <v>22</v>
      </c>
      <c r="D1940" s="61">
        <f>VLOOKUP(Tabla14[[#This Row],[id]],Tabla2[],'aux buscarv'!D$1,FALSE)</f>
        <v>4</v>
      </c>
      <c r="E1940" s="61">
        <f>VLOOKUP(Tabla14[[#This Row],[id]],Tabla2[],'aux buscarv'!E$1,FALSE)</f>
        <v>2023</v>
      </c>
      <c r="F1940" s="61">
        <f>VLOOKUP(Tabla14[[#This Row],[id]],Tabla2[],'aux buscarv'!F$1,FALSE)</f>
        <v>17</v>
      </c>
      <c r="G1940" s="61" t="str">
        <f>VLOOKUP(Tabla14[[#This Row],[id]],Tabla2[],'aux buscarv'!G$1,FALSE)</f>
        <v>ESTAR</v>
      </c>
      <c r="H1940" s="61" t="str">
        <f>VLOOKUP(Tabla14[[#This Row],[id]],Tabla2[],'aux buscarv'!H$1,FALSE)</f>
        <v>CABA</v>
      </c>
      <c r="I1940" s="61">
        <f>VLOOKUP(Tabla14[[#This Row],[id]],Tabla2[],'aux buscarv'!I$1,FALSE)</f>
        <v>83</v>
      </c>
      <c r="J1940" s="61" t="str">
        <f>VLOOKUP(Tabla14[[#This Row],[id]],Tabla2[],'aux buscarv'!J$1,FALSE)</f>
        <v>COMUNA 1</v>
      </c>
      <c r="K1940" s="61" t="str">
        <f>VLOOKUP(Tabla14[[#This Row],[id]],Tabla2[],'aux buscarv'!K$1,FALSE)</f>
        <v>BARRIO MUGICA</v>
      </c>
      <c r="L1940" s="61">
        <f>VLOOKUP(Tabla14[[#This Row],[id]],Tabla2[],'aux buscarv'!L$1,FALSE)</f>
        <v>0</v>
      </c>
      <c r="M1940" s="61" t="str">
        <f>VLOOKUP(Tabla14[[#This Row],[id]],Tabla2[],'aux buscarv'!M$1,FALSE)</f>
        <v>CARLOS PERETTE Y CERRO 7 COLORES</v>
      </c>
      <c r="N1940" s="62" t="str">
        <f>VLOOKUP(Tabla14[[#This Row],[id]],Tabla2[],'aux buscarv'!N$1,FALSE)</f>
        <v>https://maps.app.goo.gl/Fg7rqaQ9kUGpGCHZ8</v>
      </c>
      <c r="O1940" t="s">
        <v>109</v>
      </c>
      <c r="P1940" t="s">
        <v>110</v>
      </c>
      <c r="Q1940" t="s">
        <v>120</v>
      </c>
      <c r="R1940" s="70">
        <v>12</v>
      </c>
    </row>
    <row r="1941" spans="1:18" x14ac:dyDescent="0.25">
      <c r="A1941" t="s">
        <v>1049</v>
      </c>
      <c r="B1941" s="46">
        <f>VLOOKUP(Tabla14[[#This Row],[id]],Tabla2[],'aux buscarv'!B$1,FALSE)</f>
        <v>45038</v>
      </c>
      <c r="C1941" s="61">
        <f>VLOOKUP(Tabla14[[#This Row],[id]],Tabla2[],'aux buscarv'!C$1,FALSE)</f>
        <v>22</v>
      </c>
      <c r="D1941" s="61">
        <f>VLOOKUP(Tabla14[[#This Row],[id]],Tabla2[],'aux buscarv'!D$1,FALSE)</f>
        <v>4</v>
      </c>
      <c r="E1941" s="61">
        <f>VLOOKUP(Tabla14[[#This Row],[id]],Tabla2[],'aux buscarv'!E$1,FALSE)</f>
        <v>2023</v>
      </c>
      <c r="F1941" s="61">
        <f>VLOOKUP(Tabla14[[#This Row],[id]],Tabla2[],'aux buscarv'!F$1,FALSE)</f>
        <v>17</v>
      </c>
      <c r="G1941" s="61" t="str">
        <f>VLOOKUP(Tabla14[[#This Row],[id]],Tabla2[],'aux buscarv'!G$1,FALSE)</f>
        <v>ESTAR</v>
      </c>
      <c r="H1941" s="61" t="str">
        <f>VLOOKUP(Tabla14[[#This Row],[id]],Tabla2[],'aux buscarv'!H$1,FALSE)</f>
        <v>CABA</v>
      </c>
      <c r="I1941" s="61">
        <f>VLOOKUP(Tabla14[[#This Row],[id]],Tabla2[],'aux buscarv'!I$1,FALSE)</f>
        <v>83</v>
      </c>
      <c r="J1941" s="61" t="str">
        <f>VLOOKUP(Tabla14[[#This Row],[id]],Tabla2[],'aux buscarv'!J$1,FALSE)</f>
        <v>COMUNA 1</v>
      </c>
      <c r="K1941" s="61" t="str">
        <f>VLOOKUP(Tabla14[[#This Row],[id]],Tabla2[],'aux buscarv'!K$1,FALSE)</f>
        <v>BARRIO MUGICA</v>
      </c>
      <c r="L1941" s="61">
        <f>VLOOKUP(Tabla14[[#This Row],[id]],Tabla2[],'aux buscarv'!L$1,FALSE)</f>
        <v>0</v>
      </c>
      <c r="M1941" s="61" t="str">
        <f>VLOOKUP(Tabla14[[#This Row],[id]],Tabla2[],'aux buscarv'!M$1,FALSE)</f>
        <v>CARLOS PERETTE Y CERRO 7 COLORES</v>
      </c>
      <c r="N1941" s="62" t="str">
        <f>VLOOKUP(Tabla14[[#This Row],[id]],Tabla2[],'aux buscarv'!N$1,FALSE)</f>
        <v>https://maps.app.goo.gl/Fg7rqaQ9kUGpGCHZ8</v>
      </c>
      <c r="O1941" t="s">
        <v>109</v>
      </c>
      <c r="P1941" t="s">
        <v>110</v>
      </c>
      <c r="Q1941" t="s">
        <v>121</v>
      </c>
      <c r="R1941" s="70">
        <v>10</v>
      </c>
    </row>
    <row r="1942" spans="1:18" x14ac:dyDescent="0.25">
      <c r="A1942" t="s">
        <v>1049</v>
      </c>
      <c r="B1942" s="46">
        <f>VLOOKUP(Tabla14[[#This Row],[id]],Tabla2[],'aux buscarv'!B$1,FALSE)</f>
        <v>45038</v>
      </c>
      <c r="C1942" s="61">
        <f>VLOOKUP(Tabla14[[#This Row],[id]],Tabla2[],'aux buscarv'!C$1,FALSE)</f>
        <v>22</v>
      </c>
      <c r="D1942" s="61">
        <f>VLOOKUP(Tabla14[[#This Row],[id]],Tabla2[],'aux buscarv'!D$1,FALSE)</f>
        <v>4</v>
      </c>
      <c r="E1942" s="61">
        <f>VLOOKUP(Tabla14[[#This Row],[id]],Tabla2[],'aux buscarv'!E$1,FALSE)</f>
        <v>2023</v>
      </c>
      <c r="F1942" s="61">
        <f>VLOOKUP(Tabla14[[#This Row],[id]],Tabla2[],'aux buscarv'!F$1,FALSE)</f>
        <v>17</v>
      </c>
      <c r="G1942" s="61" t="str">
        <f>VLOOKUP(Tabla14[[#This Row],[id]],Tabla2[],'aux buscarv'!G$1,FALSE)</f>
        <v>ESTAR</v>
      </c>
      <c r="H1942" s="61" t="str">
        <f>VLOOKUP(Tabla14[[#This Row],[id]],Tabla2[],'aux buscarv'!H$1,FALSE)</f>
        <v>CABA</v>
      </c>
      <c r="I1942" s="61">
        <f>VLOOKUP(Tabla14[[#This Row],[id]],Tabla2[],'aux buscarv'!I$1,FALSE)</f>
        <v>83</v>
      </c>
      <c r="J1942" s="61" t="str">
        <f>VLOOKUP(Tabla14[[#This Row],[id]],Tabla2[],'aux buscarv'!J$1,FALSE)</f>
        <v>COMUNA 1</v>
      </c>
      <c r="K1942" s="61" t="str">
        <f>VLOOKUP(Tabla14[[#This Row],[id]],Tabla2[],'aux buscarv'!K$1,FALSE)</f>
        <v>BARRIO MUGICA</v>
      </c>
      <c r="L1942" s="61">
        <f>VLOOKUP(Tabla14[[#This Row],[id]],Tabla2[],'aux buscarv'!L$1,FALSE)</f>
        <v>0</v>
      </c>
      <c r="M1942" s="61" t="str">
        <f>VLOOKUP(Tabla14[[#This Row],[id]],Tabla2[],'aux buscarv'!M$1,FALSE)</f>
        <v>CARLOS PERETTE Y CERRO 7 COLORES</v>
      </c>
      <c r="N1942" s="62" t="str">
        <f>VLOOKUP(Tabla14[[#This Row],[id]],Tabla2[],'aux buscarv'!N$1,FALSE)</f>
        <v>https://maps.app.goo.gl/Fg7rqaQ9kUGpGCHZ8</v>
      </c>
      <c r="O1942" t="s">
        <v>109</v>
      </c>
      <c r="P1942" t="s">
        <v>113</v>
      </c>
      <c r="Q1942" t="s">
        <v>112</v>
      </c>
      <c r="R1942" s="70">
        <v>15</v>
      </c>
    </row>
    <row r="1943" spans="1:18" x14ac:dyDescent="0.25">
      <c r="A1943" t="s">
        <v>1049</v>
      </c>
      <c r="B1943" s="46">
        <f>VLOOKUP(Tabla14[[#This Row],[id]],Tabla2[],'aux buscarv'!B$1,FALSE)</f>
        <v>45038</v>
      </c>
      <c r="C1943" s="61">
        <f>VLOOKUP(Tabla14[[#This Row],[id]],Tabla2[],'aux buscarv'!C$1,FALSE)</f>
        <v>22</v>
      </c>
      <c r="D1943" s="61">
        <f>VLOOKUP(Tabla14[[#This Row],[id]],Tabla2[],'aux buscarv'!D$1,FALSE)</f>
        <v>4</v>
      </c>
      <c r="E1943" s="61">
        <f>VLOOKUP(Tabla14[[#This Row],[id]],Tabla2[],'aux buscarv'!E$1,FALSE)</f>
        <v>2023</v>
      </c>
      <c r="F1943" s="61">
        <f>VLOOKUP(Tabla14[[#This Row],[id]],Tabla2[],'aux buscarv'!F$1,FALSE)</f>
        <v>17</v>
      </c>
      <c r="G1943" s="61" t="str">
        <f>VLOOKUP(Tabla14[[#This Row],[id]],Tabla2[],'aux buscarv'!G$1,FALSE)</f>
        <v>ESTAR</v>
      </c>
      <c r="H1943" s="61" t="str">
        <f>VLOOKUP(Tabla14[[#This Row],[id]],Tabla2[],'aux buscarv'!H$1,FALSE)</f>
        <v>CABA</v>
      </c>
      <c r="I1943" s="61">
        <f>VLOOKUP(Tabla14[[#This Row],[id]],Tabla2[],'aux buscarv'!I$1,FALSE)</f>
        <v>83</v>
      </c>
      <c r="J1943" s="61" t="str">
        <f>VLOOKUP(Tabla14[[#This Row],[id]],Tabla2[],'aux buscarv'!J$1,FALSE)</f>
        <v>COMUNA 1</v>
      </c>
      <c r="K1943" s="61" t="str">
        <f>VLOOKUP(Tabla14[[#This Row],[id]],Tabla2[],'aux buscarv'!K$1,FALSE)</f>
        <v>BARRIO MUGICA</v>
      </c>
      <c r="L1943" s="61">
        <f>VLOOKUP(Tabla14[[#This Row],[id]],Tabla2[],'aux buscarv'!L$1,FALSE)</f>
        <v>0</v>
      </c>
      <c r="M1943" s="61" t="str">
        <f>VLOOKUP(Tabla14[[#This Row],[id]],Tabla2[],'aux buscarv'!M$1,FALSE)</f>
        <v>CARLOS PERETTE Y CERRO 7 COLORES</v>
      </c>
      <c r="N1943" s="62" t="str">
        <f>VLOOKUP(Tabla14[[#This Row],[id]],Tabla2[],'aux buscarv'!N$1,FALSE)</f>
        <v>https://maps.app.goo.gl/Fg7rqaQ9kUGpGCHZ8</v>
      </c>
      <c r="O1943" t="s">
        <v>114</v>
      </c>
      <c r="P1943" t="s">
        <v>115</v>
      </c>
      <c r="Q1943" t="s">
        <v>111</v>
      </c>
      <c r="R1943" s="70">
        <v>3</v>
      </c>
    </row>
    <row r="1944" spans="1:18" x14ac:dyDescent="0.25">
      <c r="A1944" t="s">
        <v>1049</v>
      </c>
      <c r="B1944" s="46">
        <f>VLOOKUP(Tabla14[[#This Row],[id]],Tabla2[],'aux buscarv'!B$1,FALSE)</f>
        <v>45038</v>
      </c>
      <c r="C1944" s="61">
        <f>VLOOKUP(Tabla14[[#This Row],[id]],Tabla2[],'aux buscarv'!C$1,FALSE)</f>
        <v>22</v>
      </c>
      <c r="D1944" s="61">
        <f>VLOOKUP(Tabla14[[#This Row],[id]],Tabla2[],'aux buscarv'!D$1,FALSE)</f>
        <v>4</v>
      </c>
      <c r="E1944" s="61">
        <f>VLOOKUP(Tabla14[[#This Row],[id]],Tabla2[],'aux buscarv'!E$1,FALSE)</f>
        <v>2023</v>
      </c>
      <c r="F1944" s="61">
        <f>VLOOKUP(Tabla14[[#This Row],[id]],Tabla2[],'aux buscarv'!F$1,FALSE)</f>
        <v>17</v>
      </c>
      <c r="G1944" s="61" t="str">
        <f>VLOOKUP(Tabla14[[#This Row],[id]],Tabla2[],'aux buscarv'!G$1,FALSE)</f>
        <v>ESTAR</v>
      </c>
      <c r="H1944" s="61" t="str">
        <f>VLOOKUP(Tabla14[[#This Row],[id]],Tabla2[],'aux buscarv'!H$1,FALSE)</f>
        <v>CABA</v>
      </c>
      <c r="I1944" s="61">
        <f>VLOOKUP(Tabla14[[#This Row],[id]],Tabla2[],'aux buscarv'!I$1,FALSE)</f>
        <v>83</v>
      </c>
      <c r="J1944" s="61" t="str">
        <f>VLOOKUP(Tabla14[[#This Row],[id]],Tabla2[],'aux buscarv'!J$1,FALSE)</f>
        <v>COMUNA 1</v>
      </c>
      <c r="K1944" s="61" t="str">
        <f>VLOOKUP(Tabla14[[#This Row],[id]],Tabla2[],'aux buscarv'!K$1,FALSE)</f>
        <v>BARRIO MUGICA</v>
      </c>
      <c r="L1944" s="61">
        <f>VLOOKUP(Tabla14[[#This Row],[id]],Tabla2[],'aux buscarv'!L$1,FALSE)</f>
        <v>0</v>
      </c>
      <c r="M1944" s="61" t="str">
        <f>VLOOKUP(Tabla14[[#This Row],[id]],Tabla2[],'aux buscarv'!M$1,FALSE)</f>
        <v>CARLOS PERETTE Y CERRO 7 COLORES</v>
      </c>
      <c r="N1944" s="62" t="str">
        <f>VLOOKUP(Tabla14[[#This Row],[id]],Tabla2[],'aux buscarv'!N$1,FALSE)</f>
        <v>https://maps.app.goo.gl/Fg7rqaQ9kUGpGCHZ8</v>
      </c>
      <c r="O1944" t="s">
        <v>114</v>
      </c>
      <c r="P1944" t="s">
        <v>123</v>
      </c>
      <c r="Q1944" t="s">
        <v>124</v>
      </c>
      <c r="R1944" s="70">
        <v>7</v>
      </c>
    </row>
    <row r="1945" spans="1:18" x14ac:dyDescent="0.25">
      <c r="A1945" t="s">
        <v>1049</v>
      </c>
      <c r="B1945" s="46">
        <f>VLOOKUP(Tabla14[[#This Row],[id]],Tabla2[],'aux buscarv'!B$1,FALSE)</f>
        <v>45038</v>
      </c>
      <c r="C1945" s="61">
        <f>VLOOKUP(Tabla14[[#This Row],[id]],Tabla2[],'aux buscarv'!C$1,FALSE)</f>
        <v>22</v>
      </c>
      <c r="D1945" s="61">
        <f>VLOOKUP(Tabla14[[#This Row],[id]],Tabla2[],'aux buscarv'!D$1,FALSE)</f>
        <v>4</v>
      </c>
      <c r="E1945" s="61">
        <f>VLOOKUP(Tabla14[[#This Row],[id]],Tabla2[],'aux buscarv'!E$1,FALSE)</f>
        <v>2023</v>
      </c>
      <c r="F1945" s="61">
        <f>VLOOKUP(Tabla14[[#This Row],[id]],Tabla2[],'aux buscarv'!F$1,FALSE)</f>
        <v>17</v>
      </c>
      <c r="G1945" s="61" t="str">
        <f>VLOOKUP(Tabla14[[#This Row],[id]],Tabla2[],'aux buscarv'!G$1,FALSE)</f>
        <v>ESTAR</v>
      </c>
      <c r="H1945" s="61" t="str">
        <f>VLOOKUP(Tabla14[[#This Row],[id]],Tabla2[],'aux buscarv'!H$1,FALSE)</f>
        <v>CABA</v>
      </c>
      <c r="I1945" s="61">
        <f>VLOOKUP(Tabla14[[#This Row],[id]],Tabla2[],'aux buscarv'!I$1,FALSE)</f>
        <v>83</v>
      </c>
      <c r="J1945" s="61" t="str">
        <f>VLOOKUP(Tabla14[[#This Row],[id]],Tabla2[],'aux buscarv'!J$1,FALSE)</f>
        <v>COMUNA 1</v>
      </c>
      <c r="K1945" s="61" t="str">
        <f>VLOOKUP(Tabla14[[#This Row],[id]],Tabla2[],'aux buscarv'!K$1,FALSE)</f>
        <v>BARRIO MUGICA</v>
      </c>
      <c r="L1945" s="61">
        <f>VLOOKUP(Tabla14[[#This Row],[id]],Tabla2[],'aux buscarv'!L$1,FALSE)</f>
        <v>0</v>
      </c>
      <c r="M1945" s="61" t="str">
        <f>VLOOKUP(Tabla14[[#This Row],[id]],Tabla2[],'aux buscarv'!M$1,FALSE)</f>
        <v>CARLOS PERETTE Y CERRO 7 COLORES</v>
      </c>
      <c r="N1945" s="62" t="str">
        <f>VLOOKUP(Tabla14[[#This Row],[id]],Tabla2[],'aux buscarv'!N$1,FALSE)</f>
        <v>https://maps.app.goo.gl/Fg7rqaQ9kUGpGCHZ8</v>
      </c>
      <c r="O1945" t="s">
        <v>114</v>
      </c>
      <c r="P1945" t="s">
        <v>123</v>
      </c>
      <c r="Q1945" t="s">
        <v>111</v>
      </c>
      <c r="R1945" s="70">
        <v>48</v>
      </c>
    </row>
    <row r="1946" spans="1:18" x14ac:dyDescent="0.25">
      <c r="A1946" t="s">
        <v>1049</v>
      </c>
      <c r="B1946" s="46">
        <f>VLOOKUP(Tabla14[[#This Row],[id]],Tabla2[],'aux buscarv'!B$1,FALSE)</f>
        <v>45038</v>
      </c>
      <c r="C1946" s="61">
        <f>VLOOKUP(Tabla14[[#This Row],[id]],Tabla2[],'aux buscarv'!C$1,FALSE)</f>
        <v>22</v>
      </c>
      <c r="D1946" s="61">
        <f>VLOOKUP(Tabla14[[#This Row],[id]],Tabla2[],'aux buscarv'!D$1,FALSE)</f>
        <v>4</v>
      </c>
      <c r="E1946" s="61">
        <f>VLOOKUP(Tabla14[[#This Row],[id]],Tabla2[],'aux buscarv'!E$1,FALSE)</f>
        <v>2023</v>
      </c>
      <c r="F1946" s="61">
        <f>VLOOKUP(Tabla14[[#This Row],[id]],Tabla2[],'aux buscarv'!F$1,FALSE)</f>
        <v>17</v>
      </c>
      <c r="G1946" s="61" t="str">
        <f>VLOOKUP(Tabla14[[#This Row],[id]],Tabla2[],'aux buscarv'!G$1,FALSE)</f>
        <v>ESTAR</v>
      </c>
      <c r="H1946" s="61" t="str">
        <f>VLOOKUP(Tabla14[[#This Row],[id]],Tabla2[],'aux buscarv'!H$1,FALSE)</f>
        <v>CABA</v>
      </c>
      <c r="I1946" s="61">
        <f>VLOOKUP(Tabla14[[#This Row],[id]],Tabla2[],'aux buscarv'!I$1,FALSE)</f>
        <v>83</v>
      </c>
      <c r="J1946" s="61" t="str">
        <f>VLOOKUP(Tabla14[[#This Row],[id]],Tabla2[],'aux buscarv'!J$1,FALSE)</f>
        <v>COMUNA 1</v>
      </c>
      <c r="K1946" s="61" t="str">
        <f>VLOOKUP(Tabla14[[#This Row],[id]],Tabla2[],'aux buscarv'!K$1,FALSE)</f>
        <v>BARRIO MUGICA</v>
      </c>
      <c r="L1946" s="61">
        <f>VLOOKUP(Tabla14[[#This Row],[id]],Tabla2[],'aux buscarv'!L$1,FALSE)</f>
        <v>0</v>
      </c>
      <c r="M1946" s="61" t="str">
        <f>VLOOKUP(Tabla14[[#This Row],[id]],Tabla2[],'aux buscarv'!M$1,FALSE)</f>
        <v>CARLOS PERETTE Y CERRO 7 COLORES</v>
      </c>
      <c r="N1946" s="62" t="str">
        <f>VLOOKUP(Tabla14[[#This Row],[id]],Tabla2[],'aux buscarv'!N$1,FALSE)</f>
        <v>https://maps.app.goo.gl/Fg7rqaQ9kUGpGCHZ8</v>
      </c>
      <c r="O1946" t="s">
        <v>129</v>
      </c>
      <c r="P1946" t="s">
        <v>1022</v>
      </c>
      <c r="Q1946" t="s">
        <v>111</v>
      </c>
      <c r="R1946" s="70">
        <v>5</v>
      </c>
    </row>
    <row r="1947" spans="1:18" x14ac:dyDescent="0.25">
      <c r="A1947" t="s">
        <v>1049</v>
      </c>
      <c r="B1947" s="46">
        <f>VLOOKUP(Tabla14[[#This Row],[id]],Tabla2[],'aux buscarv'!B$1,FALSE)</f>
        <v>45038</v>
      </c>
      <c r="C1947" s="61">
        <f>VLOOKUP(Tabla14[[#This Row],[id]],Tabla2[],'aux buscarv'!C$1,FALSE)</f>
        <v>22</v>
      </c>
      <c r="D1947" s="61">
        <f>VLOOKUP(Tabla14[[#This Row],[id]],Tabla2[],'aux buscarv'!D$1,FALSE)</f>
        <v>4</v>
      </c>
      <c r="E1947" s="61">
        <f>VLOOKUP(Tabla14[[#This Row],[id]],Tabla2[],'aux buscarv'!E$1,FALSE)</f>
        <v>2023</v>
      </c>
      <c r="F1947" s="61">
        <f>VLOOKUP(Tabla14[[#This Row],[id]],Tabla2[],'aux buscarv'!F$1,FALSE)</f>
        <v>17</v>
      </c>
      <c r="G1947" s="61" t="str">
        <f>VLOOKUP(Tabla14[[#This Row],[id]],Tabla2[],'aux buscarv'!G$1,FALSE)</f>
        <v>ESTAR</v>
      </c>
      <c r="H1947" s="61" t="str">
        <f>VLOOKUP(Tabla14[[#This Row],[id]],Tabla2[],'aux buscarv'!H$1,FALSE)</f>
        <v>CABA</v>
      </c>
      <c r="I1947" s="61">
        <f>VLOOKUP(Tabla14[[#This Row],[id]],Tabla2[],'aux buscarv'!I$1,FALSE)</f>
        <v>83</v>
      </c>
      <c r="J1947" s="61" t="str">
        <f>VLOOKUP(Tabla14[[#This Row],[id]],Tabla2[],'aux buscarv'!J$1,FALSE)</f>
        <v>COMUNA 1</v>
      </c>
      <c r="K1947" s="61" t="str">
        <f>VLOOKUP(Tabla14[[#This Row],[id]],Tabla2[],'aux buscarv'!K$1,FALSE)</f>
        <v>BARRIO MUGICA</v>
      </c>
      <c r="L1947" s="61">
        <f>VLOOKUP(Tabla14[[#This Row],[id]],Tabla2[],'aux buscarv'!L$1,FALSE)</f>
        <v>0</v>
      </c>
      <c r="M1947" s="61" t="str">
        <f>VLOOKUP(Tabla14[[#This Row],[id]],Tabla2[],'aux buscarv'!M$1,FALSE)</f>
        <v>CARLOS PERETTE Y CERRO 7 COLORES</v>
      </c>
      <c r="N1947" s="62" t="str">
        <f>VLOOKUP(Tabla14[[#This Row],[id]],Tabla2[],'aux buscarv'!N$1,FALSE)</f>
        <v>https://maps.app.goo.gl/Fg7rqaQ9kUGpGCHZ8</v>
      </c>
      <c r="O1947" t="s">
        <v>129</v>
      </c>
      <c r="P1947" t="s">
        <v>1022</v>
      </c>
      <c r="Q1947" t="s">
        <v>132</v>
      </c>
      <c r="R1947" s="70">
        <v>5</v>
      </c>
    </row>
    <row r="1948" spans="1:18" x14ac:dyDescent="0.25">
      <c r="A1948" t="s">
        <v>1049</v>
      </c>
      <c r="B1948" s="46">
        <f>VLOOKUP(Tabla14[[#This Row],[id]],Tabla2[],'aux buscarv'!B$1,FALSE)</f>
        <v>45038</v>
      </c>
      <c r="C1948" s="61">
        <f>VLOOKUP(Tabla14[[#This Row],[id]],Tabla2[],'aux buscarv'!C$1,FALSE)</f>
        <v>22</v>
      </c>
      <c r="D1948" s="61">
        <f>VLOOKUP(Tabla14[[#This Row],[id]],Tabla2[],'aux buscarv'!D$1,FALSE)</f>
        <v>4</v>
      </c>
      <c r="E1948" s="61">
        <f>VLOOKUP(Tabla14[[#This Row],[id]],Tabla2[],'aux buscarv'!E$1,FALSE)</f>
        <v>2023</v>
      </c>
      <c r="F1948" s="61">
        <f>VLOOKUP(Tabla14[[#This Row],[id]],Tabla2[],'aux buscarv'!F$1,FALSE)</f>
        <v>17</v>
      </c>
      <c r="G1948" s="61" t="str">
        <f>VLOOKUP(Tabla14[[#This Row],[id]],Tabla2[],'aux buscarv'!G$1,FALSE)</f>
        <v>ESTAR</v>
      </c>
      <c r="H1948" s="61" t="str">
        <f>VLOOKUP(Tabla14[[#This Row],[id]],Tabla2[],'aux buscarv'!H$1,FALSE)</f>
        <v>CABA</v>
      </c>
      <c r="I1948" s="61">
        <f>VLOOKUP(Tabla14[[#This Row],[id]],Tabla2[],'aux buscarv'!I$1,FALSE)</f>
        <v>83</v>
      </c>
      <c r="J1948" s="61" t="str">
        <f>VLOOKUP(Tabla14[[#This Row],[id]],Tabla2[],'aux buscarv'!J$1,FALSE)</f>
        <v>COMUNA 1</v>
      </c>
      <c r="K1948" s="61" t="str">
        <f>VLOOKUP(Tabla14[[#This Row],[id]],Tabla2[],'aux buscarv'!K$1,FALSE)</f>
        <v>BARRIO MUGICA</v>
      </c>
      <c r="L1948" s="61">
        <f>VLOOKUP(Tabla14[[#This Row],[id]],Tabla2[],'aux buscarv'!L$1,FALSE)</f>
        <v>0</v>
      </c>
      <c r="M1948" s="61" t="str">
        <f>VLOOKUP(Tabla14[[#This Row],[id]],Tabla2[],'aux buscarv'!M$1,FALSE)</f>
        <v>CARLOS PERETTE Y CERRO 7 COLORES</v>
      </c>
      <c r="N1948" s="62" t="str">
        <f>VLOOKUP(Tabla14[[#This Row],[id]],Tabla2[],'aux buscarv'!N$1,FALSE)</f>
        <v>https://maps.app.goo.gl/Fg7rqaQ9kUGpGCHZ8</v>
      </c>
      <c r="O1948" t="s">
        <v>129</v>
      </c>
      <c r="P1948" t="s">
        <v>1024</v>
      </c>
      <c r="Q1948" t="s">
        <v>111</v>
      </c>
      <c r="R1948" s="70">
        <v>14</v>
      </c>
    </row>
    <row r="1949" spans="1:18" x14ac:dyDescent="0.25">
      <c r="A1949" t="s">
        <v>1049</v>
      </c>
      <c r="B1949" s="46">
        <f>VLOOKUP(Tabla14[[#This Row],[id]],Tabla2[],'aux buscarv'!B$1,FALSE)</f>
        <v>45038</v>
      </c>
      <c r="C1949" s="61">
        <f>VLOOKUP(Tabla14[[#This Row],[id]],Tabla2[],'aux buscarv'!C$1,FALSE)</f>
        <v>22</v>
      </c>
      <c r="D1949" s="61">
        <f>VLOOKUP(Tabla14[[#This Row],[id]],Tabla2[],'aux buscarv'!D$1,FALSE)</f>
        <v>4</v>
      </c>
      <c r="E1949" s="61">
        <f>VLOOKUP(Tabla14[[#This Row],[id]],Tabla2[],'aux buscarv'!E$1,FALSE)</f>
        <v>2023</v>
      </c>
      <c r="F1949" s="61">
        <f>VLOOKUP(Tabla14[[#This Row],[id]],Tabla2[],'aux buscarv'!F$1,FALSE)</f>
        <v>17</v>
      </c>
      <c r="G1949" s="61" t="str">
        <f>VLOOKUP(Tabla14[[#This Row],[id]],Tabla2[],'aux buscarv'!G$1,FALSE)</f>
        <v>ESTAR</v>
      </c>
      <c r="H1949" s="61" t="str">
        <f>VLOOKUP(Tabla14[[#This Row],[id]],Tabla2[],'aux buscarv'!H$1,FALSE)</f>
        <v>CABA</v>
      </c>
      <c r="I1949" s="61">
        <f>VLOOKUP(Tabla14[[#This Row],[id]],Tabla2[],'aux buscarv'!I$1,FALSE)</f>
        <v>83</v>
      </c>
      <c r="J1949" s="61" t="str">
        <f>VLOOKUP(Tabla14[[#This Row],[id]],Tabla2[],'aux buscarv'!J$1,FALSE)</f>
        <v>COMUNA 1</v>
      </c>
      <c r="K1949" s="61" t="str">
        <f>VLOOKUP(Tabla14[[#This Row],[id]],Tabla2[],'aux buscarv'!K$1,FALSE)</f>
        <v>BARRIO MUGICA</v>
      </c>
      <c r="L1949" s="61">
        <f>VLOOKUP(Tabla14[[#This Row],[id]],Tabla2[],'aux buscarv'!L$1,FALSE)</f>
        <v>0</v>
      </c>
      <c r="M1949" s="61" t="str">
        <f>VLOOKUP(Tabla14[[#This Row],[id]],Tabla2[],'aux buscarv'!M$1,FALSE)</f>
        <v>CARLOS PERETTE Y CERRO 7 COLORES</v>
      </c>
      <c r="N1949" s="62" t="str">
        <f>VLOOKUP(Tabla14[[#This Row],[id]],Tabla2[],'aux buscarv'!N$1,FALSE)</f>
        <v>https://maps.app.goo.gl/Fg7rqaQ9kUGpGCHZ8</v>
      </c>
      <c r="O1949" t="s">
        <v>129</v>
      </c>
      <c r="P1949" t="s">
        <v>1024</v>
      </c>
      <c r="Q1949" t="s">
        <v>132</v>
      </c>
      <c r="R1949" s="70">
        <v>6</v>
      </c>
    </row>
    <row r="1950" spans="1:18" x14ac:dyDescent="0.25">
      <c r="A1950" t="s">
        <v>1049</v>
      </c>
      <c r="B1950" s="46">
        <f>VLOOKUP(Tabla14[[#This Row],[id]],Tabla2[],'aux buscarv'!B$1,FALSE)</f>
        <v>45038</v>
      </c>
      <c r="C1950" s="61">
        <f>VLOOKUP(Tabla14[[#This Row],[id]],Tabla2[],'aux buscarv'!C$1,FALSE)</f>
        <v>22</v>
      </c>
      <c r="D1950" s="61">
        <f>VLOOKUP(Tabla14[[#This Row],[id]],Tabla2[],'aux buscarv'!D$1,FALSE)</f>
        <v>4</v>
      </c>
      <c r="E1950" s="61">
        <f>VLOOKUP(Tabla14[[#This Row],[id]],Tabla2[],'aux buscarv'!E$1,FALSE)</f>
        <v>2023</v>
      </c>
      <c r="F1950" s="61">
        <f>VLOOKUP(Tabla14[[#This Row],[id]],Tabla2[],'aux buscarv'!F$1,FALSE)</f>
        <v>17</v>
      </c>
      <c r="G1950" s="61" t="str">
        <f>VLOOKUP(Tabla14[[#This Row],[id]],Tabla2[],'aux buscarv'!G$1,FALSE)</f>
        <v>ESTAR</v>
      </c>
      <c r="H1950" s="61" t="str">
        <f>VLOOKUP(Tabla14[[#This Row],[id]],Tabla2[],'aux buscarv'!H$1,FALSE)</f>
        <v>CABA</v>
      </c>
      <c r="I1950" s="61">
        <f>VLOOKUP(Tabla14[[#This Row],[id]],Tabla2[],'aux buscarv'!I$1,FALSE)</f>
        <v>83</v>
      </c>
      <c r="J1950" s="61" t="str">
        <f>VLOOKUP(Tabla14[[#This Row],[id]],Tabla2[],'aux buscarv'!J$1,FALSE)</f>
        <v>COMUNA 1</v>
      </c>
      <c r="K1950" s="61" t="str">
        <f>VLOOKUP(Tabla14[[#This Row],[id]],Tabla2[],'aux buscarv'!K$1,FALSE)</f>
        <v>BARRIO MUGICA</v>
      </c>
      <c r="L1950" s="61">
        <f>VLOOKUP(Tabla14[[#This Row],[id]],Tabla2[],'aux buscarv'!L$1,FALSE)</f>
        <v>0</v>
      </c>
      <c r="M1950" s="61" t="str">
        <f>VLOOKUP(Tabla14[[#This Row],[id]],Tabla2[],'aux buscarv'!M$1,FALSE)</f>
        <v>CARLOS PERETTE Y CERRO 7 COLORES</v>
      </c>
      <c r="N1950" s="62" t="str">
        <f>VLOOKUP(Tabla14[[#This Row],[id]],Tabla2[],'aux buscarv'!N$1,FALSE)</f>
        <v>https://maps.app.goo.gl/Fg7rqaQ9kUGpGCHZ8</v>
      </c>
      <c r="O1950" t="s">
        <v>129</v>
      </c>
      <c r="P1950" t="s">
        <v>1024</v>
      </c>
      <c r="Q1950" t="s">
        <v>121</v>
      </c>
      <c r="R1950" s="70">
        <v>6</v>
      </c>
    </row>
    <row r="1951" spans="1:18" x14ac:dyDescent="0.25">
      <c r="A1951" t="s">
        <v>1049</v>
      </c>
      <c r="B1951" s="46">
        <f>VLOOKUP(Tabla14[[#This Row],[id]],Tabla2[],'aux buscarv'!B$1,FALSE)</f>
        <v>45038</v>
      </c>
      <c r="C1951" s="61">
        <f>VLOOKUP(Tabla14[[#This Row],[id]],Tabla2[],'aux buscarv'!C$1,FALSE)</f>
        <v>22</v>
      </c>
      <c r="D1951" s="61">
        <f>VLOOKUP(Tabla14[[#This Row],[id]],Tabla2[],'aux buscarv'!D$1,FALSE)</f>
        <v>4</v>
      </c>
      <c r="E1951" s="61">
        <f>VLOOKUP(Tabla14[[#This Row],[id]],Tabla2[],'aux buscarv'!E$1,FALSE)</f>
        <v>2023</v>
      </c>
      <c r="F1951" s="61">
        <f>VLOOKUP(Tabla14[[#This Row],[id]],Tabla2[],'aux buscarv'!F$1,FALSE)</f>
        <v>17</v>
      </c>
      <c r="G1951" s="61" t="str">
        <f>VLOOKUP(Tabla14[[#This Row],[id]],Tabla2[],'aux buscarv'!G$1,FALSE)</f>
        <v>ESTAR</v>
      </c>
      <c r="H1951" s="61" t="str">
        <f>VLOOKUP(Tabla14[[#This Row],[id]],Tabla2[],'aux buscarv'!H$1,FALSE)</f>
        <v>CABA</v>
      </c>
      <c r="I1951" s="61">
        <f>VLOOKUP(Tabla14[[#This Row],[id]],Tabla2[],'aux buscarv'!I$1,FALSE)</f>
        <v>83</v>
      </c>
      <c r="J1951" s="61" t="str">
        <f>VLOOKUP(Tabla14[[#This Row],[id]],Tabla2[],'aux buscarv'!J$1,FALSE)</f>
        <v>COMUNA 1</v>
      </c>
      <c r="K1951" s="61" t="str">
        <f>VLOOKUP(Tabla14[[#This Row],[id]],Tabla2[],'aux buscarv'!K$1,FALSE)</f>
        <v>BARRIO MUGICA</v>
      </c>
      <c r="L1951" s="61">
        <f>VLOOKUP(Tabla14[[#This Row],[id]],Tabla2[],'aux buscarv'!L$1,FALSE)</f>
        <v>0</v>
      </c>
      <c r="M1951" s="61" t="str">
        <f>VLOOKUP(Tabla14[[#This Row],[id]],Tabla2[],'aux buscarv'!M$1,FALSE)</f>
        <v>CARLOS PERETTE Y CERRO 7 COLORES</v>
      </c>
      <c r="N1951" s="62" t="str">
        <f>VLOOKUP(Tabla14[[#This Row],[id]],Tabla2[],'aux buscarv'!N$1,FALSE)</f>
        <v>https://maps.app.goo.gl/Fg7rqaQ9kUGpGCHZ8</v>
      </c>
      <c r="O1951" t="s">
        <v>129</v>
      </c>
      <c r="P1951" t="s">
        <v>137</v>
      </c>
      <c r="Q1951" t="s">
        <v>111</v>
      </c>
      <c r="R1951" s="70">
        <v>7</v>
      </c>
    </row>
    <row r="1952" spans="1:18" x14ac:dyDescent="0.25">
      <c r="A1952" t="s">
        <v>1049</v>
      </c>
      <c r="B1952" s="46">
        <f>VLOOKUP(Tabla14[[#This Row],[id]],Tabla2[],'aux buscarv'!B$1,FALSE)</f>
        <v>45038</v>
      </c>
      <c r="C1952" s="61">
        <f>VLOOKUP(Tabla14[[#This Row],[id]],Tabla2[],'aux buscarv'!C$1,FALSE)</f>
        <v>22</v>
      </c>
      <c r="D1952" s="61">
        <f>VLOOKUP(Tabla14[[#This Row],[id]],Tabla2[],'aux buscarv'!D$1,FALSE)</f>
        <v>4</v>
      </c>
      <c r="E1952" s="61">
        <f>VLOOKUP(Tabla14[[#This Row],[id]],Tabla2[],'aux buscarv'!E$1,FALSE)</f>
        <v>2023</v>
      </c>
      <c r="F1952" s="61">
        <f>VLOOKUP(Tabla14[[#This Row],[id]],Tabla2[],'aux buscarv'!F$1,FALSE)</f>
        <v>17</v>
      </c>
      <c r="G1952" s="61" t="str">
        <f>VLOOKUP(Tabla14[[#This Row],[id]],Tabla2[],'aux buscarv'!G$1,FALSE)</f>
        <v>ESTAR</v>
      </c>
      <c r="H1952" s="61" t="str">
        <f>VLOOKUP(Tabla14[[#This Row],[id]],Tabla2[],'aux buscarv'!H$1,FALSE)</f>
        <v>CABA</v>
      </c>
      <c r="I1952" s="61">
        <f>VLOOKUP(Tabla14[[#This Row],[id]],Tabla2[],'aux buscarv'!I$1,FALSE)</f>
        <v>83</v>
      </c>
      <c r="J1952" s="61" t="str">
        <f>VLOOKUP(Tabla14[[#This Row],[id]],Tabla2[],'aux buscarv'!J$1,FALSE)</f>
        <v>COMUNA 1</v>
      </c>
      <c r="K1952" s="61" t="str">
        <f>VLOOKUP(Tabla14[[#This Row],[id]],Tabla2[],'aux buscarv'!K$1,FALSE)</f>
        <v>BARRIO MUGICA</v>
      </c>
      <c r="L1952" s="61">
        <f>VLOOKUP(Tabla14[[#This Row],[id]],Tabla2[],'aux buscarv'!L$1,FALSE)</f>
        <v>0</v>
      </c>
      <c r="M1952" s="61" t="str">
        <f>VLOOKUP(Tabla14[[#This Row],[id]],Tabla2[],'aux buscarv'!M$1,FALSE)</f>
        <v>CARLOS PERETTE Y CERRO 7 COLORES</v>
      </c>
      <c r="N1952" s="62" t="str">
        <f>VLOOKUP(Tabla14[[#This Row],[id]],Tabla2[],'aux buscarv'!N$1,FALSE)</f>
        <v>https://maps.app.goo.gl/Fg7rqaQ9kUGpGCHZ8</v>
      </c>
      <c r="O1952" t="s">
        <v>129</v>
      </c>
      <c r="P1952" t="s">
        <v>137</v>
      </c>
      <c r="Q1952" t="s">
        <v>138</v>
      </c>
      <c r="R1952" s="70">
        <v>6</v>
      </c>
    </row>
    <row r="1953" spans="1:18" x14ac:dyDescent="0.25">
      <c r="A1953" t="s">
        <v>1049</v>
      </c>
      <c r="B1953" s="46">
        <f>VLOOKUP(Tabla14[[#This Row],[id]],Tabla2[],'aux buscarv'!B$1,FALSE)</f>
        <v>45038</v>
      </c>
      <c r="C1953" s="61">
        <f>VLOOKUP(Tabla14[[#This Row],[id]],Tabla2[],'aux buscarv'!C$1,FALSE)</f>
        <v>22</v>
      </c>
      <c r="D1953" s="61">
        <f>VLOOKUP(Tabla14[[#This Row],[id]],Tabla2[],'aux buscarv'!D$1,FALSE)</f>
        <v>4</v>
      </c>
      <c r="E1953" s="61">
        <f>VLOOKUP(Tabla14[[#This Row],[id]],Tabla2[],'aux buscarv'!E$1,FALSE)</f>
        <v>2023</v>
      </c>
      <c r="F1953" s="61">
        <f>VLOOKUP(Tabla14[[#This Row],[id]],Tabla2[],'aux buscarv'!F$1,FALSE)</f>
        <v>17</v>
      </c>
      <c r="G1953" s="61" t="str">
        <f>VLOOKUP(Tabla14[[#This Row],[id]],Tabla2[],'aux buscarv'!G$1,FALSE)</f>
        <v>ESTAR</v>
      </c>
      <c r="H1953" s="61" t="str">
        <f>VLOOKUP(Tabla14[[#This Row],[id]],Tabla2[],'aux buscarv'!H$1,FALSE)</f>
        <v>CABA</v>
      </c>
      <c r="I1953" s="61">
        <f>VLOOKUP(Tabla14[[#This Row],[id]],Tabla2[],'aux buscarv'!I$1,FALSE)</f>
        <v>83</v>
      </c>
      <c r="J1953" s="61" t="str">
        <f>VLOOKUP(Tabla14[[#This Row],[id]],Tabla2[],'aux buscarv'!J$1,FALSE)</f>
        <v>COMUNA 1</v>
      </c>
      <c r="K1953" s="61" t="str">
        <f>VLOOKUP(Tabla14[[#This Row],[id]],Tabla2[],'aux buscarv'!K$1,FALSE)</f>
        <v>BARRIO MUGICA</v>
      </c>
      <c r="L1953" s="61">
        <f>VLOOKUP(Tabla14[[#This Row],[id]],Tabla2[],'aux buscarv'!L$1,FALSE)</f>
        <v>0</v>
      </c>
      <c r="M1953" s="61" t="str">
        <f>VLOOKUP(Tabla14[[#This Row],[id]],Tabla2[],'aux buscarv'!M$1,FALSE)</f>
        <v>CARLOS PERETTE Y CERRO 7 COLORES</v>
      </c>
      <c r="N1953" s="62" t="str">
        <f>VLOOKUP(Tabla14[[#This Row],[id]],Tabla2[],'aux buscarv'!N$1,FALSE)</f>
        <v>https://maps.app.goo.gl/Fg7rqaQ9kUGpGCHZ8</v>
      </c>
      <c r="O1953" t="s">
        <v>151</v>
      </c>
      <c r="P1953" t="s">
        <v>151</v>
      </c>
      <c r="Q1953" t="s">
        <v>111</v>
      </c>
      <c r="R1953" s="70">
        <v>21</v>
      </c>
    </row>
    <row r="1954" spans="1:18" x14ac:dyDescent="0.25">
      <c r="A1954" t="s">
        <v>1049</v>
      </c>
      <c r="B1954" s="46">
        <f>VLOOKUP(Tabla14[[#This Row],[id]],Tabla2[],'aux buscarv'!B$1,FALSE)</f>
        <v>45038</v>
      </c>
      <c r="C1954" s="61">
        <f>VLOOKUP(Tabla14[[#This Row],[id]],Tabla2[],'aux buscarv'!C$1,FALSE)</f>
        <v>22</v>
      </c>
      <c r="D1954" s="61">
        <f>VLOOKUP(Tabla14[[#This Row],[id]],Tabla2[],'aux buscarv'!D$1,FALSE)</f>
        <v>4</v>
      </c>
      <c r="E1954" s="61">
        <f>VLOOKUP(Tabla14[[#This Row],[id]],Tabla2[],'aux buscarv'!E$1,FALSE)</f>
        <v>2023</v>
      </c>
      <c r="F1954" s="61">
        <f>VLOOKUP(Tabla14[[#This Row],[id]],Tabla2[],'aux buscarv'!F$1,FALSE)</f>
        <v>17</v>
      </c>
      <c r="G1954" s="61" t="str">
        <f>VLOOKUP(Tabla14[[#This Row],[id]],Tabla2[],'aux buscarv'!G$1,FALSE)</f>
        <v>ESTAR</v>
      </c>
      <c r="H1954" s="61" t="str">
        <f>VLOOKUP(Tabla14[[#This Row],[id]],Tabla2[],'aux buscarv'!H$1,FALSE)</f>
        <v>CABA</v>
      </c>
      <c r="I1954" s="61">
        <f>VLOOKUP(Tabla14[[#This Row],[id]],Tabla2[],'aux buscarv'!I$1,FALSE)</f>
        <v>83</v>
      </c>
      <c r="J1954" s="61" t="str">
        <f>VLOOKUP(Tabla14[[#This Row],[id]],Tabla2[],'aux buscarv'!J$1,FALSE)</f>
        <v>COMUNA 1</v>
      </c>
      <c r="K1954" s="61" t="str">
        <f>VLOOKUP(Tabla14[[#This Row],[id]],Tabla2[],'aux buscarv'!K$1,FALSE)</f>
        <v>BARRIO MUGICA</v>
      </c>
      <c r="L1954" s="61">
        <f>VLOOKUP(Tabla14[[#This Row],[id]],Tabla2[],'aux buscarv'!L$1,FALSE)</f>
        <v>0</v>
      </c>
      <c r="M1954" s="61" t="str">
        <f>VLOOKUP(Tabla14[[#This Row],[id]],Tabla2[],'aux buscarv'!M$1,FALSE)</f>
        <v>CARLOS PERETTE Y CERRO 7 COLORES</v>
      </c>
      <c r="N1954" s="62" t="str">
        <f>VLOOKUP(Tabla14[[#This Row],[id]],Tabla2[],'aux buscarv'!N$1,FALSE)</f>
        <v>https://maps.app.goo.gl/Fg7rqaQ9kUGpGCHZ8</v>
      </c>
      <c r="O1954" t="s">
        <v>151</v>
      </c>
      <c r="P1954" t="s">
        <v>151</v>
      </c>
      <c r="Q1954" t="s">
        <v>142</v>
      </c>
      <c r="R1954" s="70">
        <v>31</v>
      </c>
    </row>
    <row r="1955" spans="1:18" x14ac:dyDescent="0.25">
      <c r="A1955" t="s">
        <v>1056</v>
      </c>
      <c r="B1955" s="46">
        <f>VLOOKUP(Tabla14[[#This Row],[id]],Tabla2[],'aux buscarv'!B$1,FALSE)</f>
        <v>45037</v>
      </c>
      <c r="C1955" s="61">
        <f>VLOOKUP(Tabla14[[#This Row],[id]],Tabla2[],'aux buscarv'!C$1,FALSE)</f>
        <v>21</v>
      </c>
      <c r="D1955" s="61">
        <f>VLOOKUP(Tabla14[[#This Row],[id]],Tabla2[],'aux buscarv'!D$1,FALSE)</f>
        <v>4</v>
      </c>
      <c r="E1955" s="61">
        <f>VLOOKUP(Tabla14[[#This Row],[id]],Tabla2[],'aux buscarv'!E$1,FALSE)</f>
        <v>2023</v>
      </c>
      <c r="F1955" s="61">
        <f>VLOOKUP(Tabla14[[#This Row],[id]],Tabla2[],'aux buscarv'!F$1,FALSE)</f>
        <v>17</v>
      </c>
      <c r="G1955" s="61" t="str">
        <f>VLOOKUP(Tabla14[[#This Row],[id]],Tabla2[],'aux buscarv'!G$1,FALSE)</f>
        <v>DAPPTE</v>
      </c>
      <c r="H1955" s="61" t="str">
        <f>VLOOKUP(Tabla14[[#This Row],[id]],Tabla2[],'aux buscarv'!H$1,FALSE)</f>
        <v>BUENOS AIRES</v>
      </c>
      <c r="I1955" s="61">
        <f>VLOOKUP(Tabla14[[#This Row],[id]],Tabla2[],'aux buscarv'!I$1,FALSE)</f>
        <v>86</v>
      </c>
      <c r="J1955" s="61" t="str">
        <f>VLOOKUP(Tabla14[[#This Row],[id]],Tabla2[],'aux buscarv'!J$1,FALSE)</f>
        <v>LA MATANZA</v>
      </c>
      <c r="K1955" s="61" t="str">
        <f>VLOOKUP(Tabla14[[#This Row],[id]],Tabla2[],'aux buscarv'!K$1,FALSE)</f>
        <v>ISIDRO CASANOVA</v>
      </c>
      <c r="L1955" s="61" t="str">
        <f>VLOOKUP(Tabla14[[#This Row],[id]],Tabla2[],'aux buscarv'!L$1,FALSE)</f>
        <v>JARDIN EL SUEÑO DEL PRINCIPITO</v>
      </c>
      <c r="M1955" s="61" t="str">
        <f>VLOOKUP(Tabla14[[#This Row],[id]],Tabla2[],'aux buscarv'!M$1,FALSE)</f>
        <v>CARLOS CASARES 5542</v>
      </c>
      <c r="N1955" s="62" t="str">
        <f>VLOOKUP(Tabla14[[#This Row],[id]],Tabla2[],'aux buscarv'!N$1,FALSE)</f>
        <v>https://goo.gl/maps/9iY3E2uERrqU6i787</v>
      </c>
      <c r="O1955" t="s">
        <v>109</v>
      </c>
      <c r="P1955" t="s">
        <v>110</v>
      </c>
      <c r="Q1955" t="s">
        <v>111</v>
      </c>
      <c r="R1955" s="70">
        <v>110</v>
      </c>
    </row>
    <row r="1956" spans="1:18" x14ac:dyDescent="0.25">
      <c r="A1956" t="s">
        <v>1056</v>
      </c>
      <c r="B1956" s="46">
        <f>VLOOKUP(Tabla14[[#This Row],[id]],Tabla2[],'aux buscarv'!B$1,FALSE)</f>
        <v>45037</v>
      </c>
      <c r="C1956" s="61">
        <f>VLOOKUP(Tabla14[[#This Row],[id]],Tabla2[],'aux buscarv'!C$1,FALSE)</f>
        <v>21</v>
      </c>
      <c r="D1956" s="61">
        <f>VLOOKUP(Tabla14[[#This Row],[id]],Tabla2[],'aux buscarv'!D$1,FALSE)</f>
        <v>4</v>
      </c>
      <c r="E1956" s="61">
        <f>VLOOKUP(Tabla14[[#This Row],[id]],Tabla2[],'aux buscarv'!E$1,FALSE)</f>
        <v>2023</v>
      </c>
      <c r="F1956" s="61">
        <f>VLOOKUP(Tabla14[[#This Row],[id]],Tabla2[],'aux buscarv'!F$1,FALSE)</f>
        <v>17</v>
      </c>
      <c r="G1956" s="61" t="str">
        <f>VLOOKUP(Tabla14[[#This Row],[id]],Tabla2[],'aux buscarv'!G$1,FALSE)</f>
        <v>DAPPTE</v>
      </c>
      <c r="H1956" s="61" t="str">
        <f>VLOOKUP(Tabla14[[#This Row],[id]],Tabla2[],'aux buscarv'!H$1,FALSE)</f>
        <v>BUENOS AIRES</v>
      </c>
      <c r="I1956" s="61">
        <f>VLOOKUP(Tabla14[[#This Row],[id]],Tabla2[],'aux buscarv'!I$1,FALSE)</f>
        <v>86</v>
      </c>
      <c r="J1956" s="61" t="str">
        <f>VLOOKUP(Tabla14[[#This Row],[id]],Tabla2[],'aux buscarv'!J$1,FALSE)</f>
        <v>LA MATANZA</v>
      </c>
      <c r="K1956" s="61" t="str">
        <f>VLOOKUP(Tabla14[[#This Row],[id]],Tabla2[],'aux buscarv'!K$1,FALSE)</f>
        <v>ISIDRO CASANOVA</v>
      </c>
      <c r="L1956" s="61" t="str">
        <f>VLOOKUP(Tabla14[[#This Row],[id]],Tabla2[],'aux buscarv'!L$1,FALSE)</f>
        <v>JARDIN EL SUEÑO DEL PRINCIPITO</v>
      </c>
      <c r="M1956" s="61" t="str">
        <f>VLOOKUP(Tabla14[[#This Row],[id]],Tabla2[],'aux buscarv'!M$1,FALSE)</f>
        <v>CARLOS CASARES 5542</v>
      </c>
      <c r="N1956" s="62" t="str">
        <f>VLOOKUP(Tabla14[[#This Row],[id]],Tabla2[],'aux buscarv'!N$1,FALSE)</f>
        <v>https://goo.gl/maps/9iY3E2uERrqU6i787</v>
      </c>
      <c r="O1956" t="s">
        <v>109</v>
      </c>
      <c r="P1956" t="s">
        <v>110</v>
      </c>
      <c r="Q1956" t="s">
        <v>112</v>
      </c>
      <c r="R1956" s="70">
        <v>215</v>
      </c>
    </row>
    <row r="1957" spans="1:18" x14ac:dyDescent="0.25">
      <c r="A1957" t="s">
        <v>1056</v>
      </c>
      <c r="B1957" s="46">
        <f>VLOOKUP(Tabla14[[#This Row],[id]],Tabla2[],'aux buscarv'!B$1,FALSE)</f>
        <v>45037</v>
      </c>
      <c r="C1957" s="61">
        <f>VLOOKUP(Tabla14[[#This Row],[id]],Tabla2[],'aux buscarv'!C$1,FALSE)</f>
        <v>21</v>
      </c>
      <c r="D1957" s="61">
        <f>VLOOKUP(Tabla14[[#This Row],[id]],Tabla2[],'aux buscarv'!D$1,FALSE)</f>
        <v>4</v>
      </c>
      <c r="E1957" s="61">
        <f>VLOOKUP(Tabla14[[#This Row],[id]],Tabla2[],'aux buscarv'!E$1,FALSE)</f>
        <v>2023</v>
      </c>
      <c r="F1957" s="61">
        <f>VLOOKUP(Tabla14[[#This Row],[id]],Tabla2[],'aux buscarv'!F$1,FALSE)</f>
        <v>17</v>
      </c>
      <c r="G1957" s="61" t="str">
        <f>VLOOKUP(Tabla14[[#This Row],[id]],Tabla2[],'aux buscarv'!G$1,FALSE)</f>
        <v>DAPPTE</v>
      </c>
      <c r="H1957" s="61" t="str">
        <f>VLOOKUP(Tabla14[[#This Row],[id]],Tabla2[],'aux buscarv'!H$1,FALSE)</f>
        <v>BUENOS AIRES</v>
      </c>
      <c r="I1957" s="61">
        <f>VLOOKUP(Tabla14[[#This Row],[id]],Tabla2[],'aux buscarv'!I$1,FALSE)</f>
        <v>86</v>
      </c>
      <c r="J1957" s="61" t="str">
        <f>VLOOKUP(Tabla14[[#This Row],[id]],Tabla2[],'aux buscarv'!J$1,FALSE)</f>
        <v>LA MATANZA</v>
      </c>
      <c r="K1957" s="61" t="str">
        <f>VLOOKUP(Tabla14[[#This Row],[id]],Tabla2[],'aux buscarv'!K$1,FALSE)</f>
        <v>ISIDRO CASANOVA</v>
      </c>
      <c r="L1957" s="61" t="str">
        <f>VLOOKUP(Tabla14[[#This Row],[id]],Tabla2[],'aux buscarv'!L$1,FALSE)</f>
        <v>JARDIN EL SUEÑO DEL PRINCIPITO</v>
      </c>
      <c r="M1957" s="61" t="str">
        <f>VLOOKUP(Tabla14[[#This Row],[id]],Tabla2[],'aux buscarv'!M$1,FALSE)</f>
        <v>CARLOS CASARES 5542</v>
      </c>
      <c r="N1957" s="62" t="str">
        <f>VLOOKUP(Tabla14[[#This Row],[id]],Tabla2[],'aux buscarv'!N$1,FALSE)</f>
        <v>https://goo.gl/maps/9iY3E2uERrqU6i787</v>
      </c>
      <c r="O1957" t="s">
        <v>109</v>
      </c>
      <c r="P1957" t="s">
        <v>110</v>
      </c>
      <c r="Q1957" t="s">
        <v>120</v>
      </c>
      <c r="R1957" s="70">
        <v>12</v>
      </c>
    </row>
    <row r="1958" spans="1:18" x14ac:dyDescent="0.25">
      <c r="A1958" t="s">
        <v>1056</v>
      </c>
      <c r="B1958" s="46">
        <f>VLOOKUP(Tabla14[[#This Row],[id]],Tabla2[],'aux buscarv'!B$1,FALSE)</f>
        <v>45037</v>
      </c>
      <c r="C1958" s="61">
        <f>VLOOKUP(Tabla14[[#This Row],[id]],Tabla2[],'aux buscarv'!C$1,FALSE)</f>
        <v>21</v>
      </c>
      <c r="D1958" s="61">
        <f>VLOOKUP(Tabla14[[#This Row],[id]],Tabla2[],'aux buscarv'!D$1,FALSE)</f>
        <v>4</v>
      </c>
      <c r="E1958" s="61">
        <f>VLOOKUP(Tabla14[[#This Row],[id]],Tabla2[],'aux buscarv'!E$1,FALSE)</f>
        <v>2023</v>
      </c>
      <c r="F1958" s="61">
        <f>VLOOKUP(Tabla14[[#This Row],[id]],Tabla2[],'aux buscarv'!F$1,FALSE)</f>
        <v>17</v>
      </c>
      <c r="G1958" s="61" t="str">
        <f>VLOOKUP(Tabla14[[#This Row],[id]],Tabla2[],'aux buscarv'!G$1,FALSE)</f>
        <v>DAPPTE</v>
      </c>
      <c r="H1958" s="61" t="str">
        <f>VLOOKUP(Tabla14[[#This Row],[id]],Tabla2[],'aux buscarv'!H$1,FALSE)</f>
        <v>BUENOS AIRES</v>
      </c>
      <c r="I1958" s="61">
        <f>VLOOKUP(Tabla14[[#This Row],[id]],Tabla2[],'aux buscarv'!I$1,FALSE)</f>
        <v>86</v>
      </c>
      <c r="J1958" s="61" t="str">
        <f>VLOOKUP(Tabla14[[#This Row],[id]],Tabla2[],'aux buscarv'!J$1,FALSE)</f>
        <v>LA MATANZA</v>
      </c>
      <c r="K1958" s="61" t="str">
        <f>VLOOKUP(Tabla14[[#This Row],[id]],Tabla2[],'aux buscarv'!K$1,FALSE)</f>
        <v>ISIDRO CASANOVA</v>
      </c>
      <c r="L1958" s="61" t="str">
        <f>VLOOKUP(Tabla14[[#This Row],[id]],Tabla2[],'aux buscarv'!L$1,FALSE)</f>
        <v>JARDIN EL SUEÑO DEL PRINCIPITO</v>
      </c>
      <c r="M1958" s="61" t="str">
        <f>VLOOKUP(Tabla14[[#This Row],[id]],Tabla2[],'aux buscarv'!M$1,FALSE)</f>
        <v>CARLOS CASARES 5542</v>
      </c>
      <c r="N1958" s="62" t="str">
        <f>VLOOKUP(Tabla14[[#This Row],[id]],Tabla2[],'aux buscarv'!N$1,FALSE)</f>
        <v>https://goo.gl/maps/9iY3E2uERrqU6i787</v>
      </c>
      <c r="O1958" t="s">
        <v>109</v>
      </c>
      <c r="P1958" t="s">
        <v>113</v>
      </c>
      <c r="Q1958" t="s">
        <v>112</v>
      </c>
      <c r="R1958" s="70">
        <v>72</v>
      </c>
    </row>
    <row r="1959" spans="1:18" x14ac:dyDescent="0.25">
      <c r="A1959" t="s">
        <v>1056</v>
      </c>
      <c r="B1959" s="46">
        <f>VLOOKUP(Tabla14[[#This Row],[id]],Tabla2[],'aux buscarv'!B$1,FALSE)</f>
        <v>45037</v>
      </c>
      <c r="C1959" s="61">
        <f>VLOOKUP(Tabla14[[#This Row],[id]],Tabla2[],'aux buscarv'!C$1,FALSE)</f>
        <v>21</v>
      </c>
      <c r="D1959" s="61">
        <f>VLOOKUP(Tabla14[[#This Row],[id]],Tabla2[],'aux buscarv'!D$1,FALSE)</f>
        <v>4</v>
      </c>
      <c r="E1959" s="61">
        <f>VLOOKUP(Tabla14[[#This Row],[id]],Tabla2[],'aux buscarv'!E$1,FALSE)</f>
        <v>2023</v>
      </c>
      <c r="F1959" s="61">
        <f>VLOOKUP(Tabla14[[#This Row],[id]],Tabla2[],'aux buscarv'!F$1,FALSE)</f>
        <v>17</v>
      </c>
      <c r="G1959" s="61" t="str">
        <f>VLOOKUP(Tabla14[[#This Row],[id]],Tabla2[],'aux buscarv'!G$1,FALSE)</f>
        <v>DAPPTE</v>
      </c>
      <c r="H1959" s="61" t="str">
        <f>VLOOKUP(Tabla14[[#This Row],[id]],Tabla2[],'aux buscarv'!H$1,FALSE)</f>
        <v>BUENOS AIRES</v>
      </c>
      <c r="I1959" s="61">
        <f>VLOOKUP(Tabla14[[#This Row],[id]],Tabla2[],'aux buscarv'!I$1,FALSE)</f>
        <v>86</v>
      </c>
      <c r="J1959" s="61" t="str">
        <f>VLOOKUP(Tabla14[[#This Row],[id]],Tabla2[],'aux buscarv'!J$1,FALSE)</f>
        <v>LA MATANZA</v>
      </c>
      <c r="K1959" s="61" t="str">
        <f>VLOOKUP(Tabla14[[#This Row],[id]],Tabla2[],'aux buscarv'!K$1,FALSE)</f>
        <v>ISIDRO CASANOVA</v>
      </c>
      <c r="L1959" s="61" t="str">
        <f>VLOOKUP(Tabla14[[#This Row],[id]],Tabla2[],'aux buscarv'!L$1,FALSE)</f>
        <v>JARDIN EL SUEÑO DEL PRINCIPITO</v>
      </c>
      <c r="M1959" s="61" t="str">
        <f>VLOOKUP(Tabla14[[#This Row],[id]],Tabla2[],'aux buscarv'!M$1,FALSE)</f>
        <v>CARLOS CASARES 5542</v>
      </c>
      <c r="N1959" s="62" t="str">
        <f>VLOOKUP(Tabla14[[#This Row],[id]],Tabla2[],'aux buscarv'!N$1,FALSE)</f>
        <v>https://goo.gl/maps/9iY3E2uERrqU6i787</v>
      </c>
      <c r="O1959" t="s">
        <v>114</v>
      </c>
      <c r="P1959" t="s">
        <v>115</v>
      </c>
      <c r="Q1959" t="s">
        <v>111</v>
      </c>
      <c r="R1959" s="70">
        <v>32</v>
      </c>
    </row>
    <row r="1960" spans="1:18" x14ac:dyDescent="0.25">
      <c r="A1960" t="s">
        <v>1056</v>
      </c>
      <c r="B1960" s="46">
        <f>VLOOKUP(Tabla14[[#This Row],[id]],Tabla2[],'aux buscarv'!B$1,FALSE)</f>
        <v>45037</v>
      </c>
      <c r="C1960" s="61">
        <f>VLOOKUP(Tabla14[[#This Row],[id]],Tabla2[],'aux buscarv'!C$1,FALSE)</f>
        <v>21</v>
      </c>
      <c r="D1960" s="61">
        <f>VLOOKUP(Tabla14[[#This Row],[id]],Tabla2[],'aux buscarv'!D$1,FALSE)</f>
        <v>4</v>
      </c>
      <c r="E1960" s="61">
        <f>VLOOKUP(Tabla14[[#This Row],[id]],Tabla2[],'aux buscarv'!E$1,FALSE)</f>
        <v>2023</v>
      </c>
      <c r="F1960" s="61">
        <f>VLOOKUP(Tabla14[[#This Row],[id]],Tabla2[],'aux buscarv'!F$1,FALSE)</f>
        <v>17</v>
      </c>
      <c r="G1960" s="61" t="str">
        <f>VLOOKUP(Tabla14[[#This Row],[id]],Tabla2[],'aux buscarv'!G$1,FALSE)</f>
        <v>DAPPTE</v>
      </c>
      <c r="H1960" s="61" t="str">
        <f>VLOOKUP(Tabla14[[#This Row],[id]],Tabla2[],'aux buscarv'!H$1,FALSE)</f>
        <v>BUENOS AIRES</v>
      </c>
      <c r="I1960" s="61">
        <f>VLOOKUP(Tabla14[[#This Row],[id]],Tabla2[],'aux buscarv'!I$1,FALSE)</f>
        <v>86</v>
      </c>
      <c r="J1960" s="61" t="str">
        <f>VLOOKUP(Tabla14[[#This Row],[id]],Tabla2[],'aux buscarv'!J$1,FALSE)</f>
        <v>LA MATANZA</v>
      </c>
      <c r="K1960" s="61" t="str">
        <f>VLOOKUP(Tabla14[[#This Row],[id]],Tabla2[],'aux buscarv'!K$1,FALSE)</f>
        <v>ISIDRO CASANOVA</v>
      </c>
      <c r="L1960" s="61" t="str">
        <f>VLOOKUP(Tabla14[[#This Row],[id]],Tabla2[],'aux buscarv'!L$1,FALSE)</f>
        <v>JARDIN EL SUEÑO DEL PRINCIPITO</v>
      </c>
      <c r="M1960" s="61" t="str">
        <f>VLOOKUP(Tabla14[[#This Row],[id]],Tabla2[],'aux buscarv'!M$1,FALSE)</f>
        <v>CARLOS CASARES 5542</v>
      </c>
      <c r="N1960" s="62" t="str">
        <f>VLOOKUP(Tabla14[[#This Row],[id]],Tabla2[],'aux buscarv'!N$1,FALSE)</f>
        <v>https://goo.gl/maps/9iY3E2uERrqU6i787</v>
      </c>
      <c r="O1960" t="s">
        <v>114</v>
      </c>
      <c r="P1960" t="s">
        <v>123</v>
      </c>
      <c r="Q1960" t="s">
        <v>124</v>
      </c>
      <c r="R1960" s="70">
        <v>10</v>
      </c>
    </row>
    <row r="1961" spans="1:18" x14ac:dyDescent="0.25">
      <c r="A1961" t="s">
        <v>1056</v>
      </c>
      <c r="B1961" s="46">
        <f>VLOOKUP(Tabla14[[#This Row],[id]],Tabla2[],'aux buscarv'!B$1,FALSE)</f>
        <v>45037</v>
      </c>
      <c r="C1961" s="61">
        <f>VLOOKUP(Tabla14[[#This Row],[id]],Tabla2[],'aux buscarv'!C$1,FALSE)</f>
        <v>21</v>
      </c>
      <c r="D1961" s="61">
        <f>VLOOKUP(Tabla14[[#This Row],[id]],Tabla2[],'aux buscarv'!D$1,FALSE)</f>
        <v>4</v>
      </c>
      <c r="E1961" s="61">
        <f>VLOOKUP(Tabla14[[#This Row],[id]],Tabla2[],'aux buscarv'!E$1,FALSE)</f>
        <v>2023</v>
      </c>
      <c r="F1961" s="61">
        <f>VLOOKUP(Tabla14[[#This Row],[id]],Tabla2[],'aux buscarv'!F$1,FALSE)</f>
        <v>17</v>
      </c>
      <c r="G1961" s="61" t="str">
        <f>VLOOKUP(Tabla14[[#This Row],[id]],Tabla2[],'aux buscarv'!G$1,FALSE)</f>
        <v>DAPPTE</v>
      </c>
      <c r="H1961" s="61" t="str">
        <f>VLOOKUP(Tabla14[[#This Row],[id]],Tabla2[],'aux buscarv'!H$1,FALSE)</f>
        <v>BUENOS AIRES</v>
      </c>
      <c r="I1961" s="61">
        <f>VLOOKUP(Tabla14[[#This Row],[id]],Tabla2[],'aux buscarv'!I$1,FALSE)</f>
        <v>86</v>
      </c>
      <c r="J1961" s="61" t="str">
        <f>VLOOKUP(Tabla14[[#This Row],[id]],Tabla2[],'aux buscarv'!J$1,FALSE)</f>
        <v>LA MATANZA</v>
      </c>
      <c r="K1961" s="61" t="str">
        <f>VLOOKUP(Tabla14[[#This Row],[id]],Tabla2[],'aux buscarv'!K$1,FALSE)</f>
        <v>ISIDRO CASANOVA</v>
      </c>
      <c r="L1961" s="61" t="str">
        <f>VLOOKUP(Tabla14[[#This Row],[id]],Tabla2[],'aux buscarv'!L$1,FALSE)</f>
        <v>JARDIN EL SUEÑO DEL PRINCIPITO</v>
      </c>
      <c r="M1961" s="61" t="str">
        <f>VLOOKUP(Tabla14[[#This Row],[id]],Tabla2[],'aux buscarv'!M$1,FALSE)</f>
        <v>CARLOS CASARES 5542</v>
      </c>
      <c r="N1961" s="62" t="str">
        <f>VLOOKUP(Tabla14[[#This Row],[id]],Tabla2[],'aux buscarv'!N$1,FALSE)</f>
        <v>https://goo.gl/maps/9iY3E2uERrqU6i787</v>
      </c>
      <c r="O1961" t="s">
        <v>114</v>
      </c>
      <c r="P1961" t="s">
        <v>123</v>
      </c>
      <c r="Q1961" t="s">
        <v>111</v>
      </c>
      <c r="R1961" s="70">
        <v>141</v>
      </c>
    </row>
    <row r="1962" spans="1:18" x14ac:dyDescent="0.25">
      <c r="A1962" t="s">
        <v>1132</v>
      </c>
      <c r="B1962" s="46">
        <f>VLOOKUP(Tabla14[[#This Row],[id]],Tabla2[],'aux buscarv'!B$1,FALSE)</f>
        <v>45040</v>
      </c>
      <c r="C1962" s="61">
        <f>VLOOKUP(Tabla14[[#This Row],[id]],Tabla2[],'aux buscarv'!C$1,FALSE)</f>
        <v>24</v>
      </c>
      <c r="D1962" s="61">
        <f>VLOOKUP(Tabla14[[#This Row],[id]],Tabla2[],'aux buscarv'!D$1,FALSE)</f>
        <v>4</v>
      </c>
      <c r="E1962" s="61">
        <f>VLOOKUP(Tabla14[[#This Row],[id]],Tabla2[],'aux buscarv'!E$1,FALSE)</f>
        <v>2023</v>
      </c>
      <c r="F1962" s="61">
        <f>VLOOKUP(Tabla14[[#This Row],[id]],Tabla2[],'aux buscarv'!F$1,FALSE)</f>
        <v>18</v>
      </c>
      <c r="G1962" s="61" t="str">
        <f>VLOOKUP(Tabla14[[#This Row],[id]],Tabla2[],'aux buscarv'!G$1,FALSE)</f>
        <v>DAPPTE</v>
      </c>
      <c r="H1962" s="61" t="str">
        <f>VLOOKUP(Tabla14[[#This Row],[id]],Tabla2[],'aux buscarv'!H$1,FALSE)</f>
        <v>CABA</v>
      </c>
      <c r="I1962" s="61">
        <f>VLOOKUP(Tabla14[[#This Row],[id]],Tabla2[],'aux buscarv'!I$1,FALSE)</f>
        <v>93</v>
      </c>
      <c r="J1962" s="61" t="str">
        <f>VLOOKUP(Tabla14[[#This Row],[id]],Tabla2[],'aux buscarv'!J$1,FALSE)</f>
        <v>COMUNA 1</v>
      </c>
      <c r="K1962" s="61" t="str">
        <f>VLOOKUP(Tabla14[[#This Row],[id]],Tabla2[],'aux buscarv'!K$1,FALSE)</f>
        <v>CONSTITUCION</v>
      </c>
      <c r="L1962" s="61" t="str">
        <f>VLOOKUP(Tabla14[[#This Row],[id]],Tabla2[],'aux buscarv'!L$1,FALSE)</f>
        <v>PLAZA DE TREN CONSTITUCION HALL CENTRAL ANDEN 14</v>
      </c>
      <c r="M1962" s="61" t="str">
        <f>VLOOKUP(Tabla14[[#This Row],[id]],Tabla2[],'aux buscarv'!M$1,FALSE)</f>
        <v>BRASIL 1128</v>
      </c>
      <c r="N1962" s="62" t="str">
        <f>VLOOKUP(Tabla14[[#This Row],[id]],Tabla2[],'aux buscarv'!N$1,FALSE)</f>
        <v>https://goo.gl/maps/uprzs4Mxs4X5b2LX6</v>
      </c>
      <c r="O1962" t="s">
        <v>109</v>
      </c>
      <c r="P1962" t="s">
        <v>110</v>
      </c>
      <c r="Q1962" t="s">
        <v>111</v>
      </c>
      <c r="R1962" s="70">
        <v>96</v>
      </c>
    </row>
    <row r="1963" spans="1:18" x14ac:dyDescent="0.25">
      <c r="A1963" t="s">
        <v>1132</v>
      </c>
      <c r="B1963" s="46">
        <f>VLOOKUP(Tabla14[[#This Row],[id]],Tabla2[],'aux buscarv'!B$1,FALSE)</f>
        <v>45040</v>
      </c>
      <c r="C1963" s="61">
        <f>VLOOKUP(Tabla14[[#This Row],[id]],Tabla2[],'aux buscarv'!C$1,FALSE)</f>
        <v>24</v>
      </c>
      <c r="D1963" s="61">
        <f>VLOOKUP(Tabla14[[#This Row],[id]],Tabla2[],'aux buscarv'!D$1,FALSE)</f>
        <v>4</v>
      </c>
      <c r="E1963" s="61">
        <f>VLOOKUP(Tabla14[[#This Row],[id]],Tabla2[],'aux buscarv'!E$1,FALSE)</f>
        <v>2023</v>
      </c>
      <c r="F1963" s="61">
        <f>VLOOKUP(Tabla14[[#This Row],[id]],Tabla2[],'aux buscarv'!F$1,FALSE)</f>
        <v>18</v>
      </c>
      <c r="G1963" s="61" t="str">
        <f>VLOOKUP(Tabla14[[#This Row],[id]],Tabla2[],'aux buscarv'!G$1,FALSE)</f>
        <v>DAPPTE</v>
      </c>
      <c r="H1963" s="61" t="str">
        <f>VLOOKUP(Tabla14[[#This Row],[id]],Tabla2[],'aux buscarv'!H$1,FALSE)</f>
        <v>CABA</v>
      </c>
      <c r="I1963" s="61">
        <f>VLOOKUP(Tabla14[[#This Row],[id]],Tabla2[],'aux buscarv'!I$1,FALSE)</f>
        <v>93</v>
      </c>
      <c r="J1963" s="61" t="str">
        <f>VLOOKUP(Tabla14[[#This Row],[id]],Tabla2[],'aux buscarv'!J$1,FALSE)</f>
        <v>COMUNA 1</v>
      </c>
      <c r="K1963" s="61" t="str">
        <f>VLOOKUP(Tabla14[[#This Row],[id]],Tabla2[],'aux buscarv'!K$1,FALSE)</f>
        <v>CONSTITUCION</v>
      </c>
      <c r="L1963" s="61" t="str">
        <f>VLOOKUP(Tabla14[[#This Row],[id]],Tabla2[],'aux buscarv'!L$1,FALSE)</f>
        <v>PLAZA DE TREN CONSTITUCION HALL CENTRAL ANDEN 14</v>
      </c>
      <c r="M1963" s="61" t="str">
        <f>VLOOKUP(Tabla14[[#This Row],[id]],Tabla2[],'aux buscarv'!M$1,FALSE)</f>
        <v>BRASIL 1128</v>
      </c>
      <c r="N1963" s="62" t="str">
        <f>VLOOKUP(Tabla14[[#This Row],[id]],Tabla2[],'aux buscarv'!N$1,FALSE)</f>
        <v>https://goo.gl/maps/uprzs4Mxs4X5b2LX6</v>
      </c>
      <c r="O1963" t="s">
        <v>109</v>
      </c>
      <c r="P1963" t="s">
        <v>110</v>
      </c>
      <c r="Q1963" t="s">
        <v>112</v>
      </c>
      <c r="R1963" s="70">
        <v>202</v>
      </c>
    </row>
    <row r="1964" spans="1:18" x14ac:dyDescent="0.25">
      <c r="A1964" t="s">
        <v>1132</v>
      </c>
      <c r="B1964" s="46">
        <f>VLOOKUP(Tabla14[[#This Row],[id]],Tabla2[],'aux buscarv'!B$1,FALSE)</f>
        <v>45040</v>
      </c>
      <c r="C1964" s="61">
        <f>VLOOKUP(Tabla14[[#This Row],[id]],Tabla2[],'aux buscarv'!C$1,FALSE)</f>
        <v>24</v>
      </c>
      <c r="D1964" s="61">
        <f>VLOOKUP(Tabla14[[#This Row],[id]],Tabla2[],'aux buscarv'!D$1,FALSE)</f>
        <v>4</v>
      </c>
      <c r="E1964" s="61">
        <f>VLOOKUP(Tabla14[[#This Row],[id]],Tabla2[],'aux buscarv'!E$1,FALSE)</f>
        <v>2023</v>
      </c>
      <c r="F1964" s="61">
        <f>VLOOKUP(Tabla14[[#This Row],[id]],Tabla2[],'aux buscarv'!F$1,FALSE)</f>
        <v>18</v>
      </c>
      <c r="G1964" s="61" t="str">
        <f>VLOOKUP(Tabla14[[#This Row],[id]],Tabla2[],'aux buscarv'!G$1,FALSE)</f>
        <v>DAPPTE</v>
      </c>
      <c r="H1964" s="61" t="str">
        <f>VLOOKUP(Tabla14[[#This Row],[id]],Tabla2[],'aux buscarv'!H$1,FALSE)</f>
        <v>CABA</v>
      </c>
      <c r="I1964" s="61">
        <f>VLOOKUP(Tabla14[[#This Row],[id]],Tabla2[],'aux buscarv'!I$1,FALSE)</f>
        <v>93</v>
      </c>
      <c r="J1964" s="61" t="str">
        <f>VLOOKUP(Tabla14[[#This Row],[id]],Tabla2[],'aux buscarv'!J$1,FALSE)</f>
        <v>COMUNA 1</v>
      </c>
      <c r="K1964" s="61" t="str">
        <f>VLOOKUP(Tabla14[[#This Row],[id]],Tabla2[],'aux buscarv'!K$1,FALSE)</f>
        <v>CONSTITUCION</v>
      </c>
      <c r="L1964" s="61" t="str">
        <f>VLOOKUP(Tabla14[[#This Row],[id]],Tabla2[],'aux buscarv'!L$1,FALSE)</f>
        <v>PLAZA DE TREN CONSTITUCION HALL CENTRAL ANDEN 14</v>
      </c>
      <c r="M1964" s="61" t="str">
        <f>VLOOKUP(Tabla14[[#This Row],[id]],Tabla2[],'aux buscarv'!M$1,FALSE)</f>
        <v>BRASIL 1128</v>
      </c>
      <c r="N1964" s="62" t="str">
        <f>VLOOKUP(Tabla14[[#This Row],[id]],Tabla2[],'aux buscarv'!N$1,FALSE)</f>
        <v>https://goo.gl/maps/uprzs4Mxs4X5b2LX6</v>
      </c>
      <c r="O1964" t="s">
        <v>109</v>
      </c>
      <c r="P1964" t="s">
        <v>110</v>
      </c>
      <c r="Q1964" t="s">
        <v>120</v>
      </c>
      <c r="R1964" s="70">
        <v>2</v>
      </c>
    </row>
    <row r="1965" spans="1:18" x14ac:dyDescent="0.25">
      <c r="A1965" t="s">
        <v>1132</v>
      </c>
      <c r="B1965" s="46">
        <f>VLOOKUP(Tabla14[[#This Row],[id]],Tabla2[],'aux buscarv'!B$1,FALSE)</f>
        <v>45040</v>
      </c>
      <c r="C1965" s="61">
        <f>VLOOKUP(Tabla14[[#This Row],[id]],Tabla2[],'aux buscarv'!C$1,FALSE)</f>
        <v>24</v>
      </c>
      <c r="D1965" s="61">
        <f>VLOOKUP(Tabla14[[#This Row],[id]],Tabla2[],'aux buscarv'!D$1,FALSE)</f>
        <v>4</v>
      </c>
      <c r="E1965" s="61">
        <f>VLOOKUP(Tabla14[[#This Row],[id]],Tabla2[],'aux buscarv'!E$1,FALSE)</f>
        <v>2023</v>
      </c>
      <c r="F1965" s="61">
        <f>VLOOKUP(Tabla14[[#This Row],[id]],Tabla2[],'aux buscarv'!F$1,FALSE)</f>
        <v>18</v>
      </c>
      <c r="G1965" s="61" t="str">
        <f>VLOOKUP(Tabla14[[#This Row],[id]],Tabla2[],'aux buscarv'!G$1,FALSE)</f>
        <v>DAPPTE</v>
      </c>
      <c r="H1965" s="61" t="str">
        <f>VLOOKUP(Tabla14[[#This Row],[id]],Tabla2[],'aux buscarv'!H$1,FALSE)</f>
        <v>CABA</v>
      </c>
      <c r="I1965" s="61">
        <f>VLOOKUP(Tabla14[[#This Row],[id]],Tabla2[],'aux buscarv'!I$1,FALSE)</f>
        <v>93</v>
      </c>
      <c r="J1965" s="61" t="str">
        <f>VLOOKUP(Tabla14[[#This Row],[id]],Tabla2[],'aux buscarv'!J$1,FALSE)</f>
        <v>COMUNA 1</v>
      </c>
      <c r="K1965" s="61" t="str">
        <f>VLOOKUP(Tabla14[[#This Row],[id]],Tabla2[],'aux buscarv'!K$1,FALSE)</f>
        <v>CONSTITUCION</v>
      </c>
      <c r="L1965" s="61" t="str">
        <f>VLOOKUP(Tabla14[[#This Row],[id]],Tabla2[],'aux buscarv'!L$1,FALSE)</f>
        <v>PLAZA DE TREN CONSTITUCION HALL CENTRAL ANDEN 14</v>
      </c>
      <c r="M1965" s="61" t="str">
        <f>VLOOKUP(Tabla14[[#This Row],[id]],Tabla2[],'aux buscarv'!M$1,FALSE)</f>
        <v>BRASIL 1128</v>
      </c>
      <c r="N1965" s="62" t="str">
        <f>VLOOKUP(Tabla14[[#This Row],[id]],Tabla2[],'aux buscarv'!N$1,FALSE)</f>
        <v>https://goo.gl/maps/uprzs4Mxs4X5b2LX6</v>
      </c>
      <c r="O1965" t="s">
        <v>109</v>
      </c>
      <c r="P1965" t="s">
        <v>113</v>
      </c>
      <c r="Q1965" t="s">
        <v>112</v>
      </c>
      <c r="R1965" s="70">
        <v>43</v>
      </c>
    </row>
    <row r="1966" spans="1:18" x14ac:dyDescent="0.25">
      <c r="A1966" t="s">
        <v>1132</v>
      </c>
      <c r="B1966" s="46">
        <f>VLOOKUP(Tabla14[[#This Row],[id]],Tabla2[],'aux buscarv'!B$1,FALSE)</f>
        <v>45040</v>
      </c>
      <c r="C1966" s="61">
        <f>VLOOKUP(Tabla14[[#This Row],[id]],Tabla2[],'aux buscarv'!C$1,FALSE)</f>
        <v>24</v>
      </c>
      <c r="D1966" s="61">
        <f>VLOOKUP(Tabla14[[#This Row],[id]],Tabla2[],'aux buscarv'!D$1,FALSE)</f>
        <v>4</v>
      </c>
      <c r="E1966" s="61">
        <f>VLOOKUP(Tabla14[[#This Row],[id]],Tabla2[],'aux buscarv'!E$1,FALSE)</f>
        <v>2023</v>
      </c>
      <c r="F1966" s="61">
        <f>VLOOKUP(Tabla14[[#This Row],[id]],Tabla2[],'aux buscarv'!F$1,FALSE)</f>
        <v>18</v>
      </c>
      <c r="G1966" s="61" t="str">
        <f>VLOOKUP(Tabla14[[#This Row],[id]],Tabla2[],'aux buscarv'!G$1,FALSE)</f>
        <v>DAPPTE</v>
      </c>
      <c r="H1966" s="61" t="str">
        <f>VLOOKUP(Tabla14[[#This Row],[id]],Tabla2[],'aux buscarv'!H$1,FALSE)</f>
        <v>CABA</v>
      </c>
      <c r="I1966" s="61">
        <f>VLOOKUP(Tabla14[[#This Row],[id]],Tabla2[],'aux buscarv'!I$1,FALSE)</f>
        <v>93</v>
      </c>
      <c r="J1966" s="61" t="str">
        <f>VLOOKUP(Tabla14[[#This Row],[id]],Tabla2[],'aux buscarv'!J$1,FALSE)</f>
        <v>COMUNA 1</v>
      </c>
      <c r="K1966" s="61" t="str">
        <f>VLOOKUP(Tabla14[[#This Row],[id]],Tabla2[],'aux buscarv'!K$1,FALSE)</f>
        <v>CONSTITUCION</v>
      </c>
      <c r="L1966" s="61" t="str">
        <f>VLOOKUP(Tabla14[[#This Row],[id]],Tabla2[],'aux buscarv'!L$1,FALSE)</f>
        <v>PLAZA DE TREN CONSTITUCION HALL CENTRAL ANDEN 14</v>
      </c>
      <c r="M1966" s="61" t="str">
        <f>VLOOKUP(Tabla14[[#This Row],[id]],Tabla2[],'aux buscarv'!M$1,FALSE)</f>
        <v>BRASIL 1128</v>
      </c>
      <c r="N1966" s="62" t="str">
        <f>VLOOKUP(Tabla14[[#This Row],[id]],Tabla2[],'aux buscarv'!N$1,FALSE)</f>
        <v>https://goo.gl/maps/uprzs4Mxs4X5b2LX6</v>
      </c>
      <c r="O1966" t="s">
        <v>114</v>
      </c>
      <c r="P1966" t="s">
        <v>115</v>
      </c>
      <c r="Q1966" t="s">
        <v>111</v>
      </c>
      <c r="R1966" s="70">
        <v>58</v>
      </c>
    </row>
    <row r="1967" spans="1:18" x14ac:dyDescent="0.25">
      <c r="A1967" t="s">
        <v>1125</v>
      </c>
      <c r="B1967" s="46">
        <f>VLOOKUP(Tabla14[[#This Row],[id]],Tabla2[],'aux buscarv'!B$1,FALSE)</f>
        <v>45040</v>
      </c>
      <c r="C1967" s="61">
        <f>VLOOKUP(Tabla14[[#This Row],[id]],Tabla2[],'aux buscarv'!C$1,FALSE)</f>
        <v>24</v>
      </c>
      <c r="D1967" s="61">
        <f>VLOOKUP(Tabla14[[#This Row],[id]],Tabla2[],'aux buscarv'!D$1,FALSE)</f>
        <v>4</v>
      </c>
      <c r="E1967" s="61">
        <f>VLOOKUP(Tabla14[[#This Row],[id]],Tabla2[],'aux buscarv'!E$1,FALSE)</f>
        <v>2023</v>
      </c>
      <c r="F1967" s="61">
        <f>VLOOKUP(Tabla14[[#This Row],[id]],Tabla2[],'aux buscarv'!F$1,FALSE)</f>
        <v>18</v>
      </c>
      <c r="G1967" s="61" t="str">
        <f>VLOOKUP(Tabla14[[#This Row],[id]],Tabla2[],'aux buscarv'!G$1,FALSE)</f>
        <v>DAPPTE</v>
      </c>
      <c r="H1967" s="61" t="str">
        <f>VLOOKUP(Tabla14[[#This Row],[id]],Tabla2[],'aux buscarv'!H$1,FALSE)</f>
        <v>CABA</v>
      </c>
      <c r="I1967" s="61">
        <f>VLOOKUP(Tabla14[[#This Row],[id]],Tabla2[],'aux buscarv'!I$1,FALSE)</f>
        <v>92</v>
      </c>
      <c r="J1967" s="61" t="str">
        <f>VLOOKUP(Tabla14[[#This Row],[id]],Tabla2[],'aux buscarv'!J$1,FALSE)</f>
        <v>COMUNA 3</v>
      </c>
      <c r="K1967" s="61" t="str">
        <f>VLOOKUP(Tabla14[[#This Row],[id]],Tabla2[],'aux buscarv'!K$1,FALSE)</f>
        <v>BALVANERA</v>
      </c>
      <c r="L1967" s="61" t="str">
        <f>VLOOKUP(Tabla14[[#This Row],[id]],Tabla2[],'aux buscarv'!L$1,FALSE)</f>
        <v>ESTACION ONCE</v>
      </c>
      <c r="M1967" s="61" t="str">
        <f>VLOOKUP(Tabla14[[#This Row],[id]],Tabla2[],'aux buscarv'!M$1,FALSE)</f>
        <v>BARTOLOME MITRE Y AV PUEYRREDON</v>
      </c>
      <c r="N1967" s="62" t="str">
        <f>VLOOKUP(Tabla14[[#This Row],[id]],Tabla2[],'aux buscarv'!N$1,FALSE)</f>
        <v>https://goo.gl/maps/ahHan8JtXPwvyRvL9</v>
      </c>
      <c r="O1967" t="s">
        <v>109</v>
      </c>
      <c r="P1967" t="s">
        <v>110</v>
      </c>
      <c r="Q1967" t="s">
        <v>111</v>
      </c>
      <c r="R1967" s="70">
        <v>89</v>
      </c>
    </row>
    <row r="1968" spans="1:18" x14ac:dyDescent="0.25">
      <c r="A1968" t="s">
        <v>1125</v>
      </c>
      <c r="B1968" s="46">
        <f>VLOOKUP(Tabla14[[#This Row],[id]],Tabla2[],'aux buscarv'!B$1,FALSE)</f>
        <v>45040</v>
      </c>
      <c r="C1968" s="61">
        <f>VLOOKUP(Tabla14[[#This Row],[id]],Tabla2[],'aux buscarv'!C$1,FALSE)</f>
        <v>24</v>
      </c>
      <c r="D1968" s="61">
        <f>VLOOKUP(Tabla14[[#This Row],[id]],Tabla2[],'aux buscarv'!D$1,FALSE)</f>
        <v>4</v>
      </c>
      <c r="E1968" s="61">
        <f>VLOOKUP(Tabla14[[#This Row],[id]],Tabla2[],'aux buscarv'!E$1,FALSE)</f>
        <v>2023</v>
      </c>
      <c r="F1968" s="61">
        <f>VLOOKUP(Tabla14[[#This Row],[id]],Tabla2[],'aux buscarv'!F$1,FALSE)</f>
        <v>18</v>
      </c>
      <c r="G1968" s="61" t="str">
        <f>VLOOKUP(Tabla14[[#This Row],[id]],Tabla2[],'aux buscarv'!G$1,FALSE)</f>
        <v>DAPPTE</v>
      </c>
      <c r="H1968" s="61" t="str">
        <f>VLOOKUP(Tabla14[[#This Row],[id]],Tabla2[],'aux buscarv'!H$1,FALSE)</f>
        <v>CABA</v>
      </c>
      <c r="I1968" s="61">
        <f>VLOOKUP(Tabla14[[#This Row],[id]],Tabla2[],'aux buscarv'!I$1,FALSE)</f>
        <v>92</v>
      </c>
      <c r="J1968" s="61" t="str">
        <f>VLOOKUP(Tabla14[[#This Row],[id]],Tabla2[],'aux buscarv'!J$1,FALSE)</f>
        <v>COMUNA 3</v>
      </c>
      <c r="K1968" s="61" t="str">
        <f>VLOOKUP(Tabla14[[#This Row],[id]],Tabla2[],'aux buscarv'!K$1,FALSE)</f>
        <v>BALVANERA</v>
      </c>
      <c r="L1968" s="61" t="str">
        <f>VLOOKUP(Tabla14[[#This Row],[id]],Tabla2[],'aux buscarv'!L$1,FALSE)</f>
        <v>ESTACION ONCE</v>
      </c>
      <c r="M1968" s="61" t="str">
        <f>VLOOKUP(Tabla14[[#This Row],[id]],Tabla2[],'aux buscarv'!M$1,FALSE)</f>
        <v>BARTOLOME MITRE Y AV PUEYRREDON</v>
      </c>
      <c r="N1968" s="62" t="str">
        <f>VLOOKUP(Tabla14[[#This Row],[id]],Tabla2[],'aux buscarv'!N$1,FALSE)</f>
        <v>https://goo.gl/maps/ahHan8JtXPwvyRvL9</v>
      </c>
      <c r="O1968" t="s">
        <v>109</v>
      </c>
      <c r="P1968" t="s">
        <v>110</v>
      </c>
      <c r="Q1968" t="s">
        <v>112</v>
      </c>
      <c r="R1968" s="70">
        <v>165</v>
      </c>
    </row>
    <row r="1969" spans="1:18" x14ac:dyDescent="0.25">
      <c r="A1969" t="s">
        <v>1125</v>
      </c>
      <c r="B1969" s="46">
        <f>VLOOKUP(Tabla14[[#This Row],[id]],Tabla2[],'aux buscarv'!B$1,FALSE)</f>
        <v>45040</v>
      </c>
      <c r="C1969" s="61">
        <f>VLOOKUP(Tabla14[[#This Row],[id]],Tabla2[],'aux buscarv'!C$1,FALSE)</f>
        <v>24</v>
      </c>
      <c r="D1969" s="61">
        <f>VLOOKUP(Tabla14[[#This Row],[id]],Tabla2[],'aux buscarv'!D$1,FALSE)</f>
        <v>4</v>
      </c>
      <c r="E1969" s="61">
        <f>VLOOKUP(Tabla14[[#This Row],[id]],Tabla2[],'aux buscarv'!E$1,FALSE)</f>
        <v>2023</v>
      </c>
      <c r="F1969" s="61">
        <f>VLOOKUP(Tabla14[[#This Row],[id]],Tabla2[],'aux buscarv'!F$1,FALSE)</f>
        <v>18</v>
      </c>
      <c r="G1969" s="61" t="str">
        <f>VLOOKUP(Tabla14[[#This Row],[id]],Tabla2[],'aux buscarv'!G$1,FALSE)</f>
        <v>DAPPTE</v>
      </c>
      <c r="H1969" s="61" t="str">
        <f>VLOOKUP(Tabla14[[#This Row],[id]],Tabla2[],'aux buscarv'!H$1,FALSE)</f>
        <v>CABA</v>
      </c>
      <c r="I1969" s="61">
        <f>VLOOKUP(Tabla14[[#This Row],[id]],Tabla2[],'aux buscarv'!I$1,FALSE)</f>
        <v>92</v>
      </c>
      <c r="J1969" s="61" t="str">
        <f>VLOOKUP(Tabla14[[#This Row],[id]],Tabla2[],'aux buscarv'!J$1,FALSE)</f>
        <v>COMUNA 3</v>
      </c>
      <c r="K1969" s="61" t="str">
        <f>VLOOKUP(Tabla14[[#This Row],[id]],Tabla2[],'aux buscarv'!K$1,FALSE)</f>
        <v>BALVANERA</v>
      </c>
      <c r="L1969" s="61" t="str">
        <f>VLOOKUP(Tabla14[[#This Row],[id]],Tabla2[],'aux buscarv'!L$1,FALSE)</f>
        <v>ESTACION ONCE</v>
      </c>
      <c r="M1969" s="61" t="str">
        <f>VLOOKUP(Tabla14[[#This Row],[id]],Tabla2[],'aux buscarv'!M$1,FALSE)</f>
        <v>BARTOLOME MITRE Y AV PUEYRREDON</v>
      </c>
      <c r="N1969" s="62" t="str">
        <f>VLOOKUP(Tabla14[[#This Row],[id]],Tabla2[],'aux buscarv'!N$1,FALSE)</f>
        <v>https://goo.gl/maps/ahHan8JtXPwvyRvL9</v>
      </c>
      <c r="O1969" t="s">
        <v>109</v>
      </c>
      <c r="P1969" t="s">
        <v>113</v>
      </c>
      <c r="Q1969" t="s">
        <v>112</v>
      </c>
      <c r="R1969" s="70">
        <v>36</v>
      </c>
    </row>
    <row r="1970" spans="1:18" x14ac:dyDescent="0.25">
      <c r="A1970" t="s">
        <v>1125</v>
      </c>
      <c r="B1970" s="46">
        <f>VLOOKUP(Tabla14[[#This Row],[id]],Tabla2[],'aux buscarv'!B$1,FALSE)</f>
        <v>45040</v>
      </c>
      <c r="C1970" s="61">
        <f>VLOOKUP(Tabla14[[#This Row],[id]],Tabla2[],'aux buscarv'!C$1,FALSE)</f>
        <v>24</v>
      </c>
      <c r="D1970" s="61">
        <f>VLOOKUP(Tabla14[[#This Row],[id]],Tabla2[],'aux buscarv'!D$1,FALSE)</f>
        <v>4</v>
      </c>
      <c r="E1970" s="61">
        <f>VLOOKUP(Tabla14[[#This Row],[id]],Tabla2[],'aux buscarv'!E$1,FALSE)</f>
        <v>2023</v>
      </c>
      <c r="F1970" s="61">
        <f>VLOOKUP(Tabla14[[#This Row],[id]],Tabla2[],'aux buscarv'!F$1,FALSE)</f>
        <v>18</v>
      </c>
      <c r="G1970" s="61" t="str">
        <f>VLOOKUP(Tabla14[[#This Row],[id]],Tabla2[],'aux buscarv'!G$1,FALSE)</f>
        <v>DAPPTE</v>
      </c>
      <c r="H1970" s="61" t="str">
        <f>VLOOKUP(Tabla14[[#This Row],[id]],Tabla2[],'aux buscarv'!H$1,FALSE)</f>
        <v>CABA</v>
      </c>
      <c r="I1970" s="61">
        <f>VLOOKUP(Tabla14[[#This Row],[id]],Tabla2[],'aux buscarv'!I$1,FALSE)</f>
        <v>92</v>
      </c>
      <c r="J1970" s="61" t="str">
        <f>VLOOKUP(Tabla14[[#This Row],[id]],Tabla2[],'aux buscarv'!J$1,FALSE)</f>
        <v>COMUNA 3</v>
      </c>
      <c r="K1970" s="61" t="str">
        <f>VLOOKUP(Tabla14[[#This Row],[id]],Tabla2[],'aux buscarv'!K$1,FALSE)</f>
        <v>BALVANERA</v>
      </c>
      <c r="L1970" s="61" t="str">
        <f>VLOOKUP(Tabla14[[#This Row],[id]],Tabla2[],'aux buscarv'!L$1,FALSE)</f>
        <v>ESTACION ONCE</v>
      </c>
      <c r="M1970" s="61" t="str">
        <f>VLOOKUP(Tabla14[[#This Row],[id]],Tabla2[],'aux buscarv'!M$1,FALSE)</f>
        <v>BARTOLOME MITRE Y AV PUEYRREDON</v>
      </c>
      <c r="N1970" s="62" t="str">
        <f>VLOOKUP(Tabla14[[#This Row],[id]],Tabla2[],'aux buscarv'!N$1,FALSE)</f>
        <v>https://goo.gl/maps/ahHan8JtXPwvyRvL9</v>
      </c>
      <c r="O1970" t="s">
        <v>114</v>
      </c>
      <c r="P1970" t="s">
        <v>115</v>
      </c>
      <c r="Q1970" t="s">
        <v>111</v>
      </c>
      <c r="R1970" s="70">
        <v>380</v>
      </c>
    </row>
    <row r="1971" spans="1:18" x14ac:dyDescent="0.25">
      <c r="A1971" t="s">
        <v>1125</v>
      </c>
      <c r="B1971" s="46">
        <f>VLOOKUP(Tabla14[[#This Row],[id]],Tabla2[],'aux buscarv'!B$1,FALSE)</f>
        <v>45040</v>
      </c>
      <c r="C1971" s="61">
        <f>VLOOKUP(Tabla14[[#This Row],[id]],Tabla2[],'aux buscarv'!C$1,FALSE)</f>
        <v>24</v>
      </c>
      <c r="D1971" s="61">
        <f>VLOOKUP(Tabla14[[#This Row],[id]],Tabla2[],'aux buscarv'!D$1,FALSE)</f>
        <v>4</v>
      </c>
      <c r="E1971" s="61">
        <f>VLOOKUP(Tabla14[[#This Row],[id]],Tabla2[],'aux buscarv'!E$1,FALSE)</f>
        <v>2023</v>
      </c>
      <c r="F1971" s="61">
        <f>VLOOKUP(Tabla14[[#This Row],[id]],Tabla2[],'aux buscarv'!F$1,FALSE)</f>
        <v>18</v>
      </c>
      <c r="G1971" s="61" t="str">
        <f>VLOOKUP(Tabla14[[#This Row],[id]],Tabla2[],'aux buscarv'!G$1,FALSE)</f>
        <v>DAPPTE</v>
      </c>
      <c r="H1971" s="61" t="str">
        <f>VLOOKUP(Tabla14[[#This Row],[id]],Tabla2[],'aux buscarv'!H$1,FALSE)</f>
        <v>CABA</v>
      </c>
      <c r="I1971" s="61">
        <f>VLOOKUP(Tabla14[[#This Row],[id]],Tabla2[],'aux buscarv'!I$1,FALSE)</f>
        <v>92</v>
      </c>
      <c r="J1971" s="61" t="str">
        <f>VLOOKUP(Tabla14[[#This Row],[id]],Tabla2[],'aux buscarv'!J$1,FALSE)</f>
        <v>COMUNA 3</v>
      </c>
      <c r="K1971" s="61" t="str">
        <f>VLOOKUP(Tabla14[[#This Row],[id]],Tabla2[],'aux buscarv'!K$1,FALSE)</f>
        <v>BALVANERA</v>
      </c>
      <c r="L1971" s="61" t="str">
        <f>VLOOKUP(Tabla14[[#This Row],[id]],Tabla2[],'aux buscarv'!L$1,FALSE)</f>
        <v>ESTACION ONCE</v>
      </c>
      <c r="M1971" s="61" t="str">
        <f>VLOOKUP(Tabla14[[#This Row],[id]],Tabla2[],'aux buscarv'!M$1,FALSE)</f>
        <v>BARTOLOME MITRE Y AV PUEYRREDON</v>
      </c>
      <c r="N1971" s="62" t="str">
        <f>VLOOKUP(Tabla14[[#This Row],[id]],Tabla2[],'aux buscarv'!N$1,FALSE)</f>
        <v>https://goo.gl/maps/ahHan8JtXPwvyRvL9</v>
      </c>
      <c r="O1971" t="s">
        <v>114</v>
      </c>
      <c r="P1971" t="s">
        <v>123</v>
      </c>
      <c r="Q1971" t="s">
        <v>124</v>
      </c>
      <c r="R1971" s="70">
        <v>2</v>
      </c>
    </row>
    <row r="1972" spans="1:18" x14ac:dyDescent="0.25">
      <c r="A1972" t="s">
        <v>1125</v>
      </c>
      <c r="B1972" s="46">
        <f>VLOOKUP(Tabla14[[#This Row],[id]],Tabla2[],'aux buscarv'!B$1,FALSE)</f>
        <v>45040</v>
      </c>
      <c r="C1972" s="61">
        <f>VLOOKUP(Tabla14[[#This Row],[id]],Tabla2[],'aux buscarv'!C$1,FALSE)</f>
        <v>24</v>
      </c>
      <c r="D1972" s="61">
        <f>VLOOKUP(Tabla14[[#This Row],[id]],Tabla2[],'aux buscarv'!D$1,FALSE)</f>
        <v>4</v>
      </c>
      <c r="E1972" s="61">
        <f>VLOOKUP(Tabla14[[#This Row],[id]],Tabla2[],'aux buscarv'!E$1,FALSE)</f>
        <v>2023</v>
      </c>
      <c r="F1972" s="61">
        <f>VLOOKUP(Tabla14[[#This Row],[id]],Tabla2[],'aux buscarv'!F$1,FALSE)</f>
        <v>18</v>
      </c>
      <c r="G1972" s="61" t="str">
        <f>VLOOKUP(Tabla14[[#This Row],[id]],Tabla2[],'aux buscarv'!G$1,FALSE)</f>
        <v>DAPPTE</v>
      </c>
      <c r="H1972" s="61" t="str">
        <f>VLOOKUP(Tabla14[[#This Row],[id]],Tabla2[],'aux buscarv'!H$1,FALSE)</f>
        <v>CABA</v>
      </c>
      <c r="I1972" s="61">
        <f>VLOOKUP(Tabla14[[#This Row],[id]],Tabla2[],'aux buscarv'!I$1,FALSE)</f>
        <v>92</v>
      </c>
      <c r="J1972" s="61" t="str">
        <f>VLOOKUP(Tabla14[[#This Row],[id]],Tabla2[],'aux buscarv'!J$1,FALSE)</f>
        <v>COMUNA 3</v>
      </c>
      <c r="K1972" s="61" t="str">
        <f>VLOOKUP(Tabla14[[#This Row],[id]],Tabla2[],'aux buscarv'!K$1,FALSE)</f>
        <v>BALVANERA</v>
      </c>
      <c r="L1972" s="61" t="str">
        <f>VLOOKUP(Tabla14[[#This Row],[id]],Tabla2[],'aux buscarv'!L$1,FALSE)</f>
        <v>ESTACION ONCE</v>
      </c>
      <c r="M1972" s="61" t="str">
        <f>VLOOKUP(Tabla14[[#This Row],[id]],Tabla2[],'aux buscarv'!M$1,FALSE)</f>
        <v>BARTOLOME MITRE Y AV PUEYRREDON</v>
      </c>
      <c r="N1972" s="62" t="str">
        <f>VLOOKUP(Tabla14[[#This Row],[id]],Tabla2[],'aux buscarv'!N$1,FALSE)</f>
        <v>https://goo.gl/maps/ahHan8JtXPwvyRvL9</v>
      </c>
      <c r="O1972" t="s">
        <v>114</v>
      </c>
      <c r="P1972" t="s">
        <v>123</v>
      </c>
      <c r="Q1972" t="s">
        <v>111</v>
      </c>
      <c r="R1972" s="70">
        <v>305</v>
      </c>
    </row>
    <row r="1973" spans="1:18" x14ac:dyDescent="0.25">
      <c r="A1973" t="s">
        <v>1129</v>
      </c>
      <c r="B1973" s="46">
        <f>VLOOKUP(Tabla14[[#This Row],[id]],Tabla2[],'aux buscarv'!B$1,FALSE)</f>
        <v>45041</v>
      </c>
      <c r="C1973" s="61">
        <f>VLOOKUP(Tabla14[[#This Row],[id]],Tabla2[],'aux buscarv'!C$1,FALSE)</f>
        <v>25</v>
      </c>
      <c r="D1973" s="61">
        <f>VLOOKUP(Tabla14[[#This Row],[id]],Tabla2[],'aux buscarv'!D$1,FALSE)</f>
        <v>4</v>
      </c>
      <c r="E1973" s="61">
        <f>VLOOKUP(Tabla14[[#This Row],[id]],Tabla2[],'aux buscarv'!E$1,FALSE)</f>
        <v>2023</v>
      </c>
      <c r="F1973" s="61">
        <f>VLOOKUP(Tabla14[[#This Row],[id]],Tabla2[],'aux buscarv'!F$1,FALSE)</f>
        <v>18</v>
      </c>
      <c r="G1973" s="61" t="str">
        <f>VLOOKUP(Tabla14[[#This Row],[id]],Tabla2[],'aux buscarv'!G$1,FALSE)</f>
        <v>DAPPTE</v>
      </c>
      <c r="H1973" s="61" t="str">
        <f>VLOOKUP(Tabla14[[#This Row],[id]],Tabla2[],'aux buscarv'!H$1,FALSE)</f>
        <v>CABA</v>
      </c>
      <c r="I1973" s="61">
        <f>VLOOKUP(Tabla14[[#This Row],[id]],Tabla2[],'aux buscarv'!I$1,FALSE)</f>
        <v>92</v>
      </c>
      <c r="J1973" s="61" t="str">
        <f>VLOOKUP(Tabla14[[#This Row],[id]],Tabla2[],'aux buscarv'!J$1,FALSE)</f>
        <v>COMUNA 3</v>
      </c>
      <c r="K1973" s="61" t="str">
        <f>VLOOKUP(Tabla14[[#This Row],[id]],Tabla2[],'aux buscarv'!K$1,FALSE)</f>
        <v>BALVANERA</v>
      </c>
      <c r="L1973" s="61" t="str">
        <f>VLOOKUP(Tabla14[[#This Row],[id]],Tabla2[],'aux buscarv'!L$1,FALSE)</f>
        <v>ESTACION ONCE</v>
      </c>
      <c r="M1973" s="61" t="str">
        <f>VLOOKUP(Tabla14[[#This Row],[id]],Tabla2[],'aux buscarv'!M$1,FALSE)</f>
        <v>BARTOLOME MITRE Y AV PUEYRREDON</v>
      </c>
      <c r="N1973" s="62" t="str">
        <f>VLOOKUP(Tabla14[[#This Row],[id]],Tabla2[],'aux buscarv'!N$1,FALSE)</f>
        <v>https://goo.gl/maps/ahHan8JtXPwvyRvL9</v>
      </c>
      <c r="O1973" t="s">
        <v>109</v>
      </c>
      <c r="P1973" t="s">
        <v>110</v>
      </c>
      <c r="Q1973" t="s">
        <v>111</v>
      </c>
      <c r="R1973" s="70">
        <v>81</v>
      </c>
    </row>
    <row r="1974" spans="1:18" x14ac:dyDescent="0.25">
      <c r="A1974" t="s">
        <v>1129</v>
      </c>
      <c r="B1974" s="46">
        <f>VLOOKUP(Tabla14[[#This Row],[id]],Tabla2[],'aux buscarv'!B$1,FALSE)</f>
        <v>45041</v>
      </c>
      <c r="C1974" s="61">
        <f>VLOOKUP(Tabla14[[#This Row],[id]],Tabla2[],'aux buscarv'!C$1,FALSE)</f>
        <v>25</v>
      </c>
      <c r="D1974" s="61">
        <f>VLOOKUP(Tabla14[[#This Row],[id]],Tabla2[],'aux buscarv'!D$1,FALSE)</f>
        <v>4</v>
      </c>
      <c r="E1974" s="61">
        <f>VLOOKUP(Tabla14[[#This Row],[id]],Tabla2[],'aux buscarv'!E$1,FALSE)</f>
        <v>2023</v>
      </c>
      <c r="F1974" s="61">
        <f>VLOOKUP(Tabla14[[#This Row],[id]],Tabla2[],'aux buscarv'!F$1,FALSE)</f>
        <v>18</v>
      </c>
      <c r="G1974" s="61" t="str">
        <f>VLOOKUP(Tabla14[[#This Row],[id]],Tabla2[],'aux buscarv'!G$1,FALSE)</f>
        <v>DAPPTE</v>
      </c>
      <c r="H1974" s="61" t="str">
        <f>VLOOKUP(Tabla14[[#This Row],[id]],Tabla2[],'aux buscarv'!H$1,FALSE)</f>
        <v>CABA</v>
      </c>
      <c r="I1974" s="61">
        <f>VLOOKUP(Tabla14[[#This Row],[id]],Tabla2[],'aux buscarv'!I$1,FALSE)</f>
        <v>92</v>
      </c>
      <c r="J1974" s="61" t="str">
        <f>VLOOKUP(Tabla14[[#This Row],[id]],Tabla2[],'aux buscarv'!J$1,FALSE)</f>
        <v>COMUNA 3</v>
      </c>
      <c r="K1974" s="61" t="str">
        <f>VLOOKUP(Tabla14[[#This Row],[id]],Tabla2[],'aux buscarv'!K$1,FALSE)</f>
        <v>BALVANERA</v>
      </c>
      <c r="L1974" s="61" t="str">
        <f>VLOOKUP(Tabla14[[#This Row],[id]],Tabla2[],'aux buscarv'!L$1,FALSE)</f>
        <v>ESTACION ONCE</v>
      </c>
      <c r="M1974" s="61" t="str">
        <f>VLOOKUP(Tabla14[[#This Row],[id]],Tabla2[],'aux buscarv'!M$1,FALSE)</f>
        <v>BARTOLOME MITRE Y AV PUEYRREDON</v>
      </c>
      <c r="N1974" s="62" t="str">
        <f>VLOOKUP(Tabla14[[#This Row],[id]],Tabla2[],'aux buscarv'!N$1,FALSE)</f>
        <v>https://goo.gl/maps/ahHan8JtXPwvyRvL9</v>
      </c>
      <c r="O1974" t="s">
        <v>109</v>
      </c>
      <c r="P1974" t="s">
        <v>110</v>
      </c>
      <c r="Q1974" t="s">
        <v>112</v>
      </c>
      <c r="R1974" s="70">
        <v>185</v>
      </c>
    </row>
    <row r="1975" spans="1:18" x14ac:dyDescent="0.25">
      <c r="A1975" t="s">
        <v>1129</v>
      </c>
      <c r="B1975" s="46">
        <f>VLOOKUP(Tabla14[[#This Row],[id]],Tabla2[],'aux buscarv'!B$1,FALSE)</f>
        <v>45041</v>
      </c>
      <c r="C1975" s="61">
        <f>VLOOKUP(Tabla14[[#This Row],[id]],Tabla2[],'aux buscarv'!C$1,FALSE)</f>
        <v>25</v>
      </c>
      <c r="D1975" s="61">
        <f>VLOOKUP(Tabla14[[#This Row],[id]],Tabla2[],'aux buscarv'!D$1,FALSE)</f>
        <v>4</v>
      </c>
      <c r="E1975" s="61">
        <f>VLOOKUP(Tabla14[[#This Row],[id]],Tabla2[],'aux buscarv'!E$1,FALSE)</f>
        <v>2023</v>
      </c>
      <c r="F1975" s="61">
        <f>VLOOKUP(Tabla14[[#This Row],[id]],Tabla2[],'aux buscarv'!F$1,FALSE)</f>
        <v>18</v>
      </c>
      <c r="G1975" s="61" t="str">
        <f>VLOOKUP(Tabla14[[#This Row],[id]],Tabla2[],'aux buscarv'!G$1,FALSE)</f>
        <v>DAPPTE</v>
      </c>
      <c r="H1975" s="61" t="str">
        <f>VLOOKUP(Tabla14[[#This Row],[id]],Tabla2[],'aux buscarv'!H$1,FALSE)</f>
        <v>CABA</v>
      </c>
      <c r="I1975" s="61">
        <f>VLOOKUP(Tabla14[[#This Row],[id]],Tabla2[],'aux buscarv'!I$1,FALSE)</f>
        <v>92</v>
      </c>
      <c r="J1975" s="61" t="str">
        <f>VLOOKUP(Tabla14[[#This Row],[id]],Tabla2[],'aux buscarv'!J$1,FALSE)</f>
        <v>COMUNA 3</v>
      </c>
      <c r="K1975" s="61" t="str">
        <f>VLOOKUP(Tabla14[[#This Row],[id]],Tabla2[],'aux buscarv'!K$1,FALSE)</f>
        <v>BALVANERA</v>
      </c>
      <c r="L1975" s="61" t="str">
        <f>VLOOKUP(Tabla14[[#This Row],[id]],Tabla2[],'aux buscarv'!L$1,FALSE)</f>
        <v>ESTACION ONCE</v>
      </c>
      <c r="M1975" s="61" t="str">
        <f>VLOOKUP(Tabla14[[#This Row],[id]],Tabla2[],'aux buscarv'!M$1,FALSE)</f>
        <v>BARTOLOME MITRE Y AV PUEYRREDON</v>
      </c>
      <c r="N1975" s="62" t="str">
        <f>VLOOKUP(Tabla14[[#This Row],[id]],Tabla2[],'aux buscarv'!N$1,FALSE)</f>
        <v>https://goo.gl/maps/ahHan8JtXPwvyRvL9</v>
      </c>
      <c r="O1975" t="s">
        <v>109</v>
      </c>
      <c r="P1975" t="s">
        <v>113</v>
      </c>
      <c r="Q1975" t="s">
        <v>112</v>
      </c>
      <c r="R1975" s="70">
        <v>29</v>
      </c>
    </row>
    <row r="1976" spans="1:18" x14ac:dyDescent="0.25">
      <c r="A1976" t="s">
        <v>1129</v>
      </c>
      <c r="B1976" s="46">
        <f>VLOOKUP(Tabla14[[#This Row],[id]],Tabla2[],'aux buscarv'!B$1,FALSE)</f>
        <v>45041</v>
      </c>
      <c r="C1976" s="61">
        <f>VLOOKUP(Tabla14[[#This Row],[id]],Tabla2[],'aux buscarv'!C$1,FALSE)</f>
        <v>25</v>
      </c>
      <c r="D1976" s="61">
        <f>VLOOKUP(Tabla14[[#This Row],[id]],Tabla2[],'aux buscarv'!D$1,FALSE)</f>
        <v>4</v>
      </c>
      <c r="E1976" s="61">
        <f>VLOOKUP(Tabla14[[#This Row],[id]],Tabla2[],'aux buscarv'!E$1,FALSE)</f>
        <v>2023</v>
      </c>
      <c r="F1976" s="61">
        <f>VLOOKUP(Tabla14[[#This Row],[id]],Tabla2[],'aux buscarv'!F$1,FALSE)</f>
        <v>18</v>
      </c>
      <c r="G1976" s="61" t="str">
        <f>VLOOKUP(Tabla14[[#This Row],[id]],Tabla2[],'aux buscarv'!G$1,FALSE)</f>
        <v>DAPPTE</v>
      </c>
      <c r="H1976" s="61" t="str">
        <f>VLOOKUP(Tabla14[[#This Row],[id]],Tabla2[],'aux buscarv'!H$1,FALSE)</f>
        <v>CABA</v>
      </c>
      <c r="I1976" s="61">
        <f>VLOOKUP(Tabla14[[#This Row],[id]],Tabla2[],'aux buscarv'!I$1,FALSE)</f>
        <v>92</v>
      </c>
      <c r="J1976" s="61" t="str">
        <f>VLOOKUP(Tabla14[[#This Row],[id]],Tabla2[],'aux buscarv'!J$1,FALSE)</f>
        <v>COMUNA 3</v>
      </c>
      <c r="K1976" s="61" t="str">
        <f>VLOOKUP(Tabla14[[#This Row],[id]],Tabla2[],'aux buscarv'!K$1,FALSE)</f>
        <v>BALVANERA</v>
      </c>
      <c r="L1976" s="61" t="str">
        <f>VLOOKUP(Tabla14[[#This Row],[id]],Tabla2[],'aux buscarv'!L$1,FALSE)</f>
        <v>ESTACION ONCE</v>
      </c>
      <c r="M1976" s="61" t="str">
        <f>VLOOKUP(Tabla14[[#This Row],[id]],Tabla2[],'aux buscarv'!M$1,FALSE)</f>
        <v>BARTOLOME MITRE Y AV PUEYRREDON</v>
      </c>
      <c r="N1976" s="62" t="str">
        <f>VLOOKUP(Tabla14[[#This Row],[id]],Tabla2[],'aux buscarv'!N$1,FALSE)</f>
        <v>https://goo.gl/maps/ahHan8JtXPwvyRvL9</v>
      </c>
      <c r="O1976" t="s">
        <v>114</v>
      </c>
      <c r="P1976" t="s">
        <v>115</v>
      </c>
      <c r="Q1976" t="s">
        <v>111</v>
      </c>
      <c r="R1976" s="70">
        <v>95</v>
      </c>
    </row>
    <row r="1977" spans="1:18" x14ac:dyDescent="0.25">
      <c r="A1977" t="s">
        <v>1151</v>
      </c>
      <c r="B1977" s="46">
        <f>VLOOKUP(Tabla14[[#This Row],[id]],Tabla2[],'aux buscarv'!B$1,FALSE)</f>
        <v>45041</v>
      </c>
      <c r="C1977" s="61">
        <f>VLOOKUP(Tabla14[[#This Row],[id]],Tabla2[],'aux buscarv'!C$1,FALSE)</f>
        <v>25</v>
      </c>
      <c r="D1977" s="61">
        <f>VLOOKUP(Tabla14[[#This Row],[id]],Tabla2[],'aux buscarv'!D$1,FALSE)</f>
        <v>4</v>
      </c>
      <c r="E1977" s="61">
        <f>VLOOKUP(Tabla14[[#This Row],[id]],Tabla2[],'aux buscarv'!E$1,FALSE)</f>
        <v>2023</v>
      </c>
      <c r="F1977" s="61">
        <f>VLOOKUP(Tabla14[[#This Row],[id]],Tabla2[],'aux buscarv'!F$1,FALSE)</f>
        <v>18</v>
      </c>
      <c r="G1977" s="61" t="str">
        <f>VLOOKUP(Tabla14[[#This Row],[id]],Tabla2[],'aux buscarv'!G$1,FALSE)</f>
        <v>CARPAS SALUDABLES</v>
      </c>
      <c r="H1977" s="61" t="str">
        <f>VLOOKUP(Tabla14[[#This Row],[id]],Tabla2[],'aux buscarv'!H$1,FALSE)</f>
        <v>CABA</v>
      </c>
      <c r="I1977" s="61">
        <f>VLOOKUP(Tabla14[[#This Row],[id]],Tabla2[],'aux buscarv'!I$1,FALSE)</f>
        <v>96</v>
      </c>
      <c r="J1977" s="61" t="str">
        <f>VLOOKUP(Tabla14[[#This Row],[id]],Tabla2[],'aux buscarv'!J$1,FALSE)</f>
        <v>COMUNA 13</v>
      </c>
      <c r="K1977" s="61" t="str">
        <f>VLOOKUP(Tabla14[[#This Row],[id]],Tabla2[],'aux buscarv'!K$1,FALSE)</f>
        <v>NUÑEZ</v>
      </c>
      <c r="L1977" s="61" t="str">
        <f>VLOOKUP(Tabla14[[#This Row],[id]],Tabla2[],'aux buscarv'!L$1,FALSE)</f>
        <v>DEPORTES</v>
      </c>
      <c r="M1977" s="61" t="str">
        <f>VLOOKUP(Tabla14[[#This Row],[id]],Tabla2[],'aux buscarv'!M$1,FALSE)</f>
        <v>MIGUEL SANCHEZ 1050</v>
      </c>
      <c r="N1977" s="62" t="str">
        <f>VLOOKUP(Tabla14[[#This Row],[id]],Tabla2[],'aux buscarv'!N$1,FALSE)</f>
        <v>https://goo.gl/maps/8EKB4b9ncDCSZ6rSA</v>
      </c>
      <c r="O1977" t="s">
        <v>114</v>
      </c>
      <c r="P1977" t="s">
        <v>123</v>
      </c>
      <c r="Q1977" t="s">
        <v>111</v>
      </c>
      <c r="R1977" s="70">
        <v>92</v>
      </c>
    </row>
    <row r="1978" spans="1:18" x14ac:dyDescent="0.25">
      <c r="A1978" t="s">
        <v>1137</v>
      </c>
      <c r="B1978" s="46">
        <f>VLOOKUP(Tabla14[[#This Row],[id]],Tabla2[],'aux buscarv'!B$1,FALSE)</f>
        <v>45041</v>
      </c>
      <c r="C1978" s="61">
        <f>VLOOKUP(Tabla14[[#This Row],[id]],Tabla2[],'aux buscarv'!C$1,FALSE)</f>
        <v>25</v>
      </c>
      <c r="D1978" s="61">
        <f>VLOOKUP(Tabla14[[#This Row],[id]],Tabla2[],'aux buscarv'!D$1,FALSE)</f>
        <v>4</v>
      </c>
      <c r="E1978" s="61">
        <f>VLOOKUP(Tabla14[[#This Row],[id]],Tabla2[],'aux buscarv'!E$1,FALSE)</f>
        <v>2023</v>
      </c>
      <c r="F1978" s="61">
        <f>VLOOKUP(Tabla14[[#This Row],[id]],Tabla2[],'aux buscarv'!F$1,FALSE)</f>
        <v>18</v>
      </c>
      <c r="G1978" s="61" t="str">
        <f>VLOOKUP(Tabla14[[#This Row],[id]],Tabla2[],'aux buscarv'!G$1,FALSE)</f>
        <v>ESTAR</v>
      </c>
      <c r="H1978" s="61" t="str">
        <f>VLOOKUP(Tabla14[[#This Row],[id]],Tabla2[],'aux buscarv'!H$1,FALSE)</f>
        <v>CABA</v>
      </c>
      <c r="I1978" s="61">
        <f>VLOOKUP(Tabla14[[#This Row],[id]],Tabla2[],'aux buscarv'!I$1,FALSE)</f>
        <v>94</v>
      </c>
      <c r="J1978" s="61" t="str">
        <f>VLOOKUP(Tabla14[[#This Row],[id]],Tabla2[],'aux buscarv'!J$1,FALSE)</f>
        <v>COMUNA 8</v>
      </c>
      <c r="K1978" s="61" t="str">
        <f>VLOOKUP(Tabla14[[#This Row],[id]],Tabla2[],'aux buscarv'!K$1,FALSE)</f>
        <v>VILLA SOLDATI</v>
      </c>
      <c r="L1978" s="61" t="str">
        <f>VLOOKUP(Tabla14[[#This Row],[id]],Tabla2[],'aux buscarv'!L$1,FALSE)</f>
        <v>CLUB ATLETICO VIRGEN INMACULADA</v>
      </c>
      <c r="M1978" s="61" t="str">
        <f>VLOOKUP(Tabla14[[#This Row],[id]],Tabla2[],'aux buscarv'!M$1,FALSE)</f>
        <v>AV MARIANO ACOSTA Y PASAJE C</v>
      </c>
      <c r="N1978" s="62" t="str">
        <f>VLOOKUP(Tabla14[[#This Row],[id]],Tabla2[],'aux buscarv'!N$1,FALSE)</f>
        <v>https://goo.gl/maps/KF4pABctGozN9KW77</v>
      </c>
      <c r="O1978" t="s">
        <v>109</v>
      </c>
      <c r="P1978" t="s">
        <v>110</v>
      </c>
      <c r="Q1978" t="s">
        <v>111</v>
      </c>
      <c r="R1978" s="70">
        <v>57</v>
      </c>
    </row>
    <row r="1979" spans="1:18" x14ac:dyDescent="0.25">
      <c r="A1979" t="s">
        <v>1137</v>
      </c>
      <c r="B1979" s="46">
        <f>VLOOKUP(Tabla14[[#This Row],[id]],Tabla2[],'aux buscarv'!B$1,FALSE)</f>
        <v>45041</v>
      </c>
      <c r="C1979" s="61">
        <f>VLOOKUP(Tabla14[[#This Row],[id]],Tabla2[],'aux buscarv'!C$1,FALSE)</f>
        <v>25</v>
      </c>
      <c r="D1979" s="61">
        <f>VLOOKUP(Tabla14[[#This Row],[id]],Tabla2[],'aux buscarv'!D$1,FALSE)</f>
        <v>4</v>
      </c>
      <c r="E1979" s="61">
        <f>VLOOKUP(Tabla14[[#This Row],[id]],Tabla2[],'aux buscarv'!E$1,FALSE)</f>
        <v>2023</v>
      </c>
      <c r="F1979" s="61">
        <f>VLOOKUP(Tabla14[[#This Row],[id]],Tabla2[],'aux buscarv'!F$1,FALSE)</f>
        <v>18</v>
      </c>
      <c r="G1979" s="61" t="str">
        <f>VLOOKUP(Tabla14[[#This Row],[id]],Tabla2[],'aux buscarv'!G$1,FALSE)</f>
        <v>ESTAR</v>
      </c>
      <c r="H1979" s="61" t="str">
        <f>VLOOKUP(Tabla14[[#This Row],[id]],Tabla2[],'aux buscarv'!H$1,FALSE)</f>
        <v>CABA</v>
      </c>
      <c r="I1979" s="61">
        <f>VLOOKUP(Tabla14[[#This Row],[id]],Tabla2[],'aux buscarv'!I$1,FALSE)</f>
        <v>94</v>
      </c>
      <c r="J1979" s="61" t="str">
        <f>VLOOKUP(Tabla14[[#This Row],[id]],Tabla2[],'aux buscarv'!J$1,FALSE)</f>
        <v>COMUNA 8</v>
      </c>
      <c r="K1979" s="61" t="str">
        <f>VLOOKUP(Tabla14[[#This Row],[id]],Tabla2[],'aux buscarv'!K$1,FALSE)</f>
        <v>VILLA SOLDATI</v>
      </c>
      <c r="L1979" s="61" t="str">
        <f>VLOOKUP(Tabla14[[#This Row],[id]],Tabla2[],'aux buscarv'!L$1,FALSE)</f>
        <v>CLUB ATLETICO VIRGEN INMACULADA</v>
      </c>
      <c r="M1979" s="61" t="str">
        <f>VLOOKUP(Tabla14[[#This Row],[id]],Tabla2[],'aux buscarv'!M$1,FALSE)</f>
        <v>AV MARIANO ACOSTA Y PASAJE C</v>
      </c>
      <c r="N1979" s="62" t="str">
        <f>VLOOKUP(Tabla14[[#This Row],[id]],Tabla2[],'aux buscarv'!N$1,FALSE)</f>
        <v>https://goo.gl/maps/KF4pABctGozN9KW77</v>
      </c>
      <c r="O1979" t="s">
        <v>109</v>
      </c>
      <c r="P1979" t="s">
        <v>110</v>
      </c>
      <c r="Q1979" t="s">
        <v>112</v>
      </c>
      <c r="R1979" s="70">
        <v>118</v>
      </c>
    </row>
    <row r="1980" spans="1:18" x14ac:dyDescent="0.25">
      <c r="A1980" t="s">
        <v>1137</v>
      </c>
      <c r="B1980" s="46">
        <f>VLOOKUP(Tabla14[[#This Row],[id]],Tabla2[],'aux buscarv'!B$1,FALSE)</f>
        <v>45041</v>
      </c>
      <c r="C1980" s="61">
        <f>VLOOKUP(Tabla14[[#This Row],[id]],Tabla2[],'aux buscarv'!C$1,FALSE)</f>
        <v>25</v>
      </c>
      <c r="D1980" s="61">
        <f>VLOOKUP(Tabla14[[#This Row],[id]],Tabla2[],'aux buscarv'!D$1,FALSE)</f>
        <v>4</v>
      </c>
      <c r="E1980" s="61">
        <f>VLOOKUP(Tabla14[[#This Row],[id]],Tabla2[],'aux buscarv'!E$1,FALSE)</f>
        <v>2023</v>
      </c>
      <c r="F1980" s="61">
        <f>VLOOKUP(Tabla14[[#This Row],[id]],Tabla2[],'aux buscarv'!F$1,FALSE)</f>
        <v>18</v>
      </c>
      <c r="G1980" s="61" t="str">
        <f>VLOOKUP(Tabla14[[#This Row],[id]],Tabla2[],'aux buscarv'!G$1,FALSE)</f>
        <v>ESTAR</v>
      </c>
      <c r="H1980" s="61" t="str">
        <f>VLOOKUP(Tabla14[[#This Row],[id]],Tabla2[],'aux buscarv'!H$1,FALSE)</f>
        <v>CABA</v>
      </c>
      <c r="I1980" s="61">
        <f>VLOOKUP(Tabla14[[#This Row],[id]],Tabla2[],'aux buscarv'!I$1,FALSE)</f>
        <v>94</v>
      </c>
      <c r="J1980" s="61" t="str">
        <f>VLOOKUP(Tabla14[[#This Row],[id]],Tabla2[],'aux buscarv'!J$1,FALSE)</f>
        <v>COMUNA 8</v>
      </c>
      <c r="K1980" s="61" t="str">
        <f>VLOOKUP(Tabla14[[#This Row],[id]],Tabla2[],'aux buscarv'!K$1,FALSE)</f>
        <v>VILLA SOLDATI</v>
      </c>
      <c r="L1980" s="61" t="str">
        <f>VLOOKUP(Tabla14[[#This Row],[id]],Tabla2[],'aux buscarv'!L$1,FALSE)</f>
        <v>CLUB ATLETICO VIRGEN INMACULADA</v>
      </c>
      <c r="M1980" s="61" t="str">
        <f>VLOOKUP(Tabla14[[#This Row],[id]],Tabla2[],'aux buscarv'!M$1,FALSE)</f>
        <v>AV MARIANO ACOSTA Y PASAJE C</v>
      </c>
      <c r="N1980" s="62" t="str">
        <f>VLOOKUP(Tabla14[[#This Row],[id]],Tabla2[],'aux buscarv'!N$1,FALSE)</f>
        <v>https://goo.gl/maps/KF4pABctGozN9KW77</v>
      </c>
      <c r="O1980" t="s">
        <v>109</v>
      </c>
      <c r="P1980" t="s">
        <v>110</v>
      </c>
      <c r="Q1980" t="s">
        <v>120</v>
      </c>
      <c r="R1980" s="70">
        <v>10</v>
      </c>
    </row>
    <row r="1981" spans="1:18" x14ac:dyDescent="0.25">
      <c r="A1981" t="s">
        <v>1137</v>
      </c>
      <c r="B1981" s="46">
        <f>VLOOKUP(Tabla14[[#This Row],[id]],Tabla2[],'aux buscarv'!B$1,FALSE)</f>
        <v>45041</v>
      </c>
      <c r="C1981" s="61">
        <f>VLOOKUP(Tabla14[[#This Row],[id]],Tabla2[],'aux buscarv'!C$1,FALSE)</f>
        <v>25</v>
      </c>
      <c r="D1981" s="61">
        <f>VLOOKUP(Tabla14[[#This Row],[id]],Tabla2[],'aux buscarv'!D$1,FALSE)</f>
        <v>4</v>
      </c>
      <c r="E1981" s="61">
        <f>VLOOKUP(Tabla14[[#This Row],[id]],Tabla2[],'aux buscarv'!E$1,FALSE)</f>
        <v>2023</v>
      </c>
      <c r="F1981" s="61">
        <f>VLOOKUP(Tabla14[[#This Row],[id]],Tabla2[],'aux buscarv'!F$1,FALSE)</f>
        <v>18</v>
      </c>
      <c r="G1981" s="61" t="str">
        <f>VLOOKUP(Tabla14[[#This Row],[id]],Tabla2[],'aux buscarv'!G$1,FALSE)</f>
        <v>ESTAR</v>
      </c>
      <c r="H1981" s="61" t="str">
        <f>VLOOKUP(Tabla14[[#This Row],[id]],Tabla2[],'aux buscarv'!H$1,FALSE)</f>
        <v>CABA</v>
      </c>
      <c r="I1981" s="61">
        <f>VLOOKUP(Tabla14[[#This Row],[id]],Tabla2[],'aux buscarv'!I$1,FALSE)</f>
        <v>94</v>
      </c>
      <c r="J1981" s="61" t="str">
        <f>VLOOKUP(Tabla14[[#This Row],[id]],Tabla2[],'aux buscarv'!J$1,FALSE)</f>
        <v>COMUNA 8</v>
      </c>
      <c r="K1981" s="61" t="str">
        <f>VLOOKUP(Tabla14[[#This Row],[id]],Tabla2[],'aux buscarv'!K$1,FALSE)</f>
        <v>VILLA SOLDATI</v>
      </c>
      <c r="L1981" s="61" t="str">
        <f>VLOOKUP(Tabla14[[#This Row],[id]],Tabla2[],'aux buscarv'!L$1,FALSE)</f>
        <v>CLUB ATLETICO VIRGEN INMACULADA</v>
      </c>
      <c r="M1981" s="61" t="str">
        <f>VLOOKUP(Tabla14[[#This Row],[id]],Tabla2[],'aux buscarv'!M$1,FALSE)</f>
        <v>AV MARIANO ACOSTA Y PASAJE C</v>
      </c>
      <c r="N1981" s="62" t="str">
        <f>VLOOKUP(Tabla14[[#This Row],[id]],Tabla2[],'aux buscarv'!N$1,FALSE)</f>
        <v>https://goo.gl/maps/KF4pABctGozN9KW77</v>
      </c>
      <c r="O1981" t="s">
        <v>109</v>
      </c>
      <c r="P1981" t="s">
        <v>110</v>
      </c>
      <c r="Q1981" t="s">
        <v>121</v>
      </c>
      <c r="R1981" s="70">
        <v>10</v>
      </c>
    </row>
    <row r="1982" spans="1:18" x14ac:dyDescent="0.25">
      <c r="A1982" t="s">
        <v>1137</v>
      </c>
      <c r="B1982" s="46">
        <f>VLOOKUP(Tabla14[[#This Row],[id]],Tabla2[],'aux buscarv'!B$1,FALSE)</f>
        <v>45041</v>
      </c>
      <c r="C1982" s="61">
        <f>VLOOKUP(Tabla14[[#This Row],[id]],Tabla2[],'aux buscarv'!C$1,FALSE)</f>
        <v>25</v>
      </c>
      <c r="D1982" s="61">
        <f>VLOOKUP(Tabla14[[#This Row],[id]],Tabla2[],'aux buscarv'!D$1,FALSE)</f>
        <v>4</v>
      </c>
      <c r="E1982" s="61">
        <f>VLOOKUP(Tabla14[[#This Row],[id]],Tabla2[],'aux buscarv'!E$1,FALSE)</f>
        <v>2023</v>
      </c>
      <c r="F1982" s="61">
        <f>VLOOKUP(Tabla14[[#This Row],[id]],Tabla2[],'aux buscarv'!F$1,FALSE)</f>
        <v>18</v>
      </c>
      <c r="G1982" s="61" t="str">
        <f>VLOOKUP(Tabla14[[#This Row],[id]],Tabla2[],'aux buscarv'!G$1,FALSE)</f>
        <v>ESTAR</v>
      </c>
      <c r="H1982" s="61" t="str">
        <f>VLOOKUP(Tabla14[[#This Row],[id]],Tabla2[],'aux buscarv'!H$1,FALSE)</f>
        <v>CABA</v>
      </c>
      <c r="I1982" s="61">
        <f>VLOOKUP(Tabla14[[#This Row],[id]],Tabla2[],'aux buscarv'!I$1,FALSE)</f>
        <v>94</v>
      </c>
      <c r="J1982" s="61" t="str">
        <f>VLOOKUP(Tabla14[[#This Row],[id]],Tabla2[],'aux buscarv'!J$1,FALSE)</f>
        <v>COMUNA 8</v>
      </c>
      <c r="K1982" s="61" t="str">
        <f>VLOOKUP(Tabla14[[#This Row],[id]],Tabla2[],'aux buscarv'!K$1,FALSE)</f>
        <v>VILLA SOLDATI</v>
      </c>
      <c r="L1982" s="61" t="str">
        <f>VLOOKUP(Tabla14[[#This Row],[id]],Tabla2[],'aux buscarv'!L$1,FALSE)</f>
        <v>CLUB ATLETICO VIRGEN INMACULADA</v>
      </c>
      <c r="M1982" s="61" t="str">
        <f>VLOOKUP(Tabla14[[#This Row],[id]],Tabla2[],'aux buscarv'!M$1,FALSE)</f>
        <v>AV MARIANO ACOSTA Y PASAJE C</v>
      </c>
      <c r="N1982" s="62" t="str">
        <f>VLOOKUP(Tabla14[[#This Row],[id]],Tabla2[],'aux buscarv'!N$1,FALSE)</f>
        <v>https://goo.gl/maps/KF4pABctGozN9KW77</v>
      </c>
      <c r="O1982" t="s">
        <v>109</v>
      </c>
      <c r="P1982" t="s">
        <v>113</v>
      </c>
      <c r="Q1982" t="s">
        <v>112</v>
      </c>
      <c r="R1982" s="70">
        <v>19</v>
      </c>
    </row>
    <row r="1983" spans="1:18" x14ac:dyDescent="0.25">
      <c r="A1983" t="s">
        <v>1137</v>
      </c>
      <c r="B1983" s="46">
        <f>VLOOKUP(Tabla14[[#This Row],[id]],Tabla2[],'aux buscarv'!B$1,FALSE)</f>
        <v>45041</v>
      </c>
      <c r="C1983" s="61">
        <f>VLOOKUP(Tabla14[[#This Row],[id]],Tabla2[],'aux buscarv'!C$1,FALSE)</f>
        <v>25</v>
      </c>
      <c r="D1983" s="61">
        <f>VLOOKUP(Tabla14[[#This Row],[id]],Tabla2[],'aux buscarv'!D$1,FALSE)</f>
        <v>4</v>
      </c>
      <c r="E1983" s="61">
        <f>VLOOKUP(Tabla14[[#This Row],[id]],Tabla2[],'aux buscarv'!E$1,FALSE)</f>
        <v>2023</v>
      </c>
      <c r="F1983" s="61">
        <f>VLOOKUP(Tabla14[[#This Row],[id]],Tabla2[],'aux buscarv'!F$1,FALSE)</f>
        <v>18</v>
      </c>
      <c r="G1983" s="61" t="str">
        <f>VLOOKUP(Tabla14[[#This Row],[id]],Tabla2[],'aux buscarv'!G$1,FALSE)</f>
        <v>ESTAR</v>
      </c>
      <c r="H1983" s="61" t="str">
        <f>VLOOKUP(Tabla14[[#This Row],[id]],Tabla2[],'aux buscarv'!H$1,FALSE)</f>
        <v>CABA</v>
      </c>
      <c r="I1983" s="61">
        <f>VLOOKUP(Tabla14[[#This Row],[id]],Tabla2[],'aux buscarv'!I$1,FALSE)</f>
        <v>94</v>
      </c>
      <c r="J1983" s="61" t="str">
        <f>VLOOKUP(Tabla14[[#This Row],[id]],Tabla2[],'aux buscarv'!J$1,FALSE)</f>
        <v>COMUNA 8</v>
      </c>
      <c r="K1983" s="61" t="str">
        <f>VLOOKUP(Tabla14[[#This Row],[id]],Tabla2[],'aux buscarv'!K$1,FALSE)</f>
        <v>VILLA SOLDATI</v>
      </c>
      <c r="L1983" s="61" t="str">
        <f>VLOOKUP(Tabla14[[#This Row],[id]],Tabla2[],'aux buscarv'!L$1,FALSE)</f>
        <v>CLUB ATLETICO VIRGEN INMACULADA</v>
      </c>
      <c r="M1983" s="61" t="str">
        <f>VLOOKUP(Tabla14[[#This Row],[id]],Tabla2[],'aux buscarv'!M$1,FALSE)</f>
        <v>AV MARIANO ACOSTA Y PASAJE C</v>
      </c>
      <c r="N1983" s="62" t="str">
        <f>VLOOKUP(Tabla14[[#This Row],[id]],Tabla2[],'aux buscarv'!N$1,FALSE)</f>
        <v>https://goo.gl/maps/KF4pABctGozN9KW77</v>
      </c>
      <c r="O1983" t="s">
        <v>114</v>
      </c>
      <c r="P1983" t="s">
        <v>115</v>
      </c>
      <c r="Q1983" t="s">
        <v>111</v>
      </c>
      <c r="R1983" s="70">
        <v>41</v>
      </c>
    </row>
    <row r="1984" spans="1:18" x14ac:dyDescent="0.25">
      <c r="A1984" t="s">
        <v>1137</v>
      </c>
      <c r="B1984" s="46">
        <f>VLOOKUP(Tabla14[[#This Row],[id]],Tabla2[],'aux buscarv'!B$1,FALSE)</f>
        <v>45041</v>
      </c>
      <c r="C1984" s="61">
        <f>VLOOKUP(Tabla14[[#This Row],[id]],Tabla2[],'aux buscarv'!C$1,FALSE)</f>
        <v>25</v>
      </c>
      <c r="D1984" s="61">
        <f>VLOOKUP(Tabla14[[#This Row],[id]],Tabla2[],'aux buscarv'!D$1,FALSE)</f>
        <v>4</v>
      </c>
      <c r="E1984" s="61">
        <f>VLOOKUP(Tabla14[[#This Row],[id]],Tabla2[],'aux buscarv'!E$1,FALSE)</f>
        <v>2023</v>
      </c>
      <c r="F1984" s="61">
        <f>VLOOKUP(Tabla14[[#This Row],[id]],Tabla2[],'aux buscarv'!F$1,FALSE)</f>
        <v>18</v>
      </c>
      <c r="G1984" s="61" t="str">
        <f>VLOOKUP(Tabla14[[#This Row],[id]],Tabla2[],'aux buscarv'!G$1,FALSE)</f>
        <v>ESTAR</v>
      </c>
      <c r="H1984" s="61" t="str">
        <f>VLOOKUP(Tabla14[[#This Row],[id]],Tabla2[],'aux buscarv'!H$1,FALSE)</f>
        <v>CABA</v>
      </c>
      <c r="I1984" s="61">
        <f>VLOOKUP(Tabla14[[#This Row],[id]],Tabla2[],'aux buscarv'!I$1,FALSE)</f>
        <v>94</v>
      </c>
      <c r="J1984" s="61" t="str">
        <f>VLOOKUP(Tabla14[[#This Row],[id]],Tabla2[],'aux buscarv'!J$1,FALSE)</f>
        <v>COMUNA 8</v>
      </c>
      <c r="K1984" s="61" t="str">
        <f>VLOOKUP(Tabla14[[#This Row],[id]],Tabla2[],'aux buscarv'!K$1,FALSE)</f>
        <v>VILLA SOLDATI</v>
      </c>
      <c r="L1984" s="61" t="str">
        <f>VLOOKUP(Tabla14[[#This Row],[id]],Tabla2[],'aux buscarv'!L$1,FALSE)</f>
        <v>CLUB ATLETICO VIRGEN INMACULADA</v>
      </c>
      <c r="M1984" s="61" t="str">
        <f>VLOOKUP(Tabla14[[#This Row],[id]],Tabla2[],'aux buscarv'!M$1,FALSE)</f>
        <v>AV MARIANO ACOSTA Y PASAJE C</v>
      </c>
      <c r="N1984" s="62" t="str">
        <f>VLOOKUP(Tabla14[[#This Row],[id]],Tabla2[],'aux buscarv'!N$1,FALSE)</f>
        <v>https://goo.gl/maps/KF4pABctGozN9KW77</v>
      </c>
      <c r="O1984" t="s">
        <v>114</v>
      </c>
      <c r="P1984" t="s">
        <v>123</v>
      </c>
      <c r="Q1984" t="s">
        <v>124</v>
      </c>
      <c r="R1984" s="70">
        <v>4</v>
      </c>
    </row>
    <row r="1985" spans="1:18" x14ac:dyDescent="0.25">
      <c r="A1985" t="s">
        <v>1137</v>
      </c>
      <c r="B1985" s="46">
        <f>VLOOKUP(Tabla14[[#This Row],[id]],Tabla2[],'aux buscarv'!B$1,FALSE)</f>
        <v>45041</v>
      </c>
      <c r="C1985" s="61">
        <f>VLOOKUP(Tabla14[[#This Row],[id]],Tabla2[],'aux buscarv'!C$1,FALSE)</f>
        <v>25</v>
      </c>
      <c r="D1985" s="61">
        <f>VLOOKUP(Tabla14[[#This Row],[id]],Tabla2[],'aux buscarv'!D$1,FALSE)</f>
        <v>4</v>
      </c>
      <c r="E1985" s="61">
        <f>VLOOKUP(Tabla14[[#This Row],[id]],Tabla2[],'aux buscarv'!E$1,FALSE)</f>
        <v>2023</v>
      </c>
      <c r="F1985" s="61">
        <f>VLOOKUP(Tabla14[[#This Row],[id]],Tabla2[],'aux buscarv'!F$1,FALSE)</f>
        <v>18</v>
      </c>
      <c r="G1985" s="61" t="str">
        <f>VLOOKUP(Tabla14[[#This Row],[id]],Tabla2[],'aux buscarv'!G$1,FALSE)</f>
        <v>ESTAR</v>
      </c>
      <c r="H1985" s="61" t="str">
        <f>VLOOKUP(Tabla14[[#This Row],[id]],Tabla2[],'aux buscarv'!H$1,FALSE)</f>
        <v>CABA</v>
      </c>
      <c r="I1985" s="61">
        <f>VLOOKUP(Tabla14[[#This Row],[id]],Tabla2[],'aux buscarv'!I$1,FALSE)</f>
        <v>94</v>
      </c>
      <c r="J1985" s="61" t="str">
        <f>VLOOKUP(Tabla14[[#This Row],[id]],Tabla2[],'aux buscarv'!J$1,FALSE)</f>
        <v>COMUNA 8</v>
      </c>
      <c r="K1985" s="61" t="str">
        <f>VLOOKUP(Tabla14[[#This Row],[id]],Tabla2[],'aux buscarv'!K$1,FALSE)</f>
        <v>VILLA SOLDATI</v>
      </c>
      <c r="L1985" s="61" t="str">
        <f>VLOOKUP(Tabla14[[#This Row],[id]],Tabla2[],'aux buscarv'!L$1,FALSE)</f>
        <v>CLUB ATLETICO VIRGEN INMACULADA</v>
      </c>
      <c r="M1985" s="61" t="str">
        <f>VLOOKUP(Tabla14[[#This Row],[id]],Tabla2[],'aux buscarv'!M$1,FALSE)</f>
        <v>AV MARIANO ACOSTA Y PASAJE C</v>
      </c>
      <c r="N1985" s="62" t="str">
        <f>VLOOKUP(Tabla14[[#This Row],[id]],Tabla2[],'aux buscarv'!N$1,FALSE)</f>
        <v>https://goo.gl/maps/KF4pABctGozN9KW77</v>
      </c>
      <c r="O1985" t="s">
        <v>114</v>
      </c>
      <c r="P1985" t="s">
        <v>123</v>
      </c>
      <c r="Q1985" t="s">
        <v>111</v>
      </c>
      <c r="R1985" s="70">
        <v>72</v>
      </c>
    </row>
    <row r="1986" spans="1:18" x14ac:dyDescent="0.25">
      <c r="A1986" t="s">
        <v>1137</v>
      </c>
      <c r="B1986" s="46">
        <f>VLOOKUP(Tabla14[[#This Row],[id]],Tabla2[],'aux buscarv'!B$1,FALSE)</f>
        <v>45041</v>
      </c>
      <c r="C1986" s="61">
        <f>VLOOKUP(Tabla14[[#This Row],[id]],Tabla2[],'aux buscarv'!C$1,FALSE)</f>
        <v>25</v>
      </c>
      <c r="D1986" s="61">
        <f>VLOOKUP(Tabla14[[#This Row],[id]],Tabla2[],'aux buscarv'!D$1,FALSE)</f>
        <v>4</v>
      </c>
      <c r="E1986" s="61">
        <f>VLOOKUP(Tabla14[[#This Row],[id]],Tabla2[],'aux buscarv'!E$1,FALSE)</f>
        <v>2023</v>
      </c>
      <c r="F1986" s="61">
        <f>VLOOKUP(Tabla14[[#This Row],[id]],Tabla2[],'aux buscarv'!F$1,FALSE)</f>
        <v>18</v>
      </c>
      <c r="G1986" s="61" t="str">
        <f>VLOOKUP(Tabla14[[#This Row],[id]],Tabla2[],'aux buscarv'!G$1,FALSE)</f>
        <v>ESTAR</v>
      </c>
      <c r="H1986" s="61" t="str">
        <f>VLOOKUP(Tabla14[[#This Row],[id]],Tabla2[],'aux buscarv'!H$1,FALSE)</f>
        <v>CABA</v>
      </c>
      <c r="I1986" s="61">
        <f>VLOOKUP(Tabla14[[#This Row],[id]],Tabla2[],'aux buscarv'!I$1,FALSE)</f>
        <v>94</v>
      </c>
      <c r="J1986" s="61" t="str">
        <f>VLOOKUP(Tabla14[[#This Row],[id]],Tabla2[],'aux buscarv'!J$1,FALSE)</f>
        <v>COMUNA 8</v>
      </c>
      <c r="K1986" s="61" t="str">
        <f>VLOOKUP(Tabla14[[#This Row],[id]],Tabla2[],'aux buscarv'!K$1,FALSE)</f>
        <v>VILLA SOLDATI</v>
      </c>
      <c r="L1986" s="61" t="str">
        <f>VLOOKUP(Tabla14[[#This Row],[id]],Tabla2[],'aux buscarv'!L$1,FALSE)</f>
        <v>CLUB ATLETICO VIRGEN INMACULADA</v>
      </c>
      <c r="M1986" s="61" t="str">
        <f>VLOOKUP(Tabla14[[#This Row],[id]],Tabla2[],'aux buscarv'!M$1,FALSE)</f>
        <v>AV MARIANO ACOSTA Y PASAJE C</v>
      </c>
      <c r="N1986" s="62" t="str">
        <f>VLOOKUP(Tabla14[[#This Row],[id]],Tabla2[],'aux buscarv'!N$1,FALSE)</f>
        <v>https://goo.gl/maps/KF4pABctGozN9KW77</v>
      </c>
      <c r="O1986" t="s">
        <v>129</v>
      </c>
      <c r="P1986" t="s">
        <v>1022</v>
      </c>
      <c r="Q1986" t="s">
        <v>111</v>
      </c>
      <c r="R1986" s="70">
        <v>24</v>
      </c>
    </row>
    <row r="1987" spans="1:18" x14ac:dyDescent="0.25">
      <c r="A1987" t="s">
        <v>1137</v>
      </c>
      <c r="B1987" s="46">
        <f>VLOOKUP(Tabla14[[#This Row],[id]],Tabla2[],'aux buscarv'!B$1,FALSE)</f>
        <v>45041</v>
      </c>
      <c r="C1987" s="61">
        <f>VLOOKUP(Tabla14[[#This Row],[id]],Tabla2[],'aux buscarv'!C$1,FALSE)</f>
        <v>25</v>
      </c>
      <c r="D1987" s="61">
        <f>VLOOKUP(Tabla14[[#This Row],[id]],Tabla2[],'aux buscarv'!D$1,FALSE)</f>
        <v>4</v>
      </c>
      <c r="E1987" s="61">
        <f>VLOOKUP(Tabla14[[#This Row],[id]],Tabla2[],'aux buscarv'!E$1,FALSE)</f>
        <v>2023</v>
      </c>
      <c r="F1987" s="61">
        <f>VLOOKUP(Tabla14[[#This Row],[id]],Tabla2[],'aux buscarv'!F$1,FALSE)</f>
        <v>18</v>
      </c>
      <c r="G1987" s="61" t="str">
        <f>VLOOKUP(Tabla14[[#This Row],[id]],Tabla2[],'aux buscarv'!G$1,FALSE)</f>
        <v>ESTAR</v>
      </c>
      <c r="H1987" s="61" t="str">
        <f>VLOOKUP(Tabla14[[#This Row],[id]],Tabla2[],'aux buscarv'!H$1,FALSE)</f>
        <v>CABA</v>
      </c>
      <c r="I1987" s="61">
        <f>VLOOKUP(Tabla14[[#This Row],[id]],Tabla2[],'aux buscarv'!I$1,FALSE)</f>
        <v>94</v>
      </c>
      <c r="J1987" s="61" t="str">
        <f>VLOOKUP(Tabla14[[#This Row],[id]],Tabla2[],'aux buscarv'!J$1,FALSE)</f>
        <v>COMUNA 8</v>
      </c>
      <c r="K1987" s="61" t="str">
        <f>VLOOKUP(Tabla14[[#This Row],[id]],Tabla2[],'aux buscarv'!K$1,FALSE)</f>
        <v>VILLA SOLDATI</v>
      </c>
      <c r="L1987" s="61" t="str">
        <f>VLOOKUP(Tabla14[[#This Row],[id]],Tabla2[],'aux buscarv'!L$1,FALSE)</f>
        <v>CLUB ATLETICO VIRGEN INMACULADA</v>
      </c>
      <c r="M1987" s="61" t="str">
        <f>VLOOKUP(Tabla14[[#This Row],[id]],Tabla2[],'aux buscarv'!M$1,FALSE)</f>
        <v>AV MARIANO ACOSTA Y PASAJE C</v>
      </c>
      <c r="N1987" s="62" t="str">
        <f>VLOOKUP(Tabla14[[#This Row],[id]],Tabla2[],'aux buscarv'!N$1,FALSE)</f>
        <v>https://goo.gl/maps/KF4pABctGozN9KW77</v>
      </c>
      <c r="O1987" t="s">
        <v>129</v>
      </c>
      <c r="P1987" t="s">
        <v>1022</v>
      </c>
      <c r="Q1987" t="s">
        <v>132</v>
      </c>
      <c r="R1987" s="70">
        <v>22</v>
      </c>
    </row>
    <row r="1988" spans="1:18" x14ac:dyDescent="0.25">
      <c r="A1988" t="s">
        <v>1137</v>
      </c>
      <c r="B1988" s="46">
        <f>VLOOKUP(Tabla14[[#This Row],[id]],Tabla2[],'aux buscarv'!B$1,FALSE)</f>
        <v>45041</v>
      </c>
      <c r="C1988" s="61">
        <f>VLOOKUP(Tabla14[[#This Row],[id]],Tabla2[],'aux buscarv'!C$1,FALSE)</f>
        <v>25</v>
      </c>
      <c r="D1988" s="61">
        <f>VLOOKUP(Tabla14[[#This Row],[id]],Tabla2[],'aux buscarv'!D$1,FALSE)</f>
        <v>4</v>
      </c>
      <c r="E1988" s="61">
        <f>VLOOKUP(Tabla14[[#This Row],[id]],Tabla2[],'aux buscarv'!E$1,FALSE)</f>
        <v>2023</v>
      </c>
      <c r="F1988" s="61">
        <f>VLOOKUP(Tabla14[[#This Row],[id]],Tabla2[],'aux buscarv'!F$1,FALSE)</f>
        <v>18</v>
      </c>
      <c r="G1988" s="61" t="str">
        <f>VLOOKUP(Tabla14[[#This Row],[id]],Tabla2[],'aux buscarv'!G$1,FALSE)</f>
        <v>ESTAR</v>
      </c>
      <c r="H1988" s="61" t="str">
        <f>VLOOKUP(Tabla14[[#This Row],[id]],Tabla2[],'aux buscarv'!H$1,FALSE)</f>
        <v>CABA</v>
      </c>
      <c r="I1988" s="61">
        <f>VLOOKUP(Tabla14[[#This Row],[id]],Tabla2[],'aux buscarv'!I$1,FALSE)</f>
        <v>94</v>
      </c>
      <c r="J1988" s="61" t="str">
        <f>VLOOKUP(Tabla14[[#This Row],[id]],Tabla2[],'aux buscarv'!J$1,FALSE)</f>
        <v>COMUNA 8</v>
      </c>
      <c r="K1988" s="61" t="str">
        <f>VLOOKUP(Tabla14[[#This Row],[id]],Tabla2[],'aux buscarv'!K$1,FALSE)</f>
        <v>VILLA SOLDATI</v>
      </c>
      <c r="L1988" s="61" t="str">
        <f>VLOOKUP(Tabla14[[#This Row],[id]],Tabla2[],'aux buscarv'!L$1,FALSE)</f>
        <v>CLUB ATLETICO VIRGEN INMACULADA</v>
      </c>
      <c r="M1988" s="61" t="str">
        <f>VLOOKUP(Tabla14[[#This Row],[id]],Tabla2[],'aux buscarv'!M$1,FALSE)</f>
        <v>AV MARIANO ACOSTA Y PASAJE C</v>
      </c>
      <c r="N1988" s="62" t="str">
        <f>VLOOKUP(Tabla14[[#This Row],[id]],Tabla2[],'aux buscarv'!N$1,FALSE)</f>
        <v>https://goo.gl/maps/KF4pABctGozN9KW77</v>
      </c>
      <c r="O1988" t="s">
        <v>129</v>
      </c>
      <c r="P1988" t="s">
        <v>1022</v>
      </c>
      <c r="Q1988" t="s">
        <v>133</v>
      </c>
      <c r="R1988" s="70">
        <v>13</v>
      </c>
    </row>
    <row r="1989" spans="1:18" x14ac:dyDescent="0.25">
      <c r="A1989" t="s">
        <v>1137</v>
      </c>
      <c r="B1989" s="46">
        <f>VLOOKUP(Tabla14[[#This Row],[id]],Tabla2[],'aux buscarv'!B$1,FALSE)</f>
        <v>45041</v>
      </c>
      <c r="C1989" s="61">
        <f>VLOOKUP(Tabla14[[#This Row],[id]],Tabla2[],'aux buscarv'!C$1,FALSE)</f>
        <v>25</v>
      </c>
      <c r="D1989" s="61">
        <f>VLOOKUP(Tabla14[[#This Row],[id]],Tabla2[],'aux buscarv'!D$1,FALSE)</f>
        <v>4</v>
      </c>
      <c r="E1989" s="61">
        <f>VLOOKUP(Tabla14[[#This Row],[id]],Tabla2[],'aux buscarv'!E$1,FALSE)</f>
        <v>2023</v>
      </c>
      <c r="F1989" s="61">
        <f>VLOOKUP(Tabla14[[#This Row],[id]],Tabla2[],'aux buscarv'!F$1,FALSE)</f>
        <v>18</v>
      </c>
      <c r="G1989" s="61" t="str">
        <f>VLOOKUP(Tabla14[[#This Row],[id]],Tabla2[],'aux buscarv'!G$1,FALSE)</f>
        <v>ESTAR</v>
      </c>
      <c r="H1989" s="61" t="str">
        <f>VLOOKUP(Tabla14[[#This Row],[id]],Tabla2[],'aux buscarv'!H$1,FALSE)</f>
        <v>CABA</v>
      </c>
      <c r="I1989" s="61">
        <f>VLOOKUP(Tabla14[[#This Row],[id]],Tabla2[],'aux buscarv'!I$1,FALSE)</f>
        <v>94</v>
      </c>
      <c r="J1989" s="61" t="str">
        <f>VLOOKUP(Tabla14[[#This Row],[id]],Tabla2[],'aux buscarv'!J$1,FALSE)</f>
        <v>COMUNA 8</v>
      </c>
      <c r="K1989" s="61" t="str">
        <f>VLOOKUP(Tabla14[[#This Row],[id]],Tabla2[],'aux buscarv'!K$1,FALSE)</f>
        <v>VILLA SOLDATI</v>
      </c>
      <c r="L1989" s="61" t="str">
        <f>VLOOKUP(Tabla14[[#This Row],[id]],Tabla2[],'aux buscarv'!L$1,FALSE)</f>
        <v>CLUB ATLETICO VIRGEN INMACULADA</v>
      </c>
      <c r="M1989" s="61" t="str">
        <f>VLOOKUP(Tabla14[[#This Row],[id]],Tabla2[],'aux buscarv'!M$1,FALSE)</f>
        <v>AV MARIANO ACOSTA Y PASAJE C</v>
      </c>
      <c r="N1989" s="62" t="str">
        <f>VLOOKUP(Tabla14[[#This Row],[id]],Tabla2[],'aux buscarv'!N$1,FALSE)</f>
        <v>https://goo.gl/maps/KF4pABctGozN9KW77</v>
      </c>
      <c r="O1989" t="s">
        <v>129</v>
      </c>
      <c r="P1989" t="s">
        <v>1022</v>
      </c>
      <c r="Q1989" t="s">
        <v>134</v>
      </c>
      <c r="R1989" s="70">
        <v>1</v>
      </c>
    </row>
    <row r="1990" spans="1:18" x14ac:dyDescent="0.25">
      <c r="A1990" t="s">
        <v>1137</v>
      </c>
      <c r="B1990" s="46">
        <f>VLOOKUP(Tabla14[[#This Row],[id]],Tabla2[],'aux buscarv'!B$1,FALSE)</f>
        <v>45041</v>
      </c>
      <c r="C1990" s="61">
        <f>VLOOKUP(Tabla14[[#This Row],[id]],Tabla2[],'aux buscarv'!C$1,FALSE)</f>
        <v>25</v>
      </c>
      <c r="D1990" s="61">
        <f>VLOOKUP(Tabla14[[#This Row],[id]],Tabla2[],'aux buscarv'!D$1,FALSE)</f>
        <v>4</v>
      </c>
      <c r="E1990" s="61">
        <f>VLOOKUP(Tabla14[[#This Row],[id]],Tabla2[],'aux buscarv'!E$1,FALSE)</f>
        <v>2023</v>
      </c>
      <c r="F1990" s="61">
        <f>VLOOKUP(Tabla14[[#This Row],[id]],Tabla2[],'aux buscarv'!F$1,FALSE)</f>
        <v>18</v>
      </c>
      <c r="G1990" s="61" t="str">
        <f>VLOOKUP(Tabla14[[#This Row],[id]],Tabla2[],'aux buscarv'!G$1,FALSE)</f>
        <v>ESTAR</v>
      </c>
      <c r="H1990" s="61" t="str">
        <f>VLOOKUP(Tabla14[[#This Row],[id]],Tabla2[],'aux buscarv'!H$1,FALSE)</f>
        <v>CABA</v>
      </c>
      <c r="I1990" s="61">
        <f>VLOOKUP(Tabla14[[#This Row],[id]],Tabla2[],'aux buscarv'!I$1,FALSE)</f>
        <v>94</v>
      </c>
      <c r="J1990" s="61" t="str">
        <f>VLOOKUP(Tabla14[[#This Row],[id]],Tabla2[],'aux buscarv'!J$1,FALSE)</f>
        <v>COMUNA 8</v>
      </c>
      <c r="K1990" s="61" t="str">
        <f>VLOOKUP(Tabla14[[#This Row],[id]],Tabla2[],'aux buscarv'!K$1,FALSE)</f>
        <v>VILLA SOLDATI</v>
      </c>
      <c r="L1990" s="61" t="str">
        <f>VLOOKUP(Tabla14[[#This Row],[id]],Tabla2[],'aux buscarv'!L$1,FALSE)</f>
        <v>CLUB ATLETICO VIRGEN INMACULADA</v>
      </c>
      <c r="M1990" s="61" t="str">
        <f>VLOOKUP(Tabla14[[#This Row],[id]],Tabla2[],'aux buscarv'!M$1,FALSE)</f>
        <v>AV MARIANO ACOSTA Y PASAJE C</v>
      </c>
      <c r="N1990" s="62" t="str">
        <f>VLOOKUP(Tabla14[[#This Row],[id]],Tabla2[],'aux buscarv'!N$1,FALSE)</f>
        <v>https://goo.gl/maps/KF4pABctGozN9KW77</v>
      </c>
      <c r="O1990" t="s">
        <v>129</v>
      </c>
      <c r="P1990" t="s">
        <v>1024</v>
      </c>
      <c r="Q1990" t="s">
        <v>111</v>
      </c>
      <c r="R1990" s="70">
        <v>30</v>
      </c>
    </row>
    <row r="1991" spans="1:18" x14ac:dyDescent="0.25">
      <c r="A1991" t="s">
        <v>1137</v>
      </c>
      <c r="B1991" s="46">
        <f>VLOOKUP(Tabla14[[#This Row],[id]],Tabla2[],'aux buscarv'!B$1,FALSE)</f>
        <v>45041</v>
      </c>
      <c r="C1991" s="61">
        <f>VLOOKUP(Tabla14[[#This Row],[id]],Tabla2[],'aux buscarv'!C$1,FALSE)</f>
        <v>25</v>
      </c>
      <c r="D1991" s="61">
        <f>VLOOKUP(Tabla14[[#This Row],[id]],Tabla2[],'aux buscarv'!D$1,FALSE)</f>
        <v>4</v>
      </c>
      <c r="E1991" s="61">
        <f>VLOOKUP(Tabla14[[#This Row],[id]],Tabla2[],'aux buscarv'!E$1,FALSE)</f>
        <v>2023</v>
      </c>
      <c r="F1991" s="61">
        <f>VLOOKUP(Tabla14[[#This Row],[id]],Tabla2[],'aux buscarv'!F$1,FALSE)</f>
        <v>18</v>
      </c>
      <c r="G1991" s="61" t="str">
        <f>VLOOKUP(Tabla14[[#This Row],[id]],Tabla2[],'aux buscarv'!G$1,FALSE)</f>
        <v>ESTAR</v>
      </c>
      <c r="H1991" s="61" t="str">
        <f>VLOOKUP(Tabla14[[#This Row],[id]],Tabla2[],'aux buscarv'!H$1,FALSE)</f>
        <v>CABA</v>
      </c>
      <c r="I1991" s="61">
        <f>VLOOKUP(Tabla14[[#This Row],[id]],Tabla2[],'aux buscarv'!I$1,FALSE)</f>
        <v>94</v>
      </c>
      <c r="J1991" s="61" t="str">
        <f>VLOOKUP(Tabla14[[#This Row],[id]],Tabla2[],'aux buscarv'!J$1,FALSE)</f>
        <v>COMUNA 8</v>
      </c>
      <c r="K1991" s="61" t="str">
        <f>VLOOKUP(Tabla14[[#This Row],[id]],Tabla2[],'aux buscarv'!K$1,FALSE)</f>
        <v>VILLA SOLDATI</v>
      </c>
      <c r="L1991" s="61" t="str">
        <f>VLOOKUP(Tabla14[[#This Row],[id]],Tabla2[],'aux buscarv'!L$1,FALSE)</f>
        <v>CLUB ATLETICO VIRGEN INMACULADA</v>
      </c>
      <c r="M1991" s="61" t="str">
        <f>VLOOKUP(Tabla14[[#This Row],[id]],Tabla2[],'aux buscarv'!M$1,FALSE)</f>
        <v>AV MARIANO ACOSTA Y PASAJE C</v>
      </c>
      <c r="N1991" s="62" t="str">
        <f>VLOOKUP(Tabla14[[#This Row],[id]],Tabla2[],'aux buscarv'!N$1,FALSE)</f>
        <v>https://goo.gl/maps/KF4pABctGozN9KW77</v>
      </c>
      <c r="O1991" t="s">
        <v>129</v>
      </c>
      <c r="P1991" t="s">
        <v>1024</v>
      </c>
      <c r="Q1991" t="s">
        <v>132</v>
      </c>
      <c r="R1991" s="70">
        <v>15</v>
      </c>
    </row>
    <row r="1992" spans="1:18" x14ac:dyDescent="0.25">
      <c r="A1992" t="s">
        <v>1137</v>
      </c>
      <c r="B1992" s="46">
        <f>VLOOKUP(Tabla14[[#This Row],[id]],Tabla2[],'aux buscarv'!B$1,FALSE)</f>
        <v>45041</v>
      </c>
      <c r="C1992" s="61">
        <f>VLOOKUP(Tabla14[[#This Row],[id]],Tabla2[],'aux buscarv'!C$1,FALSE)</f>
        <v>25</v>
      </c>
      <c r="D1992" s="61">
        <f>VLOOKUP(Tabla14[[#This Row],[id]],Tabla2[],'aux buscarv'!D$1,FALSE)</f>
        <v>4</v>
      </c>
      <c r="E1992" s="61">
        <f>VLOOKUP(Tabla14[[#This Row],[id]],Tabla2[],'aux buscarv'!E$1,FALSE)</f>
        <v>2023</v>
      </c>
      <c r="F1992" s="61">
        <f>VLOOKUP(Tabla14[[#This Row],[id]],Tabla2[],'aux buscarv'!F$1,FALSE)</f>
        <v>18</v>
      </c>
      <c r="G1992" s="61" t="str">
        <f>VLOOKUP(Tabla14[[#This Row],[id]],Tabla2[],'aux buscarv'!G$1,FALSE)</f>
        <v>ESTAR</v>
      </c>
      <c r="H1992" s="61" t="str">
        <f>VLOOKUP(Tabla14[[#This Row],[id]],Tabla2[],'aux buscarv'!H$1,FALSE)</f>
        <v>CABA</v>
      </c>
      <c r="I1992" s="61">
        <f>VLOOKUP(Tabla14[[#This Row],[id]],Tabla2[],'aux buscarv'!I$1,FALSE)</f>
        <v>94</v>
      </c>
      <c r="J1992" s="61" t="str">
        <f>VLOOKUP(Tabla14[[#This Row],[id]],Tabla2[],'aux buscarv'!J$1,FALSE)</f>
        <v>COMUNA 8</v>
      </c>
      <c r="K1992" s="61" t="str">
        <f>VLOOKUP(Tabla14[[#This Row],[id]],Tabla2[],'aux buscarv'!K$1,FALSE)</f>
        <v>VILLA SOLDATI</v>
      </c>
      <c r="L1992" s="61" t="str">
        <f>VLOOKUP(Tabla14[[#This Row],[id]],Tabla2[],'aux buscarv'!L$1,FALSE)</f>
        <v>CLUB ATLETICO VIRGEN INMACULADA</v>
      </c>
      <c r="M1992" s="61" t="str">
        <f>VLOOKUP(Tabla14[[#This Row],[id]],Tabla2[],'aux buscarv'!M$1,FALSE)</f>
        <v>AV MARIANO ACOSTA Y PASAJE C</v>
      </c>
      <c r="N1992" s="62" t="str">
        <f>VLOOKUP(Tabla14[[#This Row],[id]],Tabla2[],'aux buscarv'!N$1,FALSE)</f>
        <v>https://goo.gl/maps/KF4pABctGozN9KW77</v>
      </c>
      <c r="O1992" t="s">
        <v>129</v>
      </c>
      <c r="P1992" t="s">
        <v>1024</v>
      </c>
      <c r="Q1992" t="s">
        <v>136</v>
      </c>
      <c r="R1992" s="70">
        <v>13</v>
      </c>
    </row>
    <row r="1993" spans="1:18" x14ac:dyDescent="0.25">
      <c r="A1993" t="s">
        <v>1137</v>
      </c>
      <c r="B1993" s="46">
        <f>VLOOKUP(Tabla14[[#This Row],[id]],Tabla2[],'aux buscarv'!B$1,FALSE)</f>
        <v>45041</v>
      </c>
      <c r="C1993" s="61">
        <f>VLOOKUP(Tabla14[[#This Row],[id]],Tabla2[],'aux buscarv'!C$1,FALSE)</f>
        <v>25</v>
      </c>
      <c r="D1993" s="61">
        <f>VLOOKUP(Tabla14[[#This Row],[id]],Tabla2[],'aux buscarv'!D$1,FALSE)</f>
        <v>4</v>
      </c>
      <c r="E1993" s="61">
        <f>VLOOKUP(Tabla14[[#This Row],[id]],Tabla2[],'aux buscarv'!E$1,FALSE)</f>
        <v>2023</v>
      </c>
      <c r="F1993" s="61">
        <f>VLOOKUP(Tabla14[[#This Row],[id]],Tabla2[],'aux buscarv'!F$1,FALSE)</f>
        <v>18</v>
      </c>
      <c r="G1993" s="61" t="str">
        <f>VLOOKUP(Tabla14[[#This Row],[id]],Tabla2[],'aux buscarv'!G$1,FALSE)</f>
        <v>ESTAR</v>
      </c>
      <c r="H1993" s="61" t="str">
        <f>VLOOKUP(Tabla14[[#This Row],[id]],Tabla2[],'aux buscarv'!H$1,FALSE)</f>
        <v>CABA</v>
      </c>
      <c r="I1993" s="61">
        <f>VLOOKUP(Tabla14[[#This Row],[id]],Tabla2[],'aux buscarv'!I$1,FALSE)</f>
        <v>94</v>
      </c>
      <c r="J1993" s="61" t="str">
        <f>VLOOKUP(Tabla14[[#This Row],[id]],Tabla2[],'aux buscarv'!J$1,FALSE)</f>
        <v>COMUNA 8</v>
      </c>
      <c r="K1993" s="61" t="str">
        <f>VLOOKUP(Tabla14[[#This Row],[id]],Tabla2[],'aux buscarv'!K$1,FALSE)</f>
        <v>VILLA SOLDATI</v>
      </c>
      <c r="L1993" s="61" t="str">
        <f>VLOOKUP(Tabla14[[#This Row],[id]],Tabla2[],'aux buscarv'!L$1,FALSE)</f>
        <v>CLUB ATLETICO VIRGEN INMACULADA</v>
      </c>
      <c r="M1993" s="61" t="str">
        <f>VLOOKUP(Tabla14[[#This Row],[id]],Tabla2[],'aux buscarv'!M$1,FALSE)</f>
        <v>AV MARIANO ACOSTA Y PASAJE C</v>
      </c>
      <c r="N1993" s="62" t="str">
        <f>VLOOKUP(Tabla14[[#This Row],[id]],Tabla2[],'aux buscarv'!N$1,FALSE)</f>
        <v>https://goo.gl/maps/KF4pABctGozN9KW77</v>
      </c>
      <c r="O1993" t="s">
        <v>129</v>
      </c>
      <c r="P1993" t="s">
        <v>1024</v>
      </c>
      <c r="Q1993" t="s">
        <v>121</v>
      </c>
      <c r="R1993" s="70">
        <v>7</v>
      </c>
    </row>
    <row r="1994" spans="1:18" x14ac:dyDescent="0.25">
      <c r="A1994" t="s">
        <v>1137</v>
      </c>
      <c r="B1994" s="46">
        <f>VLOOKUP(Tabla14[[#This Row],[id]],Tabla2[],'aux buscarv'!B$1,FALSE)</f>
        <v>45041</v>
      </c>
      <c r="C1994" s="61">
        <f>VLOOKUP(Tabla14[[#This Row],[id]],Tabla2[],'aux buscarv'!C$1,FALSE)</f>
        <v>25</v>
      </c>
      <c r="D1994" s="61">
        <f>VLOOKUP(Tabla14[[#This Row],[id]],Tabla2[],'aux buscarv'!D$1,FALSE)</f>
        <v>4</v>
      </c>
      <c r="E1994" s="61">
        <f>VLOOKUP(Tabla14[[#This Row],[id]],Tabla2[],'aux buscarv'!E$1,FALSE)</f>
        <v>2023</v>
      </c>
      <c r="F1994" s="61">
        <f>VLOOKUP(Tabla14[[#This Row],[id]],Tabla2[],'aux buscarv'!F$1,FALSE)</f>
        <v>18</v>
      </c>
      <c r="G1994" s="61" t="str">
        <f>VLOOKUP(Tabla14[[#This Row],[id]],Tabla2[],'aux buscarv'!G$1,FALSE)</f>
        <v>ESTAR</v>
      </c>
      <c r="H1994" s="61" t="str">
        <f>VLOOKUP(Tabla14[[#This Row],[id]],Tabla2[],'aux buscarv'!H$1,FALSE)</f>
        <v>CABA</v>
      </c>
      <c r="I1994" s="61">
        <f>VLOOKUP(Tabla14[[#This Row],[id]],Tabla2[],'aux buscarv'!I$1,FALSE)</f>
        <v>94</v>
      </c>
      <c r="J1994" s="61" t="str">
        <f>VLOOKUP(Tabla14[[#This Row],[id]],Tabla2[],'aux buscarv'!J$1,FALSE)</f>
        <v>COMUNA 8</v>
      </c>
      <c r="K1994" s="61" t="str">
        <f>VLOOKUP(Tabla14[[#This Row],[id]],Tabla2[],'aux buscarv'!K$1,FALSE)</f>
        <v>VILLA SOLDATI</v>
      </c>
      <c r="L1994" s="61" t="str">
        <f>VLOOKUP(Tabla14[[#This Row],[id]],Tabla2[],'aux buscarv'!L$1,FALSE)</f>
        <v>CLUB ATLETICO VIRGEN INMACULADA</v>
      </c>
      <c r="M1994" s="61" t="str">
        <f>VLOOKUP(Tabla14[[#This Row],[id]],Tabla2[],'aux buscarv'!M$1,FALSE)</f>
        <v>AV MARIANO ACOSTA Y PASAJE C</v>
      </c>
      <c r="N1994" s="62" t="str">
        <f>VLOOKUP(Tabla14[[#This Row],[id]],Tabla2[],'aux buscarv'!N$1,FALSE)</f>
        <v>https://goo.gl/maps/KF4pABctGozN9KW77</v>
      </c>
      <c r="O1994" t="s">
        <v>129</v>
      </c>
      <c r="P1994" t="s">
        <v>1024</v>
      </c>
      <c r="Q1994" t="s">
        <v>134</v>
      </c>
      <c r="R1994" s="70">
        <v>1</v>
      </c>
    </row>
    <row r="1995" spans="1:18" x14ac:dyDescent="0.25">
      <c r="A1995" t="s">
        <v>1137</v>
      </c>
      <c r="B1995" s="46">
        <f>VLOOKUP(Tabla14[[#This Row],[id]],Tabla2[],'aux buscarv'!B$1,FALSE)</f>
        <v>45041</v>
      </c>
      <c r="C1995" s="61">
        <f>VLOOKUP(Tabla14[[#This Row],[id]],Tabla2[],'aux buscarv'!C$1,FALSE)</f>
        <v>25</v>
      </c>
      <c r="D1995" s="61">
        <f>VLOOKUP(Tabla14[[#This Row],[id]],Tabla2[],'aux buscarv'!D$1,FALSE)</f>
        <v>4</v>
      </c>
      <c r="E1995" s="61">
        <f>VLOOKUP(Tabla14[[#This Row],[id]],Tabla2[],'aux buscarv'!E$1,FALSE)</f>
        <v>2023</v>
      </c>
      <c r="F1995" s="61">
        <f>VLOOKUP(Tabla14[[#This Row],[id]],Tabla2[],'aux buscarv'!F$1,FALSE)</f>
        <v>18</v>
      </c>
      <c r="G1995" s="61" t="str">
        <f>VLOOKUP(Tabla14[[#This Row],[id]],Tabla2[],'aux buscarv'!G$1,FALSE)</f>
        <v>ESTAR</v>
      </c>
      <c r="H1995" s="61" t="str">
        <f>VLOOKUP(Tabla14[[#This Row],[id]],Tabla2[],'aux buscarv'!H$1,FALSE)</f>
        <v>CABA</v>
      </c>
      <c r="I1995" s="61">
        <f>VLOOKUP(Tabla14[[#This Row],[id]],Tabla2[],'aux buscarv'!I$1,FALSE)</f>
        <v>94</v>
      </c>
      <c r="J1995" s="61" t="str">
        <f>VLOOKUP(Tabla14[[#This Row],[id]],Tabla2[],'aux buscarv'!J$1,FALSE)</f>
        <v>COMUNA 8</v>
      </c>
      <c r="K1995" s="61" t="str">
        <f>VLOOKUP(Tabla14[[#This Row],[id]],Tabla2[],'aux buscarv'!K$1,FALSE)</f>
        <v>VILLA SOLDATI</v>
      </c>
      <c r="L1995" s="61" t="str">
        <f>VLOOKUP(Tabla14[[#This Row],[id]],Tabla2[],'aux buscarv'!L$1,FALSE)</f>
        <v>CLUB ATLETICO VIRGEN INMACULADA</v>
      </c>
      <c r="M1995" s="61" t="str">
        <f>VLOOKUP(Tabla14[[#This Row],[id]],Tabla2[],'aux buscarv'!M$1,FALSE)</f>
        <v>AV MARIANO ACOSTA Y PASAJE C</v>
      </c>
      <c r="N1995" s="62" t="str">
        <f>VLOOKUP(Tabla14[[#This Row],[id]],Tabla2[],'aux buscarv'!N$1,FALSE)</f>
        <v>https://goo.gl/maps/KF4pABctGozN9KW77</v>
      </c>
      <c r="O1995" t="s">
        <v>129</v>
      </c>
      <c r="P1995" t="s">
        <v>137</v>
      </c>
      <c r="Q1995" t="s">
        <v>111</v>
      </c>
      <c r="R1995" s="70">
        <v>5</v>
      </c>
    </row>
    <row r="1996" spans="1:18" x14ac:dyDescent="0.25">
      <c r="A1996" t="s">
        <v>1137</v>
      </c>
      <c r="B1996" s="46">
        <f>VLOOKUP(Tabla14[[#This Row],[id]],Tabla2[],'aux buscarv'!B$1,FALSE)</f>
        <v>45041</v>
      </c>
      <c r="C1996" s="61">
        <f>VLOOKUP(Tabla14[[#This Row],[id]],Tabla2[],'aux buscarv'!C$1,FALSE)</f>
        <v>25</v>
      </c>
      <c r="D1996" s="61">
        <f>VLOOKUP(Tabla14[[#This Row],[id]],Tabla2[],'aux buscarv'!D$1,FALSE)</f>
        <v>4</v>
      </c>
      <c r="E1996" s="61">
        <f>VLOOKUP(Tabla14[[#This Row],[id]],Tabla2[],'aux buscarv'!E$1,FALSE)</f>
        <v>2023</v>
      </c>
      <c r="F1996" s="61">
        <f>VLOOKUP(Tabla14[[#This Row],[id]],Tabla2[],'aux buscarv'!F$1,FALSE)</f>
        <v>18</v>
      </c>
      <c r="G1996" s="61" t="str">
        <f>VLOOKUP(Tabla14[[#This Row],[id]],Tabla2[],'aux buscarv'!G$1,FALSE)</f>
        <v>ESTAR</v>
      </c>
      <c r="H1996" s="61" t="str">
        <f>VLOOKUP(Tabla14[[#This Row],[id]],Tabla2[],'aux buscarv'!H$1,FALSE)</f>
        <v>CABA</v>
      </c>
      <c r="I1996" s="61">
        <f>VLOOKUP(Tabla14[[#This Row],[id]],Tabla2[],'aux buscarv'!I$1,FALSE)</f>
        <v>94</v>
      </c>
      <c r="J1996" s="61" t="str">
        <f>VLOOKUP(Tabla14[[#This Row],[id]],Tabla2[],'aux buscarv'!J$1,FALSE)</f>
        <v>COMUNA 8</v>
      </c>
      <c r="K1996" s="61" t="str">
        <f>VLOOKUP(Tabla14[[#This Row],[id]],Tabla2[],'aux buscarv'!K$1,FALSE)</f>
        <v>VILLA SOLDATI</v>
      </c>
      <c r="L1996" s="61" t="str">
        <f>VLOOKUP(Tabla14[[#This Row],[id]],Tabla2[],'aux buscarv'!L$1,FALSE)</f>
        <v>CLUB ATLETICO VIRGEN INMACULADA</v>
      </c>
      <c r="M1996" s="61" t="str">
        <f>VLOOKUP(Tabla14[[#This Row],[id]],Tabla2[],'aux buscarv'!M$1,FALSE)</f>
        <v>AV MARIANO ACOSTA Y PASAJE C</v>
      </c>
      <c r="N1996" s="62" t="str">
        <f>VLOOKUP(Tabla14[[#This Row],[id]],Tabla2[],'aux buscarv'!N$1,FALSE)</f>
        <v>https://goo.gl/maps/KF4pABctGozN9KW77</v>
      </c>
      <c r="O1996" t="s">
        <v>129</v>
      </c>
      <c r="P1996" t="s">
        <v>137</v>
      </c>
      <c r="Q1996" t="s">
        <v>138</v>
      </c>
      <c r="R1996" s="70">
        <v>2</v>
      </c>
    </row>
    <row r="1997" spans="1:18" x14ac:dyDescent="0.25">
      <c r="A1997" t="s">
        <v>1137</v>
      </c>
      <c r="B1997" s="46">
        <f>VLOOKUP(Tabla14[[#This Row],[id]],Tabla2[],'aux buscarv'!B$1,FALSE)</f>
        <v>45041</v>
      </c>
      <c r="C1997" s="61">
        <f>VLOOKUP(Tabla14[[#This Row],[id]],Tabla2[],'aux buscarv'!C$1,FALSE)</f>
        <v>25</v>
      </c>
      <c r="D1997" s="61">
        <f>VLOOKUP(Tabla14[[#This Row],[id]],Tabla2[],'aux buscarv'!D$1,FALSE)</f>
        <v>4</v>
      </c>
      <c r="E1997" s="61">
        <f>VLOOKUP(Tabla14[[#This Row],[id]],Tabla2[],'aux buscarv'!E$1,FALSE)</f>
        <v>2023</v>
      </c>
      <c r="F1997" s="61">
        <f>VLOOKUP(Tabla14[[#This Row],[id]],Tabla2[],'aux buscarv'!F$1,FALSE)</f>
        <v>18</v>
      </c>
      <c r="G1997" s="61" t="str">
        <f>VLOOKUP(Tabla14[[#This Row],[id]],Tabla2[],'aux buscarv'!G$1,FALSE)</f>
        <v>ESTAR</v>
      </c>
      <c r="H1997" s="61" t="str">
        <f>VLOOKUP(Tabla14[[#This Row],[id]],Tabla2[],'aux buscarv'!H$1,FALSE)</f>
        <v>CABA</v>
      </c>
      <c r="I1997" s="61">
        <f>VLOOKUP(Tabla14[[#This Row],[id]],Tabla2[],'aux buscarv'!I$1,FALSE)</f>
        <v>94</v>
      </c>
      <c r="J1997" s="61" t="str">
        <f>VLOOKUP(Tabla14[[#This Row],[id]],Tabla2[],'aux buscarv'!J$1,FALSE)</f>
        <v>COMUNA 8</v>
      </c>
      <c r="K1997" s="61" t="str">
        <f>VLOOKUP(Tabla14[[#This Row],[id]],Tabla2[],'aux buscarv'!K$1,FALSE)</f>
        <v>VILLA SOLDATI</v>
      </c>
      <c r="L1997" s="61" t="str">
        <f>VLOOKUP(Tabla14[[#This Row],[id]],Tabla2[],'aux buscarv'!L$1,FALSE)</f>
        <v>CLUB ATLETICO VIRGEN INMACULADA</v>
      </c>
      <c r="M1997" s="61" t="str">
        <f>VLOOKUP(Tabla14[[#This Row],[id]],Tabla2[],'aux buscarv'!M$1,FALSE)</f>
        <v>AV MARIANO ACOSTA Y PASAJE C</v>
      </c>
      <c r="N1997" s="62" t="str">
        <f>VLOOKUP(Tabla14[[#This Row],[id]],Tabla2[],'aux buscarv'!N$1,FALSE)</f>
        <v>https://goo.gl/maps/KF4pABctGozN9KW77</v>
      </c>
      <c r="O1997" t="s">
        <v>129</v>
      </c>
      <c r="P1997" t="s">
        <v>137</v>
      </c>
      <c r="Q1997" t="s">
        <v>139</v>
      </c>
      <c r="R1997" s="70">
        <v>2</v>
      </c>
    </row>
    <row r="1998" spans="1:18" x14ac:dyDescent="0.25">
      <c r="A1998" t="s">
        <v>1137</v>
      </c>
      <c r="B1998" s="46">
        <f>VLOOKUP(Tabla14[[#This Row],[id]],Tabla2[],'aux buscarv'!B$1,FALSE)</f>
        <v>45041</v>
      </c>
      <c r="C1998" s="61">
        <f>VLOOKUP(Tabla14[[#This Row],[id]],Tabla2[],'aux buscarv'!C$1,FALSE)</f>
        <v>25</v>
      </c>
      <c r="D1998" s="61">
        <f>VLOOKUP(Tabla14[[#This Row],[id]],Tabla2[],'aux buscarv'!D$1,FALSE)</f>
        <v>4</v>
      </c>
      <c r="E1998" s="61">
        <f>VLOOKUP(Tabla14[[#This Row],[id]],Tabla2[],'aux buscarv'!E$1,FALSE)</f>
        <v>2023</v>
      </c>
      <c r="F1998" s="61">
        <f>VLOOKUP(Tabla14[[#This Row],[id]],Tabla2[],'aux buscarv'!F$1,FALSE)</f>
        <v>18</v>
      </c>
      <c r="G1998" s="61" t="str">
        <f>VLOOKUP(Tabla14[[#This Row],[id]],Tabla2[],'aux buscarv'!G$1,FALSE)</f>
        <v>ESTAR</v>
      </c>
      <c r="H1998" s="61" t="str">
        <f>VLOOKUP(Tabla14[[#This Row],[id]],Tabla2[],'aux buscarv'!H$1,FALSE)</f>
        <v>CABA</v>
      </c>
      <c r="I1998" s="61">
        <f>VLOOKUP(Tabla14[[#This Row],[id]],Tabla2[],'aux buscarv'!I$1,FALSE)</f>
        <v>94</v>
      </c>
      <c r="J1998" s="61" t="str">
        <f>VLOOKUP(Tabla14[[#This Row],[id]],Tabla2[],'aux buscarv'!J$1,FALSE)</f>
        <v>COMUNA 8</v>
      </c>
      <c r="K1998" s="61" t="str">
        <f>VLOOKUP(Tabla14[[#This Row],[id]],Tabla2[],'aux buscarv'!K$1,FALSE)</f>
        <v>VILLA SOLDATI</v>
      </c>
      <c r="L1998" s="61" t="str">
        <f>VLOOKUP(Tabla14[[#This Row],[id]],Tabla2[],'aux buscarv'!L$1,FALSE)</f>
        <v>CLUB ATLETICO VIRGEN INMACULADA</v>
      </c>
      <c r="M1998" s="61" t="str">
        <f>VLOOKUP(Tabla14[[#This Row],[id]],Tabla2[],'aux buscarv'!M$1,FALSE)</f>
        <v>AV MARIANO ACOSTA Y PASAJE C</v>
      </c>
      <c r="N1998" s="62" t="str">
        <f>VLOOKUP(Tabla14[[#This Row],[id]],Tabla2[],'aux buscarv'!N$1,FALSE)</f>
        <v>https://goo.gl/maps/KF4pABctGozN9KW77</v>
      </c>
      <c r="O1998" t="s">
        <v>129</v>
      </c>
      <c r="P1998" t="s">
        <v>137</v>
      </c>
      <c r="Q1998" t="s">
        <v>142</v>
      </c>
      <c r="R1998" s="70">
        <v>15</v>
      </c>
    </row>
    <row r="1999" spans="1:18" x14ac:dyDescent="0.25">
      <c r="A1999" t="s">
        <v>1137</v>
      </c>
      <c r="B1999" s="46">
        <f>VLOOKUP(Tabla14[[#This Row],[id]],Tabla2[],'aux buscarv'!B$1,FALSE)</f>
        <v>45041</v>
      </c>
      <c r="C1999" s="61">
        <f>VLOOKUP(Tabla14[[#This Row],[id]],Tabla2[],'aux buscarv'!C$1,FALSE)</f>
        <v>25</v>
      </c>
      <c r="D1999" s="61">
        <f>VLOOKUP(Tabla14[[#This Row],[id]],Tabla2[],'aux buscarv'!D$1,FALSE)</f>
        <v>4</v>
      </c>
      <c r="E1999" s="61">
        <f>VLOOKUP(Tabla14[[#This Row],[id]],Tabla2[],'aux buscarv'!E$1,FALSE)</f>
        <v>2023</v>
      </c>
      <c r="F1999" s="61">
        <f>VLOOKUP(Tabla14[[#This Row],[id]],Tabla2[],'aux buscarv'!F$1,FALSE)</f>
        <v>18</v>
      </c>
      <c r="G1999" s="61" t="str">
        <f>VLOOKUP(Tabla14[[#This Row],[id]],Tabla2[],'aux buscarv'!G$1,FALSE)</f>
        <v>ESTAR</v>
      </c>
      <c r="H1999" s="61" t="str">
        <f>VLOOKUP(Tabla14[[#This Row],[id]],Tabla2[],'aux buscarv'!H$1,FALSE)</f>
        <v>CABA</v>
      </c>
      <c r="I1999" s="61">
        <f>VLOOKUP(Tabla14[[#This Row],[id]],Tabla2[],'aux buscarv'!I$1,FALSE)</f>
        <v>94</v>
      </c>
      <c r="J1999" s="61" t="str">
        <f>VLOOKUP(Tabla14[[#This Row],[id]],Tabla2[],'aux buscarv'!J$1,FALSE)</f>
        <v>COMUNA 8</v>
      </c>
      <c r="K1999" s="61" t="str">
        <f>VLOOKUP(Tabla14[[#This Row],[id]],Tabla2[],'aux buscarv'!K$1,FALSE)</f>
        <v>VILLA SOLDATI</v>
      </c>
      <c r="L1999" s="61" t="str">
        <f>VLOOKUP(Tabla14[[#This Row],[id]],Tabla2[],'aux buscarv'!L$1,FALSE)</f>
        <v>CLUB ATLETICO VIRGEN INMACULADA</v>
      </c>
      <c r="M1999" s="61" t="str">
        <f>VLOOKUP(Tabla14[[#This Row],[id]],Tabla2[],'aux buscarv'!M$1,FALSE)</f>
        <v>AV MARIANO ACOSTA Y PASAJE C</v>
      </c>
      <c r="N1999" s="62" t="str">
        <f>VLOOKUP(Tabla14[[#This Row],[id]],Tabla2[],'aux buscarv'!N$1,FALSE)</f>
        <v>https://goo.gl/maps/KF4pABctGozN9KW77</v>
      </c>
      <c r="O1999" t="s">
        <v>151</v>
      </c>
      <c r="P1999" t="s">
        <v>151</v>
      </c>
      <c r="Q1999" t="s">
        <v>111</v>
      </c>
      <c r="R1999" s="70">
        <v>58</v>
      </c>
    </row>
    <row r="2000" spans="1:18" x14ac:dyDescent="0.25">
      <c r="A2000" t="s">
        <v>1137</v>
      </c>
      <c r="B2000" s="46">
        <f>VLOOKUP(Tabla14[[#This Row],[id]],Tabla2[],'aux buscarv'!B$1,FALSE)</f>
        <v>45041</v>
      </c>
      <c r="C2000" s="61">
        <f>VLOOKUP(Tabla14[[#This Row],[id]],Tabla2[],'aux buscarv'!C$1,FALSE)</f>
        <v>25</v>
      </c>
      <c r="D2000" s="61">
        <f>VLOOKUP(Tabla14[[#This Row],[id]],Tabla2[],'aux buscarv'!D$1,FALSE)</f>
        <v>4</v>
      </c>
      <c r="E2000" s="61">
        <f>VLOOKUP(Tabla14[[#This Row],[id]],Tabla2[],'aux buscarv'!E$1,FALSE)</f>
        <v>2023</v>
      </c>
      <c r="F2000" s="61">
        <f>VLOOKUP(Tabla14[[#This Row],[id]],Tabla2[],'aux buscarv'!F$1,FALSE)</f>
        <v>18</v>
      </c>
      <c r="G2000" s="61" t="str">
        <f>VLOOKUP(Tabla14[[#This Row],[id]],Tabla2[],'aux buscarv'!G$1,FALSE)</f>
        <v>ESTAR</v>
      </c>
      <c r="H2000" s="61" t="str">
        <f>VLOOKUP(Tabla14[[#This Row],[id]],Tabla2[],'aux buscarv'!H$1,FALSE)</f>
        <v>CABA</v>
      </c>
      <c r="I2000" s="61">
        <f>VLOOKUP(Tabla14[[#This Row],[id]],Tabla2[],'aux buscarv'!I$1,FALSE)</f>
        <v>94</v>
      </c>
      <c r="J2000" s="61" t="str">
        <f>VLOOKUP(Tabla14[[#This Row],[id]],Tabla2[],'aux buscarv'!J$1,FALSE)</f>
        <v>COMUNA 8</v>
      </c>
      <c r="K2000" s="61" t="str">
        <f>VLOOKUP(Tabla14[[#This Row],[id]],Tabla2[],'aux buscarv'!K$1,FALSE)</f>
        <v>VILLA SOLDATI</v>
      </c>
      <c r="L2000" s="61" t="str">
        <f>VLOOKUP(Tabla14[[#This Row],[id]],Tabla2[],'aux buscarv'!L$1,FALSE)</f>
        <v>CLUB ATLETICO VIRGEN INMACULADA</v>
      </c>
      <c r="M2000" s="61" t="str">
        <f>VLOOKUP(Tabla14[[#This Row],[id]],Tabla2[],'aux buscarv'!M$1,FALSE)</f>
        <v>AV MARIANO ACOSTA Y PASAJE C</v>
      </c>
      <c r="N2000" s="62" t="str">
        <f>VLOOKUP(Tabla14[[#This Row],[id]],Tabla2[],'aux buscarv'!N$1,FALSE)</f>
        <v>https://goo.gl/maps/KF4pABctGozN9KW77</v>
      </c>
      <c r="O2000" t="s">
        <v>151</v>
      </c>
      <c r="P2000" t="s">
        <v>151</v>
      </c>
      <c r="Q2000" t="s">
        <v>142</v>
      </c>
      <c r="R2000" s="70">
        <v>90</v>
      </c>
    </row>
    <row r="2001" spans="1:18" x14ac:dyDescent="0.25">
      <c r="A2001" t="s">
        <v>1137</v>
      </c>
      <c r="B2001" s="46">
        <f>VLOOKUP(Tabla14[[#This Row],[id]],Tabla2[],'aux buscarv'!B$1,FALSE)</f>
        <v>45041</v>
      </c>
      <c r="C2001" s="61">
        <f>VLOOKUP(Tabla14[[#This Row],[id]],Tabla2[],'aux buscarv'!C$1,FALSE)</f>
        <v>25</v>
      </c>
      <c r="D2001" s="61">
        <f>VLOOKUP(Tabla14[[#This Row],[id]],Tabla2[],'aux buscarv'!D$1,FALSE)</f>
        <v>4</v>
      </c>
      <c r="E2001" s="61">
        <f>VLOOKUP(Tabla14[[#This Row],[id]],Tabla2[],'aux buscarv'!E$1,FALSE)</f>
        <v>2023</v>
      </c>
      <c r="F2001" s="61">
        <f>VLOOKUP(Tabla14[[#This Row],[id]],Tabla2[],'aux buscarv'!F$1,FALSE)</f>
        <v>18</v>
      </c>
      <c r="G2001" s="61" t="str">
        <f>VLOOKUP(Tabla14[[#This Row],[id]],Tabla2[],'aux buscarv'!G$1,FALSE)</f>
        <v>ESTAR</v>
      </c>
      <c r="H2001" s="61" t="str">
        <f>VLOOKUP(Tabla14[[#This Row],[id]],Tabla2[],'aux buscarv'!H$1,FALSE)</f>
        <v>CABA</v>
      </c>
      <c r="I2001" s="61">
        <f>VLOOKUP(Tabla14[[#This Row],[id]],Tabla2[],'aux buscarv'!I$1,FALSE)</f>
        <v>94</v>
      </c>
      <c r="J2001" s="61" t="str">
        <f>VLOOKUP(Tabla14[[#This Row],[id]],Tabla2[],'aux buscarv'!J$1,FALSE)</f>
        <v>COMUNA 8</v>
      </c>
      <c r="K2001" s="61" t="str">
        <f>VLOOKUP(Tabla14[[#This Row],[id]],Tabla2[],'aux buscarv'!K$1,FALSE)</f>
        <v>VILLA SOLDATI</v>
      </c>
      <c r="L2001" s="61" t="str">
        <f>VLOOKUP(Tabla14[[#This Row],[id]],Tabla2[],'aux buscarv'!L$1,FALSE)</f>
        <v>CLUB ATLETICO VIRGEN INMACULADA</v>
      </c>
      <c r="M2001" s="61" t="str">
        <f>VLOOKUP(Tabla14[[#This Row],[id]],Tabla2[],'aux buscarv'!M$1,FALSE)</f>
        <v>AV MARIANO ACOSTA Y PASAJE C</v>
      </c>
      <c r="N2001" s="62" t="str">
        <f>VLOOKUP(Tabla14[[#This Row],[id]],Tabla2[],'aux buscarv'!N$1,FALSE)</f>
        <v>https://goo.gl/maps/KF4pABctGozN9KW77</v>
      </c>
      <c r="O2001" t="s">
        <v>153</v>
      </c>
      <c r="P2001" t="s">
        <v>153</v>
      </c>
      <c r="Q2001" t="s">
        <v>111</v>
      </c>
      <c r="R2001" s="70">
        <v>12</v>
      </c>
    </row>
    <row r="2002" spans="1:18" x14ac:dyDescent="0.25">
      <c r="A2002" t="s">
        <v>1137</v>
      </c>
      <c r="B2002" s="46">
        <f>VLOOKUP(Tabla14[[#This Row],[id]],Tabla2[],'aux buscarv'!B$1,FALSE)</f>
        <v>45041</v>
      </c>
      <c r="C2002" s="61">
        <f>VLOOKUP(Tabla14[[#This Row],[id]],Tabla2[],'aux buscarv'!C$1,FALSE)</f>
        <v>25</v>
      </c>
      <c r="D2002" s="61">
        <f>VLOOKUP(Tabla14[[#This Row],[id]],Tabla2[],'aux buscarv'!D$1,FALSE)</f>
        <v>4</v>
      </c>
      <c r="E2002" s="61">
        <f>VLOOKUP(Tabla14[[#This Row],[id]],Tabla2[],'aux buscarv'!E$1,FALSE)</f>
        <v>2023</v>
      </c>
      <c r="F2002" s="61">
        <f>VLOOKUP(Tabla14[[#This Row],[id]],Tabla2[],'aux buscarv'!F$1,FALSE)</f>
        <v>18</v>
      </c>
      <c r="G2002" s="61" t="str">
        <f>VLOOKUP(Tabla14[[#This Row],[id]],Tabla2[],'aux buscarv'!G$1,FALSE)</f>
        <v>ESTAR</v>
      </c>
      <c r="H2002" s="61" t="str">
        <f>VLOOKUP(Tabla14[[#This Row],[id]],Tabla2[],'aux buscarv'!H$1,FALSE)</f>
        <v>CABA</v>
      </c>
      <c r="I2002" s="61">
        <f>VLOOKUP(Tabla14[[#This Row],[id]],Tabla2[],'aux buscarv'!I$1,FALSE)</f>
        <v>94</v>
      </c>
      <c r="J2002" s="61" t="str">
        <f>VLOOKUP(Tabla14[[#This Row],[id]],Tabla2[],'aux buscarv'!J$1,FALSE)</f>
        <v>COMUNA 8</v>
      </c>
      <c r="K2002" s="61" t="str">
        <f>VLOOKUP(Tabla14[[#This Row],[id]],Tabla2[],'aux buscarv'!K$1,FALSE)</f>
        <v>VILLA SOLDATI</v>
      </c>
      <c r="L2002" s="61" t="str">
        <f>VLOOKUP(Tabla14[[#This Row],[id]],Tabla2[],'aux buscarv'!L$1,FALSE)</f>
        <v>CLUB ATLETICO VIRGEN INMACULADA</v>
      </c>
      <c r="M2002" s="61" t="str">
        <f>VLOOKUP(Tabla14[[#This Row],[id]],Tabla2[],'aux buscarv'!M$1,FALSE)</f>
        <v>AV MARIANO ACOSTA Y PASAJE C</v>
      </c>
      <c r="N2002" s="62" t="str">
        <f>VLOOKUP(Tabla14[[#This Row],[id]],Tabla2[],'aux buscarv'!N$1,FALSE)</f>
        <v>https://goo.gl/maps/KF4pABctGozN9KW77</v>
      </c>
      <c r="O2002" t="s">
        <v>153</v>
      </c>
      <c r="P2002" t="s">
        <v>153</v>
      </c>
      <c r="Q2002" t="s">
        <v>134</v>
      </c>
      <c r="R2002" s="70">
        <v>2</v>
      </c>
    </row>
    <row r="2003" spans="1:18" x14ac:dyDescent="0.25">
      <c r="A2003" t="s">
        <v>1103</v>
      </c>
      <c r="B2003" s="46">
        <f>VLOOKUP(Tabla14[[#This Row],[id]],Tabla2[],'aux buscarv'!B$1,FALSE)</f>
        <v>45040</v>
      </c>
      <c r="C2003" s="61">
        <f>VLOOKUP(Tabla14[[#This Row],[id]],Tabla2[],'aux buscarv'!C$1,FALSE)</f>
        <v>24</v>
      </c>
      <c r="D2003" s="61">
        <f>VLOOKUP(Tabla14[[#This Row],[id]],Tabla2[],'aux buscarv'!D$1,FALSE)</f>
        <v>4</v>
      </c>
      <c r="E2003" s="61">
        <f>VLOOKUP(Tabla14[[#This Row],[id]],Tabla2[],'aux buscarv'!E$1,FALSE)</f>
        <v>2023</v>
      </c>
      <c r="F2003" s="61">
        <f>VLOOKUP(Tabla14[[#This Row],[id]],Tabla2[],'aux buscarv'!F$1,FALSE)</f>
        <v>18</v>
      </c>
      <c r="G2003" s="61" t="str">
        <f>VLOOKUP(Tabla14[[#This Row],[id]],Tabla2[],'aux buscarv'!G$1,FALSE)</f>
        <v>DAPPTE</v>
      </c>
      <c r="H2003" s="61" t="str">
        <f>VLOOKUP(Tabla14[[#This Row],[id]],Tabla2[],'aux buscarv'!H$1,FALSE)</f>
        <v>CABA</v>
      </c>
      <c r="I2003" s="61">
        <f>VLOOKUP(Tabla14[[#This Row],[id]],Tabla2[],'aux buscarv'!I$1,FALSE)</f>
        <v>88</v>
      </c>
      <c r="J2003" s="61" t="str">
        <f>VLOOKUP(Tabla14[[#This Row],[id]],Tabla2[],'aux buscarv'!J$1,FALSE)</f>
        <v>COMUNA 1</v>
      </c>
      <c r="K2003" s="61" t="str">
        <f>VLOOKUP(Tabla14[[#This Row],[id]],Tabla2[],'aux buscarv'!K$1,FALSE)</f>
        <v>MONSERRAT</v>
      </c>
      <c r="L2003" s="61" t="str">
        <f>VLOOKUP(Tabla14[[#This Row],[id]],Tabla2[],'aux buscarv'!L$1,FALSE)</f>
        <v>PLAZOLETA ENFRENTE ENFRENTE DEL MSAL</v>
      </c>
      <c r="M2003" s="61" t="str">
        <f>VLOOKUP(Tabla14[[#This Row],[id]],Tabla2[],'aux buscarv'!M$1,FALSE)</f>
        <v>MORENO ENTRE LIMA Y 9 DE JULIO</v>
      </c>
      <c r="N2003" s="62" t="str">
        <f>VLOOKUP(Tabla14[[#This Row],[id]],Tabla2[],'aux buscarv'!N$1,FALSE)</f>
        <v>https://goo.gl/maps/v4vzCugZuWYXvAYS7</v>
      </c>
      <c r="O2003" t="s">
        <v>109</v>
      </c>
      <c r="P2003" t="s">
        <v>110</v>
      </c>
      <c r="Q2003" t="s">
        <v>111</v>
      </c>
      <c r="R2003" s="70">
        <v>135</v>
      </c>
    </row>
    <row r="2004" spans="1:18" x14ac:dyDescent="0.25">
      <c r="A2004" t="s">
        <v>1103</v>
      </c>
      <c r="B2004" s="46">
        <f>VLOOKUP(Tabla14[[#This Row],[id]],Tabla2[],'aux buscarv'!B$1,FALSE)</f>
        <v>45040</v>
      </c>
      <c r="C2004" s="61">
        <f>VLOOKUP(Tabla14[[#This Row],[id]],Tabla2[],'aux buscarv'!C$1,FALSE)</f>
        <v>24</v>
      </c>
      <c r="D2004" s="61">
        <f>VLOOKUP(Tabla14[[#This Row],[id]],Tabla2[],'aux buscarv'!D$1,FALSE)</f>
        <v>4</v>
      </c>
      <c r="E2004" s="61">
        <f>VLOOKUP(Tabla14[[#This Row],[id]],Tabla2[],'aux buscarv'!E$1,FALSE)</f>
        <v>2023</v>
      </c>
      <c r="F2004" s="61">
        <f>VLOOKUP(Tabla14[[#This Row],[id]],Tabla2[],'aux buscarv'!F$1,FALSE)</f>
        <v>18</v>
      </c>
      <c r="G2004" s="61" t="str">
        <f>VLOOKUP(Tabla14[[#This Row],[id]],Tabla2[],'aux buscarv'!G$1,FALSE)</f>
        <v>DAPPTE</v>
      </c>
      <c r="H2004" s="61" t="str">
        <f>VLOOKUP(Tabla14[[#This Row],[id]],Tabla2[],'aux buscarv'!H$1,FALSE)</f>
        <v>CABA</v>
      </c>
      <c r="I2004" s="61">
        <f>VLOOKUP(Tabla14[[#This Row],[id]],Tabla2[],'aux buscarv'!I$1,FALSE)</f>
        <v>88</v>
      </c>
      <c r="J2004" s="61" t="str">
        <f>VLOOKUP(Tabla14[[#This Row],[id]],Tabla2[],'aux buscarv'!J$1,FALSE)</f>
        <v>COMUNA 1</v>
      </c>
      <c r="K2004" s="61" t="str">
        <f>VLOOKUP(Tabla14[[#This Row],[id]],Tabla2[],'aux buscarv'!K$1,FALSE)</f>
        <v>MONSERRAT</v>
      </c>
      <c r="L2004" s="61" t="str">
        <f>VLOOKUP(Tabla14[[#This Row],[id]],Tabla2[],'aux buscarv'!L$1,FALSE)</f>
        <v>PLAZOLETA ENFRENTE ENFRENTE DEL MSAL</v>
      </c>
      <c r="M2004" s="61" t="str">
        <f>VLOOKUP(Tabla14[[#This Row],[id]],Tabla2[],'aux buscarv'!M$1,FALSE)</f>
        <v>MORENO ENTRE LIMA Y 9 DE JULIO</v>
      </c>
      <c r="N2004" s="62" t="str">
        <f>VLOOKUP(Tabla14[[#This Row],[id]],Tabla2[],'aux buscarv'!N$1,FALSE)</f>
        <v>https://goo.gl/maps/v4vzCugZuWYXvAYS7</v>
      </c>
      <c r="O2004" t="s">
        <v>109</v>
      </c>
      <c r="P2004" t="s">
        <v>110</v>
      </c>
      <c r="Q2004" t="s">
        <v>112</v>
      </c>
      <c r="R2004" s="70">
        <v>242</v>
      </c>
    </row>
    <row r="2005" spans="1:18" x14ac:dyDescent="0.25">
      <c r="A2005" t="s">
        <v>1103</v>
      </c>
      <c r="B2005" s="46">
        <f>VLOOKUP(Tabla14[[#This Row],[id]],Tabla2[],'aux buscarv'!B$1,FALSE)</f>
        <v>45040</v>
      </c>
      <c r="C2005" s="61">
        <f>VLOOKUP(Tabla14[[#This Row],[id]],Tabla2[],'aux buscarv'!C$1,FALSE)</f>
        <v>24</v>
      </c>
      <c r="D2005" s="61">
        <f>VLOOKUP(Tabla14[[#This Row],[id]],Tabla2[],'aux buscarv'!D$1,FALSE)</f>
        <v>4</v>
      </c>
      <c r="E2005" s="61">
        <f>VLOOKUP(Tabla14[[#This Row],[id]],Tabla2[],'aux buscarv'!E$1,FALSE)</f>
        <v>2023</v>
      </c>
      <c r="F2005" s="61">
        <f>VLOOKUP(Tabla14[[#This Row],[id]],Tabla2[],'aux buscarv'!F$1,FALSE)</f>
        <v>18</v>
      </c>
      <c r="G2005" s="61" t="str">
        <f>VLOOKUP(Tabla14[[#This Row],[id]],Tabla2[],'aux buscarv'!G$1,FALSE)</f>
        <v>DAPPTE</v>
      </c>
      <c r="H2005" s="61" t="str">
        <f>VLOOKUP(Tabla14[[#This Row],[id]],Tabla2[],'aux buscarv'!H$1,FALSE)</f>
        <v>CABA</v>
      </c>
      <c r="I2005" s="61">
        <f>VLOOKUP(Tabla14[[#This Row],[id]],Tabla2[],'aux buscarv'!I$1,FALSE)</f>
        <v>88</v>
      </c>
      <c r="J2005" s="61" t="str">
        <f>VLOOKUP(Tabla14[[#This Row],[id]],Tabla2[],'aux buscarv'!J$1,FALSE)</f>
        <v>COMUNA 1</v>
      </c>
      <c r="K2005" s="61" t="str">
        <f>VLOOKUP(Tabla14[[#This Row],[id]],Tabla2[],'aux buscarv'!K$1,FALSE)</f>
        <v>MONSERRAT</v>
      </c>
      <c r="L2005" s="61" t="str">
        <f>VLOOKUP(Tabla14[[#This Row],[id]],Tabla2[],'aux buscarv'!L$1,FALSE)</f>
        <v>PLAZOLETA ENFRENTE ENFRENTE DEL MSAL</v>
      </c>
      <c r="M2005" s="61" t="str">
        <f>VLOOKUP(Tabla14[[#This Row],[id]],Tabla2[],'aux buscarv'!M$1,FALSE)</f>
        <v>MORENO ENTRE LIMA Y 9 DE JULIO</v>
      </c>
      <c r="N2005" s="62" t="str">
        <f>VLOOKUP(Tabla14[[#This Row],[id]],Tabla2[],'aux buscarv'!N$1,FALSE)</f>
        <v>https://goo.gl/maps/v4vzCugZuWYXvAYS7</v>
      </c>
      <c r="O2005" t="s">
        <v>109</v>
      </c>
      <c r="P2005" t="s">
        <v>113</v>
      </c>
      <c r="Q2005" t="s">
        <v>112</v>
      </c>
      <c r="R2005" s="70">
        <v>67</v>
      </c>
    </row>
    <row r="2006" spans="1:18" x14ac:dyDescent="0.25">
      <c r="A2006" t="s">
        <v>1103</v>
      </c>
      <c r="B2006" s="46">
        <f>VLOOKUP(Tabla14[[#This Row],[id]],Tabla2[],'aux buscarv'!B$1,FALSE)</f>
        <v>45040</v>
      </c>
      <c r="C2006" s="61">
        <f>VLOOKUP(Tabla14[[#This Row],[id]],Tabla2[],'aux buscarv'!C$1,FALSE)</f>
        <v>24</v>
      </c>
      <c r="D2006" s="61">
        <f>VLOOKUP(Tabla14[[#This Row],[id]],Tabla2[],'aux buscarv'!D$1,FALSE)</f>
        <v>4</v>
      </c>
      <c r="E2006" s="61">
        <f>VLOOKUP(Tabla14[[#This Row],[id]],Tabla2[],'aux buscarv'!E$1,FALSE)</f>
        <v>2023</v>
      </c>
      <c r="F2006" s="61">
        <f>VLOOKUP(Tabla14[[#This Row],[id]],Tabla2[],'aux buscarv'!F$1,FALSE)</f>
        <v>18</v>
      </c>
      <c r="G2006" s="61" t="str">
        <f>VLOOKUP(Tabla14[[#This Row],[id]],Tabla2[],'aux buscarv'!G$1,FALSE)</f>
        <v>DAPPTE</v>
      </c>
      <c r="H2006" s="61" t="str">
        <f>VLOOKUP(Tabla14[[#This Row],[id]],Tabla2[],'aux buscarv'!H$1,FALSE)</f>
        <v>CABA</v>
      </c>
      <c r="I2006" s="61">
        <f>VLOOKUP(Tabla14[[#This Row],[id]],Tabla2[],'aux buscarv'!I$1,FALSE)</f>
        <v>88</v>
      </c>
      <c r="J2006" s="61" t="str">
        <f>VLOOKUP(Tabla14[[#This Row],[id]],Tabla2[],'aux buscarv'!J$1,FALSE)</f>
        <v>COMUNA 1</v>
      </c>
      <c r="K2006" s="61" t="str">
        <f>VLOOKUP(Tabla14[[#This Row],[id]],Tabla2[],'aux buscarv'!K$1,FALSE)</f>
        <v>MONSERRAT</v>
      </c>
      <c r="L2006" s="61" t="str">
        <f>VLOOKUP(Tabla14[[#This Row],[id]],Tabla2[],'aux buscarv'!L$1,FALSE)</f>
        <v>PLAZOLETA ENFRENTE ENFRENTE DEL MSAL</v>
      </c>
      <c r="M2006" s="61" t="str">
        <f>VLOOKUP(Tabla14[[#This Row],[id]],Tabla2[],'aux buscarv'!M$1,FALSE)</f>
        <v>MORENO ENTRE LIMA Y 9 DE JULIO</v>
      </c>
      <c r="N2006" s="62" t="str">
        <f>VLOOKUP(Tabla14[[#This Row],[id]],Tabla2[],'aux buscarv'!N$1,FALSE)</f>
        <v>https://goo.gl/maps/v4vzCugZuWYXvAYS7</v>
      </c>
      <c r="O2006" t="s">
        <v>114</v>
      </c>
      <c r="P2006" t="s">
        <v>115</v>
      </c>
      <c r="Q2006" t="s">
        <v>111</v>
      </c>
      <c r="R2006" s="70">
        <v>45</v>
      </c>
    </row>
    <row r="2007" spans="1:18" x14ac:dyDescent="0.25">
      <c r="A2007" t="s">
        <v>1134</v>
      </c>
      <c r="B2007" s="46">
        <f>VLOOKUP(Tabla14[[#This Row],[id]],Tabla2[],'aux buscarv'!B$1,FALSE)</f>
        <v>45041</v>
      </c>
      <c r="C2007" s="61">
        <f>VLOOKUP(Tabla14[[#This Row],[id]],Tabla2[],'aux buscarv'!C$1,FALSE)</f>
        <v>25</v>
      </c>
      <c r="D2007" s="61">
        <f>VLOOKUP(Tabla14[[#This Row],[id]],Tabla2[],'aux buscarv'!D$1,FALSE)</f>
        <v>4</v>
      </c>
      <c r="E2007" s="61">
        <f>VLOOKUP(Tabla14[[#This Row],[id]],Tabla2[],'aux buscarv'!E$1,FALSE)</f>
        <v>2023</v>
      </c>
      <c r="F2007" s="61">
        <f>VLOOKUP(Tabla14[[#This Row],[id]],Tabla2[],'aux buscarv'!F$1,FALSE)</f>
        <v>18</v>
      </c>
      <c r="G2007" s="61" t="str">
        <f>VLOOKUP(Tabla14[[#This Row],[id]],Tabla2[],'aux buscarv'!G$1,FALSE)</f>
        <v>DAPPTE</v>
      </c>
      <c r="H2007" s="61" t="str">
        <f>VLOOKUP(Tabla14[[#This Row],[id]],Tabla2[],'aux buscarv'!H$1,FALSE)</f>
        <v>CABA</v>
      </c>
      <c r="I2007" s="61">
        <f>VLOOKUP(Tabla14[[#This Row],[id]],Tabla2[],'aux buscarv'!I$1,FALSE)</f>
        <v>93</v>
      </c>
      <c r="J2007" s="61" t="str">
        <f>VLOOKUP(Tabla14[[#This Row],[id]],Tabla2[],'aux buscarv'!J$1,FALSE)</f>
        <v>COMUNA 1</v>
      </c>
      <c r="K2007" s="61" t="str">
        <f>VLOOKUP(Tabla14[[#This Row],[id]],Tabla2[],'aux buscarv'!K$1,FALSE)</f>
        <v>CONSTITUCION</v>
      </c>
      <c r="L2007" s="61" t="str">
        <f>VLOOKUP(Tabla14[[#This Row],[id]],Tabla2[],'aux buscarv'!L$1,FALSE)</f>
        <v>PLAZA DE TREN CONSTITUCION HALL CENTRAL ANDEN 14</v>
      </c>
      <c r="M2007" s="61" t="str">
        <f>VLOOKUP(Tabla14[[#This Row],[id]],Tabla2[],'aux buscarv'!M$1,FALSE)</f>
        <v>BRASIL 1128</v>
      </c>
      <c r="N2007" s="62" t="str">
        <f>VLOOKUP(Tabla14[[#This Row],[id]],Tabla2[],'aux buscarv'!N$1,FALSE)</f>
        <v>https://goo.gl/maps/uprzs4Mxs4X5b2LX6</v>
      </c>
      <c r="O2007" t="s">
        <v>109</v>
      </c>
      <c r="P2007" t="s">
        <v>110</v>
      </c>
      <c r="Q2007" t="s">
        <v>111</v>
      </c>
      <c r="R2007" s="70">
        <v>108</v>
      </c>
    </row>
    <row r="2008" spans="1:18" x14ac:dyDescent="0.25">
      <c r="A2008" t="s">
        <v>1134</v>
      </c>
      <c r="B2008" s="46">
        <f>VLOOKUP(Tabla14[[#This Row],[id]],Tabla2[],'aux buscarv'!B$1,FALSE)</f>
        <v>45041</v>
      </c>
      <c r="C2008" s="61">
        <f>VLOOKUP(Tabla14[[#This Row],[id]],Tabla2[],'aux buscarv'!C$1,FALSE)</f>
        <v>25</v>
      </c>
      <c r="D2008" s="61">
        <f>VLOOKUP(Tabla14[[#This Row],[id]],Tabla2[],'aux buscarv'!D$1,FALSE)</f>
        <v>4</v>
      </c>
      <c r="E2008" s="61">
        <f>VLOOKUP(Tabla14[[#This Row],[id]],Tabla2[],'aux buscarv'!E$1,FALSE)</f>
        <v>2023</v>
      </c>
      <c r="F2008" s="61">
        <f>VLOOKUP(Tabla14[[#This Row],[id]],Tabla2[],'aux buscarv'!F$1,FALSE)</f>
        <v>18</v>
      </c>
      <c r="G2008" s="61" t="str">
        <f>VLOOKUP(Tabla14[[#This Row],[id]],Tabla2[],'aux buscarv'!G$1,FALSE)</f>
        <v>DAPPTE</v>
      </c>
      <c r="H2008" s="61" t="str">
        <f>VLOOKUP(Tabla14[[#This Row],[id]],Tabla2[],'aux buscarv'!H$1,FALSE)</f>
        <v>CABA</v>
      </c>
      <c r="I2008" s="61">
        <f>VLOOKUP(Tabla14[[#This Row],[id]],Tabla2[],'aux buscarv'!I$1,FALSE)</f>
        <v>93</v>
      </c>
      <c r="J2008" s="61" t="str">
        <f>VLOOKUP(Tabla14[[#This Row],[id]],Tabla2[],'aux buscarv'!J$1,FALSE)</f>
        <v>COMUNA 1</v>
      </c>
      <c r="K2008" s="61" t="str">
        <f>VLOOKUP(Tabla14[[#This Row],[id]],Tabla2[],'aux buscarv'!K$1,FALSE)</f>
        <v>CONSTITUCION</v>
      </c>
      <c r="L2008" s="61" t="str">
        <f>VLOOKUP(Tabla14[[#This Row],[id]],Tabla2[],'aux buscarv'!L$1,FALSE)</f>
        <v>PLAZA DE TREN CONSTITUCION HALL CENTRAL ANDEN 14</v>
      </c>
      <c r="M2008" s="61" t="str">
        <f>VLOOKUP(Tabla14[[#This Row],[id]],Tabla2[],'aux buscarv'!M$1,FALSE)</f>
        <v>BRASIL 1128</v>
      </c>
      <c r="N2008" s="62" t="str">
        <f>VLOOKUP(Tabla14[[#This Row],[id]],Tabla2[],'aux buscarv'!N$1,FALSE)</f>
        <v>https://goo.gl/maps/uprzs4Mxs4X5b2LX6</v>
      </c>
      <c r="O2008" t="s">
        <v>109</v>
      </c>
      <c r="P2008" t="s">
        <v>110</v>
      </c>
      <c r="Q2008" t="s">
        <v>112</v>
      </c>
      <c r="R2008" s="70">
        <v>246</v>
      </c>
    </row>
    <row r="2009" spans="1:18" x14ac:dyDescent="0.25">
      <c r="A2009" t="s">
        <v>1134</v>
      </c>
      <c r="B2009" s="46">
        <f>VLOOKUP(Tabla14[[#This Row],[id]],Tabla2[],'aux buscarv'!B$1,FALSE)</f>
        <v>45041</v>
      </c>
      <c r="C2009" s="61">
        <f>VLOOKUP(Tabla14[[#This Row],[id]],Tabla2[],'aux buscarv'!C$1,FALSE)</f>
        <v>25</v>
      </c>
      <c r="D2009" s="61">
        <f>VLOOKUP(Tabla14[[#This Row],[id]],Tabla2[],'aux buscarv'!D$1,FALSE)</f>
        <v>4</v>
      </c>
      <c r="E2009" s="61">
        <f>VLOOKUP(Tabla14[[#This Row],[id]],Tabla2[],'aux buscarv'!E$1,FALSE)</f>
        <v>2023</v>
      </c>
      <c r="F2009" s="61">
        <f>VLOOKUP(Tabla14[[#This Row],[id]],Tabla2[],'aux buscarv'!F$1,FALSE)</f>
        <v>18</v>
      </c>
      <c r="G2009" s="61" t="str">
        <f>VLOOKUP(Tabla14[[#This Row],[id]],Tabla2[],'aux buscarv'!G$1,FALSE)</f>
        <v>DAPPTE</v>
      </c>
      <c r="H2009" s="61" t="str">
        <f>VLOOKUP(Tabla14[[#This Row],[id]],Tabla2[],'aux buscarv'!H$1,FALSE)</f>
        <v>CABA</v>
      </c>
      <c r="I2009" s="61">
        <f>VLOOKUP(Tabla14[[#This Row],[id]],Tabla2[],'aux buscarv'!I$1,FALSE)</f>
        <v>93</v>
      </c>
      <c r="J2009" s="61" t="str">
        <f>VLOOKUP(Tabla14[[#This Row],[id]],Tabla2[],'aux buscarv'!J$1,FALSE)</f>
        <v>COMUNA 1</v>
      </c>
      <c r="K2009" s="61" t="str">
        <f>VLOOKUP(Tabla14[[#This Row],[id]],Tabla2[],'aux buscarv'!K$1,FALSE)</f>
        <v>CONSTITUCION</v>
      </c>
      <c r="L2009" s="61" t="str">
        <f>VLOOKUP(Tabla14[[#This Row],[id]],Tabla2[],'aux buscarv'!L$1,FALSE)</f>
        <v>PLAZA DE TREN CONSTITUCION HALL CENTRAL ANDEN 14</v>
      </c>
      <c r="M2009" s="61" t="str">
        <f>VLOOKUP(Tabla14[[#This Row],[id]],Tabla2[],'aux buscarv'!M$1,FALSE)</f>
        <v>BRASIL 1128</v>
      </c>
      <c r="N2009" s="62" t="str">
        <f>VLOOKUP(Tabla14[[#This Row],[id]],Tabla2[],'aux buscarv'!N$1,FALSE)</f>
        <v>https://goo.gl/maps/uprzs4Mxs4X5b2LX6</v>
      </c>
      <c r="O2009" t="s">
        <v>109</v>
      </c>
      <c r="P2009" t="s">
        <v>113</v>
      </c>
      <c r="Q2009" t="s">
        <v>112</v>
      </c>
      <c r="R2009" s="70">
        <v>35</v>
      </c>
    </row>
    <row r="2010" spans="1:18" x14ac:dyDescent="0.25">
      <c r="A2010" t="s">
        <v>1134</v>
      </c>
      <c r="B2010" s="46">
        <f>VLOOKUP(Tabla14[[#This Row],[id]],Tabla2[],'aux buscarv'!B$1,FALSE)</f>
        <v>45041</v>
      </c>
      <c r="C2010" s="61">
        <f>VLOOKUP(Tabla14[[#This Row],[id]],Tabla2[],'aux buscarv'!C$1,FALSE)</f>
        <v>25</v>
      </c>
      <c r="D2010" s="61">
        <f>VLOOKUP(Tabla14[[#This Row],[id]],Tabla2[],'aux buscarv'!D$1,FALSE)</f>
        <v>4</v>
      </c>
      <c r="E2010" s="61">
        <f>VLOOKUP(Tabla14[[#This Row],[id]],Tabla2[],'aux buscarv'!E$1,FALSE)</f>
        <v>2023</v>
      </c>
      <c r="F2010" s="61">
        <f>VLOOKUP(Tabla14[[#This Row],[id]],Tabla2[],'aux buscarv'!F$1,FALSE)</f>
        <v>18</v>
      </c>
      <c r="G2010" s="61" t="str">
        <f>VLOOKUP(Tabla14[[#This Row],[id]],Tabla2[],'aux buscarv'!G$1,FALSE)</f>
        <v>DAPPTE</v>
      </c>
      <c r="H2010" s="61" t="str">
        <f>VLOOKUP(Tabla14[[#This Row],[id]],Tabla2[],'aux buscarv'!H$1,FALSE)</f>
        <v>CABA</v>
      </c>
      <c r="I2010" s="61">
        <f>VLOOKUP(Tabla14[[#This Row],[id]],Tabla2[],'aux buscarv'!I$1,FALSE)</f>
        <v>93</v>
      </c>
      <c r="J2010" s="61" t="str">
        <f>VLOOKUP(Tabla14[[#This Row],[id]],Tabla2[],'aux buscarv'!J$1,FALSE)</f>
        <v>COMUNA 1</v>
      </c>
      <c r="K2010" s="61" t="str">
        <f>VLOOKUP(Tabla14[[#This Row],[id]],Tabla2[],'aux buscarv'!K$1,FALSE)</f>
        <v>CONSTITUCION</v>
      </c>
      <c r="L2010" s="61" t="str">
        <f>VLOOKUP(Tabla14[[#This Row],[id]],Tabla2[],'aux buscarv'!L$1,FALSE)</f>
        <v>PLAZA DE TREN CONSTITUCION HALL CENTRAL ANDEN 14</v>
      </c>
      <c r="M2010" s="61" t="str">
        <f>VLOOKUP(Tabla14[[#This Row],[id]],Tabla2[],'aux buscarv'!M$1,FALSE)</f>
        <v>BRASIL 1128</v>
      </c>
      <c r="N2010" s="62" t="str">
        <f>VLOOKUP(Tabla14[[#This Row],[id]],Tabla2[],'aux buscarv'!N$1,FALSE)</f>
        <v>https://goo.gl/maps/uprzs4Mxs4X5b2LX6</v>
      </c>
      <c r="O2010" t="s">
        <v>114</v>
      </c>
      <c r="P2010" t="s">
        <v>115</v>
      </c>
      <c r="Q2010" t="s">
        <v>111</v>
      </c>
      <c r="R2010" s="70">
        <v>108</v>
      </c>
    </row>
    <row r="2011" spans="1:18" x14ac:dyDescent="0.25">
      <c r="A2011" t="s">
        <v>1151</v>
      </c>
      <c r="B2011" s="46">
        <f>VLOOKUP(Tabla14[[#This Row],[id]],Tabla2[],'aux buscarv'!B$1,FALSE)</f>
        <v>45041</v>
      </c>
      <c r="C2011" s="61">
        <f>VLOOKUP(Tabla14[[#This Row],[id]],Tabla2[],'aux buscarv'!C$1,FALSE)</f>
        <v>25</v>
      </c>
      <c r="D2011" s="61">
        <f>VLOOKUP(Tabla14[[#This Row],[id]],Tabla2[],'aux buscarv'!D$1,FALSE)</f>
        <v>4</v>
      </c>
      <c r="E2011" s="61">
        <f>VLOOKUP(Tabla14[[#This Row],[id]],Tabla2[],'aux buscarv'!E$1,FALSE)</f>
        <v>2023</v>
      </c>
      <c r="F2011" s="61">
        <f>VLOOKUP(Tabla14[[#This Row],[id]],Tabla2[],'aux buscarv'!F$1,FALSE)</f>
        <v>18</v>
      </c>
      <c r="G2011" s="61" t="str">
        <f>VLOOKUP(Tabla14[[#This Row],[id]],Tabla2[],'aux buscarv'!G$1,FALSE)</f>
        <v>CARPAS SALUDABLES</v>
      </c>
      <c r="H2011" s="61" t="str">
        <f>VLOOKUP(Tabla14[[#This Row],[id]],Tabla2[],'aux buscarv'!H$1,FALSE)</f>
        <v>CABA</v>
      </c>
      <c r="I2011" s="61">
        <f>VLOOKUP(Tabla14[[#This Row],[id]],Tabla2[],'aux buscarv'!I$1,FALSE)</f>
        <v>96</v>
      </c>
      <c r="J2011" s="61" t="str">
        <f>VLOOKUP(Tabla14[[#This Row],[id]],Tabla2[],'aux buscarv'!J$1,FALSE)</f>
        <v>COMUNA 13</v>
      </c>
      <c r="K2011" s="61" t="str">
        <f>VLOOKUP(Tabla14[[#This Row],[id]],Tabla2[],'aux buscarv'!K$1,FALSE)</f>
        <v>NUÑEZ</v>
      </c>
      <c r="L2011" s="61" t="str">
        <f>VLOOKUP(Tabla14[[#This Row],[id]],Tabla2[],'aux buscarv'!L$1,FALSE)</f>
        <v>DEPORTES</v>
      </c>
      <c r="M2011" s="61" t="str">
        <f>VLOOKUP(Tabla14[[#This Row],[id]],Tabla2[],'aux buscarv'!M$1,FALSE)</f>
        <v>MIGUEL SANCHEZ 1050</v>
      </c>
      <c r="N2011" s="62" t="str">
        <f>VLOOKUP(Tabla14[[#This Row],[id]],Tabla2[],'aux buscarv'!N$1,FALSE)</f>
        <v>https://goo.gl/maps/8EKB4b9ncDCSZ6rSA</v>
      </c>
      <c r="O2011" t="s">
        <v>109</v>
      </c>
      <c r="P2011" t="s">
        <v>110</v>
      </c>
      <c r="Q2011" t="s">
        <v>111</v>
      </c>
      <c r="R2011" s="70">
        <v>51</v>
      </c>
    </row>
    <row r="2012" spans="1:18" x14ac:dyDescent="0.25">
      <c r="A2012" t="s">
        <v>1151</v>
      </c>
      <c r="B2012" s="46">
        <f>VLOOKUP(Tabla14[[#This Row],[id]],Tabla2[],'aux buscarv'!B$1,FALSE)</f>
        <v>45041</v>
      </c>
      <c r="C2012" s="61">
        <f>VLOOKUP(Tabla14[[#This Row],[id]],Tabla2[],'aux buscarv'!C$1,FALSE)</f>
        <v>25</v>
      </c>
      <c r="D2012" s="61">
        <f>VLOOKUP(Tabla14[[#This Row],[id]],Tabla2[],'aux buscarv'!D$1,FALSE)</f>
        <v>4</v>
      </c>
      <c r="E2012" s="61">
        <f>VLOOKUP(Tabla14[[#This Row],[id]],Tabla2[],'aux buscarv'!E$1,FALSE)</f>
        <v>2023</v>
      </c>
      <c r="F2012" s="61">
        <f>VLOOKUP(Tabla14[[#This Row],[id]],Tabla2[],'aux buscarv'!F$1,FALSE)</f>
        <v>18</v>
      </c>
      <c r="G2012" s="61" t="str">
        <f>VLOOKUP(Tabla14[[#This Row],[id]],Tabla2[],'aux buscarv'!G$1,FALSE)</f>
        <v>CARPAS SALUDABLES</v>
      </c>
      <c r="H2012" s="61" t="str">
        <f>VLOOKUP(Tabla14[[#This Row],[id]],Tabla2[],'aux buscarv'!H$1,FALSE)</f>
        <v>CABA</v>
      </c>
      <c r="I2012" s="61">
        <f>VLOOKUP(Tabla14[[#This Row],[id]],Tabla2[],'aux buscarv'!I$1,FALSE)</f>
        <v>96</v>
      </c>
      <c r="J2012" s="61" t="str">
        <f>VLOOKUP(Tabla14[[#This Row],[id]],Tabla2[],'aux buscarv'!J$1,FALSE)</f>
        <v>COMUNA 13</v>
      </c>
      <c r="K2012" s="61" t="str">
        <f>VLOOKUP(Tabla14[[#This Row],[id]],Tabla2[],'aux buscarv'!K$1,FALSE)</f>
        <v>NUÑEZ</v>
      </c>
      <c r="L2012" s="61" t="str">
        <f>VLOOKUP(Tabla14[[#This Row],[id]],Tabla2[],'aux buscarv'!L$1,FALSE)</f>
        <v>DEPORTES</v>
      </c>
      <c r="M2012" s="61" t="str">
        <f>VLOOKUP(Tabla14[[#This Row],[id]],Tabla2[],'aux buscarv'!M$1,FALSE)</f>
        <v>MIGUEL SANCHEZ 1050</v>
      </c>
      <c r="N2012" s="62" t="str">
        <f>VLOOKUP(Tabla14[[#This Row],[id]],Tabla2[],'aux buscarv'!N$1,FALSE)</f>
        <v>https://goo.gl/maps/8EKB4b9ncDCSZ6rSA</v>
      </c>
      <c r="O2012" t="s">
        <v>109</v>
      </c>
      <c r="P2012" t="s">
        <v>110</v>
      </c>
      <c r="Q2012" t="s">
        <v>112</v>
      </c>
      <c r="R2012" s="70">
        <v>90</v>
      </c>
    </row>
    <row r="2013" spans="1:18" x14ac:dyDescent="0.25">
      <c r="A2013" t="s">
        <v>1151</v>
      </c>
      <c r="B2013" s="46">
        <f>VLOOKUP(Tabla14[[#This Row],[id]],Tabla2[],'aux buscarv'!B$1,FALSE)</f>
        <v>45041</v>
      </c>
      <c r="C2013" s="61">
        <f>VLOOKUP(Tabla14[[#This Row],[id]],Tabla2[],'aux buscarv'!C$1,FALSE)</f>
        <v>25</v>
      </c>
      <c r="D2013" s="61">
        <f>VLOOKUP(Tabla14[[#This Row],[id]],Tabla2[],'aux buscarv'!D$1,FALSE)</f>
        <v>4</v>
      </c>
      <c r="E2013" s="61">
        <f>VLOOKUP(Tabla14[[#This Row],[id]],Tabla2[],'aux buscarv'!E$1,FALSE)</f>
        <v>2023</v>
      </c>
      <c r="F2013" s="61">
        <f>VLOOKUP(Tabla14[[#This Row],[id]],Tabla2[],'aux buscarv'!F$1,FALSE)</f>
        <v>18</v>
      </c>
      <c r="G2013" s="61" t="str">
        <f>VLOOKUP(Tabla14[[#This Row],[id]],Tabla2[],'aux buscarv'!G$1,FALSE)</f>
        <v>CARPAS SALUDABLES</v>
      </c>
      <c r="H2013" s="61" t="str">
        <f>VLOOKUP(Tabla14[[#This Row],[id]],Tabla2[],'aux buscarv'!H$1,FALSE)</f>
        <v>CABA</v>
      </c>
      <c r="I2013" s="61">
        <f>VLOOKUP(Tabla14[[#This Row],[id]],Tabla2[],'aux buscarv'!I$1,FALSE)</f>
        <v>96</v>
      </c>
      <c r="J2013" s="61" t="str">
        <f>VLOOKUP(Tabla14[[#This Row],[id]],Tabla2[],'aux buscarv'!J$1,FALSE)</f>
        <v>COMUNA 13</v>
      </c>
      <c r="K2013" s="61" t="str">
        <f>VLOOKUP(Tabla14[[#This Row],[id]],Tabla2[],'aux buscarv'!K$1,FALSE)</f>
        <v>NUÑEZ</v>
      </c>
      <c r="L2013" s="61" t="str">
        <f>VLOOKUP(Tabla14[[#This Row],[id]],Tabla2[],'aux buscarv'!L$1,FALSE)</f>
        <v>DEPORTES</v>
      </c>
      <c r="M2013" s="61" t="str">
        <f>VLOOKUP(Tabla14[[#This Row],[id]],Tabla2[],'aux buscarv'!M$1,FALSE)</f>
        <v>MIGUEL SANCHEZ 1050</v>
      </c>
      <c r="N2013" s="62" t="str">
        <f>VLOOKUP(Tabla14[[#This Row],[id]],Tabla2[],'aux buscarv'!N$1,FALSE)</f>
        <v>https://goo.gl/maps/8EKB4b9ncDCSZ6rSA</v>
      </c>
      <c r="O2013" t="s">
        <v>109</v>
      </c>
      <c r="P2013" t="s">
        <v>113</v>
      </c>
      <c r="Q2013" t="s">
        <v>112</v>
      </c>
      <c r="R2013" s="70">
        <v>22</v>
      </c>
    </row>
    <row r="2014" spans="1:18" x14ac:dyDescent="0.25">
      <c r="A2014" t="s">
        <v>1114</v>
      </c>
      <c r="B2014" s="46">
        <f>VLOOKUP(Tabla14[[#This Row],[id]],Tabla2[],'aux buscarv'!B$1,FALSE)</f>
        <v>45042</v>
      </c>
      <c r="C2014" s="61">
        <f>VLOOKUP(Tabla14[[#This Row],[id]],Tabla2[],'aux buscarv'!C$1,FALSE)</f>
        <v>26</v>
      </c>
      <c r="D2014" s="61">
        <f>VLOOKUP(Tabla14[[#This Row],[id]],Tabla2[],'aux buscarv'!D$1,FALSE)</f>
        <v>4</v>
      </c>
      <c r="E2014" s="61">
        <f>VLOOKUP(Tabla14[[#This Row],[id]],Tabla2[],'aux buscarv'!E$1,FALSE)</f>
        <v>2023</v>
      </c>
      <c r="F2014" s="61">
        <f>VLOOKUP(Tabla14[[#This Row],[id]],Tabla2[],'aux buscarv'!F$1,FALSE)</f>
        <v>18</v>
      </c>
      <c r="G2014" s="61" t="str">
        <f>VLOOKUP(Tabla14[[#This Row],[id]],Tabla2[],'aux buscarv'!G$1,FALSE)</f>
        <v>EETB</v>
      </c>
      <c r="H2014" s="61" t="str">
        <f>VLOOKUP(Tabla14[[#This Row],[id]],Tabla2[],'aux buscarv'!H$1,FALSE)</f>
        <v>CABA</v>
      </c>
      <c r="I2014" s="61">
        <f>VLOOKUP(Tabla14[[#This Row],[id]],Tabla2[],'aux buscarv'!I$1,FALSE)</f>
        <v>90</v>
      </c>
      <c r="J2014" s="61" t="str">
        <f>VLOOKUP(Tabla14[[#This Row],[id]],Tabla2[],'aux buscarv'!J$1,FALSE)</f>
        <v>COMUNA 5</v>
      </c>
      <c r="K2014" s="61" t="str">
        <f>VLOOKUP(Tabla14[[#This Row],[id]],Tabla2[],'aux buscarv'!K$1,FALSE)</f>
        <v>ALMAGRO</v>
      </c>
      <c r="L2014" s="61" t="str">
        <f>VLOOKUP(Tabla14[[#This Row],[id]],Tabla2[],'aux buscarv'!L$1,FALSE)</f>
        <v>PLAZA MEDRANO</v>
      </c>
      <c r="M2014" s="61" t="str">
        <f>VLOOKUP(Tabla14[[#This Row],[id]],Tabla2[],'aux buscarv'!M$1,FALSE)</f>
        <v>AV MEDRANO 109</v>
      </c>
      <c r="N2014" s="62" t="str">
        <f>VLOOKUP(Tabla14[[#This Row],[id]],Tabla2[],'aux buscarv'!N$1,FALSE)</f>
        <v>https://goo.gl/maps/dxyz5H1XPTYLsNU99</v>
      </c>
      <c r="O2014" t="s">
        <v>114</v>
      </c>
      <c r="P2014" t="s">
        <v>123</v>
      </c>
      <c r="Q2014" t="s">
        <v>124</v>
      </c>
      <c r="R2014" s="70">
        <v>33</v>
      </c>
    </row>
    <row r="2015" spans="1:18" x14ac:dyDescent="0.25">
      <c r="A2015" t="s">
        <v>1130</v>
      </c>
      <c r="B2015" s="46">
        <f>VLOOKUP(Tabla14[[#This Row],[id]],Tabla2[],'aux buscarv'!B$1,FALSE)</f>
        <v>45042</v>
      </c>
      <c r="C2015" s="61">
        <f>VLOOKUP(Tabla14[[#This Row],[id]],Tabla2[],'aux buscarv'!C$1,FALSE)</f>
        <v>26</v>
      </c>
      <c r="D2015" s="61">
        <f>VLOOKUP(Tabla14[[#This Row],[id]],Tabla2[],'aux buscarv'!D$1,FALSE)</f>
        <v>4</v>
      </c>
      <c r="E2015" s="61">
        <f>VLOOKUP(Tabla14[[#This Row],[id]],Tabla2[],'aux buscarv'!E$1,FALSE)</f>
        <v>2023</v>
      </c>
      <c r="F2015" s="61">
        <f>VLOOKUP(Tabla14[[#This Row],[id]],Tabla2[],'aux buscarv'!F$1,FALSE)</f>
        <v>18</v>
      </c>
      <c r="G2015" s="61" t="str">
        <f>VLOOKUP(Tabla14[[#This Row],[id]],Tabla2[],'aux buscarv'!G$1,FALSE)</f>
        <v>DAPPTE</v>
      </c>
      <c r="H2015" s="61" t="str">
        <f>VLOOKUP(Tabla14[[#This Row],[id]],Tabla2[],'aux buscarv'!H$1,FALSE)</f>
        <v>CABA</v>
      </c>
      <c r="I2015" s="61">
        <f>VLOOKUP(Tabla14[[#This Row],[id]],Tabla2[],'aux buscarv'!I$1,FALSE)</f>
        <v>92</v>
      </c>
      <c r="J2015" s="61" t="str">
        <f>VLOOKUP(Tabla14[[#This Row],[id]],Tabla2[],'aux buscarv'!J$1,FALSE)</f>
        <v>COMUNA 3</v>
      </c>
      <c r="K2015" s="61" t="str">
        <f>VLOOKUP(Tabla14[[#This Row],[id]],Tabla2[],'aux buscarv'!K$1,FALSE)</f>
        <v>BALVANERA</v>
      </c>
      <c r="L2015" s="61" t="str">
        <f>VLOOKUP(Tabla14[[#This Row],[id]],Tabla2[],'aux buscarv'!L$1,FALSE)</f>
        <v>ESTACION ONCE</v>
      </c>
      <c r="M2015" s="61" t="str">
        <f>VLOOKUP(Tabla14[[#This Row],[id]],Tabla2[],'aux buscarv'!M$1,FALSE)</f>
        <v>BARTOLOME MITRE Y AV PUEYRREDON</v>
      </c>
      <c r="N2015" s="62" t="str">
        <f>VLOOKUP(Tabla14[[#This Row],[id]],Tabla2[],'aux buscarv'!N$1,FALSE)</f>
        <v>https://goo.gl/maps/ahHan8JtXPwvyRvL9</v>
      </c>
      <c r="O2015" t="s">
        <v>109</v>
      </c>
      <c r="P2015" t="s">
        <v>110</v>
      </c>
      <c r="Q2015" t="s">
        <v>111</v>
      </c>
      <c r="R2015" s="70">
        <v>94</v>
      </c>
    </row>
    <row r="2016" spans="1:18" x14ac:dyDescent="0.25">
      <c r="A2016" t="s">
        <v>1130</v>
      </c>
      <c r="B2016" s="46">
        <f>VLOOKUP(Tabla14[[#This Row],[id]],Tabla2[],'aux buscarv'!B$1,FALSE)</f>
        <v>45042</v>
      </c>
      <c r="C2016" s="61">
        <f>VLOOKUP(Tabla14[[#This Row],[id]],Tabla2[],'aux buscarv'!C$1,FALSE)</f>
        <v>26</v>
      </c>
      <c r="D2016" s="61">
        <f>VLOOKUP(Tabla14[[#This Row],[id]],Tabla2[],'aux buscarv'!D$1,FALSE)</f>
        <v>4</v>
      </c>
      <c r="E2016" s="61">
        <f>VLOOKUP(Tabla14[[#This Row],[id]],Tabla2[],'aux buscarv'!E$1,FALSE)</f>
        <v>2023</v>
      </c>
      <c r="F2016" s="61">
        <f>VLOOKUP(Tabla14[[#This Row],[id]],Tabla2[],'aux buscarv'!F$1,FALSE)</f>
        <v>18</v>
      </c>
      <c r="G2016" s="61" t="str">
        <f>VLOOKUP(Tabla14[[#This Row],[id]],Tabla2[],'aux buscarv'!G$1,FALSE)</f>
        <v>DAPPTE</v>
      </c>
      <c r="H2016" s="61" t="str">
        <f>VLOOKUP(Tabla14[[#This Row],[id]],Tabla2[],'aux buscarv'!H$1,FALSE)</f>
        <v>CABA</v>
      </c>
      <c r="I2016" s="61">
        <f>VLOOKUP(Tabla14[[#This Row],[id]],Tabla2[],'aux buscarv'!I$1,FALSE)</f>
        <v>92</v>
      </c>
      <c r="J2016" s="61" t="str">
        <f>VLOOKUP(Tabla14[[#This Row],[id]],Tabla2[],'aux buscarv'!J$1,FALSE)</f>
        <v>COMUNA 3</v>
      </c>
      <c r="K2016" s="61" t="str">
        <f>VLOOKUP(Tabla14[[#This Row],[id]],Tabla2[],'aux buscarv'!K$1,FALSE)</f>
        <v>BALVANERA</v>
      </c>
      <c r="L2016" s="61" t="str">
        <f>VLOOKUP(Tabla14[[#This Row],[id]],Tabla2[],'aux buscarv'!L$1,FALSE)</f>
        <v>ESTACION ONCE</v>
      </c>
      <c r="M2016" s="61" t="str">
        <f>VLOOKUP(Tabla14[[#This Row],[id]],Tabla2[],'aux buscarv'!M$1,FALSE)</f>
        <v>BARTOLOME MITRE Y AV PUEYRREDON</v>
      </c>
      <c r="N2016" s="62" t="str">
        <f>VLOOKUP(Tabla14[[#This Row],[id]],Tabla2[],'aux buscarv'!N$1,FALSE)</f>
        <v>https://goo.gl/maps/ahHan8JtXPwvyRvL9</v>
      </c>
      <c r="O2016" t="s">
        <v>109</v>
      </c>
      <c r="P2016" t="s">
        <v>110</v>
      </c>
      <c r="Q2016" t="s">
        <v>112</v>
      </c>
      <c r="R2016" s="70">
        <v>219</v>
      </c>
    </row>
    <row r="2017" spans="1:18" x14ac:dyDescent="0.25">
      <c r="A2017" t="s">
        <v>1130</v>
      </c>
      <c r="B2017" s="46">
        <f>VLOOKUP(Tabla14[[#This Row],[id]],Tabla2[],'aux buscarv'!B$1,FALSE)</f>
        <v>45042</v>
      </c>
      <c r="C2017" s="61">
        <f>VLOOKUP(Tabla14[[#This Row],[id]],Tabla2[],'aux buscarv'!C$1,FALSE)</f>
        <v>26</v>
      </c>
      <c r="D2017" s="61">
        <f>VLOOKUP(Tabla14[[#This Row],[id]],Tabla2[],'aux buscarv'!D$1,FALSE)</f>
        <v>4</v>
      </c>
      <c r="E2017" s="61">
        <f>VLOOKUP(Tabla14[[#This Row],[id]],Tabla2[],'aux buscarv'!E$1,FALSE)</f>
        <v>2023</v>
      </c>
      <c r="F2017" s="61">
        <f>VLOOKUP(Tabla14[[#This Row],[id]],Tabla2[],'aux buscarv'!F$1,FALSE)</f>
        <v>18</v>
      </c>
      <c r="G2017" s="61" t="str">
        <f>VLOOKUP(Tabla14[[#This Row],[id]],Tabla2[],'aux buscarv'!G$1,FALSE)</f>
        <v>DAPPTE</v>
      </c>
      <c r="H2017" s="61" t="str">
        <f>VLOOKUP(Tabla14[[#This Row],[id]],Tabla2[],'aux buscarv'!H$1,FALSE)</f>
        <v>CABA</v>
      </c>
      <c r="I2017" s="61">
        <f>VLOOKUP(Tabla14[[#This Row],[id]],Tabla2[],'aux buscarv'!I$1,FALSE)</f>
        <v>92</v>
      </c>
      <c r="J2017" s="61" t="str">
        <f>VLOOKUP(Tabla14[[#This Row],[id]],Tabla2[],'aux buscarv'!J$1,FALSE)</f>
        <v>COMUNA 3</v>
      </c>
      <c r="K2017" s="61" t="str">
        <f>VLOOKUP(Tabla14[[#This Row],[id]],Tabla2[],'aux buscarv'!K$1,FALSE)</f>
        <v>BALVANERA</v>
      </c>
      <c r="L2017" s="61" t="str">
        <f>VLOOKUP(Tabla14[[#This Row],[id]],Tabla2[],'aux buscarv'!L$1,FALSE)</f>
        <v>ESTACION ONCE</v>
      </c>
      <c r="M2017" s="61" t="str">
        <f>VLOOKUP(Tabla14[[#This Row],[id]],Tabla2[],'aux buscarv'!M$1,FALSE)</f>
        <v>BARTOLOME MITRE Y AV PUEYRREDON</v>
      </c>
      <c r="N2017" s="62" t="str">
        <f>VLOOKUP(Tabla14[[#This Row],[id]],Tabla2[],'aux buscarv'!N$1,FALSE)</f>
        <v>https://goo.gl/maps/ahHan8JtXPwvyRvL9</v>
      </c>
      <c r="O2017" t="s">
        <v>109</v>
      </c>
      <c r="P2017" t="s">
        <v>110</v>
      </c>
      <c r="Q2017" t="s">
        <v>120</v>
      </c>
      <c r="R2017" s="70">
        <v>1</v>
      </c>
    </row>
    <row r="2018" spans="1:18" x14ac:dyDescent="0.25">
      <c r="A2018" t="s">
        <v>1130</v>
      </c>
      <c r="B2018" s="46">
        <f>VLOOKUP(Tabla14[[#This Row],[id]],Tabla2[],'aux buscarv'!B$1,FALSE)</f>
        <v>45042</v>
      </c>
      <c r="C2018" s="61">
        <f>VLOOKUP(Tabla14[[#This Row],[id]],Tabla2[],'aux buscarv'!C$1,FALSE)</f>
        <v>26</v>
      </c>
      <c r="D2018" s="61">
        <f>VLOOKUP(Tabla14[[#This Row],[id]],Tabla2[],'aux buscarv'!D$1,FALSE)</f>
        <v>4</v>
      </c>
      <c r="E2018" s="61">
        <f>VLOOKUP(Tabla14[[#This Row],[id]],Tabla2[],'aux buscarv'!E$1,FALSE)</f>
        <v>2023</v>
      </c>
      <c r="F2018" s="61">
        <f>VLOOKUP(Tabla14[[#This Row],[id]],Tabla2[],'aux buscarv'!F$1,FALSE)</f>
        <v>18</v>
      </c>
      <c r="G2018" s="61" t="str">
        <f>VLOOKUP(Tabla14[[#This Row],[id]],Tabla2[],'aux buscarv'!G$1,FALSE)</f>
        <v>DAPPTE</v>
      </c>
      <c r="H2018" s="61" t="str">
        <f>VLOOKUP(Tabla14[[#This Row],[id]],Tabla2[],'aux buscarv'!H$1,FALSE)</f>
        <v>CABA</v>
      </c>
      <c r="I2018" s="61">
        <f>VLOOKUP(Tabla14[[#This Row],[id]],Tabla2[],'aux buscarv'!I$1,FALSE)</f>
        <v>92</v>
      </c>
      <c r="J2018" s="61" t="str">
        <f>VLOOKUP(Tabla14[[#This Row],[id]],Tabla2[],'aux buscarv'!J$1,FALSE)</f>
        <v>COMUNA 3</v>
      </c>
      <c r="K2018" s="61" t="str">
        <f>VLOOKUP(Tabla14[[#This Row],[id]],Tabla2[],'aux buscarv'!K$1,FALSE)</f>
        <v>BALVANERA</v>
      </c>
      <c r="L2018" s="61" t="str">
        <f>VLOOKUP(Tabla14[[#This Row],[id]],Tabla2[],'aux buscarv'!L$1,FALSE)</f>
        <v>ESTACION ONCE</v>
      </c>
      <c r="M2018" s="61" t="str">
        <f>VLOOKUP(Tabla14[[#This Row],[id]],Tabla2[],'aux buscarv'!M$1,FALSE)</f>
        <v>BARTOLOME MITRE Y AV PUEYRREDON</v>
      </c>
      <c r="N2018" s="62" t="str">
        <f>VLOOKUP(Tabla14[[#This Row],[id]],Tabla2[],'aux buscarv'!N$1,FALSE)</f>
        <v>https://goo.gl/maps/ahHan8JtXPwvyRvL9</v>
      </c>
      <c r="O2018" t="s">
        <v>109</v>
      </c>
      <c r="P2018" t="s">
        <v>113</v>
      </c>
      <c r="Q2018" t="s">
        <v>112</v>
      </c>
      <c r="R2018" s="70">
        <v>32</v>
      </c>
    </row>
    <row r="2019" spans="1:18" x14ac:dyDescent="0.25">
      <c r="A2019" t="s">
        <v>1130</v>
      </c>
      <c r="B2019" s="46">
        <f>VLOOKUP(Tabla14[[#This Row],[id]],Tabla2[],'aux buscarv'!B$1,FALSE)</f>
        <v>45042</v>
      </c>
      <c r="C2019" s="61">
        <f>VLOOKUP(Tabla14[[#This Row],[id]],Tabla2[],'aux buscarv'!C$1,FALSE)</f>
        <v>26</v>
      </c>
      <c r="D2019" s="61">
        <f>VLOOKUP(Tabla14[[#This Row],[id]],Tabla2[],'aux buscarv'!D$1,FALSE)</f>
        <v>4</v>
      </c>
      <c r="E2019" s="61">
        <f>VLOOKUP(Tabla14[[#This Row],[id]],Tabla2[],'aux buscarv'!E$1,FALSE)</f>
        <v>2023</v>
      </c>
      <c r="F2019" s="61">
        <f>VLOOKUP(Tabla14[[#This Row],[id]],Tabla2[],'aux buscarv'!F$1,FALSE)</f>
        <v>18</v>
      </c>
      <c r="G2019" s="61" t="str">
        <f>VLOOKUP(Tabla14[[#This Row],[id]],Tabla2[],'aux buscarv'!G$1,FALSE)</f>
        <v>DAPPTE</v>
      </c>
      <c r="H2019" s="61" t="str">
        <f>VLOOKUP(Tabla14[[#This Row],[id]],Tabla2[],'aux buscarv'!H$1,FALSE)</f>
        <v>CABA</v>
      </c>
      <c r="I2019" s="61">
        <f>VLOOKUP(Tabla14[[#This Row],[id]],Tabla2[],'aux buscarv'!I$1,FALSE)</f>
        <v>92</v>
      </c>
      <c r="J2019" s="61" t="str">
        <f>VLOOKUP(Tabla14[[#This Row],[id]],Tabla2[],'aux buscarv'!J$1,FALSE)</f>
        <v>COMUNA 3</v>
      </c>
      <c r="K2019" s="61" t="str">
        <f>VLOOKUP(Tabla14[[#This Row],[id]],Tabla2[],'aux buscarv'!K$1,FALSE)</f>
        <v>BALVANERA</v>
      </c>
      <c r="L2019" s="61" t="str">
        <f>VLOOKUP(Tabla14[[#This Row],[id]],Tabla2[],'aux buscarv'!L$1,FALSE)</f>
        <v>ESTACION ONCE</v>
      </c>
      <c r="M2019" s="61" t="str">
        <f>VLOOKUP(Tabla14[[#This Row],[id]],Tabla2[],'aux buscarv'!M$1,FALSE)</f>
        <v>BARTOLOME MITRE Y AV PUEYRREDON</v>
      </c>
      <c r="N2019" s="62" t="str">
        <f>VLOOKUP(Tabla14[[#This Row],[id]],Tabla2[],'aux buscarv'!N$1,FALSE)</f>
        <v>https://goo.gl/maps/ahHan8JtXPwvyRvL9</v>
      </c>
      <c r="O2019" t="s">
        <v>114</v>
      </c>
      <c r="P2019" t="s">
        <v>115</v>
      </c>
      <c r="Q2019" t="s">
        <v>111</v>
      </c>
      <c r="R2019" s="70">
        <v>149</v>
      </c>
    </row>
    <row r="2020" spans="1:18" x14ac:dyDescent="0.25">
      <c r="A2020" t="s">
        <v>1130</v>
      </c>
      <c r="B2020" s="46">
        <f>VLOOKUP(Tabla14[[#This Row],[id]],Tabla2[],'aux buscarv'!B$1,FALSE)</f>
        <v>45042</v>
      </c>
      <c r="C2020" s="61">
        <f>VLOOKUP(Tabla14[[#This Row],[id]],Tabla2[],'aux buscarv'!C$1,FALSE)</f>
        <v>26</v>
      </c>
      <c r="D2020" s="61">
        <f>VLOOKUP(Tabla14[[#This Row],[id]],Tabla2[],'aux buscarv'!D$1,FALSE)</f>
        <v>4</v>
      </c>
      <c r="E2020" s="61">
        <f>VLOOKUP(Tabla14[[#This Row],[id]],Tabla2[],'aux buscarv'!E$1,FALSE)</f>
        <v>2023</v>
      </c>
      <c r="F2020" s="61">
        <f>VLOOKUP(Tabla14[[#This Row],[id]],Tabla2[],'aux buscarv'!F$1,FALSE)</f>
        <v>18</v>
      </c>
      <c r="G2020" s="61" t="str">
        <f>VLOOKUP(Tabla14[[#This Row],[id]],Tabla2[],'aux buscarv'!G$1,FALSE)</f>
        <v>DAPPTE</v>
      </c>
      <c r="H2020" s="61" t="str">
        <f>VLOOKUP(Tabla14[[#This Row],[id]],Tabla2[],'aux buscarv'!H$1,FALSE)</f>
        <v>CABA</v>
      </c>
      <c r="I2020" s="61">
        <f>VLOOKUP(Tabla14[[#This Row],[id]],Tabla2[],'aux buscarv'!I$1,FALSE)</f>
        <v>92</v>
      </c>
      <c r="J2020" s="61" t="str">
        <f>VLOOKUP(Tabla14[[#This Row],[id]],Tabla2[],'aux buscarv'!J$1,FALSE)</f>
        <v>COMUNA 3</v>
      </c>
      <c r="K2020" s="61" t="str">
        <f>VLOOKUP(Tabla14[[#This Row],[id]],Tabla2[],'aux buscarv'!K$1,FALSE)</f>
        <v>BALVANERA</v>
      </c>
      <c r="L2020" s="61" t="str">
        <f>VLOOKUP(Tabla14[[#This Row],[id]],Tabla2[],'aux buscarv'!L$1,FALSE)</f>
        <v>ESTACION ONCE</v>
      </c>
      <c r="M2020" s="61" t="str">
        <f>VLOOKUP(Tabla14[[#This Row],[id]],Tabla2[],'aux buscarv'!M$1,FALSE)</f>
        <v>BARTOLOME MITRE Y AV PUEYRREDON</v>
      </c>
      <c r="N2020" s="62" t="str">
        <f>VLOOKUP(Tabla14[[#This Row],[id]],Tabla2[],'aux buscarv'!N$1,FALSE)</f>
        <v>https://goo.gl/maps/ahHan8JtXPwvyRvL9</v>
      </c>
      <c r="O2020" t="s">
        <v>114</v>
      </c>
      <c r="P2020" t="s">
        <v>123</v>
      </c>
      <c r="Q2020" t="s">
        <v>124</v>
      </c>
      <c r="R2020" s="70">
        <v>10</v>
      </c>
    </row>
    <row r="2021" spans="1:18" x14ac:dyDescent="0.25">
      <c r="A2021" t="s">
        <v>1130</v>
      </c>
      <c r="B2021" s="46">
        <f>VLOOKUP(Tabla14[[#This Row],[id]],Tabla2[],'aux buscarv'!B$1,FALSE)</f>
        <v>45042</v>
      </c>
      <c r="C2021" s="61">
        <f>VLOOKUP(Tabla14[[#This Row],[id]],Tabla2[],'aux buscarv'!C$1,FALSE)</f>
        <v>26</v>
      </c>
      <c r="D2021" s="61">
        <f>VLOOKUP(Tabla14[[#This Row],[id]],Tabla2[],'aux buscarv'!D$1,FALSE)</f>
        <v>4</v>
      </c>
      <c r="E2021" s="61">
        <f>VLOOKUP(Tabla14[[#This Row],[id]],Tabla2[],'aux buscarv'!E$1,FALSE)</f>
        <v>2023</v>
      </c>
      <c r="F2021" s="61">
        <f>VLOOKUP(Tabla14[[#This Row],[id]],Tabla2[],'aux buscarv'!F$1,FALSE)</f>
        <v>18</v>
      </c>
      <c r="G2021" s="61" t="str">
        <f>VLOOKUP(Tabla14[[#This Row],[id]],Tabla2[],'aux buscarv'!G$1,FALSE)</f>
        <v>DAPPTE</v>
      </c>
      <c r="H2021" s="61" t="str">
        <f>VLOOKUP(Tabla14[[#This Row],[id]],Tabla2[],'aux buscarv'!H$1,FALSE)</f>
        <v>CABA</v>
      </c>
      <c r="I2021" s="61">
        <f>VLOOKUP(Tabla14[[#This Row],[id]],Tabla2[],'aux buscarv'!I$1,FALSE)</f>
        <v>92</v>
      </c>
      <c r="J2021" s="61" t="str">
        <f>VLOOKUP(Tabla14[[#This Row],[id]],Tabla2[],'aux buscarv'!J$1,FALSE)</f>
        <v>COMUNA 3</v>
      </c>
      <c r="K2021" s="61" t="str">
        <f>VLOOKUP(Tabla14[[#This Row],[id]],Tabla2[],'aux buscarv'!K$1,FALSE)</f>
        <v>BALVANERA</v>
      </c>
      <c r="L2021" s="61" t="str">
        <f>VLOOKUP(Tabla14[[#This Row],[id]],Tabla2[],'aux buscarv'!L$1,FALSE)</f>
        <v>ESTACION ONCE</v>
      </c>
      <c r="M2021" s="61" t="str">
        <f>VLOOKUP(Tabla14[[#This Row],[id]],Tabla2[],'aux buscarv'!M$1,FALSE)</f>
        <v>BARTOLOME MITRE Y AV PUEYRREDON</v>
      </c>
      <c r="N2021" s="62" t="str">
        <f>VLOOKUP(Tabla14[[#This Row],[id]],Tabla2[],'aux buscarv'!N$1,FALSE)</f>
        <v>https://goo.gl/maps/ahHan8JtXPwvyRvL9</v>
      </c>
      <c r="O2021" t="s">
        <v>114</v>
      </c>
      <c r="P2021" t="s">
        <v>123</v>
      </c>
      <c r="Q2021" t="s">
        <v>111</v>
      </c>
      <c r="R2021" s="70">
        <v>162</v>
      </c>
    </row>
    <row r="2022" spans="1:18" x14ac:dyDescent="0.25">
      <c r="A2022" t="s">
        <v>1142</v>
      </c>
      <c r="B2022" s="46">
        <f>VLOOKUP(Tabla14[[#This Row],[id]],Tabla2[],'aux buscarv'!B$1,FALSE)</f>
        <v>45042</v>
      </c>
      <c r="C2022" s="61">
        <f>VLOOKUP(Tabla14[[#This Row],[id]],Tabla2[],'aux buscarv'!C$1,FALSE)</f>
        <v>26</v>
      </c>
      <c r="D2022" s="61">
        <f>VLOOKUP(Tabla14[[#This Row],[id]],Tabla2[],'aux buscarv'!D$1,FALSE)</f>
        <v>4</v>
      </c>
      <c r="E2022" s="61">
        <f>VLOOKUP(Tabla14[[#This Row],[id]],Tabla2[],'aux buscarv'!E$1,FALSE)</f>
        <v>2023</v>
      </c>
      <c r="F2022" s="61">
        <f>VLOOKUP(Tabla14[[#This Row],[id]],Tabla2[],'aux buscarv'!F$1,FALSE)</f>
        <v>18</v>
      </c>
      <c r="G2022" s="61" t="str">
        <f>VLOOKUP(Tabla14[[#This Row],[id]],Tabla2[],'aux buscarv'!G$1,FALSE)</f>
        <v>ESTAR</v>
      </c>
      <c r="H2022" s="61" t="str">
        <f>VLOOKUP(Tabla14[[#This Row],[id]],Tabla2[],'aux buscarv'!H$1,FALSE)</f>
        <v>CABA</v>
      </c>
      <c r="I2022" s="61">
        <f>VLOOKUP(Tabla14[[#This Row],[id]],Tabla2[],'aux buscarv'!I$1,FALSE)</f>
        <v>94</v>
      </c>
      <c r="J2022" s="61" t="str">
        <f>VLOOKUP(Tabla14[[#This Row],[id]],Tabla2[],'aux buscarv'!J$1,FALSE)</f>
        <v>COMUNA 8</v>
      </c>
      <c r="K2022" s="61" t="str">
        <f>VLOOKUP(Tabla14[[#This Row],[id]],Tabla2[],'aux buscarv'!K$1,FALSE)</f>
        <v>VILLA SOLDATI</v>
      </c>
      <c r="L2022" s="61" t="str">
        <f>VLOOKUP(Tabla14[[#This Row],[id]],Tabla2[],'aux buscarv'!L$1,FALSE)</f>
        <v>CLUB ATLETICO VIRGEN INMACULADA</v>
      </c>
      <c r="M2022" s="61" t="str">
        <f>VLOOKUP(Tabla14[[#This Row],[id]],Tabla2[],'aux buscarv'!M$1,FALSE)</f>
        <v>AV MARIANO ACOSTA Y PASAJE C</v>
      </c>
      <c r="N2022" s="62" t="str">
        <f>VLOOKUP(Tabla14[[#This Row],[id]],Tabla2[],'aux buscarv'!N$1,FALSE)</f>
        <v>https://goo.gl/maps/KF4pABctGozN9KW77</v>
      </c>
      <c r="O2022" t="s">
        <v>109</v>
      </c>
      <c r="P2022" t="s">
        <v>110</v>
      </c>
      <c r="Q2022" t="s">
        <v>111</v>
      </c>
      <c r="R2022" s="70">
        <v>50</v>
      </c>
    </row>
    <row r="2023" spans="1:18" x14ac:dyDescent="0.25">
      <c r="A2023" t="s">
        <v>1142</v>
      </c>
      <c r="B2023" s="46">
        <f>VLOOKUP(Tabla14[[#This Row],[id]],Tabla2[],'aux buscarv'!B$1,FALSE)</f>
        <v>45042</v>
      </c>
      <c r="C2023" s="61">
        <f>VLOOKUP(Tabla14[[#This Row],[id]],Tabla2[],'aux buscarv'!C$1,FALSE)</f>
        <v>26</v>
      </c>
      <c r="D2023" s="61">
        <f>VLOOKUP(Tabla14[[#This Row],[id]],Tabla2[],'aux buscarv'!D$1,FALSE)</f>
        <v>4</v>
      </c>
      <c r="E2023" s="61">
        <f>VLOOKUP(Tabla14[[#This Row],[id]],Tabla2[],'aux buscarv'!E$1,FALSE)</f>
        <v>2023</v>
      </c>
      <c r="F2023" s="61">
        <f>VLOOKUP(Tabla14[[#This Row],[id]],Tabla2[],'aux buscarv'!F$1,FALSE)</f>
        <v>18</v>
      </c>
      <c r="G2023" s="61" t="str">
        <f>VLOOKUP(Tabla14[[#This Row],[id]],Tabla2[],'aux buscarv'!G$1,FALSE)</f>
        <v>ESTAR</v>
      </c>
      <c r="H2023" s="61" t="str">
        <f>VLOOKUP(Tabla14[[#This Row],[id]],Tabla2[],'aux buscarv'!H$1,FALSE)</f>
        <v>CABA</v>
      </c>
      <c r="I2023" s="61">
        <f>VLOOKUP(Tabla14[[#This Row],[id]],Tabla2[],'aux buscarv'!I$1,FALSE)</f>
        <v>94</v>
      </c>
      <c r="J2023" s="61" t="str">
        <f>VLOOKUP(Tabla14[[#This Row],[id]],Tabla2[],'aux buscarv'!J$1,FALSE)</f>
        <v>COMUNA 8</v>
      </c>
      <c r="K2023" s="61" t="str">
        <f>VLOOKUP(Tabla14[[#This Row],[id]],Tabla2[],'aux buscarv'!K$1,FALSE)</f>
        <v>VILLA SOLDATI</v>
      </c>
      <c r="L2023" s="61" t="str">
        <f>VLOOKUP(Tabla14[[#This Row],[id]],Tabla2[],'aux buscarv'!L$1,FALSE)</f>
        <v>CLUB ATLETICO VIRGEN INMACULADA</v>
      </c>
      <c r="M2023" s="61" t="str">
        <f>VLOOKUP(Tabla14[[#This Row],[id]],Tabla2[],'aux buscarv'!M$1,FALSE)</f>
        <v>AV MARIANO ACOSTA Y PASAJE C</v>
      </c>
      <c r="N2023" s="62" t="str">
        <f>VLOOKUP(Tabla14[[#This Row],[id]],Tabla2[],'aux buscarv'!N$1,FALSE)</f>
        <v>https://goo.gl/maps/KF4pABctGozN9KW77</v>
      </c>
      <c r="O2023" t="s">
        <v>109</v>
      </c>
      <c r="P2023" t="s">
        <v>110</v>
      </c>
      <c r="Q2023" t="s">
        <v>112</v>
      </c>
      <c r="R2023" s="70">
        <v>119</v>
      </c>
    </row>
    <row r="2024" spans="1:18" x14ac:dyDescent="0.25">
      <c r="A2024" t="s">
        <v>1142</v>
      </c>
      <c r="B2024" s="46">
        <f>VLOOKUP(Tabla14[[#This Row],[id]],Tabla2[],'aux buscarv'!B$1,FALSE)</f>
        <v>45042</v>
      </c>
      <c r="C2024" s="61">
        <f>VLOOKUP(Tabla14[[#This Row],[id]],Tabla2[],'aux buscarv'!C$1,FALSE)</f>
        <v>26</v>
      </c>
      <c r="D2024" s="61">
        <f>VLOOKUP(Tabla14[[#This Row],[id]],Tabla2[],'aux buscarv'!D$1,FALSE)</f>
        <v>4</v>
      </c>
      <c r="E2024" s="61">
        <f>VLOOKUP(Tabla14[[#This Row],[id]],Tabla2[],'aux buscarv'!E$1,FALSE)</f>
        <v>2023</v>
      </c>
      <c r="F2024" s="61">
        <f>VLOOKUP(Tabla14[[#This Row],[id]],Tabla2[],'aux buscarv'!F$1,FALSE)</f>
        <v>18</v>
      </c>
      <c r="G2024" s="61" t="str">
        <f>VLOOKUP(Tabla14[[#This Row],[id]],Tabla2[],'aux buscarv'!G$1,FALSE)</f>
        <v>ESTAR</v>
      </c>
      <c r="H2024" s="61" t="str">
        <f>VLOOKUP(Tabla14[[#This Row],[id]],Tabla2[],'aux buscarv'!H$1,FALSE)</f>
        <v>CABA</v>
      </c>
      <c r="I2024" s="61">
        <f>VLOOKUP(Tabla14[[#This Row],[id]],Tabla2[],'aux buscarv'!I$1,FALSE)</f>
        <v>94</v>
      </c>
      <c r="J2024" s="61" t="str">
        <f>VLOOKUP(Tabla14[[#This Row],[id]],Tabla2[],'aux buscarv'!J$1,FALSE)</f>
        <v>COMUNA 8</v>
      </c>
      <c r="K2024" s="61" t="str">
        <f>VLOOKUP(Tabla14[[#This Row],[id]],Tabla2[],'aux buscarv'!K$1,FALSE)</f>
        <v>VILLA SOLDATI</v>
      </c>
      <c r="L2024" s="61" t="str">
        <f>VLOOKUP(Tabla14[[#This Row],[id]],Tabla2[],'aux buscarv'!L$1,FALSE)</f>
        <v>CLUB ATLETICO VIRGEN INMACULADA</v>
      </c>
      <c r="M2024" s="61" t="str">
        <f>VLOOKUP(Tabla14[[#This Row],[id]],Tabla2[],'aux buscarv'!M$1,FALSE)</f>
        <v>AV MARIANO ACOSTA Y PASAJE C</v>
      </c>
      <c r="N2024" s="62" t="str">
        <f>VLOOKUP(Tabla14[[#This Row],[id]],Tabla2[],'aux buscarv'!N$1,FALSE)</f>
        <v>https://goo.gl/maps/KF4pABctGozN9KW77</v>
      </c>
      <c r="O2024" t="s">
        <v>109</v>
      </c>
      <c r="P2024" t="s">
        <v>110</v>
      </c>
      <c r="Q2024" t="s">
        <v>120</v>
      </c>
      <c r="R2024" s="70">
        <v>8</v>
      </c>
    </row>
    <row r="2025" spans="1:18" x14ac:dyDescent="0.25">
      <c r="A2025" t="s">
        <v>1142</v>
      </c>
      <c r="B2025" s="46">
        <f>VLOOKUP(Tabla14[[#This Row],[id]],Tabla2[],'aux buscarv'!B$1,FALSE)</f>
        <v>45042</v>
      </c>
      <c r="C2025" s="61">
        <f>VLOOKUP(Tabla14[[#This Row],[id]],Tabla2[],'aux buscarv'!C$1,FALSE)</f>
        <v>26</v>
      </c>
      <c r="D2025" s="61">
        <f>VLOOKUP(Tabla14[[#This Row],[id]],Tabla2[],'aux buscarv'!D$1,FALSE)</f>
        <v>4</v>
      </c>
      <c r="E2025" s="61">
        <f>VLOOKUP(Tabla14[[#This Row],[id]],Tabla2[],'aux buscarv'!E$1,FALSE)</f>
        <v>2023</v>
      </c>
      <c r="F2025" s="61">
        <f>VLOOKUP(Tabla14[[#This Row],[id]],Tabla2[],'aux buscarv'!F$1,FALSE)</f>
        <v>18</v>
      </c>
      <c r="G2025" s="61" t="str">
        <f>VLOOKUP(Tabla14[[#This Row],[id]],Tabla2[],'aux buscarv'!G$1,FALSE)</f>
        <v>ESTAR</v>
      </c>
      <c r="H2025" s="61" t="str">
        <f>VLOOKUP(Tabla14[[#This Row],[id]],Tabla2[],'aux buscarv'!H$1,FALSE)</f>
        <v>CABA</v>
      </c>
      <c r="I2025" s="61">
        <f>VLOOKUP(Tabla14[[#This Row],[id]],Tabla2[],'aux buscarv'!I$1,FALSE)</f>
        <v>94</v>
      </c>
      <c r="J2025" s="61" t="str">
        <f>VLOOKUP(Tabla14[[#This Row],[id]],Tabla2[],'aux buscarv'!J$1,FALSE)</f>
        <v>COMUNA 8</v>
      </c>
      <c r="K2025" s="61" t="str">
        <f>VLOOKUP(Tabla14[[#This Row],[id]],Tabla2[],'aux buscarv'!K$1,FALSE)</f>
        <v>VILLA SOLDATI</v>
      </c>
      <c r="L2025" s="61" t="str">
        <f>VLOOKUP(Tabla14[[#This Row],[id]],Tabla2[],'aux buscarv'!L$1,FALSE)</f>
        <v>CLUB ATLETICO VIRGEN INMACULADA</v>
      </c>
      <c r="M2025" s="61" t="str">
        <f>VLOOKUP(Tabla14[[#This Row],[id]],Tabla2[],'aux buscarv'!M$1,FALSE)</f>
        <v>AV MARIANO ACOSTA Y PASAJE C</v>
      </c>
      <c r="N2025" s="62" t="str">
        <f>VLOOKUP(Tabla14[[#This Row],[id]],Tabla2[],'aux buscarv'!N$1,FALSE)</f>
        <v>https://goo.gl/maps/KF4pABctGozN9KW77</v>
      </c>
      <c r="O2025" t="s">
        <v>109</v>
      </c>
      <c r="P2025" t="s">
        <v>110</v>
      </c>
      <c r="Q2025" t="s">
        <v>121</v>
      </c>
      <c r="R2025" s="70">
        <v>7</v>
      </c>
    </row>
    <row r="2026" spans="1:18" x14ac:dyDescent="0.25">
      <c r="A2026" t="s">
        <v>1142</v>
      </c>
      <c r="B2026" s="46">
        <f>VLOOKUP(Tabla14[[#This Row],[id]],Tabla2[],'aux buscarv'!B$1,FALSE)</f>
        <v>45042</v>
      </c>
      <c r="C2026" s="61">
        <f>VLOOKUP(Tabla14[[#This Row],[id]],Tabla2[],'aux buscarv'!C$1,FALSE)</f>
        <v>26</v>
      </c>
      <c r="D2026" s="61">
        <f>VLOOKUP(Tabla14[[#This Row],[id]],Tabla2[],'aux buscarv'!D$1,FALSE)</f>
        <v>4</v>
      </c>
      <c r="E2026" s="61">
        <f>VLOOKUP(Tabla14[[#This Row],[id]],Tabla2[],'aux buscarv'!E$1,FALSE)</f>
        <v>2023</v>
      </c>
      <c r="F2026" s="61">
        <f>VLOOKUP(Tabla14[[#This Row],[id]],Tabla2[],'aux buscarv'!F$1,FALSE)</f>
        <v>18</v>
      </c>
      <c r="G2026" s="61" t="str">
        <f>VLOOKUP(Tabla14[[#This Row],[id]],Tabla2[],'aux buscarv'!G$1,FALSE)</f>
        <v>ESTAR</v>
      </c>
      <c r="H2026" s="61" t="str">
        <f>VLOOKUP(Tabla14[[#This Row],[id]],Tabla2[],'aux buscarv'!H$1,FALSE)</f>
        <v>CABA</v>
      </c>
      <c r="I2026" s="61">
        <f>VLOOKUP(Tabla14[[#This Row],[id]],Tabla2[],'aux buscarv'!I$1,FALSE)</f>
        <v>94</v>
      </c>
      <c r="J2026" s="61" t="str">
        <f>VLOOKUP(Tabla14[[#This Row],[id]],Tabla2[],'aux buscarv'!J$1,FALSE)</f>
        <v>COMUNA 8</v>
      </c>
      <c r="K2026" s="61" t="str">
        <f>VLOOKUP(Tabla14[[#This Row],[id]],Tabla2[],'aux buscarv'!K$1,FALSE)</f>
        <v>VILLA SOLDATI</v>
      </c>
      <c r="L2026" s="61" t="str">
        <f>VLOOKUP(Tabla14[[#This Row],[id]],Tabla2[],'aux buscarv'!L$1,FALSE)</f>
        <v>CLUB ATLETICO VIRGEN INMACULADA</v>
      </c>
      <c r="M2026" s="61" t="str">
        <f>VLOOKUP(Tabla14[[#This Row],[id]],Tabla2[],'aux buscarv'!M$1,FALSE)</f>
        <v>AV MARIANO ACOSTA Y PASAJE C</v>
      </c>
      <c r="N2026" s="62" t="str">
        <f>VLOOKUP(Tabla14[[#This Row],[id]],Tabla2[],'aux buscarv'!N$1,FALSE)</f>
        <v>https://goo.gl/maps/KF4pABctGozN9KW77</v>
      </c>
      <c r="O2026" t="s">
        <v>109</v>
      </c>
      <c r="P2026" t="s">
        <v>113</v>
      </c>
      <c r="Q2026" t="s">
        <v>112</v>
      </c>
      <c r="R2026" s="70">
        <v>23</v>
      </c>
    </row>
    <row r="2027" spans="1:18" x14ac:dyDescent="0.25">
      <c r="A2027" t="s">
        <v>1142</v>
      </c>
      <c r="B2027" s="46">
        <f>VLOOKUP(Tabla14[[#This Row],[id]],Tabla2[],'aux buscarv'!B$1,FALSE)</f>
        <v>45042</v>
      </c>
      <c r="C2027" s="61">
        <f>VLOOKUP(Tabla14[[#This Row],[id]],Tabla2[],'aux buscarv'!C$1,FALSE)</f>
        <v>26</v>
      </c>
      <c r="D2027" s="61">
        <f>VLOOKUP(Tabla14[[#This Row],[id]],Tabla2[],'aux buscarv'!D$1,FALSE)</f>
        <v>4</v>
      </c>
      <c r="E2027" s="61">
        <f>VLOOKUP(Tabla14[[#This Row],[id]],Tabla2[],'aux buscarv'!E$1,FALSE)</f>
        <v>2023</v>
      </c>
      <c r="F2027" s="61">
        <f>VLOOKUP(Tabla14[[#This Row],[id]],Tabla2[],'aux buscarv'!F$1,FALSE)</f>
        <v>18</v>
      </c>
      <c r="G2027" s="61" t="str">
        <f>VLOOKUP(Tabla14[[#This Row],[id]],Tabla2[],'aux buscarv'!G$1,FALSE)</f>
        <v>ESTAR</v>
      </c>
      <c r="H2027" s="61" t="str">
        <f>VLOOKUP(Tabla14[[#This Row],[id]],Tabla2[],'aux buscarv'!H$1,FALSE)</f>
        <v>CABA</v>
      </c>
      <c r="I2027" s="61">
        <f>VLOOKUP(Tabla14[[#This Row],[id]],Tabla2[],'aux buscarv'!I$1,FALSE)</f>
        <v>94</v>
      </c>
      <c r="J2027" s="61" t="str">
        <f>VLOOKUP(Tabla14[[#This Row],[id]],Tabla2[],'aux buscarv'!J$1,FALSE)</f>
        <v>COMUNA 8</v>
      </c>
      <c r="K2027" s="61" t="str">
        <f>VLOOKUP(Tabla14[[#This Row],[id]],Tabla2[],'aux buscarv'!K$1,FALSE)</f>
        <v>VILLA SOLDATI</v>
      </c>
      <c r="L2027" s="61" t="str">
        <f>VLOOKUP(Tabla14[[#This Row],[id]],Tabla2[],'aux buscarv'!L$1,FALSE)</f>
        <v>CLUB ATLETICO VIRGEN INMACULADA</v>
      </c>
      <c r="M2027" s="61" t="str">
        <f>VLOOKUP(Tabla14[[#This Row],[id]],Tabla2[],'aux buscarv'!M$1,FALSE)</f>
        <v>AV MARIANO ACOSTA Y PASAJE C</v>
      </c>
      <c r="N2027" s="62" t="str">
        <f>VLOOKUP(Tabla14[[#This Row],[id]],Tabla2[],'aux buscarv'!N$1,FALSE)</f>
        <v>https://goo.gl/maps/KF4pABctGozN9KW77</v>
      </c>
      <c r="O2027" t="s">
        <v>114</v>
      </c>
      <c r="P2027" t="s">
        <v>115</v>
      </c>
      <c r="Q2027" t="s">
        <v>111</v>
      </c>
      <c r="R2027" s="70">
        <v>37</v>
      </c>
    </row>
    <row r="2028" spans="1:18" x14ac:dyDescent="0.25">
      <c r="A2028" t="s">
        <v>1142</v>
      </c>
      <c r="B2028" s="46">
        <f>VLOOKUP(Tabla14[[#This Row],[id]],Tabla2[],'aux buscarv'!B$1,FALSE)</f>
        <v>45042</v>
      </c>
      <c r="C2028" s="61">
        <f>VLOOKUP(Tabla14[[#This Row],[id]],Tabla2[],'aux buscarv'!C$1,FALSE)</f>
        <v>26</v>
      </c>
      <c r="D2028" s="61">
        <f>VLOOKUP(Tabla14[[#This Row],[id]],Tabla2[],'aux buscarv'!D$1,FALSE)</f>
        <v>4</v>
      </c>
      <c r="E2028" s="61">
        <f>VLOOKUP(Tabla14[[#This Row],[id]],Tabla2[],'aux buscarv'!E$1,FALSE)</f>
        <v>2023</v>
      </c>
      <c r="F2028" s="61">
        <f>VLOOKUP(Tabla14[[#This Row],[id]],Tabla2[],'aux buscarv'!F$1,FALSE)</f>
        <v>18</v>
      </c>
      <c r="G2028" s="61" t="str">
        <f>VLOOKUP(Tabla14[[#This Row],[id]],Tabla2[],'aux buscarv'!G$1,FALSE)</f>
        <v>ESTAR</v>
      </c>
      <c r="H2028" s="61" t="str">
        <f>VLOOKUP(Tabla14[[#This Row],[id]],Tabla2[],'aux buscarv'!H$1,FALSE)</f>
        <v>CABA</v>
      </c>
      <c r="I2028" s="61">
        <f>VLOOKUP(Tabla14[[#This Row],[id]],Tabla2[],'aux buscarv'!I$1,FALSE)</f>
        <v>94</v>
      </c>
      <c r="J2028" s="61" t="str">
        <f>VLOOKUP(Tabla14[[#This Row],[id]],Tabla2[],'aux buscarv'!J$1,FALSE)</f>
        <v>COMUNA 8</v>
      </c>
      <c r="K2028" s="61" t="str">
        <f>VLOOKUP(Tabla14[[#This Row],[id]],Tabla2[],'aux buscarv'!K$1,FALSE)</f>
        <v>VILLA SOLDATI</v>
      </c>
      <c r="L2028" s="61" t="str">
        <f>VLOOKUP(Tabla14[[#This Row],[id]],Tabla2[],'aux buscarv'!L$1,FALSE)</f>
        <v>CLUB ATLETICO VIRGEN INMACULADA</v>
      </c>
      <c r="M2028" s="61" t="str">
        <f>VLOOKUP(Tabla14[[#This Row],[id]],Tabla2[],'aux buscarv'!M$1,FALSE)</f>
        <v>AV MARIANO ACOSTA Y PASAJE C</v>
      </c>
      <c r="N2028" s="62" t="str">
        <f>VLOOKUP(Tabla14[[#This Row],[id]],Tabla2[],'aux buscarv'!N$1,FALSE)</f>
        <v>https://goo.gl/maps/KF4pABctGozN9KW77</v>
      </c>
      <c r="O2028" t="s">
        <v>114</v>
      </c>
      <c r="P2028" t="s">
        <v>123</v>
      </c>
      <c r="Q2028" t="s">
        <v>124</v>
      </c>
      <c r="R2028" s="70">
        <v>1</v>
      </c>
    </row>
    <row r="2029" spans="1:18" x14ac:dyDescent="0.25">
      <c r="A2029" t="s">
        <v>1142</v>
      </c>
      <c r="B2029" s="46">
        <f>VLOOKUP(Tabla14[[#This Row],[id]],Tabla2[],'aux buscarv'!B$1,FALSE)</f>
        <v>45042</v>
      </c>
      <c r="C2029" s="61">
        <f>VLOOKUP(Tabla14[[#This Row],[id]],Tabla2[],'aux buscarv'!C$1,FALSE)</f>
        <v>26</v>
      </c>
      <c r="D2029" s="61">
        <f>VLOOKUP(Tabla14[[#This Row],[id]],Tabla2[],'aux buscarv'!D$1,FALSE)</f>
        <v>4</v>
      </c>
      <c r="E2029" s="61">
        <f>VLOOKUP(Tabla14[[#This Row],[id]],Tabla2[],'aux buscarv'!E$1,FALSE)</f>
        <v>2023</v>
      </c>
      <c r="F2029" s="61">
        <f>VLOOKUP(Tabla14[[#This Row],[id]],Tabla2[],'aux buscarv'!F$1,FALSE)</f>
        <v>18</v>
      </c>
      <c r="G2029" s="61" t="str">
        <f>VLOOKUP(Tabla14[[#This Row],[id]],Tabla2[],'aux buscarv'!G$1,FALSE)</f>
        <v>ESTAR</v>
      </c>
      <c r="H2029" s="61" t="str">
        <f>VLOOKUP(Tabla14[[#This Row],[id]],Tabla2[],'aux buscarv'!H$1,FALSE)</f>
        <v>CABA</v>
      </c>
      <c r="I2029" s="61">
        <f>VLOOKUP(Tabla14[[#This Row],[id]],Tabla2[],'aux buscarv'!I$1,FALSE)</f>
        <v>94</v>
      </c>
      <c r="J2029" s="61" t="str">
        <f>VLOOKUP(Tabla14[[#This Row],[id]],Tabla2[],'aux buscarv'!J$1,FALSE)</f>
        <v>COMUNA 8</v>
      </c>
      <c r="K2029" s="61" t="str">
        <f>VLOOKUP(Tabla14[[#This Row],[id]],Tabla2[],'aux buscarv'!K$1,FALSE)</f>
        <v>VILLA SOLDATI</v>
      </c>
      <c r="L2029" s="61" t="str">
        <f>VLOOKUP(Tabla14[[#This Row],[id]],Tabla2[],'aux buscarv'!L$1,FALSE)</f>
        <v>CLUB ATLETICO VIRGEN INMACULADA</v>
      </c>
      <c r="M2029" s="61" t="str">
        <f>VLOOKUP(Tabla14[[#This Row],[id]],Tabla2[],'aux buscarv'!M$1,FALSE)</f>
        <v>AV MARIANO ACOSTA Y PASAJE C</v>
      </c>
      <c r="N2029" s="62" t="str">
        <f>VLOOKUP(Tabla14[[#This Row],[id]],Tabla2[],'aux buscarv'!N$1,FALSE)</f>
        <v>https://goo.gl/maps/KF4pABctGozN9KW77</v>
      </c>
      <c r="O2029" t="s">
        <v>114</v>
      </c>
      <c r="P2029" t="s">
        <v>123</v>
      </c>
      <c r="Q2029" t="s">
        <v>111</v>
      </c>
      <c r="R2029" s="70">
        <v>43</v>
      </c>
    </row>
    <row r="2030" spans="1:18" x14ac:dyDescent="0.25">
      <c r="A2030" t="s">
        <v>1142</v>
      </c>
      <c r="B2030" s="46">
        <f>VLOOKUP(Tabla14[[#This Row],[id]],Tabla2[],'aux buscarv'!B$1,FALSE)</f>
        <v>45042</v>
      </c>
      <c r="C2030" s="61">
        <f>VLOOKUP(Tabla14[[#This Row],[id]],Tabla2[],'aux buscarv'!C$1,FALSE)</f>
        <v>26</v>
      </c>
      <c r="D2030" s="61">
        <f>VLOOKUP(Tabla14[[#This Row],[id]],Tabla2[],'aux buscarv'!D$1,FALSE)</f>
        <v>4</v>
      </c>
      <c r="E2030" s="61">
        <f>VLOOKUP(Tabla14[[#This Row],[id]],Tabla2[],'aux buscarv'!E$1,FALSE)</f>
        <v>2023</v>
      </c>
      <c r="F2030" s="61">
        <f>VLOOKUP(Tabla14[[#This Row],[id]],Tabla2[],'aux buscarv'!F$1,FALSE)</f>
        <v>18</v>
      </c>
      <c r="G2030" s="61" t="str">
        <f>VLOOKUP(Tabla14[[#This Row],[id]],Tabla2[],'aux buscarv'!G$1,FALSE)</f>
        <v>ESTAR</v>
      </c>
      <c r="H2030" s="61" t="str">
        <f>VLOOKUP(Tabla14[[#This Row],[id]],Tabla2[],'aux buscarv'!H$1,FALSE)</f>
        <v>CABA</v>
      </c>
      <c r="I2030" s="61">
        <f>VLOOKUP(Tabla14[[#This Row],[id]],Tabla2[],'aux buscarv'!I$1,FALSE)</f>
        <v>94</v>
      </c>
      <c r="J2030" s="61" t="str">
        <f>VLOOKUP(Tabla14[[#This Row],[id]],Tabla2[],'aux buscarv'!J$1,FALSE)</f>
        <v>COMUNA 8</v>
      </c>
      <c r="K2030" s="61" t="str">
        <f>VLOOKUP(Tabla14[[#This Row],[id]],Tabla2[],'aux buscarv'!K$1,FALSE)</f>
        <v>VILLA SOLDATI</v>
      </c>
      <c r="L2030" s="61" t="str">
        <f>VLOOKUP(Tabla14[[#This Row],[id]],Tabla2[],'aux buscarv'!L$1,FALSE)</f>
        <v>CLUB ATLETICO VIRGEN INMACULADA</v>
      </c>
      <c r="M2030" s="61" t="str">
        <f>VLOOKUP(Tabla14[[#This Row],[id]],Tabla2[],'aux buscarv'!M$1,FALSE)</f>
        <v>AV MARIANO ACOSTA Y PASAJE C</v>
      </c>
      <c r="N2030" s="62" t="str">
        <f>VLOOKUP(Tabla14[[#This Row],[id]],Tabla2[],'aux buscarv'!N$1,FALSE)</f>
        <v>https://goo.gl/maps/KF4pABctGozN9KW77</v>
      </c>
      <c r="O2030" t="s">
        <v>129</v>
      </c>
      <c r="P2030" t="s">
        <v>1022</v>
      </c>
      <c r="Q2030" t="s">
        <v>111</v>
      </c>
      <c r="R2030" s="70">
        <v>19</v>
      </c>
    </row>
    <row r="2031" spans="1:18" x14ac:dyDescent="0.25">
      <c r="A2031" t="s">
        <v>1142</v>
      </c>
      <c r="B2031" s="46">
        <f>VLOOKUP(Tabla14[[#This Row],[id]],Tabla2[],'aux buscarv'!B$1,FALSE)</f>
        <v>45042</v>
      </c>
      <c r="C2031" s="61">
        <f>VLOOKUP(Tabla14[[#This Row],[id]],Tabla2[],'aux buscarv'!C$1,FALSE)</f>
        <v>26</v>
      </c>
      <c r="D2031" s="61">
        <f>VLOOKUP(Tabla14[[#This Row],[id]],Tabla2[],'aux buscarv'!D$1,FALSE)</f>
        <v>4</v>
      </c>
      <c r="E2031" s="61">
        <f>VLOOKUP(Tabla14[[#This Row],[id]],Tabla2[],'aux buscarv'!E$1,FALSE)</f>
        <v>2023</v>
      </c>
      <c r="F2031" s="61">
        <f>VLOOKUP(Tabla14[[#This Row],[id]],Tabla2[],'aux buscarv'!F$1,FALSE)</f>
        <v>18</v>
      </c>
      <c r="G2031" s="61" t="str">
        <f>VLOOKUP(Tabla14[[#This Row],[id]],Tabla2[],'aux buscarv'!G$1,FALSE)</f>
        <v>ESTAR</v>
      </c>
      <c r="H2031" s="61" t="str">
        <f>VLOOKUP(Tabla14[[#This Row],[id]],Tabla2[],'aux buscarv'!H$1,FALSE)</f>
        <v>CABA</v>
      </c>
      <c r="I2031" s="61">
        <f>VLOOKUP(Tabla14[[#This Row],[id]],Tabla2[],'aux buscarv'!I$1,FALSE)</f>
        <v>94</v>
      </c>
      <c r="J2031" s="61" t="str">
        <f>VLOOKUP(Tabla14[[#This Row],[id]],Tabla2[],'aux buscarv'!J$1,FALSE)</f>
        <v>COMUNA 8</v>
      </c>
      <c r="K2031" s="61" t="str">
        <f>VLOOKUP(Tabla14[[#This Row],[id]],Tabla2[],'aux buscarv'!K$1,FALSE)</f>
        <v>VILLA SOLDATI</v>
      </c>
      <c r="L2031" s="61" t="str">
        <f>VLOOKUP(Tabla14[[#This Row],[id]],Tabla2[],'aux buscarv'!L$1,FALSE)</f>
        <v>CLUB ATLETICO VIRGEN INMACULADA</v>
      </c>
      <c r="M2031" s="61" t="str">
        <f>VLOOKUP(Tabla14[[#This Row],[id]],Tabla2[],'aux buscarv'!M$1,FALSE)</f>
        <v>AV MARIANO ACOSTA Y PASAJE C</v>
      </c>
      <c r="N2031" s="62" t="str">
        <f>VLOOKUP(Tabla14[[#This Row],[id]],Tabla2[],'aux buscarv'!N$1,FALSE)</f>
        <v>https://goo.gl/maps/KF4pABctGozN9KW77</v>
      </c>
      <c r="O2031" t="s">
        <v>129</v>
      </c>
      <c r="P2031" t="s">
        <v>1022</v>
      </c>
      <c r="Q2031" t="s">
        <v>132</v>
      </c>
      <c r="R2031" s="70">
        <v>9</v>
      </c>
    </row>
    <row r="2032" spans="1:18" x14ac:dyDescent="0.25">
      <c r="A2032" t="s">
        <v>1142</v>
      </c>
      <c r="B2032" s="46">
        <f>VLOOKUP(Tabla14[[#This Row],[id]],Tabla2[],'aux buscarv'!B$1,FALSE)</f>
        <v>45042</v>
      </c>
      <c r="C2032" s="61">
        <f>VLOOKUP(Tabla14[[#This Row],[id]],Tabla2[],'aux buscarv'!C$1,FALSE)</f>
        <v>26</v>
      </c>
      <c r="D2032" s="61">
        <f>VLOOKUP(Tabla14[[#This Row],[id]],Tabla2[],'aux buscarv'!D$1,FALSE)</f>
        <v>4</v>
      </c>
      <c r="E2032" s="61">
        <f>VLOOKUP(Tabla14[[#This Row],[id]],Tabla2[],'aux buscarv'!E$1,FALSE)</f>
        <v>2023</v>
      </c>
      <c r="F2032" s="61">
        <f>VLOOKUP(Tabla14[[#This Row],[id]],Tabla2[],'aux buscarv'!F$1,FALSE)</f>
        <v>18</v>
      </c>
      <c r="G2032" s="61" t="str">
        <f>VLOOKUP(Tabla14[[#This Row],[id]],Tabla2[],'aux buscarv'!G$1,FALSE)</f>
        <v>ESTAR</v>
      </c>
      <c r="H2032" s="61" t="str">
        <f>VLOOKUP(Tabla14[[#This Row],[id]],Tabla2[],'aux buscarv'!H$1,FALSE)</f>
        <v>CABA</v>
      </c>
      <c r="I2032" s="61">
        <f>VLOOKUP(Tabla14[[#This Row],[id]],Tabla2[],'aux buscarv'!I$1,FALSE)</f>
        <v>94</v>
      </c>
      <c r="J2032" s="61" t="str">
        <f>VLOOKUP(Tabla14[[#This Row],[id]],Tabla2[],'aux buscarv'!J$1,FALSE)</f>
        <v>COMUNA 8</v>
      </c>
      <c r="K2032" s="61" t="str">
        <f>VLOOKUP(Tabla14[[#This Row],[id]],Tabla2[],'aux buscarv'!K$1,FALSE)</f>
        <v>VILLA SOLDATI</v>
      </c>
      <c r="L2032" s="61" t="str">
        <f>VLOOKUP(Tabla14[[#This Row],[id]],Tabla2[],'aux buscarv'!L$1,FALSE)</f>
        <v>CLUB ATLETICO VIRGEN INMACULADA</v>
      </c>
      <c r="M2032" s="61" t="str">
        <f>VLOOKUP(Tabla14[[#This Row],[id]],Tabla2[],'aux buscarv'!M$1,FALSE)</f>
        <v>AV MARIANO ACOSTA Y PASAJE C</v>
      </c>
      <c r="N2032" s="62" t="str">
        <f>VLOOKUP(Tabla14[[#This Row],[id]],Tabla2[],'aux buscarv'!N$1,FALSE)</f>
        <v>https://goo.gl/maps/KF4pABctGozN9KW77</v>
      </c>
      <c r="O2032" t="s">
        <v>129</v>
      </c>
      <c r="P2032" t="s">
        <v>1022</v>
      </c>
      <c r="Q2032" t="s">
        <v>133</v>
      </c>
      <c r="R2032" s="70">
        <v>5</v>
      </c>
    </row>
    <row r="2033" spans="1:18" x14ac:dyDescent="0.25">
      <c r="A2033" t="s">
        <v>1142</v>
      </c>
      <c r="B2033" s="46">
        <f>VLOOKUP(Tabla14[[#This Row],[id]],Tabla2[],'aux buscarv'!B$1,FALSE)</f>
        <v>45042</v>
      </c>
      <c r="C2033" s="61">
        <f>VLOOKUP(Tabla14[[#This Row],[id]],Tabla2[],'aux buscarv'!C$1,FALSE)</f>
        <v>26</v>
      </c>
      <c r="D2033" s="61">
        <f>VLOOKUP(Tabla14[[#This Row],[id]],Tabla2[],'aux buscarv'!D$1,FALSE)</f>
        <v>4</v>
      </c>
      <c r="E2033" s="61">
        <f>VLOOKUP(Tabla14[[#This Row],[id]],Tabla2[],'aux buscarv'!E$1,FALSE)</f>
        <v>2023</v>
      </c>
      <c r="F2033" s="61">
        <f>VLOOKUP(Tabla14[[#This Row],[id]],Tabla2[],'aux buscarv'!F$1,FALSE)</f>
        <v>18</v>
      </c>
      <c r="G2033" s="61" t="str">
        <f>VLOOKUP(Tabla14[[#This Row],[id]],Tabla2[],'aux buscarv'!G$1,FALSE)</f>
        <v>ESTAR</v>
      </c>
      <c r="H2033" s="61" t="str">
        <f>VLOOKUP(Tabla14[[#This Row],[id]],Tabla2[],'aux buscarv'!H$1,FALSE)</f>
        <v>CABA</v>
      </c>
      <c r="I2033" s="61">
        <f>VLOOKUP(Tabla14[[#This Row],[id]],Tabla2[],'aux buscarv'!I$1,FALSE)</f>
        <v>94</v>
      </c>
      <c r="J2033" s="61" t="str">
        <f>VLOOKUP(Tabla14[[#This Row],[id]],Tabla2[],'aux buscarv'!J$1,FALSE)</f>
        <v>COMUNA 8</v>
      </c>
      <c r="K2033" s="61" t="str">
        <f>VLOOKUP(Tabla14[[#This Row],[id]],Tabla2[],'aux buscarv'!K$1,FALSE)</f>
        <v>VILLA SOLDATI</v>
      </c>
      <c r="L2033" s="61" t="str">
        <f>VLOOKUP(Tabla14[[#This Row],[id]],Tabla2[],'aux buscarv'!L$1,FALSE)</f>
        <v>CLUB ATLETICO VIRGEN INMACULADA</v>
      </c>
      <c r="M2033" s="61" t="str">
        <f>VLOOKUP(Tabla14[[#This Row],[id]],Tabla2[],'aux buscarv'!M$1,FALSE)</f>
        <v>AV MARIANO ACOSTA Y PASAJE C</v>
      </c>
      <c r="N2033" s="62" t="str">
        <f>VLOOKUP(Tabla14[[#This Row],[id]],Tabla2[],'aux buscarv'!N$1,FALSE)</f>
        <v>https://goo.gl/maps/KF4pABctGozN9KW77</v>
      </c>
      <c r="O2033" t="s">
        <v>129</v>
      </c>
      <c r="P2033" t="s">
        <v>1024</v>
      </c>
      <c r="Q2033" t="s">
        <v>111</v>
      </c>
      <c r="R2033" s="70">
        <v>28</v>
      </c>
    </row>
    <row r="2034" spans="1:18" x14ac:dyDescent="0.25">
      <c r="A2034" t="s">
        <v>1142</v>
      </c>
      <c r="B2034" s="46">
        <f>VLOOKUP(Tabla14[[#This Row],[id]],Tabla2[],'aux buscarv'!B$1,FALSE)</f>
        <v>45042</v>
      </c>
      <c r="C2034" s="61">
        <f>VLOOKUP(Tabla14[[#This Row],[id]],Tabla2[],'aux buscarv'!C$1,FALSE)</f>
        <v>26</v>
      </c>
      <c r="D2034" s="61">
        <f>VLOOKUP(Tabla14[[#This Row],[id]],Tabla2[],'aux buscarv'!D$1,FALSE)</f>
        <v>4</v>
      </c>
      <c r="E2034" s="61">
        <f>VLOOKUP(Tabla14[[#This Row],[id]],Tabla2[],'aux buscarv'!E$1,FALSE)</f>
        <v>2023</v>
      </c>
      <c r="F2034" s="61">
        <f>VLOOKUP(Tabla14[[#This Row],[id]],Tabla2[],'aux buscarv'!F$1,FALSE)</f>
        <v>18</v>
      </c>
      <c r="G2034" s="61" t="str">
        <f>VLOOKUP(Tabla14[[#This Row],[id]],Tabla2[],'aux buscarv'!G$1,FALSE)</f>
        <v>ESTAR</v>
      </c>
      <c r="H2034" s="61" t="str">
        <f>VLOOKUP(Tabla14[[#This Row],[id]],Tabla2[],'aux buscarv'!H$1,FALSE)</f>
        <v>CABA</v>
      </c>
      <c r="I2034" s="61">
        <f>VLOOKUP(Tabla14[[#This Row],[id]],Tabla2[],'aux buscarv'!I$1,FALSE)</f>
        <v>94</v>
      </c>
      <c r="J2034" s="61" t="str">
        <f>VLOOKUP(Tabla14[[#This Row],[id]],Tabla2[],'aux buscarv'!J$1,FALSE)</f>
        <v>COMUNA 8</v>
      </c>
      <c r="K2034" s="61" t="str">
        <f>VLOOKUP(Tabla14[[#This Row],[id]],Tabla2[],'aux buscarv'!K$1,FALSE)</f>
        <v>VILLA SOLDATI</v>
      </c>
      <c r="L2034" s="61" t="str">
        <f>VLOOKUP(Tabla14[[#This Row],[id]],Tabla2[],'aux buscarv'!L$1,FALSE)</f>
        <v>CLUB ATLETICO VIRGEN INMACULADA</v>
      </c>
      <c r="M2034" s="61" t="str">
        <f>VLOOKUP(Tabla14[[#This Row],[id]],Tabla2[],'aux buscarv'!M$1,FALSE)</f>
        <v>AV MARIANO ACOSTA Y PASAJE C</v>
      </c>
      <c r="N2034" s="62" t="str">
        <f>VLOOKUP(Tabla14[[#This Row],[id]],Tabla2[],'aux buscarv'!N$1,FALSE)</f>
        <v>https://goo.gl/maps/KF4pABctGozN9KW77</v>
      </c>
      <c r="O2034" t="s">
        <v>129</v>
      </c>
      <c r="P2034" t="s">
        <v>1024</v>
      </c>
      <c r="Q2034" t="s">
        <v>132</v>
      </c>
      <c r="R2034" s="70">
        <v>13</v>
      </c>
    </row>
    <row r="2035" spans="1:18" x14ac:dyDescent="0.25">
      <c r="A2035" t="s">
        <v>1142</v>
      </c>
      <c r="B2035" s="46">
        <f>VLOOKUP(Tabla14[[#This Row],[id]],Tabla2[],'aux buscarv'!B$1,FALSE)</f>
        <v>45042</v>
      </c>
      <c r="C2035" s="61">
        <f>VLOOKUP(Tabla14[[#This Row],[id]],Tabla2[],'aux buscarv'!C$1,FALSE)</f>
        <v>26</v>
      </c>
      <c r="D2035" s="61">
        <f>VLOOKUP(Tabla14[[#This Row],[id]],Tabla2[],'aux buscarv'!D$1,FALSE)</f>
        <v>4</v>
      </c>
      <c r="E2035" s="61">
        <f>VLOOKUP(Tabla14[[#This Row],[id]],Tabla2[],'aux buscarv'!E$1,FALSE)</f>
        <v>2023</v>
      </c>
      <c r="F2035" s="61">
        <f>VLOOKUP(Tabla14[[#This Row],[id]],Tabla2[],'aux buscarv'!F$1,FALSE)</f>
        <v>18</v>
      </c>
      <c r="G2035" s="61" t="str">
        <f>VLOOKUP(Tabla14[[#This Row],[id]],Tabla2[],'aux buscarv'!G$1,FALSE)</f>
        <v>ESTAR</v>
      </c>
      <c r="H2035" s="61" t="str">
        <f>VLOOKUP(Tabla14[[#This Row],[id]],Tabla2[],'aux buscarv'!H$1,FALSE)</f>
        <v>CABA</v>
      </c>
      <c r="I2035" s="61">
        <f>VLOOKUP(Tabla14[[#This Row],[id]],Tabla2[],'aux buscarv'!I$1,FALSE)</f>
        <v>94</v>
      </c>
      <c r="J2035" s="61" t="str">
        <f>VLOOKUP(Tabla14[[#This Row],[id]],Tabla2[],'aux buscarv'!J$1,FALSE)</f>
        <v>COMUNA 8</v>
      </c>
      <c r="K2035" s="61" t="str">
        <f>VLOOKUP(Tabla14[[#This Row],[id]],Tabla2[],'aux buscarv'!K$1,FALSE)</f>
        <v>VILLA SOLDATI</v>
      </c>
      <c r="L2035" s="61" t="str">
        <f>VLOOKUP(Tabla14[[#This Row],[id]],Tabla2[],'aux buscarv'!L$1,FALSE)</f>
        <v>CLUB ATLETICO VIRGEN INMACULADA</v>
      </c>
      <c r="M2035" s="61" t="str">
        <f>VLOOKUP(Tabla14[[#This Row],[id]],Tabla2[],'aux buscarv'!M$1,FALSE)</f>
        <v>AV MARIANO ACOSTA Y PASAJE C</v>
      </c>
      <c r="N2035" s="62" t="str">
        <f>VLOOKUP(Tabla14[[#This Row],[id]],Tabla2[],'aux buscarv'!N$1,FALSE)</f>
        <v>https://goo.gl/maps/KF4pABctGozN9KW77</v>
      </c>
      <c r="O2035" t="s">
        <v>129</v>
      </c>
      <c r="P2035" t="s">
        <v>1024</v>
      </c>
      <c r="Q2035" t="s">
        <v>136</v>
      </c>
      <c r="R2035" s="70">
        <v>16</v>
      </c>
    </row>
    <row r="2036" spans="1:18" x14ac:dyDescent="0.25">
      <c r="A2036" t="s">
        <v>1142</v>
      </c>
      <c r="B2036" s="46">
        <f>VLOOKUP(Tabla14[[#This Row],[id]],Tabla2[],'aux buscarv'!B$1,FALSE)</f>
        <v>45042</v>
      </c>
      <c r="C2036" s="61">
        <f>VLOOKUP(Tabla14[[#This Row],[id]],Tabla2[],'aux buscarv'!C$1,FALSE)</f>
        <v>26</v>
      </c>
      <c r="D2036" s="61">
        <f>VLOOKUP(Tabla14[[#This Row],[id]],Tabla2[],'aux buscarv'!D$1,FALSE)</f>
        <v>4</v>
      </c>
      <c r="E2036" s="61">
        <f>VLOOKUP(Tabla14[[#This Row],[id]],Tabla2[],'aux buscarv'!E$1,FALSE)</f>
        <v>2023</v>
      </c>
      <c r="F2036" s="61">
        <f>VLOOKUP(Tabla14[[#This Row],[id]],Tabla2[],'aux buscarv'!F$1,FALSE)</f>
        <v>18</v>
      </c>
      <c r="G2036" s="61" t="str">
        <f>VLOOKUP(Tabla14[[#This Row],[id]],Tabla2[],'aux buscarv'!G$1,FALSE)</f>
        <v>ESTAR</v>
      </c>
      <c r="H2036" s="61" t="str">
        <f>VLOOKUP(Tabla14[[#This Row],[id]],Tabla2[],'aux buscarv'!H$1,FALSE)</f>
        <v>CABA</v>
      </c>
      <c r="I2036" s="61">
        <f>VLOOKUP(Tabla14[[#This Row],[id]],Tabla2[],'aux buscarv'!I$1,FALSE)</f>
        <v>94</v>
      </c>
      <c r="J2036" s="61" t="str">
        <f>VLOOKUP(Tabla14[[#This Row],[id]],Tabla2[],'aux buscarv'!J$1,FALSE)</f>
        <v>COMUNA 8</v>
      </c>
      <c r="K2036" s="61" t="str">
        <f>VLOOKUP(Tabla14[[#This Row],[id]],Tabla2[],'aux buscarv'!K$1,FALSE)</f>
        <v>VILLA SOLDATI</v>
      </c>
      <c r="L2036" s="61" t="str">
        <f>VLOOKUP(Tabla14[[#This Row],[id]],Tabla2[],'aux buscarv'!L$1,FALSE)</f>
        <v>CLUB ATLETICO VIRGEN INMACULADA</v>
      </c>
      <c r="M2036" s="61" t="str">
        <f>VLOOKUP(Tabla14[[#This Row],[id]],Tabla2[],'aux buscarv'!M$1,FALSE)</f>
        <v>AV MARIANO ACOSTA Y PASAJE C</v>
      </c>
      <c r="N2036" s="62" t="str">
        <f>VLOOKUP(Tabla14[[#This Row],[id]],Tabla2[],'aux buscarv'!N$1,FALSE)</f>
        <v>https://goo.gl/maps/KF4pABctGozN9KW77</v>
      </c>
      <c r="O2036" t="s">
        <v>129</v>
      </c>
      <c r="P2036" t="s">
        <v>1024</v>
      </c>
      <c r="Q2036" t="s">
        <v>121</v>
      </c>
      <c r="R2036" s="70">
        <v>9</v>
      </c>
    </row>
    <row r="2037" spans="1:18" x14ac:dyDescent="0.25">
      <c r="A2037" t="s">
        <v>1142</v>
      </c>
      <c r="B2037" s="46">
        <f>VLOOKUP(Tabla14[[#This Row],[id]],Tabla2[],'aux buscarv'!B$1,FALSE)</f>
        <v>45042</v>
      </c>
      <c r="C2037" s="61">
        <f>VLOOKUP(Tabla14[[#This Row],[id]],Tabla2[],'aux buscarv'!C$1,FALSE)</f>
        <v>26</v>
      </c>
      <c r="D2037" s="61">
        <f>VLOOKUP(Tabla14[[#This Row],[id]],Tabla2[],'aux buscarv'!D$1,FALSE)</f>
        <v>4</v>
      </c>
      <c r="E2037" s="61">
        <f>VLOOKUP(Tabla14[[#This Row],[id]],Tabla2[],'aux buscarv'!E$1,FALSE)</f>
        <v>2023</v>
      </c>
      <c r="F2037" s="61">
        <f>VLOOKUP(Tabla14[[#This Row],[id]],Tabla2[],'aux buscarv'!F$1,FALSE)</f>
        <v>18</v>
      </c>
      <c r="G2037" s="61" t="str">
        <f>VLOOKUP(Tabla14[[#This Row],[id]],Tabla2[],'aux buscarv'!G$1,FALSE)</f>
        <v>ESTAR</v>
      </c>
      <c r="H2037" s="61" t="str">
        <f>VLOOKUP(Tabla14[[#This Row],[id]],Tabla2[],'aux buscarv'!H$1,FALSE)</f>
        <v>CABA</v>
      </c>
      <c r="I2037" s="61">
        <f>VLOOKUP(Tabla14[[#This Row],[id]],Tabla2[],'aux buscarv'!I$1,FALSE)</f>
        <v>94</v>
      </c>
      <c r="J2037" s="61" t="str">
        <f>VLOOKUP(Tabla14[[#This Row],[id]],Tabla2[],'aux buscarv'!J$1,FALSE)</f>
        <v>COMUNA 8</v>
      </c>
      <c r="K2037" s="61" t="str">
        <f>VLOOKUP(Tabla14[[#This Row],[id]],Tabla2[],'aux buscarv'!K$1,FALSE)</f>
        <v>VILLA SOLDATI</v>
      </c>
      <c r="L2037" s="61" t="str">
        <f>VLOOKUP(Tabla14[[#This Row],[id]],Tabla2[],'aux buscarv'!L$1,FALSE)</f>
        <v>CLUB ATLETICO VIRGEN INMACULADA</v>
      </c>
      <c r="M2037" s="61" t="str">
        <f>VLOOKUP(Tabla14[[#This Row],[id]],Tabla2[],'aux buscarv'!M$1,FALSE)</f>
        <v>AV MARIANO ACOSTA Y PASAJE C</v>
      </c>
      <c r="N2037" s="62" t="str">
        <f>VLOOKUP(Tabla14[[#This Row],[id]],Tabla2[],'aux buscarv'!N$1,FALSE)</f>
        <v>https://goo.gl/maps/KF4pABctGozN9KW77</v>
      </c>
      <c r="O2037" t="s">
        <v>129</v>
      </c>
      <c r="P2037" t="s">
        <v>137</v>
      </c>
      <c r="Q2037" t="s">
        <v>111</v>
      </c>
      <c r="R2037" s="70">
        <v>5</v>
      </c>
    </row>
    <row r="2038" spans="1:18" x14ac:dyDescent="0.25">
      <c r="A2038" t="s">
        <v>1142</v>
      </c>
      <c r="B2038" s="46">
        <f>VLOOKUP(Tabla14[[#This Row],[id]],Tabla2[],'aux buscarv'!B$1,FALSE)</f>
        <v>45042</v>
      </c>
      <c r="C2038" s="61">
        <f>VLOOKUP(Tabla14[[#This Row],[id]],Tabla2[],'aux buscarv'!C$1,FALSE)</f>
        <v>26</v>
      </c>
      <c r="D2038" s="61">
        <f>VLOOKUP(Tabla14[[#This Row],[id]],Tabla2[],'aux buscarv'!D$1,FALSE)</f>
        <v>4</v>
      </c>
      <c r="E2038" s="61">
        <f>VLOOKUP(Tabla14[[#This Row],[id]],Tabla2[],'aux buscarv'!E$1,FALSE)</f>
        <v>2023</v>
      </c>
      <c r="F2038" s="61">
        <f>VLOOKUP(Tabla14[[#This Row],[id]],Tabla2[],'aux buscarv'!F$1,FALSE)</f>
        <v>18</v>
      </c>
      <c r="G2038" s="61" t="str">
        <f>VLOOKUP(Tabla14[[#This Row],[id]],Tabla2[],'aux buscarv'!G$1,FALSE)</f>
        <v>ESTAR</v>
      </c>
      <c r="H2038" s="61" t="str">
        <f>VLOOKUP(Tabla14[[#This Row],[id]],Tabla2[],'aux buscarv'!H$1,FALSE)</f>
        <v>CABA</v>
      </c>
      <c r="I2038" s="61">
        <f>VLOOKUP(Tabla14[[#This Row],[id]],Tabla2[],'aux buscarv'!I$1,FALSE)</f>
        <v>94</v>
      </c>
      <c r="J2038" s="61" t="str">
        <f>VLOOKUP(Tabla14[[#This Row],[id]],Tabla2[],'aux buscarv'!J$1,FALSE)</f>
        <v>COMUNA 8</v>
      </c>
      <c r="K2038" s="61" t="str">
        <f>VLOOKUP(Tabla14[[#This Row],[id]],Tabla2[],'aux buscarv'!K$1,FALSE)</f>
        <v>VILLA SOLDATI</v>
      </c>
      <c r="L2038" s="61" t="str">
        <f>VLOOKUP(Tabla14[[#This Row],[id]],Tabla2[],'aux buscarv'!L$1,FALSE)</f>
        <v>CLUB ATLETICO VIRGEN INMACULADA</v>
      </c>
      <c r="M2038" s="61" t="str">
        <f>VLOOKUP(Tabla14[[#This Row],[id]],Tabla2[],'aux buscarv'!M$1,FALSE)</f>
        <v>AV MARIANO ACOSTA Y PASAJE C</v>
      </c>
      <c r="N2038" s="62" t="str">
        <f>VLOOKUP(Tabla14[[#This Row],[id]],Tabla2[],'aux buscarv'!N$1,FALSE)</f>
        <v>https://goo.gl/maps/KF4pABctGozN9KW77</v>
      </c>
      <c r="O2038" t="s">
        <v>129</v>
      </c>
      <c r="P2038" t="s">
        <v>137</v>
      </c>
      <c r="Q2038" t="s">
        <v>138</v>
      </c>
      <c r="R2038" s="70">
        <v>1</v>
      </c>
    </row>
    <row r="2039" spans="1:18" x14ac:dyDescent="0.25">
      <c r="A2039" t="s">
        <v>1142</v>
      </c>
      <c r="B2039" s="46">
        <f>VLOOKUP(Tabla14[[#This Row],[id]],Tabla2[],'aux buscarv'!B$1,FALSE)</f>
        <v>45042</v>
      </c>
      <c r="C2039" s="61">
        <f>VLOOKUP(Tabla14[[#This Row],[id]],Tabla2[],'aux buscarv'!C$1,FALSE)</f>
        <v>26</v>
      </c>
      <c r="D2039" s="61">
        <f>VLOOKUP(Tabla14[[#This Row],[id]],Tabla2[],'aux buscarv'!D$1,FALSE)</f>
        <v>4</v>
      </c>
      <c r="E2039" s="61">
        <f>VLOOKUP(Tabla14[[#This Row],[id]],Tabla2[],'aux buscarv'!E$1,FALSE)</f>
        <v>2023</v>
      </c>
      <c r="F2039" s="61">
        <f>VLOOKUP(Tabla14[[#This Row],[id]],Tabla2[],'aux buscarv'!F$1,FALSE)</f>
        <v>18</v>
      </c>
      <c r="G2039" s="61" t="str">
        <f>VLOOKUP(Tabla14[[#This Row],[id]],Tabla2[],'aux buscarv'!G$1,FALSE)</f>
        <v>ESTAR</v>
      </c>
      <c r="H2039" s="61" t="str">
        <f>VLOOKUP(Tabla14[[#This Row],[id]],Tabla2[],'aux buscarv'!H$1,FALSE)</f>
        <v>CABA</v>
      </c>
      <c r="I2039" s="61">
        <f>VLOOKUP(Tabla14[[#This Row],[id]],Tabla2[],'aux buscarv'!I$1,FALSE)</f>
        <v>94</v>
      </c>
      <c r="J2039" s="61" t="str">
        <f>VLOOKUP(Tabla14[[#This Row],[id]],Tabla2[],'aux buscarv'!J$1,FALSE)</f>
        <v>COMUNA 8</v>
      </c>
      <c r="K2039" s="61" t="str">
        <f>VLOOKUP(Tabla14[[#This Row],[id]],Tabla2[],'aux buscarv'!K$1,FALSE)</f>
        <v>VILLA SOLDATI</v>
      </c>
      <c r="L2039" s="61" t="str">
        <f>VLOOKUP(Tabla14[[#This Row],[id]],Tabla2[],'aux buscarv'!L$1,FALSE)</f>
        <v>CLUB ATLETICO VIRGEN INMACULADA</v>
      </c>
      <c r="M2039" s="61" t="str">
        <f>VLOOKUP(Tabla14[[#This Row],[id]],Tabla2[],'aux buscarv'!M$1,FALSE)</f>
        <v>AV MARIANO ACOSTA Y PASAJE C</v>
      </c>
      <c r="N2039" s="62" t="str">
        <f>VLOOKUP(Tabla14[[#This Row],[id]],Tabla2[],'aux buscarv'!N$1,FALSE)</f>
        <v>https://goo.gl/maps/KF4pABctGozN9KW77</v>
      </c>
      <c r="O2039" t="s">
        <v>151</v>
      </c>
      <c r="P2039" t="s">
        <v>151</v>
      </c>
      <c r="Q2039" t="s">
        <v>111</v>
      </c>
      <c r="R2039" s="70">
        <v>57</v>
      </c>
    </row>
    <row r="2040" spans="1:18" x14ac:dyDescent="0.25">
      <c r="A2040" t="s">
        <v>1142</v>
      </c>
      <c r="B2040" s="46">
        <f>VLOOKUP(Tabla14[[#This Row],[id]],Tabla2[],'aux buscarv'!B$1,FALSE)</f>
        <v>45042</v>
      </c>
      <c r="C2040" s="61">
        <f>VLOOKUP(Tabla14[[#This Row],[id]],Tabla2[],'aux buscarv'!C$1,FALSE)</f>
        <v>26</v>
      </c>
      <c r="D2040" s="61">
        <f>VLOOKUP(Tabla14[[#This Row],[id]],Tabla2[],'aux buscarv'!D$1,FALSE)</f>
        <v>4</v>
      </c>
      <c r="E2040" s="61">
        <f>VLOOKUP(Tabla14[[#This Row],[id]],Tabla2[],'aux buscarv'!E$1,FALSE)</f>
        <v>2023</v>
      </c>
      <c r="F2040" s="61">
        <f>VLOOKUP(Tabla14[[#This Row],[id]],Tabla2[],'aux buscarv'!F$1,FALSE)</f>
        <v>18</v>
      </c>
      <c r="G2040" s="61" t="str">
        <f>VLOOKUP(Tabla14[[#This Row],[id]],Tabla2[],'aux buscarv'!G$1,FALSE)</f>
        <v>ESTAR</v>
      </c>
      <c r="H2040" s="61" t="str">
        <f>VLOOKUP(Tabla14[[#This Row],[id]],Tabla2[],'aux buscarv'!H$1,FALSE)</f>
        <v>CABA</v>
      </c>
      <c r="I2040" s="61">
        <f>VLOOKUP(Tabla14[[#This Row],[id]],Tabla2[],'aux buscarv'!I$1,FALSE)</f>
        <v>94</v>
      </c>
      <c r="J2040" s="61" t="str">
        <f>VLOOKUP(Tabla14[[#This Row],[id]],Tabla2[],'aux buscarv'!J$1,FALSE)</f>
        <v>COMUNA 8</v>
      </c>
      <c r="K2040" s="61" t="str">
        <f>VLOOKUP(Tabla14[[#This Row],[id]],Tabla2[],'aux buscarv'!K$1,FALSE)</f>
        <v>VILLA SOLDATI</v>
      </c>
      <c r="L2040" s="61" t="str">
        <f>VLOOKUP(Tabla14[[#This Row],[id]],Tabla2[],'aux buscarv'!L$1,FALSE)</f>
        <v>CLUB ATLETICO VIRGEN INMACULADA</v>
      </c>
      <c r="M2040" s="61" t="str">
        <f>VLOOKUP(Tabla14[[#This Row],[id]],Tabla2[],'aux buscarv'!M$1,FALSE)</f>
        <v>AV MARIANO ACOSTA Y PASAJE C</v>
      </c>
      <c r="N2040" s="62" t="str">
        <f>VLOOKUP(Tabla14[[#This Row],[id]],Tabla2[],'aux buscarv'!N$1,FALSE)</f>
        <v>https://goo.gl/maps/KF4pABctGozN9KW77</v>
      </c>
      <c r="O2040" t="s">
        <v>151</v>
      </c>
      <c r="P2040" t="s">
        <v>151</v>
      </c>
      <c r="Q2040" t="s">
        <v>142</v>
      </c>
      <c r="R2040" s="70">
        <v>121</v>
      </c>
    </row>
    <row r="2041" spans="1:18" x14ac:dyDescent="0.25">
      <c r="A2041" t="s">
        <v>1142</v>
      </c>
      <c r="B2041" s="46">
        <f>VLOOKUP(Tabla14[[#This Row],[id]],Tabla2[],'aux buscarv'!B$1,FALSE)</f>
        <v>45042</v>
      </c>
      <c r="C2041" s="61">
        <f>VLOOKUP(Tabla14[[#This Row],[id]],Tabla2[],'aux buscarv'!C$1,FALSE)</f>
        <v>26</v>
      </c>
      <c r="D2041" s="61">
        <f>VLOOKUP(Tabla14[[#This Row],[id]],Tabla2[],'aux buscarv'!D$1,FALSE)</f>
        <v>4</v>
      </c>
      <c r="E2041" s="61">
        <f>VLOOKUP(Tabla14[[#This Row],[id]],Tabla2[],'aux buscarv'!E$1,FALSE)</f>
        <v>2023</v>
      </c>
      <c r="F2041" s="61">
        <f>VLOOKUP(Tabla14[[#This Row],[id]],Tabla2[],'aux buscarv'!F$1,FALSE)</f>
        <v>18</v>
      </c>
      <c r="G2041" s="61" t="str">
        <f>VLOOKUP(Tabla14[[#This Row],[id]],Tabla2[],'aux buscarv'!G$1,FALSE)</f>
        <v>ESTAR</v>
      </c>
      <c r="H2041" s="61" t="str">
        <f>VLOOKUP(Tabla14[[#This Row],[id]],Tabla2[],'aux buscarv'!H$1,FALSE)</f>
        <v>CABA</v>
      </c>
      <c r="I2041" s="61">
        <f>VLOOKUP(Tabla14[[#This Row],[id]],Tabla2[],'aux buscarv'!I$1,FALSE)</f>
        <v>94</v>
      </c>
      <c r="J2041" s="61" t="str">
        <f>VLOOKUP(Tabla14[[#This Row],[id]],Tabla2[],'aux buscarv'!J$1,FALSE)</f>
        <v>COMUNA 8</v>
      </c>
      <c r="K2041" s="61" t="str">
        <f>VLOOKUP(Tabla14[[#This Row],[id]],Tabla2[],'aux buscarv'!K$1,FALSE)</f>
        <v>VILLA SOLDATI</v>
      </c>
      <c r="L2041" s="61" t="str">
        <f>VLOOKUP(Tabla14[[#This Row],[id]],Tabla2[],'aux buscarv'!L$1,FALSE)</f>
        <v>CLUB ATLETICO VIRGEN INMACULADA</v>
      </c>
      <c r="M2041" s="61" t="str">
        <f>VLOOKUP(Tabla14[[#This Row],[id]],Tabla2[],'aux buscarv'!M$1,FALSE)</f>
        <v>AV MARIANO ACOSTA Y PASAJE C</v>
      </c>
      <c r="N2041" s="62" t="str">
        <f>VLOOKUP(Tabla14[[#This Row],[id]],Tabla2[],'aux buscarv'!N$1,FALSE)</f>
        <v>https://goo.gl/maps/KF4pABctGozN9KW77</v>
      </c>
      <c r="O2041" t="s">
        <v>153</v>
      </c>
      <c r="P2041" t="s">
        <v>153</v>
      </c>
      <c r="Q2041" t="s">
        <v>111</v>
      </c>
      <c r="R2041" s="70">
        <v>6</v>
      </c>
    </row>
    <row r="2042" spans="1:18" x14ac:dyDescent="0.25">
      <c r="A2042" t="s">
        <v>1142</v>
      </c>
      <c r="B2042" s="46">
        <f>VLOOKUP(Tabla14[[#This Row],[id]],Tabla2[],'aux buscarv'!B$1,FALSE)</f>
        <v>45042</v>
      </c>
      <c r="C2042" s="61">
        <f>VLOOKUP(Tabla14[[#This Row],[id]],Tabla2[],'aux buscarv'!C$1,FALSE)</f>
        <v>26</v>
      </c>
      <c r="D2042" s="61">
        <f>VLOOKUP(Tabla14[[#This Row],[id]],Tabla2[],'aux buscarv'!D$1,FALSE)</f>
        <v>4</v>
      </c>
      <c r="E2042" s="61">
        <f>VLOOKUP(Tabla14[[#This Row],[id]],Tabla2[],'aux buscarv'!E$1,FALSE)</f>
        <v>2023</v>
      </c>
      <c r="F2042" s="61">
        <f>VLOOKUP(Tabla14[[#This Row],[id]],Tabla2[],'aux buscarv'!F$1,FALSE)</f>
        <v>18</v>
      </c>
      <c r="G2042" s="61" t="str">
        <f>VLOOKUP(Tabla14[[#This Row],[id]],Tabla2[],'aux buscarv'!G$1,FALSE)</f>
        <v>ESTAR</v>
      </c>
      <c r="H2042" s="61" t="str">
        <f>VLOOKUP(Tabla14[[#This Row],[id]],Tabla2[],'aux buscarv'!H$1,FALSE)</f>
        <v>CABA</v>
      </c>
      <c r="I2042" s="61">
        <f>VLOOKUP(Tabla14[[#This Row],[id]],Tabla2[],'aux buscarv'!I$1,FALSE)</f>
        <v>94</v>
      </c>
      <c r="J2042" s="61" t="str">
        <f>VLOOKUP(Tabla14[[#This Row],[id]],Tabla2[],'aux buscarv'!J$1,FALSE)</f>
        <v>COMUNA 8</v>
      </c>
      <c r="K2042" s="61" t="str">
        <f>VLOOKUP(Tabla14[[#This Row],[id]],Tabla2[],'aux buscarv'!K$1,FALSE)</f>
        <v>VILLA SOLDATI</v>
      </c>
      <c r="L2042" s="61" t="str">
        <f>VLOOKUP(Tabla14[[#This Row],[id]],Tabla2[],'aux buscarv'!L$1,FALSE)</f>
        <v>CLUB ATLETICO VIRGEN INMACULADA</v>
      </c>
      <c r="M2042" s="61" t="str">
        <f>VLOOKUP(Tabla14[[#This Row],[id]],Tabla2[],'aux buscarv'!M$1,FALSE)</f>
        <v>AV MARIANO ACOSTA Y PASAJE C</v>
      </c>
      <c r="N2042" s="62" t="str">
        <f>VLOOKUP(Tabla14[[#This Row],[id]],Tabla2[],'aux buscarv'!N$1,FALSE)</f>
        <v>https://goo.gl/maps/KF4pABctGozN9KW77</v>
      </c>
      <c r="O2042" t="s">
        <v>153</v>
      </c>
      <c r="P2042" t="s">
        <v>153</v>
      </c>
      <c r="Q2042" t="s">
        <v>154</v>
      </c>
      <c r="R2042" s="70">
        <v>13</v>
      </c>
    </row>
    <row r="2043" spans="1:18" x14ac:dyDescent="0.25">
      <c r="A2043" t="s">
        <v>1142</v>
      </c>
      <c r="B2043" s="46">
        <f>VLOOKUP(Tabla14[[#This Row],[id]],Tabla2[],'aux buscarv'!B$1,FALSE)</f>
        <v>45042</v>
      </c>
      <c r="C2043" s="61">
        <f>VLOOKUP(Tabla14[[#This Row],[id]],Tabla2[],'aux buscarv'!C$1,FALSE)</f>
        <v>26</v>
      </c>
      <c r="D2043" s="61">
        <f>VLOOKUP(Tabla14[[#This Row],[id]],Tabla2[],'aux buscarv'!D$1,FALSE)</f>
        <v>4</v>
      </c>
      <c r="E2043" s="61">
        <f>VLOOKUP(Tabla14[[#This Row],[id]],Tabla2[],'aux buscarv'!E$1,FALSE)</f>
        <v>2023</v>
      </c>
      <c r="F2043" s="61">
        <f>VLOOKUP(Tabla14[[#This Row],[id]],Tabla2[],'aux buscarv'!F$1,FALSE)</f>
        <v>18</v>
      </c>
      <c r="G2043" s="61" t="str">
        <f>VLOOKUP(Tabla14[[#This Row],[id]],Tabla2[],'aux buscarv'!G$1,FALSE)</f>
        <v>ESTAR</v>
      </c>
      <c r="H2043" s="61" t="str">
        <f>VLOOKUP(Tabla14[[#This Row],[id]],Tabla2[],'aux buscarv'!H$1,FALSE)</f>
        <v>CABA</v>
      </c>
      <c r="I2043" s="61">
        <f>VLOOKUP(Tabla14[[#This Row],[id]],Tabla2[],'aux buscarv'!I$1,FALSE)</f>
        <v>94</v>
      </c>
      <c r="J2043" s="61" t="str">
        <f>VLOOKUP(Tabla14[[#This Row],[id]],Tabla2[],'aux buscarv'!J$1,FALSE)</f>
        <v>COMUNA 8</v>
      </c>
      <c r="K2043" s="61" t="str">
        <f>VLOOKUP(Tabla14[[#This Row],[id]],Tabla2[],'aux buscarv'!K$1,FALSE)</f>
        <v>VILLA SOLDATI</v>
      </c>
      <c r="L2043" s="61" t="str">
        <f>VLOOKUP(Tabla14[[#This Row],[id]],Tabla2[],'aux buscarv'!L$1,FALSE)</f>
        <v>CLUB ATLETICO VIRGEN INMACULADA</v>
      </c>
      <c r="M2043" s="61" t="str">
        <f>VLOOKUP(Tabla14[[#This Row],[id]],Tabla2[],'aux buscarv'!M$1,FALSE)</f>
        <v>AV MARIANO ACOSTA Y PASAJE C</v>
      </c>
      <c r="N2043" s="62" t="str">
        <f>VLOOKUP(Tabla14[[#This Row],[id]],Tabla2[],'aux buscarv'!N$1,FALSE)</f>
        <v>https://goo.gl/maps/KF4pABctGozN9KW77</v>
      </c>
      <c r="O2043" t="s">
        <v>153</v>
      </c>
      <c r="P2043" t="s">
        <v>153</v>
      </c>
      <c r="Q2043" t="s">
        <v>155</v>
      </c>
      <c r="R2043" s="70">
        <v>2</v>
      </c>
    </row>
    <row r="2044" spans="1:18" x14ac:dyDescent="0.25">
      <c r="A2044" t="s">
        <v>1142</v>
      </c>
      <c r="B2044" s="46">
        <f>VLOOKUP(Tabla14[[#This Row],[id]],Tabla2[],'aux buscarv'!B$1,FALSE)</f>
        <v>45042</v>
      </c>
      <c r="C2044" s="61">
        <f>VLOOKUP(Tabla14[[#This Row],[id]],Tabla2[],'aux buscarv'!C$1,FALSE)</f>
        <v>26</v>
      </c>
      <c r="D2044" s="61">
        <f>VLOOKUP(Tabla14[[#This Row],[id]],Tabla2[],'aux buscarv'!D$1,FALSE)</f>
        <v>4</v>
      </c>
      <c r="E2044" s="61">
        <f>VLOOKUP(Tabla14[[#This Row],[id]],Tabla2[],'aux buscarv'!E$1,FALSE)</f>
        <v>2023</v>
      </c>
      <c r="F2044" s="61">
        <f>VLOOKUP(Tabla14[[#This Row],[id]],Tabla2[],'aux buscarv'!F$1,FALSE)</f>
        <v>18</v>
      </c>
      <c r="G2044" s="61" t="str">
        <f>VLOOKUP(Tabla14[[#This Row],[id]],Tabla2[],'aux buscarv'!G$1,FALSE)</f>
        <v>ESTAR</v>
      </c>
      <c r="H2044" s="61" t="str">
        <f>VLOOKUP(Tabla14[[#This Row],[id]],Tabla2[],'aux buscarv'!H$1,FALSE)</f>
        <v>CABA</v>
      </c>
      <c r="I2044" s="61">
        <f>VLOOKUP(Tabla14[[#This Row],[id]],Tabla2[],'aux buscarv'!I$1,FALSE)</f>
        <v>94</v>
      </c>
      <c r="J2044" s="61" t="str">
        <f>VLOOKUP(Tabla14[[#This Row],[id]],Tabla2[],'aux buscarv'!J$1,FALSE)</f>
        <v>COMUNA 8</v>
      </c>
      <c r="K2044" s="61" t="str">
        <f>VLOOKUP(Tabla14[[#This Row],[id]],Tabla2[],'aux buscarv'!K$1,FALSE)</f>
        <v>VILLA SOLDATI</v>
      </c>
      <c r="L2044" s="61" t="str">
        <f>VLOOKUP(Tabla14[[#This Row],[id]],Tabla2[],'aux buscarv'!L$1,FALSE)</f>
        <v>CLUB ATLETICO VIRGEN INMACULADA</v>
      </c>
      <c r="M2044" s="61" t="str">
        <f>VLOOKUP(Tabla14[[#This Row],[id]],Tabla2[],'aux buscarv'!M$1,FALSE)</f>
        <v>AV MARIANO ACOSTA Y PASAJE C</v>
      </c>
      <c r="N2044" s="62" t="str">
        <f>VLOOKUP(Tabla14[[#This Row],[id]],Tabla2[],'aux buscarv'!N$1,FALSE)</f>
        <v>https://goo.gl/maps/KF4pABctGozN9KW77</v>
      </c>
      <c r="O2044" t="s">
        <v>153</v>
      </c>
      <c r="P2044" t="s">
        <v>153</v>
      </c>
      <c r="Q2044" t="s">
        <v>156</v>
      </c>
      <c r="R2044" s="70">
        <v>1</v>
      </c>
    </row>
    <row r="2045" spans="1:18" x14ac:dyDescent="0.25">
      <c r="A2045" t="s">
        <v>1142</v>
      </c>
      <c r="B2045" s="46">
        <f>VLOOKUP(Tabla14[[#This Row],[id]],Tabla2[],'aux buscarv'!B$1,FALSE)</f>
        <v>45042</v>
      </c>
      <c r="C2045" s="61">
        <f>VLOOKUP(Tabla14[[#This Row],[id]],Tabla2[],'aux buscarv'!C$1,FALSE)</f>
        <v>26</v>
      </c>
      <c r="D2045" s="61">
        <f>VLOOKUP(Tabla14[[#This Row],[id]],Tabla2[],'aux buscarv'!D$1,FALSE)</f>
        <v>4</v>
      </c>
      <c r="E2045" s="61">
        <f>VLOOKUP(Tabla14[[#This Row],[id]],Tabla2[],'aux buscarv'!E$1,FALSE)</f>
        <v>2023</v>
      </c>
      <c r="F2045" s="61">
        <f>VLOOKUP(Tabla14[[#This Row],[id]],Tabla2[],'aux buscarv'!F$1,FALSE)</f>
        <v>18</v>
      </c>
      <c r="G2045" s="61" t="str">
        <f>VLOOKUP(Tabla14[[#This Row],[id]],Tabla2[],'aux buscarv'!G$1,FALSE)</f>
        <v>ESTAR</v>
      </c>
      <c r="H2045" s="61" t="str">
        <f>VLOOKUP(Tabla14[[#This Row],[id]],Tabla2[],'aux buscarv'!H$1,FALSE)</f>
        <v>CABA</v>
      </c>
      <c r="I2045" s="61">
        <f>VLOOKUP(Tabla14[[#This Row],[id]],Tabla2[],'aux buscarv'!I$1,FALSE)</f>
        <v>94</v>
      </c>
      <c r="J2045" s="61" t="str">
        <f>VLOOKUP(Tabla14[[#This Row],[id]],Tabla2[],'aux buscarv'!J$1,FALSE)</f>
        <v>COMUNA 8</v>
      </c>
      <c r="K2045" s="61" t="str">
        <f>VLOOKUP(Tabla14[[#This Row],[id]],Tabla2[],'aux buscarv'!K$1,FALSE)</f>
        <v>VILLA SOLDATI</v>
      </c>
      <c r="L2045" s="61" t="str">
        <f>VLOOKUP(Tabla14[[#This Row],[id]],Tabla2[],'aux buscarv'!L$1,FALSE)</f>
        <v>CLUB ATLETICO VIRGEN INMACULADA</v>
      </c>
      <c r="M2045" s="61" t="str">
        <f>VLOOKUP(Tabla14[[#This Row],[id]],Tabla2[],'aux buscarv'!M$1,FALSE)</f>
        <v>AV MARIANO ACOSTA Y PASAJE C</v>
      </c>
      <c r="N2045" s="62" t="str">
        <f>VLOOKUP(Tabla14[[#This Row],[id]],Tabla2[],'aux buscarv'!N$1,FALSE)</f>
        <v>https://goo.gl/maps/KF4pABctGozN9KW77</v>
      </c>
      <c r="O2045" t="s">
        <v>153</v>
      </c>
      <c r="P2045" t="s">
        <v>153</v>
      </c>
      <c r="Q2045" t="s">
        <v>158</v>
      </c>
      <c r="R2045" s="70">
        <v>3</v>
      </c>
    </row>
    <row r="2046" spans="1:18" x14ac:dyDescent="0.25">
      <c r="A2046" t="s">
        <v>1105</v>
      </c>
      <c r="B2046" s="46">
        <f>VLOOKUP(Tabla14[[#This Row],[id]],Tabla2[],'aux buscarv'!B$1,FALSE)</f>
        <v>45042</v>
      </c>
      <c r="C2046" s="61">
        <f>VLOOKUP(Tabla14[[#This Row],[id]],Tabla2[],'aux buscarv'!C$1,FALSE)</f>
        <v>26</v>
      </c>
      <c r="D2046" s="61">
        <f>VLOOKUP(Tabla14[[#This Row],[id]],Tabla2[],'aux buscarv'!D$1,FALSE)</f>
        <v>4</v>
      </c>
      <c r="E2046" s="61">
        <f>VLOOKUP(Tabla14[[#This Row],[id]],Tabla2[],'aux buscarv'!E$1,FALSE)</f>
        <v>2023</v>
      </c>
      <c r="F2046" s="61">
        <f>VLOOKUP(Tabla14[[#This Row],[id]],Tabla2[],'aux buscarv'!F$1,FALSE)</f>
        <v>18</v>
      </c>
      <c r="G2046" s="61" t="str">
        <f>VLOOKUP(Tabla14[[#This Row],[id]],Tabla2[],'aux buscarv'!G$1,FALSE)</f>
        <v>EETB</v>
      </c>
      <c r="H2046" s="61" t="str">
        <f>VLOOKUP(Tabla14[[#This Row],[id]],Tabla2[],'aux buscarv'!H$1,FALSE)</f>
        <v>BUENOS AIRES</v>
      </c>
      <c r="I2046" s="61">
        <f>VLOOKUP(Tabla14[[#This Row],[id]],Tabla2[],'aux buscarv'!I$1,FALSE)</f>
        <v>89</v>
      </c>
      <c r="J2046" s="61" t="str">
        <f>VLOOKUP(Tabla14[[#This Row],[id]],Tabla2[],'aux buscarv'!J$1,FALSE)</f>
        <v>PILAR</v>
      </c>
      <c r="K2046" s="61" t="str">
        <f>VLOOKUP(Tabla14[[#This Row],[id]],Tabla2[],'aux buscarv'!K$1,FALSE)</f>
        <v>LOS GRILLOS</v>
      </c>
      <c r="L2046" s="61" t="str">
        <f>VLOOKUP(Tabla14[[#This Row],[id]],Tabla2[],'aux buscarv'!L$1,FALSE)</f>
        <v>PLAZA BARRIO LA COMERCIAL</v>
      </c>
      <c r="M2046" s="61" t="str">
        <f>VLOOKUP(Tabla14[[#This Row],[id]],Tabla2[],'aux buscarv'!M$1,FALSE)</f>
        <v>LAVALLE Y GONZALEZ BALCARCE</v>
      </c>
      <c r="N2046" s="62" t="str">
        <f>VLOOKUP(Tabla14[[#This Row],[id]],Tabla2[],'aux buscarv'!N$1,FALSE)</f>
        <v>https://goo.gl/maps/WvRRTKfFCKLd7vfq7</v>
      </c>
      <c r="O2046" t="s">
        <v>109</v>
      </c>
      <c r="P2046" t="s">
        <v>110</v>
      </c>
      <c r="Q2046" t="s">
        <v>111</v>
      </c>
      <c r="R2046" s="70">
        <v>14</v>
      </c>
    </row>
    <row r="2047" spans="1:18" x14ac:dyDescent="0.25">
      <c r="A2047" t="s">
        <v>1105</v>
      </c>
      <c r="B2047" s="46">
        <f>VLOOKUP(Tabla14[[#This Row],[id]],Tabla2[],'aux buscarv'!B$1,FALSE)</f>
        <v>45042</v>
      </c>
      <c r="C2047" s="61">
        <f>VLOOKUP(Tabla14[[#This Row],[id]],Tabla2[],'aux buscarv'!C$1,FALSE)</f>
        <v>26</v>
      </c>
      <c r="D2047" s="61">
        <f>VLOOKUP(Tabla14[[#This Row],[id]],Tabla2[],'aux buscarv'!D$1,FALSE)</f>
        <v>4</v>
      </c>
      <c r="E2047" s="61">
        <f>VLOOKUP(Tabla14[[#This Row],[id]],Tabla2[],'aux buscarv'!E$1,FALSE)</f>
        <v>2023</v>
      </c>
      <c r="F2047" s="61">
        <f>VLOOKUP(Tabla14[[#This Row],[id]],Tabla2[],'aux buscarv'!F$1,FALSE)</f>
        <v>18</v>
      </c>
      <c r="G2047" s="61" t="str">
        <f>VLOOKUP(Tabla14[[#This Row],[id]],Tabla2[],'aux buscarv'!G$1,FALSE)</f>
        <v>EETB</v>
      </c>
      <c r="H2047" s="61" t="str">
        <f>VLOOKUP(Tabla14[[#This Row],[id]],Tabla2[],'aux buscarv'!H$1,FALSE)</f>
        <v>BUENOS AIRES</v>
      </c>
      <c r="I2047" s="61">
        <f>VLOOKUP(Tabla14[[#This Row],[id]],Tabla2[],'aux buscarv'!I$1,FALSE)</f>
        <v>89</v>
      </c>
      <c r="J2047" s="61" t="str">
        <f>VLOOKUP(Tabla14[[#This Row],[id]],Tabla2[],'aux buscarv'!J$1,FALSE)</f>
        <v>PILAR</v>
      </c>
      <c r="K2047" s="61" t="str">
        <f>VLOOKUP(Tabla14[[#This Row],[id]],Tabla2[],'aux buscarv'!K$1,FALSE)</f>
        <v>LOS GRILLOS</v>
      </c>
      <c r="L2047" s="61" t="str">
        <f>VLOOKUP(Tabla14[[#This Row],[id]],Tabla2[],'aux buscarv'!L$1,FALSE)</f>
        <v>PLAZA BARRIO LA COMERCIAL</v>
      </c>
      <c r="M2047" s="61" t="str">
        <f>VLOOKUP(Tabla14[[#This Row],[id]],Tabla2[],'aux buscarv'!M$1,FALSE)</f>
        <v>LAVALLE Y GONZALEZ BALCARCE</v>
      </c>
      <c r="N2047" s="62" t="str">
        <f>VLOOKUP(Tabla14[[#This Row],[id]],Tabla2[],'aux buscarv'!N$1,FALSE)</f>
        <v>https://goo.gl/maps/WvRRTKfFCKLd7vfq7</v>
      </c>
      <c r="O2047" t="s">
        <v>109</v>
      </c>
      <c r="P2047" t="s">
        <v>110</v>
      </c>
      <c r="Q2047" t="s">
        <v>112</v>
      </c>
      <c r="R2047" s="70">
        <v>29</v>
      </c>
    </row>
    <row r="2048" spans="1:18" x14ac:dyDescent="0.25">
      <c r="A2048" t="s">
        <v>1105</v>
      </c>
      <c r="B2048" s="46">
        <f>VLOOKUP(Tabla14[[#This Row],[id]],Tabla2[],'aux buscarv'!B$1,FALSE)</f>
        <v>45042</v>
      </c>
      <c r="C2048" s="61">
        <f>VLOOKUP(Tabla14[[#This Row],[id]],Tabla2[],'aux buscarv'!C$1,FALSE)</f>
        <v>26</v>
      </c>
      <c r="D2048" s="61">
        <f>VLOOKUP(Tabla14[[#This Row],[id]],Tabla2[],'aux buscarv'!D$1,FALSE)</f>
        <v>4</v>
      </c>
      <c r="E2048" s="61">
        <f>VLOOKUP(Tabla14[[#This Row],[id]],Tabla2[],'aux buscarv'!E$1,FALSE)</f>
        <v>2023</v>
      </c>
      <c r="F2048" s="61">
        <f>VLOOKUP(Tabla14[[#This Row],[id]],Tabla2[],'aux buscarv'!F$1,FALSE)</f>
        <v>18</v>
      </c>
      <c r="G2048" s="61" t="str">
        <f>VLOOKUP(Tabla14[[#This Row],[id]],Tabla2[],'aux buscarv'!G$1,FALSE)</f>
        <v>EETB</v>
      </c>
      <c r="H2048" s="61" t="str">
        <f>VLOOKUP(Tabla14[[#This Row],[id]],Tabla2[],'aux buscarv'!H$1,FALSE)</f>
        <v>BUENOS AIRES</v>
      </c>
      <c r="I2048" s="61">
        <f>VLOOKUP(Tabla14[[#This Row],[id]],Tabla2[],'aux buscarv'!I$1,FALSE)</f>
        <v>89</v>
      </c>
      <c r="J2048" s="61" t="str">
        <f>VLOOKUP(Tabla14[[#This Row],[id]],Tabla2[],'aux buscarv'!J$1,FALSE)</f>
        <v>PILAR</v>
      </c>
      <c r="K2048" s="61" t="str">
        <f>VLOOKUP(Tabla14[[#This Row],[id]],Tabla2[],'aux buscarv'!K$1,FALSE)</f>
        <v>LOS GRILLOS</v>
      </c>
      <c r="L2048" s="61" t="str">
        <f>VLOOKUP(Tabla14[[#This Row],[id]],Tabla2[],'aux buscarv'!L$1,FALSE)</f>
        <v>PLAZA BARRIO LA COMERCIAL</v>
      </c>
      <c r="M2048" s="61" t="str">
        <f>VLOOKUP(Tabla14[[#This Row],[id]],Tabla2[],'aux buscarv'!M$1,FALSE)</f>
        <v>LAVALLE Y GONZALEZ BALCARCE</v>
      </c>
      <c r="N2048" s="62" t="str">
        <f>VLOOKUP(Tabla14[[#This Row],[id]],Tabla2[],'aux buscarv'!N$1,FALSE)</f>
        <v>https://goo.gl/maps/WvRRTKfFCKLd7vfq7</v>
      </c>
      <c r="O2048" t="s">
        <v>109</v>
      </c>
      <c r="P2048" t="s">
        <v>113</v>
      </c>
      <c r="Q2048" t="s">
        <v>112</v>
      </c>
      <c r="R2048" s="70">
        <v>8</v>
      </c>
    </row>
    <row r="2049" spans="1:18" x14ac:dyDescent="0.25">
      <c r="A2049" t="s">
        <v>1105</v>
      </c>
      <c r="B2049" s="46">
        <f>VLOOKUP(Tabla14[[#This Row],[id]],Tabla2[],'aux buscarv'!B$1,FALSE)</f>
        <v>45042</v>
      </c>
      <c r="C2049" s="61">
        <f>VLOOKUP(Tabla14[[#This Row],[id]],Tabla2[],'aux buscarv'!C$1,FALSE)</f>
        <v>26</v>
      </c>
      <c r="D2049" s="61">
        <f>VLOOKUP(Tabla14[[#This Row],[id]],Tabla2[],'aux buscarv'!D$1,FALSE)</f>
        <v>4</v>
      </c>
      <c r="E2049" s="61">
        <f>VLOOKUP(Tabla14[[#This Row],[id]],Tabla2[],'aux buscarv'!E$1,FALSE)</f>
        <v>2023</v>
      </c>
      <c r="F2049" s="61">
        <f>VLOOKUP(Tabla14[[#This Row],[id]],Tabla2[],'aux buscarv'!F$1,FALSE)</f>
        <v>18</v>
      </c>
      <c r="G2049" s="61" t="str">
        <f>VLOOKUP(Tabla14[[#This Row],[id]],Tabla2[],'aux buscarv'!G$1,FALSE)</f>
        <v>EETB</v>
      </c>
      <c r="H2049" s="61" t="str">
        <f>VLOOKUP(Tabla14[[#This Row],[id]],Tabla2[],'aux buscarv'!H$1,FALSE)</f>
        <v>BUENOS AIRES</v>
      </c>
      <c r="I2049" s="61">
        <f>VLOOKUP(Tabla14[[#This Row],[id]],Tabla2[],'aux buscarv'!I$1,FALSE)</f>
        <v>89</v>
      </c>
      <c r="J2049" s="61" t="str">
        <f>VLOOKUP(Tabla14[[#This Row],[id]],Tabla2[],'aux buscarv'!J$1,FALSE)</f>
        <v>PILAR</v>
      </c>
      <c r="K2049" s="61" t="str">
        <f>VLOOKUP(Tabla14[[#This Row],[id]],Tabla2[],'aux buscarv'!K$1,FALSE)</f>
        <v>LOS GRILLOS</v>
      </c>
      <c r="L2049" s="61" t="str">
        <f>VLOOKUP(Tabla14[[#This Row],[id]],Tabla2[],'aux buscarv'!L$1,FALSE)</f>
        <v>PLAZA BARRIO LA COMERCIAL</v>
      </c>
      <c r="M2049" s="61" t="str">
        <f>VLOOKUP(Tabla14[[#This Row],[id]],Tabla2[],'aux buscarv'!M$1,FALSE)</f>
        <v>LAVALLE Y GONZALEZ BALCARCE</v>
      </c>
      <c r="N2049" s="62" t="str">
        <f>VLOOKUP(Tabla14[[#This Row],[id]],Tabla2[],'aux buscarv'!N$1,FALSE)</f>
        <v>https://goo.gl/maps/WvRRTKfFCKLd7vfq7</v>
      </c>
      <c r="O2049" t="s">
        <v>114</v>
      </c>
      <c r="P2049" t="s">
        <v>115</v>
      </c>
      <c r="Q2049" t="s">
        <v>111</v>
      </c>
      <c r="R2049" s="70">
        <v>21</v>
      </c>
    </row>
    <row r="2050" spans="1:18" x14ac:dyDescent="0.25">
      <c r="A2050" t="s">
        <v>1105</v>
      </c>
      <c r="B2050" s="46">
        <f>VLOOKUP(Tabla14[[#This Row],[id]],Tabla2[],'aux buscarv'!B$1,FALSE)</f>
        <v>45042</v>
      </c>
      <c r="C2050" s="61">
        <f>VLOOKUP(Tabla14[[#This Row],[id]],Tabla2[],'aux buscarv'!C$1,FALSE)</f>
        <v>26</v>
      </c>
      <c r="D2050" s="61">
        <f>VLOOKUP(Tabla14[[#This Row],[id]],Tabla2[],'aux buscarv'!D$1,FALSE)</f>
        <v>4</v>
      </c>
      <c r="E2050" s="61">
        <f>VLOOKUP(Tabla14[[#This Row],[id]],Tabla2[],'aux buscarv'!E$1,FALSE)</f>
        <v>2023</v>
      </c>
      <c r="F2050" s="61">
        <f>VLOOKUP(Tabla14[[#This Row],[id]],Tabla2[],'aux buscarv'!F$1,FALSE)</f>
        <v>18</v>
      </c>
      <c r="G2050" s="61" t="str">
        <f>VLOOKUP(Tabla14[[#This Row],[id]],Tabla2[],'aux buscarv'!G$1,FALSE)</f>
        <v>EETB</v>
      </c>
      <c r="H2050" s="61" t="str">
        <f>VLOOKUP(Tabla14[[#This Row],[id]],Tabla2[],'aux buscarv'!H$1,FALSE)</f>
        <v>BUENOS AIRES</v>
      </c>
      <c r="I2050" s="61">
        <f>VLOOKUP(Tabla14[[#This Row],[id]],Tabla2[],'aux buscarv'!I$1,FALSE)</f>
        <v>89</v>
      </c>
      <c r="J2050" s="61" t="str">
        <f>VLOOKUP(Tabla14[[#This Row],[id]],Tabla2[],'aux buscarv'!J$1,FALSE)</f>
        <v>PILAR</v>
      </c>
      <c r="K2050" s="61" t="str">
        <f>VLOOKUP(Tabla14[[#This Row],[id]],Tabla2[],'aux buscarv'!K$1,FALSE)</f>
        <v>LOS GRILLOS</v>
      </c>
      <c r="L2050" s="61" t="str">
        <f>VLOOKUP(Tabla14[[#This Row],[id]],Tabla2[],'aux buscarv'!L$1,FALSE)</f>
        <v>PLAZA BARRIO LA COMERCIAL</v>
      </c>
      <c r="M2050" s="61" t="str">
        <f>VLOOKUP(Tabla14[[#This Row],[id]],Tabla2[],'aux buscarv'!M$1,FALSE)</f>
        <v>LAVALLE Y GONZALEZ BALCARCE</v>
      </c>
      <c r="N2050" s="62" t="str">
        <f>VLOOKUP(Tabla14[[#This Row],[id]],Tabla2[],'aux buscarv'!N$1,FALSE)</f>
        <v>https://goo.gl/maps/WvRRTKfFCKLd7vfq7</v>
      </c>
      <c r="O2050" t="s">
        <v>114</v>
      </c>
      <c r="P2050" t="s">
        <v>123</v>
      </c>
      <c r="Q2050" t="s">
        <v>124</v>
      </c>
      <c r="R2050" s="70">
        <v>1</v>
      </c>
    </row>
    <row r="2051" spans="1:18" x14ac:dyDescent="0.25">
      <c r="A2051" t="s">
        <v>1105</v>
      </c>
      <c r="B2051" s="46">
        <f>VLOOKUP(Tabla14[[#This Row],[id]],Tabla2[],'aux buscarv'!B$1,FALSE)</f>
        <v>45042</v>
      </c>
      <c r="C2051" s="61">
        <f>VLOOKUP(Tabla14[[#This Row],[id]],Tabla2[],'aux buscarv'!C$1,FALSE)</f>
        <v>26</v>
      </c>
      <c r="D2051" s="61">
        <f>VLOOKUP(Tabla14[[#This Row],[id]],Tabla2[],'aux buscarv'!D$1,FALSE)</f>
        <v>4</v>
      </c>
      <c r="E2051" s="61">
        <f>VLOOKUP(Tabla14[[#This Row],[id]],Tabla2[],'aux buscarv'!E$1,FALSE)</f>
        <v>2023</v>
      </c>
      <c r="F2051" s="61">
        <f>VLOOKUP(Tabla14[[#This Row],[id]],Tabla2[],'aux buscarv'!F$1,FALSE)</f>
        <v>18</v>
      </c>
      <c r="G2051" s="61" t="str">
        <f>VLOOKUP(Tabla14[[#This Row],[id]],Tabla2[],'aux buscarv'!G$1,FALSE)</f>
        <v>EETB</v>
      </c>
      <c r="H2051" s="61" t="str">
        <f>VLOOKUP(Tabla14[[#This Row],[id]],Tabla2[],'aux buscarv'!H$1,FALSE)</f>
        <v>BUENOS AIRES</v>
      </c>
      <c r="I2051" s="61">
        <f>VLOOKUP(Tabla14[[#This Row],[id]],Tabla2[],'aux buscarv'!I$1,FALSE)</f>
        <v>89</v>
      </c>
      <c r="J2051" s="61" t="str">
        <f>VLOOKUP(Tabla14[[#This Row],[id]],Tabla2[],'aux buscarv'!J$1,FALSE)</f>
        <v>PILAR</v>
      </c>
      <c r="K2051" s="61" t="str">
        <f>VLOOKUP(Tabla14[[#This Row],[id]],Tabla2[],'aux buscarv'!K$1,FALSE)</f>
        <v>LOS GRILLOS</v>
      </c>
      <c r="L2051" s="61" t="str">
        <f>VLOOKUP(Tabla14[[#This Row],[id]],Tabla2[],'aux buscarv'!L$1,FALSE)</f>
        <v>PLAZA BARRIO LA COMERCIAL</v>
      </c>
      <c r="M2051" s="61" t="str">
        <f>VLOOKUP(Tabla14[[#This Row],[id]],Tabla2[],'aux buscarv'!M$1,FALSE)</f>
        <v>LAVALLE Y GONZALEZ BALCARCE</v>
      </c>
      <c r="N2051" s="62" t="str">
        <f>VLOOKUP(Tabla14[[#This Row],[id]],Tabla2[],'aux buscarv'!N$1,FALSE)</f>
        <v>https://goo.gl/maps/WvRRTKfFCKLd7vfq7</v>
      </c>
      <c r="O2051" t="s">
        <v>114</v>
      </c>
      <c r="P2051" t="s">
        <v>123</v>
      </c>
      <c r="Q2051" t="s">
        <v>111</v>
      </c>
      <c r="R2051" s="70">
        <v>16</v>
      </c>
    </row>
    <row r="2052" spans="1:18" x14ac:dyDescent="0.25">
      <c r="A2052" t="s">
        <v>1135</v>
      </c>
      <c r="B2052" s="46">
        <f>VLOOKUP(Tabla14[[#This Row],[id]],Tabla2[],'aux buscarv'!B$1,FALSE)</f>
        <v>45042</v>
      </c>
      <c r="C2052" s="61">
        <f>VLOOKUP(Tabla14[[#This Row],[id]],Tabla2[],'aux buscarv'!C$1,FALSE)</f>
        <v>26</v>
      </c>
      <c r="D2052" s="61">
        <f>VLOOKUP(Tabla14[[#This Row],[id]],Tabla2[],'aux buscarv'!D$1,FALSE)</f>
        <v>4</v>
      </c>
      <c r="E2052" s="61">
        <f>VLOOKUP(Tabla14[[#This Row],[id]],Tabla2[],'aux buscarv'!E$1,FALSE)</f>
        <v>2023</v>
      </c>
      <c r="F2052" s="61">
        <f>VLOOKUP(Tabla14[[#This Row],[id]],Tabla2[],'aux buscarv'!F$1,FALSE)</f>
        <v>18</v>
      </c>
      <c r="G2052" s="61" t="str">
        <f>VLOOKUP(Tabla14[[#This Row],[id]],Tabla2[],'aux buscarv'!G$1,FALSE)</f>
        <v>DAPPTE</v>
      </c>
      <c r="H2052" s="61" t="str">
        <f>VLOOKUP(Tabla14[[#This Row],[id]],Tabla2[],'aux buscarv'!H$1,FALSE)</f>
        <v>CABA</v>
      </c>
      <c r="I2052" s="61">
        <f>VLOOKUP(Tabla14[[#This Row],[id]],Tabla2[],'aux buscarv'!I$1,FALSE)</f>
        <v>93</v>
      </c>
      <c r="J2052" s="61" t="str">
        <f>VLOOKUP(Tabla14[[#This Row],[id]],Tabla2[],'aux buscarv'!J$1,FALSE)</f>
        <v>COMUNA 1</v>
      </c>
      <c r="K2052" s="61" t="str">
        <f>VLOOKUP(Tabla14[[#This Row],[id]],Tabla2[],'aux buscarv'!K$1,FALSE)</f>
        <v>CONSTITUCION</v>
      </c>
      <c r="L2052" s="61" t="str">
        <f>VLOOKUP(Tabla14[[#This Row],[id]],Tabla2[],'aux buscarv'!L$1,FALSE)</f>
        <v>PLAZA DE TREN CONSTITUCION HALL CENTRAL ANDEN 14</v>
      </c>
      <c r="M2052" s="61" t="str">
        <f>VLOOKUP(Tabla14[[#This Row],[id]],Tabla2[],'aux buscarv'!M$1,FALSE)</f>
        <v>BRASIL 1128</v>
      </c>
      <c r="N2052" s="62" t="str">
        <f>VLOOKUP(Tabla14[[#This Row],[id]],Tabla2[],'aux buscarv'!N$1,FALSE)</f>
        <v>https://goo.gl/maps/uprzs4Mxs4X5b2LX6</v>
      </c>
      <c r="O2052" t="s">
        <v>109</v>
      </c>
      <c r="P2052" t="s">
        <v>110</v>
      </c>
      <c r="Q2052" t="s">
        <v>111</v>
      </c>
      <c r="R2052" s="70">
        <v>103</v>
      </c>
    </row>
    <row r="2053" spans="1:18" x14ac:dyDescent="0.25">
      <c r="A2053" t="s">
        <v>1135</v>
      </c>
      <c r="B2053" s="46">
        <f>VLOOKUP(Tabla14[[#This Row],[id]],Tabla2[],'aux buscarv'!B$1,FALSE)</f>
        <v>45042</v>
      </c>
      <c r="C2053" s="61">
        <f>VLOOKUP(Tabla14[[#This Row],[id]],Tabla2[],'aux buscarv'!C$1,FALSE)</f>
        <v>26</v>
      </c>
      <c r="D2053" s="61">
        <f>VLOOKUP(Tabla14[[#This Row],[id]],Tabla2[],'aux buscarv'!D$1,FALSE)</f>
        <v>4</v>
      </c>
      <c r="E2053" s="61">
        <f>VLOOKUP(Tabla14[[#This Row],[id]],Tabla2[],'aux buscarv'!E$1,FALSE)</f>
        <v>2023</v>
      </c>
      <c r="F2053" s="61">
        <f>VLOOKUP(Tabla14[[#This Row],[id]],Tabla2[],'aux buscarv'!F$1,FALSE)</f>
        <v>18</v>
      </c>
      <c r="G2053" s="61" t="str">
        <f>VLOOKUP(Tabla14[[#This Row],[id]],Tabla2[],'aux buscarv'!G$1,FALSE)</f>
        <v>DAPPTE</v>
      </c>
      <c r="H2053" s="61" t="str">
        <f>VLOOKUP(Tabla14[[#This Row],[id]],Tabla2[],'aux buscarv'!H$1,FALSE)</f>
        <v>CABA</v>
      </c>
      <c r="I2053" s="61">
        <f>VLOOKUP(Tabla14[[#This Row],[id]],Tabla2[],'aux buscarv'!I$1,FALSE)</f>
        <v>93</v>
      </c>
      <c r="J2053" s="61" t="str">
        <f>VLOOKUP(Tabla14[[#This Row],[id]],Tabla2[],'aux buscarv'!J$1,FALSE)</f>
        <v>COMUNA 1</v>
      </c>
      <c r="K2053" s="61" t="str">
        <f>VLOOKUP(Tabla14[[#This Row],[id]],Tabla2[],'aux buscarv'!K$1,FALSE)</f>
        <v>CONSTITUCION</v>
      </c>
      <c r="L2053" s="61" t="str">
        <f>VLOOKUP(Tabla14[[#This Row],[id]],Tabla2[],'aux buscarv'!L$1,FALSE)</f>
        <v>PLAZA DE TREN CONSTITUCION HALL CENTRAL ANDEN 14</v>
      </c>
      <c r="M2053" s="61" t="str">
        <f>VLOOKUP(Tabla14[[#This Row],[id]],Tabla2[],'aux buscarv'!M$1,FALSE)</f>
        <v>BRASIL 1128</v>
      </c>
      <c r="N2053" s="62" t="str">
        <f>VLOOKUP(Tabla14[[#This Row],[id]],Tabla2[],'aux buscarv'!N$1,FALSE)</f>
        <v>https://goo.gl/maps/uprzs4Mxs4X5b2LX6</v>
      </c>
      <c r="O2053" t="s">
        <v>109</v>
      </c>
      <c r="P2053" t="s">
        <v>110</v>
      </c>
      <c r="Q2053" t="s">
        <v>112</v>
      </c>
      <c r="R2053" s="70">
        <v>207</v>
      </c>
    </row>
    <row r="2054" spans="1:18" x14ac:dyDescent="0.25">
      <c r="A2054" t="s">
        <v>1135</v>
      </c>
      <c r="B2054" s="46">
        <f>VLOOKUP(Tabla14[[#This Row],[id]],Tabla2[],'aux buscarv'!B$1,FALSE)</f>
        <v>45042</v>
      </c>
      <c r="C2054" s="61">
        <f>VLOOKUP(Tabla14[[#This Row],[id]],Tabla2[],'aux buscarv'!C$1,FALSE)</f>
        <v>26</v>
      </c>
      <c r="D2054" s="61">
        <f>VLOOKUP(Tabla14[[#This Row],[id]],Tabla2[],'aux buscarv'!D$1,FALSE)</f>
        <v>4</v>
      </c>
      <c r="E2054" s="61">
        <f>VLOOKUP(Tabla14[[#This Row],[id]],Tabla2[],'aux buscarv'!E$1,FALSE)</f>
        <v>2023</v>
      </c>
      <c r="F2054" s="61">
        <f>VLOOKUP(Tabla14[[#This Row],[id]],Tabla2[],'aux buscarv'!F$1,FALSE)</f>
        <v>18</v>
      </c>
      <c r="G2054" s="61" t="str">
        <f>VLOOKUP(Tabla14[[#This Row],[id]],Tabla2[],'aux buscarv'!G$1,FALSE)</f>
        <v>DAPPTE</v>
      </c>
      <c r="H2054" s="61" t="str">
        <f>VLOOKUP(Tabla14[[#This Row],[id]],Tabla2[],'aux buscarv'!H$1,FALSE)</f>
        <v>CABA</v>
      </c>
      <c r="I2054" s="61">
        <f>VLOOKUP(Tabla14[[#This Row],[id]],Tabla2[],'aux buscarv'!I$1,FALSE)</f>
        <v>93</v>
      </c>
      <c r="J2054" s="61" t="str">
        <f>VLOOKUP(Tabla14[[#This Row],[id]],Tabla2[],'aux buscarv'!J$1,FALSE)</f>
        <v>COMUNA 1</v>
      </c>
      <c r="K2054" s="61" t="str">
        <f>VLOOKUP(Tabla14[[#This Row],[id]],Tabla2[],'aux buscarv'!K$1,FALSE)</f>
        <v>CONSTITUCION</v>
      </c>
      <c r="L2054" s="61" t="str">
        <f>VLOOKUP(Tabla14[[#This Row],[id]],Tabla2[],'aux buscarv'!L$1,FALSE)</f>
        <v>PLAZA DE TREN CONSTITUCION HALL CENTRAL ANDEN 14</v>
      </c>
      <c r="M2054" s="61" t="str">
        <f>VLOOKUP(Tabla14[[#This Row],[id]],Tabla2[],'aux buscarv'!M$1,FALSE)</f>
        <v>BRASIL 1128</v>
      </c>
      <c r="N2054" s="62" t="str">
        <f>VLOOKUP(Tabla14[[#This Row],[id]],Tabla2[],'aux buscarv'!N$1,FALSE)</f>
        <v>https://goo.gl/maps/uprzs4Mxs4X5b2LX6</v>
      </c>
      <c r="O2054" t="s">
        <v>109</v>
      </c>
      <c r="P2054" t="s">
        <v>113</v>
      </c>
      <c r="Q2054" t="s">
        <v>112</v>
      </c>
      <c r="R2054" s="70">
        <v>36</v>
      </c>
    </row>
    <row r="2055" spans="1:18" x14ac:dyDescent="0.25">
      <c r="A2055" t="s">
        <v>1135</v>
      </c>
      <c r="B2055" s="46">
        <f>VLOOKUP(Tabla14[[#This Row],[id]],Tabla2[],'aux buscarv'!B$1,FALSE)</f>
        <v>45042</v>
      </c>
      <c r="C2055" s="61">
        <f>VLOOKUP(Tabla14[[#This Row],[id]],Tabla2[],'aux buscarv'!C$1,FALSE)</f>
        <v>26</v>
      </c>
      <c r="D2055" s="61">
        <f>VLOOKUP(Tabla14[[#This Row],[id]],Tabla2[],'aux buscarv'!D$1,FALSE)</f>
        <v>4</v>
      </c>
      <c r="E2055" s="61">
        <f>VLOOKUP(Tabla14[[#This Row],[id]],Tabla2[],'aux buscarv'!E$1,FALSE)</f>
        <v>2023</v>
      </c>
      <c r="F2055" s="61">
        <f>VLOOKUP(Tabla14[[#This Row],[id]],Tabla2[],'aux buscarv'!F$1,FALSE)</f>
        <v>18</v>
      </c>
      <c r="G2055" s="61" t="str">
        <f>VLOOKUP(Tabla14[[#This Row],[id]],Tabla2[],'aux buscarv'!G$1,FALSE)</f>
        <v>DAPPTE</v>
      </c>
      <c r="H2055" s="61" t="str">
        <f>VLOOKUP(Tabla14[[#This Row],[id]],Tabla2[],'aux buscarv'!H$1,FALSE)</f>
        <v>CABA</v>
      </c>
      <c r="I2055" s="61">
        <f>VLOOKUP(Tabla14[[#This Row],[id]],Tabla2[],'aux buscarv'!I$1,FALSE)</f>
        <v>93</v>
      </c>
      <c r="J2055" s="61" t="str">
        <f>VLOOKUP(Tabla14[[#This Row],[id]],Tabla2[],'aux buscarv'!J$1,FALSE)</f>
        <v>COMUNA 1</v>
      </c>
      <c r="K2055" s="61" t="str">
        <f>VLOOKUP(Tabla14[[#This Row],[id]],Tabla2[],'aux buscarv'!K$1,FALSE)</f>
        <v>CONSTITUCION</v>
      </c>
      <c r="L2055" s="61" t="str">
        <f>VLOOKUP(Tabla14[[#This Row],[id]],Tabla2[],'aux buscarv'!L$1,FALSE)</f>
        <v>PLAZA DE TREN CONSTITUCION HALL CENTRAL ANDEN 14</v>
      </c>
      <c r="M2055" s="61" t="str">
        <f>VLOOKUP(Tabla14[[#This Row],[id]],Tabla2[],'aux buscarv'!M$1,FALSE)</f>
        <v>BRASIL 1128</v>
      </c>
      <c r="N2055" s="62" t="str">
        <f>VLOOKUP(Tabla14[[#This Row],[id]],Tabla2[],'aux buscarv'!N$1,FALSE)</f>
        <v>https://goo.gl/maps/uprzs4Mxs4X5b2LX6</v>
      </c>
      <c r="O2055" t="s">
        <v>114</v>
      </c>
      <c r="P2055" t="s">
        <v>115</v>
      </c>
      <c r="Q2055" t="s">
        <v>111</v>
      </c>
      <c r="R2055" s="70">
        <v>103</v>
      </c>
    </row>
    <row r="2056" spans="1:18" x14ac:dyDescent="0.25">
      <c r="A2056" t="s">
        <v>1120</v>
      </c>
      <c r="B2056" s="46">
        <f>VLOOKUP(Tabla14[[#This Row],[id]],Tabla2[],'aux buscarv'!B$1,FALSE)</f>
        <v>45043</v>
      </c>
      <c r="C2056" s="61">
        <f>VLOOKUP(Tabla14[[#This Row],[id]],Tabla2[],'aux buscarv'!C$1,FALSE)</f>
        <v>27</v>
      </c>
      <c r="D2056" s="61">
        <f>VLOOKUP(Tabla14[[#This Row],[id]],Tabla2[],'aux buscarv'!D$1,FALSE)</f>
        <v>4</v>
      </c>
      <c r="E2056" s="61">
        <f>VLOOKUP(Tabla14[[#This Row],[id]],Tabla2[],'aux buscarv'!E$1,FALSE)</f>
        <v>2023</v>
      </c>
      <c r="F2056" s="61">
        <f>VLOOKUP(Tabla14[[#This Row],[id]],Tabla2[],'aux buscarv'!F$1,FALSE)</f>
        <v>18</v>
      </c>
      <c r="G2056" s="61" t="str">
        <f>VLOOKUP(Tabla14[[#This Row],[id]],Tabla2[],'aux buscarv'!G$1,FALSE)</f>
        <v>DAPPTE</v>
      </c>
      <c r="H2056" s="61" t="str">
        <f>VLOOKUP(Tabla14[[#This Row],[id]],Tabla2[],'aux buscarv'!H$1,FALSE)</f>
        <v>BUENOS AIRES</v>
      </c>
      <c r="I2056" s="61">
        <f>VLOOKUP(Tabla14[[#This Row],[id]],Tabla2[],'aux buscarv'!I$1,FALSE)</f>
        <v>91</v>
      </c>
      <c r="J2056" s="61" t="str">
        <f>VLOOKUP(Tabla14[[#This Row],[id]],Tabla2[],'aux buscarv'!J$1,FALSE)</f>
        <v>LA MATANZA</v>
      </c>
      <c r="K2056" s="61" t="str">
        <f>VLOOKUP(Tabla14[[#This Row],[id]],Tabla2[],'aux buscarv'!K$1,FALSE)</f>
        <v>VIRREY DEL PINO</v>
      </c>
      <c r="L2056" s="61" t="str">
        <f>VLOOKUP(Tabla14[[#This Row],[id]],Tabla2[],'aux buscarv'!L$1,FALSE)</f>
        <v>JARDIN SAPITO RENGO</v>
      </c>
      <c r="M2056" s="61" t="str">
        <f>VLOOKUP(Tabla14[[#This Row],[id]],Tabla2[],'aux buscarv'!M$1,FALSE)</f>
        <v>CURUMALAL 8110</v>
      </c>
      <c r="N2056" s="62" t="str">
        <f>VLOOKUP(Tabla14[[#This Row],[id]],Tabla2[],'aux buscarv'!N$1,FALSE)</f>
        <v>https://goo.gl/maps/MVt8tmTAN4C3gwLV6</v>
      </c>
      <c r="O2056" t="s">
        <v>109</v>
      </c>
      <c r="P2056" t="s">
        <v>110</v>
      </c>
      <c r="Q2056" t="s">
        <v>112</v>
      </c>
      <c r="R2056" s="70">
        <v>97</v>
      </c>
    </row>
    <row r="2057" spans="1:18" x14ac:dyDescent="0.25">
      <c r="A2057" t="s">
        <v>1120</v>
      </c>
      <c r="B2057" s="46">
        <f>VLOOKUP(Tabla14[[#This Row],[id]],Tabla2[],'aux buscarv'!B$1,FALSE)</f>
        <v>45043</v>
      </c>
      <c r="C2057" s="61">
        <f>VLOOKUP(Tabla14[[#This Row],[id]],Tabla2[],'aux buscarv'!C$1,FALSE)</f>
        <v>27</v>
      </c>
      <c r="D2057" s="61">
        <f>VLOOKUP(Tabla14[[#This Row],[id]],Tabla2[],'aux buscarv'!D$1,FALSE)</f>
        <v>4</v>
      </c>
      <c r="E2057" s="61">
        <f>VLOOKUP(Tabla14[[#This Row],[id]],Tabla2[],'aux buscarv'!E$1,FALSE)</f>
        <v>2023</v>
      </c>
      <c r="F2057" s="61">
        <f>VLOOKUP(Tabla14[[#This Row],[id]],Tabla2[],'aux buscarv'!F$1,FALSE)</f>
        <v>18</v>
      </c>
      <c r="G2057" s="61" t="str">
        <f>VLOOKUP(Tabla14[[#This Row],[id]],Tabla2[],'aux buscarv'!G$1,FALSE)</f>
        <v>DAPPTE</v>
      </c>
      <c r="H2057" s="61" t="str">
        <f>VLOOKUP(Tabla14[[#This Row],[id]],Tabla2[],'aux buscarv'!H$1,FALSE)</f>
        <v>BUENOS AIRES</v>
      </c>
      <c r="I2057" s="61">
        <f>VLOOKUP(Tabla14[[#This Row],[id]],Tabla2[],'aux buscarv'!I$1,FALSE)</f>
        <v>91</v>
      </c>
      <c r="J2057" s="61" t="str">
        <f>VLOOKUP(Tabla14[[#This Row],[id]],Tabla2[],'aux buscarv'!J$1,FALSE)</f>
        <v>LA MATANZA</v>
      </c>
      <c r="K2057" s="61" t="str">
        <f>VLOOKUP(Tabla14[[#This Row],[id]],Tabla2[],'aux buscarv'!K$1,FALSE)</f>
        <v>VIRREY DEL PINO</v>
      </c>
      <c r="L2057" s="61" t="str">
        <f>VLOOKUP(Tabla14[[#This Row],[id]],Tabla2[],'aux buscarv'!L$1,FALSE)</f>
        <v>JARDIN SAPITO RENGO</v>
      </c>
      <c r="M2057" s="61" t="str">
        <f>VLOOKUP(Tabla14[[#This Row],[id]],Tabla2[],'aux buscarv'!M$1,FALSE)</f>
        <v>CURUMALAL 8110</v>
      </c>
      <c r="N2057" s="62" t="str">
        <f>VLOOKUP(Tabla14[[#This Row],[id]],Tabla2[],'aux buscarv'!N$1,FALSE)</f>
        <v>https://goo.gl/maps/MVt8tmTAN4C3gwLV6</v>
      </c>
      <c r="O2057" t="s">
        <v>109</v>
      </c>
      <c r="P2057" t="s">
        <v>113</v>
      </c>
      <c r="Q2057" t="s">
        <v>112</v>
      </c>
      <c r="R2057" s="70">
        <v>23</v>
      </c>
    </row>
    <row r="2058" spans="1:18" x14ac:dyDescent="0.25">
      <c r="A2058" t="s">
        <v>1120</v>
      </c>
      <c r="B2058" s="46">
        <f>VLOOKUP(Tabla14[[#This Row],[id]],Tabla2[],'aux buscarv'!B$1,FALSE)</f>
        <v>45043</v>
      </c>
      <c r="C2058" s="61">
        <f>VLOOKUP(Tabla14[[#This Row],[id]],Tabla2[],'aux buscarv'!C$1,FALSE)</f>
        <v>27</v>
      </c>
      <c r="D2058" s="61">
        <f>VLOOKUP(Tabla14[[#This Row],[id]],Tabla2[],'aux buscarv'!D$1,FALSE)</f>
        <v>4</v>
      </c>
      <c r="E2058" s="61">
        <f>VLOOKUP(Tabla14[[#This Row],[id]],Tabla2[],'aux buscarv'!E$1,FALSE)</f>
        <v>2023</v>
      </c>
      <c r="F2058" s="61">
        <f>VLOOKUP(Tabla14[[#This Row],[id]],Tabla2[],'aux buscarv'!F$1,FALSE)</f>
        <v>18</v>
      </c>
      <c r="G2058" s="61" t="str">
        <f>VLOOKUP(Tabla14[[#This Row],[id]],Tabla2[],'aux buscarv'!G$1,FALSE)</f>
        <v>DAPPTE</v>
      </c>
      <c r="H2058" s="61" t="str">
        <f>VLOOKUP(Tabla14[[#This Row],[id]],Tabla2[],'aux buscarv'!H$1,FALSE)</f>
        <v>BUENOS AIRES</v>
      </c>
      <c r="I2058" s="61">
        <f>VLOOKUP(Tabla14[[#This Row],[id]],Tabla2[],'aux buscarv'!I$1,FALSE)</f>
        <v>91</v>
      </c>
      <c r="J2058" s="61" t="str">
        <f>VLOOKUP(Tabla14[[#This Row],[id]],Tabla2[],'aux buscarv'!J$1,FALSE)</f>
        <v>LA MATANZA</v>
      </c>
      <c r="K2058" s="61" t="str">
        <f>VLOOKUP(Tabla14[[#This Row],[id]],Tabla2[],'aux buscarv'!K$1,FALSE)</f>
        <v>VIRREY DEL PINO</v>
      </c>
      <c r="L2058" s="61" t="str">
        <f>VLOOKUP(Tabla14[[#This Row],[id]],Tabla2[],'aux buscarv'!L$1,FALSE)</f>
        <v>JARDIN SAPITO RENGO</v>
      </c>
      <c r="M2058" s="61" t="str">
        <f>VLOOKUP(Tabla14[[#This Row],[id]],Tabla2[],'aux buscarv'!M$1,FALSE)</f>
        <v>CURUMALAL 8110</v>
      </c>
      <c r="N2058" s="62" t="str">
        <f>VLOOKUP(Tabla14[[#This Row],[id]],Tabla2[],'aux buscarv'!N$1,FALSE)</f>
        <v>https://goo.gl/maps/MVt8tmTAN4C3gwLV6</v>
      </c>
      <c r="O2058" t="s">
        <v>114</v>
      </c>
      <c r="P2058" t="s">
        <v>115</v>
      </c>
      <c r="Q2058" t="s">
        <v>111</v>
      </c>
      <c r="R2058" s="70">
        <v>16</v>
      </c>
    </row>
    <row r="2059" spans="1:18" x14ac:dyDescent="0.25">
      <c r="A2059" t="s">
        <v>1120</v>
      </c>
      <c r="B2059" s="46">
        <f>VLOOKUP(Tabla14[[#This Row],[id]],Tabla2[],'aux buscarv'!B$1,FALSE)</f>
        <v>45043</v>
      </c>
      <c r="C2059" s="61">
        <f>VLOOKUP(Tabla14[[#This Row],[id]],Tabla2[],'aux buscarv'!C$1,FALSE)</f>
        <v>27</v>
      </c>
      <c r="D2059" s="61">
        <f>VLOOKUP(Tabla14[[#This Row],[id]],Tabla2[],'aux buscarv'!D$1,FALSE)</f>
        <v>4</v>
      </c>
      <c r="E2059" s="61">
        <f>VLOOKUP(Tabla14[[#This Row],[id]],Tabla2[],'aux buscarv'!E$1,FALSE)</f>
        <v>2023</v>
      </c>
      <c r="F2059" s="61">
        <f>VLOOKUP(Tabla14[[#This Row],[id]],Tabla2[],'aux buscarv'!F$1,FALSE)</f>
        <v>18</v>
      </c>
      <c r="G2059" s="61" t="str">
        <f>VLOOKUP(Tabla14[[#This Row],[id]],Tabla2[],'aux buscarv'!G$1,FALSE)</f>
        <v>DAPPTE</v>
      </c>
      <c r="H2059" s="61" t="str">
        <f>VLOOKUP(Tabla14[[#This Row],[id]],Tabla2[],'aux buscarv'!H$1,FALSE)</f>
        <v>BUENOS AIRES</v>
      </c>
      <c r="I2059" s="61">
        <f>VLOOKUP(Tabla14[[#This Row],[id]],Tabla2[],'aux buscarv'!I$1,FALSE)</f>
        <v>91</v>
      </c>
      <c r="J2059" s="61" t="str">
        <f>VLOOKUP(Tabla14[[#This Row],[id]],Tabla2[],'aux buscarv'!J$1,FALSE)</f>
        <v>LA MATANZA</v>
      </c>
      <c r="K2059" s="61" t="str">
        <f>VLOOKUP(Tabla14[[#This Row],[id]],Tabla2[],'aux buscarv'!K$1,FALSE)</f>
        <v>VIRREY DEL PINO</v>
      </c>
      <c r="L2059" s="61" t="str">
        <f>VLOOKUP(Tabla14[[#This Row],[id]],Tabla2[],'aux buscarv'!L$1,FALSE)</f>
        <v>JARDIN SAPITO RENGO</v>
      </c>
      <c r="M2059" s="61" t="str">
        <f>VLOOKUP(Tabla14[[#This Row],[id]],Tabla2[],'aux buscarv'!M$1,FALSE)</f>
        <v>CURUMALAL 8110</v>
      </c>
      <c r="N2059" s="62" t="str">
        <f>VLOOKUP(Tabla14[[#This Row],[id]],Tabla2[],'aux buscarv'!N$1,FALSE)</f>
        <v>https://goo.gl/maps/MVt8tmTAN4C3gwLV6</v>
      </c>
      <c r="O2059" t="s">
        <v>114</v>
      </c>
      <c r="P2059" t="s">
        <v>123</v>
      </c>
      <c r="Q2059" t="s">
        <v>124</v>
      </c>
      <c r="R2059" s="70">
        <v>4</v>
      </c>
    </row>
    <row r="2060" spans="1:18" x14ac:dyDescent="0.25">
      <c r="A2060" t="s">
        <v>1120</v>
      </c>
      <c r="B2060" s="46">
        <f>VLOOKUP(Tabla14[[#This Row],[id]],Tabla2[],'aux buscarv'!B$1,FALSE)</f>
        <v>45043</v>
      </c>
      <c r="C2060" s="61">
        <f>VLOOKUP(Tabla14[[#This Row],[id]],Tabla2[],'aux buscarv'!C$1,FALSE)</f>
        <v>27</v>
      </c>
      <c r="D2060" s="61">
        <f>VLOOKUP(Tabla14[[#This Row],[id]],Tabla2[],'aux buscarv'!D$1,FALSE)</f>
        <v>4</v>
      </c>
      <c r="E2060" s="61">
        <f>VLOOKUP(Tabla14[[#This Row],[id]],Tabla2[],'aux buscarv'!E$1,FALSE)</f>
        <v>2023</v>
      </c>
      <c r="F2060" s="61">
        <f>VLOOKUP(Tabla14[[#This Row],[id]],Tabla2[],'aux buscarv'!F$1,FALSE)</f>
        <v>18</v>
      </c>
      <c r="G2060" s="61" t="str">
        <f>VLOOKUP(Tabla14[[#This Row],[id]],Tabla2[],'aux buscarv'!G$1,FALSE)</f>
        <v>DAPPTE</v>
      </c>
      <c r="H2060" s="61" t="str">
        <f>VLOOKUP(Tabla14[[#This Row],[id]],Tabla2[],'aux buscarv'!H$1,FALSE)</f>
        <v>BUENOS AIRES</v>
      </c>
      <c r="I2060" s="61">
        <f>VLOOKUP(Tabla14[[#This Row],[id]],Tabla2[],'aux buscarv'!I$1,FALSE)</f>
        <v>91</v>
      </c>
      <c r="J2060" s="61" t="str">
        <f>VLOOKUP(Tabla14[[#This Row],[id]],Tabla2[],'aux buscarv'!J$1,FALSE)</f>
        <v>LA MATANZA</v>
      </c>
      <c r="K2060" s="61" t="str">
        <f>VLOOKUP(Tabla14[[#This Row],[id]],Tabla2[],'aux buscarv'!K$1,FALSE)</f>
        <v>VIRREY DEL PINO</v>
      </c>
      <c r="L2060" s="61" t="str">
        <f>VLOOKUP(Tabla14[[#This Row],[id]],Tabla2[],'aux buscarv'!L$1,FALSE)</f>
        <v>JARDIN SAPITO RENGO</v>
      </c>
      <c r="M2060" s="61" t="str">
        <f>VLOOKUP(Tabla14[[#This Row],[id]],Tabla2[],'aux buscarv'!M$1,FALSE)</f>
        <v>CURUMALAL 8110</v>
      </c>
      <c r="N2060" s="62" t="str">
        <f>VLOOKUP(Tabla14[[#This Row],[id]],Tabla2[],'aux buscarv'!N$1,FALSE)</f>
        <v>https://goo.gl/maps/MVt8tmTAN4C3gwLV6</v>
      </c>
      <c r="O2060" t="s">
        <v>114</v>
      </c>
      <c r="P2060" t="s">
        <v>123</v>
      </c>
      <c r="Q2060" t="s">
        <v>111</v>
      </c>
      <c r="R2060" s="70">
        <v>91</v>
      </c>
    </row>
    <row r="2061" spans="1:18" x14ac:dyDescent="0.25">
      <c r="A2061" t="s">
        <v>1143</v>
      </c>
      <c r="B2061" s="46">
        <f>VLOOKUP(Tabla14[[#This Row],[id]],Tabla2[],'aux buscarv'!B$1,FALSE)</f>
        <v>45043</v>
      </c>
      <c r="C2061" s="61">
        <f>VLOOKUP(Tabla14[[#This Row],[id]],Tabla2[],'aux buscarv'!C$1,FALSE)</f>
        <v>27</v>
      </c>
      <c r="D2061" s="61">
        <f>VLOOKUP(Tabla14[[#This Row],[id]],Tabla2[],'aux buscarv'!D$1,FALSE)</f>
        <v>4</v>
      </c>
      <c r="E2061" s="61">
        <f>VLOOKUP(Tabla14[[#This Row],[id]],Tabla2[],'aux buscarv'!E$1,FALSE)</f>
        <v>2023</v>
      </c>
      <c r="F2061" s="61">
        <f>VLOOKUP(Tabla14[[#This Row],[id]],Tabla2[],'aux buscarv'!F$1,FALSE)</f>
        <v>18</v>
      </c>
      <c r="G2061" s="61" t="str">
        <f>VLOOKUP(Tabla14[[#This Row],[id]],Tabla2[],'aux buscarv'!G$1,FALSE)</f>
        <v>ESTAR</v>
      </c>
      <c r="H2061" s="61" t="str">
        <f>VLOOKUP(Tabla14[[#This Row],[id]],Tabla2[],'aux buscarv'!H$1,FALSE)</f>
        <v>CABA</v>
      </c>
      <c r="I2061" s="61">
        <f>VLOOKUP(Tabla14[[#This Row],[id]],Tabla2[],'aux buscarv'!I$1,FALSE)</f>
        <v>94</v>
      </c>
      <c r="J2061" s="61" t="str">
        <f>VLOOKUP(Tabla14[[#This Row],[id]],Tabla2[],'aux buscarv'!J$1,FALSE)</f>
        <v>COMUNA 8</v>
      </c>
      <c r="K2061" s="61" t="str">
        <f>VLOOKUP(Tabla14[[#This Row],[id]],Tabla2[],'aux buscarv'!K$1,FALSE)</f>
        <v>VILLA SOLDATI</v>
      </c>
      <c r="L2061" s="61" t="str">
        <f>VLOOKUP(Tabla14[[#This Row],[id]],Tabla2[],'aux buscarv'!L$1,FALSE)</f>
        <v>CLUB ATLETICO VIRGEN INMACULADA</v>
      </c>
      <c r="M2061" s="61" t="str">
        <f>VLOOKUP(Tabla14[[#This Row],[id]],Tabla2[],'aux buscarv'!M$1,FALSE)</f>
        <v>AV MARIANO ACOSTA Y PASAJE C</v>
      </c>
      <c r="N2061" s="62" t="str">
        <f>VLOOKUP(Tabla14[[#This Row],[id]],Tabla2[],'aux buscarv'!N$1,FALSE)</f>
        <v>https://goo.gl/maps/KF4pABctGozN9KW77</v>
      </c>
      <c r="O2061" t="s">
        <v>109</v>
      </c>
      <c r="P2061" t="s">
        <v>110</v>
      </c>
      <c r="Q2061" t="s">
        <v>111</v>
      </c>
      <c r="R2061" s="70">
        <v>54</v>
      </c>
    </row>
    <row r="2062" spans="1:18" x14ac:dyDescent="0.25">
      <c r="A2062" t="s">
        <v>1143</v>
      </c>
      <c r="B2062" s="46">
        <f>VLOOKUP(Tabla14[[#This Row],[id]],Tabla2[],'aux buscarv'!B$1,FALSE)</f>
        <v>45043</v>
      </c>
      <c r="C2062" s="61">
        <f>VLOOKUP(Tabla14[[#This Row],[id]],Tabla2[],'aux buscarv'!C$1,FALSE)</f>
        <v>27</v>
      </c>
      <c r="D2062" s="61">
        <f>VLOOKUP(Tabla14[[#This Row],[id]],Tabla2[],'aux buscarv'!D$1,FALSE)</f>
        <v>4</v>
      </c>
      <c r="E2062" s="61">
        <f>VLOOKUP(Tabla14[[#This Row],[id]],Tabla2[],'aux buscarv'!E$1,FALSE)</f>
        <v>2023</v>
      </c>
      <c r="F2062" s="61">
        <f>VLOOKUP(Tabla14[[#This Row],[id]],Tabla2[],'aux buscarv'!F$1,FALSE)</f>
        <v>18</v>
      </c>
      <c r="G2062" s="61" t="str">
        <f>VLOOKUP(Tabla14[[#This Row],[id]],Tabla2[],'aux buscarv'!G$1,FALSE)</f>
        <v>ESTAR</v>
      </c>
      <c r="H2062" s="61" t="str">
        <f>VLOOKUP(Tabla14[[#This Row],[id]],Tabla2[],'aux buscarv'!H$1,FALSE)</f>
        <v>CABA</v>
      </c>
      <c r="I2062" s="61">
        <f>VLOOKUP(Tabla14[[#This Row],[id]],Tabla2[],'aux buscarv'!I$1,FALSE)</f>
        <v>94</v>
      </c>
      <c r="J2062" s="61" t="str">
        <f>VLOOKUP(Tabla14[[#This Row],[id]],Tabla2[],'aux buscarv'!J$1,FALSE)</f>
        <v>COMUNA 8</v>
      </c>
      <c r="K2062" s="61" t="str">
        <f>VLOOKUP(Tabla14[[#This Row],[id]],Tabla2[],'aux buscarv'!K$1,FALSE)</f>
        <v>VILLA SOLDATI</v>
      </c>
      <c r="L2062" s="61" t="str">
        <f>VLOOKUP(Tabla14[[#This Row],[id]],Tabla2[],'aux buscarv'!L$1,FALSE)</f>
        <v>CLUB ATLETICO VIRGEN INMACULADA</v>
      </c>
      <c r="M2062" s="61" t="str">
        <f>VLOOKUP(Tabla14[[#This Row],[id]],Tabla2[],'aux buscarv'!M$1,FALSE)</f>
        <v>AV MARIANO ACOSTA Y PASAJE C</v>
      </c>
      <c r="N2062" s="62" t="str">
        <f>VLOOKUP(Tabla14[[#This Row],[id]],Tabla2[],'aux buscarv'!N$1,FALSE)</f>
        <v>https://goo.gl/maps/KF4pABctGozN9KW77</v>
      </c>
      <c r="O2062" t="s">
        <v>109</v>
      </c>
      <c r="P2062" t="s">
        <v>110</v>
      </c>
      <c r="Q2062" t="s">
        <v>112</v>
      </c>
      <c r="R2062" s="70">
        <v>86</v>
      </c>
    </row>
    <row r="2063" spans="1:18" x14ac:dyDescent="0.25">
      <c r="A2063" t="s">
        <v>1143</v>
      </c>
      <c r="B2063" s="46">
        <f>VLOOKUP(Tabla14[[#This Row],[id]],Tabla2[],'aux buscarv'!B$1,FALSE)</f>
        <v>45043</v>
      </c>
      <c r="C2063" s="61">
        <f>VLOOKUP(Tabla14[[#This Row],[id]],Tabla2[],'aux buscarv'!C$1,FALSE)</f>
        <v>27</v>
      </c>
      <c r="D2063" s="61">
        <f>VLOOKUP(Tabla14[[#This Row],[id]],Tabla2[],'aux buscarv'!D$1,FALSE)</f>
        <v>4</v>
      </c>
      <c r="E2063" s="61">
        <f>VLOOKUP(Tabla14[[#This Row],[id]],Tabla2[],'aux buscarv'!E$1,FALSE)</f>
        <v>2023</v>
      </c>
      <c r="F2063" s="61">
        <f>VLOOKUP(Tabla14[[#This Row],[id]],Tabla2[],'aux buscarv'!F$1,FALSE)</f>
        <v>18</v>
      </c>
      <c r="G2063" s="61" t="str">
        <f>VLOOKUP(Tabla14[[#This Row],[id]],Tabla2[],'aux buscarv'!G$1,FALSE)</f>
        <v>ESTAR</v>
      </c>
      <c r="H2063" s="61" t="str">
        <f>VLOOKUP(Tabla14[[#This Row],[id]],Tabla2[],'aux buscarv'!H$1,FALSE)</f>
        <v>CABA</v>
      </c>
      <c r="I2063" s="61">
        <f>VLOOKUP(Tabla14[[#This Row],[id]],Tabla2[],'aux buscarv'!I$1,FALSE)</f>
        <v>94</v>
      </c>
      <c r="J2063" s="61" t="str">
        <f>VLOOKUP(Tabla14[[#This Row],[id]],Tabla2[],'aux buscarv'!J$1,FALSE)</f>
        <v>COMUNA 8</v>
      </c>
      <c r="K2063" s="61" t="str">
        <f>VLOOKUP(Tabla14[[#This Row],[id]],Tabla2[],'aux buscarv'!K$1,FALSE)</f>
        <v>VILLA SOLDATI</v>
      </c>
      <c r="L2063" s="61" t="str">
        <f>VLOOKUP(Tabla14[[#This Row],[id]],Tabla2[],'aux buscarv'!L$1,FALSE)</f>
        <v>CLUB ATLETICO VIRGEN INMACULADA</v>
      </c>
      <c r="M2063" s="61" t="str">
        <f>VLOOKUP(Tabla14[[#This Row],[id]],Tabla2[],'aux buscarv'!M$1,FALSE)</f>
        <v>AV MARIANO ACOSTA Y PASAJE C</v>
      </c>
      <c r="N2063" s="62" t="str">
        <f>VLOOKUP(Tabla14[[#This Row],[id]],Tabla2[],'aux buscarv'!N$1,FALSE)</f>
        <v>https://goo.gl/maps/KF4pABctGozN9KW77</v>
      </c>
      <c r="O2063" t="s">
        <v>109</v>
      </c>
      <c r="P2063" t="s">
        <v>110</v>
      </c>
      <c r="Q2063" t="s">
        <v>120</v>
      </c>
      <c r="R2063" s="70">
        <v>9</v>
      </c>
    </row>
    <row r="2064" spans="1:18" x14ac:dyDescent="0.25">
      <c r="A2064" t="s">
        <v>1143</v>
      </c>
      <c r="B2064" s="46">
        <f>VLOOKUP(Tabla14[[#This Row],[id]],Tabla2[],'aux buscarv'!B$1,FALSE)</f>
        <v>45043</v>
      </c>
      <c r="C2064" s="61">
        <f>VLOOKUP(Tabla14[[#This Row],[id]],Tabla2[],'aux buscarv'!C$1,FALSE)</f>
        <v>27</v>
      </c>
      <c r="D2064" s="61">
        <f>VLOOKUP(Tabla14[[#This Row],[id]],Tabla2[],'aux buscarv'!D$1,FALSE)</f>
        <v>4</v>
      </c>
      <c r="E2064" s="61">
        <f>VLOOKUP(Tabla14[[#This Row],[id]],Tabla2[],'aux buscarv'!E$1,FALSE)</f>
        <v>2023</v>
      </c>
      <c r="F2064" s="61">
        <f>VLOOKUP(Tabla14[[#This Row],[id]],Tabla2[],'aux buscarv'!F$1,FALSE)</f>
        <v>18</v>
      </c>
      <c r="G2064" s="61" t="str">
        <f>VLOOKUP(Tabla14[[#This Row],[id]],Tabla2[],'aux buscarv'!G$1,FALSE)</f>
        <v>ESTAR</v>
      </c>
      <c r="H2064" s="61" t="str">
        <f>VLOOKUP(Tabla14[[#This Row],[id]],Tabla2[],'aux buscarv'!H$1,FALSE)</f>
        <v>CABA</v>
      </c>
      <c r="I2064" s="61">
        <f>VLOOKUP(Tabla14[[#This Row],[id]],Tabla2[],'aux buscarv'!I$1,FALSE)</f>
        <v>94</v>
      </c>
      <c r="J2064" s="61" t="str">
        <f>VLOOKUP(Tabla14[[#This Row],[id]],Tabla2[],'aux buscarv'!J$1,FALSE)</f>
        <v>COMUNA 8</v>
      </c>
      <c r="K2064" s="61" t="str">
        <f>VLOOKUP(Tabla14[[#This Row],[id]],Tabla2[],'aux buscarv'!K$1,FALSE)</f>
        <v>VILLA SOLDATI</v>
      </c>
      <c r="L2064" s="61" t="str">
        <f>VLOOKUP(Tabla14[[#This Row],[id]],Tabla2[],'aux buscarv'!L$1,FALSE)</f>
        <v>CLUB ATLETICO VIRGEN INMACULADA</v>
      </c>
      <c r="M2064" s="61" t="str">
        <f>VLOOKUP(Tabla14[[#This Row],[id]],Tabla2[],'aux buscarv'!M$1,FALSE)</f>
        <v>AV MARIANO ACOSTA Y PASAJE C</v>
      </c>
      <c r="N2064" s="62" t="str">
        <f>VLOOKUP(Tabla14[[#This Row],[id]],Tabla2[],'aux buscarv'!N$1,FALSE)</f>
        <v>https://goo.gl/maps/KF4pABctGozN9KW77</v>
      </c>
      <c r="O2064" t="s">
        <v>109</v>
      </c>
      <c r="P2064" t="s">
        <v>110</v>
      </c>
      <c r="Q2064" t="s">
        <v>121</v>
      </c>
      <c r="R2064" s="70">
        <v>8</v>
      </c>
    </row>
    <row r="2065" spans="1:18" x14ac:dyDescent="0.25">
      <c r="A2065" t="s">
        <v>1143</v>
      </c>
      <c r="B2065" s="46">
        <f>VLOOKUP(Tabla14[[#This Row],[id]],Tabla2[],'aux buscarv'!B$1,FALSE)</f>
        <v>45043</v>
      </c>
      <c r="C2065" s="61">
        <f>VLOOKUP(Tabla14[[#This Row],[id]],Tabla2[],'aux buscarv'!C$1,FALSE)</f>
        <v>27</v>
      </c>
      <c r="D2065" s="61">
        <f>VLOOKUP(Tabla14[[#This Row],[id]],Tabla2[],'aux buscarv'!D$1,FALSE)</f>
        <v>4</v>
      </c>
      <c r="E2065" s="61">
        <f>VLOOKUP(Tabla14[[#This Row],[id]],Tabla2[],'aux buscarv'!E$1,FALSE)</f>
        <v>2023</v>
      </c>
      <c r="F2065" s="61">
        <f>VLOOKUP(Tabla14[[#This Row],[id]],Tabla2[],'aux buscarv'!F$1,FALSE)</f>
        <v>18</v>
      </c>
      <c r="G2065" s="61" t="str">
        <f>VLOOKUP(Tabla14[[#This Row],[id]],Tabla2[],'aux buscarv'!G$1,FALSE)</f>
        <v>ESTAR</v>
      </c>
      <c r="H2065" s="61" t="str">
        <f>VLOOKUP(Tabla14[[#This Row],[id]],Tabla2[],'aux buscarv'!H$1,FALSE)</f>
        <v>CABA</v>
      </c>
      <c r="I2065" s="61">
        <f>VLOOKUP(Tabla14[[#This Row],[id]],Tabla2[],'aux buscarv'!I$1,FALSE)</f>
        <v>94</v>
      </c>
      <c r="J2065" s="61" t="str">
        <f>VLOOKUP(Tabla14[[#This Row],[id]],Tabla2[],'aux buscarv'!J$1,FALSE)</f>
        <v>COMUNA 8</v>
      </c>
      <c r="K2065" s="61" t="str">
        <f>VLOOKUP(Tabla14[[#This Row],[id]],Tabla2[],'aux buscarv'!K$1,FALSE)</f>
        <v>VILLA SOLDATI</v>
      </c>
      <c r="L2065" s="61" t="str">
        <f>VLOOKUP(Tabla14[[#This Row],[id]],Tabla2[],'aux buscarv'!L$1,FALSE)</f>
        <v>CLUB ATLETICO VIRGEN INMACULADA</v>
      </c>
      <c r="M2065" s="61" t="str">
        <f>VLOOKUP(Tabla14[[#This Row],[id]],Tabla2[],'aux buscarv'!M$1,FALSE)</f>
        <v>AV MARIANO ACOSTA Y PASAJE C</v>
      </c>
      <c r="N2065" s="62" t="str">
        <f>VLOOKUP(Tabla14[[#This Row],[id]],Tabla2[],'aux buscarv'!N$1,FALSE)</f>
        <v>https://goo.gl/maps/KF4pABctGozN9KW77</v>
      </c>
      <c r="O2065" t="s">
        <v>109</v>
      </c>
      <c r="P2065" t="s">
        <v>113</v>
      </c>
      <c r="Q2065" t="s">
        <v>112</v>
      </c>
      <c r="R2065" s="70">
        <v>27</v>
      </c>
    </row>
    <row r="2066" spans="1:18" x14ac:dyDescent="0.25">
      <c r="A2066" t="s">
        <v>1143</v>
      </c>
      <c r="B2066" s="46">
        <f>VLOOKUP(Tabla14[[#This Row],[id]],Tabla2[],'aux buscarv'!B$1,FALSE)</f>
        <v>45043</v>
      </c>
      <c r="C2066" s="61">
        <f>VLOOKUP(Tabla14[[#This Row],[id]],Tabla2[],'aux buscarv'!C$1,FALSE)</f>
        <v>27</v>
      </c>
      <c r="D2066" s="61">
        <f>VLOOKUP(Tabla14[[#This Row],[id]],Tabla2[],'aux buscarv'!D$1,FALSE)</f>
        <v>4</v>
      </c>
      <c r="E2066" s="61">
        <f>VLOOKUP(Tabla14[[#This Row],[id]],Tabla2[],'aux buscarv'!E$1,FALSE)</f>
        <v>2023</v>
      </c>
      <c r="F2066" s="61">
        <f>VLOOKUP(Tabla14[[#This Row],[id]],Tabla2[],'aux buscarv'!F$1,FALSE)</f>
        <v>18</v>
      </c>
      <c r="G2066" s="61" t="str">
        <f>VLOOKUP(Tabla14[[#This Row],[id]],Tabla2[],'aux buscarv'!G$1,FALSE)</f>
        <v>ESTAR</v>
      </c>
      <c r="H2066" s="61" t="str">
        <f>VLOOKUP(Tabla14[[#This Row],[id]],Tabla2[],'aux buscarv'!H$1,FALSE)</f>
        <v>CABA</v>
      </c>
      <c r="I2066" s="61">
        <f>VLOOKUP(Tabla14[[#This Row],[id]],Tabla2[],'aux buscarv'!I$1,FALSE)</f>
        <v>94</v>
      </c>
      <c r="J2066" s="61" t="str">
        <f>VLOOKUP(Tabla14[[#This Row],[id]],Tabla2[],'aux buscarv'!J$1,FALSE)</f>
        <v>COMUNA 8</v>
      </c>
      <c r="K2066" s="61" t="str">
        <f>VLOOKUP(Tabla14[[#This Row],[id]],Tabla2[],'aux buscarv'!K$1,FALSE)</f>
        <v>VILLA SOLDATI</v>
      </c>
      <c r="L2066" s="61" t="str">
        <f>VLOOKUP(Tabla14[[#This Row],[id]],Tabla2[],'aux buscarv'!L$1,FALSE)</f>
        <v>CLUB ATLETICO VIRGEN INMACULADA</v>
      </c>
      <c r="M2066" s="61" t="str">
        <f>VLOOKUP(Tabla14[[#This Row],[id]],Tabla2[],'aux buscarv'!M$1,FALSE)</f>
        <v>AV MARIANO ACOSTA Y PASAJE C</v>
      </c>
      <c r="N2066" s="62" t="str">
        <f>VLOOKUP(Tabla14[[#This Row],[id]],Tabla2[],'aux buscarv'!N$1,FALSE)</f>
        <v>https://goo.gl/maps/KF4pABctGozN9KW77</v>
      </c>
      <c r="O2066" t="s">
        <v>114</v>
      </c>
      <c r="P2066" t="s">
        <v>115</v>
      </c>
      <c r="Q2066" t="s">
        <v>111</v>
      </c>
      <c r="R2066" s="70">
        <v>21</v>
      </c>
    </row>
    <row r="2067" spans="1:18" x14ac:dyDescent="0.25">
      <c r="A2067" t="s">
        <v>1143</v>
      </c>
      <c r="B2067" s="46">
        <f>VLOOKUP(Tabla14[[#This Row],[id]],Tabla2[],'aux buscarv'!B$1,FALSE)</f>
        <v>45043</v>
      </c>
      <c r="C2067" s="61">
        <f>VLOOKUP(Tabla14[[#This Row],[id]],Tabla2[],'aux buscarv'!C$1,FALSE)</f>
        <v>27</v>
      </c>
      <c r="D2067" s="61">
        <f>VLOOKUP(Tabla14[[#This Row],[id]],Tabla2[],'aux buscarv'!D$1,FALSE)</f>
        <v>4</v>
      </c>
      <c r="E2067" s="61">
        <f>VLOOKUP(Tabla14[[#This Row],[id]],Tabla2[],'aux buscarv'!E$1,FALSE)</f>
        <v>2023</v>
      </c>
      <c r="F2067" s="61">
        <f>VLOOKUP(Tabla14[[#This Row],[id]],Tabla2[],'aux buscarv'!F$1,FALSE)</f>
        <v>18</v>
      </c>
      <c r="G2067" s="61" t="str">
        <f>VLOOKUP(Tabla14[[#This Row],[id]],Tabla2[],'aux buscarv'!G$1,FALSE)</f>
        <v>ESTAR</v>
      </c>
      <c r="H2067" s="61" t="str">
        <f>VLOOKUP(Tabla14[[#This Row],[id]],Tabla2[],'aux buscarv'!H$1,FALSE)</f>
        <v>CABA</v>
      </c>
      <c r="I2067" s="61">
        <f>VLOOKUP(Tabla14[[#This Row],[id]],Tabla2[],'aux buscarv'!I$1,FALSE)</f>
        <v>94</v>
      </c>
      <c r="J2067" s="61" t="str">
        <f>VLOOKUP(Tabla14[[#This Row],[id]],Tabla2[],'aux buscarv'!J$1,FALSE)</f>
        <v>COMUNA 8</v>
      </c>
      <c r="K2067" s="61" t="str">
        <f>VLOOKUP(Tabla14[[#This Row],[id]],Tabla2[],'aux buscarv'!K$1,FALSE)</f>
        <v>VILLA SOLDATI</v>
      </c>
      <c r="L2067" s="61" t="str">
        <f>VLOOKUP(Tabla14[[#This Row],[id]],Tabla2[],'aux buscarv'!L$1,FALSE)</f>
        <v>CLUB ATLETICO VIRGEN INMACULADA</v>
      </c>
      <c r="M2067" s="61" t="str">
        <f>VLOOKUP(Tabla14[[#This Row],[id]],Tabla2[],'aux buscarv'!M$1,FALSE)</f>
        <v>AV MARIANO ACOSTA Y PASAJE C</v>
      </c>
      <c r="N2067" s="62" t="str">
        <f>VLOOKUP(Tabla14[[#This Row],[id]],Tabla2[],'aux buscarv'!N$1,FALSE)</f>
        <v>https://goo.gl/maps/KF4pABctGozN9KW77</v>
      </c>
      <c r="O2067" t="s">
        <v>114</v>
      </c>
      <c r="P2067" t="s">
        <v>123</v>
      </c>
      <c r="Q2067" t="s">
        <v>124</v>
      </c>
      <c r="R2067" s="70">
        <v>6</v>
      </c>
    </row>
    <row r="2068" spans="1:18" x14ac:dyDescent="0.25">
      <c r="A2068" t="s">
        <v>1143</v>
      </c>
      <c r="B2068" s="46">
        <f>VLOOKUP(Tabla14[[#This Row],[id]],Tabla2[],'aux buscarv'!B$1,FALSE)</f>
        <v>45043</v>
      </c>
      <c r="C2068" s="61">
        <f>VLOOKUP(Tabla14[[#This Row],[id]],Tabla2[],'aux buscarv'!C$1,FALSE)</f>
        <v>27</v>
      </c>
      <c r="D2068" s="61">
        <f>VLOOKUP(Tabla14[[#This Row],[id]],Tabla2[],'aux buscarv'!D$1,FALSE)</f>
        <v>4</v>
      </c>
      <c r="E2068" s="61">
        <f>VLOOKUP(Tabla14[[#This Row],[id]],Tabla2[],'aux buscarv'!E$1,FALSE)</f>
        <v>2023</v>
      </c>
      <c r="F2068" s="61">
        <f>VLOOKUP(Tabla14[[#This Row],[id]],Tabla2[],'aux buscarv'!F$1,FALSE)</f>
        <v>18</v>
      </c>
      <c r="G2068" s="61" t="str">
        <f>VLOOKUP(Tabla14[[#This Row],[id]],Tabla2[],'aux buscarv'!G$1,FALSE)</f>
        <v>ESTAR</v>
      </c>
      <c r="H2068" s="61" t="str">
        <f>VLOOKUP(Tabla14[[#This Row],[id]],Tabla2[],'aux buscarv'!H$1,FALSE)</f>
        <v>CABA</v>
      </c>
      <c r="I2068" s="61">
        <f>VLOOKUP(Tabla14[[#This Row],[id]],Tabla2[],'aux buscarv'!I$1,FALSE)</f>
        <v>94</v>
      </c>
      <c r="J2068" s="61" t="str">
        <f>VLOOKUP(Tabla14[[#This Row],[id]],Tabla2[],'aux buscarv'!J$1,FALSE)</f>
        <v>COMUNA 8</v>
      </c>
      <c r="K2068" s="61" t="str">
        <f>VLOOKUP(Tabla14[[#This Row],[id]],Tabla2[],'aux buscarv'!K$1,FALSE)</f>
        <v>VILLA SOLDATI</v>
      </c>
      <c r="L2068" s="61" t="str">
        <f>VLOOKUP(Tabla14[[#This Row],[id]],Tabla2[],'aux buscarv'!L$1,FALSE)</f>
        <v>CLUB ATLETICO VIRGEN INMACULADA</v>
      </c>
      <c r="M2068" s="61" t="str">
        <f>VLOOKUP(Tabla14[[#This Row],[id]],Tabla2[],'aux buscarv'!M$1,FALSE)</f>
        <v>AV MARIANO ACOSTA Y PASAJE C</v>
      </c>
      <c r="N2068" s="62" t="str">
        <f>VLOOKUP(Tabla14[[#This Row],[id]],Tabla2[],'aux buscarv'!N$1,FALSE)</f>
        <v>https://goo.gl/maps/KF4pABctGozN9KW77</v>
      </c>
      <c r="O2068" t="s">
        <v>114</v>
      </c>
      <c r="P2068" t="s">
        <v>123</v>
      </c>
      <c r="Q2068" t="s">
        <v>111</v>
      </c>
      <c r="R2068" s="70">
        <v>61</v>
      </c>
    </row>
    <row r="2069" spans="1:18" x14ac:dyDescent="0.25">
      <c r="A2069" t="s">
        <v>1143</v>
      </c>
      <c r="B2069" s="46">
        <f>VLOOKUP(Tabla14[[#This Row],[id]],Tabla2[],'aux buscarv'!B$1,FALSE)</f>
        <v>45043</v>
      </c>
      <c r="C2069" s="61">
        <f>VLOOKUP(Tabla14[[#This Row],[id]],Tabla2[],'aux buscarv'!C$1,FALSE)</f>
        <v>27</v>
      </c>
      <c r="D2069" s="61">
        <f>VLOOKUP(Tabla14[[#This Row],[id]],Tabla2[],'aux buscarv'!D$1,FALSE)</f>
        <v>4</v>
      </c>
      <c r="E2069" s="61">
        <f>VLOOKUP(Tabla14[[#This Row],[id]],Tabla2[],'aux buscarv'!E$1,FALSE)</f>
        <v>2023</v>
      </c>
      <c r="F2069" s="61">
        <f>VLOOKUP(Tabla14[[#This Row],[id]],Tabla2[],'aux buscarv'!F$1,FALSE)</f>
        <v>18</v>
      </c>
      <c r="G2069" s="61" t="str">
        <f>VLOOKUP(Tabla14[[#This Row],[id]],Tabla2[],'aux buscarv'!G$1,FALSE)</f>
        <v>ESTAR</v>
      </c>
      <c r="H2069" s="61" t="str">
        <f>VLOOKUP(Tabla14[[#This Row],[id]],Tabla2[],'aux buscarv'!H$1,FALSE)</f>
        <v>CABA</v>
      </c>
      <c r="I2069" s="61">
        <f>VLOOKUP(Tabla14[[#This Row],[id]],Tabla2[],'aux buscarv'!I$1,FALSE)</f>
        <v>94</v>
      </c>
      <c r="J2069" s="61" t="str">
        <f>VLOOKUP(Tabla14[[#This Row],[id]],Tabla2[],'aux buscarv'!J$1,FALSE)</f>
        <v>COMUNA 8</v>
      </c>
      <c r="K2069" s="61" t="str">
        <f>VLOOKUP(Tabla14[[#This Row],[id]],Tabla2[],'aux buscarv'!K$1,FALSE)</f>
        <v>VILLA SOLDATI</v>
      </c>
      <c r="L2069" s="61" t="str">
        <f>VLOOKUP(Tabla14[[#This Row],[id]],Tabla2[],'aux buscarv'!L$1,FALSE)</f>
        <v>CLUB ATLETICO VIRGEN INMACULADA</v>
      </c>
      <c r="M2069" s="61" t="str">
        <f>VLOOKUP(Tabla14[[#This Row],[id]],Tabla2[],'aux buscarv'!M$1,FALSE)</f>
        <v>AV MARIANO ACOSTA Y PASAJE C</v>
      </c>
      <c r="N2069" s="62" t="str">
        <f>VLOOKUP(Tabla14[[#This Row],[id]],Tabla2[],'aux buscarv'!N$1,FALSE)</f>
        <v>https://goo.gl/maps/KF4pABctGozN9KW77</v>
      </c>
      <c r="O2069" t="s">
        <v>129</v>
      </c>
      <c r="P2069" t="s">
        <v>1022</v>
      </c>
      <c r="Q2069" t="s">
        <v>111</v>
      </c>
      <c r="R2069" s="70">
        <v>18</v>
      </c>
    </row>
    <row r="2070" spans="1:18" x14ac:dyDescent="0.25">
      <c r="A2070" t="s">
        <v>1143</v>
      </c>
      <c r="B2070" s="46">
        <f>VLOOKUP(Tabla14[[#This Row],[id]],Tabla2[],'aux buscarv'!B$1,FALSE)</f>
        <v>45043</v>
      </c>
      <c r="C2070" s="61">
        <f>VLOOKUP(Tabla14[[#This Row],[id]],Tabla2[],'aux buscarv'!C$1,FALSE)</f>
        <v>27</v>
      </c>
      <c r="D2070" s="61">
        <f>VLOOKUP(Tabla14[[#This Row],[id]],Tabla2[],'aux buscarv'!D$1,FALSE)</f>
        <v>4</v>
      </c>
      <c r="E2070" s="61">
        <f>VLOOKUP(Tabla14[[#This Row],[id]],Tabla2[],'aux buscarv'!E$1,FALSE)</f>
        <v>2023</v>
      </c>
      <c r="F2070" s="61">
        <f>VLOOKUP(Tabla14[[#This Row],[id]],Tabla2[],'aux buscarv'!F$1,FALSE)</f>
        <v>18</v>
      </c>
      <c r="G2070" s="61" t="str">
        <f>VLOOKUP(Tabla14[[#This Row],[id]],Tabla2[],'aux buscarv'!G$1,FALSE)</f>
        <v>ESTAR</v>
      </c>
      <c r="H2070" s="61" t="str">
        <f>VLOOKUP(Tabla14[[#This Row],[id]],Tabla2[],'aux buscarv'!H$1,FALSE)</f>
        <v>CABA</v>
      </c>
      <c r="I2070" s="61">
        <f>VLOOKUP(Tabla14[[#This Row],[id]],Tabla2[],'aux buscarv'!I$1,FALSE)</f>
        <v>94</v>
      </c>
      <c r="J2070" s="61" t="str">
        <f>VLOOKUP(Tabla14[[#This Row],[id]],Tabla2[],'aux buscarv'!J$1,FALSE)</f>
        <v>COMUNA 8</v>
      </c>
      <c r="K2070" s="61" t="str">
        <f>VLOOKUP(Tabla14[[#This Row],[id]],Tabla2[],'aux buscarv'!K$1,FALSE)</f>
        <v>VILLA SOLDATI</v>
      </c>
      <c r="L2070" s="61" t="str">
        <f>VLOOKUP(Tabla14[[#This Row],[id]],Tabla2[],'aux buscarv'!L$1,FALSE)</f>
        <v>CLUB ATLETICO VIRGEN INMACULADA</v>
      </c>
      <c r="M2070" s="61" t="str">
        <f>VLOOKUP(Tabla14[[#This Row],[id]],Tabla2[],'aux buscarv'!M$1,FALSE)</f>
        <v>AV MARIANO ACOSTA Y PASAJE C</v>
      </c>
      <c r="N2070" s="62" t="str">
        <f>VLOOKUP(Tabla14[[#This Row],[id]],Tabla2[],'aux buscarv'!N$1,FALSE)</f>
        <v>https://goo.gl/maps/KF4pABctGozN9KW77</v>
      </c>
      <c r="O2070" t="s">
        <v>129</v>
      </c>
      <c r="P2070" t="s">
        <v>1022</v>
      </c>
      <c r="Q2070" t="s">
        <v>131</v>
      </c>
      <c r="R2070" s="70">
        <v>7</v>
      </c>
    </row>
    <row r="2071" spans="1:18" x14ac:dyDescent="0.25">
      <c r="A2071" t="s">
        <v>1143</v>
      </c>
      <c r="B2071" s="46">
        <f>VLOOKUP(Tabla14[[#This Row],[id]],Tabla2[],'aux buscarv'!B$1,FALSE)</f>
        <v>45043</v>
      </c>
      <c r="C2071" s="61">
        <f>VLOOKUP(Tabla14[[#This Row],[id]],Tabla2[],'aux buscarv'!C$1,FALSE)</f>
        <v>27</v>
      </c>
      <c r="D2071" s="61">
        <f>VLOOKUP(Tabla14[[#This Row],[id]],Tabla2[],'aux buscarv'!D$1,FALSE)</f>
        <v>4</v>
      </c>
      <c r="E2071" s="61">
        <f>VLOOKUP(Tabla14[[#This Row],[id]],Tabla2[],'aux buscarv'!E$1,FALSE)</f>
        <v>2023</v>
      </c>
      <c r="F2071" s="61">
        <f>VLOOKUP(Tabla14[[#This Row],[id]],Tabla2[],'aux buscarv'!F$1,FALSE)</f>
        <v>18</v>
      </c>
      <c r="G2071" s="61" t="str">
        <f>VLOOKUP(Tabla14[[#This Row],[id]],Tabla2[],'aux buscarv'!G$1,FALSE)</f>
        <v>ESTAR</v>
      </c>
      <c r="H2071" s="61" t="str">
        <f>VLOOKUP(Tabla14[[#This Row],[id]],Tabla2[],'aux buscarv'!H$1,FALSE)</f>
        <v>CABA</v>
      </c>
      <c r="I2071" s="61">
        <f>VLOOKUP(Tabla14[[#This Row],[id]],Tabla2[],'aux buscarv'!I$1,FALSE)</f>
        <v>94</v>
      </c>
      <c r="J2071" s="61" t="str">
        <f>VLOOKUP(Tabla14[[#This Row],[id]],Tabla2[],'aux buscarv'!J$1,FALSE)</f>
        <v>COMUNA 8</v>
      </c>
      <c r="K2071" s="61" t="str">
        <f>VLOOKUP(Tabla14[[#This Row],[id]],Tabla2[],'aux buscarv'!K$1,FALSE)</f>
        <v>VILLA SOLDATI</v>
      </c>
      <c r="L2071" s="61" t="str">
        <f>VLOOKUP(Tabla14[[#This Row],[id]],Tabla2[],'aux buscarv'!L$1,FALSE)</f>
        <v>CLUB ATLETICO VIRGEN INMACULADA</v>
      </c>
      <c r="M2071" s="61" t="str">
        <f>VLOOKUP(Tabla14[[#This Row],[id]],Tabla2[],'aux buscarv'!M$1,FALSE)</f>
        <v>AV MARIANO ACOSTA Y PASAJE C</v>
      </c>
      <c r="N2071" s="62" t="str">
        <f>VLOOKUP(Tabla14[[#This Row],[id]],Tabla2[],'aux buscarv'!N$1,FALSE)</f>
        <v>https://goo.gl/maps/KF4pABctGozN9KW77</v>
      </c>
      <c r="O2071" t="s">
        <v>129</v>
      </c>
      <c r="P2071" t="s">
        <v>1022</v>
      </c>
      <c r="Q2071" t="s">
        <v>132</v>
      </c>
      <c r="R2071" s="70">
        <v>9</v>
      </c>
    </row>
    <row r="2072" spans="1:18" x14ac:dyDescent="0.25">
      <c r="A2072" t="s">
        <v>1143</v>
      </c>
      <c r="B2072" s="46">
        <f>VLOOKUP(Tabla14[[#This Row],[id]],Tabla2[],'aux buscarv'!B$1,FALSE)</f>
        <v>45043</v>
      </c>
      <c r="C2072" s="61">
        <f>VLOOKUP(Tabla14[[#This Row],[id]],Tabla2[],'aux buscarv'!C$1,FALSE)</f>
        <v>27</v>
      </c>
      <c r="D2072" s="61">
        <f>VLOOKUP(Tabla14[[#This Row],[id]],Tabla2[],'aux buscarv'!D$1,FALSE)</f>
        <v>4</v>
      </c>
      <c r="E2072" s="61">
        <f>VLOOKUP(Tabla14[[#This Row],[id]],Tabla2[],'aux buscarv'!E$1,FALSE)</f>
        <v>2023</v>
      </c>
      <c r="F2072" s="61">
        <f>VLOOKUP(Tabla14[[#This Row],[id]],Tabla2[],'aux buscarv'!F$1,FALSE)</f>
        <v>18</v>
      </c>
      <c r="G2072" s="61" t="str">
        <f>VLOOKUP(Tabla14[[#This Row],[id]],Tabla2[],'aux buscarv'!G$1,FALSE)</f>
        <v>ESTAR</v>
      </c>
      <c r="H2072" s="61" t="str">
        <f>VLOOKUP(Tabla14[[#This Row],[id]],Tabla2[],'aux buscarv'!H$1,FALSE)</f>
        <v>CABA</v>
      </c>
      <c r="I2072" s="61">
        <f>VLOOKUP(Tabla14[[#This Row],[id]],Tabla2[],'aux buscarv'!I$1,FALSE)</f>
        <v>94</v>
      </c>
      <c r="J2072" s="61" t="str">
        <f>VLOOKUP(Tabla14[[#This Row],[id]],Tabla2[],'aux buscarv'!J$1,FALSE)</f>
        <v>COMUNA 8</v>
      </c>
      <c r="K2072" s="61" t="str">
        <f>VLOOKUP(Tabla14[[#This Row],[id]],Tabla2[],'aux buscarv'!K$1,FALSE)</f>
        <v>VILLA SOLDATI</v>
      </c>
      <c r="L2072" s="61" t="str">
        <f>VLOOKUP(Tabla14[[#This Row],[id]],Tabla2[],'aux buscarv'!L$1,FALSE)</f>
        <v>CLUB ATLETICO VIRGEN INMACULADA</v>
      </c>
      <c r="M2072" s="61" t="str">
        <f>VLOOKUP(Tabla14[[#This Row],[id]],Tabla2[],'aux buscarv'!M$1,FALSE)</f>
        <v>AV MARIANO ACOSTA Y PASAJE C</v>
      </c>
      <c r="N2072" s="62" t="str">
        <f>VLOOKUP(Tabla14[[#This Row],[id]],Tabla2[],'aux buscarv'!N$1,FALSE)</f>
        <v>https://goo.gl/maps/KF4pABctGozN9KW77</v>
      </c>
      <c r="O2072" t="s">
        <v>129</v>
      </c>
      <c r="P2072" t="s">
        <v>1022</v>
      </c>
      <c r="Q2072" t="s">
        <v>133</v>
      </c>
      <c r="R2072" s="70">
        <v>2</v>
      </c>
    </row>
    <row r="2073" spans="1:18" x14ac:dyDescent="0.25">
      <c r="A2073" t="s">
        <v>1143</v>
      </c>
      <c r="B2073" s="46">
        <f>VLOOKUP(Tabla14[[#This Row],[id]],Tabla2[],'aux buscarv'!B$1,FALSE)</f>
        <v>45043</v>
      </c>
      <c r="C2073" s="61">
        <f>VLOOKUP(Tabla14[[#This Row],[id]],Tabla2[],'aux buscarv'!C$1,FALSE)</f>
        <v>27</v>
      </c>
      <c r="D2073" s="61">
        <f>VLOOKUP(Tabla14[[#This Row],[id]],Tabla2[],'aux buscarv'!D$1,FALSE)</f>
        <v>4</v>
      </c>
      <c r="E2073" s="61">
        <f>VLOOKUP(Tabla14[[#This Row],[id]],Tabla2[],'aux buscarv'!E$1,FALSE)</f>
        <v>2023</v>
      </c>
      <c r="F2073" s="61">
        <f>VLOOKUP(Tabla14[[#This Row],[id]],Tabla2[],'aux buscarv'!F$1,FALSE)</f>
        <v>18</v>
      </c>
      <c r="G2073" s="61" t="str">
        <f>VLOOKUP(Tabla14[[#This Row],[id]],Tabla2[],'aux buscarv'!G$1,FALSE)</f>
        <v>ESTAR</v>
      </c>
      <c r="H2073" s="61" t="str">
        <f>VLOOKUP(Tabla14[[#This Row],[id]],Tabla2[],'aux buscarv'!H$1,FALSE)</f>
        <v>CABA</v>
      </c>
      <c r="I2073" s="61">
        <f>VLOOKUP(Tabla14[[#This Row],[id]],Tabla2[],'aux buscarv'!I$1,FALSE)</f>
        <v>94</v>
      </c>
      <c r="J2073" s="61" t="str">
        <f>VLOOKUP(Tabla14[[#This Row],[id]],Tabla2[],'aux buscarv'!J$1,FALSE)</f>
        <v>COMUNA 8</v>
      </c>
      <c r="K2073" s="61" t="str">
        <f>VLOOKUP(Tabla14[[#This Row],[id]],Tabla2[],'aux buscarv'!K$1,FALSE)</f>
        <v>VILLA SOLDATI</v>
      </c>
      <c r="L2073" s="61" t="str">
        <f>VLOOKUP(Tabla14[[#This Row],[id]],Tabla2[],'aux buscarv'!L$1,FALSE)</f>
        <v>CLUB ATLETICO VIRGEN INMACULADA</v>
      </c>
      <c r="M2073" s="61" t="str">
        <f>VLOOKUP(Tabla14[[#This Row],[id]],Tabla2[],'aux buscarv'!M$1,FALSE)</f>
        <v>AV MARIANO ACOSTA Y PASAJE C</v>
      </c>
      <c r="N2073" s="62" t="str">
        <f>VLOOKUP(Tabla14[[#This Row],[id]],Tabla2[],'aux buscarv'!N$1,FALSE)</f>
        <v>https://goo.gl/maps/KF4pABctGozN9KW77</v>
      </c>
      <c r="O2073" t="s">
        <v>129</v>
      </c>
      <c r="P2073" t="s">
        <v>1022</v>
      </c>
      <c r="Q2073" t="s">
        <v>134</v>
      </c>
      <c r="R2073" s="70">
        <v>3</v>
      </c>
    </row>
    <row r="2074" spans="1:18" x14ac:dyDescent="0.25">
      <c r="A2074" t="s">
        <v>1143</v>
      </c>
      <c r="B2074" s="46">
        <f>VLOOKUP(Tabla14[[#This Row],[id]],Tabla2[],'aux buscarv'!B$1,FALSE)</f>
        <v>45043</v>
      </c>
      <c r="C2074" s="61">
        <f>VLOOKUP(Tabla14[[#This Row],[id]],Tabla2[],'aux buscarv'!C$1,FALSE)</f>
        <v>27</v>
      </c>
      <c r="D2074" s="61">
        <f>VLOOKUP(Tabla14[[#This Row],[id]],Tabla2[],'aux buscarv'!D$1,FALSE)</f>
        <v>4</v>
      </c>
      <c r="E2074" s="61">
        <f>VLOOKUP(Tabla14[[#This Row],[id]],Tabla2[],'aux buscarv'!E$1,FALSE)</f>
        <v>2023</v>
      </c>
      <c r="F2074" s="61">
        <f>VLOOKUP(Tabla14[[#This Row],[id]],Tabla2[],'aux buscarv'!F$1,FALSE)</f>
        <v>18</v>
      </c>
      <c r="G2074" s="61" t="str">
        <f>VLOOKUP(Tabla14[[#This Row],[id]],Tabla2[],'aux buscarv'!G$1,FALSE)</f>
        <v>ESTAR</v>
      </c>
      <c r="H2074" s="61" t="str">
        <f>VLOOKUP(Tabla14[[#This Row],[id]],Tabla2[],'aux buscarv'!H$1,FALSE)</f>
        <v>CABA</v>
      </c>
      <c r="I2074" s="61">
        <f>VLOOKUP(Tabla14[[#This Row],[id]],Tabla2[],'aux buscarv'!I$1,FALSE)</f>
        <v>94</v>
      </c>
      <c r="J2074" s="61" t="str">
        <f>VLOOKUP(Tabla14[[#This Row],[id]],Tabla2[],'aux buscarv'!J$1,FALSE)</f>
        <v>COMUNA 8</v>
      </c>
      <c r="K2074" s="61" t="str">
        <f>VLOOKUP(Tabla14[[#This Row],[id]],Tabla2[],'aux buscarv'!K$1,FALSE)</f>
        <v>VILLA SOLDATI</v>
      </c>
      <c r="L2074" s="61" t="str">
        <f>VLOOKUP(Tabla14[[#This Row],[id]],Tabla2[],'aux buscarv'!L$1,FALSE)</f>
        <v>CLUB ATLETICO VIRGEN INMACULADA</v>
      </c>
      <c r="M2074" s="61" t="str">
        <f>VLOOKUP(Tabla14[[#This Row],[id]],Tabla2[],'aux buscarv'!M$1,FALSE)</f>
        <v>AV MARIANO ACOSTA Y PASAJE C</v>
      </c>
      <c r="N2074" s="62" t="str">
        <f>VLOOKUP(Tabla14[[#This Row],[id]],Tabla2[],'aux buscarv'!N$1,FALSE)</f>
        <v>https://goo.gl/maps/KF4pABctGozN9KW77</v>
      </c>
      <c r="O2074" t="s">
        <v>129</v>
      </c>
      <c r="P2074" t="s">
        <v>1025</v>
      </c>
      <c r="Q2074" t="s">
        <v>111</v>
      </c>
      <c r="R2074" s="70">
        <v>36</v>
      </c>
    </row>
    <row r="2075" spans="1:18" x14ac:dyDescent="0.25">
      <c r="A2075" t="s">
        <v>1143</v>
      </c>
      <c r="B2075" s="46">
        <f>VLOOKUP(Tabla14[[#This Row],[id]],Tabla2[],'aux buscarv'!B$1,FALSE)</f>
        <v>45043</v>
      </c>
      <c r="C2075" s="61">
        <f>VLOOKUP(Tabla14[[#This Row],[id]],Tabla2[],'aux buscarv'!C$1,FALSE)</f>
        <v>27</v>
      </c>
      <c r="D2075" s="61">
        <f>VLOOKUP(Tabla14[[#This Row],[id]],Tabla2[],'aux buscarv'!D$1,FALSE)</f>
        <v>4</v>
      </c>
      <c r="E2075" s="61">
        <f>VLOOKUP(Tabla14[[#This Row],[id]],Tabla2[],'aux buscarv'!E$1,FALSE)</f>
        <v>2023</v>
      </c>
      <c r="F2075" s="61">
        <f>VLOOKUP(Tabla14[[#This Row],[id]],Tabla2[],'aux buscarv'!F$1,FALSE)</f>
        <v>18</v>
      </c>
      <c r="G2075" s="61" t="str">
        <f>VLOOKUP(Tabla14[[#This Row],[id]],Tabla2[],'aux buscarv'!G$1,FALSE)</f>
        <v>ESTAR</v>
      </c>
      <c r="H2075" s="61" t="str">
        <f>VLOOKUP(Tabla14[[#This Row],[id]],Tabla2[],'aux buscarv'!H$1,FALSE)</f>
        <v>CABA</v>
      </c>
      <c r="I2075" s="61">
        <f>VLOOKUP(Tabla14[[#This Row],[id]],Tabla2[],'aux buscarv'!I$1,FALSE)</f>
        <v>94</v>
      </c>
      <c r="J2075" s="61" t="str">
        <f>VLOOKUP(Tabla14[[#This Row],[id]],Tabla2[],'aux buscarv'!J$1,FALSE)</f>
        <v>COMUNA 8</v>
      </c>
      <c r="K2075" s="61" t="str">
        <f>VLOOKUP(Tabla14[[#This Row],[id]],Tabla2[],'aux buscarv'!K$1,FALSE)</f>
        <v>VILLA SOLDATI</v>
      </c>
      <c r="L2075" s="61" t="str">
        <f>VLOOKUP(Tabla14[[#This Row],[id]],Tabla2[],'aux buscarv'!L$1,FALSE)</f>
        <v>CLUB ATLETICO VIRGEN INMACULADA</v>
      </c>
      <c r="M2075" s="61" t="str">
        <f>VLOOKUP(Tabla14[[#This Row],[id]],Tabla2[],'aux buscarv'!M$1,FALSE)</f>
        <v>AV MARIANO ACOSTA Y PASAJE C</v>
      </c>
      <c r="N2075" s="62" t="str">
        <f>VLOOKUP(Tabla14[[#This Row],[id]],Tabla2[],'aux buscarv'!N$1,FALSE)</f>
        <v>https://goo.gl/maps/KF4pABctGozN9KW77</v>
      </c>
      <c r="O2075" t="s">
        <v>129</v>
      </c>
      <c r="P2075" t="s">
        <v>281</v>
      </c>
      <c r="Q2075" t="s">
        <v>111</v>
      </c>
      <c r="R2075" s="70">
        <v>18</v>
      </c>
    </row>
    <row r="2076" spans="1:18" x14ac:dyDescent="0.25">
      <c r="A2076" t="s">
        <v>1143</v>
      </c>
      <c r="B2076" s="46">
        <f>VLOOKUP(Tabla14[[#This Row],[id]],Tabla2[],'aux buscarv'!B$1,FALSE)</f>
        <v>45043</v>
      </c>
      <c r="C2076" s="61">
        <f>VLOOKUP(Tabla14[[#This Row],[id]],Tabla2[],'aux buscarv'!C$1,FALSE)</f>
        <v>27</v>
      </c>
      <c r="D2076" s="61">
        <f>VLOOKUP(Tabla14[[#This Row],[id]],Tabla2[],'aux buscarv'!D$1,FALSE)</f>
        <v>4</v>
      </c>
      <c r="E2076" s="61">
        <f>VLOOKUP(Tabla14[[#This Row],[id]],Tabla2[],'aux buscarv'!E$1,FALSE)</f>
        <v>2023</v>
      </c>
      <c r="F2076" s="61">
        <f>VLOOKUP(Tabla14[[#This Row],[id]],Tabla2[],'aux buscarv'!F$1,FALSE)</f>
        <v>18</v>
      </c>
      <c r="G2076" s="61" t="str">
        <f>VLOOKUP(Tabla14[[#This Row],[id]],Tabla2[],'aux buscarv'!G$1,FALSE)</f>
        <v>ESTAR</v>
      </c>
      <c r="H2076" s="61" t="str">
        <f>VLOOKUP(Tabla14[[#This Row],[id]],Tabla2[],'aux buscarv'!H$1,FALSE)</f>
        <v>CABA</v>
      </c>
      <c r="I2076" s="61">
        <f>VLOOKUP(Tabla14[[#This Row],[id]],Tabla2[],'aux buscarv'!I$1,FALSE)</f>
        <v>94</v>
      </c>
      <c r="J2076" s="61" t="str">
        <f>VLOOKUP(Tabla14[[#This Row],[id]],Tabla2[],'aux buscarv'!J$1,FALSE)</f>
        <v>COMUNA 8</v>
      </c>
      <c r="K2076" s="61" t="str">
        <f>VLOOKUP(Tabla14[[#This Row],[id]],Tabla2[],'aux buscarv'!K$1,FALSE)</f>
        <v>VILLA SOLDATI</v>
      </c>
      <c r="L2076" s="61" t="str">
        <f>VLOOKUP(Tabla14[[#This Row],[id]],Tabla2[],'aux buscarv'!L$1,FALSE)</f>
        <v>CLUB ATLETICO VIRGEN INMACULADA</v>
      </c>
      <c r="M2076" s="61" t="str">
        <f>VLOOKUP(Tabla14[[#This Row],[id]],Tabla2[],'aux buscarv'!M$1,FALSE)</f>
        <v>AV MARIANO ACOSTA Y PASAJE C</v>
      </c>
      <c r="N2076" s="62" t="str">
        <f>VLOOKUP(Tabla14[[#This Row],[id]],Tabla2[],'aux buscarv'!N$1,FALSE)</f>
        <v>https://goo.gl/maps/KF4pABctGozN9KW77</v>
      </c>
      <c r="O2076" t="s">
        <v>129</v>
      </c>
      <c r="P2076" t="s">
        <v>281</v>
      </c>
      <c r="Q2076" t="s">
        <v>138</v>
      </c>
      <c r="R2076" s="70">
        <v>5</v>
      </c>
    </row>
    <row r="2077" spans="1:18" x14ac:dyDescent="0.25">
      <c r="A2077" t="s">
        <v>1143</v>
      </c>
      <c r="B2077" s="46">
        <f>VLOOKUP(Tabla14[[#This Row],[id]],Tabla2[],'aux buscarv'!B$1,FALSE)</f>
        <v>45043</v>
      </c>
      <c r="C2077" s="61">
        <f>VLOOKUP(Tabla14[[#This Row],[id]],Tabla2[],'aux buscarv'!C$1,FALSE)</f>
        <v>27</v>
      </c>
      <c r="D2077" s="61">
        <f>VLOOKUP(Tabla14[[#This Row],[id]],Tabla2[],'aux buscarv'!D$1,FALSE)</f>
        <v>4</v>
      </c>
      <c r="E2077" s="61">
        <f>VLOOKUP(Tabla14[[#This Row],[id]],Tabla2[],'aux buscarv'!E$1,FALSE)</f>
        <v>2023</v>
      </c>
      <c r="F2077" s="61">
        <f>VLOOKUP(Tabla14[[#This Row],[id]],Tabla2[],'aux buscarv'!F$1,FALSE)</f>
        <v>18</v>
      </c>
      <c r="G2077" s="61" t="str">
        <f>VLOOKUP(Tabla14[[#This Row],[id]],Tabla2[],'aux buscarv'!G$1,FALSE)</f>
        <v>ESTAR</v>
      </c>
      <c r="H2077" s="61" t="str">
        <f>VLOOKUP(Tabla14[[#This Row],[id]],Tabla2[],'aux buscarv'!H$1,FALSE)</f>
        <v>CABA</v>
      </c>
      <c r="I2077" s="61">
        <f>VLOOKUP(Tabla14[[#This Row],[id]],Tabla2[],'aux buscarv'!I$1,FALSE)</f>
        <v>94</v>
      </c>
      <c r="J2077" s="61" t="str">
        <f>VLOOKUP(Tabla14[[#This Row],[id]],Tabla2[],'aux buscarv'!J$1,FALSE)</f>
        <v>COMUNA 8</v>
      </c>
      <c r="K2077" s="61" t="str">
        <f>VLOOKUP(Tabla14[[#This Row],[id]],Tabla2[],'aux buscarv'!K$1,FALSE)</f>
        <v>VILLA SOLDATI</v>
      </c>
      <c r="L2077" s="61" t="str">
        <f>VLOOKUP(Tabla14[[#This Row],[id]],Tabla2[],'aux buscarv'!L$1,FALSE)</f>
        <v>CLUB ATLETICO VIRGEN INMACULADA</v>
      </c>
      <c r="M2077" s="61" t="str">
        <f>VLOOKUP(Tabla14[[#This Row],[id]],Tabla2[],'aux buscarv'!M$1,FALSE)</f>
        <v>AV MARIANO ACOSTA Y PASAJE C</v>
      </c>
      <c r="N2077" s="62" t="str">
        <f>VLOOKUP(Tabla14[[#This Row],[id]],Tabla2[],'aux buscarv'!N$1,FALSE)</f>
        <v>https://goo.gl/maps/KF4pABctGozN9KW77</v>
      </c>
      <c r="O2077" t="s">
        <v>151</v>
      </c>
      <c r="P2077" t="s">
        <v>151</v>
      </c>
      <c r="Q2077" t="s">
        <v>111</v>
      </c>
      <c r="R2077" s="70">
        <v>76</v>
      </c>
    </row>
    <row r="2078" spans="1:18" x14ac:dyDescent="0.25">
      <c r="A2078" t="s">
        <v>1143</v>
      </c>
      <c r="B2078" s="46">
        <f>VLOOKUP(Tabla14[[#This Row],[id]],Tabla2[],'aux buscarv'!B$1,FALSE)</f>
        <v>45043</v>
      </c>
      <c r="C2078" s="61">
        <f>VLOOKUP(Tabla14[[#This Row],[id]],Tabla2[],'aux buscarv'!C$1,FALSE)</f>
        <v>27</v>
      </c>
      <c r="D2078" s="61">
        <f>VLOOKUP(Tabla14[[#This Row],[id]],Tabla2[],'aux buscarv'!D$1,FALSE)</f>
        <v>4</v>
      </c>
      <c r="E2078" s="61">
        <f>VLOOKUP(Tabla14[[#This Row],[id]],Tabla2[],'aux buscarv'!E$1,FALSE)</f>
        <v>2023</v>
      </c>
      <c r="F2078" s="61">
        <f>VLOOKUP(Tabla14[[#This Row],[id]],Tabla2[],'aux buscarv'!F$1,FALSE)</f>
        <v>18</v>
      </c>
      <c r="G2078" s="61" t="str">
        <f>VLOOKUP(Tabla14[[#This Row],[id]],Tabla2[],'aux buscarv'!G$1,FALSE)</f>
        <v>ESTAR</v>
      </c>
      <c r="H2078" s="61" t="str">
        <f>VLOOKUP(Tabla14[[#This Row],[id]],Tabla2[],'aux buscarv'!H$1,FALSE)</f>
        <v>CABA</v>
      </c>
      <c r="I2078" s="61">
        <f>VLOOKUP(Tabla14[[#This Row],[id]],Tabla2[],'aux buscarv'!I$1,FALSE)</f>
        <v>94</v>
      </c>
      <c r="J2078" s="61" t="str">
        <f>VLOOKUP(Tabla14[[#This Row],[id]],Tabla2[],'aux buscarv'!J$1,FALSE)</f>
        <v>COMUNA 8</v>
      </c>
      <c r="K2078" s="61" t="str">
        <f>VLOOKUP(Tabla14[[#This Row],[id]],Tabla2[],'aux buscarv'!K$1,FALSE)</f>
        <v>VILLA SOLDATI</v>
      </c>
      <c r="L2078" s="61" t="str">
        <f>VLOOKUP(Tabla14[[#This Row],[id]],Tabla2[],'aux buscarv'!L$1,FALSE)</f>
        <v>CLUB ATLETICO VIRGEN INMACULADA</v>
      </c>
      <c r="M2078" s="61" t="str">
        <f>VLOOKUP(Tabla14[[#This Row],[id]],Tabla2[],'aux buscarv'!M$1,FALSE)</f>
        <v>AV MARIANO ACOSTA Y PASAJE C</v>
      </c>
      <c r="N2078" s="62" t="str">
        <f>VLOOKUP(Tabla14[[#This Row],[id]],Tabla2[],'aux buscarv'!N$1,FALSE)</f>
        <v>https://goo.gl/maps/KF4pABctGozN9KW77</v>
      </c>
      <c r="O2078" t="s">
        <v>151</v>
      </c>
      <c r="P2078" t="s">
        <v>151</v>
      </c>
      <c r="Q2078" t="s">
        <v>142</v>
      </c>
      <c r="R2078" s="70">
        <v>135</v>
      </c>
    </row>
    <row r="2079" spans="1:18" x14ac:dyDescent="0.25">
      <c r="A2079" t="s">
        <v>1120</v>
      </c>
      <c r="B2079" s="46">
        <f>VLOOKUP(Tabla14[[#This Row],[id]],Tabla2[],'aux buscarv'!B$1,FALSE)</f>
        <v>45043</v>
      </c>
      <c r="C2079" s="61">
        <f>VLOOKUP(Tabla14[[#This Row],[id]],Tabla2[],'aux buscarv'!C$1,FALSE)</f>
        <v>27</v>
      </c>
      <c r="D2079" s="61">
        <f>VLOOKUP(Tabla14[[#This Row],[id]],Tabla2[],'aux buscarv'!D$1,FALSE)</f>
        <v>4</v>
      </c>
      <c r="E2079" s="61">
        <f>VLOOKUP(Tabla14[[#This Row],[id]],Tabla2[],'aux buscarv'!E$1,FALSE)</f>
        <v>2023</v>
      </c>
      <c r="F2079" s="61">
        <f>VLOOKUP(Tabla14[[#This Row],[id]],Tabla2[],'aux buscarv'!F$1,FALSE)</f>
        <v>18</v>
      </c>
      <c r="G2079" s="61" t="str">
        <f>VLOOKUP(Tabla14[[#This Row],[id]],Tabla2[],'aux buscarv'!G$1,FALSE)</f>
        <v>DAPPTE</v>
      </c>
      <c r="H2079" s="61" t="str">
        <f>VLOOKUP(Tabla14[[#This Row],[id]],Tabla2[],'aux buscarv'!H$1,FALSE)</f>
        <v>BUENOS AIRES</v>
      </c>
      <c r="I2079" s="61">
        <f>VLOOKUP(Tabla14[[#This Row],[id]],Tabla2[],'aux buscarv'!I$1,FALSE)</f>
        <v>91</v>
      </c>
      <c r="J2079" s="61" t="str">
        <f>VLOOKUP(Tabla14[[#This Row],[id]],Tabla2[],'aux buscarv'!J$1,FALSE)</f>
        <v>LA MATANZA</v>
      </c>
      <c r="K2079" s="61" t="str">
        <f>VLOOKUP(Tabla14[[#This Row],[id]],Tabla2[],'aux buscarv'!K$1,FALSE)</f>
        <v>VIRREY DEL PINO</v>
      </c>
      <c r="L2079" s="61" t="str">
        <f>VLOOKUP(Tabla14[[#This Row],[id]],Tabla2[],'aux buscarv'!L$1,FALSE)</f>
        <v>JARDIN SAPITO RENGO</v>
      </c>
      <c r="M2079" s="61" t="str">
        <f>VLOOKUP(Tabla14[[#This Row],[id]],Tabla2[],'aux buscarv'!M$1,FALSE)</f>
        <v>CURUMALAL 8110</v>
      </c>
      <c r="N2079" s="62" t="str">
        <f>VLOOKUP(Tabla14[[#This Row],[id]],Tabla2[],'aux buscarv'!N$1,FALSE)</f>
        <v>https://goo.gl/maps/MVt8tmTAN4C3gwLV6</v>
      </c>
      <c r="O2079" t="s">
        <v>109</v>
      </c>
      <c r="P2079" t="s">
        <v>110</v>
      </c>
      <c r="Q2079" t="s">
        <v>111</v>
      </c>
      <c r="R2079" s="70">
        <v>51</v>
      </c>
    </row>
    <row r="2080" spans="1:18" x14ac:dyDescent="0.25">
      <c r="A2080" t="s">
        <v>1120</v>
      </c>
      <c r="B2080" s="46">
        <f>VLOOKUP(Tabla14[[#This Row],[id]],Tabla2[],'aux buscarv'!B$1,FALSE)</f>
        <v>45043</v>
      </c>
      <c r="C2080" s="61">
        <f>VLOOKUP(Tabla14[[#This Row],[id]],Tabla2[],'aux buscarv'!C$1,FALSE)</f>
        <v>27</v>
      </c>
      <c r="D2080" s="61">
        <f>VLOOKUP(Tabla14[[#This Row],[id]],Tabla2[],'aux buscarv'!D$1,FALSE)</f>
        <v>4</v>
      </c>
      <c r="E2080" s="61">
        <f>VLOOKUP(Tabla14[[#This Row],[id]],Tabla2[],'aux buscarv'!E$1,FALSE)</f>
        <v>2023</v>
      </c>
      <c r="F2080" s="61">
        <f>VLOOKUP(Tabla14[[#This Row],[id]],Tabla2[],'aux buscarv'!F$1,FALSE)</f>
        <v>18</v>
      </c>
      <c r="G2080" s="61" t="str">
        <f>VLOOKUP(Tabla14[[#This Row],[id]],Tabla2[],'aux buscarv'!G$1,FALSE)</f>
        <v>DAPPTE</v>
      </c>
      <c r="H2080" s="61" t="str">
        <f>VLOOKUP(Tabla14[[#This Row],[id]],Tabla2[],'aux buscarv'!H$1,FALSE)</f>
        <v>BUENOS AIRES</v>
      </c>
      <c r="I2080" s="61">
        <f>VLOOKUP(Tabla14[[#This Row],[id]],Tabla2[],'aux buscarv'!I$1,FALSE)</f>
        <v>91</v>
      </c>
      <c r="J2080" s="61" t="str">
        <f>VLOOKUP(Tabla14[[#This Row],[id]],Tabla2[],'aux buscarv'!J$1,FALSE)</f>
        <v>LA MATANZA</v>
      </c>
      <c r="K2080" s="61" t="str">
        <f>VLOOKUP(Tabla14[[#This Row],[id]],Tabla2[],'aux buscarv'!K$1,FALSE)</f>
        <v>VIRREY DEL PINO</v>
      </c>
      <c r="L2080" s="61" t="str">
        <f>VLOOKUP(Tabla14[[#This Row],[id]],Tabla2[],'aux buscarv'!L$1,FALSE)</f>
        <v>JARDIN SAPITO RENGO</v>
      </c>
      <c r="M2080" s="61" t="str">
        <f>VLOOKUP(Tabla14[[#This Row],[id]],Tabla2[],'aux buscarv'!M$1,FALSE)</f>
        <v>CURUMALAL 8110</v>
      </c>
      <c r="N2080" s="62" t="str">
        <f>VLOOKUP(Tabla14[[#This Row],[id]],Tabla2[],'aux buscarv'!N$1,FALSE)</f>
        <v>https://goo.gl/maps/MVt8tmTAN4C3gwLV6</v>
      </c>
      <c r="O2080" t="s">
        <v>109</v>
      </c>
      <c r="P2080" t="s">
        <v>110</v>
      </c>
      <c r="Q2080" t="s">
        <v>112</v>
      </c>
      <c r="R2080" s="70">
        <v>97</v>
      </c>
    </row>
    <row r="2081" spans="1:18" x14ac:dyDescent="0.25">
      <c r="A2081" t="s">
        <v>1120</v>
      </c>
      <c r="B2081" s="46">
        <f>VLOOKUP(Tabla14[[#This Row],[id]],Tabla2[],'aux buscarv'!B$1,FALSE)</f>
        <v>45043</v>
      </c>
      <c r="C2081" s="61">
        <f>VLOOKUP(Tabla14[[#This Row],[id]],Tabla2[],'aux buscarv'!C$1,FALSE)</f>
        <v>27</v>
      </c>
      <c r="D2081" s="61">
        <f>VLOOKUP(Tabla14[[#This Row],[id]],Tabla2[],'aux buscarv'!D$1,FALSE)</f>
        <v>4</v>
      </c>
      <c r="E2081" s="61">
        <f>VLOOKUP(Tabla14[[#This Row],[id]],Tabla2[],'aux buscarv'!E$1,FALSE)</f>
        <v>2023</v>
      </c>
      <c r="F2081" s="61">
        <f>VLOOKUP(Tabla14[[#This Row],[id]],Tabla2[],'aux buscarv'!F$1,FALSE)</f>
        <v>18</v>
      </c>
      <c r="G2081" s="61" t="str">
        <f>VLOOKUP(Tabla14[[#This Row],[id]],Tabla2[],'aux buscarv'!G$1,FALSE)</f>
        <v>DAPPTE</v>
      </c>
      <c r="H2081" s="61" t="str">
        <f>VLOOKUP(Tabla14[[#This Row],[id]],Tabla2[],'aux buscarv'!H$1,FALSE)</f>
        <v>BUENOS AIRES</v>
      </c>
      <c r="I2081" s="61">
        <f>VLOOKUP(Tabla14[[#This Row],[id]],Tabla2[],'aux buscarv'!I$1,FALSE)</f>
        <v>91</v>
      </c>
      <c r="J2081" s="61" t="str">
        <f>VLOOKUP(Tabla14[[#This Row],[id]],Tabla2[],'aux buscarv'!J$1,FALSE)</f>
        <v>LA MATANZA</v>
      </c>
      <c r="K2081" s="61" t="str">
        <f>VLOOKUP(Tabla14[[#This Row],[id]],Tabla2[],'aux buscarv'!K$1,FALSE)</f>
        <v>VIRREY DEL PINO</v>
      </c>
      <c r="L2081" s="61" t="str">
        <f>VLOOKUP(Tabla14[[#This Row],[id]],Tabla2[],'aux buscarv'!L$1,FALSE)</f>
        <v>JARDIN SAPITO RENGO</v>
      </c>
      <c r="M2081" s="61" t="str">
        <f>VLOOKUP(Tabla14[[#This Row],[id]],Tabla2[],'aux buscarv'!M$1,FALSE)</f>
        <v>CURUMALAL 8110</v>
      </c>
      <c r="N2081" s="62" t="str">
        <f>VLOOKUP(Tabla14[[#This Row],[id]],Tabla2[],'aux buscarv'!N$1,FALSE)</f>
        <v>https://goo.gl/maps/MVt8tmTAN4C3gwLV6</v>
      </c>
      <c r="O2081" t="s">
        <v>109</v>
      </c>
      <c r="P2081" t="s">
        <v>110</v>
      </c>
      <c r="Q2081" t="s">
        <v>120</v>
      </c>
      <c r="R2081" s="70">
        <v>36</v>
      </c>
    </row>
    <row r="2082" spans="1:18" x14ac:dyDescent="0.25">
      <c r="A2082" t="s">
        <v>1120</v>
      </c>
      <c r="B2082" s="46">
        <f>VLOOKUP(Tabla14[[#This Row],[id]],Tabla2[],'aux buscarv'!B$1,FALSE)</f>
        <v>45043</v>
      </c>
      <c r="C2082" s="61">
        <f>VLOOKUP(Tabla14[[#This Row],[id]],Tabla2[],'aux buscarv'!C$1,FALSE)</f>
        <v>27</v>
      </c>
      <c r="D2082" s="61">
        <f>VLOOKUP(Tabla14[[#This Row],[id]],Tabla2[],'aux buscarv'!D$1,FALSE)</f>
        <v>4</v>
      </c>
      <c r="E2082" s="61">
        <f>VLOOKUP(Tabla14[[#This Row],[id]],Tabla2[],'aux buscarv'!E$1,FALSE)</f>
        <v>2023</v>
      </c>
      <c r="F2082" s="61">
        <f>VLOOKUP(Tabla14[[#This Row],[id]],Tabla2[],'aux buscarv'!F$1,FALSE)</f>
        <v>18</v>
      </c>
      <c r="G2082" s="61" t="str">
        <f>VLOOKUP(Tabla14[[#This Row],[id]],Tabla2[],'aux buscarv'!G$1,FALSE)</f>
        <v>DAPPTE</v>
      </c>
      <c r="H2082" s="61" t="str">
        <f>VLOOKUP(Tabla14[[#This Row],[id]],Tabla2[],'aux buscarv'!H$1,FALSE)</f>
        <v>BUENOS AIRES</v>
      </c>
      <c r="I2082" s="61">
        <f>VLOOKUP(Tabla14[[#This Row],[id]],Tabla2[],'aux buscarv'!I$1,FALSE)</f>
        <v>91</v>
      </c>
      <c r="J2082" s="61" t="str">
        <f>VLOOKUP(Tabla14[[#This Row],[id]],Tabla2[],'aux buscarv'!J$1,FALSE)</f>
        <v>LA MATANZA</v>
      </c>
      <c r="K2082" s="61" t="str">
        <f>VLOOKUP(Tabla14[[#This Row],[id]],Tabla2[],'aux buscarv'!K$1,FALSE)</f>
        <v>VIRREY DEL PINO</v>
      </c>
      <c r="L2082" s="61" t="str">
        <f>VLOOKUP(Tabla14[[#This Row],[id]],Tabla2[],'aux buscarv'!L$1,FALSE)</f>
        <v>JARDIN SAPITO RENGO</v>
      </c>
      <c r="M2082" s="61" t="str">
        <f>VLOOKUP(Tabla14[[#This Row],[id]],Tabla2[],'aux buscarv'!M$1,FALSE)</f>
        <v>CURUMALAL 8110</v>
      </c>
      <c r="N2082" s="62" t="str">
        <f>VLOOKUP(Tabla14[[#This Row],[id]],Tabla2[],'aux buscarv'!N$1,FALSE)</f>
        <v>https://goo.gl/maps/MVt8tmTAN4C3gwLV6</v>
      </c>
      <c r="O2082" t="s">
        <v>109</v>
      </c>
      <c r="P2082" t="s">
        <v>113</v>
      </c>
      <c r="Q2082" t="s">
        <v>112</v>
      </c>
      <c r="R2082" s="70">
        <v>23</v>
      </c>
    </row>
    <row r="2083" spans="1:18" x14ac:dyDescent="0.25">
      <c r="A2083" t="s">
        <v>1120</v>
      </c>
      <c r="B2083" s="46">
        <f>VLOOKUP(Tabla14[[#This Row],[id]],Tabla2[],'aux buscarv'!B$1,FALSE)</f>
        <v>45043</v>
      </c>
      <c r="C2083" s="61">
        <f>VLOOKUP(Tabla14[[#This Row],[id]],Tabla2[],'aux buscarv'!C$1,FALSE)</f>
        <v>27</v>
      </c>
      <c r="D2083" s="61">
        <f>VLOOKUP(Tabla14[[#This Row],[id]],Tabla2[],'aux buscarv'!D$1,FALSE)</f>
        <v>4</v>
      </c>
      <c r="E2083" s="61">
        <f>VLOOKUP(Tabla14[[#This Row],[id]],Tabla2[],'aux buscarv'!E$1,FALSE)</f>
        <v>2023</v>
      </c>
      <c r="F2083" s="61">
        <f>VLOOKUP(Tabla14[[#This Row],[id]],Tabla2[],'aux buscarv'!F$1,FALSE)</f>
        <v>18</v>
      </c>
      <c r="G2083" s="61" t="str">
        <f>VLOOKUP(Tabla14[[#This Row],[id]],Tabla2[],'aux buscarv'!G$1,FALSE)</f>
        <v>DAPPTE</v>
      </c>
      <c r="H2083" s="61" t="str">
        <f>VLOOKUP(Tabla14[[#This Row],[id]],Tabla2[],'aux buscarv'!H$1,FALSE)</f>
        <v>BUENOS AIRES</v>
      </c>
      <c r="I2083" s="61">
        <f>VLOOKUP(Tabla14[[#This Row],[id]],Tabla2[],'aux buscarv'!I$1,FALSE)</f>
        <v>91</v>
      </c>
      <c r="J2083" s="61" t="str">
        <f>VLOOKUP(Tabla14[[#This Row],[id]],Tabla2[],'aux buscarv'!J$1,FALSE)</f>
        <v>LA MATANZA</v>
      </c>
      <c r="K2083" s="61" t="str">
        <f>VLOOKUP(Tabla14[[#This Row],[id]],Tabla2[],'aux buscarv'!K$1,FALSE)</f>
        <v>VIRREY DEL PINO</v>
      </c>
      <c r="L2083" s="61" t="str">
        <f>VLOOKUP(Tabla14[[#This Row],[id]],Tabla2[],'aux buscarv'!L$1,FALSE)</f>
        <v>JARDIN SAPITO RENGO</v>
      </c>
      <c r="M2083" s="61" t="str">
        <f>VLOOKUP(Tabla14[[#This Row],[id]],Tabla2[],'aux buscarv'!M$1,FALSE)</f>
        <v>CURUMALAL 8110</v>
      </c>
      <c r="N2083" s="62" t="str">
        <f>VLOOKUP(Tabla14[[#This Row],[id]],Tabla2[],'aux buscarv'!N$1,FALSE)</f>
        <v>https://goo.gl/maps/MVt8tmTAN4C3gwLV6</v>
      </c>
      <c r="O2083" t="s">
        <v>114</v>
      </c>
      <c r="P2083" t="s">
        <v>115</v>
      </c>
      <c r="Q2083" t="s">
        <v>111</v>
      </c>
      <c r="R2083" s="70">
        <v>16</v>
      </c>
    </row>
    <row r="2084" spans="1:18" x14ac:dyDescent="0.25">
      <c r="A2084" t="s">
        <v>1120</v>
      </c>
      <c r="B2084" s="46">
        <f>VLOOKUP(Tabla14[[#This Row],[id]],Tabla2[],'aux buscarv'!B$1,FALSE)</f>
        <v>45043</v>
      </c>
      <c r="C2084" s="61">
        <f>VLOOKUP(Tabla14[[#This Row],[id]],Tabla2[],'aux buscarv'!C$1,FALSE)</f>
        <v>27</v>
      </c>
      <c r="D2084" s="61">
        <f>VLOOKUP(Tabla14[[#This Row],[id]],Tabla2[],'aux buscarv'!D$1,FALSE)</f>
        <v>4</v>
      </c>
      <c r="E2084" s="61">
        <f>VLOOKUP(Tabla14[[#This Row],[id]],Tabla2[],'aux buscarv'!E$1,FALSE)</f>
        <v>2023</v>
      </c>
      <c r="F2084" s="61">
        <f>VLOOKUP(Tabla14[[#This Row],[id]],Tabla2[],'aux buscarv'!F$1,FALSE)</f>
        <v>18</v>
      </c>
      <c r="G2084" s="61" t="str">
        <f>VLOOKUP(Tabla14[[#This Row],[id]],Tabla2[],'aux buscarv'!G$1,FALSE)</f>
        <v>DAPPTE</v>
      </c>
      <c r="H2084" s="61" t="str">
        <f>VLOOKUP(Tabla14[[#This Row],[id]],Tabla2[],'aux buscarv'!H$1,FALSE)</f>
        <v>BUENOS AIRES</v>
      </c>
      <c r="I2084" s="61">
        <f>VLOOKUP(Tabla14[[#This Row],[id]],Tabla2[],'aux buscarv'!I$1,FALSE)</f>
        <v>91</v>
      </c>
      <c r="J2084" s="61" t="str">
        <f>VLOOKUP(Tabla14[[#This Row],[id]],Tabla2[],'aux buscarv'!J$1,FALSE)</f>
        <v>LA MATANZA</v>
      </c>
      <c r="K2084" s="61" t="str">
        <f>VLOOKUP(Tabla14[[#This Row],[id]],Tabla2[],'aux buscarv'!K$1,FALSE)</f>
        <v>VIRREY DEL PINO</v>
      </c>
      <c r="L2084" s="61" t="str">
        <f>VLOOKUP(Tabla14[[#This Row],[id]],Tabla2[],'aux buscarv'!L$1,FALSE)</f>
        <v>JARDIN SAPITO RENGO</v>
      </c>
      <c r="M2084" s="61" t="str">
        <f>VLOOKUP(Tabla14[[#This Row],[id]],Tabla2[],'aux buscarv'!M$1,FALSE)</f>
        <v>CURUMALAL 8110</v>
      </c>
      <c r="N2084" s="62" t="str">
        <f>VLOOKUP(Tabla14[[#This Row],[id]],Tabla2[],'aux buscarv'!N$1,FALSE)</f>
        <v>https://goo.gl/maps/MVt8tmTAN4C3gwLV6</v>
      </c>
      <c r="O2084" t="s">
        <v>114</v>
      </c>
      <c r="P2084" t="s">
        <v>123</v>
      </c>
      <c r="Q2084" t="s">
        <v>124</v>
      </c>
      <c r="R2084" s="70">
        <v>4</v>
      </c>
    </row>
    <row r="2085" spans="1:18" x14ac:dyDescent="0.25">
      <c r="A2085" t="s">
        <v>1120</v>
      </c>
      <c r="B2085" s="46">
        <f>VLOOKUP(Tabla14[[#This Row],[id]],Tabla2[],'aux buscarv'!B$1,FALSE)</f>
        <v>45043</v>
      </c>
      <c r="C2085" s="61">
        <f>VLOOKUP(Tabla14[[#This Row],[id]],Tabla2[],'aux buscarv'!C$1,FALSE)</f>
        <v>27</v>
      </c>
      <c r="D2085" s="61">
        <f>VLOOKUP(Tabla14[[#This Row],[id]],Tabla2[],'aux buscarv'!D$1,FALSE)</f>
        <v>4</v>
      </c>
      <c r="E2085" s="61">
        <f>VLOOKUP(Tabla14[[#This Row],[id]],Tabla2[],'aux buscarv'!E$1,FALSE)</f>
        <v>2023</v>
      </c>
      <c r="F2085" s="61">
        <f>VLOOKUP(Tabla14[[#This Row],[id]],Tabla2[],'aux buscarv'!F$1,FALSE)</f>
        <v>18</v>
      </c>
      <c r="G2085" s="61" t="str">
        <f>VLOOKUP(Tabla14[[#This Row],[id]],Tabla2[],'aux buscarv'!G$1,FALSE)</f>
        <v>DAPPTE</v>
      </c>
      <c r="H2085" s="61" t="str">
        <f>VLOOKUP(Tabla14[[#This Row],[id]],Tabla2[],'aux buscarv'!H$1,FALSE)</f>
        <v>BUENOS AIRES</v>
      </c>
      <c r="I2085" s="61">
        <f>VLOOKUP(Tabla14[[#This Row],[id]],Tabla2[],'aux buscarv'!I$1,FALSE)</f>
        <v>91</v>
      </c>
      <c r="J2085" s="61" t="str">
        <f>VLOOKUP(Tabla14[[#This Row],[id]],Tabla2[],'aux buscarv'!J$1,FALSE)</f>
        <v>LA MATANZA</v>
      </c>
      <c r="K2085" s="61" t="str">
        <f>VLOOKUP(Tabla14[[#This Row],[id]],Tabla2[],'aux buscarv'!K$1,FALSE)</f>
        <v>VIRREY DEL PINO</v>
      </c>
      <c r="L2085" s="61" t="str">
        <f>VLOOKUP(Tabla14[[#This Row],[id]],Tabla2[],'aux buscarv'!L$1,FALSE)</f>
        <v>JARDIN SAPITO RENGO</v>
      </c>
      <c r="M2085" s="61" t="str">
        <f>VLOOKUP(Tabla14[[#This Row],[id]],Tabla2[],'aux buscarv'!M$1,FALSE)</f>
        <v>CURUMALAL 8110</v>
      </c>
      <c r="N2085" s="62" t="str">
        <f>VLOOKUP(Tabla14[[#This Row],[id]],Tabla2[],'aux buscarv'!N$1,FALSE)</f>
        <v>https://goo.gl/maps/MVt8tmTAN4C3gwLV6</v>
      </c>
      <c r="O2085" t="s">
        <v>114</v>
      </c>
      <c r="P2085" t="s">
        <v>123</v>
      </c>
      <c r="Q2085" t="s">
        <v>111</v>
      </c>
      <c r="R2085" s="70">
        <v>91</v>
      </c>
    </row>
    <row r="2086" spans="1:18" x14ac:dyDescent="0.25">
      <c r="A2086" t="s">
        <v>1156</v>
      </c>
      <c r="B2086" s="46">
        <f>VLOOKUP(Tabla14[[#This Row],[id]],Tabla2[],'aux buscarv'!B$1,FALSE)</f>
        <v>45043</v>
      </c>
      <c r="C2086" s="61">
        <f>VLOOKUP(Tabla14[[#This Row],[id]],Tabla2[],'aux buscarv'!C$1,FALSE)</f>
        <v>27</v>
      </c>
      <c r="D2086" s="61">
        <f>VLOOKUP(Tabla14[[#This Row],[id]],Tabla2[],'aux buscarv'!D$1,FALSE)</f>
        <v>4</v>
      </c>
      <c r="E2086" s="61">
        <f>VLOOKUP(Tabla14[[#This Row],[id]],Tabla2[],'aux buscarv'!E$1,FALSE)</f>
        <v>2023</v>
      </c>
      <c r="F2086" s="61">
        <f>VLOOKUP(Tabla14[[#This Row],[id]],Tabla2[],'aux buscarv'!F$1,FALSE)</f>
        <v>18</v>
      </c>
      <c r="G2086" s="61" t="str">
        <f>VLOOKUP(Tabla14[[#This Row],[id]],Tabla2[],'aux buscarv'!G$1,FALSE)</f>
        <v>CARPAS SALUDABLES</v>
      </c>
      <c r="H2086" s="61" t="str">
        <f>VLOOKUP(Tabla14[[#This Row],[id]],Tabla2[],'aux buscarv'!H$1,FALSE)</f>
        <v>CABA</v>
      </c>
      <c r="I2086" s="61">
        <f>VLOOKUP(Tabla14[[#This Row],[id]],Tabla2[],'aux buscarv'!I$1,FALSE)</f>
        <v>96</v>
      </c>
      <c r="J2086" s="61" t="str">
        <f>VLOOKUP(Tabla14[[#This Row],[id]],Tabla2[],'aux buscarv'!J$1,FALSE)</f>
        <v>COMUNA 1</v>
      </c>
      <c r="K2086" s="61" t="str">
        <f>VLOOKUP(Tabla14[[#This Row],[id]],Tabla2[],'aux buscarv'!K$1,FALSE)</f>
        <v>RETIRO</v>
      </c>
      <c r="L2086" s="61" t="str">
        <f>VLOOKUP(Tabla14[[#This Row],[id]],Tabla2[],'aux buscarv'!L$1,FALSE)</f>
        <v>AABE</v>
      </c>
      <c r="M2086" s="61" t="str">
        <f>VLOOKUP(Tabla14[[#This Row],[id]],Tabla2[],'aux buscarv'!M$1,FALSE)</f>
        <v>AV RAMOS MEJIA 1302</v>
      </c>
      <c r="N2086" s="62" t="str">
        <f>VLOOKUP(Tabla14[[#This Row],[id]],Tabla2[],'aux buscarv'!N$1,FALSE)</f>
        <v>https://goo.gl/maps/1Dg1LaB2tuFHj8c1A</v>
      </c>
      <c r="O2086" t="s">
        <v>114</v>
      </c>
      <c r="P2086" t="s">
        <v>115</v>
      </c>
      <c r="Q2086" t="s">
        <v>111</v>
      </c>
      <c r="R2086" s="70">
        <v>125</v>
      </c>
    </row>
    <row r="2087" spans="1:18" x14ac:dyDescent="0.25">
      <c r="A2087" t="s">
        <v>1136</v>
      </c>
      <c r="B2087" s="46">
        <f>VLOOKUP(Tabla14[[#This Row],[id]],Tabla2[],'aux buscarv'!B$1,FALSE)</f>
        <v>45043</v>
      </c>
      <c r="C2087" s="61">
        <f>VLOOKUP(Tabla14[[#This Row],[id]],Tabla2[],'aux buscarv'!C$1,FALSE)</f>
        <v>27</v>
      </c>
      <c r="D2087" s="61">
        <f>VLOOKUP(Tabla14[[#This Row],[id]],Tabla2[],'aux buscarv'!D$1,FALSE)</f>
        <v>4</v>
      </c>
      <c r="E2087" s="61">
        <f>VLOOKUP(Tabla14[[#This Row],[id]],Tabla2[],'aux buscarv'!E$1,FALSE)</f>
        <v>2023</v>
      </c>
      <c r="F2087" s="61">
        <f>VLOOKUP(Tabla14[[#This Row],[id]],Tabla2[],'aux buscarv'!F$1,FALSE)</f>
        <v>18</v>
      </c>
      <c r="G2087" s="61" t="str">
        <f>VLOOKUP(Tabla14[[#This Row],[id]],Tabla2[],'aux buscarv'!G$1,FALSE)</f>
        <v>DAPPTE</v>
      </c>
      <c r="H2087" s="61" t="str">
        <f>VLOOKUP(Tabla14[[#This Row],[id]],Tabla2[],'aux buscarv'!H$1,FALSE)</f>
        <v>CABA</v>
      </c>
      <c r="I2087" s="61">
        <f>VLOOKUP(Tabla14[[#This Row],[id]],Tabla2[],'aux buscarv'!I$1,FALSE)</f>
        <v>93</v>
      </c>
      <c r="J2087" s="61" t="str">
        <f>VLOOKUP(Tabla14[[#This Row],[id]],Tabla2[],'aux buscarv'!J$1,FALSE)</f>
        <v>COMUNA 1</v>
      </c>
      <c r="K2087" s="61" t="str">
        <f>VLOOKUP(Tabla14[[#This Row],[id]],Tabla2[],'aux buscarv'!K$1,FALSE)</f>
        <v>CONSTITUCION</v>
      </c>
      <c r="L2087" s="61" t="str">
        <f>VLOOKUP(Tabla14[[#This Row],[id]],Tabla2[],'aux buscarv'!L$1,FALSE)</f>
        <v>PLAZA DE TREN CONSTITUCION HALL CENTRAL ANDEN 14</v>
      </c>
      <c r="M2087" s="61" t="str">
        <f>VLOOKUP(Tabla14[[#This Row],[id]],Tabla2[],'aux buscarv'!M$1,FALSE)</f>
        <v>BRASIL 1128</v>
      </c>
      <c r="N2087" s="62" t="str">
        <f>VLOOKUP(Tabla14[[#This Row],[id]],Tabla2[],'aux buscarv'!N$1,FALSE)</f>
        <v>https://goo.gl/maps/uprzs4Mxs4X5b2LX6</v>
      </c>
      <c r="O2087" t="s">
        <v>109</v>
      </c>
      <c r="P2087" t="s">
        <v>110</v>
      </c>
      <c r="Q2087" t="s">
        <v>111</v>
      </c>
      <c r="R2087" s="70">
        <v>109</v>
      </c>
    </row>
    <row r="2088" spans="1:18" x14ac:dyDescent="0.25">
      <c r="A2088" t="s">
        <v>1136</v>
      </c>
      <c r="B2088" s="46">
        <f>VLOOKUP(Tabla14[[#This Row],[id]],Tabla2[],'aux buscarv'!B$1,FALSE)</f>
        <v>45043</v>
      </c>
      <c r="C2088" s="61">
        <f>VLOOKUP(Tabla14[[#This Row],[id]],Tabla2[],'aux buscarv'!C$1,FALSE)</f>
        <v>27</v>
      </c>
      <c r="D2088" s="61">
        <f>VLOOKUP(Tabla14[[#This Row],[id]],Tabla2[],'aux buscarv'!D$1,FALSE)</f>
        <v>4</v>
      </c>
      <c r="E2088" s="61">
        <f>VLOOKUP(Tabla14[[#This Row],[id]],Tabla2[],'aux buscarv'!E$1,FALSE)</f>
        <v>2023</v>
      </c>
      <c r="F2088" s="61">
        <f>VLOOKUP(Tabla14[[#This Row],[id]],Tabla2[],'aux buscarv'!F$1,FALSE)</f>
        <v>18</v>
      </c>
      <c r="G2088" s="61" t="str">
        <f>VLOOKUP(Tabla14[[#This Row],[id]],Tabla2[],'aux buscarv'!G$1,FALSE)</f>
        <v>DAPPTE</v>
      </c>
      <c r="H2088" s="61" t="str">
        <f>VLOOKUP(Tabla14[[#This Row],[id]],Tabla2[],'aux buscarv'!H$1,FALSE)</f>
        <v>CABA</v>
      </c>
      <c r="I2088" s="61">
        <f>VLOOKUP(Tabla14[[#This Row],[id]],Tabla2[],'aux buscarv'!I$1,FALSE)</f>
        <v>93</v>
      </c>
      <c r="J2088" s="61" t="str">
        <f>VLOOKUP(Tabla14[[#This Row],[id]],Tabla2[],'aux buscarv'!J$1,FALSE)</f>
        <v>COMUNA 1</v>
      </c>
      <c r="K2088" s="61" t="str">
        <f>VLOOKUP(Tabla14[[#This Row],[id]],Tabla2[],'aux buscarv'!K$1,FALSE)</f>
        <v>CONSTITUCION</v>
      </c>
      <c r="L2088" s="61" t="str">
        <f>VLOOKUP(Tabla14[[#This Row],[id]],Tabla2[],'aux buscarv'!L$1,FALSE)</f>
        <v>PLAZA DE TREN CONSTITUCION HALL CENTRAL ANDEN 14</v>
      </c>
      <c r="M2088" s="61" t="str">
        <f>VLOOKUP(Tabla14[[#This Row],[id]],Tabla2[],'aux buscarv'!M$1,FALSE)</f>
        <v>BRASIL 1128</v>
      </c>
      <c r="N2088" s="62" t="str">
        <f>VLOOKUP(Tabla14[[#This Row],[id]],Tabla2[],'aux buscarv'!N$1,FALSE)</f>
        <v>https://goo.gl/maps/uprzs4Mxs4X5b2LX6</v>
      </c>
      <c r="O2088" t="s">
        <v>109</v>
      </c>
      <c r="P2088" t="s">
        <v>110</v>
      </c>
      <c r="Q2088" t="s">
        <v>112</v>
      </c>
      <c r="R2088" s="70">
        <v>192</v>
      </c>
    </row>
    <row r="2089" spans="1:18" x14ac:dyDescent="0.25">
      <c r="A2089" t="s">
        <v>1136</v>
      </c>
      <c r="B2089" s="46">
        <f>VLOOKUP(Tabla14[[#This Row],[id]],Tabla2[],'aux buscarv'!B$1,FALSE)</f>
        <v>45043</v>
      </c>
      <c r="C2089" s="61">
        <f>VLOOKUP(Tabla14[[#This Row],[id]],Tabla2[],'aux buscarv'!C$1,FALSE)</f>
        <v>27</v>
      </c>
      <c r="D2089" s="61">
        <f>VLOOKUP(Tabla14[[#This Row],[id]],Tabla2[],'aux buscarv'!D$1,FALSE)</f>
        <v>4</v>
      </c>
      <c r="E2089" s="61">
        <f>VLOOKUP(Tabla14[[#This Row],[id]],Tabla2[],'aux buscarv'!E$1,FALSE)</f>
        <v>2023</v>
      </c>
      <c r="F2089" s="61">
        <f>VLOOKUP(Tabla14[[#This Row],[id]],Tabla2[],'aux buscarv'!F$1,FALSE)</f>
        <v>18</v>
      </c>
      <c r="G2089" s="61" t="str">
        <f>VLOOKUP(Tabla14[[#This Row],[id]],Tabla2[],'aux buscarv'!G$1,FALSE)</f>
        <v>DAPPTE</v>
      </c>
      <c r="H2089" s="61" t="str">
        <f>VLOOKUP(Tabla14[[#This Row],[id]],Tabla2[],'aux buscarv'!H$1,FALSE)</f>
        <v>CABA</v>
      </c>
      <c r="I2089" s="61">
        <f>VLOOKUP(Tabla14[[#This Row],[id]],Tabla2[],'aux buscarv'!I$1,FALSE)</f>
        <v>93</v>
      </c>
      <c r="J2089" s="61" t="str">
        <f>VLOOKUP(Tabla14[[#This Row],[id]],Tabla2[],'aux buscarv'!J$1,FALSE)</f>
        <v>COMUNA 1</v>
      </c>
      <c r="K2089" s="61" t="str">
        <f>VLOOKUP(Tabla14[[#This Row],[id]],Tabla2[],'aux buscarv'!K$1,FALSE)</f>
        <v>CONSTITUCION</v>
      </c>
      <c r="L2089" s="61" t="str">
        <f>VLOOKUP(Tabla14[[#This Row],[id]],Tabla2[],'aux buscarv'!L$1,FALSE)</f>
        <v>PLAZA DE TREN CONSTITUCION HALL CENTRAL ANDEN 14</v>
      </c>
      <c r="M2089" s="61" t="str">
        <f>VLOOKUP(Tabla14[[#This Row],[id]],Tabla2[],'aux buscarv'!M$1,FALSE)</f>
        <v>BRASIL 1128</v>
      </c>
      <c r="N2089" s="62" t="str">
        <f>VLOOKUP(Tabla14[[#This Row],[id]],Tabla2[],'aux buscarv'!N$1,FALSE)</f>
        <v>https://goo.gl/maps/uprzs4Mxs4X5b2LX6</v>
      </c>
      <c r="O2089" t="s">
        <v>109</v>
      </c>
      <c r="P2089" t="s">
        <v>113</v>
      </c>
      <c r="Q2089" t="s">
        <v>112</v>
      </c>
      <c r="R2089" s="70">
        <v>38</v>
      </c>
    </row>
    <row r="2090" spans="1:18" x14ac:dyDescent="0.25">
      <c r="A2090" t="s">
        <v>1136</v>
      </c>
      <c r="B2090" s="46">
        <f>VLOOKUP(Tabla14[[#This Row],[id]],Tabla2[],'aux buscarv'!B$1,FALSE)</f>
        <v>45043</v>
      </c>
      <c r="C2090" s="61">
        <f>VLOOKUP(Tabla14[[#This Row],[id]],Tabla2[],'aux buscarv'!C$1,FALSE)</f>
        <v>27</v>
      </c>
      <c r="D2090" s="61">
        <f>VLOOKUP(Tabla14[[#This Row],[id]],Tabla2[],'aux buscarv'!D$1,FALSE)</f>
        <v>4</v>
      </c>
      <c r="E2090" s="61">
        <f>VLOOKUP(Tabla14[[#This Row],[id]],Tabla2[],'aux buscarv'!E$1,FALSE)</f>
        <v>2023</v>
      </c>
      <c r="F2090" s="61">
        <f>VLOOKUP(Tabla14[[#This Row],[id]],Tabla2[],'aux buscarv'!F$1,FALSE)</f>
        <v>18</v>
      </c>
      <c r="G2090" s="61" t="str">
        <f>VLOOKUP(Tabla14[[#This Row],[id]],Tabla2[],'aux buscarv'!G$1,FALSE)</f>
        <v>DAPPTE</v>
      </c>
      <c r="H2090" s="61" t="str">
        <f>VLOOKUP(Tabla14[[#This Row],[id]],Tabla2[],'aux buscarv'!H$1,FALSE)</f>
        <v>CABA</v>
      </c>
      <c r="I2090" s="61">
        <f>VLOOKUP(Tabla14[[#This Row],[id]],Tabla2[],'aux buscarv'!I$1,FALSE)</f>
        <v>93</v>
      </c>
      <c r="J2090" s="61" t="str">
        <f>VLOOKUP(Tabla14[[#This Row],[id]],Tabla2[],'aux buscarv'!J$1,FALSE)</f>
        <v>COMUNA 1</v>
      </c>
      <c r="K2090" s="61" t="str">
        <f>VLOOKUP(Tabla14[[#This Row],[id]],Tabla2[],'aux buscarv'!K$1,FALSE)</f>
        <v>CONSTITUCION</v>
      </c>
      <c r="L2090" s="61" t="str">
        <f>VLOOKUP(Tabla14[[#This Row],[id]],Tabla2[],'aux buscarv'!L$1,FALSE)</f>
        <v>PLAZA DE TREN CONSTITUCION HALL CENTRAL ANDEN 14</v>
      </c>
      <c r="M2090" s="61" t="str">
        <f>VLOOKUP(Tabla14[[#This Row],[id]],Tabla2[],'aux buscarv'!M$1,FALSE)</f>
        <v>BRASIL 1128</v>
      </c>
      <c r="N2090" s="62" t="str">
        <f>VLOOKUP(Tabla14[[#This Row],[id]],Tabla2[],'aux buscarv'!N$1,FALSE)</f>
        <v>https://goo.gl/maps/uprzs4Mxs4X5b2LX6</v>
      </c>
      <c r="O2090" t="s">
        <v>114</v>
      </c>
      <c r="P2090" t="s">
        <v>115</v>
      </c>
      <c r="Q2090" t="s">
        <v>111</v>
      </c>
      <c r="R2090" s="70">
        <v>34</v>
      </c>
    </row>
    <row r="2091" spans="1:18" x14ac:dyDescent="0.25">
      <c r="A2091" t="s">
        <v>1136</v>
      </c>
      <c r="B2091" s="46">
        <f>VLOOKUP(Tabla14[[#This Row],[id]],Tabla2[],'aux buscarv'!B$1,FALSE)</f>
        <v>45043</v>
      </c>
      <c r="C2091" s="61">
        <f>VLOOKUP(Tabla14[[#This Row],[id]],Tabla2[],'aux buscarv'!C$1,FALSE)</f>
        <v>27</v>
      </c>
      <c r="D2091" s="61">
        <f>VLOOKUP(Tabla14[[#This Row],[id]],Tabla2[],'aux buscarv'!D$1,FALSE)</f>
        <v>4</v>
      </c>
      <c r="E2091" s="61">
        <f>VLOOKUP(Tabla14[[#This Row],[id]],Tabla2[],'aux buscarv'!E$1,FALSE)</f>
        <v>2023</v>
      </c>
      <c r="F2091" s="61">
        <f>VLOOKUP(Tabla14[[#This Row],[id]],Tabla2[],'aux buscarv'!F$1,FALSE)</f>
        <v>18</v>
      </c>
      <c r="G2091" s="61" t="str">
        <f>VLOOKUP(Tabla14[[#This Row],[id]],Tabla2[],'aux buscarv'!G$1,FALSE)</f>
        <v>DAPPTE</v>
      </c>
      <c r="H2091" s="61" t="str">
        <f>VLOOKUP(Tabla14[[#This Row],[id]],Tabla2[],'aux buscarv'!H$1,FALSE)</f>
        <v>CABA</v>
      </c>
      <c r="I2091" s="61">
        <f>VLOOKUP(Tabla14[[#This Row],[id]],Tabla2[],'aux buscarv'!I$1,FALSE)</f>
        <v>93</v>
      </c>
      <c r="J2091" s="61" t="str">
        <f>VLOOKUP(Tabla14[[#This Row],[id]],Tabla2[],'aux buscarv'!J$1,FALSE)</f>
        <v>COMUNA 1</v>
      </c>
      <c r="K2091" s="61" t="str">
        <f>VLOOKUP(Tabla14[[#This Row],[id]],Tabla2[],'aux buscarv'!K$1,FALSE)</f>
        <v>CONSTITUCION</v>
      </c>
      <c r="L2091" s="61" t="str">
        <f>VLOOKUP(Tabla14[[#This Row],[id]],Tabla2[],'aux buscarv'!L$1,FALSE)</f>
        <v>PLAZA DE TREN CONSTITUCION HALL CENTRAL ANDEN 14</v>
      </c>
      <c r="M2091" s="61" t="str">
        <f>VLOOKUP(Tabla14[[#This Row],[id]],Tabla2[],'aux buscarv'!M$1,FALSE)</f>
        <v>BRASIL 1128</v>
      </c>
      <c r="N2091" s="62" t="str">
        <f>VLOOKUP(Tabla14[[#This Row],[id]],Tabla2[],'aux buscarv'!N$1,FALSE)</f>
        <v>https://goo.gl/maps/uprzs4Mxs4X5b2LX6</v>
      </c>
      <c r="O2091" t="s">
        <v>114</v>
      </c>
      <c r="P2091" t="s">
        <v>123</v>
      </c>
      <c r="Q2091" t="s">
        <v>124</v>
      </c>
      <c r="R2091" s="70">
        <v>4</v>
      </c>
    </row>
    <row r="2092" spans="1:18" x14ac:dyDescent="0.25">
      <c r="A2092" t="s">
        <v>1136</v>
      </c>
      <c r="B2092" s="46">
        <f>VLOOKUP(Tabla14[[#This Row],[id]],Tabla2[],'aux buscarv'!B$1,FALSE)</f>
        <v>45043</v>
      </c>
      <c r="C2092" s="61">
        <f>VLOOKUP(Tabla14[[#This Row],[id]],Tabla2[],'aux buscarv'!C$1,FALSE)</f>
        <v>27</v>
      </c>
      <c r="D2092" s="61">
        <f>VLOOKUP(Tabla14[[#This Row],[id]],Tabla2[],'aux buscarv'!D$1,FALSE)</f>
        <v>4</v>
      </c>
      <c r="E2092" s="61">
        <f>VLOOKUP(Tabla14[[#This Row],[id]],Tabla2[],'aux buscarv'!E$1,FALSE)</f>
        <v>2023</v>
      </c>
      <c r="F2092" s="61">
        <f>VLOOKUP(Tabla14[[#This Row],[id]],Tabla2[],'aux buscarv'!F$1,FALSE)</f>
        <v>18</v>
      </c>
      <c r="G2092" s="61" t="str">
        <f>VLOOKUP(Tabla14[[#This Row],[id]],Tabla2[],'aux buscarv'!G$1,FALSE)</f>
        <v>DAPPTE</v>
      </c>
      <c r="H2092" s="61" t="str">
        <f>VLOOKUP(Tabla14[[#This Row],[id]],Tabla2[],'aux buscarv'!H$1,FALSE)</f>
        <v>CABA</v>
      </c>
      <c r="I2092" s="61">
        <f>VLOOKUP(Tabla14[[#This Row],[id]],Tabla2[],'aux buscarv'!I$1,FALSE)</f>
        <v>93</v>
      </c>
      <c r="J2092" s="61" t="str">
        <f>VLOOKUP(Tabla14[[#This Row],[id]],Tabla2[],'aux buscarv'!J$1,FALSE)</f>
        <v>COMUNA 1</v>
      </c>
      <c r="K2092" s="61" t="str">
        <f>VLOOKUP(Tabla14[[#This Row],[id]],Tabla2[],'aux buscarv'!K$1,FALSE)</f>
        <v>CONSTITUCION</v>
      </c>
      <c r="L2092" s="61" t="str">
        <f>VLOOKUP(Tabla14[[#This Row],[id]],Tabla2[],'aux buscarv'!L$1,FALSE)</f>
        <v>PLAZA DE TREN CONSTITUCION HALL CENTRAL ANDEN 14</v>
      </c>
      <c r="M2092" s="61" t="str">
        <f>VLOOKUP(Tabla14[[#This Row],[id]],Tabla2[],'aux buscarv'!M$1,FALSE)</f>
        <v>BRASIL 1128</v>
      </c>
      <c r="N2092" s="62" t="str">
        <f>VLOOKUP(Tabla14[[#This Row],[id]],Tabla2[],'aux buscarv'!N$1,FALSE)</f>
        <v>https://goo.gl/maps/uprzs4Mxs4X5b2LX6</v>
      </c>
      <c r="O2092" t="s">
        <v>114</v>
      </c>
      <c r="P2092" t="s">
        <v>123</v>
      </c>
      <c r="Q2092" t="s">
        <v>111</v>
      </c>
      <c r="R2092" s="70">
        <v>71</v>
      </c>
    </row>
    <row r="2093" spans="1:18" x14ac:dyDescent="0.25">
      <c r="A2093" t="s">
        <v>1144</v>
      </c>
      <c r="B2093" s="46">
        <f>VLOOKUP(Tabla14[[#This Row],[id]],Tabla2[],'aux buscarv'!B$1,FALSE)</f>
        <v>45044</v>
      </c>
      <c r="C2093" s="61">
        <f>VLOOKUP(Tabla14[[#This Row],[id]],Tabla2[],'aux buscarv'!C$1,FALSE)</f>
        <v>28</v>
      </c>
      <c r="D2093" s="61">
        <f>VLOOKUP(Tabla14[[#This Row],[id]],Tabla2[],'aux buscarv'!D$1,FALSE)</f>
        <v>4</v>
      </c>
      <c r="E2093" s="61">
        <f>VLOOKUP(Tabla14[[#This Row],[id]],Tabla2[],'aux buscarv'!E$1,FALSE)</f>
        <v>2023</v>
      </c>
      <c r="F2093" s="61">
        <f>VLOOKUP(Tabla14[[#This Row],[id]],Tabla2[],'aux buscarv'!F$1,FALSE)</f>
        <v>18</v>
      </c>
      <c r="G2093" s="61" t="str">
        <f>VLOOKUP(Tabla14[[#This Row],[id]],Tabla2[],'aux buscarv'!G$1,FALSE)</f>
        <v>ESTAR</v>
      </c>
      <c r="H2093" s="61" t="str">
        <f>VLOOKUP(Tabla14[[#This Row],[id]],Tabla2[],'aux buscarv'!H$1,FALSE)</f>
        <v>CABA</v>
      </c>
      <c r="I2093" s="61">
        <f>VLOOKUP(Tabla14[[#This Row],[id]],Tabla2[],'aux buscarv'!I$1,FALSE)</f>
        <v>94</v>
      </c>
      <c r="J2093" s="61" t="str">
        <f>VLOOKUP(Tabla14[[#This Row],[id]],Tabla2[],'aux buscarv'!J$1,FALSE)</f>
        <v>COMUNA 8</v>
      </c>
      <c r="K2093" s="61" t="str">
        <f>VLOOKUP(Tabla14[[#This Row],[id]],Tabla2[],'aux buscarv'!K$1,FALSE)</f>
        <v>VILLA SOLDATI</v>
      </c>
      <c r="L2093" s="61" t="str">
        <f>VLOOKUP(Tabla14[[#This Row],[id]],Tabla2[],'aux buscarv'!L$1,FALSE)</f>
        <v>CLUB ATLETICO VIRGEN INMACULADA</v>
      </c>
      <c r="M2093" s="61" t="str">
        <f>VLOOKUP(Tabla14[[#This Row],[id]],Tabla2[],'aux buscarv'!M$1,FALSE)</f>
        <v>AV MARIANO ACOSTA Y PASAJE C</v>
      </c>
      <c r="N2093" s="62" t="str">
        <f>VLOOKUP(Tabla14[[#This Row],[id]],Tabla2[],'aux buscarv'!N$1,FALSE)</f>
        <v>https://goo.gl/maps/KF4pABctGozN9KW77</v>
      </c>
      <c r="O2093" t="s">
        <v>109</v>
      </c>
      <c r="P2093" t="s">
        <v>110</v>
      </c>
      <c r="Q2093" t="s">
        <v>111</v>
      </c>
      <c r="R2093" s="70">
        <v>53</v>
      </c>
    </row>
    <row r="2094" spans="1:18" x14ac:dyDescent="0.25">
      <c r="A2094" t="s">
        <v>1144</v>
      </c>
      <c r="B2094" s="46">
        <f>VLOOKUP(Tabla14[[#This Row],[id]],Tabla2[],'aux buscarv'!B$1,FALSE)</f>
        <v>45044</v>
      </c>
      <c r="C2094" s="61">
        <f>VLOOKUP(Tabla14[[#This Row],[id]],Tabla2[],'aux buscarv'!C$1,FALSE)</f>
        <v>28</v>
      </c>
      <c r="D2094" s="61">
        <f>VLOOKUP(Tabla14[[#This Row],[id]],Tabla2[],'aux buscarv'!D$1,FALSE)</f>
        <v>4</v>
      </c>
      <c r="E2094" s="61">
        <f>VLOOKUP(Tabla14[[#This Row],[id]],Tabla2[],'aux buscarv'!E$1,FALSE)</f>
        <v>2023</v>
      </c>
      <c r="F2094" s="61">
        <f>VLOOKUP(Tabla14[[#This Row],[id]],Tabla2[],'aux buscarv'!F$1,FALSE)</f>
        <v>18</v>
      </c>
      <c r="G2094" s="61" t="str">
        <f>VLOOKUP(Tabla14[[#This Row],[id]],Tabla2[],'aux buscarv'!G$1,FALSE)</f>
        <v>ESTAR</v>
      </c>
      <c r="H2094" s="61" t="str">
        <f>VLOOKUP(Tabla14[[#This Row],[id]],Tabla2[],'aux buscarv'!H$1,FALSE)</f>
        <v>CABA</v>
      </c>
      <c r="I2094" s="61">
        <f>VLOOKUP(Tabla14[[#This Row],[id]],Tabla2[],'aux buscarv'!I$1,FALSE)</f>
        <v>94</v>
      </c>
      <c r="J2094" s="61" t="str">
        <f>VLOOKUP(Tabla14[[#This Row],[id]],Tabla2[],'aux buscarv'!J$1,FALSE)</f>
        <v>COMUNA 8</v>
      </c>
      <c r="K2094" s="61" t="str">
        <f>VLOOKUP(Tabla14[[#This Row],[id]],Tabla2[],'aux buscarv'!K$1,FALSE)</f>
        <v>VILLA SOLDATI</v>
      </c>
      <c r="L2094" s="61" t="str">
        <f>VLOOKUP(Tabla14[[#This Row],[id]],Tabla2[],'aux buscarv'!L$1,FALSE)</f>
        <v>CLUB ATLETICO VIRGEN INMACULADA</v>
      </c>
      <c r="M2094" s="61" t="str">
        <f>VLOOKUP(Tabla14[[#This Row],[id]],Tabla2[],'aux buscarv'!M$1,FALSE)</f>
        <v>AV MARIANO ACOSTA Y PASAJE C</v>
      </c>
      <c r="N2094" s="62" t="str">
        <f>VLOOKUP(Tabla14[[#This Row],[id]],Tabla2[],'aux buscarv'!N$1,FALSE)</f>
        <v>https://goo.gl/maps/KF4pABctGozN9KW77</v>
      </c>
      <c r="O2094" t="s">
        <v>109</v>
      </c>
      <c r="P2094" t="s">
        <v>110</v>
      </c>
      <c r="Q2094" t="s">
        <v>112</v>
      </c>
      <c r="R2094" s="70">
        <v>82</v>
      </c>
    </row>
    <row r="2095" spans="1:18" x14ac:dyDescent="0.25">
      <c r="A2095" t="s">
        <v>1144</v>
      </c>
      <c r="B2095" s="46">
        <f>VLOOKUP(Tabla14[[#This Row],[id]],Tabla2[],'aux buscarv'!B$1,FALSE)</f>
        <v>45044</v>
      </c>
      <c r="C2095" s="61">
        <f>VLOOKUP(Tabla14[[#This Row],[id]],Tabla2[],'aux buscarv'!C$1,FALSE)</f>
        <v>28</v>
      </c>
      <c r="D2095" s="61">
        <f>VLOOKUP(Tabla14[[#This Row],[id]],Tabla2[],'aux buscarv'!D$1,FALSE)</f>
        <v>4</v>
      </c>
      <c r="E2095" s="61">
        <f>VLOOKUP(Tabla14[[#This Row],[id]],Tabla2[],'aux buscarv'!E$1,FALSE)</f>
        <v>2023</v>
      </c>
      <c r="F2095" s="61">
        <f>VLOOKUP(Tabla14[[#This Row],[id]],Tabla2[],'aux buscarv'!F$1,FALSE)</f>
        <v>18</v>
      </c>
      <c r="G2095" s="61" t="str">
        <f>VLOOKUP(Tabla14[[#This Row],[id]],Tabla2[],'aux buscarv'!G$1,FALSE)</f>
        <v>ESTAR</v>
      </c>
      <c r="H2095" s="61" t="str">
        <f>VLOOKUP(Tabla14[[#This Row],[id]],Tabla2[],'aux buscarv'!H$1,FALSE)</f>
        <v>CABA</v>
      </c>
      <c r="I2095" s="61">
        <f>VLOOKUP(Tabla14[[#This Row],[id]],Tabla2[],'aux buscarv'!I$1,FALSE)</f>
        <v>94</v>
      </c>
      <c r="J2095" s="61" t="str">
        <f>VLOOKUP(Tabla14[[#This Row],[id]],Tabla2[],'aux buscarv'!J$1,FALSE)</f>
        <v>COMUNA 8</v>
      </c>
      <c r="K2095" s="61" t="str">
        <f>VLOOKUP(Tabla14[[#This Row],[id]],Tabla2[],'aux buscarv'!K$1,FALSE)</f>
        <v>VILLA SOLDATI</v>
      </c>
      <c r="L2095" s="61" t="str">
        <f>VLOOKUP(Tabla14[[#This Row],[id]],Tabla2[],'aux buscarv'!L$1,FALSE)</f>
        <v>CLUB ATLETICO VIRGEN INMACULADA</v>
      </c>
      <c r="M2095" s="61" t="str">
        <f>VLOOKUP(Tabla14[[#This Row],[id]],Tabla2[],'aux buscarv'!M$1,FALSE)</f>
        <v>AV MARIANO ACOSTA Y PASAJE C</v>
      </c>
      <c r="N2095" s="62" t="str">
        <f>VLOOKUP(Tabla14[[#This Row],[id]],Tabla2[],'aux buscarv'!N$1,FALSE)</f>
        <v>https://goo.gl/maps/KF4pABctGozN9KW77</v>
      </c>
      <c r="O2095" t="s">
        <v>109</v>
      </c>
      <c r="P2095" t="s">
        <v>110</v>
      </c>
      <c r="Q2095" t="s">
        <v>120</v>
      </c>
      <c r="R2095" s="70">
        <v>11</v>
      </c>
    </row>
    <row r="2096" spans="1:18" x14ac:dyDescent="0.25">
      <c r="A2096" t="s">
        <v>1144</v>
      </c>
      <c r="B2096" s="46">
        <f>VLOOKUP(Tabla14[[#This Row],[id]],Tabla2[],'aux buscarv'!B$1,FALSE)</f>
        <v>45044</v>
      </c>
      <c r="C2096" s="61">
        <f>VLOOKUP(Tabla14[[#This Row],[id]],Tabla2[],'aux buscarv'!C$1,FALSE)</f>
        <v>28</v>
      </c>
      <c r="D2096" s="61">
        <f>VLOOKUP(Tabla14[[#This Row],[id]],Tabla2[],'aux buscarv'!D$1,FALSE)</f>
        <v>4</v>
      </c>
      <c r="E2096" s="61">
        <f>VLOOKUP(Tabla14[[#This Row],[id]],Tabla2[],'aux buscarv'!E$1,FALSE)</f>
        <v>2023</v>
      </c>
      <c r="F2096" s="61">
        <f>VLOOKUP(Tabla14[[#This Row],[id]],Tabla2[],'aux buscarv'!F$1,FALSE)</f>
        <v>18</v>
      </c>
      <c r="G2096" s="61" t="str">
        <f>VLOOKUP(Tabla14[[#This Row],[id]],Tabla2[],'aux buscarv'!G$1,FALSE)</f>
        <v>ESTAR</v>
      </c>
      <c r="H2096" s="61" t="str">
        <f>VLOOKUP(Tabla14[[#This Row],[id]],Tabla2[],'aux buscarv'!H$1,FALSE)</f>
        <v>CABA</v>
      </c>
      <c r="I2096" s="61">
        <f>VLOOKUP(Tabla14[[#This Row],[id]],Tabla2[],'aux buscarv'!I$1,FALSE)</f>
        <v>94</v>
      </c>
      <c r="J2096" s="61" t="str">
        <f>VLOOKUP(Tabla14[[#This Row],[id]],Tabla2[],'aux buscarv'!J$1,FALSE)</f>
        <v>COMUNA 8</v>
      </c>
      <c r="K2096" s="61" t="str">
        <f>VLOOKUP(Tabla14[[#This Row],[id]],Tabla2[],'aux buscarv'!K$1,FALSE)</f>
        <v>VILLA SOLDATI</v>
      </c>
      <c r="L2096" s="61" t="str">
        <f>VLOOKUP(Tabla14[[#This Row],[id]],Tabla2[],'aux buscarv'!L$1,FALSE)</f>
        <v>CLUB ATLETICO VIRGEN INMACULADA</v>
      </c>
      <c r="M2096" s="61" t="str">
        <f>VLOOKUP(Tabla14[[#This Row],[id]],Tabla2[],'aux buscarv'!M$1,FALSE)</f>
        <v>AV MARIANO ACOSTA Y PASAJE C</v>
      </c>
      <c r="N2096" s="62" t="str">
        <f>VLOOKUP(Tabla14[[#This Row],[id]],Tabla2[],'aux buscarv'!N$1,FALSE)</f>
        <v>https://goo.gl/maps/KF4pABctGozN9KW77</v>
      </c>
      <c r="O2096" t="s">
        <v>109</v>
      </c>
      <c r="P2096" t="s">
        <v>110</v>
      </c>
      <c r="Q2096" t="s">
        <v>121</v>
      </c>
      <c r="R2096" s="70">
        <v>8</v>
      </c>
    </row>
    <row r="2097" spans="1:18" x14ac:dyDescent="0.25">
      <c r="A2097" t="s">
        <v>1144</v>
      </c>
      <c r="B2097" s="46">
        <f>VLOOKUP(Tabla14[[#This Row],[id]],Tabla2[],'aux buscarv'!B$1,FALSE)</f>
        <v>45044</v>
      </c>
      <c r="C2097" s="61">
        <f>VLOOKUP(Tabla14[[#This Row],[id]],Tabla2[],'aux buscarv'!C$1,FALSE)</f>
        <v>28</v>
      </c>
      <c r="D2097" s="61">
        <f>VLOOKUP(Tabla14[[#This Row],[id]],Tabla2[],'aux buscarv'!D$1,FALSE)</f>
        <v>4</v>
      </c>
      <c r="E2097" s="61">
        <f>VLOOKUP(Tabla14[[#This Row],[id]],Tabla2[],'aux buscarv'!E$1,FALSE)</f>
        <v>2023</v>
      </c>
      <c r="F2097" s="61">
        <f>VLOOKUP(Tabla14[[#This Row],[id]],Tabla2[],'aux buscarv'!F$1,FALSE)</f>
        <v>18</v>
      </c>
      <c r="G2097" s="61" t="str">
        <f>VLOOKUP(Tabla14[[#This Row],[id]],Tabla2[],'aux buscarv'!G$1,FALSE)</f>
        <v>ESTAR</v>
      </c>
      <c r="H2097" s="61" t="str">
        <f>VLOOKUP(Tabla14[[#This Row],[id]],Tabla2[],'aux buscarv'!H$1,FALSE)</f>
        <v>CABA</v>
      </c>
      <c r="I2097" s="61">
        <f>VLOOKUP(Tabla14[[#This Row],[id]],Tabla2[],'aux buscarv'!I$1,FALSE)</f>
        <v>94</v>
      </c>
      <c r="J2097" s="61" t="str">
        <f>VLOOKUP(Tabla14[[#This Row],[id]],Tabla2[],'aux buscarv'!J$1,FALSE)</f>
        <v>COMUNA 8</v>
      </c>
      <c r="K2097" s="61" t="str">
        <f>VLOOKUP(Tabla14[[#This Row],[id]],Tabla2[],'aux buscarv'!K$1,FALSE)</f>
        <v>VILLA SOLDATI</v>
      </c>
      <c r="L2097" s="61" t="str">
        <f>VLOOKUP(Tabla14[[#This Row],[id]],Tabla2[],'aux buscarv'!L$1,FALSE)</f>
        <v>CLUB ATLETICO VIRGEN INMACULADA</v>
      </c>
      <c r="M2097" s="61" t="str">
        <f>VLOOKUP(Tabla14[[#This Row],[id]],Tabla2[],'aux buscarv'!M$1,FALSE)</f>
        <v>AV MARIANO ACOSTA Y PASAJE C</v>
      </c>
      <c r="N2097" s="62" t="str">
        <f>VLOOKUP(Tabla14[[#This Row],[id]],Tabla2[],'aux buscarv'!N$1,FALSE)</f>
        <v>https://goo.gl/maps/KF4pABctGozN9KW77</v>
      </c>
      <c r="O2097" t="s">
        <v>109</v>
      </c>
      <c r="P2097" t="s">
        <v>113</v>
      </c>
      <c r="Q2097" t="s">
        <v>112</v>
      </c>
      <c r="R2097" s="70">
        <v>26</v>
      </c>
    </row>
    <row r="2098" spans="1:18" x14ac:dyDescent="0.25">
      <c r="A2098" t="s">
        <v>1144</v>
      </c>
      <c r="B2098" s="46">
        <f>VLOOKUP(Tabla14[[#This Row],[id]],Tabla2[],'aux buscarv'!B$1,FALSE)</f>
        <v>45044</v>
      </c>
      <c r="C2098" s="61">
        <f>VLOOKUP(Tabla14[[#This Row],[id]],Tabla2[],'aux buscarv'!C$1,FALSE)</f>
        <v>28</v>
      </c>
      <c r="D2098" s="61">
        <f>VLOOKUP(Tabla14[[#This Row],[id]],Tabla2[],'aux buscarv'!D$1,FALSE)</f>
        <v>4</v>
      </c>
      <c r="E2098" s="61">
        <f>VLOOKUP(Tabla14[[#This Row],[id]],Tabla2[],'aux buscarv'!E$1,FALSE)</f>
        <v>2023</v>
      </c>
      <c r="F2098" s="61">
        <f>VLOOKUP(Tabla14[[#This Row],[id]],Tabla2[],'aux buscarv'!F$1,FALSE)</f>
        <v>18</v>
      </c>
      <c r="G2098" s="61" t="str">
        <f>VLOOKUP(Tabla14[[#This Row],[id]],Tabla2[],'aux buscarv'!G$1,FALSE)</f>
        <v>ESTAR</v>
      </c>
      <c r="H2098" s="61" t="str">
        <f>VLOOKUP(Tabla14[[#This Row],[id]],Tabla2[],'aux buscarv'!H$1,FALSE)</f>
        <v>CABA</v>
      </c>
      <c r="I2098" s="61">
        <f>VLOOKUP(Tabla14[[#This Row],[id]],Tabla2[],'aux buscarv'!I$1,FALSE)</f>
        <v>94</v>
      </c>
      <c r="J2098" s="61" t="str">
        <f>VLOOKUP(Tabla14[[#This Row],[id]],Tabla2[],'aux buscarv'!J$1,FALSE)</f>
        <v>COMUNA 8</v>
      </c>
      <c r="K2098" s="61" t="str">
        <f>VLOOKUP(Tabla14[[#This Row],[id]],Tabla2[],'aux buscarv'!K$1,FALSE)</f>
        <v>VILLA SOLDATI</v>
      </c>
      <c r="L2098" s="61" t="str">
        <f>VLOOKUP(Tabla14[[#This Row],[id]],Tabla2[],'aux buscarv'!L$1,FALSE)</f>
        <v>CLUB ATLETICO VIRGEN INMACULADA</v>
      </c>
      <c r="M2098" s="61" t="str">
        <f>VLOOKUP(Tabla14[[#This Row],[id]],Tabla2[],'aux buscarv'!M$1,FALSE)</f>
        <v>AV MARIANO ACOSTA Y PASAJE C</v>
      </c>
      <c r="N2098" s="62" t="str">
        <f>VLOOKUP(Tabla14[[#This Row],[id]],Tabla2[],'aux buscarv'!N$1,FALSE)</f>
        <v>https://goo.gl/maps/KF4pABctGozN9KW77</v>
      </c>
      <c r="O2098" t="s">
        <v>114</v>
      </c>
      <c r="P2098" t="s">
        <v>115</v>
      </c>
      <c r="Q2098" t="s">
        <v>111</v>
      </c>
      <c r="R2098" s="70">
        <v>52</v>
      </c>
    </row>
    <row r="2099" spans="1:18" x14ac:dyDescent="0.25">
      <c r="A2099" t="s">
        <v>1144</v>
      </c>
      <c r="B2099" s="46">
        <f>VLOOKUP(Tabla14[[#This Row],[id]],Tabla2[],'aux buscarv'!B$1,FALSE)</f>
        <v>45044</v>
      </c>
      <c r="C2099" s="61">
        <f>VLOOKUP(Tabla14[[#This Row],[id]],Tabla2[],'aux buscarv'!C$1,FALSE)</f>
        <v>28</v>
      </c>
      <c r="D2099" s="61">
        <f>VLOOKUP(Tabla14[[#This Row],[id]],Tabla2[],'aux buscarv'!D$1,FALSE)</f>
        <v>4</v>
      </c>
      <c r="E2099" s="61">
        <f>VLOOKUP(Tabla14[[#This Row],[id]],Tabla2[],'aux buscarv'!E$1,FALSE)</f>
        <v>2023</v>
      </c>
      <c r="F2099" s="61">
        <f>VLOOKUP(Tabla14[[#This Row],[id]],Tabla2[],'aux buscarv'!F$1,FALSE)</f>
        <v>18</v>
      </c>
      <c r="G2099" s="61" t="str">
        <f>VLOOKUP(Tabla14[[#This Row],[id]],Tabla2[],'aux buscarv'!G$1,FALSE)</f>
        <v>ESTAR</v>
      </c>
      <c r="H2099" s="61" t="str">
        <f>VLOOKUP(Tabla14[[#This Row],[id]],Tabla2[],'aux buscarv'!H$1,FALSE)</f>
        <v>CABA</v>
      </c>
      <c r="I2099" s="61">
        <f>VLOOKUP(Tabla14[[#This Row],[id]],Tabla2[],'aux buscarv'!I$1,FALSE)</f>
        <v>94</v>
      </c>
      <c r="J2099" s="61" t="str">
        <f>VLOOKUP(Tabla14[[#This Row],[id]],Tabla2[],'aux buscarv'!J$1,FALSE)</f>
        <v>COMUNA 8</v>
      </c>
      <c r="K2099" s="61" t="str">
        <f>VLOOKUP(Tabla14[[#This Row],[id]],Tabla2[],'aux buscarv'!K$1,FALSE)</f>
        <v>VILLA SOLDATI</v>
      </c>
      <c r="L2099" s="61" t="str">
        <f>VLOOKUP(Tabla14[[#This Row],[id]],Tabla2[],'aux buscarv'!L$1,FALSE)</f>
        <v>CLUB ATLETICO VIRGEN INMACULADA</v>
      </c>
      <c r="M2099" s="61" t="str">
        <f>VLOOKUP(Tabla14[[#This Row],[id]],Tabla2[],'aux buscarv'!M$1,FALSE)</f>
        <v>AV MARIANO ACOSTA Y PASAJE C</v>
      </c>
      <c r="N2099" s="62" t="str">
        <f>VLOOKUP(Tabla14[[#This Row],[id]],Tabla2[],'aux buscarv'!N$1,FALSE)</f>
        <v>https://goo.gl/maps/KF4pABctGozN9KW77</v>
      </c>
      <c r="O2099" t="s">
        <v>114</v>
      </c>
      <c r="P2099" t="s">
        <v>123</v>
      </c>
      <c r="Q2099" t="s">
        <v>124</v>
      </c>
      <c r="R2099" s="70">
        <v>2</v>
      </c>
    </row>
    <row r="2100" spans="1:18" x14ac:dyDescent="0.25">
      <c r="A2100" t="s">
        <v>1144</v>
      </c>
      <c r="B2100" s="46">
        <f>VLOOKUP(Tabla14[[#This Row],[id]],Tabla2[],'aux buscarv'!B$1,FALSE)</f>
        <v>45044</v>
      </c>
      <c r="C2100" s="61">
        <f>VLOOKUP(Tabla14[[#This Row],[id]],Tabla2[],'aux buscarv'!C$1,FALSE)</f>
        <v>28</v>
      </c>
      <c r="D2100" s="61">
        <f>VLOOKUP(Tabla14[[#This Row],[id]],Tabla2[],'aux buscarv'!D$1,FALSE)</f>
        <v>4</v>
      </c>
      <c r="E2100" s="61">
        <f>VLOOKUP(Tabla14[[#This Row],[id]],Tabla2[],'aux buscarv'!E$1,FALSE)</f>
        <v>2023</v>
      </c>
      <c r="F2100" s="61">
        <f>VLOOKUP(Tabla14[[#This Row],[id]],Tabla2[],'aux buscarv'!F$1,FALSE)</f>
        <v>18</v>
      </c>
      <c r="G2100" s="61" t="str">
        <f>VLOOKUP(Tabla14[[#This Row],[id]],Tabla2[],'aux buscarv'!G$1,FALSE)</f>
        <v>ESTAR</v>
      </c>
      <c r="H2100" s="61" t="str">
        <f>VLOOKUP(Tabla14[[#This Row],[id]],Tabla2[],'aux buscarv'!H$1,FALSE)</f>
        <v>CABA</v>
      </c>
      <c r="I2100" s="61">
        <f>VLOOKUP(Tabla14[[#This Row],[id]],Tabla2[],'aux buscarv'!I$1,FALSE)</f>
        <v>94</v>
      </c>
      <c r="J2100" s="61" t="str">
        <f>VLOOKUP(Tabla14[[#This Row],[id]],Tabla2[],'aux buscarv'!J$1,FALSE)</f>
        <v>COMUNA 8</v>
      </c>
      <c r="K2100" s="61" t="str">
        <f>VLOOKUP(Tabla14[[#This Row],[id]],Tabla2[],'aux buscarv'!K$1,FALSE)</f>
        <v>VILLA SOLDATI</v>
      </c>
      <c r="L2100" s="61" t="str">
        <f>VLOOKUP(Tabla14[[#This Row],[id]],Tabla2[],'aux buscarv'!L$1,FALSE)</f>
        <v>CLUB ATLETICO VIRGEN INMACULADA</v>
      </c>
      <c r="M2100" s="61" t="str">
        <f>VLOOKUP(Tabla14[[#This Row],[id]],Tabla2[],'aux buscarv'!M$1,FALSE)</f>
        <v>AV MARIANO ACOSTA Y PASAJE C</v>
      </c>
      <c r="N2100" s="62" t="str">
        <f>VLOOKUP(Tabla14[[#This Row],[id]],Tabla2[],'aux buscarv'!N$1,FALSE)</f>
        <v>https://goo.gl/maps/KF4pABctGozN9KW77</v>
      </c>
      <c r="O2100" t="s">
        <v>114</v>
      </c>
      <c r="P2100" t="s">
        <v>123</v>
      </c>
      <c r="Q2100" t="s">
        <v>111</v>
      </c>
      <c r="R2100" s="70">
        <v>67</v>
      </c>
    </row>
    <row r="2101" spans="1:18" x14ac:dyDescent="0.25">
      <c r="A2101" t="s">
        <v>1144</v>
      </c>
      <c r="B2101" s="46">
        <f>VLOOKUP(Tabla14[[#This Row],[id]],Tabla2[],'aux buscarv'!B$1,FALSE)</f>
        <v>45044</v>
      </c>
      <c r="C2101" s="61">
        <f>VLOOKUP(Tabla14[[#This Row],[id]],Tabla2[],'aux buscarv'!C$1,FALSE)</f>
        <v>28</v>
      </c>
      <c r="D2101" s="61">
        <f>VLOOKUP(Tabla14[[#This Row],[id]],Tabla2[],'aux buscarv'!D$1,FALSE)</f>
        <v>4</v>
      </c>
      <c r="E2101" s="61">
        <f>VLOOKUP(Tabla14[[#This Row],[id]],Tabla2[],'aux buscarv'!E$1,FALSE)</f>
        <v>2023</v>
      </c>
      <c r="F2101" s="61">
        <f>VLOOKUP(Tabla14[[#This Row],[id]],Tabla2[],'aux buscarv'!F$1,FALSE)</f>
        <v>18</v>
      </c>
      <c r="G2101" s="61" t="str">
        <f>VLOOKUP(Tabla14[[#This Row],[id]],Tabla2[],'aux buscarv'!G$1,FALSE)</f>
        <v>ESTAR</v>
      </c>
      <c r="H2101" s="61" t="str">
        <f>VLOOKUP(Tabla14[[#This Row],[id]],Tabla2[],'aux buscarv'!H$1,FALSE)</f>
        <v>CABA</v>
      </c>
      <c r="I2101" s="61">
        <f>VLOOKUP(Tabla14[[#This Row],[id]],Tabla2[],'aux buscarv'!I$1,FALSE)</f>
        <v>94</v>
      </c>
      <c r="J2101" s="61" t="str">
        <f>VLOOKUP(Tabla14[[#This Row],[id]],Tabla2[],'aux buscarv'!J$1,FALSE)</f>
        <v>COMUNA 8</v>
      </c>
      <c r="K2101" s="61" t="str">
        <f>VLOOKUP(Tabla14[[#This Row],[id]],Tabla2[],'aux buscarv'!K$1,FALSE)</f>
        <v>VILLA SOLDATI</v>
      </c>
      <c r="L2101" s="61" t="str">
        <f>VLOOKUP(Tabla14[[#This Row],[id]],Tabla2[],'aux buscarv'!L$1,FALSE)</f>
        <v>CLUB ATLETICO VIRGEN INMACULADA</v>
      </c>
      <c r="M2101" s="61" t="str">
        <f>VLOOKUP(Tabla14[[#This Row],[id]],Tabla2[],'aux buscarv'!M$1,FALSE)</f>
        <v>AV MARIANO ACOSTA Y PASAJE C</v>
      </c>
      <c r="N2101" s="62" t="str">
        <f>VLOOKUP(Tabla14[[#This Row],[id]],Tabla2[],'aux buscarv'!N$1,FALSE)</f>
        <v>https://goo.gl/maps/KF4pABctGozN9KW77</v>
      </c>
      <c r="O2101" t="s">
        <v>129</v>
      </c>
      <c r="P2101" t="s">
        <v>1022</v>
      </c>
      <c r="Q2101" t="s">
        <v>111</v>
      </c>
      <c r="R2101" s="70">
        <v>25</v>
      </c>
    </row>
    <row r="2102" spans="1:18" x14ac:dyDescent="0.25">
      <c r="A2102" t="s">
        <v>1144</v>
      </c>
      <c r="B2102" s="46">
        <f>VLOOKUP(Tabla14[[#This Row],[id]],Tabla2[],'aux buscarv'!B$1,FALSE)</f>
        <v>45044</v>
      </c>
      <c r="C2102" s="61">
        <f>VLOOKUP(Tabla14[[#This Row],[id]],Tabla2[],'aux buscarv'!C$1,FALSE)</f>
        <v>28</v>
      </c>
      <c r="D2102" s="61">
        <f>VLOOKUP(Tabla14[[#This Row],[id]],Tabla2[],'aux buscarv'!D$1,FALSE)</f>
        <v>4</v>
      </c>
      <c r="E2102" s="61">
        <f>VLOOKUP(Tabla14[[#This Row],[id]],Tabla2[],'aux buscarv'!E$1,FALSE)</f>
        <v>2023</v>
      </c>
      <c r="F2102" s="61">
        <f>VLOOKUP(Tabla14[[#This Row],[id]],Tabla2[],'aux buscarv'!F$1,FALSE)</f>
        <v>18</v>
      </c>
      <c r="G2102" s="61" t="str">
        <f>VLOOKUP(Tabla14[[#This Row],[id]],Tabla2[],'aux buscarv'!G$1,FALSE)</f>
        <v>ESTAR</v>
      </c>
      <c r="H2102" s="61" t="str">
        <f>VLOOKUP(Tabla14[[#This Row],[id]],Tabla2[],'aux buscarv'!H$1,FALSE)</f>
        <v>CABA</v>
      </c>
      <c r="I2102" s="61">
        <f>VLOOKUP(Tabla14[[#This Row],[id]],Tabla2[],'aux buscarv'!I$1,FALSE)</f>
        <v>94</v>
      </c>
      <c r="J2102" s="61" t="str">
        <f>VLOOKUP(Tabla14[[#This Row],[id]],Tabla2[],'aux buscarv'!J$1,FALSE)</f>
        <v>COMUNA 8</v>
      </c>
      <c r="K2102" s="61" t="str">
        <f>VLOOKUP(Tabla14[[#This Row],[id]],Tabla2[],'aux buscarv'!K$1,FALSE)</f>
        <v>VILLA SOLDATI</v>
      </c>
      <c r="L2102" s="61" t="str">
        <f>VLOOKUP(Tabla14[[#This Row],[id]],Tabla2[],'aux buscarv'!L$1,FALSE)</f>
        <v>CLUB ATLETICO VIRGEN INMACULADA</v>
      </c>
      <c r="M2102" s="61" t="str">
        <f>VLOOKUP(Tabla14[[#This Row],[id]],Tabla2[],'aux buscarv'!M$1,FALSE)</f>
        <v>AV MARIANO ACOSTA Y PASAJE C</v>
      </c>
      <c r="N2102" s="62" t="str">
        <f>VLOOKUP(Tabla14[[#This Row],[id]],Tabla2[],'aux buscarv'!N$1,FALSE)</f>
        <v>https://goo.gl/maps/KF4pABctGozN9KW77</v>
      </c>
      <c r="O2102" t="s">
        <v>129</v>
      </c>
      <c r="P2102" t="s">
        <v>1022</v>
      </c>
      <c r="Q2102" t="s">
        <v>131</v>
      </c>
      <c r="R2102" s="70">
        <v>2</v>
      </c>
    </row>
    <row r="2103" spans="1:18" x14ac:dyDescent="0.25">
      <c r="A2103" t="s">
        <v>1144</v>
      </c>
      <c r="B2103" s="46">
        <f>VLOOKUP(Tabla14[[#This Row],[id]],Tabla2[],'aux buscarv'!B$1,FALSE)</f>
        <v>45044</v>
      </c>
      <c r="C2103" s="61">
        <f>VLOOKUP(Tabla14[[#This Row],[id]],Tabla2[],'aux buscarv'!C$1,FALSE)</f>
        <v>28</v>
      </c>
      <c r="D2103" s="61">
        <f>VLOOKUP(Tabla14[[#This Row],[id]],Tabla2[],'aux buscarv'!D$1,FALSE)</f>
        <v>4</v>
      </c>
      <c r="E2103" s="61">
        <f>VLOOKUP(Tabla14[[#This Row],[id]],Tabla2[],'aux buscarv'!E$1,FALSE)</f>
        <v>2023</v>
      </c>
      <c r="F2103" s="61">
        <f>VLOOKUP(Tabla14[[#This Row],[id]],Tabla2[],'aux buscarv'!F$1,FALSE)</f>
        <v>18</v>
      </c>
      <c r="G2103" s="61" t="str">
        <f>VLOOKUP(Tabla14[[#This Row],[id]],Tabla2[],'aux buscarv'!G$1,FALSE)</f>
        <v>ESTAR</v>
      </c>
      <c r="H2103" s="61" t="str">
        <f>VLOOKUP(Tabla14[[#This Row],[id]],Tabla2[],'aux buscarv'!H$1,FALSE)</f>
        <v>CABA</v>
      </c>
      <c r="I2103" s="61">
        <f>VLOOKUP(Tabla14[[#This Row],[id]],Tabla2[],'aux buscarv'!I$1,FALSE)</f>
        <v>94</v>
      </c>
      <c r="J2103" s="61" t="str">
        <f>VLOOKUP(Tabla14[[#This Row],[id]],Tabla2[],'aux buscarv'!J$1,FALSE)</f>
        <v>COMUNA 8</v>
      </c>
      <c r="K2103" s="61" t="str">
        <f>VLOOKUP(Tabla14[[#This Row],[id]],Tabla2[],'aux buscarv'!K$1,FALSE)</f>
        <v>VILLA SOLDATI</v>
      </c>
      <c r="L2103" s="61" t="str">
        <f>VLOOKUP(Tabla14[[#This Row],[id]],Tabla2[],'aux buscarv'!L$1,FALSE)</f>
        <v>CLUB ATLETICO VIRGEN INMACULADA</v>
      </c>
      <c r="M2103" s="61" t="str">
        <f>VLOOKUP(Tabla14[[#This Row],[id]],Tabla2[],'aux buscarv'!M$1,FALSE)</f>
        <v>AV MARIANO ACOSTA Y PASAJE C</v>
      </c>
      <c r="N2103" s="62" t="str">
        <f>VLOOKUP(Tabla14[[#This Row],[id]],Tabla2[],'aux buscarv'!N$1,FALSE)</f>
        <v>https://goo.gl/maps/KF4pABctGozN9KW77</v>
      </c>
      <c r="O2103" t="s">
        <v>129</v>
      </c>
      <c r="P2103" t="s">
        <v>1022</v>
      </c>
      <c r="Q2103" t="s">
        <v>132</v>
      </c>
      <c r="R2103" s="70">
        <v>21</v>
      </c>
    </row>
    <row r="2104" spans="1:18" x14ac:dyDescent="0.25">
      <c r="A2104" t="s">
        <v>1144</v>
      </c>
      <c r="B2104" s="46">
        <f>VLOOKUP(Tabla14[[#This Row],[id]],Tabla2[],'aux buscarv'!B$1,FALSE)</f>
        <v>45044</v>
      </c>
      <c r="C2104" s="61">
        <f>VLOOKUP(Tabla14[[#This Row],[id]],Tabla2[],'aux buscarv'!C$1,FALSE)</f>
        <v>28</v>
      </c>
      <c r="D2104" s="61">
        <f>VLOOKUP(Tabla14[[#This Row],[id]],Tabla2[],'aux buscarv'!D$1,FALSE)</f>
        <v>4</v>
      </c>
      <c r="E2104" s="61">
        <f>VLOOKUP(Tabla14[[#This Row],[id]],Tabla2[],'aux buscarv'!E$1,FALSE)</f>
        <v>2023</v>
      </c>
      <c r="F2104" s="61">
        <f>VLOOKUP(Tabla14[[#This Row],[id]],Tabla2[],'aux buscarv'!F$1,FALSE)</f>
        <v>18</v>
      </c>
      <c r="G2104" s="61" t="str">
        <f>VLOOKUP(Tabla14[[#This Row],[id]],Tabla2[],'aux buscarv'!G$1,FALSE)</f>
        <v>ESTAR</v>
      </c>
      <c r="H2104" s="61" t="str">
        <f>VLOOKUP(Tabla14[[#This Row],[id]],Tabla2[],'aux buscarv'!H$1,FALSE)</f>
        <v>CABA</v>
      </c>
      <c r="I2104" s="61">
        <f>VLOOKUP(Tabla14[[#This Row],[id]],Tabla2[],'aux buscarv'!I$1,FALSE)</f>
        <v>94</v>
      </c>
      <c r="J2104" s="61" t="str">
        <f>VLOOKUP(Tabla14[[#This Row],[id]],Tabla2[],'aux buscarv'!J$1,FALSE)</f>
        <v>COMUNA 8</v>
      </c>
      <c r="K2104" s="61" t="str">
        <f>VLOOKUP(Tabla14[[#This Row],[id]],Tabla2[],'aux buscarv'!K$1,FALSE)</f>
        <v>VILLA SOLDATI</v>
      </c>
      <c r="L2104" s="61" t="str">
        <f>VLOOKUP(Tabla14[[#This Row],[id]],Tabla2[],'aux buscarv'!L$1,FALSE)</f>
        <v>CLUB ATLETICO VIRGEN INMACULADA</v>
      </c>
      <c r="M2104" s="61" t="str">
        <f>VLOOKUP(Tabla14[[#This Row],[id]],Tabla2[],'aux buscarv'!M$1,FALSE)</f>
        <v>AV MARIANO ACOSTA Y PASAJE C</v>
      </c>
      <c r="N2104" s="62" t="str">
        <f>VLOOKUP(Tabla14[[#This Row],[id]],Tabla2[],'aux buscarv'!N$1,FALSE)</f>
        <v>https://goo.gl/maps/KF4pABctGozN9KW77</v>
      </c>
      <c r="O2104" t="s">
        <v>129</v>
      </c>
      <c r="P2104" t="s">
        <v>1022</v>
      </c>
      <c r="Q2104" t="s">
        <v>133</v>
      </c>
      <c r="R2104" s="70">
        <v>2</v>
      </c>
    </row>
    <row r="2105" spans="1:18" x14ac:dyDescent="0.25">
      <c r="A2105" t="s">
        <v>1144</v>
      </c>
      <c r="B2105" s="46">
        <f>VLOOKUP(Tabla14[[#This Row],[id]],Tabla2[],'aux buscarv'!B$1,FALSE)</f>
        <v>45044</v>
      </c>
      <c r="C2105" s="61">
        <f>VLOOKUP(Tabla14[[#This Row],[id]],Tabla2[],'aux buscarv'!C$1,FALSE)</f>
        <v>28</v>
      </c>
      <c r="D2105" s="61">
        <f>VLOOKUP(Tabla14[[#This Row],[id]],Tabla2[],'aux buscarv'!D$1,FALSE)</f>
        <v>4</v>
      </c>
      <c r="E2105" s="61">
        <f>VLOOKUP(Tabla14[[#This Row],[id]],Tabla2[],'aux buscarv'!E$1,FALSE)</f>
        <v>2023</v>
      </c>
      <c r="F2105" s="61">
        <f>VLOOKUP(Tabla14[[#This Row],[id]],Tabla2[],'aux buscarv'!F$1,FALSE)</f>
        <v>18</v>
      </c>
      <c r="G2105" s="61" t="str">
        <f>VLOOKUP(Tabla14[[#This Row],[id]],Tabla2[],'aux buscarv'!G$1,FALSE)</f>
        <v>ESTAR</v>
      </c>
      <c r="H2105" s="61" t="str">
        <f>VLOOKUP(Tabla14[[#This Row],[id]],Tabla2[],'aux buscarv'!H$1,FALSE)</f>
        <v>CABA</v>
      </c>
      <c r="I2105" s="61">
        <f>VLOOKUP(Tabla14[[#This Row],[id]],Tabla2[],'aux buscarv'!I$1,FALSE)</f>
        <v>94</v>
      </c>
      <c r="J2105" s="61" t="str">
        <f>VLOOKUP(Tabla14[[#This Row],[id]],Tabla2[],'aux buscarv'!J$1,FALSE)</f>
        <v>COMUNA 8</v>
      </c>
      <c r="K2105" s="61" t="str">
        <f>VLOOKUP(Tabla14[[#This Row],[id]],Tabla2[],'aux buscarv'!K$1,FALSE)</f>
        <v>VILLA SOLDATI</v>
      </c>
      <c r="L2105" s="61" t="str">
        <f>VLOOKUP(Tabla14[[#This Row],[id]],Tabla2[],'aux buscarv'!L$1,FALSE)</f>
        <v>CLUB ATLETICO VIRGEN INMACULADA</v>
      </c>
      <c r="M2105" s="61" t="str">
        <f>VLOOKUP(Tabla14[[#This Row],[id]],Tabla2[],'aux buscarv'!M$1,FALSE)</f>
        <v>AV MARIANO ACOSTA Y PASAJE C</v>
      </c>
      <c r="N2105" s="62" t="str">
        <f>VLOOKUP(Tabla14[[#This Row],[id]],Tabla2[],'aux buscarv'!N$1,FALSE)</f>
        <v>https://goo.gl/maps/KF4pABctGozN9KW77</v>
      </c>
      <c r="O2105" t="s">
        <v>129</v>
      </c>
      <c r="P2105" t="s">
        <v>1022</v>
      </c>
      <c r="Q2105" t="s">
        <v>134</v>
      </c>
      <c r="R2105" s="70">
        <v>4</v>
      </c>
    </row>
    <row r="2106" spans="1:18" x14ac:dyDescent="0.25">
      <c r="A2106" t="s">
        <v>1144</v>
      </c>
      <c r="B2106" s="46">
        <f>VLOOKUP(Tabla14[[#This Row],[id]],Tabla2[],'aux buscarv'!B$1,FALSE)</f>
        <v>45044</v>
      </c>
      <c r="C2106" s="61">
        <f>VLOOKUP(Tabla14[[#This Row],[id]],Tabla2[],'aux buscarv'!C$1,FALSE)</f>
        <v>28</v>
      </c>
      <c r="D2106" s="61">
        <f>VLOOKUP(Tabla14[[#This Row],[id]],Tabla2[],'aux buscarv'!D$1,FALSE)</f>
        <v>4</v>
      </c>
      <c r="E2106" s="61">
        <f>VLOOKUP(Tabla14[[#This Row],[id]],Tabla2[],'aux buscarv'!E$1,FALSE)</f>
        <v>2023</v>
      </c>
      <c r="F2106" s="61">
        <f>VLOOKUP(Tabla14[[#This Row],[id]],Tabla2[],'aux buscarv'!F$1,FALSE)</f>
        <v>18</v>
      </c>
      <c r="G2106" s="61" t="str">
        <f>VLOOKUP(Tabla14[[#This Row],[id]],Tabla2[],'aux buscarv'!G$1,FALSE)</f>
        <v>ESTAR</v>
      </c>
      <c r="H2106" s="61" t="str">
        <f>VLOOKUP(Tabla14[[#This Row],[id]],Tabla2[],'aux buscarv'!H$1,FALSE)</f>
        <v>CABA</v>
      </c>
      <c r="I2106" s="61">
        <f>VLOOKUP(Tabla14[[#This Row],[id]],Tabla2[],'aux buscarv'!I$1,FALSE)</f>
        <v>94</v>
      </c>
      <c r="J2106" s="61" t="str">
        <f>VLOOKUP(Tabla14[[#This Row],[id]],Tabla2[],'aux buscarv'!J$1,FALSE)</f>
        <v>COMUNA 8</v>
      </c>
      <c r="K2106" s="61" t="str">
        <f>VLOOKUP(Tabla14[[#This Row],[id]],Tabla2[],'aux buscarv'!K$1,FALSE)</f>
        <v>VILLA SOLDATI</v>
      </c>
      <c r="L2106" s="61" t="str">
        <f>VLOOKUP(Tabla14[[#This Row],[id]],Tabla2[],'aux buscarv'!L$1,FALSE)</f>
        <v>CLUB ATLETICO VIRGEN INMACULADA</v>
      </c>
      <c r="M2106" s="61" t="str">
        <f>VLOOKUP(Tabla14[[#This Row],[id]],Tabla2[],'aux buscarv'!M$1,FALSE)</f>
        <v>AV MARIANO ACOSTA Y PASAJE C</v>
      </c>
      <c r="N2106" s="62" t="str">
        <f>VLOOKUP(Tabla14[[#This Row],[id]],Tabla2[],'aux buscarv'!N$1,FALSE)</f>
        <v>https://goo.gl/maps/KF4pABctGozN9KW77</v>
      </c>
      <c r="O2106" t="s">
        <v>129</v>
      </c>
      <c r="P2106" t="s">
        <v>1023</v>
      </c>
      <c r="Q2106" t="s">
        <v>111</v>
      </c>
      <c r="R2106" s="70">
        <v>27</v>
      </c>
    </row>
    <row r="2107" spans="1:18" x14ac:dyDescent="0.25">
      <c r="A2107" t="s">
        <v>1144</v>
      </c>
      <c r="B2107" s="46">
        <f>VLOOKUP(Tabla14[[#This Row],[id]],Tabla2[],'aux buscarv'!B$1,FALSE)</f>
        <v>45044</v>
      </c>
      <c r="C2107" s="61">
        <f>VLOOKUP(Tabla14[[#This Row],[id]],Tabla2[],'aux buscarv'!C$1,FALSE)</f>
        <v>28</v>
      </c>
      <c r="D2107" s="61">
        <f>VLOOKUP(Tabla14[[#This Row],[id]],Tabla2[],'aux buscarv'!D$1,FALSE)</f>
        <v>4</v>
      </c>
      <c r="E2107" s="61">
        <f>VLOOKUP(Tabla14[[#This Row],[id]],Tabla2[],'aux buscarv'!E$1,FALSE)</f>
        <v>2023</v>
      </c>
      <c r="F2107" s="61">
        <f>VLOOKUP(Tabla14[[#This Row],[id]],Tabla2[],'aux buscarv'!F$1,FALSE)</f>
        <v>18</v>
      </c>
      <c r="G2107" s="61" t="str">
        <f>VLOOKUP(Tabla14[[#This Row],[id]],Tabla2[],'aux buscarv'!G$1,FALSE)</f>
        <v>ESTAR</v>
      </c>
      <c r="H2107" s="61" t="str">
        <f>VLOOKUP(Tabla14[[#This Row],[id]],Tabla2[],'aux buscarv'!H$1,FALSE)</f>
        <v>CABA</v>
      </c>
      <c r="I2107" s="61">
        <f>VLOOKUP(Tabla14[[#This Row],[id]],Tabla2[],'aux buscarv'!I$1,FALSE)</f>
        <v>94</v>
      </c>
      <c r="J2107" s="61" t="str">
        <f>VLOOKUP(Tabla14[[#This Row],[id]],Tabla2[],'aux buscarv'!J$1,FALSE)</f>
        <v>COMUNA 8</v>
      </c>
      <c r="K2107" s="61" t="str">
        <f>VLOOKUP(Tabla14[[#This Row],[id]],Tabla2[],'aux buscarv'!K$1,FALSE)</f>
        <v>VILLA SOLDATI</v>
      </c>
      <c r="L2107" s="61" t="str">
        <f>VLOOKUP(Tabla14[[#This Row],[id]],Tabla2[],'aux buscarv'!L$1,FALSE)</f>
        <v>CLUB ATLETICO VIRGEN INMACULADA</v>
      </c>
      <c r="M2107" s="61" t="str">
        <f>VLOOKUP(Tabla14[[#This Row],[id]],Tabla2[],'aux buscarv'!M$1,FALSE)</f>
        <v>AV MARIANO ACOSTA Y PASAJE C</v>
      </c>
      <c r="N2107" s="62" t="str">
        <f>VLOOKUP(Tabla14[[#This Row],[id]],Tabla2[],'aux buscarv'!N$1,FALSE)</f>
        <v>https://goo.gl/maps/KF4pABctGozN9KW77</v>
      </c>
      <c r="O2107" t="s">
        <v>129</v>
      </c>
      <c r="P2107" t="s">
        <v>1025</v>
      </c>
      <c r="Q2107" t="s">
        <v>111</v>
      </c>
      <c r="R2107" s="70">
        <v>36</v>
      </c>
    </row>
    <row r="2108" spans="1:18" x14ac:dyDescent="0.25">
      <c r="A2108" t="s">
        <v>1144</v>
      </c>
      <c r="B2108" s="46">
        <f>VLOOKUP(Tabla14[[#This Row],[id]],Tabla2[],'aux buscarv'!B$1,FALSE)</f>
        <v>45044</v>
      </c>
      <c r="C2108" s="61">
        <f>VLOOKUP(Tabla14[[#This Row],[id]],Tabla2[],'aux buscarv'!C$1,FALSE)</f>
        <v>28</v>
      </c>
      <c r="D2108" s="61">
        <f>VLOOKUP(Tabla14[[#This Row],[id]],Tabla2[],'aux buscarv'!D$1,FALSE)</f>
        <v>4</v>
      </c>
      <c r="E2108" s="61">
        <f>VLOOKUP(Tabla14[[#This Row],[id]],Tabla2[],'aux buscarv'!E$1,FALSE)</f>
        <v>2023</v>
      </c>
      <c r="F2108" s="61">
        <f>VLOOKUP(Tabla14[[#This Row],[id]],Tabla2[],'aux buscarv'!F$1,FALSE)</f>
        <v>18</v>
      </c>
      <c r="G2108" s="61" t="str">
        <f>VLOOKUP(Tabla14[[#This Row],[id]],Tabla2[],'aux buscarv'!G$1,FALSE)</f>
        <v>ESTAR</v>
      </c>
      <c r="H2108" s="61" t="str">
        <f>VLOOKUP(Tabla14[[#This Row],[id]],Tabla2[],'aux buscarv'!H$1,FALSE)</f>
        <v>CABA</v>
      </c>
      <c r="I2108" s="61">
        <f>VLOOKUP(Tabla14[[#This Row],[id]],Tabla2[],'aux buscarv'!I$1,FALSE)</f>
        <v>94</v>
      </c>
      <c r="J2108" s="61" t="str">
        <f>VLOOKUP(Tabla14[[#This Row],[id]],Tabla2[],'aux buscarv'!J$1,FALSE)</f>
        <v>COMUNA 8</v>
      </c>
      <c r="K2108" s="61" t="str">
        <f>VLOOKUP(Tabla14[[#This Row],[id]],Tabla2[],'aux buscarv'!K$1,FALSE)</f>
        <v>VILLA SOLDATI</v>
      </c>
      <c r="L2108" s="61" t="str">
        <f>VLOOKUP(Tabla14[[#This Row],[id]],Tabla2[],'aux buscarv'!L$1,FALSE)</f>
        <v>CLUB ATLETICO VIRGEN INMACULADA</v>
      </c>
      <c r="M2108" s="61" t="str">
        <f>VLOOKUP(Tabla14[[#This Row],[id]],Tabla2[],'aux buscarv'!M$1,FALSE)</f>
        <v>AV MARIANO ACOSTA Y PASAJE C</v>
      </c>
      <c r="N2108" s="62" t="str">
        <f>VLOOKUP(Tabla14[[#This Row],[id]],Tabla2[],'aux buscarv'!N$1,FALSE)</f>
        <v>https://goo.gl/maps/KF4pABctGozN9KW77</v>
      </c>
      <c r="O2108" t="s">
        <v>129</v>
      </c>
      <c r="P2108" t="s">
        <v>137</v>
      </c>
      <c r="Q2108" t="s">
        <v>111</v>
      </c>
      <c r="R2108" s="70">
        <v>14</v>
      </c>
    </row>
    <row r="2109" spans="1:18" x14ac:dyDescent="0.25">
      <c r="A2109" t="s">
        <v>1144</v>
      </c>
      <c r="B2109" s="46">
        <f>VLOOKUP(Tabla14[[#This Row],[id]],Tabla2[],'aux buscarv'!B$1,FALSE)</f>
        <v>45044</v>
      </c>
      <c r="C2109" s="61">
        <f>VLOOKUP(Tabla14[[#This Row],[id]],Tabla2[],'aux buscarv'!C$1,FALSE)</f>
        <v>28</v>
      </c>
      <c r="D2109" s="61">
        <f>VLOOKUP(Tabla14[[#This Row],[id]],Tabla2[],'aux buscarv'!D$1,FALSE)</f>
        <v>4</v>
      </c>
      <c r="E2109" s="61">
        <f>VLOOKUP(Tabla14[[#This Row],[id]],Tabla2[],'aux buscarv'!E$1,FALSE)</f>
        <v>2023</v>
      </c>
      <c r="F2109" s="61">
        <f>VLOOKUP(Tabla14[[#This Row],[id]],Tabla2[],'aux buscarv'!F$1,FALSE)</f>
        <v>18</v>
      </c>
      <c r="G2109" s="61" t="str">
        <f>VLOOKUP(Tabla14[[#This Row],[id]],Tabla2[],'aux buscarv'!G$1,FALSE)</f>
        <v>ESTAR</v>
      </c>
      <c r="H2109" s="61" t="str">
        <f>VLOOKUP(Tabla14[[#This Row],[id]],Tabla2[],'aux buscarv'!H$1,FALSE)</f>
        <v>CABA</v>
      </c>
      <c r="I2109" s="61">
        <f>VLOOKUP(Tabla14[[#This Row],[id]],Tabla2[],'aux buscarv'!I$1,FALSE)</f>
        <v>94</v>
      </c>
      <c r="J2109" s="61" t="str">
        <f>VLOOKUP(Tabla14[[#This Row],[id]],Tabla2[],'aux buscarv'!J$1,FALSE)</f>
        <v>COMUNA 8</v>
      </c>
      <c r="K2109" s="61" t="str">
        <f>VLOOKUP(Tabla14[[#This Row],[id]],Tabla2[],'aux buscarv'!K$1,FALSE)</f>
        <v>VILLA SOLDATI</v>
      </c>
      <c r="L2109" s="61" t="str">
        <f>VLOOKUP(Tabla14[[#This Row],[id]],Tabla2[],'aux buscarv'!L$1,FALSE)</f>
        <v>CLUB ATLETICO VIRGEN INMACULADA</v>
      </c>
      <c r="M2109" s="61" t="str">
        <f>VLOOKUP(Tabla14[[#This Row],[id]],Tabla2[],'aux buscarv'!M$1,FALSE)</f>
        <v>AV MARIANO ACOSTA Y PASAJE C</v>
      </c>
      <c r="N2109" s="62" t="str">
        <f>VLOOKUP(Tabla14[[#This Row],[id]],Tabla2[],'aux buscarv'!N$1,FALSE)</f>
        <v>https://goo.gl/maps/KF4pABctGozN9KW77</v>
      </c>
      <c r="O2109" t="s">
        <v>129</v>
      </c>
      <c r="P2109" t="s">
        <v>137</v>
      </c>
      <c r="Q2109" t="s">
        <v>138</v>
      </c>
      <c r="R2109" s="70">
        <v>1</v>
      </c>
    </row>
    <row r="2110" spans="1:18" x14ac:dyDescent="0.25">
      <c r="A2110" t="s">
        <v>1144</v>
      </c>
      <c r="B2110" s="46">
        <f>VLOOKUP(Tabla14[[#This Row],[id]],Tabla2[],'aux buscarv'!B$1,FALSE)</f>
        <v>45044</v>
      </c>
      <c r="C2110" s="61">
        <f>VLOOKUP(Tabla14[[#This Row],[id]],Tabla2[],'aux buscarv'!C$1,FALSE)</f>
        <v>28</v>
      </c>
      <c r="D2110" s="61">
        <f>VLOOKUP(Tabla14[[#This Row],[id]],Tabla2[],'aux buscarv'!D$1,FALSE)</f>
        <v>4</v>
      </c>
      <c r="E2110" s="61">
        <f>VLOOKUP(Tabla14[[#This Row],[id]],Tabla2[],'aux buscarv'!E$1,FALSE)</f>
        <v>2023</v>
      </c>
      <c r="F2110" s="61">
        <f>VLOOKUP(Tabla14[[#This Row],[id]],Tabla2[],'aux buscarv'!F$1,FALSE)</f>
        <v>18</v>
      </c>
      <c r="G2110" s="61" t="str">
        <f>VLOOKUP(Tabla14[[#This Row],[id]],Tabla2[],'aux buscarv'!G$1,FALSE)</f>
        <v>ESTAR</v>
      </c>
      <c r="H2110" s="61" t="str">
        <f>VLOOKUP(Tabla14[[#This Row],[id]],Tabla2[],'aux buscarv'!H$1,FALSE)</f>
        <v>CABA</v>
      </c>
      <c r="I2110" s="61">
        <f>VLOOKUP(Tabla14[[#This Row],[id]],Tabla2[],'aux buscarv'!I$1,FALSE)</f>
        <v>94</v>
      </c>
      <c r="J2110" s="61" t="str">
        <f>VLOOKUP(Tabla14[[#This Row],[id]],Tabla2[],'aux buscarv'!J$1,FALSE)</f>
        <v>COMUNA 8</v>
      </c>
      <c r="K2110" s="61" t="str">
        <f>VLOOKUP(Tabla14[[#This Row],[id]],Tabla2[],'aux buscarv'!K$1,FALSE)</f>
        <v>VILLA SOLDATI</v>
      </c>
      <c r="L2110" s="61" t="str">
        <f>VLOOKUP(Tabla14[[#This Row],[id]],Tabla2[],'aux buscarv'!L$1,FALSE)</f>
        <v>CLUB ATLETICO VIRGEN INMACULADA</v>
      </c>
      <c r="M2110" s="61" t="str">
        <f>VLOOKUP(Tabla14[[#This Row],[id]],Tabla2[],'aux buscarv'!M$1,FALSE)</f>
        <v>AV MARIANO ACOSTA Y PASAJE C</v>
      </c>
      <c r="N2110" s="62" t="str">
        <f>VLOOKUP(Tabla14[[#This Row],[id]],Tabla2[],'aux buscarv'!N$1,FALSE)</f>
        <v>https://goo.gl/maps/KF4pABctGozN9KW77</v>
      </c>
      <c r="O2110" t="s">
        <v>129</v>
      </c>
      <c r="P2110" t="s">
        <v>137</v>
      </c>
      <c r="Q2110" t="s">
        <v>139</v>
      </c>
      <c r="R2110" s="70">
        <v>9</v>
      </c>
    </row>
    <row r="2111" spans="1:18" x14ac:dyDescent="0.25">
      <c r="A2111" t="s">
        <v>1144</v>
      </c>
      <c r="B2111" s="46">
        <f>VLOOKUP(Tabla14[[#This Row],[id]],Tabla2[],'aux buscarv'!B$1,FALSE)</f>
        <v>45044</v>
      </c>
      <c r="C2111" s="61">
        <f>VLOOKUP(Tabla14[[#This Row],[id]],Tabla2[],'aux buscarv'!C$1,FALSE)</f>
        <v>28</v>
      </c>
      <c r="D2111" s="61">
        <f>VLOOKUP(Tabla14[[#This Row],[id]],Tabla2[],'aux buscarv'!D$1,FALSE)</f>
        <v>4</v>
      </c>
      <c r="E2111" s="61">
        <f>VLOOKUP(Tabla14[[#This Row],[id]],Tabla2[],'aux buscarv'!E$1,FALSE)</f>
        <v>2023</v>
      </c>
      <c r="F2111" s="61">
        <f>VLOOKUP(Tabla14[[#This Row],[id]],Tabla2[],'aux buscarv'!F$1,FALSE)</f>
        <v>18</v>
      </c>
      <c r="G2111" s="61" t="str">
        <f>VLOOKUP(Tabla14[[#This Row],[id]],Tabla2[],'aux buscarv'!G$1,FALSE)</f>
        <v>ESTAR</v>
      </c>
      <c r="H2111" s="61" t="str">
        <f>VLOOKUP(Tabla14[[#This Row],[id]],Tabla2[],'aux buscarv'!H$1,FALSE)</f>
        <v>CABA</v>
      </c>
      <c r="I2111" s="61">
        <f>VLOOKUP(Tabla14[[#This Row],[id]],Tabla2[],'aux buscarv'!I$1,FALSE)</f>
        <v>94</v>
      </c>
      <c r="J2111" s="61" t="str">
        <f>VLOOKUP(Tabla14[[#This Row],[id]],Tabla2[],'aux buscarv'!J$1,FALSE)</f>
        <v>COMUNA 8</v>
      </c>
      <c r="K2111" s="61" t="str">
        <f>VLOOKUP(Tabla14[[#This Row],[id]],Tabla2[],'aux buscarv'!K$1,FALSE)</f>
        <v>VILLA SOLDATI</v>
      </c>
      <c r="L2111" s="61" t="str">
        <f>VLOOKUP(Tabla14[[#This Row],[id]],Tabla2[],'aux buscarv'!L$1,FALSE)</f>
        <v>CLUB ATLETICO VIRGEN INMACULADA</v>
      </c>
      <c r="M2111" s="61" t="str">
        <f>VLOOKUP(Tabla14[[#This Row],[id]],Tabla2[],'aux buscarv'!M$1,FALSE)</f>
        <v>AV MARIANO ACOSTA Y PASAJE C</v>
      </c>
      <c r="N2111" s="62" t="str">
        <f>VLOOKUP(Tabla14[[#This Row],[id]],Tabla2[],'aux buscarv'!N$1,FALSE)</f>
        <v>https://goo.gl/maps/KF4pABctGozN9KW77</v>
      </c>
      <c r="O2111" t="s">
        <v>129</v>
      </c>
      <c r="P2111" t="s">
        <v>137</v>
      </c>
      <c r="Q2111" t="s">
        <v>143</v>
      </c>
      <c r="R2111" s="70">
        <v>3</v>
      </c>
    </row>
    <row r="2112" spans="1:18" x14ac:dyDescent="0.25">
      <c r="A2112" t="s">
        <v>1144</v>
      </c>
      <c r="B2112" s="46">
        <f>VLOOKUP(Tabla14[[#This Row],[id]],Tabla2[],'aux buscarv'!B$1,FALSE)</f>
        <v>45044</v>
      </c>
      <c r="C2112" s="61">
        <f>VLOOKUP(Tabla14[[#This Row],[id]],Tabla2[],'aux buscarv'!C$1,FALSE)</f>
        <v>28</v>
      </c>
      <c r="D2112" s="61">
        <f>VLOOKUP(Tabla14[[#This Row],[id]],Tabla2[],'aux buscarv'!D$1,FALSE)</f>
        <v>4</v>
      </c>
      <c r="E2112" s="61">
        <f>VLOOKUP(Tabla14[[#This Row],[id]],Tabla2[],'aux buscarv'!E$1,FALSE)</f>
        <v>2023</v>
      </c>
      <c r="F2112" s="61">
        <f>VLOOKUP(Tabla14[[#This Row],[id]],Tabla2[],'aux buscarv'!F$1,FALSE)</f>
        <v>18</v>
      </c>
      <c r="G2112" s="61" t="str">
        <f>VLOOKUP(Tabla14[[#This Row],[id]],Tabla2[],'aux buscarv'!G$1,FALSE)</f>
        <v>ESTAR</v>
      </c>
      <c r="H2112" s="61" t="str">
        <f>VLOOKUP(Tabla14[[#This Row],[id]],Tabla2[],'aux buscarv'!H$1,FALSE)</f>
        <v>CABA</v>
      </c>
      <c r="I2112" s="61">
        <f>VLOOKUP(Tabla14[[#This Row],[id]],Tabla2[],'aux buscarv'!I$1,FALSE)</f>
        <v>94</v>
      </c>
      <c r="J2112" s="61" t="str">
        <f>VLOOKUP(Tabla14[[#This Row],[id]],Tabla2[],'aux buscarv'!J$1,FALSE)</f>
        <v>COMUNA 8</v>
      </c>
      <c r="K2112" s="61" t="str">
        <f>VLOOKUP(Tabla14[[#This Row],[id]],Tabla2[],'aux buscarv'!K$1,FALSE)</f>
        <v>VILLA SOLDATI</v>
      </c>
      <c r="L2112" s="61" t="str">
        <f>VLOOKUP(Tabla14[[#This Row],[id]],Tabla2[],'aux buscarv'!L$1,FALSE)</f>
        <v>CLUB ATLETICO VIRGEN INMACULADA</v>
      </c>
      <c r="M2112" s="61" t="str">
        <f>VLOOKUP(Tabla14[[#This Row],[id]],Tabla2[],'aux buscarv'!M$1,FALSE)</f>
        <v>AV MARIANO ACOSTA Y PASAJE C</v>
      </c>
      <c r="N2112" s="62" t="str">
        <f>VLOOKUP(Tabla14[[#This Row],[id]],Tabla2[],'aux buscarv'!N$1,FALSE)</f>
        <v>https://goo.gl/maps/KF4pABctGozN9KW77</v>
      </c>
      <c r="O2112" t="s">
        <v>129</v>
      </c>
      <c r="P2112" t="s">
        <v>281</v>
      </c>
      <c r="Q2112" t="s">
        <v>111</v>
      </c>
      <c r="R2112" s="70">
        <v>7</v>
      </c>
    </row>
    <row r="2113" spans="1:18" x14ac:dyDescent="0.25">
      <c r="A2113" t="s">
        <v>1144</v>
      </c>
      <c r="B2113" s="46">
        <f>VLOOKUP(Tabla14[[#This Row],[id]],Tabla2[],'aux buscarv'!B$1,FALSE)</f>
        <v>45044</v>
      </c>
      <c r="C2113" s="61">
        <f>VLOOKUP(Tabla14[[#This Row],[id]],Tabla2[],'aux buscarv'!C$1,FALSE)</f>
        <v>28</v>
      </c>
      <c r="D2113" s="61">
        <f>VLOOKUP(Tabla14[[#This Row],[id]],Tabla2[],'aux buscarv'!D$1,FALSE)</f>
        <v>4</v>
      </c>
      <c r="E2113" s="61">
        <f>VLOOKUP(Tabla14[[#This Row],[id]],Tabla2[],'aux buscarv'!E$1,FALSE)</f>
        <v>2023</v>
      </c>
      <c r="F2113" s="61">
        <f>VLOOKUP(Tabla14[[#This Row],[id]],Tabla2[],'aux buscarv'!F$1,FALSE)</f>
        <v>18</v>
      </c>
      <c r="G2113" s="61" t="str">
        <f>VLOOKUP(Tabla14[[#This Row],[id]],Tabla2[],'aux buscarv'!G$1,FALSE)</f>
        <v>ESTAR</v>
      </c>
      <c r="H2113" s="61" t="str">
        <f>VLOOKUP(Tabla14[[#This Row],[id]],Tabla2[],'aux buscarv'!H$1,FALSE)</f>
        <v>CABA</v>
      </c>
      <c r="I2113" s="61">
        <f>VLOOKUP(Tabla14[[#This Row],[id]],Tabla2[],'aux buscarv'!I$1,FALSE)</f>
        <v>94</v>
      </c>
      <c r="J2113" s="61" t="str">
        <f>VLOOKUP(Tabla14[[#This Row],[id]],Tabla2[],'aux buscarv'!J$1,FALSE)</f>
        <v>COMUNA 8</v>
      </c>
      <c r="K2113" s="61" t="str">
        <f>VLOOKUP(Tabla14[[#This Row],[id]],Tabla2[],'aux buscarv'!K$1,FALSE)</f>
        <v>VILLA SOLDATI</v>
      </c>
      <c r="L2113" s="61" t="str">
        <f>VLOOKUP(Tabla14[[#This Row],[id]],Tabla2[],'aux buscarv'!L$1,FALSE)</f>
        <v>CLUB ATLETICO VIRGEN INMACULADA</v>
      </c>
      <c r="M2113" s="61" t="str">
        <f>VLOOKUP(Tabla14[[#This Row],[id]],Tabla2[],'aux buscarv'!M$1,FALSE)</f>
        <v>AV MARIANO ACOSTA Y PASAJE C</v>
      </c>
      <c r="N2113" s="62" t="str">
        <f>VLOOKUP(Tabla14[[#This Row],[id]],Tabla2[],'aux buscarv'!N$1,FALSE)</f>
        <v>https://goo.gl/maps/KF4pABctGozN9KW77</v>
      </c>
      <c r="O2113" t="s">
        <v>129</v>
      </c>
      <c r="P2113" t="s">
        <v>281</v>
      </c>
      <c r="Q2113" t="s">
        <v>138</v>
      </c>
      <c r="R2113" s="70">
        <v>3</v>
      </c>
    </row>
    <row r="2114" spans="1:18" x14ac:dyDescent="0.25">
      <c r="A2114" t="s">
        <v>1144</v>
      </c>
      <c r="B2114" s="46">
        <f>VLOOKUP(Tabla14[[#This Row],[id]],Tabla2[],'aux buscarv'!B$1,FALSE)</f>
        <v>45044</v>
      </c>
      <c r="C2114" s="61">
        <f>VLOOKUP(Tabla14[[#This Row],[id]],Tabla2[],'aux buscarv'!C$1,FALSE)</f>
        <v>28</v>
      </c>
      <c r="D2114" s="61">
        <f>VLOOKUP(Tabla14[[#This Row],[id]],Tabla2[],'aux buscarv'!D$1,FALSE)</f>
        <v>4</v>
      </c>
      <c r="E2114" s="61">
        <f>VLOOKUP(Tabla14[[#This Row],[id]],Tabla2[],'aux buscarv'!E$1,FALSE)</f>
        <v>2023</v>
      </c>
      <c r="F2114" s="61">
        <f>VLOOKUP(Tabla14[[#This Row],[id]],Tabla2[],'aux buscarv'!F$1,FALSE)</f>
        <v>18</v>
      </c>
      <c r="G2114" s="61" t="str">
        <f>VLOOKUP(Tabla14[[#This Row],[id]],Tabla2[],'aux buscarv'!G$1,FALSE)</f>
        <v>ESTAR</v>
      </c>
      <c r="H2114" s="61" t="str">
        <f>VLOOKUP(Tabla14[[#This Row],[id]],Tabla2[],'aux buscarv'!H$1,FALSE)</f>
        <v>CABA</v>
      </c>
      <c r="I2114" s="61">
        <f>VLOOKUP(Tabla14[[#This Row],[id]],Tabla2[],'aux buscarv'!I$1,FALSE)</f>
        <v>94</v>
      </c>
      <c r="J2114" s="61" t="str">
        <f>VLOOKUP(Tabla14[[#This Row],[id]],Tabla2[],'aux buscarv'!J$1,FALSE)</f>
        <v>COMUNA 8</v>
      </c>
      <c r="K2114" s="61" t="str">
        <f>VLOOKUP(Tabla14[[#This Row],[id]],Tabla2[],'aux buscarv'!K$1,FALSE)</f>
        <v>VILLA SOLDATI</v>
      </c>
      <c r="L2114" s="61" t="str">
        <f>VLOOKUP(Tabla14[[#This Row],[id]],Tabla2[],'aux buscarv'!L$1,FALSE)</f>
        <v>CLUB ATLETICO VIRGEN INMACULADA</v>
      </c>
      <c r="M2114" s="61" t="str">
        <f>VLOOKUP(Tabla14[[#This Row],[id]],Tabla2[],'aux buscarv'!M$1,FALSE)</f>
        <v>AV MARIANO ACOSTA Y PASAJE C</v>
      </c>
      <c r="N2114" s="62" t="str">
        <f>VLOOKUP(Tabla14[[#This Row],[id]],Tabla2[],'aux buscarv'!N$1,FALSE)</f>
        <v>https://goo.gl/maps/KF4pABctGozN9KW77</v>
      </c>
      <c r="O2114" t="s">
        <v>151</v>
      </c>
      <c r="P2114" t="s">
        <v>151</v>
      </c>
      <c r="Q2114" t="s">
        <v>111</v>
      </c>
      <c r="R2114" s="70">
        <v>68</v>
      </c>
    </row>
    <row r="2115" spans="1:18" x14ac:dyDescent="0.25">
      <c r="A2115" t="s">
        <v>1144</v>
      </c>
      <c r="B2115" s="46">
        <f>VLOOKUP(Tabla14[[#This Row],[id]],Tabla2[],'aux buscarv'!B$1,FALSE)</f>
        <v>45044</v>
      </c>
      <c r="C2115" s="61">
        <f>VLOOKUP(Tabla14[[#This Row],[id]],Tabla2[],'aux buscarv'!C$1,FALSE)</f>
        <v>28</v>
      </c>
      <c r="D2115" s="61">
        <f>VLOOKUP(Tabla14[[#This Row],[id]],Tabla2[],'aux buscarv'!D$1,FALSE)</f>
        <v>4</v>
      </c>
      <c r="E2115" s="61">
        <f>VLOOKUP(Tabla14[[#This Row],[id]],Tabla2[],'aux buscarv'!E$1,FALSE)</f>
        <v>2023</v>
      </c>
      <c r="F2115" s="61">
        <f>VLOOKUP(Tabla14[[#This Row],[id]],Tabla2[],'aux buscarv'!F$1,FALSE)</f>
        <v>18</v>
      </c>
      <c r="G2115" s="61" t="str">
        <f>VLOOKUP(Tabla14[[#This Row],[id]],Tabla2[],'aux buscarv'!G$1,FALSE)</f>
        <v>ESTAR</v>
      </c>
      <c r="H2115" s="61" t="str">
        <f>VLOOKUP(Tabla14[[#This Row],[id]],Tabla2[],'aux buscarv'!H$1,FALSE)</f>
        <v>CABA</v>
      </c>
      <c r="I2115" s="61">
        <f>VLOOKUP(Tabla14[[#This Row],[id]],Tabla2[],'aux buscarv'!I$1,FALSE)</f>
        <v>94</v>
      </c>
      <c r="J2115" s="61" t="str">
        <f>VLOOKUP(Tabla14[[#This Row],[id]],Tabla2[],'aux buscarv'!J$1,FALSE)</f>
        <v>COMUNA 8</v>
      </c>
      <c r="K2115" s="61" t="str">
        <f>VLOOKUP(Tabla14[[#This Row],[id]],Tabla2[],'aux buscarv'!K$1,FALSE)</f>
        <v>VILLA SOLDATI</v>
      </c>
      <c r="L2115" s="61" t="str">
        <f>VLOOKUP(Tabla14[[#This Row],[id]],Tabla2[],'aux buscarv'!L$1,FALSE)</f>
        <v>CLUB ATLETICO VIRGEN INMACULADA</v>
      </c>
      <c r="M2115" s="61" t="str">
        <f>VLOOKUP(Tabla14[[#This Row],[id]],Tabla2[],'aux buscarv'!M$1,FALSE)</f>
        <v>AV MARIANO ACOSTA Y PASAJE C</v>
      </c>
      <c r="N2115" s="62" t="str">
        <f>VLOOKUP(Tabla14[[#This Row],[id]],Tabla2[],'aux buscarv'!N$1,FALSE)</f>
        <v>https://goo.gl/maps/KF4pABctGozN9KW77</v>
      </c>
      <c r="O2115" t="s">
        <v>151</v>
      </c>
      <c r="P2115" t="s">
        <v>151</v>
      </c>
      <c r="Q2115" t="s">
        <v>142</v>
      </c>
      <c r="R2115" s="70">
        <v>108</v>
      </c>
    </row>
    <row r="2116" spans="1:18" x14ac:dyDescent="0.25">
      <c r="A2116" t="s">
        <v>1144</v>
      </c>
      <c r="B2116" s="46">
        <f>VLOOKUP(Tabla14[[#This Row],[id]],Tabla2[],'aux buscarv'!B$1,FALSE)</f>
        <v>45044</v>
      </c>
      <c r="C2116" s="61">
        <f>VLOOKUP(Tabla14[[#This Row],[id]],Tabla2[],'aux buscarv'!C$1,FALSE)</f>
        <v>28</v>
      </c>
      <c r="D2116" s="61">
        <f>VLOOKUP(Tabla14[[#This Row],[id]],Tabla2[],'aux buscarv'!D$1,FALSE)</f>
        <v>4</v>
      </c>
      <c r="E2116" s="61">
        <f>VLOOKUP(Tabla14[[#This Row],[id]],Tabla2[],'aux buscarv'!E$1,FALSE)</f>
        <v>2023</v>
      </c>
      <c r="F2116" s="61">
        <f>VLOOKUP(Tabla14[[#This Row],[id]],Tabla2[],'aux buscarv'!F$1,FALSE)</f>
        <v>18</v>
      </c>
      <c r="G2116" s="61" t="str">
        <f>VLOOKUP(Tabla14[[#This Row],[id]],Tabla2[],'aux buscarv'!G$1,FALSE)</f>
        <v>ESTAR</v>
      </c>
      <c r="H2116" s="61" t="str">
        <f>VLOOKUP(Tabla14[[#This Row],[id]],Tabla2[],'aux buscarv'!H$1,FALSE)</f>
        <v>CABA</v>
      </c>
      <c r="I2116" s="61">
        <f>VLOOKUP(Tabla14[[#This Row],[id]],Tabla2[],'aux buscarv'!I$1,FALSE)</f>
        <v>94</v>
      </c>
      <c r="J2116" s="61" t="str">
        <f>VLOOKUP(Tabla14[[#This Row],[id]],Tabla2[],'aux buscarv'!J$1,FALSE)</f>
        <v>COMUNA 8</v>
      </c>
      <c r="K2116" s="61" t="str">
        <f>VLOOKUP(Tabla14[[#This Row],[id]],Tabla2[],'aux buscarv'!K$1,FALSE)</f>
        <v>VILLA SOLDATI</v>
      </c>
      <c r="L2116" s="61" t="str">
        <f>VLOOKUP(Tabla14[[#This Row],[id]],Tabla2[],'aux buscarv'!L$1,FALSE)</f>
        <v>CLUB ATLETICO VIRGEN INMACULADA</v>
      </c>
      <c r="M2116" s="61" t="str">
        <f>VLOOKUP(Tabla14[[#This Row],[id]],Tabla2[],'aux buscarv'!M$1,FALSE)</f>
        <v>AV MARIANO ACOSTA Y PASAJE C</v>
      </c>
      <c r="N2116" s="62" t="str">
        <f>VLOOKUP(Tabla14[[#This Row],[id]],Tabla2[],'aux buscarv'!N$1,FALSE)</f>
        <v>https://goo.gl/maps/KF4pABctGozN9KW77</v>
      </c>
      <c r="O2116" t="s">
        <v>152</v>
      </c>
      <c r="P2116" t="s">
        <v>152</v>
      </c>
      <c r="Q2116" t="s">
        <v>111</v>
      </c>
      <c r="R2116" s="70"/>
    </row>
    <row r="2117" spans="1:18" x14ac:dyDescent="0.25">
      <c r="A2117" t="s">
        <v>1144</v>
      </c>
      <c r="B2117" s="46">
        <f>VLOOKUP(Tabla14[[#This Row],[id]],Tabla2[],'aux buscarv'!B$1,FALSE)</f>
        <v>45044</v>
      </c>
      <c r="C2117" s="61">
        <f>VLOOKUP(Tabla14[[#This Row],[id]],Tabla2[],'aux buscarv'!C$1,FALSE)</f>
        <v>28</v>
      </c>
      <c r="D2117" s="61">
        <f>VLOOKUP(Tabla14[[#This Row],[id]],Tabla2[],'aux buscarv'!D$1,FALSE)</f>
        <v>4</v>
      </c>
      <c r="E2117" s="61">
        <f>VLOOKUP(Tabla14[[#This Row],[id]],Tabla2[],'aux buscarv'!E$1,FALSE)</f>
        <v>2023</v>
      </c>
      <c r="F2117" s="61">
        <f>VLOOKUP(Tabla14[[#This Row],[id]],Tabla2[],'aux buscarv'!F$1,FALSE)</f>
        <v>18</v>
      </c>
      <c r="G2117" s="61" t="str">
        <f>VLOOKUP(Tabla14[[#This Row],[id]],Tabla2[],'aux buscarv'!G$1,FALSE)</f>
        <v>ESTAR</v>
      </c>
      <c r="H2117" s="61" t="str">
        <f>VLOOKUP(Tabla14[[#This Row],[id]],Tabla2[],'aux buscarv'!H$1,FALSE)</f>
        <v>CABA</v>
      </c>
      <c r="I2117" s="61">
        <f>VLOOKUP(Tabla14[[#This Row],[id]],Tabla2[],'aux buscarv'!I$1,FALSE)</f>
        <v>94</v>
      </c>
      <c r="J2117" s="61" t="str">
        <f>VLOOKUP(Tabla14[[#This Row],[id]],Tabla2[],'aux buscarv'!J$1,FALSE)</f>
        <v>COMUNA 8</v>
      </c>
      <c r="K2117" s="61" t="str">
        <f>VLOOKUP(Tabla14[[#This Row],[id]],Tabla2[],'aux buscarv'!K$1,FALSE)</f>
        <v>VILLA SOLDATI</v>
      </c>
      <c r="L2117" s="61" t="str">
        <f>VLOOKUP(Tabla14[[#This Row],[id]],Tabla2[],'aux buscarv'!L$1,FALSE)</f>
        <v>CLUB ATLETICO VIRGEN INMACULADA</v>
      </c>
      <c r="M2117" s="61" t="str">
        <f>VLOOKUP(Tabla14[[#This Row],[id]],Tabla2[],'aux buscarv'!M$1,FALSE)</f>
        <v>AV MARIANO ACOSTA Y PASAJE C</v>
      </c>
      <c r="N2117" s="62" t="str">
        <f>VLOOKUP(Tabla14[[#This Row],[id]],Tabla2[],'aux buscarv'!N$1,FALSE)</f>
        <v>https://goo.gl/maps/KF4pABctGozN9KW77</v>
      </c>
      <c r="O2117" t="s">
        <v>153</v>
      </c>
      <c r="P2117" t="s">
        <v>153</v>
      </c>
      <c r="Q2117" t="s">
        <v>111</v>
      </c>
      <c r="R2117" s="70">
        <v>11</v>
      </c>
    </row>
    <row r="2118" spans="1:18" x14ac:dyDescent="0.25">
      <c r="A2118" t="s">
        <v>1144</v>
      </c>
      <c r="B2118" s="46">
        <f>VLOOKUP(Tabla14[[#This Row],[id]],Tabla2[],'aux buscarv'!B$1,FALSE)</f>
        <v>45044</v>
      </c>
      <c r="C2118" s="61">
        <f>VLOOKUP(Tabla14[[#This Row],[id]],Tabla2[],'aux buscarv'!C$1,FALSE)</f>
        <v>28</v>
      </c>
      <c r="D2118" s="61">
        <f>VLOOKUP(Tabla14[[#This Row],[id]],Tabla2[],'aux buscarv'!D$1,FALSE)</f>
        <v>4</v>
      </c>
      <c r="E2118" s="61">
        <f>VLOOKUP(Tabla14[[#This Row],[id]],Tabla2[],'aux buscarv'!E$1,FALSE)</f>
        <v>2023</v>
      </c>
      <c r="F2118" s="61">
        <f>VLOOKUP(Tabla14[[#This Row],[id]],Tabla2[],'aux buscarv'!F$1,FALSE)</f>
        <v>18</v>
      </c>
      <c r="G2118" s="61" t="str">
        <f>VLOOKUP(Tabla14[[#This Row],[id]],Tabla2[],'aux buscarv'!G$1,FALSE)</f>
        <v>ESTAR</v>
      </c>
      <c r="H2118" s="61" t="str">
        <f>VLOOKUP(Tabla14[[#This Row],[id]],Tabla2[],'aux buscarv'!H$1,FALSE)</f>
        <v>CABA</v>
      </c>
      <c r="I2118" s="61">
        <f>VLOOKUP(Tabla14[[#This Row],[id]],Tabla2[],'aux buscarv'!I$1,FALSE)</f>
        <v>94</v>
      </c>
      <c r="J2118" s="61" t="str">
        <f>VLOOKUP(Tabla14[[#This Row],[id]],Tabla2[],'aux buscarv'!J$1,FALSE)</f>
        <v>COMUNA 8</v>
      </c>
      <c r="K2118" s="61" t="str">
        <f>VLOOKUP(Tabla14[[#This Row],[id]],Tabla2[],'aux buscarv'!K$1,FALSE)</f>
        <v>VILLA SOLDATI</v>
      </c>
      <c r="L2118" s="61" t="str">
        <f>VLOOKUP(Tabla14[[#This Row],[id]],Tabla2[],'aux buscarv'!L$1,FALSE)</f>
        <v>CLUB ATLETICO VIRGEN INMACULADA</v>
      </c>
      <c r="M2118" s="61" t="str">
        <f>VLOOKUP(Tabla14[[#This Row],[id]],Tabla2[],'aux buscarv'!M$1,FALSE)</f>
        <v>AV MARIANO ACOSTA Y PASAJE C</v>
      </c>
      <c r="N2118" s="62" t="str">
        <f>VLOOKUP(Tabla14[[#This Row],[id]],Tabla2[],'aux buscarv'!N$1,FALSE)</f>
        <v>https://goo.gl/maps/KF4pABctGozN9KW77</v>
      </c>
      <c r="O2118" t="s">
        <v>153</v>
      </c>
      <c r="P2118" t="s">
        <v>153</v>
      </c>
      <c r="Q2118" t="s">
        <v>154</v>
      </c>
      <c r="R2118" s="70">
        <v>11</v>
      </c>
    </row>
    <row r="2119" spans="1:18" x14ac:dyDescent="0.25">
      <c r="A2119" t="s">
        <v>1144</v>
      </c>
      <c r="B2119" s="46">
        <f>VLOOKUP(Tabla14[[#This Row],[id]],Tabla2[],'aux buscarv'!B$1,FALSE)</f>
        <v>45044</v>
      </c>
      <c r="C2119" s="61">
        <f>VLOOKUP(Tabla14[[#This Row],[id]],Tabla2[],'aux buscarv'!C$1,FALSE)</f>
        <v>28</v>
      </c>
      <c r="D2119" s="61">
        <f>VLOOKUP(Tabla14[[#This Row],[id]],Tabla2[],'aux buscarv'!D$1,FALSE)</f>
        <v>4</v>
      </c>
      <c r="E2119" s="61">
        <f>VLOOKUP(Tabla14[[#This Row],[id]],Tabla2[],'aux buscarv'!E$1,FALSE)</f>
        <v>2023</v>
      </c>
      <c r="F2119" s="61">
        <f>VLOOKUP(Tabla14[[#This Row],[id]],Tabla2[],'aux buscarv'!F$1,FALSE)</f>
        <v>18</v>
      </c>
      <c r="G2119" s="61" t="str">
        <f>VLOOKUP(Tabla14[[#This Row],[id]],Tabla2[],'aux buscarv'!G$1,FALSE)</f>
        <v>ESTAR</v>
      </c>
      <c r="H2119" s="61" t="str">
        <f>VLOOKUP(Tabla14[[#This Row],[id]],Tabla2[],'aux buscarv'!H$1,FALSE)</f>
        <v>CABA</v>
      </c>
      <c r="I2119" s="61">
        <f>VLOOKUP(Tabla14[[#This Row],[id]],Tabla2[],'aux buscarv'!I$1,FALSE)</f>
        <v>94</v>
      </c>
      <c r="J2119" s="61" t="str">
        <f>VLOOKUP(Tabla14[[#This Row],[id]],Tabla2[],'aux buscarv'!J$1,FALSE)</f>
        <v>COMUNA 8</v>
      </c>
      <c r="K2119" s="61" t="str">
        <f>VLOOKUP(Tabla14[[#This Row],[id]],Tabla2[],'aux buscarv'!K$1,FALSE)</f>
        <v>VILLA SOLDATI</v>
      </c>
      <c r="L2119" s="61" t="str">
        <f>VLOOKUP(Tabla14[[#This Row],[id]],Tabla2[],'aux buscarv'!L$1,FALSE)</f>
        <v>CLUB ATLETICO VIRGEN INMACULADA</v>
      </c>
      <c r="M2119" s="61" t="str">
        <f>VLOOKUP(Tabla14[[#This Row],[id]],Tabla2[],'aux buscarv'!M$1,FALSE)</f>
        <v>AV MARIANO ACOSTA Y PASAJE C</v>
      </c>
      <c r="N2119" s="62" t="str">
        <f>VLOOKUP(Tabla14[[#This Row],[id]],Tabla2[],'aux buscarv'!N$1,FALSE)</f>
        <v>https://goo.gl/maps/KF4pABctGozN9KW77</v>
      </c>
      <c r="O2119" t="s">
        <v>153</v>
      </c>
      <c r="P2119" t="s">
        <v>153</v>
      </c>
      <c r="Q2119" t="s">
        <v>155</v>
      </c>
      <c r="R2119" s="70">
        <v>8</v>
      </c>
    </row>
    <row r="2120" spans="1:18" x14ac:dyDescent="0.25">
      <c r="A2120" t="s">
        <v>1144</v>
      </c>
      <c r="B2120" s="46">
        <f>VLOOKUP(Tabla14[[#This Row],[id]],Tabla2[],'aux buscarv'!B$1,FALSE)</f>
        <v>45044</v>
      </c>
      <c r="C2120" s="61">
        <f>VLOOKUP(Tabla14[[#This Row],[id]],Tabla2[],'aux buscarv'!C$1,FALSE)</f>
        <v>28</v>
      </c>
      <c r="D2120" s="61">
        <f>VLOOKUP(Tabla14[[#This Row],[id]],Tabla2[],'aux buscarv'!D$1,FALSE)</f>
        <v>4</v>
      </c>
      <c r="E2120" s="61">
        <f>VLOOKUP(Tabla14[[#This Row],[id]],Tabla2[],'aux buscarv'!E$1,FALSE)</f>
        <v>2023</v>
      </c>
      <c r="F2120" s="61">
        <f>VLOOKUP(Tabla14[[#This Row],[id]],Tabla2[],'aux buscarv'!F$1,FALSE)</f>
        <v>18</v>
      </c>
      <c r="G2120" s="61" t="str">
        <f>VLOOKUP(Tabla14[[#This Row],[id]],Tabla2[],'aux buscarv'!G$1,FALSE)</f>
        <v>ESTAR</v>
      </c>
      <c r="H2120" s="61" t="str">
        <f>VLOOKUP(Tabla14[[#This Row],[id]],Tabla2[],'aux buscarv'!H$1,FALSE)</f>
        <v>CABA</v>
      </c>
      <c r="I2120" s="61">
        <f>VLOOKUP(Tabla14[[#This Row],[id]],Tabla2[],'aux buscarv'!I$1,FALSE)</f>
        <v>94</v>
      </c>
      <c r="J2120" s="61" t="str">
        <f>VLOOKUP(Tabla14[[#This Row],[id]],Tabla2[],'aux buscarv'!J$1,FALSE)</f>
        <v>COMUNA 8</v>
      </c>
      <c r="K2120" s="61" t="str">
        <f>VLOOKUP(Tabla14[[#This Row],[id]],Tabla2[],'aux buscarv'!K$1,FALSE)</f>
        <v>VILLA SOLDATI</v>
      </c>
      <c r="L2120" s="61" t="str">
        <f>VLOOKUP(Tabla14[[#This Row],[id]],Tabla2[],'aux buscarv'!L$1,FALSE)</f>
        <v>CLUB ATLETICO VIRGEN INMACULADA</v>
      </c>
      <c r="M2120" s="61" t="str">
        <f>VLOOKUP(Tabla14[[#This Row],[id]],Tabla2[],'aux buscarv'!M$1,FALSE)</f>
        <v>AV MARIANO ACOSTA Y PASAJE C</v>
      </c>
      <c r="N2120" s="62" t="str">
        <f>VLOOKUP(Tabla14[[#This Row],[id]],Tabla2[],'aux buscarv'!N$1,FALSE)</f>
        <v>https://goo.gl/maps/KF4pABctGozN9KW77</v>
      </c>
      <c r="O2120" t="s">
        <v>153</v>
      </c>
      <c r="P2120" t="s">
        <v>153</v>
      </c>
      <c r="Q2120" t="s">
        <v>157</v>
      </c>
      <c r="R2120" s="70">
        <v>1</v>
      </c>
    </row>
    <row r="2121" spans="1:18" x14ac:dyDescent="0.25">
      <c r="A2121" t="s">
        <v>1144</v>
      </c>
      <c r="B2121" s="46">
        <f>VLOOKUP(Tabla14[[#This Row],[id]],Tabla2[],'aux buscarv'!B$1,FALSE)</f>
        <v>45044</v>
      </c>
      <c r="C2121" s="61">
        <f>VLOOKUP(Tabla14[[#This Row],[id]],Tabla2[],'aux buscarv'!C$1,FALSE)</f>
        <v>28</v>
      </c>
      <c r="D2121" s="61">
        <f>VLOOKUP(Tabla14[[#This Row],[id]],Tabla2[],'aux buscarv'!D$1,FALSE)</f>
        <v>4</v>
      </c>
      <c r="E2121" s="61">
        <f>VLOOKUP(Tabla14[[#This Row],[id]],Tabla2[],'aux buscarv'!E$1,FALSE)</f>
        <v>2023</v>
      </c>
      <c r="F2121" s="61">
        <f>VLOOKUP(Tabla14[[#This Row],[id]],Tabla2[],'aux buscarv'!F$1,FALSE)</f>
        <v>18</v>
      </c>
      <c r="G2121" s="61" t="str">
        <f>VLOOKUP(Tabla14[[#This Row],[id]],Tabla2[],'aux buscarv'!G$1,FALSE)</f>
        <v>ESTAR</v>
      </c>
      <c r="H2121" s="61" t="str">
        <f>VLOOKUP(Tabla14[[#This Row],[id]],Tabla2[],'aux buscarv'!H$1,FALSE)</f>
        <v>CABA</v>
      </c>
      <c r="I2121" s="61">
        <f>VLOOKUP(Tabla14[[#This Row],[id]],Tabla2[],'aux buscarv'!I$1,FALSE)</f>
        <v>94</v>
      </c>
      <c r="J2121" s="61" t="str">
        <f>VLOOKUP(Tabla14[[#This Row],[id]],Tabla2[],'aux buscarv'!J$1,FALSE)</f>
        <v>COMUNA 8</v>
      </c>
      <c r="K2121" s="61" t="str">
        <f>VLOOKUP(Tabla14[[#This Row],[id]],Tabla2[],'aux buscarv'!K$1,FALSE)</f>
        <v>VILLA SOLDATI</v>
      </c>
      <c r="L2121" s="61" t="str">
        <f>VLOOKUP(Tabla14[[#This Row],[id]],Tabla2[],'aux buscarv'!L$1,FALSE)</f>
        <v>CLUB ATLETICO VIRGEN INMACULADA</v>
      </c>
      <c r="M2121" s="61" t="str">
        <f>VLOOKUP(Tabla14[[#This Row],[id]],Tabla2[],'aux buscarv'!M$1,FALSE)</f>
        <v>AV MARIANO ACOSTA Y PASAJE C</v>
      </c>
      <c r="N2121" s="62" t="str">
        <f>VLOOKUP(Tabla14[[#This Row],[id]],Tabla2[],'aux buscarv'!N$1,FALSE)</f>
        <v>https://goo.gl/maps/KF4pABctGozN9KW77</v>
      </c>
      <c r="O2121" t="s">
        <v>153</v>
      </c>
      <c r="P2121" t="s">
        <v>153</v>
      </c>
      <c r="Q2121" t="s">
        <v>158</v>
      </c>
      <c r="R2121" s="70">
        <v>1</v>
      </c>
    </row>
    <row r="2122" spans="1:18" x14ac:dyDescent="0.25">
      <c r="A2122" t="s">
        <v>1104</v>
      </c>
      <c r="B2122" s="46">
        <f>VLOOKUP(Tabla14[[#This Row],[id]],Tabla2[],'aux buscarv'!B$1,FALSE)</f>
        <v>45044</v>
      </c>
      <c r="C2122" s="61">
        <f>VLOOKUP(Tabla14[[#This Row],[id]],Tabla2[],'aux buscarv'!C$1,FALSE)</f>
        <v>28</v>
      </c>
      <c r="D2122" s="61">
        <f>VLOOKUP(Tabla14[[#This Row],[id]],Tabla2[],'aux buscarv'!D$1,FALSE)</f>
        <v>4</v>
      </c>
      <c r="E2122" s="61">
        <f>VLOOKUP(Tabla14[[#This Row],[id]],Tabla2[],'aux buscarv'!E$1,FALSE)</f>
        <v>2023</v>
      </c>
      <c r="F2122" s="61">
        <f>VLOOKUP(Tabla14[[#This Row],[id]],Tabla2[],'aux buscarv'!F$1,FALSE)</f>
        <v>18</v>
      </c>
      <c r="G2122" s="61" t="str">
        <f>VLOOKUP(Tabla14[[#This Row],[id]],Tabla2[],'aux buscarv'!G$1,FALSE)</f>
        <v>DAPPTE</v>
      </c>
      <c r="H2122" s="61" t="str">
        <f>VLOOKUP(Tabla14[[#This Row],[id]],Tabla2[],'aux buscarv'!H$1,FALSE)</f>
        <v>CABA</v>
      </c>
      <c r="I2122" s="61">
        <f>VLOOKUP(Tabla14[[#This Row],[id]],Tabla2[],'aux buscarv'!I$1,FALSE)</f>
        <v>88</v>
      </c>
      <c r="J2122" s="61" t="str">
        <f>VLOOKUP(Tabla14[[#This Row],[id]],Tabla2[],'aux buscarv'!J$1,FALSE)</f>
        <v>COMUNA 1</v>
      </c>
      <c r="K2122" s="61" t="str">
        <f>VLOOKUP(Tabla14[[#This Row],[id]],Tabla2[],'aux buscarv'!K$1,FALSE)</f>
        <v>MONSERRAT</v>
      </c>
      <c r="L2122" s="61" t="str">
        <f>VLOOKUP(Tabla14[[#This Row],[id]],Tabla2[],'aux buscarv'!L$1,FALSE)</f>
        <v>PLAZOLETA ENFRENTE ENFRENTE DEL MSAL</v>
      </c>
      <c r="M2122" s="61" t="str">
        <f>VLOOKUP(Tabla14[[#This Row],[id]],Tabla2[],'aux buscarv'!M$1,FALSE)</f>
        <v>MORENO ENTRE LIMA Y 9 DE JULIO</v>
      </c>
      <c r="N2122" s="62" t="str">
        <f>VLOOKUP(Tabla14[[#This Row],[id]],Tabla2[],'aux buscarv'!N$1,FALSE)</f>
        <v>https://goo.gl/maps/v4vzCugZuWYXvAYS7</v>
      </c>
      <c r="O2122" t="s">
        <v>109</v>
      </c>
      <c r="P2122" t="s">
        <v>110</v>
      </c>
      <c r="Q2122" t="s">
        <v>111</v>
      </c>
      <c r="R2122" s="70">
        <v>126</v>
      </c>
    </row>
    <row r="2123" spans="1:18" x14ac:dyDescent="0.25">
      <c r="A2123" t="s">
        <v>1104</v>
      </c>
      <c r="B2123" s="46">
        <f>VLOOKUP(Tabla14[[#This Row],[id]],Tabla2[],'aux buscarv'!B$1,FALSE)</f>
        <v>45044</v>
      </c>
      <c r="C2123" s="61">
        <f>VLOOKUP(Tabla14[[#This Row],[id]],Tabla2[],'aux buscarv'!C$1,FALSE)</f>
        <v>28</v>
      </c>
      <c r="D2123" s="61">
        <f>VLOOKUP(Tabla14[[#This Row],[id]],Tabla2[],'aux buscarv'!D$1,FALSE)</f>
        <v>4</v>
      </c>
      <c r="E2123" s="61">
        <f>VLOOKUP(Tabla14[[#This Row],[id]],Tabla2[],'aux buscarv'!E$1,FALSE)</f>
        <v>2023</v>
      </c>
      <c r="F2123" s="61">
        <f>VLOOKUP(Tabla14[[#This Row],[id]],Tabla2[],'aux buscarv'!F$1,FALSE)</f>
        <v>18</v>
      </c>
      <c r="G2123" s="61" t="str">
        <f>VLOOKUP(Tabla14[[#This Row],[id]],Tabla2[],'aux buscarv'!G$1,FALSE)</f>
        <v>DAPPTE</v>
      </c>
      <c r="H2123" s="61" t="str">
        <f>VLOOKUP(Tabla14[[#This Row],[id]],Tabla2[],'aux buscarv'!H$1,FALSE)</f>
        <v>CABA</v>
      </c>
      <c r="I2123" s="61">
        <f>VLOOKUP(Tabla14[[#This Row],[id]],Tabla2[],'aux buscarv'!I$1,FALSE)</f>
        <v>88</v>
      </c>
      <c r="J2123" s="61" t="str">
        <f>VLOOKUP(Tabla14[[#This Row],[id]],Tabla2[],'aux buscarv'!J$1,FALSE)</f>
        <v>COMUNA 1</v>
      </c>
      <c r="K2123" s="61" t="str">
        <f>VLOOKUP(Tabla14[[#This Row],[id]],Tabla2[],'aux buscarv'!K$1,FALSE)</f>
        <v>MONSERRAT</v>
      </c>
      <c r="L2123" s="61" t="str">
        <f>VLOOKUP(Tabla14[[#This Row],[id]],Tabla2[],'aux buscarv'!L$1,FALSE)</f>
        <v>PLAZOLETA ENFRENTE ENFRENTE DEL MSAL</v>
      </c>
      <c r="M2123" s="61" t="str">
        <f>VLOOKUP(Tabla14[[#This Row],[id]],Tabla2[],'aux buscarv'!M$1,FALSE)</f>
        <v>MORENO ENTRE LIMA Y 9 DE JULIO</v>
      </c>
      <c r="N2123" s="62" t="str">
        <f>VLOOKUP(Tabla14[[#This Row],[id]],Tabla2[],'aux buscarv'!N$1,FALSE)</f>
        <v>https://goo.gl/maps/v4vzCugZuWYXvAYS7</v>
      </c>
      <c r="O2123" t="s">
        <v>109</v>
      </c>
      <c r="P2123" t="s">
        <v>110</v>
      </c>
      <c r="Q2123" t="s">
        <v>112</v>
      </c>
      <c r="R2123" s="70">
        <v>268</v>
      </c>
    </row>
    <row r="2124" spans="1:18" x14ac:dyDescent="0.25">
      <c r="A2124" t="s">
        <v>1104</v>
      </c>
      <c r="B2124" s="46">
        <f>VLOOKUP(Tabla14[[#This Row],[id]],Tabla2[],'aux buscarv'!B$1,FALSE)</f>
        <v>45044</v>
      </c>
      <c r="C2124" s="61">
        <f>VLOOKUP(Tabla14[[#This Row],[id]],Tabla2[],'aux buscarv'!C$1,FALSE)</f>
        <v>28</v>
      </c>
      <c r="D2124" s="61">
        <f>VLOOKUP(Tabla14[[#This Row],[id]],Tabla2[],'aux buscarv'!D$1,FALSE)</f>
        <v>4</v>
      </c>
      <c r="E2124" s="61">
        <f>VLOOKUP(Tabla14[[#This Row],[id]],Tabla2[],'aux buscarv'!E$1,FALSE)</f>
        <v>2023</v>
      </c>
      <c r="F2124" s="61">
        <f>VLOOKUP(Tabla14[[#This Row],[id]],Tabla2[],'aux buscarv'!F$1,FALSE)</f>
        <v>18</v>
      </c>
      <c r="G2124" s="61" t="str">
        <f>VLOOKUP(Tabla14[[#This Row],[id]],Tabla2[],'aux buscarv'!G$1,FALSE)</f>
        <v>DAPPTE</v>
      </c>
      <c r="H2124" s="61" t="str">
        <f>VLOOKUP(Tabla14[[#This Row],[id]],Tabla2[],'aux buscarv'!H$1,FALSE)</f>
        <v>CABA</v>
      </c>
      <c r="I2124" s="61">
        <f>VLOOKUP(Tabla14[[#This Row],[id]],Tabla2[],'aux buscarv'!I$1,FALSE)</f>
        <v>88</v>
      </c>
      <c r="J2124" s="61" t="str">
        <f>VLOOKUP(Tabla14[[#This Row],[id]],Tabla2[],'aux buscarv'!J$1,FALSE)</f>
        <v>COMUNA 1</v>
      </c>
      <c r="K2124" s="61" t="str">
        <f>VLOOKUP(Tabla14[[#This Row],[id]],Tabla2[],'aux buscarv'!K$1,FALSE)</f>
        <v>MONSERRAT</v>
      </c>
      <c r="L2124" s="61" t="str">
        <f>VLOOKUP(Tabla14[[#This Row],[id]],Tabla2[],'aux buscarv'!L$1,FALSE)</f>
        <v>PLAZOLETA ENFRENTE ENFRENTE DEL MSAL</v>
      </c>
      <c r="M2124" s="61" t="str">
        <f>VLOOKUP(Tabla14[[#This Row],[id]],Tabla2[],'aux buscarv'!M$1,FALSE)</f>
        <v>MORENO ENTRE LIMA Y 9 DE JULIO</v>
      </c>
      <c r="N2124" s="62" t="str">
        <f>VLOOKUP(Tabla14[[#This Row],[id]],Tabla2[],'aux buscarv'!N$1,FALSE)</f>
        <v>https://goo.gl/maps/v4vzCugZuWYXvAYS7</v>
      </c>
      <c r="O2124" t="s">
        <v>109</v>
      </c>
      <c r="P2124" t="s">
        <v>113</v>
      </c>
      <c r="Q2124" t="s">
        <v>112</v>
      </c>
      <c r="R2124" s="70">
        <v>51</v>
      </c>
    </row>
    <row r="2125" spans="1:18" x14ac:dyDescent="0.25">
      <c r="A2125" t="s">
        <v>1104</v>
      </c>
      <c r="B2125" s="46">
        <f>VLOOKUP(Tabla14[[#This Row],[id]],Tabla2[],'aux buscarv'!B$1,FALSE)</f>
        <v>45044</v>
      </c>
      <c r="C2125" s="61">
        <f>VLOOKUP(Tabla14[[#This Row],[id]],Tabla2[],'aux buscarv'!C$1,FALSE)</f>
        <v>28</v>
      </c>
      <c r="D2125" s="61">
        <f>VLOOKUP(Tabla14[[#This Row],[id]],Tabla2[],'aux buscarv'!D$1,FALSE)</f>
        <v>4</v>
      </c>
      <c r="E2125" s="61">
        <f>VLOOKUP(Tabla14[[#This Row],[id]],Tabla2[],'aux buscarv'!E$1,FALSE)</f>
        <v>2023</v>
      </c>
      <c r="F2125" s="61">
        <f>VLOOKUP(Tabla14[[#This Row],[id]],Tabla2[],'aux buscarv'!F$1,FALSE)</f>
        <v>18</v>
      </c>
      <c r="G2125" s="61" t="str">
        <f>VLOOKUP(Tabla14[[#This Row],[id]],Tabla2[],'aux buscarv'!G$1,FALSE)</f>
        <v>DAPPTE</v>
      </c>
      <c r="H2125" s="61" t="str">
        <f>VLOOKUP(Tabla14[[#This Row],[id]],Tabla2[],'aux buscarv'!H$1,FALSE)</f>
        <v>CABA</v>
      </c>
      <c r="I2125" s="61">
        <f>VLOOKUP(Tabla14[[#This Row],[id]],Tabla2[],'aux buscarv'!I$1,FALSE)</f>
        <v>88</v>
      </c>
      <c r="J2125" s="61" t="str">
        <f>VLOOKUP(Tabla14[[#This Row],[id]],Tabla2[],'aux buscarv'!J$1,FALSE)</f>
        <v>COMUNA 1</v>
      </c>
      <c r="K2125" s="61" t="str">
        <f>VLOOKUP(Tabla14[[#This Row],[id]],Tabla2[],'aux buscarv'!K$1,FALSE)</f>
        <v>MONSERRAT</v>
      </c>
      <c r="L2125" s="61" t="str">
        <f>VLOOKUP(Tabla14[[#This Row],[id]],Tabla2[],'aux buscarv'!L$1,FALSE)</f>
        <v>PLAZOLETA ENFRENTE ENFRENTE DEL MSAL</v>
      </c>
      <c r="M2125" s="61" t="str">
        <f>VLOOKUP(Tabla14[[#This Row],[id]],Tabla2[],'aux buscarv'!M$1,FALSE)</f>
        <v>MORENO ENTRE LIMA Y 9 DE JULIO</v>
      </c>
      <c r="N2125" s="62" t="str">
        <f>VLOOKUP(Tabla14[[#This Row],[id]],Tabla2[],'aux buscarv'!N$1,FALSE)</f>
        <v>https://goo.gl/maps/v4vzCugZuWYXvAYS7</v>
      </c>
      <c r="O2125" t="s">
        <v>114</v>
      </c>
      <c r="P2125" t="s">
        <v>115</v>
      </c>
      <c r="Q2125" t="s">
        <v>111</v>
      </c>
      <c r="R2125" s="70">
        <v>64</v>
      </c>
    </row>
    <row r="2126" spans="1:18" x14ac:dyDescent="0.25">
      <c r="A2126" t="s">
        <v>1112</v>
      </c>
      <c r="B2126" s="46">
        <f>VLOOKUP(Tabla14[[#This Row],[id]],Tabla2[],'aux buscarv'!B$1,FALSE)</f>
        <v>45044</v>
      </c>
      <c r="C2126" s="61">
        <f>VLOOKUP(Tabla14[[#This Row],[id]],Tabla2[],'aux buscarv'!C$1,FALSE)</f>
        <v>28</v>
      </c>
      <c r="D2126" s="61">
        <f>VLOOKUP(Tabla14[[#This Row],[id]],Tabla2[],'aux buscarv'!D$1,FALSE)</f>
        <v>4</v>
      </c>
      <c r="E2126" s="61">
        <f>VLOOKUP(Tabla14[[#This Row],[id]],Tabla2[],'aux buscarv'!E$1,FALSE)</f>
        <v>2023</v>
      </c>
      <c r="F2126" s="61">
        <f>VLOOKUP(Tabla14[[#This Row],[id]],Tabla2[],'aux buscarv'!F$1,FALSE)</f>
        <v>18</v>
      </c>
      <c r="G2126" s="61" t="str">
        <f>VLOOKUP(Tabla14[[#This Row],[id]],Tabla2[],'aux buscarv'!G$1,FALSE)</f>
        <v>EETB</v>
      </c>
      <c r="H2126" s="61" t="str">
        <f>VLOOKUP(Tabla14[[#This Row],[id]],Tabla2[],'aux buscarv'!H$1,FALSE)</f>
        <v>BUENOS AIRES</v>
      </c>
      <c r="I2126" s="61">
        <f>VLOOKUP(Tabla14[[#This Row],[id]],Tabla2[],'aux buscarv'!I$1,FALSE)</f>
        <v>89</v>
      </c>
      <c r="J2126" s="61" t="str">
        <f>VLOOKUP(Tabla14[[#This Row],[id]],Tabla2[],'aux buscarv'!J$1,FALSE)</f>
        <v>MERLO</v>
      </c>
      <c r="K2126" s="61" t="str">
        <f>VLOOKUP(Tabla14[[#This Row],[id]],Tabla2[],'aux buscarv'!K$1,FALSE)</f>
        <v>PONTEVEDRA</v>
      </c>
      <c r="L2126" s="61" t="str">
        <f>VLOOKUP(Tabla14[[#This Row],[id]],Tabla2[],'aux buscarv'!L$1,FALSE)</f>
        <v>CURAS PACO OLIVERA</v>
      </c>
      <c r="M2126" s="61" t="str">
        <f>VLOOKUP(Tabla14[[#This Row],[id]],Tabla2[],'aux buscarv'!M$1,FALSE)</f>
        <v>Manuel Gómez Fretes esquina Caaguazú</v>
      </c>
      <c r="N2126" s="62" t="str">
        <f>VLOOKUP(Tabla14[[#This Row],[id]],Tabla2[],'aux buscarv'!N$1,FALSE)</f>
        <v>https://goo.gl/maps/QUQDdKe1is9TQyGz7</v>
      </c>
      <c r="O2126" t="s">
        <v>109</v>
      </c>
      <c r="P2126" t="s">
        <v>110</v>
      </c>
      <c r="Q2126" t="s">
        <v>111</v>
      </c>
      <c r="R2126" s="70">
        <v>99</v>
      </c>
    </row>
    <row r="2127" spans="1:18" x14ac:dyDescent="0.25">
      <c r="A2127" t="s">
        <v>1112</v>
      </c>
      <c r="B2127" s="46">
        <f>VLOOKUP(Tabla14[[#This Row],[id]],Tabla2[],'aux buscarv'!B$1,FALSE)</f>
        <v>45044</v>
      </c>
      <c r="C2127" s="61">
        <f>VLOOKUP(Tabla14[[#This Row],[id]],Tabla2[],'aux buscarv'!C$1,FALSE)</f>
        <v>28</v>
      </c>
      <c r="D2127" s="61">
        <f>VLOOKUP(Tabla14[[#This Row],[id]],Tabla2[],'aux buscarv'!D$1,FALSE)</f>
        <v>4</v>
      </c>
      <c r="E2127" s="61">
        <f>VLOOKUP(Tabla14[[#This Row],[id]],Tabla2[],'aux buscarv'!E$1,FALSE)</f>
        <v>2023</v>
      </c>
      <c r="F2127" s="61">
        <f>VLOOKUP(Tabla14[[#This Row],[id]],Tabla2[],'aux buscarv'!F$1,FALSE)</f>
        <v>18</v>
      </c>
      <c r="G2127" s="61" t="str">
        <f>VLOOKUP(Tabla14[[#This Row],[id]],Tabla2[],'aux buscarv'!G$1,FALSE)</f>
        <v>EETB</v>
      </c>
      <c r="H2127" s="61" t="str">
        <f>VLOOKUP(Tabla14[[#This Row],[id]],Tabla2[],'aux buscarv'!H$1,FALSE)</f>
        <v>BUENOS AIRES</v>
      </c>
      <c r="I2127" s="61">
        <f>VLOOKUP(Tabla14[[#This Row],[id]],Tabla2[],'aux buscarv'!I$1,FALSE)</f>
        <v>89</v>
      </c>
      <c r="J2127" s="61" t="str">
        <f>VLOOKUP(Tabla14[[#This Row],[id]],Tabla2[],'aux buscarv'!J$1,FALSE)</f>
        <v>MERLO</v>
      </c>
      <c r="K2127" s="61" t="str">
        <f>VLOOKUP(Tabla14[[#This Row],[id]],Tabla2[],'aux buscarv'!K$1,FALSE)</f>
        <v>PONTEVEDRA</v>
      </c>
      <c r="L2127" s="61" t="str">
        <f>VLOOKUP(Tabla14[[#This Row],[id]],Tabla2[],'aux buscarv'!L$1,FALSE)</f>
        <v>CURAS PACO OLIVERA</v>
      </c>
      <c r="M2127" s="61" t="str">
        <f>VLOOKUP(Tabla14[[#This Row],[id]],Tabla2[],'aux buscarv'!M$1,FALSE)</f>
        <v>Manuel Gómez Fretes esquina Caaguazú</v>
      </c>
      <c r="N2127" s="62" t="str">
        <f>VLOOKUP(Tabla14[[#This Row],[id]],Tabla2[],'aux buscarv'!N$1,FALSE)</f>
        <v>https://goo.gl/maps/QUQDdKe1is9TQyGz7</v>
      </c>
      <c r="O2127" t="s">
        <v>109</v>
      </c>
      <c r="P2127" t="s">
        <v>110</v>
      </c>
      <c r="Q2127" t="s">
        <v>112</v>
      </c>
      <c r="R2127" s="70">
        <v>225</v>
      </c>
    </row>
    <row r="2128" spans="1:18" x14ac:dyDescent="0.25">
      <c r="A2128" t="s">
        <v>1112</v>
      </c>
      <c r="B2128" s="46">
        <f>VLOOKUP(Tabla14[[#This Row],[id]],Tabla2[],'aux buscarv'!B$1,FALSE)</f>
        <v>45044</v>
      </c>
      <c r="C2128" s="61">
        <f>VLOOKUP(Tabla14[[#This Row],[id]],Tabla2[],'aux buscarv'!C$1,FALSE)</f>
        <v>28</v>
      </c>
      <c r="D2128" s="61">
        <f>VLOOKUP(Tabla14[[#This Row],[id]],Tabla2[],'aux buscarv'!D$1,FALSE)</f>
        <v>4</v>
      </c>
      <c r="E2128" s="61">
        <f>VLOOKUP(Tabla14[[#This Row],[id]],Tabla2[],'aux buscarv'!E$1,FALSE)</f>
        <v>2023</v>
      </c>
      <c r="F2128" s="61">
        <f>VLOOKUP(Tabla14[[#This Row],[id]],Tabla2[],'aux buscarv'!F$1,FALSE)</f>
        <v>18</v>
      </c>
      <c r="G2128" s="61" t="str">
        <f>VLOOKUP(Tabla14[[#This Row],[id]],Tabla2[],'aux buscarv'!G$1,FALSE)</f>
        <v>EETB</v>
      </c>
      <c r="H2128" s="61" t="str">
        <f>VLOOKUP(Tabla14[[#This Row],[id]],Tabla2[],'aux buscarv'!H$1,FALSE)</f>
        <v>BUENOS AIRES</v>
      </c>
      <c r="I2128" s="61">
        <f>VLOOKUP(Tabla14[[#This Row],[id]],Tabla2[],'aux buscarv'!I$1,FALSE)</f>
        <v>89</v>
      </c>
      <c r="J2128" s="61" t="str">
        <f>VLOOKUP(Tabla14[[#This Row],[id]],Tabla2[],'aux buscarv'!J$1,FALSE)</f>
        <v>MERLO</v>
      </c>
      <c r="K2128" s="61" t="str">
        <f>VLOOKUP(Tabla14[[#This Row],[id]],Tabla2[],'aux buscarv'!K$1,FALSE)</f>
        <v>PONTEVEDRA</v>
      </c>
      <c r="L2128" s="61" t="str">
        <f>VLOOKUP(Tabla14[[#This Row],[id]],Tabla2[],'aux buscarv'!L$1,FALSE)</f>
        <v>CURAS PACO OLIVERA</v>
      </c>
      <c r="M2128" s="61" t="str">
        <f>VLOOKUP(Tabla14[[#This Row],[id]],Tabla2[],'aux buscarv'!M$1,FALSE)</f>
        <v>Manuel Gómez Fretes esquina Caaguazú</v>
      </c>
      <c r="N2128" s="62" t="str">
        <f>VLOOKUP(Tabla14[[#This Row],[id]],Tabla2[],'aux buscarv'!N$1,FALSE)</f>
        <v>https://goo.gl/maps/QUQDdKe1is9TQyGz7</v>
      </c>
      <c r="O2128" t="s">
        <v>109</v>
      </c>
      <c r="P2128" t="s">
        <v>110</v>
      </c>
      <c r="Q2128" t="s">
        <v>120</v>
      </c>
      <c r="R2128" s="70">
        <v>3</v>
      </c>
    </row>
    <row r="2129" spans="1:18" x14ac:dyDescent="0.25">
      <c r="A2129" t="s">
        <v>1112</v>
      </c>
      <c r="B2129" s="46">
        <f>VLOOKUP(Tabla14[[#This Row],[id]],Tabla2[],'aux buscarv'!B$1,FALSE)</f>
        <v>45044</v>
      </c>
      <c r="C2129" s="61">
        <f>VLOOKUP(Tabla14[[#This Row],[id]],Tabla2[],'aux buscarv'!C$1,FALSE)</f>
        <v>28</v>
      </c>
      <c r="D2129" s="61">
        <f>VLOOKUP(Tabla14[[#This Row],[id]],Tabla2[],'aux buscarv'!D$1,FALSE)</f>
        <v>4</v>
      </c>
      <c r="E2129" s="61">
        <f>VLOOKUP(Tabla14[[#This Row],[id]],Tabla2[],'aux buscarv'!E$1,FALSE)</f>
        <v>2023</v>
      </c>
      <c r="F2129" s="61">
        <f>VLOOKUP(Tabla14[[#This Row],[id]],Tabla2[],'aux buscarv'!F$1,FALSE)</f>
        <v>18</v>
      </c>
      <c r="G2129" s="61" t="str">
        <f>VLOOKUP(Tabla14[[#This Row],[id]],Tabla2[],'aux buscarv'!G$1,FALSE)</f>
        <v>EETB</v>
      </c>
      <c r="H2129" s="61" t="str">
        <f>VLOOKUP(Tabla14[[#This Row],[id]],Tabla2[],'aux buscarv'!H$1,FALSE)</f>
        <v>BUENOS AIRES</v>
      </c>
      <c r="I2129" s="61">
        <f>VLOOKUP(Tabla14[[#This Row],[id]],Tabla2[],'aux buscarv'!I$1,FALSE)</f>
        <v>89</v>
      </c>
      <c r="J2129" s="61" t="str">
        <f>VLOOKUP(Tabla14[[#This Row],[id]],Tabla2[],'aux buscarv'!J$1,FALSE)</f>
        <v>MERLO</v>
      </c>
      <c r="K2129" s="61" t="str">
        <f>VLOOKUP(Tabla14[[#This Row],[id]],Tabla2[],'aux buscarv'!K$1,FALSE)</f>
        <v>PONTEVEDRA</v>
      </c>
      <c r="L2129" s="61" t="str">
        <f>VLOOKUP(Tabla14[[#This Row],[id]],Tabla2[],'aux buscarv'!L$1,FALSE)</f>
        <v>CURAS PACO OLIVERA</v>
      </c>
      <c r="M2129" s="61" t="str">
        <f>VLOOKUP(Tabla14[[#This Row],[id]],Tabla2[],'aux buscarv'!M$1,FALSE)</f>
        <v>Manuel Gómez Fretes esquina Caaguazú</v>
      </c>
      <c r="N2129" s="62" t="str">
        <f>VLOOKUP(Tabla14[[#This Row],[id]],Tabla2[],'aux buscarv'!N$1,FALSE)</f>
        <v>https://goo.gl/maps/QUQDdKe1is9TQyGz7</v>
      </c>
      <c r="O2129" t="s">
        <v>109</v>
      </c>
      <c r="P2129" t="s">
        <v>110</v>
      </c>
      <c r="Q2129" t="s">
        <v>121</v>
      </c>
      <c r="R2129" s="70">
        <v>4</v>
      </c>
    </row>
    <row r="2130" spans="1:18" x14ac:dyDescent="0.25">
      <c r="A2130" t="s">
        <v>1112</v>
      </c>
      <c r="B2130" s="46">
        <f>VLOOKUP(Tabla14[[#This Row],[id]],Tabla2[],'aux buscarv'!B$1,FALSE)</f>
        <v>45044</v>
      </c>
      <c r="C2130" s="61">
        <f>VLOOKUP(Tabla14[[#This Row],[id]],Tabla2[],'aux buscarv'!C$1,FALSE)</f>
        <v>28</v>
      </c>
      <c r="D2130" s="61">
        <f>VLOOKUP(Tabla14[[#This Row],[id]],Tabla2[],'aux buscarv'!D$1,FALSE)</f>
        <v>4</v>
      </c>
      <c r="E2130" s="61">
        <f>VLOOKUP(Tabla14[[#This Row],[id]],Tabla2[],'aux buscarv'!E$1,FALSE)</f>
        <v>2023</v>
      </c>
      <c r="F2130" s="61">
        <f>VLOOKUP(Tabla14[[#This Row],[id]],Tabla2[],'aux buscarv'!F$1,FALSE)</f>
        <v>18</v>
      </c>
      <c r="G2130" s="61" t="str">
        <f>VLOOKUP(Tabla14[[#This Row],[id]],Tabla2[],'aux buscarv'!G$1,FALSE)</f>
        <v>EETB</v>
      </c>
      <c r="H2130" s="61" t="str">
        <f>VLOOKUP(Tabla14[[#This Row],[id]],Tabla2[],'aux buscarv'!H$1,FALSE)</f>
        <v>BUENOS AIRES</v>
      </c>
      <c r="I2130" s="61">
        <f>VLOOKUP(Tabla14[[#This Row],[id]],Tabla2[],'aux buscarv'!I$1,FALSE)</f>
        <v>89</v>
      </c>
      <c r="J2130" s="61" t="str">
        <f>VLOOKUP(Tabla14[[#This Row],[id]],Tabla2[],'aux buscarv'!J$1,FALSE)</f>
        <v>MERLO</v>
      </c>
      <c r="K2130" s="61" t="str">
        <f>VLOOKUP(Tabla14[[#This Row],[id]],Tabla2[],'aux buscarv'!K$1,FALSE)</f>
        <v>PONTEVEDRA</v>
      </c>
      <c r="L2130" s="61" t="str">
        <f>VLOOKUP(Tabla14[[#This Row],[id]],Tabla2[],'aux buscarv'!L$1,FALSE)</f>
        <v>CURAS PACO OLIVERA</v>
      </c>
      <c r="M2130" s="61" t="str">
        <f>VLOOKUP(Tabla14[[#This Row],[id]],Tabla2[],'aux buscarv'!M$1,FALSE)</f>
        <v>Manuel Gómez Fretes esquina Caaguazú</v>
      </c>
      <c r="N2130" s="62" t="str">
        <f>VLOOKUP(Tabla14[[#This Row],[id]],Tabla2[],'aux buscarv'!N$1,FALSE)</f>
        <v>https://goo.gl/maps/QUQDdKe1is9TQyGz7</v>
      </c>
      <c r="O2130" t="s">
        <v>109</v>
      </c>
      <c r="P2130" t="s">
        <v>113</v>
      </c>
      <c r="Q2130" t="s">
        <v>112</v>
      </c>
      <c r="R2130" s="70">
        <v>37</v>
      </c>
    </row>
    <row r="2131" spans="1:18" x14ac:dyDescent="0.25">
      <c r="A2131" t="s">
        <v>1112</v>
      </c>
      <c r="B2131" s="46">
        <f>VLOOKUP(Tabla14[[#This Row],[id]],Tabla2[],'aux buscarv'!B$1,FALSE)</f>
        <v>45044</v>
      </c>
      <c r="C2131" s="61">
        <f>VLOOKUP(Tabla14[[#This Row],[id]],Tabla2[],'aux buscarv'!C$1,FALSE)</f>
        <v>28</v>
      </c>
      <c r="D2131" s="61">
        <f>VLOOKUP(Tabla14[[#This Row],[id]],Tabla2[],'aux buscarv'!D$1,FALSE)</f>
        <v>4</v>
      </c>
      <c r="E2131" s="61">
        <f>VLOOKUP(Tabla14[[#This Row],[id]],Tabla2[],'aux buscarv'!E$1,FALSE)</f>
        <v>2023</v>
      </c>
      <c r="F2131" s="61">
        <f>VLOOKUP(Tabla14[[#This Row],[id]],Tabla2[],'aux buscarv'!F$1,FALSE)</f>
        <v>18</v>
      </c>
      <c r="G2131" s="61" t="str">
        <f>VLOOKUP(Tabla14[[#This Row],[id]],Tabla2[],'aux buscarv'!G$1,FALSE)</f>
        <v>EETB</v>
      </c>
      <c r="H2131" s="61" t="str">
        <f>VLOOKUP(Tabla14[[#This Row],[id]],Tabla2[],'aux buscarv'!H$1,FALSE)</f>
        <v>BUENOS AIRES</v>
      </c>
      <c r="I2131" s="61">
        <f>VLOOKUP(Tabla14[[#This Row],[id]],Tabla2[],'aux buscarv'!I$1,FALSE)</f>
        <v>89</v>
      </c>
      <c r="J2131" s="61" t="str">
        <f>VLOOKUP(Tabla14[[#This Row],[id]],Tabla2[],'aux buscarv'!J$1,FALSE)</f>
        <v>MERLO</v>
      </c>
      <c r="K2131" s="61" t="str">
        <f>VLOOKUP(Tabla14[[#This Row],[id]],Tabla2[],'aux buscarv'!K$1,FALSE)</f>
        <v>PONTEVEDRA</v>
      </c>
      <c r="L2131" s="61" t="str">
        <f>VLOOKUP(Tabla14[[#This Row],[id]],Tabla2[],'aux buscarv'!L$1,FALSE)</f>
        <v>CURAS PACO OLIVERA</v>
      </c>
      <c r="M2131" s="61" t="str">
        <f>VLOOKUP(Tabla14[[#This Row],[id]],Tabla2[],'aux buscarv'!M$1,FALSE)</f>
        <v>Manuel Gómez Fretes esquina Caaguazú</v>
      </c>
      <c r="N2131" s="62" t="str">
        <f>VLOOKUP(Tabla14[[#This Row],[id]],Tabla2[],'aux buscarv'!N$1,FALSE)</f>
        <v>https://goo.gl/maps/QUQDdKe1is9TQyGz7</v>
      </c>
      <c r="O2131" t="s">
        <v>114</v>
      </c>
      <c r="P2131" t="s">
        <v>115</v>
      </c>
      <c r="Q2131" t="s">
        <v>111</v>
      </c>
      <c r="R2131" s="70">
        <v>54</v>
      </c>
    </row>
    <row r="2132" spans="1:18" x14ac:dyDescent="0.25">
      <c r="A2132" t="s">
        <v>1112</v>
      </c>
      <c r="B2132" s="46">
        <f>VLOOKUP(Tabla14[[#This Row],[id]],Tabla2[],'aux buscarv'!B$1,FALSE)</f>
        <v>45044</v>
      </c>
      <c r="C2132" s="61">
        <f>VLOOKUP(Tabla14[[#This Row],[id]],Tabla2[],'aux buscarv'!C$1,FALSE)</f>
        <v>28</v>
      </c>
      <c r="D2132" s="61">
        <f>VLOOKUP(Tabla14[[#This Row],[id]],Tabla2[],'aux buscarv'!D$1,FALSE)</f>
        <v>4</v>
      </c>
      <c r="E2132" s="61">
        <f>VLOOKUP(Tabla14[[#This Row],[id]],Tabla2[],'aux buscarv'!E$1,FALSE)</f>
        <v>2023</v>
      </c>
      <c r="F2132" s="61">
        <f>VLOOKUP(Tabla14[[#This Row],[id]],Tabla2[],'aux buscarv'!F$1,FALSE)</f>
        <v>18</v>
      </c>
      <c r="G2132" s="61" t="str">
        <f>VLOOKUP(Tabla14[[#This Row],[id]],Tabla2[],'aux buscarv'!G$1,FALSE)</f>
        <v>EETB</v>
      </c>
      <c r="H2132" s="61" t="str">
        <f>VLOOKUP(Tabla14[[#This Row],[id]],Tabla2[],'aux buscarv'!H$1,FALSE)</f>
        <v>BUENOS AIRES</v>
      </c>
      <c r="I2132" s="61">
        <f>VLOOKUP(Tabla14[[#This Row],[id]],Tabla2[],'aux buscarv'!I$1,FALSE)</f>
        <v>89</v>
      </c>
      <c r="J2132" s="61" t="str">
        <f>VLOOKUP(Tabla14[[#This Row],[id]],Tabla2[],'aux buscarv'!J$1,FALSE)</f>
        <v>MERLO</v>
      </c>
      <c r="K2132" s="61" t="str">
        <f>VLOOKUP(Tabla14[[#This Row],[id]],Tabla2[],'aux buscarv'!K$1,FALSE)</f>
        <v>PONTEVEDRA</v>
      </c>
      <c r="L2132" s="61" t="str">
        <f>VLOOKUP(Tabla14[[#This Row],[id]],Tabla2[],'aux buscarv'!L$1,FALSE)</f>
        <v>CURAS PACO OLIVERA</v>
      </c>
      <c r="M2132" s="61" t="str">
        <f>VLOOKUP(Tabla14[[#This Row],[id]],Tabla2[],'aux buscarv'!M$1,FALSE)</f>
        <v>Manuel Gómez Fretes esquina Caaguazú</v>
      </c>
      <c r="N2132" s="62" t="str">
        <f>VLOOKUP(Tabla14[[#This Row],[id]],Tabla2[],'aux buscarv'!N$1,FALSE)</f>
        <v>https://goo.gl/maps/QUQDdKe1is9TQyGz7</v>
      </c>
      <c r="O2132" t="s">
        <v>114</v>
      </c>
      <c r="P2132" t="s">
        <v>123</v>
      </c>
      <c r="Q2132" t="s">
        <v>124</v>
      </c>
      <c r="R2132" s="70">
        <v>2</v>
      </c>
    </row>
    <row r="2133" spans="1:18" x14ac:dyDescent="0.25">
      <c r="A2133" t="s">
        <v>1112</v>
      </c>
      <c r="B2133" s="46">
        <f>VLOOKUP(Tabla14[[#This Row],[id]],Tabla2[],'aux buscarv'!B$1,FALSE)</f>
        <v>45044</v>
      </c>
      <c r="C2133" s="61">
        <f>VLOOKUP(Tabla14[[#This Row],[id]],Tabla2[],'aux buscarv'!C$1,FALSE)</f>
        <v>28</v>
      </c>
      <c r="D2133" s="61">
        <f>VLOOKUP(Tabla14[[#This Row],[id]],Tabla2[],'aux buscarv'!D$1,FALSE)</f>
        <v>4</v>
      </c>
      <c r="E2133" s="61">
        <f>VLOOKUP(Tabla14[[#This Row],[id]],Tabla2[],'aux buscarv'!E$1,FALSE)</f>
        <v>2023</v>
      </c>
      <c r="F2133" s="61">
        <f>VLOOKUP(Tabla14[[#This Row],[id]],Tabla2[],'aux buscarv'!F$1,FALSE)</f>
        <v>18</v>
      </c>
      <c r="G2133" s="61" t="str">
        <f>VLOOKUP(Tabla14[[#This Row],[id]],Tabla2[],'aux buscarv'!G$1,FALSE)</f>
        <v>EETB</v>
      </c>
      <c r="H2133" s="61" t="str">
        <f>VLOOKUP(Tabla14[[#This Row],[id]],Tabla2[],'aux buscarv'!H$1,FALSE)</f>
        <v>BUENOS AIRES</v>
      </c>
      <c r="I2133" s="61">
        <f>VLOOKUP(Tabla14[[#This Row],[id]],Tabla2[],'aux buscarv'!I$1,FALSE)</f>
        <v>89</v>
      </c>
      <c r="J2133" s="61" t="str">
        <f>VLOOKUP(Tabla14[[#This Row],[id]],Tabla2[],'aux buscarv'!J$1,FALSE)</f>
        <v>MERLO</v>
      </c>
      <c r="K2133" s="61" t="str">
        <f>VLOOKUP(Tabla14[[#This Row],[id]],Tabla2[],'aux buscarv'!K$1,FALSE)</f>
        <v>PONTEVEDRA</v>
      </c>
      <c r="L2133" s="61" t="str">
        <f>VLOOKUP(Tabla14[[#This Row],[id]],Tabla2[],'aux buscarv'!L$1,FALSE)</f>
        <v>CURAS PACO OLIVERA</v>
      </c>
      <c r="M2133" s="61" t="str">
        <f>VLOOKUP(Tabla14[[#This Row],[id]],Tabla2[],'aux buscarv'!M$1,FALSE)</f>
        <v>Manuel Gómez Fretes esquina Caaguazú</v>
      </c>
      <c r="N2133" s="62" t="str">
        <f>VLOOKUP(Tabla14[[#This Row],[id]],Tabla2[],'aux buscarv'!N$1,FALSE)</f>
        <v>https://goo.gl/maps/QUQDdKe1is9TQyGz7</v>
      </c>
      <c r="O2133" t="s">
        <v>114</v>
      </c>
      <c r="P2133" t="s">
        <v>123</v>
      </c>
      <c r="Q2133" t="s">
        <v>111</v>
      </c>
      <c r="R2133" s="70">
        <v>67</v>
      </c>
    </row>
    <row r="2134" spans="1:18" x14ac:dyDescent="0.25">
      <c r="A2134" t="s">
        <v>1145</v>
      </c>
      <c r="B2134" s="46">
        <f>VLOOKUP(Tabla14[[#This Row],[id]],Tabla2[],'aux buscarv'!B$1,FALSE)</f>
        <v>45044</v>
      </c>
      <c r="C2134" s="61">
        <f>VLOOKUP(Tabla14[[#This Row],[id]],Tabla2[],'aux buscarv'!C$1,FALSE)</f>
        <v>28</v>
      </c>
      <c r="D2134" s="61">
        <f>VLOOKUP(Tabla14[[#This Row],[id]],Tabla2[],'aux buscarv'!D$1,FALSE)</f>
        <v>4</v>
      </c>
      <c r="E2134" s="61">
        <f>VLOOKUP(Tabla14[[#This Row],[id]],Tabla2[],'aux buscarv'!E$1,FALSE)</f>
        <v>2023</v>
      </c>
      <c r="F2134" s="61">
        <f>VLOOKUP(Tabla14[[#This Row],[id]],Tabla2[],'aux buscarv'!F$1,FALSE)</f>
        <v>18</v>
      </c>
      <c r="G2134" s="61" t="str">
        <f>VLOOKUP(Tabla14[[#This Row],[id]],Tabla2[],'aux buscarv'!G$1,FALSE)</f>
        <v>MDS</v>
      </c>
      <c r="H2134" s="61" t="str">
        <f>VLOOKUP(Tabla14[[#This Row],[id]],Tabla2[],'aux buscarv'!H$1,FALSE)</f>
        <v>CABA</v>
      </c>
      <c r="I2134" s="61">
        <f>VLOOKUP(Tabla14[[#This Row],[id]],Tabla2[],'aux buscarv'!I$1,FALSE)</f>
        <v>95</v>
      </c>
      <c r="J2134" s="61" t="str">
        <f>VLOOKUP(Tabla14[[#This Row],[id]],Tabla2[],'aux buscarv'!J$1,FALSE)</f>
        <v>COMUNA 1</v>
      </c>
      <c r="K2134" s="61" t="str">
        <f>VLOOKUP(Tabla14[[#This Row],[id]],Tabla2[],'aux buscarv'!K$1,FALSE)</f>
        <v>SAN TELMO</v>
      </c>
      <c r="L2134" s="61" t="str">
        <f>VLOOKUP(Tabla14[[#This Row],[id]],Tabla2[],'aux buscarv'!L$1,FALSE)</f>
        <v>PLAZOLETA VERA PEÑALOZA</v>
      </c>
      <c r="M2134" s="61" t="str">
        <f>VLOOKUP(Tabla14[[#This Row],[id]],Tabla2[],'aux buscarv'!M$1,FALSE)</f>
        <v>SAN JUAN Y PIEDRAS</v>
      </c>
      <c r="N2134" s="62" t="str">
        <f>VLOOKUP(Tabla14[[#This Row],[id]],Tabla2[],'aux buscarv'!N$1,FALSE)</f>
        <v>https://goo.gl/maps/WqTn7hVoSEpeLAQ96</v>
      </c>
      <c r="O2134" t="s">
        <v>109</v>
      </c>
      <c r="P2134" t="s">
        <v>110</v>
      </c>
      <c r="Q2134" t="s">
        <v>111</v>
      </c>
      <c r="R2134" s="70">
        <v>44</v>
      </c>
    </row>
    <row r="2135" spans="1:18" x14ac:dyDescent="0.25">
      <c r="A2135" t="s">
        <v>1145</v>
      </c>
      <c r="B2135" s="46">
        <f>VLOOKUP(Tabla14[[#This Row],[id]],Tabla2[],'aux buscarv'!B$1,FALSE)</f>
        <v>45044</v>
      </c>
      <c r="C2135" s="61">
        <f>VLOOKUP(Tabla14[[#This Row],[id]],Tabla2[],'aux buscarv'!C$1,FALSE)</f>
        <v>28</v>
      </c>
      <c r="D2135" s="61">
        <f>VLOOKUP(Tabla14[[#This Row],[id]],Tabla2[],'aux buscarv'!D$1,FALSE)</f>
        <v>4</v>
      </c>
      <c r="E2135" s="61">
        <f>VLOOKUP(Tabla14[[#This Row],[id]],Tabla2[],'aux buscarv'!E$1,FALSE)</f>
        <v>2023</v>
      </c>
      <c r="F2135" s="61">
        <f>VLOOKUP(Tabla14[[#This Row],[id]],Tabla2[],'aux buscarv'!F$1,FALSE)</f>
        <v>18</v>
      </c>
      <c r="G2135" s="61" t="str">
        <f>VLOOKUP(Tabla14[[#This Row],[id]],Tabla2[],'aux buscarv'!G$1,FALSE)</f>
        <v>MDS</v>
      </c>
      <c r="H2135" s="61" t="str">
        <f>VLOOKUP(Tabla14[[#This Row],[id]],Tabla2[],'aux buscarv'!H$1,FALSE)</f>
        <v>CABA</v>
      </c>
      <c r="I2135" s="61">
        <f>VLOOKUP(Tabla14[[#This Row],[id]],Tabla2[],'aux buscarv'!I$1,FALSE)</f>
        <v>95</v>
      </c>
      <c r="J2135" s="61" t="str">
        <f>VLOOKUP(Tabla14[[#This Row],[id]],Tabla2[],'aux buscarv'!J$1,FALSE)</f>
        <v>COMUNA 1</v>
      </c>
      <c r="K2135" s="61" t="str">
        <f>VLOOKUP(Tabla14[[#This Row],[id]],Tabla2[],'aux buscarv'!K$1,FALSE)</f>
        <v>SAN TELMO</v>
      </c>
      <c r="L2135" s="61" t="str">
        <f>VLOOKUP(Tabla14[[#This Row],[id]],Tabla2[],'aux buscarv'!L$1,FALSE)</f>
        <v>PLAZOLETA VERA PEÑALOZA</v>
      </c>
      <c r="M2135" s="61" t="str">
        <f>VLOOKUP(Tabla14[[#This Row],[id]],Tabla2[],'aux buscarv'!M$1,FALSE)</f>
        <v>SAN JUAN Y PIEDRAS</v>
      </c>
      <c r="N2135" s="62" t="str">
        <f>VLOOKUP(Tabla14[[#This Row],[id]],Tabla2[],'aux buscarv'!N$1,FALSE)</f>
        <v>https://goo.gl/maps/WqTn7hVoSEpeLAQ96</v>
      </c>
      <c r="O2135" t="s">
        <v>109</v>
      </c>
      <c r="P2135" t="s">
        <v>110</v>
      </c>
      <c r="Q2135" t="s">
        <v>112</v>
      </c>
      <c r="R2135" s="70">
        <v>90</v>
      </c>
    </row>
    <row r="2136" spans="1:18" x14ac:dyDescent="0.25">
      <c r="A2136" t="s">
        <v>1145</v>
      </c>
      <c r="B2136" s="46">
        <f>VLOOKUP(Tabla14[[#This Row],[id]],Tabla2[],'aux buscarv'!B$1,FALSE)</f>
        <v>45044</v>
      </c>
      <c r="C2136" s="61">
        <f>VLOOKUP(Tabla14[[#This Row],[id]],Tabla2[],'aux buscarv'!C$1,FALSE)</f>
        <v>28</v>
      </c>
      <c r="D2136" s="61">
        <f>VLOOKUP(Tabla14[[#This Row],[id]],Tabla2[],'aux buscarv'!D$1,FALSE)</f>
        <v>4</v>
      </c>
      <c r="E2136" s="61">
        <f>VLOOKUP(Tabla14[[#This Row],[id]],Tabla2[],'aux buscarv'!E$1,FALSE)</f>
        <v>2023</v>
      </c>
      <c r="F2136" s="61">
        <f>VLOOKUP(Tabla14[[#This Row],[id]],Tabla2[],'aux buscarv'!F$1,FALSE)</f>
        <v>18</v>
      </c>
      <c r="G2136" s="61" t="str">
        <f>VLOOKUP(Tabla14[[#This Row],[id]],Tabla2[],'aux buscarv'!G$1,FALSE)</f>
        <v>MDS</v>
      </c>
      <c r="H2136" s="61" t="str">
        <f>VLOOKUP(Tabla14[[#This Row],[id]],Tabla2[],'aux buscarv'!H$1,FALSE)</f>
        <v>CABA</v>
      </c>
      <c r="I2136" s="61">
        <f>VLOOKUP(Tabla14[[#This Row],[id]],Tabla2[],'aux buscarv'!I$1,FALSE)</f>
        <v>95</v>
      </c>
      <c r="J2136" s="61" t="str">
        <f>VLOOKUP(Tabla14[[#This Row],[id]],Tabla2[],'aux buscarv'!J$1,FALSE)</f>
        <v>COMUNA 1</v>
      </c>
      <c r="K2136" s="61" t="str">
        <f>VLOOKUP(Tabla14[[#This Row],[id]],Tabla2[],'aux buscarv'!K$1,FALSE)</f>
        <v>SAN TELMO</v>
      </c>
      <c r="L2136" s="61" t="str">
        <f>VLOOKUP(Tabla14[[#This Row],[id]],Tabla2[],'aux buscarv'!L$1,FALSE)</f>
        <v>PLAZOLETA VERA PEÑALOZA</v>
      </c>
      <c r="M2136" s="61" t="str">
        <f>VLOOKUP(Tabla14[[#This Row],[id]],Tabla2[],'aux buscarv'!M$1,FALSE)</f>
        <v>SAN JUAN Y PIEDRAS</v>
      </c>
      <c r="N2136" s="62" t="str">
        <f>VLOOKUP(Tabla14[[#This Row],[id]],Tabla2[],'aux buscarv'!N$1,FALSE)</f>
        <v>https://goo.gl/maps/WqTn7hVoSEpeLAQ96</v>
      </c>
      <c r="O2136" t="s">
        <v>109</v>
      </c>
      <c r="P2136" t="s">
        <v>113</v>
      </c>
      <c r="Q2136" t="s">
        <v>112</v>
      </c>
      <c r="R2136" s="70">
        <v>19</v>
      </c>
    </row>
    <row r="2137" spans="1:18" x14ac:dyDescent="0.25">
      <c r="A2137" t="s">
        <v>1145</v>
      </c>
      <c r="B2137" s="46">
        <f>VLOOKUP(Tabla14[[#This Row],[id]],Tabla2[],'aux buscarv'!B$1,FALSE)</f>
        <v>45044</v>
      </c>
      <c r="C2137" s="61">
        <f>VLOOKUP(Tabla14[[#This Row],[id]],Tabla2[],'aux buscarv'!C$1,FALSE)</f>
        <v>28</v>
      </c>
      <c r="D2137" s="61">
        <f>VLOOKUP(Tabla14[[#This Row],[id]],Tabla2[],'aux buscarv'!D$1,FALSE)</f>
        <v>4</v>
      </c>
      <c r="E2137" s="61">
        <f>VLOOKUP(Tabla14[[#This Row],[id]],Tabla2[],'aux buscarv'!E$1,FALSE)</f>
        <v>2023</v>
      </c>
      <c r="F2137" s="61">
        <f>VLOOKUP(Tabla14[[#This Row],[id]],Tabla2[],'aux buscarv'!F$1,FALSE)</f>
        <v>18</v>
      </c>
      <c r="G2137" s="61" t="str">
        <f>VLOOKUP(Tabla14[[#This Row],[id]],Tabla2[],'aux buscarv'!G$1,FALSE)</f>
        <v>MDS</v>
      </c>
      <c r="H2137" s="61" t="str">
        <f>VLOOKUP(Tabla14[[#This Row],[id]],Tabla2[],'aux buscarv'!H$1,FALSE)</f>
        <v>CABA</v>
      </c>
      <c r="I2137" s="61">
        <f>VLOOKUP(Tabla14[[#This Row],[id]],Tabla2[],'aux buscarv'!I$1,FALSE)</f>
        <v>95</v>
      </c>
      <c r="J2137" s="61" t="str">
        <f>VLOOKUP(Tabla14[[#This Row],[id]],Tabla2[],'aux buscarv'!J$1,FALSE)</f>
        <v>COMUNA 1</v>
      </c>
      <c r="K2137" s="61" t="str">
        <f>VLOOKUP(Tabla14[[#This Row],[id]],Tabla2[],'aux buscarv'!K$1,FALSE)</f>
        <v>SAN TELMO</v>
      </c>
      <c r="L2137" s="61" t="str">
        <f>VLOOKUP(Tabla14[[#This Row],[id]],Tabla2[],'aux buscarv'!L$1,FALSE)</f>
        <v>PLAZOLETA VERA PEÑALOZA</v>
      </c>
      <c r="M2137" s="61" t="str">
        <f>VLOOKUP(Tabla14[[#This Row],[id]],Tabla2[],'aux buscarv'!M$1,FALSE)</f>
        <v>SAN JUAN Y PIEDRAS</v>
      </c>
      <c r="N2137" s="62" t="str">
        <f>VLOOKUP(Tabla14[[#This Row],[id]],Tabla2[],'aux buscarv'!N$1,FALSE)</f>
        <v>https://goo.gl/maps/WqTn7hVoSEpeLAQ96</v>
      </c>
      <c r="O2137" t="s">
        <v>129</v>
      </c>
      <c r="P2137" t="s">
        <v>1022</v>
      </c>
      <c r="Q2137" t="s">
        <v>111</v>
      </c>
      <c r="R2137" s="70">
        <v>7</v>
      </c>
    </row>
    <row r="2138" spans="1:18" x14ac:dyDescent="0.25">
      <c r="A2138" t="s">
        <v>1145</v>
      </c>
      <c r="B2138" s="46">
        <f>VLOOKUP(Tabla14[[#This Row],[id]],Tabla2[],'aux buscarv'!B$1,FALSE)</f>
        <v>45044</v>
      </c>
      <c r="C2138" s="61">
        <f>VLOOKUP(Tabla14[[#This Row],[id]],Tabla2[],'aux buscarv'!C$1,FALSE)</f>
        <v>28</v>
      </c>
      <c r="D2138" s="61">
        <f>VLOOKUP(Tabla14[[#This Row],[id]],Tabla2[],'aux buscarv'!D$1,FALSE)</f>
        <v>4</v>
      </c>
      <c r="E2138" s="61">
        <f>VLOOKUP(Tabla14[[#This Row],[id]],Tabla2[],'aux buscarv'!E$1,FALSE)</f>
        <v>2023</v>
      </c>
      <c r="F2138" s="61">
        <f>VLOOKUP(Tabla14[[#This Row],[id]],Tabla2[],'aux buscarv'!F$1,FALSE)</f>
        <v>18</v>
      </c>
      <c r="G2138" s="61" t="str">
        <f>VLOOKUP(Tabla14[[#This Row],[id]],Tabla2[],'aux buscarv'!G$1,FALSE)</f>
        <v>MDS</v>
      </c>
      <c r="H2138" s="61" t="str">
        <f>VLOOKUP(Tabla14[[#This Row],[id]],Tabla2[],'aux buscarv'!H$1,FALSE)</f>
        <v>CABA</v>
      </c>
      <c r="I2138" s="61">
        <f>VLOOKUP(Tabla14[[#This Row],[id]],Tabla2[],'aux buscarv'!I$1,FALSE)</f>
        <v>95</v>
      </c>
      <c r="J2138" s="61" t="str">
        <f>VLOOKUP(Tabla14[[#This Row],[id]],Tabla2[],'aux buscarv'!J$1,FALSE)</f>
        <v>COMUNA 1</v>
      </c>
      <c r="K2138" s="61" t="str">
        <f>VLOOKUP(Tabla14[[#This Row],[id]],Tabla2[],'aux buscarv'!K$1,FALSE)</f>
        <v>SAN TELMO</v>
      </c>
      <c r="L2138" s="61" t="str">
        <f>VLOOKUP(Tabla14[[#This Row],[id]],Tabla2[],'aux buscarv'!L$1,FALSE)</f>
        <v>PLAZOLETA VERA PEÑALOZA</v>
      </c>
      <c r="M2138" s="61" t="str">
        <f>VLOOKUP(Tabla14[[#This Row],[id]],Tabla2[],'aux buscarv'!M$1,FALSE)</f>
        <v>SAN JUAN Y PIEDRAS</v>
      </c>
      <c r="N2138" s="62" t="str">
        <f>VLOOKUP(Tabla14[[#This Row],[id]],Tabla2[],'aux buscarv'!N$1,FALSE)</f>
        <v>https://goo.gl/maps/WqTn7hVoSEpeLAQ96</v>
      </c>
      <c r="O2138" t="s">
        <v>129</v>
      </c>
      <c r="P2138" t="s">
        <v>1022</v>
      </c>
      <c r="Q2138" t="s">
        <v>131</v>
      </c>
      <c r="R2138" s="70">
        <v>3</v>
      </c>
    </row>
    <row r="2139" spans="1:18" x14ac:dyDescent="0.25">
      <c r="A2139" t="s">
        <v>1145</v>
      </c>
      <c r="B2139" s="46">
        <f>VLOOKUP(Tabla14[[#This Row],[id]],Tabla2[],'aux buscarv'!B$1,FALSE)</f>
        <v>45044</v>
      </c>
      <c r="C2139" s="61">
        <f>VLOOKUP(Tabla14[[#This Row],[id]],Tabla2[],'aux buscarv'!C$1,FALSE)</f>
        <v>28</v>
      </c>
      <c r="D2139" s="61">
        <f>VLOOKUP(Tabla14[[#This Row],[id]],Tabla2[],'aux buscarv'!D$1,FALSE)</f>
        <v>4</v>
      </c>
      <c r="E2139" s="61">
        <f>VLOOKUP(Tabla14[[#This Row],[id]],Tabla2[],'aux buscarv'!E$1,FALSE)</f>
        <v>2023</v>
      </c>
      <c r="F2139" s="61">
        <f>VLOOKUP(Tabla14[[#This Row],[id]],Tabla2[],'aux buscarv'!F$1,FALSE)</f>
        <v>18</v>
      </c>
      <c r="G2139" s="61" t="str">
        <f>VLOOKUP(Tabla14[[#This Row],[id]],Tabla2[],'aux buscarv'!G$1,FALSE)</f>
        <v>MDS</v>
      </c>
      <c r="H2139" s="61" t="str">
        <f>VLOOKUP(Tabla14[[#This Row],[id]],Tabla2[],'aux buscarv'!H$1,FALSE)</f>
        <v>CABA</v>
      </c>
      <c r="I2139" s="61">
        <f>VLOOKUP(Tabla14[[#This Row],[id]],Tabla2[],'aux buscarv'!I$1,FALSE)</f>
        <v>95</v>
      </c>
      <c r="J2139" s="61" t="str">
        <f>VLOOKUP(Tabla14[[#This Row],[id]],Tabla2[],'aux buscarv'!J$1,FALSE)</f>
        <v>COMUNA 1</v>
      </c>
      <c r="K2139" s="61" t="str">
        <f>VLOOKUP(Tabla14[[#This Row],[id]],Tabla2[],'aux buscarv'!K$1,FALSE)</f>
        <v>SAN TELMO</v>
      </c>
      <c r="L2139" s="61" t="str">
        <f>VLOOKUP(Tabla14[[#This Row],[id]],Tabla2[],'aux buscarv'!L$1,FALSE)</f>
        <v>PLAZOLETA VERA PEÑALOZA</v>
      </c>
      <c r="M2139" s="61" t="str">
        <f>VLOOKUP(Tabla14[[#This Row],[id]],Tabla2[],'aux buscarv'!M$1,FALSE)</f>
        <v>SAN JUAN Y PIEDRAS</v>
      </c>
      <c r="N2139" s="62" t="str">
        <f>VLOOKUP(Tabla14[[#This Row],[id]],Tabla2[],'aux buscarv'!N$1,FALSE)</f>
        <v>https://goo.gl/maps/WqTn7hVoSEpeLAQ96</v>
      </c>
      <c r="O2139" t="s">
        <v>129</v>
      </c>
      <c r="P2139" t="s">
        <v>1022</v>
      </c>
      <c r="Q2139" t="s">
        <v>132</v>
      </c>
      <c r="R2139" s="70">
        <v>2</v>
      </c>
    </row>
    <row r="2140" spans="1:18" x14ac:dyDescent="0.25">
      <c r="A2140" t="s">
        <v>1145</v>
      </c>
      <c r="B2140" s="46">
        <f>VLOOKUP(Tabla14[[#This Row],[id]],Tabla2[],'aux buscarv'!B$1,FALSE)</f>
        <v>45044</v>
      </c>
      <c r="C2140" s="61">
        <f>VLOOKUP(Tabla14[[#This Row],[id]],Tabla2[],'aux buscarv'!C$1,FALSE)</f>
        <v>28</v>
      </c>
      <c r="D2140" s="61">
        <f>VLOOKUP(Tabla14[[#This Row],[id]],Tabla2[],'aux buscarv'!D$1,FALSE)</f>
        <v>4</v>
      </c>
      <c r="E2140" s="61">
        <f>VLOOKUP(Tabla14[[#This Row],[id]],Tabla2[],'aux buscarv'!E$1,FALSE)</f>
        <v>2023</v>
      </c>
      <c r="F2140" s="61">
        <f>VLOOKUP(Tabla14[[#This Row],[id]],Tabla2[],'aux buscarv'!F$1,FALSE)</f>
        <v>18</v>
      </c>
      <c r="G2140" s="61" t="str">
        <f>VLOOKUP(Tabla14[[#This Row],[id]],Tabla2[],'aux buscarv'!G$1,FALSE)</f>
        <v>MDS</v>
      </c>
      <c r="H2140" s="61" t="str">
        <f>VLOOKUP(Tabla14[[#This Row],[id]],Tabla2[],'aux buscarv'!H$1,FALSE)</f>
        <v>CABA</v>
      </c>
      <c r="I2140" s="61">
        <f>VLOOKUP(Tabla14[[#This Row],[id]],Tabla2[],'aux buscarv'!I$1,FALSE)</f>
        <v>95</v>
      </c>
      <c r="J2140" s="61" t="str">
        <f>VLOOKUP(Tabla14[[#This Row],[id]],Tabla2[],'aux buscarv'!J$1,FALSE)</f>
        <v>COMUNA 1</v>
      </c>
      <c r="K2140" s="61" t="str">
        <f>VLOOKUP(Tabla14[[#This Row],[id]],Tabla2[],'aux buscarv'!K$1,FALSE)</f>
        <v>SAN TELMO</v>
      </c>
      <c r="L2140" s="61" t="str">
        <f>VLOOKUP(Tabla14[[#This Row],[id]],Tabla2[],'aux buscarv'!L$1,FALSE)</f>
        <v>PLAZOLETA VERA PEÑALOZA</v>
      </c>
      <c r="M2140" s="61" t="str">
        <f>VLOOKUP(Tabla14[[#This Row],[id]],Tabla2[],'aux buscarv'!M$1,FALSE)</f>
        <v>SAN JUAN Y PIEDRAS</v>
      </c>
      <c r="N2140" s="62" t="str">
        <f>VLOOKUP(Tabla14[[#This Row],[id]],Tabla2[],'aux buscarv'!N$1,FALSE)</f>
        <v>https://goo.gl/maps/WqTn7hVoSEpeLAQ96</v>
      </c>
      <c r="O2140" t="s">
        <v>129</v>
      </c>
      <c r="P2140" t="s">
        <v>1022</v>
      </c>
      <c r="Q2140" t="s">
        <v>133</v>
      </c>
      <c r="R2140" s="70">
        <v>2</v>
      </c>
    </row>
    <row r="2141" spans="1:18" x14ac:dyDescent="0.25">
      <c r="A2141" t="s">
        <v>1145</v>
      </c>
      <c r="B2141" s="46">
        <f>VLOOKUP(Tabla14[[#This Row],[id]],Tabla2[],'aux buscarv'!B$1,FALSE)</f>
        <v>45044</v>
      </c>
      <c r="C2141" s="61">
        <f>VLOOKUP(Tabla14[[#This Row],[id]],Tabla2[],'aux buscarv'!C$1,FALSE)</f>
        <v>28</v>
      </c>
      <c r="D2141" s="61">
        <f>VLOOKUP(Tabla14[[#This Row],[id]],Tabla2[],'aux buscarv'!D$1,FALSE)</f>
        <v>4</v>
      </c>
      <c r="E2141" s="61">
        <f>VLOOKUP(Tabla14[[#This Row],[id]],Tabla2[],'aux buscarv'!E$1,FALSE)</f>
        <v>2023</v>
      </c>
      <c r="F2141" s="61">
        <f>VLOOKUP(Tabla14[[#This Row],[id]],Tabla2[],'aux buscarv'!F$1,FALSE)</f>
        <v>18</v>
      </c>
      <c r="G2141" s="61" t="str">
        <f>VLOOKUP(Tabla14[[#This Row],[id]],Tabla2[],'aux buscarv'!G$1,FALSE)</f>
        <v>MDS</v>
      </c>
      <c r="H2141" s="61" t="str">
        <f>VLOOKUP(Tabla14[[#This Row],[id]],Tabla2[],'aux buscarv'!H$1,FALSE)</f>
        <v>CABA</v>
      </c>
      <c r="I2141" s="61">
        <f>VLOOKUP(Tabla14[[#This Row],[id]],Tabla2[],'aux buscarv'!I$1,FALSE)</f>
        <v>95</v>
      </c>
      <c r="J2141" s="61" t="str">
        <f>VLOOKUP(Tabla14[[#This Row],[id]],Tabla2[],'aux buscarv'!J$1,FALSE)</f>
        <v>COMUNA 1</v>
      </c>
      <c r="K2141" s="61" t="str">
        <f>VLOOKUP(Tabla14[[#This Row],[id]],Tabla2[],'aux buscarv'!K$1,FALSE)</f>
        <v>SAN TELMO</v>
      </c>
      <c r="L2141" s="61" t="str">
        <f>VLOOKUP(Tabla14[[#This Row],[id]],Tabla2[],'aux buscarv'!L$1,FALSE)</f>
        <v>PLAZOLETA VERA PEÑALOZA</v>
      </c>
      <c r="M2141" s="61" t="str">
        <f>VLOOKUP(Tabla14[[#This Row],[id]],Tabla2[],'aux buscarv'!M$1,FALSE)</f>
        <v>SAN JUAN Y PIEDRAS</v>
      </c>
      <c r="N2141" s="62" t="str">
        <f>VLOOKUP(Tabla14[[#This Row],[id]],Tabla2[],'aux buscarv'!N$1,FALSE)</f>
        <v>https://goo.gl/maps/WqTn7hVoSEpeLAQ96</v>
      </c>
      <c r="O2141" t="s">
        <v>129</v>
      </c>
      <c r="P2141" t="s">
        <v>1022</v>
      </c>
      <c r="Q2141" t="s">
        <v>134</v>
      </c>
      <c r="R2141" s="70">
        <v>3</v>
      </c>
    </row>
    <row r="2142" spans="1:18" x14ac:dyDescent="0.25">
      <c r="A2142" t="s">
        <v>1145</v>
      </c>
      <c r="B2142" s="46">
        <f>VLOOKUP(Tabla14[[#This Row],[id]],Tabla2[],'aux buscarv'!B$1,FALSE)</f>
        <v>45044</v>
      </c>
      <c r="C2142" s="61">
        <f>VLOOKUP(Tabla14[[#This Row],[id]],Tabla2[],'aux buscarv'!C$1,FALSE)</f>
        <v>28</v>
      </c>
      <c r="D2142" s="61">
        <f>VLOOKUP(Tabla14[[#This Row],[id]],Tabla2[],'aux buscarv'!D$1,FALSE)</f>
        <v>4</v>
      </c>
      <c r="E2142" s="61">
        <f>VLOOKUP(Tabla14[[#This Row],[id]],Tabla2[],'aux buscarv'!E$1,FALSE)</f>
        <v>2023</v>
      </c>
      <c r="F2142" s="61">
        <f>VLOOKUP(Tabla14[[#This Row],[id]],Tabla2[],'aux buscarv'!F$1,FALSE)</f>
        <v>18</v>
      </c>
      <c r="G2142" s="61" t="str">
        <f>VLOOKUP(Tabla14[[#This Row],[id]],Tabla2[],'aux buscarv'!G$1,FALSE)</f>
        <v>MDS</v>
      </c>
      <c r="H2142" s="61" t="str">
        <f>VLOOKUP(Tabla14[[#This Row],[id]],Tabla2[],'aux buscarv'!H$1,FALSE)</f>
        <v>CABA</v>
      </c>
      <c r="I2142" s="61">
        <f>VLOOKUP(Tabla14[[#This Row],[id]],Tabla2[],'aux buscarv'!I$1,FALSE)</f>
        <v>95</v>
      </c>
      <c r="J2142" s="61" t="str">
        <f>VLOOKUP(Tabla14[[#This Row],[id]],Tabla2[],'aux buscarv'!J$1,FALSE)</f>
        <v>COMUNA 1</v>
      </c>
      <c r="K2142" s="61" t="str">
        <f>VLOOKUP(Tabla14[[#This Row],[id]],Tabla2[],'aux buscarv'!K$1,FALSE)</f>
        <v>SAN TELMO</v>
      </c>
      <c r="L2142" s="61" t="str">
        <f>VLOOKUP(Tabla14[[#This Row],[id]],Tabla2[],'aux buscarv'!L$1,FALSE)</f>
        <v>PLAZOLETA VERA PEÑALOZA</v>
      </c>
      <c r="M2142" s="61" t="str">
        <f>VLOOKUP(Tabla14[[#This Row],[id]],Tabla2[],'aux buscarv'!M$1,FALSE)</f>
        <v>SAN JUAN Y PIEDRAS</v>
      </c>
      <c r="N2142" s="62" t="str">
        <f>VLOOKUP(Tabla14[[#This Row],[id]],Tabla2[],'aux buscarv'!N$1,FALSE)</f>
        <v>https://goo.gl/maps/WqTn7hVoSEpeLAQ96</v>
      </c>
      <c r="O2142" t="s">
        <v>151</v>
      </c>
      <c r="P2142" t="s">
        <v>151</v>
      </c>
      <c r="Q2142" t="s">
        <v>111</v>
      </c>
      <c r="R2142" s="70">
        <v>7</v>
      </c>
    </row>
    <row r="2143" spans="1:18" x14ac:dyDescent="0.25">
      <c r="A2143" t="s">
        <v>1145</v>
      </c>
      <c r="B2143" s="46">
        <f>VLOOKUP(Tabla14[[#This Row],[id]],Tabla2[],'aux buscarv'!B$1,FALSE)</f>
        <v>45044</v>
      </c>
      <c r="C2143" s="61">
        <f>VLOOKUP(Tabla14[[#This Row],[id]],Tabla2[],'aux buscarv'!C$1,FALSE)</f>
        <v>28</v>
      </c>
      <c r="D2143" s="61">
        <f>VLOOKUP(Tabla14[[#This Row],[id]],Tabla2[],'aux buscarv'!D$1,FALSE)</f>
        <v>4</v>
      </c>
      <c r="E2143" s="61">
        <f>VLOOKUP(Tabla14[[#This Row],[id]],Tabla2[],'aux buscarv'!E$1,FALSE)</f>
        <v>2023</v>
      </c>
      <c r="F2143" s="61">
        <f>VLOOKUP(Tabla14[[#This Row],[id]],Tabla2[],'aux buscarv'!F$1,FALSE)</f>
        <v>18</v>
      </c>
      <c r="G2143" s="61" t="str">
        <f>VLOOKUP(Tabla14[[#This Row],[id]],Tabla2[],'aux buscarv'!G$1,FALSE)</f>
        <v>MDS</v>
      </c>
      <c r="H2143" s="61" t="str">
        <f>VLOOKUP(Tabla14[[#This Row],[id]],Tabla2[],'aux buscarv'!H$1,FALSE)</f>
        <v>CABA</v>
      </c>
      <c r="I2143" s="61">
        <f>VLOOKUP(Tabla14[[#This Row],[id]],Tabla2[],'aux buscarv'!I$1,FALSE)</f>
        <v>95</v>
      </c>
      <c r="J2143" s="61" t="str">
        <f>VLOOKUP(Tabla14[[#This Row],[id]],Tabla2[],'aux buscarv'!J$1,FALSE)</f>
        <v>COMUNA 1</v>
      </c>
      <c r="K2143" s="61" t="str">
        <f>VLOOKUP(Tabla14[[#This Row],[id]],Tabla2[],'aux buscarv'!K$1,FALSE)</f>
        <v>SAN TELMO</v>
      </c>
      <c r="L2143" s="61" t="str">
        <f>VLOOKUP(Tabla14[[#This Row],[id]],Tabla2[],'aux buscarv'!L$1,FALSE)</f>
        <v>PLAZOLETA VERA PEÑALOZA</v>
      </c>
      <c r="M2143" s="61" t="str">
        <f>VLOOKUP(Tabla14[[#This Row],[id]],Tabla2[],'aux buscarv'!M$1,FALSE)</f>
        <v>SAN JUAN Y PIEDRAS</v>
      </c>
      <c r="N2143" s="62" t="str">
        <f>VLOOKUP(Tabla14[[#This Row],[id]],Tabla2[],'aux buscarv'!N$1,FALSE)</f>
        <v>https://goo.gl/maps/WqTn7hVoSEpeLAQ96</v>
      </c>
      <c r="O2143" t="s">
        <v>151</v>
      </c>
      <c r="P2143" t="s">
        <v>151</v>
      </c>
      <c r="Q2143" t="s">
        <v>142</v>
      </c>
      <c r="R2143" s="70">
        <v>9</v>
      </c>
    </row>
    <row r="2144" spans="1:18" x14ac:dyDescent="0.25">
      <c r="A2144" t="s">
        <v>1145</v>
      </c>
      <c r="B2144" s="46">
        <f>VLOOKUP(Tabla14[[#This Row],[id]],Tabla2[],'aux buscarv'!B$1,FALSE)</f>
        <v>45044</v>
      </c>
      <c r="C2144" s="61">
        <f>VLOOKUP(Tabla14[[#This Row],[id]],Tabla2[],'aux buscarv'!C$1,FALSE)</f>
        <v>28</v>
      </c>
      <c r="D2144" s="61">
        <f>VLOOKUP(Tabla14[[#This Row],[id]],Tabla2[],'aux buscarv'!D$1,FALSE)</f>
        <v>4</v>
      </c>
      <c r="E2144" s="61">
        <f>VLOOKUP(Tabla14[[#This Row],[id]],Tabla2[],'aux buscarv'!E$1,FALSE)</f>
        <v>2023</v>
      </c>
      <c r="F2144" s="61">
        <f>VLOOKUP(Tabla14[[#This Row],[id]],Tabla2[],'aux buscarv'!F$1,FALSE)</f>
        <v>18</v>
      </c>
      <c r="G2144" s="61" t="str">
        <f>VLOOKUP(Tabla14[[#This Row],[id]],Tabla2[],'aux buscarv'!G$1,FALSE)</f>
        <v>MDS</v>
      </c>
      <c r="H2144" s="61" t="str">
        <f>VLOOKUP(Tabla14[[#This Row],[id]],Tabla2[],'aux buscarv'!H$1,FALSE)</f>
        <v>CABA</v>
      </c>
      <c r="I2144" s="61">
        <f>VLOOKUP(Tabla14[[#This Row],[id]],Tabla2[],'aux buscarv'!I$1,FALSE)</f>
        <v>95</v>
      </c>
      <c r="J2144" s="61" t="str">
        <f>VLOOKUP(Tabla14[[#This Row],[id]],Tabla2[],'aux buscarv'!J$1,FALSE)</f>
        <v>COMUNA 1</v>
      </c>
      <c r="K2144" s="61" t="str">
        <f>VLOOKUP(Tabla14[[#This Row],[id]],Tabla2[],'aux buscarv'!K$1,FALSE)</f>
        <v>SAN TELMO</v>
      </c>
      <c r="L2144" s="61" t="str">
        <f>VLOOKUP(Tabla14[[#This Row],[id]],Tabla2[],'aux buscarv'!L$1,FALSE)</f>
        <v>PLAZOLETA VERA PEÑALOZA</v>
      </c>
      <c r="M2144" s="61" t="str">
        <f>VLOOKUP(Tabla14[[#This Row],[id]],Tabla2[],'aux buscarv'!M$1,FALSE)</f>
        <v>SAN JUAN Y PIEDRAS</v>
      </c>
      <c r="N2144" s="62" t="str">
        <f>VLOOKUP(Tabla14[[#This Row],[id]],Tabla2[],'aux buscarv'!N$1,FALSE)</f>
        <v>https://goo.gl/maps/WqTn7hVoSEpeLAQ96</v>
      </c>
      <c r="O2144" t="s">
        <v>153</v>
      </c>
      <c r="P2144" t="s">
        <v>153</v>
      </c>
      <c r="Q2144" t="s">
        <v>111</v>
      </c>
      <c r="R2144" s="70">
        <v>3</v>
      </c>
    </row>
    <row r="2145" spans="1:18" x14ac:dyDescent="0.25">
      <c r="A2145" t="s">
        <v>1145</v>
      </c>
      <c r="B2145" s="46">
        <f>VLOOKUP(Tabla14[[#This Row],[id]],Tabla2[],'aux buscarv'!B$1,FALSE)</f>
        <v>45044</v>
      </c>
      <c r="C2145" s="61">
        <f>VLOOKUP(Tabla14[[#This Row],[id]],Tabla2[],'aux buscarv'!C$1,FALSE)</f>
        <v>28</v>
      </c>
      <c r="D2145" s="61">
        <f>VLOOKUP(Tabla14[[#This Row],[id]],Tabla2[],'aux buscarv'!D$1,FALSE)</f>
        <v>4</v>
      </c>
      <c r="E2145" s="61">
        <f>VLOOKUP(Tabla14[[#This Row],[id]],Tabla2[],'aux buscarv'!E$1,FALSE)</f>
        <v>2023</v>
      </c>
      <c r="F2145" s="61">
        <f>VLOOKUP(Tabla14[[#This Row],[id]],Tabla2[],'aux buscarv'!F$1,FALSE)</f>
        <v>18</v>
      </c>
      <c r="G2145" s="61" t="str">
        <f>VLOOKUP(Tabla14[[#This Row],[id]],Tabla2[],'aux buscarv'!G$1,FALSE)</f>
        <v>MDS</v>
      </c>
      <c r="H2145" s="61" t="str">
        <f>VLOOKUP(Tabla14[[#This Row],[id]],Tabla2[],'aux buscarv'!H$1,FALSE)</f>
        <v>CABA</v>
      </c>
      <c r="I2145" s="61">
        <f>VLOOKUP(Tabla14[[#This Row],[id]],Tabla2[],'aux buscarv'!I$1,FALSE)</f>
        <v>95</v>
      </c>
      <c r="J2145" s="61" t="str">
        <f>VLOOKUP(Tabla14[[#This Row],[id]],Tabla2[],'aux buscarv'!J$1,FALSE)</f>
        <v>COMUNA 1</v>
      </c>
      <c r="K2145" s="61" t="str">
        <f>VLOOKUP(Tabla14[[#This Row],[id]],Tabla2[],'aux buscarv'!K$1,FALSE)</f>
        <v>SAN TELMO</v>
      </c>
      <c r="L2145" s="61" t="str">
        <f>VLOOKUP(Tabla14[[#This Row],[id]],Tabla2[],'aux buscarv'!L$1,FALSE)</f>
        <v>PLAZOLETA VERA PEÑALOZA</v>
      </c>
      <c r="M2145" s="61" t="str">
        <f>VLOOKUP(Tabla14[[#This Row],[id]],Tabla2[],'aux buscarv'!M$1,FALSE)</f>
        <v>SAN JUAN Y PIEDRAS</v>
      </c>
      <c r="N2145" s="62" t="str">
        <f>VLOOKUP(Tabla14[[#This Row],[id]],Tabla2[],'aux buscarv'!N$1,FALSE)</f>
        <v>https://goo.gl/maps/WqTn7hVoSEpeLAQ96</v>
      </c>
      <c r="O2145" t="s">
        <v>153</v>
      </c>
      <c r="P2145" t="s">
        <v>153</v>
      </c>
      <c r="Q2145" t="s">
        <v>154</v>
      </c>
      <c r="R2145" s="70">
        <v>7</v>
      </c>
    </row>
    <row r="2146" spans="1:18" x14ac:dyDescent="0.25">
      <c r="A2146" t="s">
        <v>1145</v>
      </c>
      <c r="B2146" s="46">
        <f>VLOOKUP(Tabla14[[#This Row],[id]],Tabla2[],'aux buscarv'!B$1,FALSE)</f>
        <v>45044</v>
      </c>
      <c r="C2146" s="61">
        <f>VLOOKUP(Tabla14[[#This Row],[id]],Tabla2[],'aux buscarv'!C$1,FALSE)</f>
        <v>28</v>
      </c>
      <c r="D2146" s="61">
        <f>VLOOKUP(Tabla14[[#This Row],[id]],Tabla2[],'aux buscarv'!D$1,FALSE)</f>
        <v>4</v>
      </c>
      <c r="E2146" s="61">
        <f>VLOOKUP(Tabla14[[#This Row],[id]],Tabla2[],'aux buscarv'!E$1,FALSE)</f>
        <v>2023</v>
      </c>
      <c r="F2146" s="61">
        <f>VLOOKUP(Tabla14[[#This Row],[id]],Tabla2[],'aux buscarv'!F$1,FALSE)</f>
        <v>18</v>
      </c>
      <c r="G2146" s="61" t="str">
        <f>VLOOKUP(Tabla14[[#This Row],[id]],Tabla2[],'aux buscarv'!G$1,FALSE)</f>
        <v>MDS</v>
      </c>
      <c r="H2146" s="61" t="str">
        <f>VLOOKUP(Tabla14[[#This Row],[id]],Tabla2[],'aux buscarv'!H$1,FALSE)</f>
        <v>CABA</v>
      </c>
      <c r="I2146" s="61">
        <f>VLOOKUP(Tabla14[[#This Row],[id]],Tabla2[],'aux buscarv'!I$1,FALSE)</f>
        <v>95</v>
      </c>
      <c r="J2146" s="61" t="str">
        <f>VLOOKUP(Tabla14[[#This Row],[id]],Tabla2[],'aux buscarv'!J$1,FALSE)</f>
        <v>COMUNA 1</v>
      </c>
      <c r="K2146" s="61" t="str">
        <f>VLOOKUP(Tabla14[[#This Row],[id]],Tabla2[],'aux buscarv'!K$1,FALSE)</f>
        <v>SAN TELMO</v>
      </c>
      <c r="L2146" s="61" t="str">
        <f>VLOOKUP(Tabla14[[#This Row],[id]],Tabla2[],'aux buscarv'!L$1,FALSE)</f>
        <v>PLAZOLETA VERA PEÑALOZA</v>
      </c>
      <c r="M2146" s="61" t="str">
        <f>VLOOKUP(Tabla14[[#This Row],[id]],Tabla2[],'aux buscarv'!M$1,FALSE)</f>
        <v>SAN JUAN Y PIEDRAS</v>
      </c>
      <c r="N2146" s="62" t="str">
        <f>VLOOKUP(Tabla14[[#This Row],[id]],Tabla2[],'aux buscarv'!N$1,FALSE)</f>
        <v>https://goo.gl/maps/WqTn7hVoSEpeLAQ96</v>
      </c>
      <c r="O2146" t="s">
        <v>153</v>
      </c>
      <c r="P2146" t="s">
        <v>153</v>
      </c>
      <c r="Q2146" t="s">
        <v>155</v>
      </c>
      <c r="R2146" s="70">
        <v>5</v>
      </c>
    </row>
    <row r="2147" spans="1:18" x14ac:dyDescent="0.25">
      <c r="A2147" t="s">
        <v>1145</v>
      </c>
      <c r="B2147" s="46">
        <f>VLOOKUP(Tabla14[[#This Row],[id]],Tabla2[],'aux buscarv'!B$1,FALSE)</f>
        <v>45044</v>
      </c>
      <c r="C2147" s="61">
        <f>VLOOKUP(Tabla14[[#This Row],[id]],Tabla2[],'aux buscarv'!C$1,FALSE)</f>
        <v>28</v>
      </c>
      <c r="D2147" s="61">
        <f>VLOOKUP(Tabla14[[#This Row],[id]],Tabla2[],'aux buscarv'!D$1,FALSE)</f>
        <v>4</v>
      </c>
      <c r="E2147" s="61">
        <f>VLOOKUP(Tabla14[[#This Row],[id]],Tabla2[],'aux buscarv'!E$1,FALSE)</f>
        <v>2023</v>
      </c>
      <c r="F2147" s="61">
        <f>VLOOKUP(Tabla14[[#This Row],[id]],Tabla2[],'aux buscarv'!F$1,FALSE)</f>
        <v>18</v>
      </c>
      <c r="G2147" s="61" t="str">
        <f>VLOOKUP(Tabla14[[#This Row],[id]],Tabla2[],'aux buscarv'!G$1,FALSE)</f>
        <v>MDS</v>
      </c>
      <c r="H2147" s="61" t="str">
        <f>VLOOKUP(Tabla14[[#This Row],[id]],Tabla2[],'aux buscarv'!H$1,FALSE)</f>
        <v>CABA</v>
      </c>
      <c r="I2147" s="61">
        <f>VLOOKUP(Tabla14[[#This Row],[id]],Tabla2[],'aux buscarv'!I$1,FALSE)</f>
        <v>95</v>
      </c>
      <c r="J2147" s="61" t="str">
        <f>VLOOKUP(Tabla14[[#This Row],[id]],Tabla2[],'aux buscarv'!J$1,FALSE)</f>
        <v>COMUNA 1</v>
      </c>
      <c r="K2147" s="61" t="str">
        <f>VLOOKUP(Tabla14[[#This Row],[id]],Tabla2[],'aux buscarv'!K$1,FALSE)</f>
        <v>SAN TELMO</v>
      </c>
      <c r="L2147" s="61" t="str">
        <f>VLOOKUP(Tabla14[[#This Row],[id]],Tabla2[],'aux buscarv'!L$1,FALSE)</f>
        <v>PLAZOLETA VERA PEÑALOZA</v>
      </c>
      <c r="M2147" s="61" t="str">
        <f>VLOOKUP(Tabla14[[#This Row],[id]],Tabla2[],'aux buscarv'!M$1,FALSE)</f>
        <v>SAN JUAN Y PIEDRAS</v>
      </c>
      <c r="N2147" s="62" t="str">
        <f>VLOOKUP(Tabla14[[#This Row],[id]],Tabla2[],'aux buscarv'!N$1,FALSE)</f>
        <v>https://goo.gl/maps/WqTn7hVoSEpeLAQ96</v>
      </c>
      <c r="O2147" t="s">
        <v>153</v>
      </c>
      <c r="P2147" t="s">
        <v>153</v>
      </c>
      <c r="Q2147" t="s">
        <v>156</v>
      </c>
      <c r="R2147" s="70">
        <v>2</v>
      </c>
    </row>
    <row r="2148" spans="1:18" x14ac:dyDescent="0.25">
      <c r="A2148" t="s">
        <v>1145</v>
      </c>
      <c r="B2148" s="46">
        <f>VLOOKUP(Tabla14[[#This Row],[id]],Tabla2[],'aux buscarv'!B$1,FALSE)</f>
        <v>45044</v>
      </c>
      <c r="C2148" s="61">
        <f>VLOOKUP(Tabla14[[#This Row],[id]],Tabla2[],'aux buscarv'!C$1,FALSE)</f>
        <v>28</v>
      </c>
      <c r="D2148" s="61">
        <f>VLOOKUP(Tabla14[[#This Row],[id]],Tabla2[],'aux buscarv'!D$1,FALSE)</f>
        <v>4</v>
      </c>
      <c r="E2148" s="61">
        <f>VLOOKUP(Tabla14[[#This Row],[id]],Tabla2[],'aux buscarv'!E$1,FALSE)</f>
        <v>2023</v>
      </c>
      <c r="F2148" s="61">
        <f>VLOOKUP(Tabla14[[#This Row],[id]],Tabla2[],'aux buscarv'!F$1,FALSE)</f>
        <v>18</v>
      </c>
      <c r="G2148" s="61" t="str">
        <f>VLOOKUP(Tabla14[[#This Row],[id]],Tabla2[],'aux buscarv'!G$1,FALSE)</f>
        <v>MDS</v>
      </c>
      <c r="H2148" s="61" t="str">
        <f>VLOOKUP(Tabla14[[#This Row],[id]],Tabla2[],'aux buscarv'!H$1,FALSE)</f>
        <v>CABA</v>
      </c>
      <c r="I2148" s="61">
        <f>VLOOKUP(Tabla14[[#This Row],[id]],Tabla2[],'aux buscarv'!I$1,FALSE)</f>
        <v>95</v>
      </c>
      <c r="J2148" s="61" t="str">
        <f>VLOOKUP(Tabla14[[#This Row],[id]],Tabla2[],'aux buscarv'!J$1,FALSE)</f>
        <v>COMUNA 1</v>
      </c>
      <c r="K2148" s="61" t="str">
        <f>VLOOKUP(Tabla14[[#This Row],[id]],Tabla2[],'aux buscarv'!K$1,FALSE)</f>
        <v>SAN TELMO</v>
      </c>
      <c r="L2148" s="61" t="str">
        <f>VLOOKUP(Tabla14[[#This Row],[id]],Tabla2[],'aux buscarv'!L$1,FALSE)</f>
        <v>PLAZOLETA VERA PEÑALOZA</v>
      </c>
      <c r="M2148" s="61" t="str">
        <f>VLOOKUP(Tabla14[[#This Row],[id]],Tabla2[],'aux buscarv'!M$1,FALSE)</f>
        <v>SAN JUAN Y PIEDRAS</v>
      </c>
      <c r="N2148" s="62" t="str">
        <f>VLOOKUP(Tabla14[[#This Row],[id]],Tabla2[],'aux buscarv'!N$1,FALSE)</f>
        <v>https://goo.gl/maps/WqTn7hVoSEpeLAQ96</v>
      </c>
      <c r="O2148" t="s">
        <v>153</v>
      </c>
      <c r="P2148" t="s">
        <v>153</v>
      </c>
      <c r="Q2148" t="s">
        <v>157</v>
      </c>
      <c r="R2148" s="70">
        <v>1</v>
      </c>
    </row>
    <row r="2149" spans="1:18" x14ac:dyDescent="0.25">
      <c r="A2149" t="s">
        <v>1145</v>
      </c>
      <c r="B2149" s="46">
        <f>VLOOKUP(Tabla14[[#This Row],[id]],Tabla2[],'aux buscarv'!B$1,FALSE)</f>
        <v>45044</v>
      </c>
      <c r="C2149" s="61">
        <f>VLOOKUP(Tabla14[[#This Row],[id]],Tabla2[],'aux buscarv'!C$1,FALSE)</f>
        <v>28</v>
      </c>
      <c r="D2149" s="61">
        <f>VLOOKUP(Tabla14[[#This Row],[id]],Tabla2[],'aux buscarv'!D$1,FALSE)</f>
        <v>4</v>
      </c>
      <c r="E2149" s="61">
        <f>VLOOKUP(Tabla14[[#This Row],[id]],Tabla2[],'aux buscarv'!E$1,FALSE)</f>
        <v>2023</v>
      </c>
      <c r="F2149" s="61">
        <f>VLOOKUP(Tabla14[[#This Row],[id]],Tabla2[],'aux buscarv'!F$1,FALSE)</f>
        <v>18</v>
      </c>
      <c r="G2149" s="61" t="str">
        <f>VLOOKUP(Tabla14[[#This Row],[id]],Tabla2[],'aux buscarv'!G$1,FALSE)</f>
        <v>MDS</v>
      </c>
      <c r="H2149" s="61" t="str">
        <f>VLOOKUP(Tabla14[[#This Row],[id]],Tabla2[],'aux buscarv'!H$1,FALSE)</f>
        <v>CABA</v>
      </c>
      <c r="I2149" s="61">
        <f>VLOOKUP(Tabla14[[#This Row],[id]],Tabla2[],'aux buscarv'!I$1,FALSE)</f>
        <v>95</v>
      </c>
      <c r="J2149" s="61" t="str">
        <f>VLOOKUP(Tabla14[[#This Row],[id]],Tabla2[],'aux buscarv'!J$1,FALSE)</f>
        <v>COMUNA 1</v>
      </c>
      <c r="K2149" s="61" t="str">
        <f>VLOOKUP(Tabla14[[#This Row],[id]],Tabla2[],'aux buscarv'!K$1,FALSE)</f>
        <v>SAN TELMO</v>
      </c>
      <c r="L2149" s="61" t="str">
        <f>VLOOKUP(Tabla14[[#This Row],[id]],Tabla2[],'aux buscarv'!L$1,FALSE)</f>
        <v>PLAZOLETA VERA PEÑALOZA</v>
      </c>
      <c r="M2149" s="61" t="str">
        <f>VLOOKUP(Tabla14[[#This Row],[id]],Tabla2[],'aux buscarv'!M$1,FALSE)</f>
        <v>SAN JUAN Y PIEDRAS</v>
      </c>
      <c r="N2149" s="62" t="str">
        <f>VLOOKUP(Tabla14[[#This Row],[id]],Tabla2[],'aux buscarv'!N$1,FALSE)</f>
        <v>https://goo.gl/maps/WqTn7hVoSEpeLAQ96</v>
      </c>
      <c r="O2149" t="s">
        <v>153</v>
      </c>
      <c r="P2149" t="s">
        <v>153</v>
      </c>
      <c r="Q2149" t="s">
        <v>158</v>
      </c>
      <c r="R2149" s="70">
        <v>2</v>
      </c>
    </row>
    <row r="2150" spans="1:18" x14ac:dyDescent="0.25">
      <c r="A2150" t="s">
        <v>1145</v>
      </c>
      <c r="B2150" s="46">
        <f>VLOOKUP(Tabla14[[#This Row],[id]],Tabla2[],'aux buscarv'!B$1,FALSE)</f>
        <v>45044</v>
      </c>
      <c r="C2150" s="61">
        <f>VLOOKUP(Tabla14[[#This Row],[id]],Tabla2[],'aux buscarv'!C$1,FALSE)</f>
        <v>28</v>
      </c>
      <c r="D2150" s="61">
        <f>VLOOKUP(Tabla14[[#This Row],[id]],Tabla2[],'aux buscarv'!D$1,FALSE)</f>
        <v>4</v>
      </c>
      <c r="E2150" s="61">
        <f>VLOOKUP(Tabla14[[#This Row],[id]],Tabla2[],'aux buscarv'!E$1,FALSE)</f>
        <v>2023</v>
      </c>
      <c r="F2150" s="61">
        <f>VLOOKUP(Tabla14[[#This Row],[id]],Tabla2[],'aux buscarv'!F$1,FALSE)</f>
        <v>18</v>
      </c>
      <c r="G2150" s="61" t="str">
        <f>VLOOKUP(Tabla14[[#This Row],[id]],Tabla2[],'aux buscarv'!G$1,FALSE)</f>
        <v>MDS</v>
      </c>
      <c r="H2150" s="61" t="str">
        <f>VLOOKUP(Tabla14[[#This Row],[id]],Tabla2[],'aux buscarv'!H$1,FALSE)</f>
        <v>CABA</v>
      </c>
      <c r="I2150" s="61">
        <f>VLOOKUP(Tabla14[[#This Row],[id]],Tabla2[],'aux buscarv'!I$1,FALSE)</f>
        <v>95</v>
      </c>
      <c r="J2150" s="61" t="str">
        <f>VLOOKUP(Tabla14[[#This Row],[id]],Tabla2[],'aux buscarv'!J$1,FALSE)</f>
        <v>COMUNA 1</v>
      </c>
      <c r="K2150" s="61" t="str">
        <f>VLOOKUP(Tabla14[[#This Row],[id]],Tabla2[],'aux buscarv'!K$1,FALSE)</f>
        <v>SAN TELMO</v>
      </c>
      <c r="L2150" s="61" t="str">
        <f>VLOOKUP(Tabla14[[#This Row],[id]],Tabla2[],'aux buscarv'!L$1,FALSE)</f>
        <v>PLAZOLETA VERA PEÑALOZA</v>
      </c>
      <c r="M2150" s="61" t="str">
        <f>VLOOKUP(Tabla14[[#This Row],[id]],Tabla2[],'aux buscarv'!M$1,FALSE)</f>
        <v>SAN JUAN Y PIEDRAS</v>
      </c>
      <c r="N2150" s="62" t="str">
        <f>VLOOKUP(Tabla14[[#This Row],[id]],Tabla2[],'aux buscarv'!N$1,FALSE)</f>
        <v>https://goo.gl/maps/WqTn7hVoSEpeLAQ96</v>
      </c>
      <c r="O2150" t="s">
        <v>153</v>
      </c>
      <c r="P2150" t="s">
        <v>153</v>
      </c>
      <c r="Q2150" t="s">
        <v>134</v>
      </c>
      <c r="R2150" s="70">
        <v>3</v>
      </c>
    </row>
    <row r="2151" spans="1:18" x14ac:dyDescent="0.25">
      <c r="A2151" t="s">
        <v>1161</v>
      </c>
      <c r="B2151" s="46">
        <f>VLOOKUP(Tabla14[[#This Row],[id]],Tabla2[],'aux buscarv'!B$1,FALSE)</f>
        <v>45045</v>
      </c>
      <c r="C2151" s="61">
        <f>VLOOKUP(Tabla14[[#This Row],[id]],Tabla2[],'aux buscarv'!C$1,FALSE)</f>
        <v>29</v>
      </c>
      <c r="D2151" s="61">
        <f>VLOOKUP(Tabla14[[#This Row],[id]],Tabla2[],'aux buscarv'!D$1,FALSE)</f>
        <v>4</v>
      </c>
      <c r="E2151" s="61">
        <f>VLOOKUP(Tabla14[[#This Row],[id]],Tabla2[],'aux buscarv'!E$1,FALSE)</f>
        <v>2023</v>
      </c>
      <c r="F2151" s="61">
        <f>VLOOKUP(Tabla14[[#This Row],[id]],Tabla2[],'aux buscarv'!F$1,FALSE)</f>
        <v>18</v>
      </c>
      <c r="G2151" s="61" t="str">
        <f>VLOOKUP(Tabla14[[#This Row],[id]],Tabla2[],'aux buscarv'!G$1,FALSE)</f>
        <v>DAPPTE</v>
      </c>
      <c r="H2151" s="61" t="str">
        <f>VLOOKUP(Tabla14[[#This Row],[id]],Tabla2[],'aux buscarv'!H$1,FALSE)</f>
        <v>BUENOS AIRES</v>
      </c>
      <c r="I2151" s="61">
        <f>VLOOKUP(Tabla14[[#This Row],[id]],Tabla2[],'aux buscarv'!I$1,FALSE)</f>
        <v>97</v>
      </c>
      <c r="J2151" s="61" t="str">
        <f>VLOOKUP(Tabla14[[#This Row],[id]],Tabla2[],'aux buscarv'!J$1,FALSE)</f>
        <v>LA MATANZA</v>
      </c>
      <c r="K2151" s="61" t="str">
        <f>VLOOKUP(Tabla14[[#This Row],[id]],Tabla2[],'aux buscarv'!K$1,FALSE)</f>
        <v>CIUDAD EVITA</v>
      </c>
      <c r="L2151" s="61" t="str">
        <f>VLOOKUP(Tabla14[[#This Row],[id]],Tabla2[],'aux buscarv'!L$1,FALSE)</f>
        <v>ASENTAMIENTO URBANO</v>
      </c>
      <c r="M2151" s="61" t="str">
        <f>VLOOKUP(Tabla14[[#This Row],[id]],Tabla2[],'aux buscarv'!M$1,FALSE)</f>
        <v>MONOBLOK 3 ESCALERA 3 COMPLAJO 3</v>
      </c>
      <c r="N2151" s="62" t="str">
        <f>VLOOKUP(Tabla14[[#This Row],[id]],Tabla2[],'aux buscarv'!N$1,FALSE)</f>
        <v>https://goo.gl/maps/S2cugDR2PrFEPPBD9</v>
      </c>
      <c r="O2151" t="s">
        <v>109</v>
      </c>
      <c r="P2151" t="s">
        <v>110</v>
      </c>
      <c r="Q2151" t="s">
        <v>111</v>
      </c>
      <c r="R2151" s="70">
        <v>43</v>
      </c>
    </row>
    <row r="2152" spans="1:18" x14ac:dyDescent="0.25">
      <c r="A2152" t="s">
        <v>1161</v>
      </c>
      <c r="B2152" s="46">
        <f>VLOOKUP(Tabla14[[#This Row],[id]],Tabla2[],'aux buscarv'!B$1,FALSE)</f>
        <v>45045</v>
      </c>
      <c r="C2152" s="61">
        <f>VLOOKUP(Tabla14[[#This Row],[id]],Tabla2[],'aux buscarv'!C$1,FALSE)</f>
        <v>29</v>
      </c>
      <c r="D2152" s="61">
        <f>VLOOKUP(Tabla14[[#This Row],[id]],Tabla2[],'aux buscarv'!D$1,FALSE)</f>
        <v>4</v>
      </c>
      <c r="E2152" s="61">
        <f>VLOOKUP(Tabla14[[#This Row],[id]],Tabla2[],'aux buscarv'!E$1,FALSE)</f>
        <v>2023</v>
      </c>
      <c r="F2152" s="61">
        <f>VLOOKUP(Tabla14[[#This Row],[id]],Tabla2[],'aux buscarv'!F$1,FALSE)</f>
        <v>18</v>
      </c>
      <c r="G2152" s="61" t="str">
        <f>VLOOKUP(Tabla14[[#This Row],[id]],Tabla2[],'aux buscarv'!G$1,FALSE)</f>
        <v>DAPPTE</v>
      </c>
      <c r="H2152" s="61" t="str">
        <f>VLOOKUP(Tabla14[[#This Row],[id]],Tabla2[],'aux buscarv'!H$1,FALSE)</f>
        <v>BUENOS AIRES</v>
      </c>
      <c r="I2152" s="61">
        <f>VLOOKUP(Tabla14[[#This Row],[id]],Tabla2[],'aux buscarv'!I$1,FALSE)</f>
        <v>97</v>
      </c>
      <c r="J2152" s="61" t="str">
        <f>VLOOKUP(Tabla14[[#This Row],[id]],Tabla2[],'aux buscarv'!J$1,FALSE)</f>
        <v>LA MATANZA</v>
      </c>
      <c r="K2152" s="61" t="str">
        <f>VLOOKUP(Tabla14[[#This Row],[id]],Tabla2[],'aux buscarv'!K$1,FALSE)</f>
        <v>CIUDAD EVITA</v>
      </c>
      <c r="L2152" s="61" t="str">
        <f>VLOOKUP(Tabla14[[#This Row],[id]],Tabla2[],'aux buscarv'!L$1,FALSE)</f>
        <v>ASENTAMIENTO URBANO</v>
      </c>
      <c r="M2152" s="61" t="str">
        <f>VLOOKUP(Tabla14[[#This Row],[id]],Tabla2[],'aux buscarv'!M$1,FALSE)</f>
        <v>MONOBLOK 3 ESCALERA 3 COMPLAJO 3</v>
      </c>
      <c r="N2152" s="62" t="str">
        <f>VLOOKUP(Tabla14[[#This Row],[id]],Tabla2[],'aux buscarv'!N$1,FALSE)</f>
        <v>https://goo.gl/maps/S2cugDR2PrFEPPBD9</v>
      </c>
      <c r="O2152" t="s">
        <v>109</v>
      </c>
      <c r="P2152" t="s">
        <v>110</v>
      </c>
      <c r="Q2152" t="s">
        <v>112</v>
      </c>
      <c r="R2152" s="70">
        <v>89</v>
      </c>
    </row>
    <row r="2153" spans="1:18" x14ac:dyDescent="0.25">
      <c r="A2153" t="s">
        <v>1161</v>
      </c>
      <c r="B2153" s="46">
        <f>VLOOKUP(Tabla14[[#This Row],[id]],Tabla2[],'aux buscarv'!B$1,FALSE)</f>
        <v>45045</v>
      </c>
      <c r="C2153" s="61">
        <f>VLOOKUP(Tabla14[[#This Row],[id]],Tabla2[],'aux buscarv'!C$1,FALSE)</f>
        <v>29</v>
      </c>
      <c r="D2153" s="61">
        <f>VLOOKUP(Tabla14[[#This Row],[id]],Tabla2[],'aux buscarv'!D$1,FALSE)</f>
        <v>4</v>
      </c>
      <c r="E2153" s="61">
        <f>VLOOKUP(Tabla14[[#This Row],[id]],Tabla2[],'aux buscarv'!E$1,FALSE)</f>
        <v>2023</v>
      </c>
      <c r="F2153" s="61">
        <f>VLOOKUP(Tabla14[[#This Row],[id]],Tabla2[],'aux buscarv'!F$1,FALSE)</f>
        <v>18</v>
      </c>
      <c r="G2153" s="61" t="str">
        <f>VLOOKUP(Tabla14[[#This Row],[id]],Tabla2[],'aux buscarv'!G$1,FALSE)</f>
        <v>DAPPTE</v>
      </c>
      <c r="H2153" s="61" t="str">
        <f>VLOOKUP(Tabla14[[#This Row],[id]],Tabla2[],'aux buscarv'!H$1,FALSE)</f>
        <v>BUENOS AIRES</v>
      </c>
      <c r="I2153" s="61">
        <f>VLOOKUP(Tabla14[[#This Row],[id]],Tabla2[],'aux buscarv'!I$1,FALSE)</f>
        <v>97</v>
      </c>
      <c r="J2153" s="61" t="str">
        <f>VLOOKUP(Tabla14[[#This Row],[id]],Tabla2[],'aux buscarv'!J$1,FALSE)</f>
        <v>LA MATANZA</v>
      </c>
      <c r="K2153" s="61" t="str">
        <f>VLOOKUP(Tabla14[[#This Row],[id]],Tabla2[],'aux buscarv'!K$1,FALSE)</f>
        <v>CIUDAD EVITA</v>
      </c>
      <c r="L2153" s="61" t="str">
        <f>VLOOKUP(Tabla14[[#This Row],[id]],Tabla2[],'aux buscarv'!L$1,FALSE)</f>
        <v>ASENTAMIENTO URBANO</v>
      </c>
      <c r="M2153" s="61" t="str">
        <f>VLOOKUP(Tabla14[[#This Row],[id]],Tabla2[],'aux buscarv'!M$1,FALSE)</f>
        <v>MONOBLOK 3 ESCALERA 3 COMPLAJO 3</v>
      </c>
      <c r="N2153" s="62" t="str">
        <f>VLOOKUP(Tabla14[[#This Row],[id]],Tabla2[],'aux buscarv'!N$1,FALSE)</f>
        <v>https://goo.gl/maps/S2cugDR2PrFEPPBD9</v>
      </c>
      <c r="O2153" t="s">
        <v>109</v>
      </c>
      <c r="P2153" t="s">
        <v>110</v>
      </c>
      <c r="Q2153" t="s">
        <v>120</v>
      </c>
      <c r="R2153" s="70">
        <v>2</v>
      </c>
    </row>
    <row r="2154" spans="1:18" x14ac:dyDescent="0.25">
      <c r="A2154" t="s">
        <v>1161</v>
      </c>
      <c r="B2154" s="46">
        <f>VLOOKUP(Tabla14[[#This Row],[id]],Tabla2[],'aux buscarv'!B$1,FALSE)</f>
        <v>45045</v>
      </c>
      <c r="C2154" s="61">
        <f>VLOOKUP(Tabla14[[#This Row],[id]],Tabla2[],'aux buscarv'!C$1,FALSE)</f>
        <v>29</v>
      </c>
      <c r="D2154" s="61">
        <f>VLOOKUP(Tabla14[[#This Row],[id]],Tabla2[],'aux buscarv'!D$1,FALSE)</f>
        <v>4</v>
      </c>
      <c r="E2154" s="61">
        <f>VLOOKUP(Tabla14[[#This Row],[id]],Tabla2[],'aux buscarv'!E$1,FALSE)</f>
        <v>2023</v>
      </c>
      <c r="F2154" s="61">
        <f>VLOOKUP(Tabla14[[#This Row],[id]],Tabla2[],'aux buscarv'!F$1,FALSE)</f>
        <v>18</v>
      </c>
      <c r="G2154" s="61" t="str">
        <f>VLOOKUP(Tabla14[[#This Row],[id]],Tabla2[],'aux buscarv'!G$1,FALSE)</f>
        <v>DAPPTE</v>
      </c>
      <c r="H2154" s="61" t="str">
        <f>VLOOKUP(Tabla14[[#This Row],[id]],Tabla2[],'aux buscarv'!H$1,FALSE)</f>
        <v>BUENOS AIRES</v>
      </c>
      <c r="I2154" s="61">
        <f>VLOOKUP(Tabla14[[#This Row],[id]],Tabla2[],'aux buscarv'!I$1,FALSE)</f>
        <v>97</v>
      </c>
      <c r="J2154" s="61" t="str">
        <f>VLOOKUP(Tabla14[[#This Row],[id]],Tabla2[],'aux buscarv'!J$1,FALSE)</f>
        <v>LA MATANZA</v>
      </c>
      <c r="K2154" s="61" t="str">
        <f>VLOOKUP(Tabla14[[#This Row],[id]],Tabla2[],'aux buscarv'!K$1,FALSE)</f>
        <v>CIUDAD EVITA</v>
      </c>
      <c r="L2154" s="61" t="str">
        <f>VLOOKUP(Tabla14[[#This Row],[id]],Tabla2[],'aux buscarv'!L$1,FALSE)</f>
        <v>ASENTAMIENTO URBANO</v>
      </c>
      <c r="M2154" s="61" t="str">
        <f>VLOOKUP(Tabla14[[#This Row],[id]],Tabla2[],'aux buscarv'!M$1,FALSE)</f>
        <v>MONOBLOK 3 ESCALERA 3 COMPLAJO 3</v>
      </c>
      <c r="N2154" s="62" t="str">
        <f>VLOOKUP(Tabla14[[#This Row],[id]],Tabla2[],'aux buscarv'!N$1,FALSE)</f>
        <v>https://goo.gl/maps/S2cugDR2PrFEPPBD9</v>
      </c>
      <c r="O2154" t="s">
        <v>109</v>
      </c>
      <c r="P2154" t="s">
        <v>113</v>
      </c>
      <c r="Q2154" t="s">
        <v>112</v>
      </c>
      <c r="R2154" s="70">
        <v>22</v>
      </c>
    </row>
    <row r="2155" spans="1:18" x14ac:dyDescent="0.25">
      <c r="A2155" t="s">
        <v>1161</v>
      </c>
      <c r="B2155" s="46">
        <f>VLOOKUP(Tabla14[[#This Row],[id]],Tabla2[],'aux buscarv'!B$1,FALSE)</f>
        <v>45045</v>
      </c>
      <c r="C2155" s="61">
        <f>VLOOKUP(Tabla14[[#This Row],[id]],Tabla2[],'aux buscarv'!C$1,FALSE)</f>
        <v>29</v>
      </c>
      <c r="D2155" s="61">
        <f>VLOOKUP(Tabla14[[#This Row],[id]],Tabla2[],'aux buscarv'!D$1,FALSE)</f>
        <v>4</v>
      </c>
      <c r="E2155" s="61">
        <f>VLOOKUP(Tabla14[[#This Row],[id]],Tabla2[],'aux buscarv'!E$1,FALSE)</f>
        <v>2023</v>
      </c>
      <c r="F2155" s="61">
        <f>VLOOKUP(Tabla14[[#This Row],[id]],Tabla2[],'aux buscarv'!F$1,FALSE)</f>
        <v>18</v>
      </c>
      <c r="G2155" s="61" t="str">
        <f>VLOOKUP(Tabla14[[#This Row],[id]],Tabla2[],'aux buscarv'!G$1,FALSE)</f>
        <v>DAPPTE</v>
      </c>
      <c r="H2155" s="61" t="str">
        <f>VLOOKUP(Tabla14[[#This Row],[id]],Tabla2[],'aux buscarv'!H$1,FALSE)</f>
        <v>BUENOS AIRES</v>
      </c>
      <c r="I2155" s="61">
        <f>VLOOKUP(Tabla14[[#This Row],[id]],Tabla2[],'aux buscarv'!I$1,FALSE)</f>
        <v>97</v>
      </c>
      <c r="J2155" s="61" t="str">
        <f>VLOOKUP(Tabla14[[#This Row],[id]],Tabla2[],'aux buscarv'!J$1,FALSE)</f>
        <v>LA MATANZA</v>
      </c>
      <c r="K2155" s="61" t="str">
        <f>VLOOKUP(Tabla14[[#This Row],[id]],Tabla2[],'aux buscarv'!K$1,FALSE)</f>
        <v>CIUDAD EVITA</v>
      </c>
      <c r="L2155" s="61" t="str">
        <f>VLOOKUP(Tabla14[[#This Row],[id]],Tabla2[],'aux buscarv'!L$1,FALSE)</f>
        <v>ASENTAMIENTO URBANO</v>
      </c>
      <c r="M2155" s="61" t="str">
        <f>VLOOKUP(Tabla14[[#This Row],[id]],Tabla2[],'aux buscarv'!M$1,FALSE)</f>
        <v>MONOBLOK 3 ESCALERA 3 COMPLAJO 3</v>
      </c>
      <c r="N2155" s="62" t="str">
        <f>VLOOKUP(Tabla14[[#This Row],[id]],Tabla2[],'aux buscarv'!N$1,FALSE)</f>
        <v>https://goo.gl/maps/S2cugDR2PrFEPPBD9</v>
      </c>
      <c r="O2155" t="s">
        <v>114</v>
      </c>
      <c r="P2155" t="s">
        <v>115</v>
      </c>
      <c r="Q2155" t="s">
        <v>111</v>
      </c>
      <c r="R2155" s="70">
        <v>13</v>
      </c>
    </row>
    <row r="2156" spans="1:18" x14ac:dyDescent="0.25">
      <c r="A2156" t="s">
        <v>1161</v>
      </c>
      <c r="B2156" s="46">
        <f>VLOOKUP(Tabla14[[#This Row],[id]],Tabla2[],'aux buscarv'!B$1,FALSE)</f>
        <v>45045</v>
      </c>
      <c r="C2156" s="61">
        <f>VLOOKUP(Tabla14[[#This Row],[id]],Tabla2[],'aux buscarv'!C$1,FALSE)</f>
        <v>29</v>
      </c>
      <c r="D2156" s="61">
        <f>VLOOKUP(Tabla14[[#This Row],[id]],Tabla2[],'aux buscarv'!D$1,FALSE)</f>
        <v>4</v>
      </c>
      <c r="E2156" s="61">
        <f>VLOOKUP(Tabla14[[#This Row],[id]],Tabla2[],'aux buscarv'!E$1,FALSE)</f>
        <v>2023</v>
      </c>
      <c r="F2156" s="61">
        <f>VLOOKUP(Tabla14[[#This Row],[id]],Tabla2[],'aux buscarv'!F$1,FALSE)</f>
        <v>18</v>
      </c>
      <c r="G2156" s="61" t="str">
        <f>VLOOKUP(Tabla14[[#This Row],[id]],Tabla2[],'aux buscarv'!G$1,FALSE)</f>
        <v>DAPPTE</v>
      </c>
      <c r="H2156" s="61" t="str">
        <f>VLOOKUP(Tabla14[[#This Row],[id]],Tabla2[],'aux buscarv'!H$1,FALSE)</f>
        <v>BUENOS AIRES</v>
      </c>
      <c r="I2156" s="61">
        <f>VLOOKUP(Tabla14[[#This Row],[id]],Tabla2[],'aux buscarv'!I$1,FALSE)</f>
        <v>97</v>
      </c>
      <c r="J2156" s="61" t="str">
        <f>VLOOKUP(Tabla14[[#This Row],[id]],Tabla2[],'aux buscarv'!J$1,FALSE)</f>
        <v>LA MATANZA</v>
      </c>
      <c r="K2156" s="61" t="str">
        <f>VLOOKUP(Tabla14[[#This Row],[id]],Tabla2[],'aux buscarv'!K$1,FALSE)</f>
        <v>CIUDAD EVITA</v>
      </c>
      <c r="L2156" s="61" t="str">
        <f>VLOOKUP(Tabla14[[#This Row],[id]],Tabla2[],'aux buscarv'!L$1,FALSE)</f>
        <v>ASENTAMIENTO URBANO</v>
      </c>
      <c r="M2156" s="61" t="str">
        <f>VLOOKUP(Tabla14[[#This Row],[id]],Tabla2[],'aux buscarv'!M$1,FALSE)</f>
        <v>MONOBLOK 3 ESCALERA 3 COMPLAJO 3</v>
      </c>
      <c r="N2156" s="62" t="str">
        <f>VLOOKUP(Tabla14[[#This Row],[id]],Tabla2[],'aux buscarv'!N$1,FALSE)</f>
        <v>https://goo.gl/maps/S2cugDR2PrFEPPBD9</v>
      </c>
      <c r="O2156" t="s">
        <v>114</v>
      </c>
      <c r="P2156" t="s">
        <v>123</v>
      </c>
      <c r="Q2156" t="s">
        <v>111</v>
      </c>
      <c r="R2156" s="70">
        <v>26</v>
      </c>
    </row>
    <row r="2157" spans="1:18" x14ac:dyDescent="0.25">
      <c r="A2157" t="s">
        <v>1180</v>
      </c>
      <c r="B2157" s="46">
        <f>VLOOKUP(Tabla14[[#This Row],[id]],Tabla2[],'aux buscarv'!B$1,FALSE)</f>
        <v>45048</v>
      </c>
      <c r="C2157" s="61">
        <f>VLOOKUP(Tabla14[[#This Row],[id]],Tabla2[],'aux buscarv'!C$1,FALSE)</f>
        <v>2</v>
      </c>
      <c r="D2157" s="61">
        <f>VLOOKUP(Tabla14[[#This Row],[id]],Tabla2[],'aux buscarv'!D$1,FALSE)</f>
        <v>5</v>
      </c>
      <c r="E2157" s="61">
        <f>VLOOKUP(Tabla14[[#This Row],[id]],Tabla2[],'aux buscarv'!E$1,FALSE)</f>
        <v>2023</v>
      </c>
      <c r="F2157" s="61">
        <f>VLOOKUP(Tabla14[[#This Row],[id]],Tabla2[],'aux buscarv'!F$1,FALSE)</f>
        <v>19</v>
      </c>
      <c r="G2157" s="61" t="str">
        <f>VLOOKUP(Tabla14[[#This Row],[id]],Tabla2[],'aux buscarv'!G$1,FALSE)</f>
        <v>DAPPTE</v>
      </c>
      <c r="H2157" s="61" t="str">
        <f>VLOOKUP(Tabla14[[#This Row],[id]],Tabla2[],'aux buscarv'!H$1,FALSE)</f>
        <v>CABA</v>
      </c>
      <c r="I2157" s="61">
        <f>VLOOKUP(Tabla14[[#This Row],[id]],Tabla2[],'aux buscarv'!I$1,FALSE)</f>
        <v>100</v>
      </c>
      <c r="J2157" s="61" t="str">
        <f>VLOOKUP(Tabla14[[#This Row],[id]],Tabla2[],'aux buscarv'!J$1,FALSE)</f>
        <v>COMUNA 1</v>
      </c>
      <c r="K2157" s="61" t="str">
        <f>VLOOKUP(Tabla14[[#This Row],[id]],Tabla2[],'aux buscarv'!K$1,FALSE)</f>
        <v>MONSERRAT</v>
      </c>
      <c r="L2157" s="61" t="str">
        <f>VLOOKUP(Tabla14[[#This Row],[id]],Tabla2[],'aux buscarv'!L$1,FALSE)</f>
        <v>PLAZOLETA ENFRENTE ENFRENTE DEL MSAL</v>
      </c>
      <c r="M2157" s="61" t="str">
        <f>VLOOKUP(Tabla14[[#This Row],[id]],Tabla2[],'aux buscarv'!M$1,FALSE)</f>
        <v>MORENO ENTRE LIMA T 9 DE JULIO</v>
      </c>
      <c r="N2157" s="62" t="str">
        <f>VLOOKUP(Tabla14[[#This Row],[id]],Tabla2[],'aux buscarv'!N$1,FALSE)</f>
        <v>https://goo.gl/maps/v4vzCugZuWYXvAYS7</v>
      </c>
      <c r="O2157" t="s">
        <v>109</v>
      </c>
      <c r="P2157" t="s">
        <v>110</v>
      </c>
      <c r="Q2157" t="s">
        <v>111</v>
      </c>
      <c r="R2157" s="70">
        <v>104</v>
      </c>
    </row>
    <row r="2158" spans="1:18" x14ac:dyDescent="0.25">
      <c r="A2158" t="s">
        <v>1180</v>
      </c>
      <c r="B2158" s="46">
        <f>VLOOKUP(Tabla14[[#This Row],[id]],Tabla2[],'aux buscarv'!B$1,FALSE)</f>
        <v>45048</v>
      </c>
      <c r="C2158" s="61">
        <f>VLOOKUP(Tabla14[[#This Row],[id]],Tabla2[],'aux buscarv'!C$1,FALSE)</f>
        <v>2</v>
      </c>
      <c r="D2158" s="61">
        <f>VLOOKUP(Tabla14[[#This Row],[id]],Tabla2[],'aux buscarv'!D$1,FALSE)</f>
        <v>5</v>
      </c>
      <c r="E2158" s="61">
        <f>VLOOKUP(Tabla14[[#This Row],[id]],Tabla2[],'aux buscarv'!E$1,FALSE)</f>
        <v>2023</v>
      </c>
      <c r="F2158" s="61">
        <f>VLOOKUP(Tabla14[[#This Row],[id]],Tabla2[],'aux buscarv'!F$1,FALSE)</f>
        <v>19</v>
      </c>
      <c r="G2158" s="61" t="str">
        <f>VLOOKUP(Tabla14[[#This Row],[id]],Tabla2[],'aux buscarv'!G$1,FALSE)</f>
        <v>DAPPTE</v>
      </c>
      <c r="H2158" s="61" t="str">
        <f>VLOOKUP(Tabla14[[#This Row],[id]],Tabla2[],'aux buscarv'!H$1,FALSE)</f>
        <v>CABA</v>
      </c>
      <c r="I2158" s="61">
        <f>VLOOKUP(Tabla14[[#This Row],[id]],Tabla2[],'aux buscarv'!I$1,FALSE)</f>
        <v>100</v>
      </c>
      <c r="J2158" s="61" t="str">
        <f>VLOOKUP(Tabla14[[#This Row],[id]],Tabla2[],'aux buscarv'!J$1,FALSE)</f>
        <v>COMUNA 1</v>
      </c>
      <c r="K2158" s="61" t="str">
        <f>VLOOKUP(Tabla14[[#This Row],[id]],Tabla2[],'aux buscarv'!K$1,FALSE)</f>
        <v>MONSERRAT</v>
      </c>
      <c r="L2158" s="61" t="str">
        <f>VLOOKUP(Tabla14[[#This Row],[id]],Tabla2[],'aux buscarv'!L$1,FALSE)</f>
        <v>PLAZOLETA ENFRENTE ENFRENTE DEL MSAL</v>
      </c>
      <c r="M2158" s="61" t="str">
        <f>VLOOKUP(Tabla14[[#This Row],[id]],Tabla2[],'aux buscarv'!M$1,FALSE)</f>
        <v>MORENO ENTRE LIMA T 9 DE JULIO</v>
      </c>
      <c r="N2158" s="62" t="str">
        <f>VLOOKUP(Tabla14[[#This Row],[id]],Tabla2[],'aux buscarv'!N$1,FALSE)</f>
        <v>https://goo.gl/maps/v4vzCugZuWYXvAYS7</v>
      </c>
      <c r="O2158" t="s">
        <v>109</v>
      </c>
      <c r="P2158" t="s">
        <v>110</v>
      </c>
      <c r="Q2158" t="s">
        <v>112</v>
      </c>
      <c r="R2158" s="70">
        <v>173</v>
      </c>
    </row>
    <row r="2159" spans="1:18" x14ac:dyDescent="0.25">
      <c r="A2159" t="s">
        <v>1180</v>
      </c>
      <c r="B2159" s="46">
        <f>VLOOKUP(Tabla14[[#This Row],[id]],Tabla2[],'aux buscarv'!B$1,FALSE)</f>
        <v>45048</v>
      </c>
      <c r="C2159" s="61">
        <f>VLOOKUP(Tabla14[[#This Row],[id]],Tabla2[],'aux buscarv'!C$1,FALSE)</f>
        <v>2</v>
      </c>
      <c r="D2159" s="61">
        <f>VLOOKUP(Tabla14[[#This Row],[id]],Tabla2[],'aux buscarv'!D$1,FALSE)</f>
        <v>5</v>
      </c>
      <c r="E2159" s="61">
        <f>VLOOKUP(Tabla14[[#This Row],[id]],Tabla2[],'aux buscarv'!E$1,FALSE)</f>
        <v>2023</v>
      </c>
      <c r="F2159" s="61">
        <f>VLOOKUP(Tabla14[[#This Row],[id]],Tabla2[],'aux buscarv'!F$1,FALSE)</f>
        <v>19</v>
      </c>
      <c r="G2159" s="61" t="str">
        <f>VLOOKUP(Tabla14[[#This Row],[id]],Tabla2[],'aux buscarv'!G$1,FALSE)</f>
        <v>DAPPTE</v>
      </c>
      <c r="H2159" s="61" t="str">
        <f>VLOOKUP(Tabla14[[#This Row],[id]],Tabla2[],'aux buscarv'!H$1,FALSE)</f>
        <v>CABA</v>
      </c>
      <c r="I2159" s="61">
        <f>VLOOKUP(Tabla14[[#This Row],[id]],Tabla2[],'aux buscarv'!I$1,FALSE)</f>
        <v>100</v>
      </c>
      <c r="J2159" s="61" t="str">
        <f>VLOOKUP(Tabla14[[#This Row],[id]],Tabla2[],'aux buscarv'!J$1,FALSE)</f>
        <v>COMUNA 1</v>
      </c>
      <c r="K2159" s="61" t="str">
        <f>VLOOKUP(Tabla14[[#This Row],[id]],Tabla2[],'aux buscarv'!K$1,FALSE)</f>
        <v>MONSERRAT</v>
      </c>
      <c r="L2159" s="61" t="str">
        <f>VLOOKUP(Tabla14[[#This Row],[id]],Tabla2[],'aux buscarv'!L$1,FALSE)</f>
        <v>PLAZOLETA ENFRENTE ENFRENTE DEL MSAL</v>
      </c>
      <c r="M2159" s="61" t="str">
        <f>VLOOKUP(Tabla14[[#This Row],[id]],Tabla2[],'aux buscarv'!M$1,FALSE)</f>
        <v>MORENO ENTRE LIMA T 9 DE JULIO</v>
      </c>
      <c r="N2159" s="62" t="str">
        <f>VLOOKUP(Tabla14[[#This Row],[id]],Tabla2[],'aux buscarv'!N$1,FALSE)</f>
        <v>https://goo.gl/maps/v4vzCugZuWYXvAYS7</v>
      </c>
      <c r="O2159" t="s">
        <v>109</v>
      </c>
      <c r="P2159" t="s">
        <v>113</v>
      </c>
      <c r="Q2159" t="s">
        <v>112</v>
      </c>
      <c r="R2159" s="70">
        <v>53</v>
      </c>
    </row>
    <row r="2160" spans="1:18" x14ac:dyDescent="0.25">
      <c r="A2160" t="s">
        <v>1180</v>
      </c>
      <c r="B2160" s="46">
        <f>VLOOKUP(Tabla14[[#This Row],[id]],Tabla2[],'aux buscarv'!B$1,FALSE)</f>
        <v>45048</v>
      </c>
      <c r="C2160" s="61">
        <f>VLOOKUP(Tabla14[[#This Row],[id]],Tabla2[],'aux buscarv'!C$1,FALSE)</f>
        <v>2</v>
      </c>
      <c r="D2160" s="61">
        <f>VLOOKUP(Tabla14[[#This Row],[id]],Tabla2[],'aux buscarv'!D$1,FALSE)</f>
        <v>5</v>
      </c>
      <c r="E2160" s="61">
        <f>VLOOKUP(Tabla14[[#This Row],[id]],Tabla2[],'aux buscarv'!E$1,FALSE)</f>
        <v>2023</v>
      </c>
      <c r="F2160" s="61">
        <f>VLOOKUP(Tabla14[[#This Row],[id]],Tabla2[],'aux buscarv'!F$1,FALSE)</f>
        <v>19</v>
      </c>
      <c r="G2160" s="61" t="str">
        <f>VLOOKUP(Tabla14[[#This Row],[id]],Tabla2[],'aux buscarv'!G$1,FALSE)</f>
        <v>DAPPTE</v>
      </c>
      <c r="H2160" s="61" t="str">
        <f>VLOOKUP(Tabla14[[#This Row],[id]],Tabla2[],'aux buscarv'!H$1,FALSE)</f>
        <v>CABA</v>
      </c>
      <c r="I2160" s="61">
        <f>VLOOKUP(Tabla14[[#This Row],[id]],Tabla2[],'aux buscarv'!I$1,FALSE)</f>
        <v>100</v>
      </c>
      <c r="J2160" s="61" t="str">
        <f>VLOOKUP(Tabla14[[#This Row],[id]],Tabla2[],'aux buscarv'!J$1,FALSE)</f>
        <v>COMUNA 1</v>
      </c>
      <c r="K2160" s="61" t="str">
        <f>VLOOKUP(Tabla14[[#This Row],[id]],Tabla2[],'aux buscarv'!K$1,FALSE)</f>
        <v>MONSERRAT</v>
      </c>
      <c r="L2160" s="61" t="str">
        <f>VLOOKUP(Tabla14[[#This Row],[id]],Tabla2[],'aux buscarv'!L$1,FALSE)</f>
        <v>PLAZOLETA ENFRENTE ENFRENTE DEL MSAL</v>
      </c>
      <c r="M2160" s="61" t="str">
        <f>VLOOKUP(Tabla14[[#This Row],[id]],Tabla2[],'aux buscarv'!M$1,FALSE)</f>
        <v>MORENO ENTRE LIMA T 9 DE JULIO</v>
      </c>
      <c r="N2160" s="62" t="str">
        <f>VLOOKUP(Tabla14[[#This Row],[id]],Tabla2[],'aux buscarv'!N$1,FALSE)</f>
        <v>https://goo.gl/maps/v4vzCugZuWYXvAYS7</v>
      </c>
      <c r="O2160" t="s">
        <v>114</v>
      </c>
      <c r="P2160" t="s">
        <v>115</v>
      </c>
      <c r="Q2160" t="s">
        <v>111</v>
      </c>
      <c r="R2160" s="70">
        <v>82</v>
      </c>
    </row>
    <row r="2161" spans="1:18" x14ac:dyDescent="0.25">
      <c r="A2161" t="s">
        <v>1180</v>
      </c>
      <c r="B2161" s="46">
        <f>VLOOKUP(Tabla14[[#This Row],[id]],Tabla2[],'aux buscarv'!B$1,FALSE)</f>
        <v>45048</v>
      </c>
      <c r="C2161" s="61">
        <f>VLOOKUP(Tabla14[[#This Row],[id]],Tabla2[],'aux buscarv'!C$1,FALSE)</f>
        <v>2</v>
      </c>
      <c r="D2161" s="61">
        <f>VLOOKUP(Tabla14[[#This Row],[id]],Tabla2[],'aux buscarv'!D$1,FALSE)</f>
        <v>5</v>
      </c>
      <c r="E2161" s="61">
        <f>VLOOKUP(Tabla14[[#This Row],[id]],Tabla2[],'aux buscarv'!E$1,FALSE)</f>
        <v>2023</v>
      </c>
      <c r="F2161" s="61">
        <f>VLOOKUP(Tabla14[[#This Row],[id]],Tabla2[],'aux buscarv'!F$1,FALSE)</f>
        <v>19</v>
      </c>
      <c r="G2161" s="61" t="str">
        <f>VLOOKUP(Tabla14[[#This Row],[id]],Tabla2[],'aux buscarv'!G$1,FALSE)</f>
        <v>DAPPTE</v>
      </c>
      <c r="H2161" s="61" t="str">
        <f>VLOOKUP(Tabla14[[#This Row],[id]],Tabla2[],'aux buscarv'!H$1,FALSE)</f>
        <v>CABA</v>
      </c>
      <c r="I2161" s="61">
        <f>VLOOKUP(Tabla14[[#This Row],[id]],Tabla2[],'aux buscarv'!I$1,FALSE)</f>
        <v>100</v>
      </c>
      <c r="J2161" s="61" t="str">
        <f>VLOOKUP(Tabla14[[#This Row],[id]],Tabla2[],'aux buscarv'!J$1,FALSE)</f>
        <v>COMUNA 1</v>
      </c>
      <c r="K2161" s="61" t="str">
        <f>VLOOKUP(Tabla14[[#This Row],[id]],Tabla2[],'aux buscarv'!K$1,FALSE)</f>
        <v>MONSERRAT</v>
      </c>
      <c r="L2161" s="61" t="str">
        <f>VLOOKUP(Tabla14[[#This Row],[id]],Tabla2[],'aux buscarv'!L$1,FALSE)</f>
        <v>PLAZOLETA ENFRENTE ENFRENTE DEL MSAL</v>
      </c>
      <c r="M2161" s="61" t="str">
        <f>VLOOKUP(Tabla14[[#This Row],[id]],Tabla2[],'aux buscarv'!M$1,FALSE)</f>
        <v>MORENO ENTRE LIMA T 9 DE JULIO</v>
      </c>
      <c r="N2161" s="62" t="str">
        <f>VLOOKUP(Tabla14[[#This Row],[id]],Tabla2[],'aux buscarv'!N$1,FALSE)</f>
        <v>https://goo.gl/maps/v4vzCugZuWYXvAYS7</v>
      </c>
      <c r="O2161" t="s">
        <v>114</v>
      </c>
      <c r="P2161" t="s">
        <v>123</v>
      </c>
      <c r="Q2161" t="s">
        <v>124</v>
      </c>
      <c r="R2161" s="70">
        <v>2</v>
      </c>
    </row>
    <row r="2162" spans="1:18" x14ac:dyDescent="0.25">
      <c r="A2162" t="s">
        <v>1180</v>
      </c>
      <c r="B2162" s="46">
        <f>VLOOKUP(Tabla14[[#This Row],[id]],Tabla2[],'aux buscarv'!B$1,FALSE)</f>
        <v>45048</v>
      </c>
      <c r="C2162" s="61">
        <f>VLOOKUP(Tabla14[[#This Row],[id]],Tabla2[],'aux buscarv'!C$1,FALSE)</f>
        <v>2</v>
      </c>
      <c r="D2162" s="61">
        <f>VLOOKUP(Tabla14[[#This Row],[id]],Tabla2[],'aux buscarv'!D$1,FALSE)</f>
        <v>5</v>
      </c>
      <c r="E2162" s="61">
        <f>VLOOKUP(Tabla14[[#This Row],[id]],Tabla2[],'aux buscarv'!E$1,FALSE)</f>
        <v>2023</v>
      </c>
      <c r="F2162" s="61">
        <f>VLOOKUP(Tabla14[[#This Row],[id]],Tabla2[],'aux buscarv'!F$1,FALSE)</f>
        <v>19</v>
      </c>
      <c r="G2162" s="61" t="str">
        <f>VLOOKUP(Tabla14[[#This Row],[id]],Tabla2[],'aux buscarv'!G$1,FALSE)</f>
        <v>DAPPTE</v>
      </c>
      <c r="H2162" s="61" t="str">
        <f>VLOOKUP(Tabla14[[#This Row],[id]],Tabla2[],'aux buscarv'!H$1,FALSE)</f>
        <v>CABA</v>
      </c>
      <c r="I2162" s="61">
        <f>VLOOKUP(Tabla14[[#This Row],[id]],Tabla2[],'aux buscarv'!I$1,FALSE)</f>
        <v>100</v>
      </c>
      <c r="J2162" s="61" t="str">
        <f>VLOOKUP(Tabla14[[#This Row],[id]],Tabla2[],'aux buscarv'!J$1,FALSE)</f>
        <v>COMUNA 1</v>
      </c>
      <c r="K2162" s="61" t="str">
        <f>VLOOKUP(Tabla14[[#This Row],[id]],Tabla2[],'aux buscarv'!K$1,FALSE)</f>
        <v>MONSERRAT</v>
      </c>
      <c r="L2162" s="61" t="str">
        <f>VLOOKUP(Tabla14[[#This Row],[id]],Tabla2[],'aux buscarv'!L$1,FALSE)</f>
        <v>PLAZOLETA ENFRENTE ENFRENTE DEL MSAL</v>
      </c>
      <c r="M2162" s="61" t="str">
        <f>VLOOKUP(Tabla14[[#This Row],[id]],Tabla2[],'aux buscarv'!M$1,FALSE)</f>
        <v>MORENO ENTRE LIMA T 9 DE JULIO</v>
      </c>
      <c r="N2162" s="62" t="str">
        <f>VLOOKUP(Tabla14[[#This Row],[id]],Tabla2[],'aux buscarv'!N$1,FALSE)</f>
        <v>https://goo.gl/maps/v4vzCugZuWYXvAYS7</v>
      </c>
      <c r="O2162" t="s">
        <v>114</v>
      </c>
      <c r="P2162" t="s">
        <v>123</v>
      </c>
      <c r="Q2162" t="s">
        <v>111</v>
      </c>
      <c r="R2162" s="70">
        <v>93</v>
      </c>
    </row>
    <row r="2163" spans="1:18" x14ac:dyDescent="0.25">
      <c r="A2163" t="s">
        <v>1203</v>
      </c>
      <c r="B2163" s="46">
        <f>VLOOKUP(Tabla14[[#This Row],[id]],Tabla2[],'aux buscarv'!B$1,FALSE)</f>
        <v>45048</v>
      </c>
      <c r="C2163" s="61">
        <f>VLOOKUP(Tabla14[[#This Row],[id]],Tabla2[],'aux buscarv'!C$1,FALSE)</f>
        <v>2</v>
      </c>
      <c r="D2163" s="61">
        <f>VLOOKUP(Tabla14[[#This Row],[id]],Tabla2[],'aux buscarv'!D$1,FALSE)</f>
        <v>5</v>
      </c>
      <c r="E2163" s="61">
        <f>VLOOKUP(Tabla14[[#This Row],[id]],Tabla2[],'aux buscarv'!E$1,FALSE)</f>
        <v>2023</v>
      </c>
      <c r="F2163" s="61">
        <f>VLOOKUP(Tabla14[[#This Row],[id]],Tabla2[],'aux buscarv'!F$1,FALSE)</f>
        <v>19</v>
      </c>
      <c r="G2163" s="61" t="str">
        <f>VLOOKUP(Tabla14[[#This Row],[id]],Tabla2[],'aux buscarv'!G$1,FALSE)</f>
        <v>DAPPTE</v>
      </c>
      <c r="H2163" s="61" t="str">
        <f>VLOOKUP(Tabla14[[#This Row],[id]],Tabla2[],'aux buscarv'!H$1,FALSE)</f>
        <v>CABA</v>
      </c>
      <c r="I2163" s="61">
        <f>VLOOKUP(Tabla14[[#This Row],[id]],Tabla2[],'aux buscarv'!I$1,FALSE)</f>
        <v>103</v>
      </c>
      <c r="J2163" s="61" t="str">
        <f>VLOOKUP(Tabla14[[#This Row],[id]],Tabla2[],'aux buscarv'!J$1,FALSE)</f>
        <v>COMUNA 1</v>
      </c>
      <c r="K2163" s="61" t="str">
        <f>VLOOKUP(Tabla14[[#This Row],[id]],Tabla2[],'aux buscarv'!K$1,FALSE)</f>
        <v>MONSERRAT</v>
      </c>
      <c r="L2163" s="61" t="str">
        <f>VLOOKUP(Tabla14[[#This Row],[id]],Tabla2[],'aux buscarv'!L$1,FALSE)</f>
        <v>DEFENSORIA DEL PUEBLO DE LA CIUDAD</v>
      </c>
      <c r="M2163" s="61" t="str">
        <f>VLOOKUP(Tabla14[[#This Row],[id]],Tabla2[],'aux buscarv'!M$1,FALSE)</f>
        <v>BOLIVAR 517</v>
      </c>
      <c r="N2163" s="62" t="str">
        <f>VLOOKUP(Tabla14[[#This Row],[id]],Tabla2[],'aux buscarv'!N$1,FALSE)</f>
        <v>https://goo.gl/maps/3MBKKhS56EUChdCU9</v>
      </c>
      <c r="O2163" t="s">
        <v>109</v>
      </c>
      <c r="P2163" t="s">
        <v>110</v>
      </c>
      <c r="Q2163" t="s">
        <v>111</v>
      </c>
      <c r="R2163" s="70">
        <v>80</v>
      </c>
    </row>
    <row r="2164" spans="1:18" x14ac:dyDescent="0.25">
      <c r="A2164" t="s">
        <v>1203</v>
      </c>
      <c r="B2164" s="46">
        <f>VLOOKUP(Tabla14[[#This Row],[id]],Tabla2[],'aux buscarv'!B$1,FALSE)</f>
        <v>45048</v>
      </c>
      <c r="C2164" s="61">
        <f>VLOOKUP(Tabla14[[#This Row],[id]],Tabla2[],'aux buscarv'!C$1,FALSE)</f>
        <v>2</v>
      </c>
      <c r="D2164" s="61">
        <f>VLOOKUP(Tabla14[[#This Row],[id]],Tabla2[],'aux buscarv'!D$1,FALSE)</f>
        <v>5</v>
      </c>
      <c r="E2164" s="61">
        <f>VLOOKUP(Tabla14[[#This Row],[id]],Tabla2[],'aux buscarv'!E$1,FALSE)</f>
        <v>2023</v>
      </c>
      <c r="F2164" s="61">
        <f>VLOOKUP(Tabla14[[#This Row],[id]],Tabla2[],'aux buscarv'!F$1,FALSE)</f>
        <v>19</v>
      </c>
      <c r="G2164" s="61" t="str">
        <f>VLOOKUP(Tabla14[[#This Row],[id]],Tabla2[],'aux buscarv'!G$1,FALSE)</f>
        <v>DAPPTE</v>
      </c>
      <c r="H2164" s="61" t="str">
        <f>VLOOKUP(Tabla14[[#This Row],[id]],Tabla2[],'aux buscarv'!H$1,FALSE)</f>
        <v>CABA</v>
      </c>
      <c r="I2164" s="61">
        <f>VLOOKUP(Tabla14[[#This Row],[id]],Tabla2[],'aux buscarv'!I$1,FALSE)</f>
        <v>103</v>
      </c>
      <c r="J2164" s="61" t="str">
        <f>VLOOKUP(Tabla14[[#This Row],[id]],Tabla2[],'aux buscarv'!J$1,FALSE)</f>
        <v>COMUNA 1</v>
      </c>
      <c r="K2164" s="61" t="str">
        <f>VLOOKUP(Tabla14[[#This Row],[id]],Tabla2[],'aux buscarv'!K$1,FALSE)</f>
        <v>MONSERRAT</v>
      </c>
      <c r="L2164" s="61" t="str">
        <f>VLOOKUP(Tabla14[[#This Row],[id]],Tabla2[],'aux buscarv'!L$1,FALSE)</f>
        <v>DEFENSORIA DEL PUEBLO DE LA CIUDAD</v>
      </c>
      <c r="M2164" s="61" t="str">
        <f>VLOOKUP(Tabla14[[#This Row],[id]],Tabla2[],'aux buscarv'!M$1,FALSE)</f>
        <v>BOLIVAR 517</v>
      </c>
      <c r="N2164" s="62" t="str">
        <f>VLOOKUP(Tabla14[[#This Row],[id]],Tabla2[],'aux buscarv'!N$1,FALSE)</f>
        <v>https://goo.gl/maps/3MBKKhS56EUChdCU9</v>
      </c>
      <c r="O2164" t="s">
        <v>109</v>
      </c>
      <c r="P2164" t="s">
        <v>110</v>
      </c>
      <c r="Q2164" t="s">
        <v>112</v>
      </c>
      <c r="R2164" s="70">
        <v>147</v>
      </c>
    </row>
    <row r="2165" spans="1:18" x14ac:dyDescent="0.25">
      <c r="A2165" t="s">
        <v>1203</v>
      </c>
      <c r="B2165" s="46">
        <f>VLOOKUP(Tabla14[[#This Row],[id]],Tabla2[],'aux buscarv'!B$1,FALSE)</f>
        <v>45048</v>
      </c>
      <c r="C2165" s="61">
        <f>VLOOKUP(Tabla14[[#This Row],[id]],Tabla2[],'aux buscarv'!C$1,FALSE)</f>
        <v>2</v>
      </c>
      <c r="D2165" s="61">
        <f>VLOOKUP(Tabla14[[#This Row],[id]],Tabla2[],'aux buscarv'!D$1,FALSE)</f>
        <v>5</v>
      </c>
      <c r="E2165" s="61">
        <f>VLOOKUP(Tabla14[[#This Row],[id]],Tabla2[],'aux buscarv'!E$1,FALSE)</f>
        <v>2023</v>
      </c>
      <c r="F2165" s="61">
        <f>VLOOKUP(Tabla14[[#This Row],[id]],Tabla2[],'aux buscarv'!F$1,FALSE)</f>
        <v>19</v>
      </c>
      <c r="G2165" s="61" t="str">
        <f>VLOOKUP(Tabla14[[#This Row],[id]],Tabla2[],'aux buscarv'!G$1,FALSE)</f>
        <v>DAPPTE</v>
      </c>
      <c r="H2165" s="61" t="str">
        <f>VLOOKUP(Tabla14[[#This Row],[id]],Tabla2[],'aux buscarv'!H$1,FALSE)</f>
        <v>CABA</v>
      </c>
      <c r="I2165" s="61">
        <f>VLOOKUP(Tabla14[[#This Row],[id]],Tabla2[],'aux buscarv'!I$1,FALSE)</f>
        <v>103</v>
      </c>
      <c r="J2165" s="61" t="str">
        <f>VLOOKUP(Tabla14[[#This Row],[id]],Tabla2[],'aux buscarv'!J$1,FALSE)</f>
        <v>COMUNA 1</v>
      </c>
      <c r="K2165" s="61" t="str">
        <f>VLOOKUP(Tabla14[[#This Row],[id]],Tabla2[],'aux buscarv'!K$1,FALSE)</f>
        <v>MONSERRAT</v>
      </c>
      <c r="L2165" s="61" t="str">
        <f>VLOOKUP(Tabla14[[#This Row],[id]],Tabla2[],'aux buscarv'!L$1,FALSE)</f>
        <v>DEFENSORIA DEL PUEBLO DE LA CIUDAD</v>
      </c>
      <c r="M2165" s="61" t="str">
        <f>VLOOKUP(Tabla14[[#This Row],[id]],Tabla2[],'aux buscarv'!M$1,FALSE)</f>
        <v>BOLIVAR 517</v>
      </c>
      <c r="N2165" s="62" t="str">
        <f>VLOOKUP(Tabla14[[#This Row],[id]],Tabla2[],'aux buscarv'!N$1,FALSE)</f>
        <v>https://goo.gl/maps/3MBKKhS56EUChdCU9</v>
      </c>
      <c r="O2165" t="s">
        <v>109</v>
      </c>
      <c r="P2165" t="s">
        <v>113</v>
      </c>
      <c r="Q2165" t="s">
        <v>112</v>
      </c>
      <c r="R2165" s="70">
        <v>40</v>
      </c>
    </row>
    <row r="2166" spans="1:18" x14ac:dyDescent="0.25">
      <c r="A2166" t="s">
        <v>1203</v>
      </c>
      <c r="B2166" s="46">
        <f>VLOOKUP(Tabla14[[#This Row],[id]],Tabla2[],'aux buscarv'!B$1,FALSE)</f>
        <v>45048</v>
      </c>
      <c r="C2166" s="61">
        <f>VLOOKUP(Tabla14[[#This Row],[id]],Tabla2[],'aux buscarv'!C$1,FALSE)</f>
        <v>2</v>
      </c>
      <c r="D2166" s="61">
        <f>VLOOKUP(Tabla14[[#This Row],[id]],Tabla2[],'aux buscarv'!D$1,FALSE)</f>
        <v>5</v>
      </c>
      <c r="E2166" s="61">
        <f>VLOOKUP(Tabla14[[#This Row],[id]],Tabla2[],'aux buscarv'!E$1,FALSE)</f>
        <v>2023</v>
      </c>
      <c r="F2166" s="61">
        <f>VLOOKUP(Tabla14[[#This Row],[id]],Tabla2[],'aux buscarv'!F$1,FALSE)</f>
        <v>19</v>
      </c>
      <c r="G2166" s="61" t="str">
        <f>VLOOKUP(Tabla14[[#This Row],[id]],Tabla2[],'aux buscarv'!G$1,FALSE)</f>
        <v>DAPPTE</v>
      </c>
      <c r="H2166" s="61" t="str">
        <f>VLOOKUP(Tabla14[[#This Row],[id]],Tabla2[],'aux buscarv'!H$1,FALSE)</f>
        <v>CABA</v>
      </c>
      <c r="I2166" s="61">
        <f>VLOOKUP(Tabla14[[#This Row],[id]],Tabla2[],'aux buscarv'!I$1,FALSE)</f>
        <v>103</v>
      </c>
      <c r="J2166" s="61" t="str">
        <f>VLOOKUP(Tabla14[[#This Row],[id]],Tabla2[],'aux buscarv'!J$1,FALSE)</f>
        <v>COMUNA 1</v>
      </c>
      <c r="K2166" s="61" t="str">
        <f>VLOOKUP(Tabla14[[#This Row],[id]],Tabla2[],'aux buscarv'!K$1,FALSE)</f>
        <v>MONSERRAT</v>
      </c>
      <c r="L2166" s="61" t="str">
        <f>VLOOKUP(Tabla14[[#This Row],[id]],Tabla2[],'aux buscarv'!L$1,FALSE)</f>
        <v>DEFENSORIA DEL PUEBLO DE LA CIUDAD</v>
      </c>
      <c r="M2166" s="61" t="str">
        <f>VLOOKUP(Tabla14[[#This Row],[id]],Tabla2[],'aux buscarv'!M$1,FALSE)</f>
        <v>BOLIVAR 517</v>
      </c>
      <c r="N2166" s="62" t="str">
        <f>VLOOKUP(Tabla14[[#This Row],[id]],Tabla2[],'aux buscarv'!N$1,FALSE)</f>
        <v>https://goo.gl/maps/3MBKKhS56EUChdCU9</v>
      </c>
      <c r="O2166" t="s">
        <v>114</v>
      </c>
      <c r="P2166" t="s">
        <v>123</v>
      </c>
      <c r="Q2166" t="s">
        <v>124</v>
      </c>
      <c r="R2166" s="70">
        <v>6</v>
      </c>
    </row>
    <row r="2167" spans="1:18" x14ac:dyDescent="0.25">
      <c r="A2167" t="s">
        <v>1203</v>
      </c>
      <c r="B2167" s="46">
        <f>VLOOKUP(Tabla14[[#This Row],[id]],Tabla2[],'aux buscarv'!B$1,FALSE)</f>
        <v>45048</v>
      </c>
      <c r="C2167" s="61">
        <f>VLOOKUP(Tabla14[[#This Row],[id]],Tabla2[],'aux buscarv'!C$1,FALSE)</f>
        <v>2</v>
      </c>
      <c r="D2167" s="61">
        <f>VLOOKUP(Tabla14[[#This Row],[id]],Tabla2[],'aux buscarv'!D$1,FALSE)</f>
        <v>5</v>
      </c>
      <c r="E2167" s="61">
        <f>VLOOKUP(Tabla14[[#This Row],[id]],Tabla2[],'aux buscarv'!E$1,FALSE)</f>
        <v>2023</v>
      </c>
      <c r="F2167" s="61">
        <f>VLOOKUP(Tabla14[[#This Row],[id]],Tabla2[],'aux buscarv'!F$1,FALSE)</f>
        <v>19</v>
      </c>
      <c r="G2167" s="61" t="str">
        <f>VLOOKUP(Tabla14[[#This Row],[id]],Tabla2[],'aux buscarv'!G$1,FALSE)</f>
        <v>DAPPTE</v>
      </c>
      <c r="H2167" s="61" t="str">
        <f>VLOOKUP(Tabla14[[#This Row],[id]],Tabla2[],'aux buscarv'!H$1,FALSE)</f>
        <v>CABA</v>
      </c>
      <c r="I2167" s="61">
        <f>VLOOKUP(Tabla14[[#This Row],[id]],Tabla2[],'aux buscarv'!I$1,FALSE)</f>
        <v>103</v>
      </c>
      <c r="J2167" s="61" t="str">
        <f>VLOOKUP(Tabla14[[#This Row],[id]],Tabla2[],'aux buscarv'!J$1,FALSE)</f>
        <v>COMUNA 1</v>
      </c>
      <c r="K2167" s="61" t="str">
        <f>VLOOKUP(Tabla14[[#This Row],[id]],Tabla2[],'aux buscarv'!K$1,FALSE)</f>
        <v>MONSERRAT</v>
      </c>
      <c r="L2167" s="61" t="str">
        <f>VLOOKUP(Tabla14[[#This Row],[id]],Tabla2[],'aux buscarv'!L$1,FALSE)</f>
        <v>DEFENSORIA DEL PUEBLO DE LA CIUDAD</v>
      </c>
      <c r="M2167" s="61" t="str">
        <f>VLOOKUP(Tabla14[[#This Row],[id]],Tabla2[],'aux buscarv'!M$1,FALSE)</f>
        <v>BOLIVAR 517</v>
      </c>
      <c r="N2167" s="62" t="str">
        <f>VLOOKUP(Tabla14[[#This Row],[id]],Tabla2[],'aux buscarv'!N$1,FALSE)</f>
        <v>https://goo.gl/maps/3MBKKhS56EUChdCU9</v>
      </c>
      <c r="O2167" t="s">
        <v>114</v>
      </c>
      <c r="P2167" t="s">
        <v>123</v>
      </c>
      <c r="Q2167" t="s">
        <v>111</v>
      </c>
      <c r="R2167" s="70">
        <v>80</v>
      </c>
    </row>
    <row r="2168" spans="1:18" x14ac:dyDescent="0.25">
      <c r="A2168" t="s">
        <v>1169</v>
      </c>
      <c r="B2168" s="46">
        <f>VLOOKUP(Tabla14[[#This Row],[id]],Tabla2[],'aux buscarv'!B$1,FALSE)</f>
        <v>45049</v>
      </c>
      <c r="C2168" s="61">
        <f>VLOOKUP(Tabla14[[#This Row],[id]],Tabla2[],'aux buscarv'!C$1,FALSE)</f>
        <v>3</v>
      </c>
      <c r="D2168" s="61">
        <f>VLOOKUP(Tabla14[[#This Row],[id]],Tabla2[],'aux buscarv'!D$1,FALSE)</f>
        <v>5</v>
      </c>
      <c r="E2168" s="61">
        <f>VLOOKUP(Tabla14[[#This Row],[id]],Tabla2[],'aux buscarv'!E$1,FALSE)</f>
        <v>2023</v>
      </c>
      <c r="F2168" s="61">
        <f>VLOOKUP(Tabla14[[#This Row],[id]],Tabla2[],'aux buscarv'!F$1,FALSE)</f>
        <v>19</v>
      </c>
      <c r="G2168" s="61" t="str">
        <f>VLOOKUP(Tabla14[[#This Row],[id]],Tabla2[],'aux buscarv'!G$1,FALSE)</f>
        <v>EETB</v>
      </c>
      <c r="H2168" s="61" t="str">
        <f>VLOOKUP(Tabla14[[#This Row],[id]],Tabla2[],'aux buscarv'!H$1,FALSE)</f>
        <v>BUENOS AIRES</v>
      </c>
      <c r="I2168" s="61">
        <f>VLOOKUP(Tabla14[[#This Row],[id]],Tabla2[],'aux buscarv'!I$1,FALSE)</f>
        <v>98</v>
      </c>
      <c r="J2168" s="61" t="str">
        <f>VLOOKUP(Tabla14[[#This Row],[id]],Tabla2[],'aux buscarv'!J$1,FALSE)</f>
        <v>AVELLANEDA</v>
      </c>
      <c r="K2168" s="61" t="str">
        <f>VLOOKUP(Tabla14[[#This Row],[id]],Tabla2[],'aux buscarv'!K$1,FALSE)</f>
        <v>WILDE</v>
      </c>
      <c r="L2168" s="61">
        <f>VLOOKUP(Tabla14[[#This Row],[id]],Tabla2[],'aux buscarv'!L$1,FALSE)</f>
        <v>0</v>
      </c>
      <c r="M2168" s="61" t="str">
        <f>VLOOKUP(Tabla14[[#This Row],[id]],Tabla2[],'aux buscarv'!M$1,FALSE)</f>
        <v>LAS FLORES Y PINO</v>
      </c>
      <c r="N2168" s="62" t="str">
        <f>VLOOKUP(Tabla14[[#This Row],[id]],Tabla2[],'aux buscarv'!N$1,FALSE)</f>
        <v>https://goo.gl/maps/VqwwkuouMaocEX3j9</v>
      </c>
      <c r="O2168" t="s">
        <v>109</v>
      </c>
      <c r="P2168" t="s">
        <v>110</v>
      </c>
      <c r="Q2168" t="s">
        <v>111</v>
      </c>
      <c r="R2168" s="70">
        <v>87</v>
      </c>
    </row>
    <row r="2169" spans="1:18" x14ac:dyDescent="0.25">
      <c r="A2169" t="s">
        <v>1169</v>
      </c>
      <c r="B2169" s="46">
        <f>VLOOKUP(Tabla14[[#This Row],[id]],Tabla2[],'aux buscarv'!B$1,FALSE)</f>
        <v>45049</v>
      </c>
      <c r="C2169" s="61">
        <f>VLOOKUP(Tabla14[[#This Row],[id]],Tabla2[],'aux buscarv'!C$1,FALSE)</f>
        <v>3</v>
      </c>
      <c r="D2169" s="61">
        <f>VLOOKUP(Tabla14[[#This Row],[id]],Tabla2[],'aux buscarv'!D$1,FALSE)</f>
        <v>5</v>
      </c>
      <c r="E2169" s="61">
        <f>VLOOKUP(Tabla14[[#This Row],[id]],Tabla2[],'aux buscarv'!E$1,FALSE)</f>
        <v>2023</v>
      </c>
      <c r="F2169" s="61">
        <f>VLOOKUP(Tabla14[[#This Row],[id]],Tabla2[],'aux buscarv'!F$1,FALSE)</f>
        <v>19</v>
      </c>
      <c r="G2169" s="61" t="str">
        <f>VLOOKUP(Tabla14[[#This Row],[id]],Tabla2[],'aux buscarv'!G$1,FALSE)</f>
        <v>EETB</v>
      </c>
      <c r="H2169" s="61" t="str">
        <f>VLOOKUP(Tabla14[[#This Row],[id]],Tabla2[],'aux buscarv'!H$1,FALSE)</f>
        <v>BUENOS AIRES</v>
      </c>
      <c r="I2169" s="61">
        <f>VLOOKUP(Tabla14[[#This Row],[id]],Tabla2[],'aux buscarv'!I$1,FALSE)</f>
        <v>98</v>
      </c>
      <c r="J2169" s="61" t="str">
        <f>VLOOKUP(Tabla14[[#This Row],[id]],Tabla2[],'aux buscarv'!J$1,FALSE)</f>
        <v>AVELLANEDA</v>
      </c>
      <c r="K2169" s="61" t="str">
        <f>VLOOKUP(Tabla14[[#This Row],[id]],Tabla2[],'aux buscarv'!K$1,FALSE)</f>
        <v>WILDE</v>
      </c>
      <c r="L2169" s="61">
        <f>VLOOKUP(Tabla14[[#This Row],[id]],Tabla2[],'aux buscarv'!L$1,FALSE)</f>
        <v>0</v>
      </c>
      <c r="M2169" s="61" t="str">
        <f>VLOOKUP(Tabla14[[#This Row],[id]],Tabla2[],'aux buscarv'!M$1,FALSE)</f>
        <v>LAS FLORES Y PINO</v>
      </c>
      <c r="N2169" s="62" t="str">
        <f>VLOOKUP(Tabla14[[#This Row],[id]],Tabla2[],'aux buscarv'!N$1,FALSE)</f>
        <v>https://goo.gl/maps/VqwwkuouMaocEX3j9</v>
      </c>
      <c r="O2169" t="s">
        <v>109</v>
      </c>
      <c r="P2169" t="s">
        <v>110</v>
      </c>
      <c r="Q2169" t="s">
        <v>112</v>
      </c>
      <c r="R2169" s="70">
        <v>160</v>
      </c>
    </row>
    <row r="2170" spans="1:18" x14ac:dyDescent="0.25">
      <c r="A2170" t="s">
        <v>1169</v>
      </c>
      <c r="B2170" s="46">
        <f>VLOOKUP(Tabla14[[#This Row],[id]],Tabla2[],'aux buscarv'!B$1,FALSE)</f>
        <v>45049</v>
      </c>
      <c r="C2170" s="61">
        <f>VLOOKUP(Tabla14[[#This Row],[id]],Tabla2[],'aux buscarv'!C$1,FALSE)</f>
        <v>3</v>
      </c>
      <c r="D2170" s="61">
        <f>VLOOKUP(Tabla14[[#This Row],[id]],Tabla2[],'aux buscarv'!D$1,FALSE)</f>
        <v>5</v>
      </c>
      <c r="E2170" s="61">
        <f>VLOOKUP(Tabla14[[#This Row],[id]],Tabla2[],'aux buscarv'!E$1,FALSE)</f>
        <v>2023</v>
      </c>
      <c r="F2170" s="61">
        <f>VLOOKUP(Tabla14[[#This Row],[id]],Tabla2[],'aux buscarv'!F$1,FALSE)</f>
        <v>19</v>
      </c>
      <c r="G2170" s="61" t="str">
        <f>VLOOKUP(Tabla14[[#This Row],[id]],Tabla2[],'aux buscarv'!G$1,FALSE)</f>
        <v>EETB</v>
      </c>
      <c r="H2170" s="61" t="str">
        <f>VLOOKUP(Tabla14[[#This Row],[id]],Tabla2[],'aux buscarv'!H$1,FALSE)</f>
        <v>BUENOS AIRES</v>
      </c>
      <c r="I2170" s="61">
        <f>VLOOKUP(Tabla14[[#This Row],[id]],Tabla2[],'aux buscarv'!I$1,FALSE)</f>
        <v>98</v>
      </c>
      <c r="J2170" s="61" t="str">
        <f>VLOOKUP(Tabla14[[#This Row],[id]],Tabla2[],'aux buscarv'!J$1,FALSE)</f>
        <v>AVELLANEDA</v>
      </c>
      <c r="K2170" s="61" t="str">
        <f>VLOOKUP(Tabla14[[#This Row],[id]],Tabla2[],'aux buscarv'!K$1,FALSE)</f>
        <v>WILDE</v>
      </c>
      <c r="L2170" s="61">
        <f>VLOOKUP(Tabla14[[#This Row],[id]],Tabla2[],'aux buscarv'!L$1,FALSE)</f>
        <v>0</v>
      </c>
      <c r="M2170" s="61" t="str">
        <f>VLOOKUP(Tabla14[[#This Row],[id]],Tabla2[],'aux buscarv'!M$1,FALSE)</f>
        <v>LAS FLORES Y PINO</v>
      </c>
      <c r="N2170" s="62" t="str">
        <f>VLOOKUP(Tabla14[[#This Row],[id]],Tabla2[],'aux buscarv'!N$1,FALSE)</f>
        <v>https://goo.gl/maps/VqwwkuouMaocEX3j9</v>
      </c>
      <c r="O2170" t="s">
        <v>109</v>
      </c>
      <c r="P2170" t="s">
        <v>110</v>
      </c>
      <c r="Q2170" t="s">
        <v>120</v>
      </c>
      <c r="R2170" s="70">
        <v>2</v>
      </c>
    </row>
    <row r="2171" spans="1:18" x14ac:dyDescent="0.25">
      <c r="A2171" t="s">
        <v>1169</v>
      </c>
      <c r="B2171" s="46">
        <f>VLOOKUP(Tabla14[[#This Row],[id]],Tabla2[],'aux buscarv'!B$1,FALSE)</f>
        <v>45049</v>
      </c>
      <c r="C2171" s="61">
        <f>VLOOKUP(Tabla14[[#This Row],[id]],Tabla2[],'aux buscarv'!C$1,FALSE)</f>
        <v>3</v>
      </c>
      <c r="D2171" s="61">
        <f>VLOOKUP(Tabla14[[#This Row],[id]],Tabla2[],'aux buscarv'!D$1,FALSE)</f>
        <v>5</v>
      </c>
      <c r="E2171" s="61">
        <f>VLOOKUP(Tabla14[[#This Row],[id]],Tabla2[],'aux buscarv'!E$1,FALSE)</f>
        <v>2023</v>
      </c>
      <c r="F2171" s="61">
        <f>VLOOKUP(Tabla14[[#This Row],[id]],Tabla2[],'aux buscarv'!F$1,FALSE)</f>
        <v>19</v>
      </c>
      <c r="G2171" s="61" t="str">
        <f>VLOOKUP(Tabla14[[#This Row],[id]],Tabla2[],'aux buscarv'!G$1,FALSE)</f>
        <v>EETB</v>
      </c>
      <c r="H2171" s="61" t="str">
        <f>VLOOKUP(Tabla14[[#This Row],[id]],Tabla2[],'aux buscarv'!H$1,FALSE)</f>
        <v>BUENOS AIRES</v>
      </c>
      <c r="I2171" s="61">
        <f>VLOOKUP(Tabla14[[#This Row],[id]],Tabla2[],'aux buscarv'!I$1,FALSE)</f>
        <v>98</v>
      </c>
      <c r="J2171" s="61" t="str">
        <f>VLOOKUP(Tabla14[[#This Row],[id]],Tabla2[],'aux buscarv'!J$1,FALSE)</f>
        <v>AVELLANEDA</v>
      </c>
      <c r="K2171" s="61" t="str">
        <f>VLOOKUP(Tabla14[[#This Row],[id]],Tabla2[],'aux buscarv'!K$1,FALSE)</f>
        <v>WILDE</v>
      </c>
      <c r="L2171" s="61">
        <f>VLOOKUP(Tabla14[[#This Row],[id]],Tabla2[],'aux buscarv'!L$1,FALSE)</f>
        <v>0</v>
      </c>
      <c r="M2171" s="61" t="str">
        <f>VLOOKUP(Tabla14[[#This Row],[id]],Tabla2[],'aux buscarv'!M$1,FALSE)</f>
        <v>LAS FLORES Y PINO</v>
      </c>
      <c r="N2171" s="62" t="str">
        <f>VLOOKUP(Tabla14[[#This Row],[id]],Tabla2[],'aux buscarv'!N$1,FALSE)</f>
        <v>https://goo.gl/maps/VqwwkuouMaocEX3j9</v>
      </c>
      <c r="O2171" t="s">
        <v>109</v>
      </c>
      <c r="P2171" t="s">
        <v>113</v>
      </c>
      <c r="Q2171" t="s">
        <v>112</v>
      </c>
      <c r="R2171" s="70">
        <v>7</v>
      </c>
    </row>
    <row r="2172" spans="1:18" x14ac:dyDescent="0.25">
      <c r="A2172" t="s">
        <v>1169</v>
      </c>
      <c r="B2172" s="46">
        <f>VLOOKUP(Tabla14[[#This Row],[id]],Tabla2[],'aux buscarv'!B$1,FALSE)</f>
        <v>45049</v>
      </c>
      <c r="C2172" s="61">
        <f>VLOOKUP(Tabla14[[#This Row],[id]],Tabla2[],'aux buscarv'!C$1,FALSE)</f>
        <v>3</v>
      </c>
      <c r="D2172" s="61">
        <f>VLOOKUP(Tabla14[[#This Row],[id]],Tabla2[],'aux buscarv'!D$1,FALSE)</f>
        <v>5</v>
      </c>
      <c r="E2172" s="61">
        <f>VLOOKUP(Tabla14[[#This Row],[id]],Tabla2[],'aux buscarv'!E$1,FALSE)</f>
        <v>2023</v>
      </c>
      <c r="F2172" s="61">
        <f>VLOOKUP(Tabla14[[#This Row],[id]],Tabla2[],'aux buscarv'!F$1,FALSE)</f>
        <v>19</v>
      </c>
      <c r="G2172" s="61" t="str">
        <f>VLOOKUP(Tabla14[[#This Row],[id]],Tabla2[],'aux buscarv'!G$1,FALSE)</f>
        <v>EETB</v>
      </c>
      <c r="H2172" s="61" t="str">
        <f>VLOOKUP(Tabla14[[#This Row],[id]],Tabla2[],'aux buscarv'!H$1,FALSE)</f>
        <v>BUENOS AIRES</v>
      </c>
      <c r="I2172" s="61">
        <f>VLOOKUP(Tabla14[[#This Row],[id]],Tabla2[],'aux buscarv'!I$1,FALSE)</f>
        <v>98</v>
      </c>
      <c r="J2172" s="61" t="str">
        <f>VLOOKUP(Tabla14[[#This Row],[id]],Tabla2[],'aux buscarv'!J$1,FALSE)</f>
        <v>AVELLANEDA</v>
      </c>
      <c r="K2172" s="61" t="str">
        <f>VLOOKUP(Tabla14[[#This Row],[id]],Tabla2[],'aux buscarv'!K$1,FALSE)</f>
        <v>WILDE</v>
      </c>
      <c r="L2172" s="61">
        <f>VLOOKUP(Tabla14[[#This Row],[id]],Tabla2[],'aux buscarv'!L$1,FALSE)</f>
        <v>0</v>
      </c>
      <c r="M2172" s="61" t="str">
        <f>VLOOKUP(Tabla14[[#This Row],[id]],Tabla2[],'aux buscarv'!M$1,FALSE)</f>
        <v>LAS FLORES Y PINO</v>
      </c>
      <c r="N2172" s="62" t="str">
        <f>VLOOKUP(Tabla14[[#This Row],[id]],Tabla2[],'aux buscarv'!N$1,FALSE)</f>
        <v>https://goo.gl/maps/VqwwkuouMaocEX3j9</v>
      </c>
      <c r="O2172" t="s">
        <v>114</v>
      </c>
      <c r="P2172" t="s">
        <v>115</v>
      </c>
      <c r="Q2172" t="s">
        <v>111</v>
      </c>
      <c r="R2172" s="70">
        <v>5</v>
      </c>
    </row>
    <row r="2173" spans="1:18" x14ac:dyDescent="0.25">
      <c r="A2173" t="s">
        <v>1169</v>
      </c>
      <c r="B2173" s="46">
        <f>VLOOKUP(Tabla14[[#This Row],[id]],Tabla2[],'aux buscarv'!B$1,FALSE)</f>
        <v>45049</v>
      </c>
      <c r="C2173" s="61">
        <f>VLOOKUP(Tabla14[[#This Row],[id]],Tabla2[],'aux buscarv'!C$1,FALSE)</f>
        <v>3</v>
      </c>
      <c r="D2173" s="61">
        <f>VLOOKUP(Tabla14[[#This Row],[id]],Tabla2[],'aux buscarv'!D$1,FALSE)</f>
        <v>5</v>
      </c>
      <c r="E2173" s="61">
        <f>VLOOKUP(Tabla14[[#This Row],[id]],Tabla2[],'aux buscarv'!E$1,FALSE)</f>
        <v>2023</v>
      </c>
      <c r="F2173" s="61">
        <f>VLOOKUP(Tabla14[[#This Row],[id]],Tabla2[],'aux buscarv'!F$1,FALSE)</f>
        <v>19</v>
      </c>
      <c r="G2173" s="61" t="str">
        <f>VLOOKUP(Tabla14[[#This Row],[id]],Tabla2[],'aux buscarv'!G$1,FALSE)</f>
        <v>EETB</v>
      </c>
      <c r="H2173" s="61" t="str">
        <f>VLOOKUP(Tabla14[[#This Row],[id]],Tabla2[],'aux buscarv'!H$1,FALSE)</f>
        <v>BUENOS AIRES</v>
      </c>
      <c r="I2173" s="61">
        <f>VLOOKUP(Tabla14[[#This Row],[id]],Tabla2[],'aux buscarv'!I$1,FALSE)</f>
        <v>98</v>
      </c>
      <c r="J2173" s="61" t="str">
        <f>VLOOKUP(Tabla14[[#This Row],[id]],Tabla2[],'aux buscarv'!J$1,FALSE)</f>
        <v>AVELLANEDA</v>
      </c>
      <c r="K2173" s="61" t="str">
        <f>VLOOKUP(Tabla14[[#This Row],[id]],Tabla2[],'aux buscarv'!K$1,FALSE)</f>
        <v>WILDE</v>
      </c>
      <c r="L2173" s="61">
        <f>VLOOKUP(Tabla14[[#This Row],[id]],Tabla2[],'aux buscarv'!L$1,FALSE)</f>
        <v>0</v>
      </c>
      <c r="M2173" s="61" t="str">
        <f>VLOOKUP(Tabla14[[#This Row],[id]],Tabla2[],'aux buscarv'!M$1,FALSE)</f>
        <v>LAS FLORES Y PINO</v>
      </c>
      <c r="N2173" s="62" t="str">
        <f>VLOOKUP(Tabla14[[#This Row],[id]],Tabla2[],'aux buscarv'!N$1,FALSE)</f>
        <v>https://goo.gl/maps/VqwwkuouMaocEX3j9</v>
      </c>
      <c r="O2173" t="s">
        <v>114</v>
      </c>
      <c r="P2173" t="s">
        <v>123</v>
      </c>
      <c r="Q2173" t="s">
        <v>124</v>
      </c>
      <c r="R2173" s="70">
        <v>8</v>
      </c>
    </row>
    <row r="2174" spans="1:18" x14ac:dyDescent="0.25">
      <c r="A2174" t="s">
        <v>1169</v>
      </c>
      <c r="B2174" s="46">
        <f>VLOOKUP(Tabla14[[#This Row],[id]],Tabla2[],'aux buscarv'!B$1,FALSE)</f>
        <v>45049</v>
      </c>
      <c r="C2174" s="61">
        <f>VLOOKUP(Tabla14[[#This Row],[id]],Tabla2[],'aux buscarv'!C$1,FALSE)</f>
        <v>3</v>
      </c>
      <c r="D2174" s="61">
        <f>VLOOKUP(Tabla14[[#This Row],[id]],Tabla2[],'aux buscarv'!D$1,FALSE)</f>
        <v>5</v>
      </c>
      <c r="E2174" s="61">
        <f>VLOOKUP(Tabla14[[#This Row],[id]],Tabla2[],'aux buscarv'!E$1,FALSE)</f>
        <v>2023</v>
      </c>
      <c r="F2174" s="61">
        <f>VLOOKUP(Tabla14[[#This Row],[id]],Tabla2[],'aux buscarv'!F$1,FALSE)</f>
        <v>19</v>
      </c>
      <c r="G2174" s="61" t="str">
        <f>VLOOKUP(Tabla14[[#This Row],[id]],Tabla2[],'aux buscarv'!G$1,FALSE)</f>
        <v>EETB</v>
      </c>
      <c r="H2174" s="61" t="str">
        <f>VLOOKUP(Tabla14[[#This Row],[id]],Tabla2[],'aux buscarv'!H$1,FALSE)</f>
        <v>BUENOS AIRES</v>
      </c>
      <c r="I2174" s="61">
        <f>VLOOKUP(Tabla14[[#This Row],[id]],Tabla2[],'aux buscarv'!I$1,FALSE)</f>
        <v>98</v>
      </c>
      <c r="J2174" s="61" t="str">
        <f>VLOOKUP(Tabla14[[#This Row],[id]],Tabla2[],'aux buscarv'!J$1,FALSE)</f>
        <v>AVELLANEDA</v>
      </c>
      <c r="K2174" s="61" t="str">
        <f>VLOOKUP(Tabla14[[#This Row],[id]],Tabla2[],'aux buscarv'!K$1,FALSE)</f>
        <v>WILDE</v>
      </c>
      <c r="L2174" s="61">
        <f>VLOOKUP(Tabla14[[#This Row],[id]],Tabla2[],'aux buscarv'!L$1,FALSE)</f>
        <v>0</v>
      </c>
      <c r="M2174" s="61" t="str">
        <f>VLOOKUP(Tabla14[[#This Row],[id]],Tabla2[],'aux buscarv'!M$1,FALSE)</f>
        <v>LAS FLORES Y PINO</v>
      </c>
      <c r="N2174" s="62" t="str">
        <f>VLOOKUP(Tabla14[[#This Row],[id]],Tabla2[],'aux buscarv'!N$1,FALSE)</f>
        <v>https://goo.gl/maps/VqwwkuouMaocEX3j9</v>
      </c>
      <c r="O2174" t="s">
        <v>114</v>
      </c>
      <c r="P2174" t="s">
        <v>123</v>
      </c>
      <c r="Q2174" t="s">
        <v>111</v>
      </c>
      <c r="R2174" s="70">
        <v>79</v>
      </c>
    </row>
    <row r="2175" spans="1:18" x14ac:dyDescent="0.25">
      <c r="A2175" t="s">
        <v>1194</v>
      </c>
      <c r="B2175" s="46">
        <f>VLOOKUP(Tabla14[[#This Row],[id]],Tabla2[],'aux buscarv'!B$1,FALSE)</f>
        <v>45049</v>
      </c>
      <c r="C2175" s="61">
        <f>VLOOKUP(Tabla14[[#This Row],[id]],Tabla2[],'aux buscarv'!C$1,FALSE)</f>
        <v>3</v>
      </c>
      <c r="D2175" s="61">
        <f>VLOOKUP(Tabla14[[#This Row],[id]],Tabla2[],'aux buscarv'!D$1,FALSE)</f>
        <v>5</v>
      </c>
      <c r="E2175" s="61">
        <f>VLOOKUP(Tabla14[[#This Row],[id]],Tabla2[],'aux buscarv'!E$1,FALSE)</f>
        <v>2023</v>
      </c>
      <c r="F2175" s="61">
        <f>VLOOKUP(Tabla14[[#This Row],[id]],Tabla2[],'aux buscarv'!F$1,FALSE)</f>
        <v>19</v>
      </c>
      <c r="G2175" s="61" t="str">
        <f>VLOOKUP(Tabla14[[#This Row],[id]],Tabla2[],'aux buscarv'!G$1,FALSE)</f>
        <v>ESTAR</v>
      </c>
      <c r="H2175" s="61" t="str">
        <f>VLOOKUP(Tabla14[[#This Row],[id]],Tabla2[],'aux buscarv'!H$1,FALSE)</f>
        <v>BUENOS AIRES</v>
      </c>
      <c r="I2175" s="61">
        <f>VLOOKUP(Tabla14[[#This Row],[id]],Tabla2[],'aux buscarv'!I$1,FALSE)</f>
        <v>102</v>
      </c>
      <c r="J2175" s="61" t="str">
        <f>VLOOKUP(Tabla14[[#This Row],[id]],Tabla2[],'aux buscarv'!J$1,FALSE)</f>
        <v>ITUZAINGO</v>
      </c>
      <c r="K2175" s="61" t="str">
        <f>VLOOKUP(Tabla14[[#This Row],[id]],Tabla2[],'aux buscarv'!K$1,FALSE)</f>
        <v>UDAONDO</v>
      </c>
      <c r="L2175" s="61" t="str">
        <f>VLOOKUP(Tabla14[[#This Row],[id]],Tabla2[],'aux buscarv'!L$1,FALSE)</f>
        <v>PLAZA DEL LAZO</v>
      </c>
      <c r="M2175" s="61" t="str">
        <f>VLOOKUP(Tabla14[[#This Row],[id]],Tabla2[],'aux buscarv'!M$1,FALSE)</f>
        <v>DEL LAZO 4232</v>
      </c>
      <c r="N2175" s="62" t="str">
        <f>VLOOKUP(Tabla14[[#This Row],[id]],Tabla2[],'aux buscarv'!N$1,FALSE)</f>
        <v>https://goo.gl/maps/EYkCT78jcWySRhEH9</v>
      </c>
      <c r="O2175" t="s">
        <v>109</v>
      </c>
      <c r="P2175" t="s">
        <v>110</v>
      </c>
      <c r="Q2175" t="s">
        <v>111</v>
      </c>
      <c r="R2175" s="70">
        <v>62</v>
      </c>
    </row>
    <row r="2176" spans="1:18" x14ac:dyDescent="0.25">
      <c r="A2176" t="s">
        <v>1194</v>
      </c>
      <c r="B2176" s="46">
        <f>VLOOKUP(Tabla14[[#This Row],[id]],Tabla2[],'aux buscarv'!B$1,FALSE)</f>
        <v>45049</v>
      </c>
      <c r="C2176" s="61">
        <f>VLOOKUP(Tabla14[[#This Row],[id]],Tabla2[],'aux buscarv'!C$1,FALSE)</f>
        <v>3</v>
      </c>
      <c r="D2176" s="61">
        <f>VLOOKUP(Tabla14[[#This Row],[id]],Tabla2[],'aux buscarv'!D$1,FALSE)</f>
        <v>5</v>
      </c>
      <c r="E2176" s="61">
        <f>VLOOKUP(Tabla14[[#This Row],[id]],Tabla2[],'aux buscarv'!E$1,FALSE)</f>
        <v>2023</v>
      </c>
      <c r="F2176" s="61">
        <f>VLOOKUP(Tabla14[[#This Row],[id]],Tabla2[],'aux buscarv'!F$1,FALSE)</f>
        <v>19</v>
      </c>
      <c r="G2176" s="61" t="str">
        <f>VLOOKUP(Tabla14[[#This Row],[id]],Tabla2[],'aux buscarv'!G$1,FALSE)</f>
        <v>ESTAR</v>
      </c>
      <c r="H2176" s="61" t="str">
        <f>VLOOKUP(Tabla14[[#This Row],[id]],Tabla2[],'aux buscarv'!H$1,FALSE)</f>
        <v>BUENOS AIRES</v>
      </c>
      <c r="I2176" s="61">
        <f>VLOOKUP(Tabla14[[#This Row],[id]],Tabla2[],'aux buscarv'!I$1,FALSE)</f>
        <v>102</v>
      </c>
      <c r="J2176" s="61" t="str">
        <f>VLOOKUP(Tabla14[[#This Row],[id]],Tabla2[],'aux buscarv'!J$1,FALSE)</f>
        <v>ITUZAINGO</v>
      </c>
      <c r="K2176" s="61" t="str">
        <f>VLOOKUP(Tabla14[[#This Row],[id]],Tabla2[],'aux buscarv'!K$1,FALSE)</f>
        <v>UDAONDO</v>
      </c>
      <c r="L2176" s="61" t="str">
        <f>VLOOKUP(Tabla14[[#This Row],[id]],Tabla2[],'aux buscarv'!L$1,FALSE)</f>
        <v>PLAZA DEL LAZO</v>
      </c>
      <c r="M2176" s="61" t="str">
        <f>VLOOKUP(Tabla14[[#This Row],[id]],Tabla2[],'aux buscarv'!M$1,FALSE)</f>
        <v>DEL LAZO 4232</v>
      </c>
      <c r="N2176" s="62" t="str">
        <f>VLOOKUP(Tabla14[[#This Row],[id]],Tabla2[],'aux buscarv'!N$1,FALSE)</f>
        <v>https://goo.gl/maps/EYkCT78jcWySRhEH9</v>
      </c>
      <c r="O2176" t="s">
        <v>109</v>
      </c>
      <c r="P2176" t="s">
        <v>110</v>
      </c>
      <c r="Q2176" t="s">
        <v>112</v>
      </c>
      <c r="R2176" s="70">
        <v>135</v>
      </c>
    </row>
    <row r="2177" spans="1:18" x14ac:dyDescent="0.25">
      <c r="A2177" t="s">
        <v>1194</v>
      </c>
      <c r="B2177" s="46">
        <f>VLOOKUP(Tabla14[[#This Row],[id]],Tabla2[],'aux buscarv'!B$1,FALSE)</f>
        <v>45049</v>
      </c>
      <c r="C2177" s="61">
        <f>VLOOKUP(Tabla14[[#This Row],[id]],Tabla2[],'aux buscarv'!C$1,FALSE)</f>
        <v>3</v>
      </c>
      <c r="D2177" s="61">
        <f>VLOOKUP(Tabla14[[#This Row],[id]],Tabla2[],'aux buscarv'!D$1,FALSE)</f>
        <v>5</v>
      </c>
      <c r="E2177" s="61">
        <f>VLOOKUP(Tabla14[[#This Row],[id]],Tabla2[],'aux buscarv'!E$1,FALSE)</f>
        <v>2023</v>
      </c>
      <c r="F2177" s="61">
        <f>VLOOKUP(Tabla14[[#This Row],[id]],Tabla2[],'aux buscarv'!F$1,FALSE)</f>
        <v>19</v>
      </c>
      <c r="G2177" s="61" t="str">
        <f>VLOOKUP(Tabla14[[#This Row],[id]],Tabla2[],'aux buscarv'!G$1,FALSE)</f>
        <v>ESTAR</v>
      </c>
      <c r="H2177" s="61" t="str">
        <f>VLOOKUP(Tabla14[[#This Row],[id]],Tabla2[],'aux buscarv'!H$1,FALSE)</f>
        <v>BUENOS AIRES</v>
      </c>
      <c r="I2177" s="61">
        <f>VLOOKUP(Tabla14[[#This Row],[id]],Tabla2[],'aux buscarv'!I$1,FALSE)</f>
        <v>102</v>
      </c>
      <c r="J2177" s="61" t="str">
        <f>VLOOKUP(Tabla14[[#This Row],[id]],Tabla2[],'aux buscarv'!J$1,FALSE)</f>
        <v>ITUZAINGO</v>
      </c>
      <c r="K2177" s="61" t="str">
        <f>VLOOKUP(Tabla14[[#This Row],[id]],Tabla2[],'aux buscarv'!K$1,FALSE)</f>
        <v>UDAONDO</v>
      </c>
      <c r="L2177" s="61" t="str">
        <f>VLOOKUP(Tabla14[[#This Row],[id]],Tabla2[],'aux buscarv'!L$1,FALSE)</f>
        <v>PLAZA DEL LAZO</v>
      </c>
      <c r="M2177" s="61" t="str">
        <f>VLOOKUP(Tabla14[[#This Row],[id]],Tabla2[],'aux buscarv'!M$1,FALSE)</f>
        <v>DEL LAZO 4232</v>
      </c>
      <c r="N2177" s="62" t="str">
        <f>VLOOKUP(Tabla14[[#This Row],[id]],Tabla2[],'aux buscarv'!N$1,FALSE)</f>
        <v>https://goo.gl/maps/EYkCT78jcWySRhEH9</v>
      </c>
      <c r="O2177" t="s">
        <v>109</v>
      </c>
      <c r="P2177" t="s">
        <v>110</v>
      </c>
      <c r="Q2177" t="s">
        <v>120</v>
      </c>
      <c r="R2177" s="70">
        <v>4</v>
      </c>
    </row>
    <row r="2178" spans="1:18" x14ac:dyDescent="0.25">
      <c r="A2178" t="s">
        <v>1194</v>
      </c>
      <c r="B2178" s="46">
        <f>VLOOKUP(Tabla14[[#This Row],[id]],Tabla2[],'aux buscarv'!B$1,FALSE)</f>
        <v>45049</v>
      </c>
      <c r="C2178" s="61">
        <f>VLOOKUP(Tabla14[[#This Row],[id]],Tabla2[],'aux buscarv'!C$1,FALSE)</f>
        <v>3</v>
      </c>
      <c r="D2178" s="61">
        <f>VLOOKUP(Tabla14[[#This Row],[id]],Tabla2[],'aux buscarv'!D$1,FALSE)</f>
        <v>5</v>
      </c>
      <c r="E2178" s="61">
        <f>VLOOKUP(Tabla14[[#This Row],[id]],Tabla2[],'aux buscarv'!E$1,FALSE)</f>
        <v>2023</v>
      </c>
      <c r="F2178" s="61">
        <f>VLOOKUP(Tabla14[[#This Row],[id]],Tabla2[],'aux buscarv'!F$1,FALSE)</f>
        <v>19</v>
      </c>
      <c r="G2178" s="61" t="str">
        <f>VLOOKUP(Tabla14[[#This Row],[id]],Tabla2[],'aux buscarv'!G$1,FALSE)</f>
        <v>ESTAR</v>
      </c>
      <c r="H2178" s="61" t="str">
        <f>VLOOKUP(Tabla14[[#This Row],[id]],Tabla2[],'aux buscarv'!H$1,FALSE)</f>
        <v>BUENOS AIRES</v>
      </c>
      <c r="I2178" s="61">
        <f>VLOOKUP(Tabla14[[#This Row],[id]],Tabla2[],'aux buscarv'!I$1,FALSE)</f>
        <v>102</v>
      </c>
      <c r="J2178" s="61" t="str">
        <f>VLOOKUP(Tabla14[[#This Row],[id]],Tabla2[],'aux buscarv'!J$1,FALSE)</f>
        <v>ITUZAINGO</v>
      </c>
      <c r="K2178" s="61" t="str">
        <f>VLOOKUP(Tabla14[[#This Row],[id]],Tabla2[],'aux buscarv'!K$1,FALSE)</f>
        <v>UDAONDO</v>
      </c>
      <c r="L2178" s="61" t="str">
        <f>VLOOKUP(Tabla14[[#This Row],[id]],Tabla2[],'aux buscarv'!L$1,FALSE)</f>
        <v>PLAZA DEL LAZO</v>
      </c>
      <c r="M2178" s="61" t="str">
        <f>VLOOKUP(Tabla14[[#This Row],[id]],Tabla2[],'aux buscarv'!M$1,FALSE)</f>
        <v>DEL LAZO 4232</v>
      </c>
      <c r="N2178" s="62" t="str">
        <f>VLOOKUP(Tabla14[[#This Row],[id]],Tabla2[],'aux buscarv'!N$1,FALSE)</f>
        <v>https://goo.gl/maps/EYkCT78jcWySRhEH9</v>
      </c>
      <c r="O2178" t="s">
        <v>109</v>
      </c>
      <c r="P2178" t="s">
        <v>113</v>
      </c>
      <c r="Q2178" t="s">
        <v>112</v>
      </c>
      <c r="R2178" s="70">
        <v>42</v>
      </c>
    </row>
    <row r="2179" spans="1:18" x14ac:dyDescent="0.25">
      <c r="A2179" t="s">
        <v>1194</v>
      </c>
      <c r="B2179" s="46">
        <f>VLOOKUP(Tabla14[[#This Row],[id]],Tabla2[],'aux buscarv'!B$1,FALSE)</f>
        <v>45049</v>
      </c>
      <c r="C2179" s="61">
        <f>VLOOKUP(Tabla14[[#This Row],[id]],Tabla2[],'aux buscarv'!C$1,FALSE)</f>
        <v>3</v>
      </c>
      <c r="D2179" s="61">
        <f>VLOOKUP(Tabla14[[#This Row],[id]],Tabla2[],'aux buscarv'!D$1,FALSE)</f>
        <v>5</v>
      </c>
      <c r="E2179" s="61">
        <f>VLOOKUP(Tabla14[[#This Row],[id]],Tabla2[],'aux buscarv'!E$1,FALSE)</f>
        <v>2023</v>
      </c>
      <c r="F2179" s="61">
        <f>VLOOKUP(Tabla14[[#This Row],[id]],Tabla2[],'aux buscarv'!F$1,FALSE)</f>
        <v>19</v>
      </c>
      <c r="G2179" s="61" t="str">
        <f>VLOOKUP(Tabla14[[#This Row],[id]],Tabla2[],'aux buscarv'!G$1,FALSE)</f>
        <v>ESTAR</v>
      </c>
      <c r="H2179" s="61" t="str">
        <f>VLOOKUP(Tabla14[[#This Row],[id]],Tabla2[],'aux buscarv'!H$1,FALSE)</f>
        <v>BUENOS AIRES</v>
      </c>
      <c r="I2179" s="61">
        <f>VLOOKUP(Tabla14[[#This Row],[id]],Tabla2[],'aux buscarv'!I$1,FALSE)</f>
        <v>102</v>
      </c>
      <c r="J2179" s="61" t="str">
        <f>VLOOKUP(Tabla14[[#This Row],[id]],Tabla2[],'aux buscarv'!J$1,FALSE)</f>
        <v>ITUZAINGO</v>
      </c>
      <c r="K2179" s="61" t="str">
        <f>VLOOKUP(Tabla14[[#This Row],[id]],Tabla2[],'aux buscarv'!K$1,FALSE)</f>
        <v>UDAONDO</v>
      </c>
      <c r="L2179" s="61" t="str">
        <f>VLOOKUP(Tabla14[[#This Row],[id]],Tabla2[],'aux buscarv'!L$1,FALSE)</f>
        <v>PLAZA DEL LAZO</v>
      </c>
      <c r="M2179" s="61" t="str">
        <f>VLOOKUP(Tabla14[[#This Row],[id]],Tabla2[],'aux buscarv'!M$1,FALSE)</f>
        <v>DEL LAZO 4232</v>
      </c>
      <c r="N2179" s="62" t="str">
        <f>VLOOKUP(Tabla14[[#This Row],[id]],Tabla2[],'aux buscarv'!N$1,FALSE)</f>
        <v>https://goo.gl/maps/EYkCT78jcWySRhEH9</v>
      </c>
      <c r="O2179" t="s">
        <v>114</v>
      </c>
      <c r="P2179" t="s">
        <v>115</v>
      </c>
      <c r="Q2179" t="s">
        <v>111</v>
      </c>
      <c r="R2179" s="70">
        <v>10</v>
      </c>
    </row>
    <row r="2180" spans="1:18" x14ac:dyDescent="0.25">
      <c r="A2180" t="s">
        <v>1194</v>
      </c>
      <c r="B2180" s="46">
        <f>VLOOKUP(Tabla14[[#This Row],[id]],Tabla2[],'aux buscarv'!B$1,FALSE)</f>
        <v>45049</v>
      </c>
      <c r="C2180" s="61">
        <f>VLOOKUP(Tabla14[[#This Row],[id]],Tabla2[],'aux buscarv'!C$1,FALSE)</f>
        <v>3</v>
      </c>
      <c r="D2180" s="61">
        <f>VLOOKUP(Tabla14[[#This Row],[id]],Tabla2[],'aux buscarv'!D$1,FALSE)</f>
        <v>5</v>
      </c>
      <c r="E2180" s="61">
        <f>VLOOKUP(Tabla14[[#This Row],[id]],Tabla2[],'aux buscarv'!E$1,FALSE)</f>
        <v>2023</v>
      </c>
      <c r="F2180" s="61">
        <f>VLOOKUP(Tabla14[[#This Row],[id]],Tabla2[],'aux buscarv'!F$1,FALSE)</f>
        <v>19</v>
      </c>
      <c r="G2180" s="61" t="str">
        <f>VLOOKUP(Tabla14[[#This Row],[id]],Tabla2[],'aux buscarv'!G$1,FALSE)</f>
        <v>ESTAR</v>
      </c>
      <c r="H2180" s="61" t="str">
        <f>VLOOKUP(Tabla14[[#This Row],[id]],Tabla2[],'aux buscarv'!H$1,FALSE)</f>
        <v>BUENOS AIRES</v>
      </c>
      <c r="I2180" s="61">
        <f>VLOOKUP(Tabla14[[#This Row],[id]],Tabla2[],'aux buscarv'!I$1,FALSE)</f>
        <v>102</v>
      </c>
      <c r="J2180" s="61" t="str">
        <f>VLOOKUP(Tabla14[[#This Row],[id]],Tabla2[],'aux buscarv'!J$1,FALSE)</f>
        <v>ITUZAINGO</v>
      </c>
      <c r="K2180" s="61" t="str">
        <f>VLOOKUP(Tabla14[[#This Row],[id]],Tabla2[],'aux buscarv'!K$1,FALSE)</f>
        <v>UDAONDO</v>
      </c>
      <c r="L2180" s="61" t="str">
        <f>VLOOKUP(Tabla14[[#This Row],[id]],Tabla2[],'aux buscarv'!L$1,FALSE)</f>
        <v>PLAZA DEL LAZO</v>
      </c>
      <c r="M2180" s="61" t="str">
        <f>VLOOKUP(Tabla14[[#This Row],[id]],Tabla2[],'aux buscarv'!M$1,FALSE)</f>
        <v>DEL LAZO 4232</v>
      </c>
      <c r="N2180" s="62" t="str">
        <f>VLOOKUP(Tabla14[[#This Row],[id]],Tabla2[],'aux buscarv'!N$1,FALSE)</f>
        <v>https://goo.gl/maps/EYkCT78jcWySRhEH9</v>
      </c>
      <c r="O2180" t="s">
        <v>114</v>
      </c>
      <c r="P2180" t="s">
        <v>123</v>
      </c>
      <c r="Q2180" t="s">
        <v>124</v>
      </c>
      <c r="R2180" s="70">
        <v>5</v>
      </c>
    </row>
    <row r="2181" spans="1:18" x14ac:dyDescent="0.25">
      <c r="A2181" t="s">
        <v>1194</v>
      </c>
      <c r="B2181" s="46">
        <f>VLOOKUP(Tabla14[[#This Row],[id]],Tabla2[],'aux buscarv'!B$1,FALSE)</f>
        <v>45049</v>
      </c>
      <c r="C2181" s="61">
        <f>VLOOKUP(Tabla14[[#This Row],[id]],Tabla2[],'aux buscarv'!C$1,FALSE)</f>
        <v>3</v>
      </c>
      <c r="D2181" s="61">
        <f>VLOOKUP(Tabla14[[#This Row],[id]],Tabla2[],'aux buscarv'!D$1,FALSE)</f>
        <v>5</v>
      </c>
      <c r="E2181" s="61">
        <f>VLOOKUP(Tabla14[[#This Row],[id]],Tabla2[],'aux buscarv'!E$1,FALSE)</f>
        <v>2023</v>
      </c>
      <c r="F2181" s="61">
        <f>VLOOKUP(Tabla14[[#This Row],[id]],Tabla2[],'aux buscarv'!F$1,FALSE)</f>
        <v>19</v>
      </c>
      <c r="G2181" s="61" t="str">
        <f>VLOOKUP(Tabla14[[#This Row],[id]],Tabla2[],'aux buscarv'!G$1,FALSE)</f>
        <v>ESTAR</v>
      </c>
      <c r="H2181" s="61" t="str">
        <f>VLOOKUP(Tabla14[[#This Row],[id]],Tabla2[],'aux buscarv'!H$1,FALSE)</f>
        <v>BUENOS AIRES</v>
      </c>
      <c r="I2181" s="61">
        <f>VLOOKUP(Tabla14[[#This Row],[id]],Tabla2[],'aux buscarv'!I$1,FALSE)</f>
        <v>102</v>
      </c>
      <c r="J2181" s="61" t="str">
        <f>VLOOKUP(Tabla14[[#This Row],[id]],Tabla2[],'aux buscarv'!J$1,FALSE)</f>
        <v>ITUZAINGO</v>
      </c>
      <c r="K2181" s="61" t="str">
        <f>VLOOKUP(Tabla14[[#This Row],[id]],Tabla2[],'aux buscarv'!K$1,FALSE)</f>
        <v>UDAONDO</v>
      </c>
      <c r="L2181" s="61" t="str">
        <f>VLOOKUP(Tabla14[[#This Row],[id]],Tabla2[],'aux buscarv'!L$1,FALSE)</f>
        <v>PLAZA DEL LAZO</v>
      </c>
      <c r="M2181" s="61" t="str">
        <f>VLOOKUP(Tabla14[[#This Row],[id]],Tabla2[],'aux buscarv'!M$1,FALSE)</f>
        <v>DEL LAZO 4232</v>
      </c>
      <c r="N2181" s="62" t="str">
        <f>VLOOKUP(Tabla14[[#This Row],[id]],Tabla2[],'aux buscarv'!N$1,FALSE)</f>
        <v>https://goo.gl/maps/EYkCT78jcWySRhEH9</v>
      </c>
      <c r="O2181" t="s">
        <v>114</v>
      </c>
      <c r="P2181" t="s">
        <v>123</v>
      </c>
      <c r="Q2181" t="s">
        <v>111</v>
      </c>
      <c r="R2181" s="70">
        <v>32</v>
      </c>
    </row>
    <row r="2182" spans="1:18" x14ac:dyDescent="0.25">
      <c r="A2182" t="s">
        <v>1194</v>
      </c>
      <c r="B2182" s="46">
        <f>VLOOKUP(Tabla14[[#This Row],[id]],Tabla2[],'aux buscarv'!B$1,FALSE)</f>
        <v>45049</v>
      </c>
      <c r="C2182" s="61">
        <f>VLOOKUP(Tabla14[[#This Row],[id]],Tabla2[],'aux buscarv'!C$1,FALSE)</f>
        <v>3</v>
      </c>
      <c r="D2182" s="61">
        <f>VLOOKUP(Tabla14[[#This Row],[id]],Tabla2[],'aux buscarv'!D$1,FALSE)</f>
        <v>5</v>
      </c>
      <c r="E2182" s="61">
        <f>VLOOKUP(Tabla14[[#This Row],[id]],Tabla2[],'aux buscarv'!E$1,FALSE)</f>
        <v>2023</v>
      </c>
      <c r="F2182" s="61">
        <f>VLOOKUP(Tabla14[[#This Row],[id]],Tabla2[],'aux buscarv'!F$1,FALSE)</f>
        <v>19</v>
      </c>
      <c r="G2182" s="61" t="str">
        <f>VLOOKUP(Tabla14[[#This Row],[id]],Tabla2[],'aux buscarv'!G$1,FALSE)</f>
        <v>ESTAR</v>
      </c>
      <c r="H2182" s="61" t="str">
        <f>VLOOKUP(Tabla14[[#This Row],[id]],Tabla2[],'aux buscarv'!H$1,FALSE)</f>
        <v>BUENOS AIRES</v>
      </c>
      <c r="I2182" s="61">
        <f>VLOOKUP(Tabla14[[#This Row],[id]],Tabla2[],'aux buscarv'!I$1,FALSE)</f>
        <v>102</v>
      </c>
      <c r="J2182" s="61" t="str">
        <f>VLOOKUP(Tabla14[[#This Row],[id]],Tabla2[],'aux buscarv'!J$1,FALSE)</f>
        <v>ITUZAINGO</v>
      </c>
      <c r="K2182" s="61" t="str">
        <f>VLOOKUP(Tabla14[[#This Row],[id]],Tabla2[],'aux buscarv'!K$1,FALSE)</f>
        <v>UDAONDO</v>
      </c>
      <c r="L2182" s="61" t="str">
        <f>VLOOKUP(Tabla14[[#This Row],[id]],Tabla2[],'aux buscarv'!L$1,FALSE)</f>
        <v>PLAZA DEL LAZO</v>
      </c>
      <c r="M2182" s="61" t="str">
        <f>VLOOKUP(Tabla14[[#This Row],[id]],Tabla2[],'aux buscarv'!M$1,FALSE)</f>
        <v>DEL LAZO 4232</v>
      </c>
      <c r="N2182" s="62" t="str">
        <f>VLOOKUP(Tabla14[[#This Row],[id]],Tabla2[],'aux buscarv'!N$1,FALSE)</f>
        <v>https://goo.gl/maps/EYkCT78jcWySRhEH9</v>
      </c>
      <c r="O2182" t="s">
        <v>129</v>
      </c>
      <c r="P2182" t="s">
        <v>1022</v>
      </c>
      <c r="Q2182" t="s">
        <v>111</v>
      </c>
      <c r="R2182" s="70">
        <v>1</v>
      </c>
    </row>
    <row r="2183" spans="1:18" x14ac:dyDescent="0.25">
      <c r="A2183" t="s">
        <v>1194</v>
      </c>
      <c r="B2183" s="46">
        <f>VLOOKUP(Tabla14[[#This Row],[id]],Tabla2[],'aux buscarv'!B$1,FALSE)</f>
        <v>45049</v>
      </c>
      <c r="C2183" s="61">
        <f>VLOOKUP(Tabla14[[#This Row],[id]],Tabla2[],'aux buscarv'!C$1,FALSE)</f>
        <v>3</v>
      </c>
      <c r="D2183" s="61">
        <f>VLOOKUP(Tabla14[[#This Row],[id]],Tabla2[],'aux buscarv'!D$1,FALSE)</f>
        <v>5</v>
      </c>
      <c r="E2183" s="61">
        <f>VLOOKUP(Tabla14[[#This Row],[id]],Tabla2[],'aux buscarv'!E$1,FALSE)</f>
        <v>2023</v>
      </c>
      <c r="F2183" s="61">
        <f>VLOOKUP(Tabla14[[#This Row],[id]],Tabla2[],'aux buscarv'!F$1,FALSE)</f>
        <v>19</v>
      </c>
      <c r="G2183" s="61" t="str">
        <f>VLOOKUP(Tabla14[[#This Row],[id]],Tabla2[],'aux buscarv'!G$1,FALSE)</f>
        <v>ESTAR</v>
      </c>
      <c r="H2183" s="61" t="str">
        <f>VLOOKUP(Tabla14[[#This Row],[id]],Tabla2[],'aux buscarv'!H$1,FALSE)</f>
        <v>BUENOS AIRES</v>
      </c>
      <c r="I2183" s="61">
        <f>VLOOKUP(Tabla14[[#This Row],[id]],Tabla2[],'aux buscarv'!I$1,FALSE)</f>
        <v>102</v>
      </c>
      <c r="J2183" s="61" t="str">
        <f>VLOOKUP(Tabla14[[#This Row],[id]],Tabla2[],'aux buscarv'!J$1,FALSE)</f>
        <v>ITUZAINGO</v>
      </c>
      <c r="K2183" s="61" t="str">
        <f>VLOOKUP(Tabla14[[#This Row],[id]],Tabla2[],'aux buscarv'!K$1,FALSE)</f>
        <v>UDAONDO</v>
      </c>
      <c r="L2183" s="61" t="str">
        <f>VLOOKUP(Tabla14[[#This Row],[id]],Tabla2[],'aux buscarv'!L$1,FALSE)</f>
        <v>PLAZA DEL LAZO</v>
      </c>
      <c r="M2183" s="61" t="str">
        <f>VLOOKUP(Tabla14[[#This Row],[id]],Tabla2[],'aux buscarv'!M$1,FALSE)</f>
        <v>DEL LAZO 4232</v>
      </c>
      <c r="N2183" s="62" t="str">
        <f>VLOOKUP(Tabla14[[#This Row],[id]],Tabla2[],'aux buscarv'!N$1,FALSE)</f>
        <v>https://goo.gl/maps/EYkCT78jcWySRhEH9</v>
      </c>
      <c r="O2183" t="s">
        <v>129</v>
      </c>
      <c r="P2183" t="s">
        <v>1022</v>
      </c>
      <c r="Q2183" t="s">
        <v>132</v>
      </c>
      <c r="R2183" s="70">
        <v>1</v>
      </c>
    </row>
    <row r="2184" spans="1:18" x14ac:dyDescent="0.25">
      <c r="A2184" t="s">
        <v>1194</v>
      </c>
      <c r="B2184" s="46">
        <f>VLOOKUP(Tabla14[[#This Row],[id]],Tabla2[],'aux buscarv'!B$1,FALSE)</f>
        <v>45049</v>
      </c>
      <c r="C2184" s="61">
        <f>VLOOKUP(Tabla14[[#This Row],[id]],Tabla2[],'aux buscarv'!C$1,FALSE)</f>
        <v>3</v>
      </c>
      <c r="D2184" s="61">
        <f>VLOOKUP(Tabla14[[#This Row],[id]],Tabla2[],'aux buscarv'!D$1,FALSE)</f>
        <v>5</v>
      </c>
      <c r="E2184" s="61">
        <f>VLOOKUP(Tabla14[[#This Row],[id]],Tabla2[],'aux buscarv'!E$1,FALSE)</f>
        <v>2023</v>
      </c>
      <c r="F2184" s="61">
        <f>VLOOKUP(Tabla14[[#This Row],[id]],Tabla2[],'aux buscarv'!F$1,FALSE)</f>
        <v>19</v>
      </c>
      <c r="G2184" s="61" t="str">
        <f>VLOOKUP(Tabla14[[#This Row],[id]],Tabla2[],'aux buscarv'!G$1,FALSE)</f>
        <v>ESTAR</v>
      </c>
      <c r="H2184" s="61" t="str">
        <f>VLOOKUP(Tabla14[[#This Row],[id]],Tabla2[],'aux buscarv'!H$1,FALSE)</f>
        <v>BUENOS AIRES</v>
      </c>
      <c r="I2184" s="61">
        <f>VLOOKUP(Tabla14[[#This Row],[id]],Tabla2[],'aux buscarv'!I$1,FALSE)</f>
        <v>102</v>
      </c>
      <c r="J2184" s="61" t="str">
        <f>VLOOKUP(Tabla14[[#This Row],[id]],Tabla2[],'aux buscarv'!J$1,FALSE)</f>
        <v>ITUZAINGO</v>
      </c>
      <c r="K2184" s="61" t="str">
        <f>VLOOKUP(Tabla14[[#This Row],[id]],Tabla2[],'aux buscarv'!K$1,FALSE)</f>
        <v>UDAONDO</v>
      </c>
      <c r="L2184" s="61" t="str">
        <f>VLOOKUP(Tabla14[[#This Row],[id]],Tabla2[],'aux buscarv'!L$1,FALSE)</f>
        <v>PLAZA DEL LAZO</v>
      </c>
      <c r="M2184" s="61" t="str">
        <f>VLOOKUP(Tabla14[[#This Row],[id]],Tabla2[],'aux buscarv'!M$1,FALSE)</f>
        <v>DEL LAZO 4232</v>
      </c>
      <c r="N2184" s="62" t="str">
        <f>VLOOKUP(Tabla14[[#This Row],[id]],Tabla2[],'aux buscarv'!N$1,FALSE)</f>
        <v>https://goo.gl/maps/EYkCT78jcWySRhEH9</v>
      </c>
      <c r="O2184" t="s">
        <v>129</v>
      </c>
      <c r="P2184" t="s">
        <v>1022</v>
      </c>
      <c r="Q2184" t="s">
        <v>134</v>
      </c>
      <c r="R2184" s="70">
        <v>1</v>
      </c>
    </row>
    <row r="2185" spans="1:18" x14ac:dyDescent="0.25">
      <c r="A2185" t="s">
        <v>1194</v>
      </c>
      <c r="B2185" s="46">
        <f>VLOOKUP(Tabla14[[#This Row],[id]],Tabla2[],'aux buscarv'!B$1,FALSE)</f>
        <v>45049</v>
      </c>
      <c r="C2185" s="61">
        <f>VLOOKUP(Tabla14[[#This Row],[id]],Tabla2[],'aux buscarv'!C$1,FALSE)</f>
        <v>3</v>
      </c>
      <c r="D2185" s="61">
        <f>VLOOKUP(Tabla14[[#This Row],[id]],Tabla2[],'aux buscarv'!D$1,FALSE)</f>
        <v>5</v>
      </c>
      <c r="E2185" s="61">
        <f>VLOOKUP(Tabla14[[#This Row],[id]],Tabla2[],'aux buscarv'!E$1,FALSE)</f>
        <v>2023</v>
      </c>
      <c r="F2185" s="61">
        <f>VLOOKUP(Tabla14[[#This Row],[id]],Tabla2[],'aux buscarv'!F$1,FALSE)</f>
        <v>19</v>
      </c>
      <c r="G2185" s="61" t="str">
        <f>VLOOKUP(Tabla14[[#This Row],[id]],Tabla2[],'aux buscarv'!G$1,FALSE)</f>
        <v>ESTAR</v>
      </c>
      <c r="H2185" s="61" t="str">
        <f>VLOOKUP(Tabla14[[#This Row],[id]],Tabla2[],'aux buscarv'!H$1,FALSE)</f>
        <v>BUENOS AIRES</v>
      </c>
      <c r="I2185" s="61">
        <f>VLOOKUP(Tabla14[[#This Row],[id]],Tabla2[],'aux buscarv'!I$1,FALSE)</f>
        <v>102</v>
      </c>
      <c r="J2185" s="61" t="str">
        <f>VLOOKUP(Tabla14[[#This Row],[id]],Tabla2[],'aux buscarv'!J$1,FALSE)</f>
        <v>ITUZAINGO</v>
      </c>
      <c r="K2185" s="61" t="str">
        <f>VLOOKUP(Tabla14[[#This Row],[id]],Tabla2[],'aux buscarv'!K$1,FALSE)</f>
        <v>UDAONDO</v>
      </c>
      <c r="L2185" s="61" t="str">
        <f>VLOOKUP(Tabla14[[#This Row],[id]],Tabla2[],'aux buscarv'!L$1,FALSE)</f>
        <v>PLAZA DEL LAZO</v>
      </c>
      <c r="M2185" s="61" t="str">
        <f>VLOOKUP(Tabla14[[#This Row],[id]],Tabla2[],'aux buscarv'!M$1,FALSE)</f>
        <v>DEL LAZO 4232</v>
      </c>
      <c r="N2185" s="62" t="str">
        <f>VLOOKUP(Tabla14[[#This Row],[id]],Tabla2[],'aux buscarv'!N$1,FALSE)</f>
        <v>https://goo.gl/maps/EYkCT78jcWySRhEH9</v>
      </c>
      <c r="O2185" t="s">
        <v>129</v>
      </c>
      <c r="P2185" t="s">
        <v>1024</v>
      </c>
      <c r="Q2185" t="s">
        <v>111</v>
      </c>
      <c r="R2185" s="70">
        <v>34</v>
      </c>
    </row>
    <row r="2186" spans="1:18" x14ac:dyDescent="0.25">
      <c r="A2186" t="s">
        <v>1194</v>
      </c>
      <c r="B2186" s="46">
        <f>VLOOKUP(Tabla14[[#This Row],[id]],Tabla2[],'aux buscarv'!B$1,FALSE)</f>
        <v>45049</v>
      </c>
      <c r="C2186" s="61">
        <f>VLOOKUP(Tabla14[[#This Row],[id]],Tabla2[],'aux buscarv'!C$1,FALSE)</f>
        <v>3</v>
      </c>
      <c r="D2186" s="61">
        <f>VLOOKUP(Tabla14[[#This Row],[id]],Tabla2[],'aux buscarv'!D$1,FALSE)</f>
        <v>5</v>
      </c>
      <c r="E2186" s="61">
        <f>VLOOKUP(Tabla14[[#This Row],[id]],Tabla2[],'aux buscarv'!E$1,FALSE)</f>
        <v>2023</v>
      </c>
      <c r="F2186" s="61">
        <f>VLOOKUP(Tabla14[[#This Row],[id]],Tabla2[],'aux buscarv'!F$1,FALSE)</f>
        <v>19</v>
      </c>
      <c r="G2186" s="61" t="str">
        <f>VLOOKUP(Tabla14[[#This Row],[id]],Tabla2[],'aux buscarv'!G$1,FALSE)</f>
        <v>ESTAR</v>
      </c>
      <c r="H2186" s="61" t="str">
        <f>VLOOKUP(Tabla14[[#This Row],[id]],Tabla2[],'aux buscarv'!H$1,FALSE)</f>
        <v>BUENOS AIRES</v>
      </c>
      <c r="I2186" s="61">
        <f>VLOOKUP(Tabla14[[#This Row],[id]],Tabla2[],'aux buscarv'!I$1,FALSE)</f>
        <v>102</v>
      </c>
      <c r="J2186" s="61" t="str">
        <f>VLOOKUP(Tabla14[[#This Row],[id]],Tabla2[],'aux buscarv'!J$1,FALSE)</f>
        <v>ITUZAINGO</v>
      </c>
      <c r="K2186" s="61" t="str">
        <f>VLOOKUP(Tabla14[[#This Row],[id]],Tabla2[],'aux buscarv'!K$1,FALSE)</f>
        <v>UDAONDO</v>
      </c>
      <c r="L2186" s="61" t="str">
        <f>VLOOKUP(Tabla14[[#This Row],[id]],Tabla2[],'aux buscarv'!L$1,FALSE)</f>
        <v>PLAZA DEL LAZO</v>
      </c>
      <c r="M2186" s="61" t="str">
        <f>VLOOKUP(Tabla14[[#This Row],[id]],Tabla2[],'aux buscarv'!M$1,FALSE)</f>
        <v>DEL LAZO 4232</v>
      </c>
      <c r="N2186" s="62" t="str">
        <f>VLOOKUP(Tabla14[[#This Row],[id]],Tabla2[],'aux buscarv'!N$1,FALSE)</f>
        <v>https://goo.gl/maps/EYkCT78jcWySRhEH9</v>
      </c>
      <c r="O2186" t="s">
        <v>129</v>
      </c>
      <c r="P2186" t="s">
        <v>1024</v>
      </c>
      <c r="Q2186" t="s">
        <v>132</v>
      </c>
      <c r="R2186" s="70">
        <v>13</v>
      </c>
    </row>
    <row r="2187" spans="1:18" x14ac:dyDescent="0.25">
      <c r="A2187" t="s">
        <v>1194</v>
      </c>
      <c r="B2187" s="46">
        <f>VLOOKUP(Tabla14[[#This Row],[id]],Tabla2[],'aux buscarv'!B$1,FALSE)</f>
        <v>45049</v>
      </c>
      <c r="C2187" s="61">
        <f>VLOOKUP(Tabla14[[#This Row],[id]],Tabla2[],'aux buscarv'!C$1,FALSE)</f>
        <v>3</v>
      </c>
      <c r="D2187" s="61">
        <f>VLOOKUP(Tabla14[[#This Row],[id]],Tabla2[],'aux buscarv'!D$1,FALSE)</f>
        <v>5</v>
      </c>
      <c r="E2187" s="61">
        <f>VLOOKUP(Tabla14[[#This Row],[id]],Tabla2[],'aux buscarv'!E$1,FALSE)</f>
        <v>2023</v>
      </c>
      <c r="F2187" s="61">
        <f>VLOOKUP(Tabla14[[#This Row],[id]],Tabla2[],'aux buscarv'!F$1,FALSE)</f>
        <v>19</v>
      </c>
      <c r="G2187" s="61" t="str">
        <f>VLOOKUP(Tabla14[[#This Row],[id]],Tabla2[],'aux buscarv'!G$1,FALSE)</f>
        <v>ESTAR</v>
      </c>
      <c r="H2187" s="61" t="str">
        <f>VLOOKUP(Tabla14[[#This Row],[id]],Tabla2[],'aux buscarv'!H$1,FALSE)</f>
        <v>BUENOS AIRES</v>
      </c>
      <c r="I2187" s="61">
        <f>VLOOKUP(Tabla14[[#This Row],[id]],Tabla2[],'aux buscarv'!I$1,FALSE)</f>
        <v>102</v>
      </c>
      <c r="J2187" s="61" t="str">
        <f>VLOOKUP(Tabla14[[#This Row],[id]],Tabla2[],'aux buscarv'!J$1,FALSE)</f>
        <v>ITUZAINGO</v>
      </c>
      <c r="K2187" s="61" t="str">
        <f>VLOOKUP(Tabla14[[#This Row],[id]],Tabla2[],'aux buscarv'!K$1,FALSE)</f>
        <v>UDAONDO</v>
      </c>
      <c r="L2187" s="61" t="str">
        <f>VLOOKUP(Tabla14[[#This Row],[id]],Tabla2[],'aux buscarv'!L$1,FALSE)</f>
        <v>PLAZA DEL LAZO</v>
      </c>
      <c r="M2187" s="61" t="str">
        <f>VLOOKUP(Tabla14[[#This Row],[id]],Tabla2[],'aux buscarv'!M$1,FALSE)</f>
        <v>DEL LAZO 4232</v>
      </c>
      <c r="N2187" s="62" t="str">
        <f>VLOOKUP(Tabla14[[#This Row],[id]],Tabla2[],'aux buscarv'!N$1,FALSE)</f>
        <v>https://goo.gl/maps/EYkCT78jcWySRhEH9</v>
      </c>
      <c r="O2187" t="s">
        <v>129</v>
      </c>
      <c r="P2187" t="s">
        <v>1024</v>
      </c>
      <c r="Q2187" t="s">
        <v>136</v>
      </c>
      <c r="R2187" s="70">
        <v>23</v>
      </c>
    </row>
    <row r="2188" spans="1:18" x14ac:dyDescent="0.25">
      <c r="A2188" t="s">
        <v>1194</v>
      </c>
      <c r="B2188" s="46">
        <f>VLOOKUP(Tabla14[[#This Row],[id]],Tabla2[],'aux buscarv'!B$1,FALSE)</f>
        <v>45049</v>
      </c>
      <c r="C2188" s="61">
        <f>VLOOKUP(Tabla14[[#This Row],[id]],Tabla2[],'aux buscarv'!C$1,FALSE)</f>
        <v>3</v>
      </c>
      <c r="D2188" s="61">
        <f>VLOOKUP(Tabla14[[#This Row],[id]],Tabla2[],'aux buscarv'!D$1,FALSE)</f>
        <v>5</v>
      </c>
      <c r="E2188" s="61">
        <f>VLOOKUP(Tabla14[[#This Row],[id]],Tabla2[],'aux buscarv'!E$1,FALSE)</f>
        <v>2023</v>
      </c>
      <c r="F2188" s="61">
        <f>VLOOKUP(Tabla14[[#This Row],[id]],Tabla2[],'aux buscarv'!F$1,FALSE)</f>
        <v>19</v>
      </c>
      <c r="G2188" s="61" t="str">
        <f>VLOOKUP(Tabla14[[#This Row],[id]],Tabla2[],'aux buscarv'!G$1,FALSE)</f>
        <v>ESTAR</v>
      </c>
      <c r="H2188" s="61" t="str">
        <f>VLOOKUP(Tabla14[[#This Row],[id]],Tabla2[],'aux buscarv'!H$1,FALSE)</f>
        <v>BUENOS AIRES</v>
      </c>
      <c r="I2188" s="61">
        <f>VLOOKUP(Tabla14[[#This Row],[id]],Tabla2[],'aux buscarv'!I$1,FALSE)</f>
        <v>102</v>
      </c>
      <c r="J2188" s="61" t="str">
        <f>VLOOKUP(Tabla14[[#This Row],[id]],Tabla2[],'aux buscarv'!J$1,FALSE)</f>
        <v>ITUZAINGO</v>
      </c>
      <c r="K2188" s="61" t="str">
        <f>VLOOKUP(Tabla14[[#This Row],[id]],Tabla2[],'aux buscarv'!K$1,FALSE)</f>
        <v>UDAONDO</v>
      </c>
      <c r="L2188" s="61" t="str">
        <f>VLOOKUP(Tabla14[[#This Row],[id]],Tabla2[],'aux buscarv'!L$1,FALSE)</f>
        <v>PLAZA DEL LAZO</v>
      </c>
      <c r="M2188" s="61" t="str">
        <f>VLOOKUP(Tabla14[[#This Row],[id]],Tabla2[],'aux buscarv'!M$1,FALSE)</f>
        <v>DEL LAZO 4232</v>
      </c>
      <c r="N2188" s="62" t="str">
        <f>VLOOKUP(Tabla14[[#This Row],[id]],Tabla2[],'aux buscarv'!N$1,FALSE)</f>
        <v>https://goo.gl/maps/EYkCT78jcWySRhEH9</v>
      </c>
      <c r="O2188" t="s">
        <v>129</v>
      </c>
      <c r="P2188" t="s">
        <v>1024</v>
      </c>
      <c r="Q2188" t="s">
        <v>134</v>
      </c>
      <c r="R2188" s="70">
        <v>1</v>
      </c>
    </row>
    <row r="2189" spans="1:18" x14ac:dyDescent="0.25">
      <c r="A2189" t="s">
        <v>1194</v>
      </c>
      <c r="B2189" s="46">
        <f>VLOOKUP(Tabla14[[#This Row],[id]],Tabla2[],'aux buscarv'!B$1,FALSE)</f>
        <v>45049</v>
      </c>
      <c r="C2189" s="61">
        <f>VLOOKUP(Tabla14[[#This Row],[id]],Tabla2[],'aux buscarv'!C$1,FALSE)</f>
        <v>3</v>
      </c>
      <c r="D2189" s="61">
        <f>VLOOKUP(Tabla14[[#This Row],[id]],Tabla2[],'aux buscarv'!D$1,FALSE)</f>
        <v>5</v>
      </c>
      <c r="E2189" s="61">
        <f>VLOOKUP(Tabla14[[#This Row],[id]],Tabla2[],'aux buscarv'!E$1,FALSE)</f>
        <v>2023</v>
      </c>
      <c r="F2189" s="61">
        <f>VLOOKUP(Tabla14[[#This Row],[id]],Tabla2[],'aux buscarv'!F$1,FALSE)</f>
        <v>19</v>
      </c>
      <c r="G2189" s="61" t="str">
        <f>VLOOKUP(Tabla14[[#This Row],[id]],Tabla2[],'aux buscarv'!G$1,FALSE)</f>
        <v>ESTAR</v>
      </c>
      <c r="H2189" s="61" t="str">
        <f>VLOOKUP(Tabla14[[#This Row],[id]],Tabla2[],'aux buscarv'!H$1,FALSE)</f>
        <v>BUENOS AIRES</v>
      </c>
      <c r="I2189" s="61">
        <f>VLOOKUP(Tabla14[[#This Row],[id]],Tabla2[],'aux buscarv'!I$1,FALSE)</f>
        <v>102</v>
      </c>
      <c r="J2189" s="61" t="str">
        <f>VLOOKUP(Tabla14[[#This Row],[id]],Tabla2[],'aux buscarv'!J$1,FALSE)</f>
        <v>ITUZAINGO</v>
      </c>
      <c r="K2189" s="61" t="str">
        <f>VLOOKUP(Tabla14[[#This Row],[id]],Tabla2[],'aux buscarv'!K$1,FALSE)</f>
        <v>UDAONDO</v>
      </c>
      <c r="L2189" s="61" t="str">
        <f>VLOOKUP(Tabla14[[#This Row],[id]],Tabla2[],'aux buscarv'!L$1,FALSE)</f>
        <v>PLAZA DEL LAZO</v>
      </c>
      <c r="M2189" s="61" t="str">
        <f>VLOOKUP(Tabla14[[#This Row],[id]],Tabla2[],'aux buscarv'!M$1,FALSE)</f>
        <v>DEL LAZO 4232</v>
      </c>
      <c r="N2189" s="62" t="str">
        <f>VLOOKUP(Tabla14[[#This Row],[id]],Tabla2[],'aux buscarv'!N$1,FALSE)</f>
        <v>https://goo.gl/maps/EYkCT78jcWySRhEH9</v>
      </c>
      <c r="O2189" t="s">
        <v>129</v>
      </c>
      <c r="P2189" t="s">
        <v>137</v>
      </c>
      <c r="Q2189" t="s">
        <v>111</v>
      </c>
      <c r="R2189" s="70">
        <v>11</v>
      </c>
    </row>
    <row r="2190" spans="1:18" x14ac:dyDescent="0.25">
      <c r="A2190" t="s">
        <v>1194</v>
      </c>
      <c r="B2190" s="46">
        <f>VLOOKUP(Tabla14[[#This Row],[id]],Tabla2[],'aux buscarv'!B$1,FALSE)</f>
        <v>45049</v>
      </c>
      <c r="C2190" s="61">
        <f>VLOOKUP(Tabla14[[#This Row],[id]],Tabla2[],'aux buscarv'!C$1,FALSE)</f>
        <v>3</v>
      </c>
      <c r="D2190" s="61">
        <f>VLOOKUP(Tabla14[[#This Row],[id]],Tabla2[],'aux buscarv'!D$1,FALSE)</f>
        <v>5</v>
      </c>
      <c r="E2190" s="61">
        <f>VLOOKUP(Tabla14[[#This Row],[id]],Tabla2[],'aux buscarv'!E$1,FALSE)</f>
        <v>2023</v>
      </c>
      <c r="F2190" s="61">
        <f>VLOOKUP(Tabla14[[#This Row],[id]],Tabla2[],'aux buscarv'!F$1,FALSE)</f>
        <v>19</v>
      </c>
      <c r="G2190" s="61" t="str">
        <f>VLOOKUP(Tabla14[[#This Row],[id]],Tabla2[],'aux buscarv'!G$1,FALSE)</f>
        <v>ESTAR</v>
      </c>
      <c r="H2190" s="61" t="str">
        <f>VLOOKUP(Tabla14[[#This Row],[id]],Tabla2[],'aux buscarv'!H$1,FALSE)</f>
        <v>BUENOS AIRES</v>
      </c>
      <c r="I2190" s="61">
        <f>VLOOKUP(Tabla14[[#This Row],[id]],Tabla2[],'aux buscarv'!I$1,FALSE)</f>
        <v>102</v>
      </c>
      <c r="J2190" s="61" t="str">
        <f>VLOOKUP(Tabla14[[#This Row],[id]],Tabla2[],'aux buscarv'!J$1,FALSE)</f>
        <v>ITUZAINGO</v>
      </c>
      <c r="K2190" s="61" t="str">
        <f>VLOOKUP(Tabla14[[#This Row],[id]],Tabla2[],'aux buscarv'!K$1,FALSE)</f>
        <v>UDAONDO</v>
      </c>
      <c r="L2190" s="61" t="str">
        <f>VLOOKUP(Tabla14[[#This Row],[id]],Tabla2[],'aux buscarv'!L$1,FALSE)</f>
        <v>PLAZA DEL LAZO</v>
      </c>
      <c r="M2190" s="61" t="str">
        <f>VLOOKUP(Tabla14[[#This Row],[id]],Tabla2[],'aux buscarv'!M$1,FALSE)</f>
        <v>DEL LAZO 4232</v>
      </c>
      <c r="N2190" s="62" t="str">
        <f>VLOOKUP(Tabla14[[#This Row],[id]],Tabla2[],'aux buscarv'!N$1,FALSE)</f>
        <v>https://goo.gl/maps/EYkCT78jcWySRhEH9</v>
      </c>
      <c r="O2190" t="s">
        <v>129</v>
      </c>
      <c r="P2190" t="s">
        <v>137</v>
      </c>
      <c r="Q2190" t="s">
        <v>138</v>
      </c>
      <c r="R2190" s="70">
        <v>10</v>
      </c>
    </row>
    <row r="2191" spans="1:18" x14ac:dyDescent="0.25">
      <c r="A2191" t="s">
        <v>1194</v>
      </c>
      <c r="B2191" s="46">
        <f>VLOOKUP(Tabla14[[#This Row],[id]],Tabla2[],'aux buscarv'!B$1,FALSE)</f>
        <v>45049</v>
      </c>
      <c r="C2191" s="61">
        <f>VLOOKUP(Tabla14[[#This Row],[id]],Tabla2[],'aux buscarv'!C$1,FALSE)</f>
        <v>3</v>
      </c>
      <c r="D2191" s="61">
        <f>VLOOKUP(Tabla14[[#This Row],[id]],Tabla2[],'aux buscarv'!D$1,FALSE)</f>
        <v>5</v>
      </c>
      <c r="E2191" s="61">
        <f>VLOOKUP(Tabla14[[#This Row],[id]],Tabla2[],'aux buscarv'!E$1,FALSE)</f>
        <v>2023</v>
      </c>
      <c r="F2191" s="61">
        <f>VLOOKUP(Tabla14[[#This Row],[id]],Tabla2[],'aux buscarv'!F$1,FALSE)</f>
        <v>19</v>
      </c>
      <c r="G2191" s="61" t="str">
        <f>VLOOKUP(Tabla14[[#This Row],[id]],Tabla2[],'aux buscarv'!G$1,FALSE)</f>
        <v>ESTAR</v>
      </c>
      <c r="H2191" s="61" t="str">
        <f>VLOOKUP(Tabla14[[#This Row],[id]],Tabla2[],'aux buscarv'!H$1,FALSE)</f>
        <v>BUENOS AIRES</v>
      </c>
      <c r="I2191" s="61">
        <f>VLOOKUP(Tabla14[[#This Row],[id]],Tabla2[],'aux buscarv'!I$1,FALSE)</f>
        <v>102</v>
      </c>
      <c r="J2191" s="61" t="str">
        <f>VLOOKUP(Tabla14[[#This Row],[id]],Tabla2[],'aux buscarv'!J$1,FALSE)</f>
        <v>ITUZAINGO</v>
      </c>
      <c r="K2191" s="61" t="str">
        <f>VLOOKUP(Tabla14[[#This Row],[id]],Tabla2[],'aux buscarv'!K$1,FALSE)</f>
        <v>UDAONDO</v>
      </c>
      <c r="L2191" s="61" t="str">
        <f>VLOOKUP(Tabla14[[#This Row],[id]],Tabla2[],'aux buscarv'!L$1,FALSE)</f>
        <v>PLAZA DEL LAZO</v>
      </c>
      <c r="M2191" s="61" t="str">
        <f>VLOOKUP(Tabla14[[#This Row],[id]],Tabla2[],'aux buscarv'!M$1,FALSE)</f>
        <v>DEL LAZO 4232</v>
      </c>
      <c r="N2191" s="62" t="str">
        <f>VLOOKUP(Tabla14[[#This Row],[id]],Tabla2[],'aux buscarv'!N$1,FALSE)</f>
        <v>https://goo.gl/maps/EYkCT78jcWySRhEH9</v>
      </c>
      <c r="O2191" t="s">
        <v>129</v>
      </c>
      <c r="P2191" t="s">
        <v>137</v>
      </c>
      <c r="Q2191" t="s">
        <v>140</v>
      </c>
      <c r="R2191" s="70">
        <v>1</v>
      </c>
    </row>
    <row r="2192" spans="1:18" x14ac:dyDescent="0.25">
      <c r="A2192" t="s">
        <v>1194</v>
      </c>
      <c r="B2192" s="46">
        <f>VLOOKUP(Tabla14[[#This Row],[id]],Tabla2[],'aux buscarv'!B$1,FALSE)</f>
        <v>45049</v>
      </c>
      <c r="C2192" s="61">
        <f>VLOOKUP(Tabla14[[#This Row],[id]],Tabla2[],'aux buscarv'!C$1,FALSE)</f>
        <v>3</v>
      </c>
      <c r="D2192" s="61">
        <f>VLOOKUP(Tabla14[[#This Row],[id]],Tabla2[],'aux buscarv'!D$1,FALSE)</f>
        <v>5</v>
      </c>
      <c r="E2192" s="61">
        <f>VLOOKUP(Tabla14[[#This Row],[id]],Tabla2[],'aux buscarv'!E$1,FALSE)</f>
        <v>2023</v>
      </c>
      <c r="F2192" s="61">
        <f>VLOOKUP(Tabla14[[#This Row],[id]],Tabla2[],'aux buscarv'!F$1,FALSE)</f>
        <v>19</v>
      </c>
      <c r="G2192" s="61" t="str">
        <f>VLOOKUP(Tabla14[[#This Row],[id]],Tabla2[],'aux buscarv'!G$1,FALSE)</f>
        <v>ESTAR</v>
      </c>
      <c r="H2192" s="61" t="str">
        <f>VLOOKUP(Tabla14[[#This Row],[id]],Tabla2[],'aux buscarv'!H$1,FALSE)</f>
        <v>BUENOS AIRES</v>
      </c>
      <c r="I2192" s="61">
        <f>VLOOKUP(Tabla14[[#This Row],[id]],Tabla2[],'aux buscarv'!I$1,FALSE)</f>
        <v>102</v>
      </c>
      <c r="J2192" s="61" t="str">
        <f>VLOOKUP(Tabla14[[#This Row],[id]],Tabla2[],'aux buscarv'!J$1,FALSE)</f>
        <v>ITUZAINGO</v>
      </c>
      <c r="K2192" s="61" t="str">
        <f>VLOOKUP(Tabla14[[#This Row],[id]],Tabla2[],'aux buscarv'!K$1,FALSE)</f>
        <v>UDAONDO</v>
      </c>
      <c r="L2192" s="61" t="str">
        <f>VLOOKUP(Tabla14[[#This Row],[id]],Tabla2[],'aux buscarv'!L$1,FALSE)</f>
        <v>PLAZA DEL LAZO</v>
      </c>
      <c r="M2192" s="61" t="str">
        <f>VLOOKUP(Tabla14[[#This Row],[id]],Tabla2[],'aux buscarv'!M$1,FALSE)</f>
        <v>DEL LAZO 4232</v>
      </c>
      <c r="N2192" s="62" t="str">
        <f>VLOOKUP(Tabla14[[#This Row],[id]],Tabla2[],'aux buscarv'!N$1,FALSE)</f>
        <v>https://goo.gl/maps/EYkCT78jcWySRhEH9</v>
      </c>
      <c r="O2192" t="s">
        <v>129</v>
      </c>
      <c r="P2192" t="s">
        <v>137</v>
      </c>
      <c r="Q2192" t="s">
        <v>141</v>
      </c>
      <c r="R2192">
        <v>18</v>
      </c>
    </row>
    <row r="2193" spans="1:18" x14ac:dyDescent="0.25">
      <c r="A2193" t="s">
        <v>1194</v>
      </c>
      <c r="B2193" s="46">
        <f>VLOOKUP(Tabla14[[#This Row],[id]],Tabla2[],'aux buscarv'!B$1,FALSE)</f>
        <v>45049</v>
      </c>
      <c r="C2193" s="61">
        <f>VLOOKUP(Tabla14[[#This Row],[id]],Tabla2[],'aux buscarv'!C$1,FALSE)</f>
        <v>3</v>
      </c>
      <c r="D2193" s="61">
        <f>VLOOKUP(Tabla14[[#This Row],[id]],Tabla2[],'aux buscarv'!D$1,FALSE)</f>
        <v>5</v>
      </c>
      <c r="E2193" s="61">
        <f>VLOOKUP(Tabla14[[#This Row],[id]],Tabla2[],'aux buscarv'!E$1,FALSE)</f>
        <v>2023</v>
      </c>
      <c r="F2193" s="61">
        <f>VLOOKUP(Tabla14[[#This Row],[id]],Tabla2[],'aux buscarv'!F$1,FALSE)</f>
        <v>19</v>
      </c>
      <c r="G2193" s="61" t="str">
        <f>VLOOKUP(Tabla14[[#This Row],[id]],Tabla2[],'aux buscarv'!G$1,FALSE)</f>
        <v>ESTAR</v>
      </c>
      <c r="H2193" s="61" t="str">
        <f>VLOOKUP(Tabla14[[#This Row],[id]],Tabla2[],'aux buscarv'!H$1,FALSE)</f>
        <v>BUENOS AIRES</v>
      </c>
      <c r="I2193" s="61">
        <f>VLOOKUP(Tabla14[[#This Row],[id]],Tabla2[],'aux buscarv'!I$1,FALSE)</f>
        <v>102</v>
      </c>
      <c r="J2193" s="61" t="str">
        <f>VLOOKUP(Tabla14[[#This Row],[id]],Tabla2[],'aux buscarv'!J$1,FALSE)</f>
        <v>ITUZAINGO</v>
      </c>
      <c r="K2193" s="61" t="str">
        <f>VLOOKUP(Tabla14[[#This Row],[id]],Tabla2[],'aux buscarv'!K$1,FALSE)</f>
        <v>UDAONDO</v>
      </c>
      <c r="L2193" s="61" t="str">
        <f>VLOOKUP(Tabla14[[#This Row],[id]],Tabla2[],'aux buscarv'!L$1,FALSE)</f>
        <v>PLAZA DEL LAZO</v>
      </c>
      <c r="M2193" s="61" t="str">
        <f>VLOOKUP(Tabla14[[#This Row],[id]],Tabla2[],'aux buscarv'!M$1,FALSE)</f>
        <v>DEL LAZO 4232</v>
      </c>
      <c r="N2193" s="62" t="str">
        <f>VLOOKUP(Tabla14[[#This Row],[id]],Tabla2[],'aux buscarv'!N$1,FALSE)</f>
        <v>https://goo.gl/maps/EYkCT78jcWySRhEH9</v>
      </c>
      <c r="O2193" t="s">
        <v>144</v>
      </c>
      <c r="P2193" t="s">
        <v>145</v>
      </c>
      <c r="Q2193" t="s">
        <v>111</v>
      </c>
      <c r="R2193">
        <v>23</v>
      </c>
    </row>
    <row r="2194" spans="1:18" x14ac:dyDescent="0.25">
      <c r="A2194" t="s">
        <v>1194</v>
      </c>
      <c r="B2194" s="46">
        <f>VLOOKUP(Tabla14[[#This Row],[id]],Tabla2[],'aux buscarv'!B$1,FALSE)</f>
        <v>45049</v>
      </c>
      <c r="C2194" s="61">
        <f>VLOOKUP(Tabla14[[#This Row],[id]],Tabla2[],'aux buscarv'!C$1,FALSE)</f>
        <v>3</v>
      </c>
      <c r="D2194" s="61">
        <f>VLOOKUP(Tabla14[[#This Row],[id]],Tabla2[],'aux buscarv'!D$1,FALSE)</f>
        <v>5</v>
      </c>
      <c r="E2194" s="61">
        <f>VLOOKUP(Tabla14[[#This Row],[id]],Tabla2[],'aux buscarv'!E$1,FALSE)</f>
        <v>2023</v>
      </c>
      <c r="F2194" s="61">
        <f>VLOOKUP(Tabla14[[#This Row],[id]],Tabla2[],'aux buscarv'!F$1,FALSE)</f>
        <v>19</v>
      </c>
      <c r="G2194" s="61" t="str">
        <f>VLOOKUP(Tabla14[[#This Row],[id]],Tabla2[],'aux buscarv'!G$1,FALSE)</f>
        <v>ESTAR</v>
      </c>
      <c r="H2194" s="61" t="str">
        <f>VLOOKUP(Tabla14[[#This Row],[id]],Tabla2[],'aux buscarv'!H$1,FALSE)</f>
        <v>BUENOS AIRES</v>
      </c>
      <c r="I2194" s="61">
        <f>VLOOKUP(Tabla14[[#This Row],[id]],Tabla2[],'aux buscarv'!I$1,FALSE)</f>
        <v>102</v>
      </c>
      <c r="J2194" s="61" t="str">
        <f>VLOOKUP(Tabla14[[#This Row],[id]],Tabla2[],'aux buscarv'!J$1,FALSE)</f>
        <v>ITUZAINGO</v>
      </c>
      <c r="K2194" s="61" t="str">
        <f>VLOOKUP(Tabla14[[#This Row],[id]],Tabla2[],'aux buscarv'!K$1,FALSE)</f>
        <v>UDAONDO</v>
      </c>
      <c r="L2194" s="61" t="str">
        <f>VLOOKUP(Tabla14[[#This Row],[id]],Tabla2[],'aux buscarv'!L$1,FALSE)</f>
        <v>PLAZA DEL LAZO</v>
      </c>
      <c r="M2194" s="61" t="str">
        <f>VLOOKUP(Tabla14[[#This Row],[id]],Tabla2[],'aux buscarv'!M$1,FALSE)</f>
        <v>DEL LAZO 4232</v>
      </c>
      <c r="N2194" s="62" t="str">
        <f>VLOOKUP(Tabla14[[#This Row],[id]],Tabla2[],'aux buscarv'!N$1,FALSE)</f>
        <v>https://goo.gl/maps/EYkCT78jcWySRhEH9</v>
      </c>
      <c r="O2194" t="s">
        <v>144</v>
      </c>
      <c r="P2194" t="s">
        <v>145</v>
      </c>
      <c r="Q2194" t="s">
        <v>146</v>
      </c>
      <c r="R2194">
        <v>92</v>
      </c>
    </row>
    <row r="2195" spans="1:18" x14ac:dyDescent="0.25">
      <c r="A2195" t="s">
        <v>1194</v>
      </c>
      <c r="B2195" s="46">
        <f>VLOOKUP(Tabla14[[#This Row],[id]],Tabla2[],'aux buscarv'!B$1,FALSE)</f>
        <v>45049</v>
      </c>
      <c r="C2195" s="61">
        <f>VLOOKUP(Tabla14[[#This Row],[id]],Tabla2[],'aux buscarv'!C$1,FALSE)</f>
        <v>3</v>
      </c>
      <c r="D2195" s="61">
        <f>VLOOKUP(Tabla14[[#This Row],[id]],Tabla2[],'aux buscarv'!D$1,FALSE)</f>
        <v>5</v>
      </c>
      <c r="E2195" s="61">
        <f>VLOOKUP(Tabla14[[#This Row],[id]],Tabla2[],'aux buscarv'!E$1,FALSE)</f>
        <v>2023</v>
      </c>
      <c r="F2195" s="61">
        <f>VLOOKUP(Tabla14[[#This Row],[id]],Tabla2[],'aux buscarv'!F$1,FALSE)</f>
        <v>19</v>
      </c>
      <c r="G2195" s="61" t="str">
        <f>VLOOKUP(Tabla14[[#This Row],[id]],Tabla2[],'aux buscarv'!G$1,FALSE)</f>
        <v>ESTAR</v>
      </c>
      <c r="H2195" s="61" t="str">
        <f>VLOOKUP(Tabla14[[#This Row],[id]],Tabla2[],'aux buscarv'!H$1,FALSE)</f>
        <v>BUENOS AIRES</v>
      </c>
      <c r="I2195" s="61">
        <f>VLOOKUP(Tabla14[[#This Row],[id]],Tabla2[],'aux buscarv'!I$1,FALSE)</f>
        <v>102</v>
      </c>
      <c r="J2195" s="61" t="str">
        <f>VLOOKUP(Tabla14[[#This Row],[id]],Tabla2[],'aux buscarv'!J$1,FALSE)</f>
        <v>ITUZAINGO</v>
      </c>
      <c r="K2195" s="61" t="str">
        <f>VLOOKUP(Tabla14[[#This Row],[id]],Tabla2[],'aux buscarv'!K$1,FALSE)</f>
        <v>UDAONDO</v>
      </c>
      <c r="L2195" s="61" t="str">
        <f>VLOOKUP(Tabla14[[#This Row],[id]],Tabla2[],'aux buscarv'!L$1,FALSE)</f>
        <v>PLAZA DEL LAZO</v>
      </c>
      <c r="M2195" s="61" t="str">
        <f>VLOOKUP(Tabla14[[#This Row],[id]],Tabla2[],'aux buscarv'!M$1,FALSE)</f>
        <v>DEL LAZO 4232</v>
      </c>
      <c r="N2195" s="62" t="str">
        <f>VLOOKUP(Tabla14[[#This Row],[id]],Tabla2[],'aux buscarv'!N$1,FALSE)</f>
        <v>https://goo.gl/maps/EYkCT78jcWySRhEH9</v>
      </c>
      <c r="O2195" t="s">
        <v>151</v>
      </c>
      <c r="P2195" t="s">
        <v>151</v>
      </c>
      <c r="Q2195" t="s">
        <v>111</v>
      </c>
      <c r="R2195">
        <v>36</v>
      </c>
    </row>
    <row r="2196" spans="1:18" x14ac:dyDescent="0.25">
      <c r="A2196" t="s">
        <v>1194</v>
      </c>
      <c r="B2196" s="46">
        <f>VLOOKUP(Tabla14[[#This Row],[id]],Tabla2[],'aux buscarv'!B$1,FALSE)</f>
        <v>45049</v>
      </c>
      <c r="C2196" s="61">
        <f>VLOOKUP(Tabla14[[#This Row],[id]],Tabla2[],'aux buscarv'!C$1,FALSE)</f>
        <v>3</v>
      </c>
      <c r="D2196" s="61">
        <f>VLOOKUP(Tabla14[[#This Row],[id]],Tabla2[],'aux buscarv'!D$1,FALSE)</f>
        <v>5</v>
      </c>
      <c r="E2196" s="61">
        <f>VLOOKUP(Tabla14[[#This Row],[id]],Tabla2[],'aux buscarv'!E$1,FALSE)</f>
        <v>2023</v>
      </c>
      <c r="F2196" s="61">
        <f>VLOOKUP(Tabla14[[#This Row],[id]],Tabla2[],'aux buscarv'!F$1,FALSE)</f>
        <v>19</v>
      </c>
      <c r="G2196" s="61" t="str">
        <f>VLOOKUP(Tabla14[[#This Row],[id]],Tabla2[],'aux buscarv'!G$1,FALSE)</f>
        <v>ESTAR</v>
      </c>
      <c r="H2196" s="61" t="str">
        <f>VLOOKUP(Tabla14[[#This Row],[id]],Tabla2[],'aux buscarv'!H$1,FALSE)</f>
        <v>BUENOS AIRES</v>
      </c>
      <c r="I2196" s="61">
        <f>VLOOKUP(Tabla14[[#This Row],[id]],Tabla2[],'aux buscarv'!I$1,FALSE)</f>
        <v>102</v>
      </c>
      <c r="J2196" s="61" t="str">
        <f>VLOOKUP(Tabla14[[#This Row],[id]],Tabla2[],'aux buscarv'!J$1,FALSE)</f>
        <v>ITUZAINGO</v>
      </c>
      <c r="K2196" s="61" t="str">
        <f>VLOOKUP(Tabla14[[#This Row],[id]],Tabla2[],'aux buscarv'!K$1,FALSE)</f>
        <v>UDAONDO</v>
      </c>
      <c r="L2196" s="61" t="str">
        <f>VLOOKUP(Tabla14[[#This Row],[id]],Tabla2[],'aux buscarv'!L$1,FALSE)</f>
        <v>PLAZA DEL LAZO</v>
      </c>
      <c r="M2196" s="61" t="str">
        <f>VLOOKUP(Tabla14[[#This Row],[id]],Tabla2[],'aux buscarv'!M$1,FALSE)</f>
        <v>DEL LAZO 4232</v>
      </c>
      <c r="N2196" s="62" t="str">
        <f>VLOOKUP(Tabla14[[#This Row],[id]],Tabla2[],'aux buscarv'!N$1,FALSE)</f>
        <v>https://goo.gl/maps/EYkCT78jcWySRhEH9</v>
      </c>
      <c r="O2196" t="s">
        <v>151</v>
      </c>
      <c r="P2196" t="s">
        <v>151</v>
      </c>
      <c r="Q2196" t="s">
        <v>142</v>
      </c>
      <c r="R2196">
        <v>44</v>
      </c>
    </row>
    <row r="2197" spans="1:18" x14ac:dyDescent="0.25">
      <c r="A2197" t="s">
        <v>1194</v>
      </c>
      <c r="B2197" s="46">
        <f>VLOOKUP(Tabla14[[#This Row],[id]],Tabla2[],'aux buscarv'!B$1,FALSE)</f>
        <v>45049</v>
      </c>
      <c r="C2197" s="61">
        <f>VLOOKUP(Tabla14[[#This Row],[id]],Tabla2[],'aux buscarv'!C$1,FALSE)</f>
        <v>3</v>
      </c>
      <c r="D2197" s="61">
        <f>VLOOKUP(Tabla14[[#This Row],[id]],Tabla2[],'aux buscarv'!D$1,FALSE)</f>
        <v>5</v>
      </c>
      <c r="E2197" s="61">
        <f>VLOOKUP(Tabla14[[#This Row],[id]],Tabla2[],'aux buscarv'!E$1,FALSE)</f>
        <v>2023</v>
      </c>
      <c r="F2197" s="61">
        <f>VLOOKUP(Tabla14[[#This Row],[id]],Tabla2[],'aux buscarv'!F$1,FALSE)</f>
        <v>19</v>
      </c>
      <c r="G2197" s="61" t="str">
        <f>VLOOKUP(Tabla14[[#This Row],[id]],Tabla2[],'aux buscarv'!G$1,FALSE)</f>
        <v>ESTAR</v>
      </c>
      <c r="H2197" s="61" t="str">
        <f>VLOOKUP(Tabla14[[#This Row],[id]],Tabla2[],'aux buscarv'!H$1,FALSE)</f>
        <v>BUENOS AIRES</v>
      </c>
      <c r="I2197" s="61">
        <f>VLOOKUP(Tabla14[[#This Row],[id]],Tabla2[],'aux buscarv'!I$1,FALSE)</f>
        <v>102</v>
      </c>
      <c r="J2197" s="61" t="str">
        <f>VLOOKUP(Tabla14[[#This Row],[id]],Tabla2[],'aux buscarv'!J$1,FALSE)</f>
        <v>ITUZAINGO</v>
      </c>
      <c r="K2197" s="61" t="str">
        <f>VLOOKUP(Tabla14[[#This Row],[id]],Tabla2[],'aux buscarv'!K$1,FALSE)</f>
        <v>UDAONDO</v>
      </c>
      <c r="L2197" s="61" t="str">
        <f>VLOOKUP(Tabla14[[#This Row],[id]],Tabla2[],'aux buscarv'!L$1,FALSE)</f>
        <v>PLAZA DEL LAZO</v>
      </c>
      <c r="M2197" s="61" t="str">
        <f>VLOOKUP(Tabla14[[#This Row],[id]],Tabla2[],'aux buscarv'!M$1,FALSE)</f>
        <v>DEL LAZO 4232</v>
      </c>
      <c r="N2197" s="62" t="str">
        <f>VLOOKUP(Tabla14[[#This Row],[id]],Tabla2[],'aux buscarv'!N$1,FALSE)</f>
        <v>https://goo.gl/maps/EYkCT78jcWySRhEH9</v>
      </c>
      <c r="O2197" t="s">
        <v>153</v>
      </c>
      <c r="P2197" t="s">
        <v>153</v>
      </c>
      <c r="Q2197" t="s">
        <v>111</v>
      </c>
      <c r="R2197">
        <v>2</v>
      </c>
    </row>
    <row r="2198" spans="1:18" x14ac:dyDescent="0.25">
      <c r="A2198" t="s">
        <v>1194</v>
      </c>
      <c r="B2198" s="46">
        <f>VLOOKUP(Tabla14[[#This Row],[id]],Tabla2[],'aux buscarv'!B$1,FALSE)</f>
        <v>45049</v>
      </c>
      <c r="C2198" s="61">
        <f>VLOOKUP(Tabla14[[#This Row],[id]],Tabla2[],'aux buscarv'!C$1,FALSE)</f>
        <v>3</v>
      </c>
      <c r="D2198" s="61">
        <f>VLOOKUP(Tabla14[[#This Row],[id]],Tabla2[],'aux buscarv'!D$1,FALSE)</f>
        <v>5</v>
      </c>
      <c r="E2198" s="61">
        <f>VLOOKUP(Tabla14[[#This Row],[id]],Tabla2[],'aux buscarv'!E$1,FALSE)</f>
        <v>2023</v>
      </c>
      <c r="F2198" s="61">
        <f>VLOOKUP(Tabla14[[#This Row],[id]],Tabla2[],'aux buscarv'!F$1,FALSE)</f>
        <v>19</v>
      </c>
      <c r="G2198" s="61" t="str">
        <f>VLOOKUP(Tabla14[[#This Row],[id]],Tabla2[],'aux buscarv'!G$1,FALSE)</f>
        <v>ESTAR</v>
      </c>
      <c r="H2198" s="61" t="str">
        <f>VLOOKUP(Tabla14[[#This Row],[id]],Tabla2[],'aux buscarv'!H$1,FALSE)</f>
        <v>BUENOS AIRES</v>
      </c>
      <c r="I2198" s="61">
        <f>VLOOKUP(Tabla14[[#This Row],[id]],Tabla2[],'aux buscarv'!I$1,FALSE)</f>
        <v>102</v>
      </c>
      <c r="J2198" s="61" t="str">
        <f>VLOOKUP(Tabla14[[#This Row],[id]],Tabla2[],'aux buscarv'!J$1,FALSE)</f>
        <v>ITUZAINGO</v>
      </c>
      <c r="K2198" s="61" t="str">
        <f>VLOOKUP(Tabla14[[#This Row],[id]],Tabla2[],'aux buscarv'!K$1,FALSE)</f>
        <v>UDAONDO</v>
      </c>
      <c r="L2198" s="61" t="str">
        <f>VLOOKUP(Tabla14[[#This Row],[id]],Tabla2[],'aux buscarv'!L$1,FALSE)</f>
        <v>PLAZA DEL LAZO</v>
      </c>
      <c r="M2198" s="61" t="str">
        <f>VLOOKUP(Tabla14[[#This Row],[id]],Tabla2[],'aux buscarv'!M$1,FALSE)</f>
        <v>DEL LAZO 4232</v>
      </c>
      <c r="N2198" s="62" t="str">
        <f>VLOOKUP(Tabla14[[#This Row],[id]],Tabla2[],'aux buscarv'!N$1,FALSE)</f>
        <v>https://goo.gl/maps/EYkCT78jcWySRhEH9</v>
      </c>
      <c r="O2198" t="s">
        <v>153</v>
      </c>
      <c r="P2198" t="s">
        <v>153</v>
      </c>
      <c r="Q2198" t="s">
        <v>154</v>
      </c>
      <c r="R2198">
        <v>4</v>
      </c>
    </row>
    <row r="2199" spans="1:18" x14ac:dyDescent="0.25">
      <c r="A2199" t="s">
        <v>1194</v>
      </c>
      <c r="B2199" s="46">
        <f>VLOOKUP(Tabla14[[#This Row],[id]],Tabla2[],'aux buscarv'!B$1,FALSE)</f>
        <v>45049</v>
      </c>
      <c r="C2199" s="61">
        <f>VLOOKUP(Tabla14[[#This Row],[id]],Tabla2[],'aux buscarv'!C$1,FALSE)</f>
        <v>3</v>
      </c>
      <c r="D2199" s="61">
        <f>VLOOKUP(Tabla14[[#This Row],[id]],Tabla2[],'aux buscarv'!D$1,FALSE)</f>
        <v>5</v>
      </c>
      <c r="E2199" s="61">
        <f>VLOOKUP(Tabla14[[#This Row],[id]],Tabla2[],'aux buscarv'!E$1,FALSE)</f>
        <v>2023</v>
      </c>
      <c r="F2199" s="61">
        <f>VLOOKUP(Tabla14[[#This Row],[id]],Tabla2[],'aux buscarv'!F$1,FALSE)</f>
        <v>19</v>
      </c>
      <c r="G2199" s="61" t="str">
        <f>VLOOKUP(Tabla14[[#This Row],[id]],Tabla2[],'aux buscarv'!G$1,FALSE)</f>
        <v>ESTAR</v>
      </c>
      <c r="H2199" s="61" t="str">
        <f>VLOOKUP(Tabla14[[#This Row],[id]],Tabla2[],'aux buscarv'!H$1,FALSE)</f>
        <v>BUENOS AIRES</v>
      </c>
      <c r="I2199" s="61">
        <f>VLOOKUP(Tabla14[[#This Row],[id]],Tabla2[],'aux buscarv'!I$1,FALSE)</f>
        <v>102</v>
      </c>
      <c r="J2199" s="61" t="str">
        <f>VLOOKUP(Tabla14[[#This Row],[id]],Tabla2[],'aux buscarv'!J$1,FALSE)</f>
        <v>ITUZAINGO</v>
      </c>
      <c r="K2199" s="61" t="str">
        <f>VLOOKUP(Tabla14[[#This Row],[id]],Tabla2[],'aux buscarv'!K$1,FALSE)</f>
        <v>UDAONDO</v>
      </c>
      <c r="L2199" s="61" t="str">
        <f>VLOOKUP(Tabla14[[#This Row],[id]],Tabla2[],'aux buscarv'!L$1,FALSE)</f>
        <v>PLAZA DEL LAZO</v>
      </c>
      <c r="M2199" s="61" t="str">
        <f>VLOOKUP(Tabla14[[#This Row],[id]],Tabla2[],'aux buscarv'!M$1,FALSE)</f>
        <v>DEL LAZO 4232</v>
      </c>
      <c r="N2199" s="62" t="str">
        <f>VLOOKUP(Tabla14[[#This Row],[id]],Tabla2[],'aux buscarv'!N$1,FALSE)</f>
        <v>https://goo.gl/maps/EYkCT78jcWySRhEH9</v>
      </c>
      <c r="O2199" t="s">
        <v>153</v>
      </c>
      <c r="P2199" t="s">
        <v>153</v>
      </c>
      <c r="Q2199" t="s">
        <v>134</v>
      </c>
      <c r="R2199">
        <v>2</v>
      </c>
    </row>
    <row r="2200" spans="1:18" x14ac:dyDescent="0.25">
      <c r="A2200" t="s">
        <v>1194</v>
      </c>
      <c r="B2200" s="46">
        <f>VLOOKUP(Tabla14[[#This Row],[id]],Tabla2[],'aux buscarv'!B$1,FALSE)</f>
        <v>45049</v>
      </c>
      <c r="C2200" s="61">
        <f>VLOOKUP(Tabla14[[#This Row],[id]],Tabla2[],'aux buscarv'!C$1,FALSE)</f>
        <v>3</v>
      </c>
      <c r="D2200" s="61">
        <f>VLOOKUP(Tabla14[[#This Row],[id]],Tabla2[],'aux buscarv'!D$1,FALSE)</f>
        <v>5</v>
      </c>
      <c r="E2200" s="61">
        <f>VLOOKUP(Tabla14[[#This Row],[id]],Tabla2[],'aux buscarv'!E$1,FALSE)</f>
        <v>2023</v>
      </c>
      <c r="F2200" s="61">
        <f>VLOOKUP(Tabla14[[#This Row],[id]],Tabla2[],'aux buscarv'!F$1,FALSE)</f>
        <v>19</v>
      </c>
      <c r="G2200" s="61" t="str">
        <f>VLOOKUP(Tabla14[[#This Row],[id]],Tabla2[],'aux buscarv'!G$1,FALSE)</f>
        <v>ESTAR</v>
      </c>
      <c r="H2200" s="61" t="str">
        <f>VLOOKUP(Tabla14[[#This Row],[id]],Tabla2[],'aux buscarv'!H$1,FALSE)</f>
        <v>BUENOS AIRES</v>
      </c>
      <c r="I2200" s="61">
        <f>VLOOKUP(Tabla14[[#This Row],[id]],Tabla2[],'aux buscarv'!I$1,FALSE)</f>
        <v>102</v>
      </c>
      <c r="J2200" s="61" t="str">
        <f>VLOOKUP(Tabla14[[#This Row],[id]],Tabla2[],'aux buscarv'!J$1,FALSE)</f>
        <v>ITUZAINGO</v>
      </c>
      <c r="K2200" s="61" t="str">
        <f>VLOOKUP(Tabla14[[#This Row],[id]],Tabla2[],'aux buscarv'!K$1,FALSE)</f>
        <v>UDAONDO</v>
      </c>
      <c r="L2200" s="61" t="str">
        <f>VLOOKUP(Tabla14[[#This Row],[id]],Tabla2[],'aux buscarv'!L$1,FALSE)</f>
        <v>PLAZA DEL LAZO</v>
      </c>
      <c r="M2200" s="61" t="str">
        <f>VLOOKUP(Tabla14[[#This Row],[id]],Tabla2[],'aux buscarv'!M$1,FALSE)</f>
        <v>DEL LAZO 4232</v>
      </c>
      <c r="N2200" s="62" t="str">
        <f>VLOOKUP(Tabla14[[#This Row],[id]],Tabla2[],'aux buscarv'!N$1,FALSE)</f>
        <v>https://goo.gl/maps/EYkCT78jcWySRhEH9</v>
      </c>
      <c r="O2200" t="s">
        <v>153</v>
      </c>
      <c r="P2200" t="s">
        <v>153</v>
      </c>
      <c r="Q2200" t="s">
        <v>155</v>
      </c>
      <c r="R2200">
        <v>2</v>
      </c>
    </row>
    <row r="2201" spans="1:18" x14ac:dyDescent="0.25">
      <c r="A2201" t="s">
        <v>1156</v>
      </c>
      <c r="B2201" s="46">
        <f>VLOOKUP(Tabla14[[#This Row],[id]],Tabla2[],'aux buscarv'!B$1,FALSE)</f>
        <v>45043</v>
      </c>
      <c r="C2201" s="61">
        <f>VLOOKUP(Tabla14[[#This Row],[id]],Tabla2[],'aux buscarv'!C$1,FALSE)</f>
        <v>27</v>
      </c>
      <c r="D2201" s="61">
        <f>VLOOKUP(Tabla14[[#This Row],[id]],Tabla2[],'aux buscarv'!D$1,FALSE)</f>
        <v>4</v>
      </c>
      <c r="E2201" s="61">
        <f>VLOOKUP(Tabla14[[#This Row],[id]],Tabla2[],'aux buscarv'!E$1,FALSE)</f>
        <v>2023</v>
      </c>
      <c r="F2201" s="61">
        <f>VLOOKUP(Tabla14[[#This Row],[id]],Tabla2[],'aux buscarv'!F$1,FALSE)</f>
        <v>18</v>
      </c>
      <c r="G2201" s="61" t="str">
        <f>VLOOKUP(Tabla14[[#This Row],[id]],Tabla2[],'aux buscarv'!G$1,FALSE)</f>
        <v>CARPAS SALUDABLES</v>
      </c>
      <c r="H2201" s="61" t="str">
        <f>VLOOKUP(Tabla14[[#This Row],[id]],Tabla2[],'aux buscarv'!H$1,FALSE)</f>
        <v>CABA</v>
      </c>
      <c r="I2201" s="61">
        <f>VLOOKUP(Tabla14[[#This Row],[id]],Tabla2[],'aux buscarv'!I$1,FALSE)</f>
        <v>96</v>
      </c>
      <c r="J2201" s="61" t="str">
        <f>VLOOKUP(Tabla14[[#This Row],[id]],Tabla2[],'aux buscarv'!J$1,FALSE)</f>
        <v>COMUNA 1</v>
      </c>
      <c r="K2201" s="61" t="str">
        <f>VLOOKUP(Tabla14[[#This Row],[id]],Tabla2[],'aux buscarv'!K$1,FALSE)</f>
        <v>RETIRO</v>
      </c>
      <c r="L2201" s="61" t="str">
        <f>VLOOKUP(Tabla14[[#This Row],[id]],Tabla2[],'aux buscarv'!L$1,FALSE)</f>
        <v>AABE</v>
      </c>
      <c r="M2201" s="61" t="str">
        <f>VLOOKUP(Tabla14[[#This Row],[id]],Tabla2[],'aux buscarv'!M$1,FALSE)</f>
        <v>AV RAMOS MEJIA 1302</v>
      </c>
      <c r="N2201" s="62" t="str">
        <f>VLOOKUP(Tabla14[[#This Row],[id]],Tabla2[],'aux buscarv'!N$1,FALSE)</f>
        <v>https://goo.gl/maps/1Dg1LaB2tuFHj8c1A</v>
      </c>
      <c r="O2201" t="s">
        <v>109</v>
      </c>
      <c r="P2201" t="s">
        <v>110</v>
      </c>
      <c r="Q2201" t="s">
        <v>111</v>
      </c>
      <c r="R2201">
        <v>78</v>
      </c>
    </row>
    <row r="2202" spans="1:18" x14ac:dyDescent="0.25">
      <c r="A2202" t="s">
        <v>1156</v>
      </c>
      <c r="B2202" s="46">
        <f>VLOOKUP(Tabla14[[#This Row],[id]],Tabla2[],'aux buscarv'!B$1,FALSE)</f>
        <v>45043</v>
      </c>
      <c r="C2202" s="61">
        <f>VLOOKUP(Tabla14[[#This Row],[id]],Tabla2[],'aux buscarv'!C$1,FALSE)</f>
        <v>27</v>
      </c>
      <c r="D2202" s="61">
        <f>VLOOKUP(Tabla14[[#This Row],[id]],Tabla2[],'aux buscarv'!D$1,FALSE)</f>
        <v>4</v>
      </c>
      <c r="E2202" s="61">
        <f>VLOOKUP(Tabla14[[#This Row],[id]],Tabla2[],'aux buscarv'!E$1,FALSE)</f>
        <v>2023</v>
      </c>
      <c r="F2202" s="61">
        <f>VLOOKUP(Tabla14[[#This Row],[id]],Tabla2[],'aux buscarv'!F$1,FALSE)</f>
        <v>18</v>
      </c>
      <c r="G2202" s="61" t="str">
        <f>VLOOKUP(Tabla14[[#This Row],[id]],Tabla2[],'aux buscarv'!G$1,FALSE)</f>
        <v>CARPAS SALUDABLES</v>
      </c>
      <c r="H2202" s="61" t="str">
        <f>VLOOKUP(Tabla14[[#This Row],[id]],Tabla2[],'aux buscarv'!H$1,FALSE)</f>
        <v>CABA</v>
      </c>
      <c r="I2202" s="61">
        <f>VLOOKUP(Tabla14[[#This Row],[id]],Tabla2[],'aux buscarv'!I$1,FALSE)</f>
        <v>96</v>
      </c>
      <c r="J2202" s="61" t="str">
        <f>VLOOKUP(Tabla14[[#This Row],[id]],Tabla2[],'aux buscarv'!J$1,FALSE)</f>
        <v>COMUNA 1</v>
      </c>
      <c r="K2202" s="61" t="str">
        <f>VLOOKUP(Tabla14[[#This Row],[id]],Tabla2[],'aux buscarv'!K$1,FALSE)</f>
        <v>RETIRO</v>
      </c>
      <c r="L2202" s="61" t="str">
        <f>VLOOKUP(Tabla14[[#This Row],[id]],Tabla2[],'aux buscarv'!L$1,FALSE)</f>
        <v>AABE</v>
      </c>
      <c r="M2202" s="61" t="str">
        <f>VLOOKUP(Tabla14[[#This Row],[id]],Tabla2[],'aux buscarv'!M$1,FALSE)</f>
        <v>AV RAMOS MEJIA 1302</v>
      </c>
      <c r="N2202" s="62" t="str">
        <f>VLOOKUP(Tabla14[[#This Row],[id]],Tabla2[],'aux buscarv'!N$1,FALSE)</f>
        <v>https://goo.gl/maps/1Dg1LaB2tuFHj8c1A</v>
      </c>
      <c r="O2202" t="s">
        <v>109</v>
      </c>
      <c r="P2202" t="s">
        <v>110</v>
      </c>
      <c r="R2202">
        <v>143</v>
      </c>
    </row>
    <row r="2203" spans="1:18" x14ac:dyDescent="0.25">
      <c r="A2203" t="s">
        <v>1156</v>
      </c>
      <c r="B2203" s="46">
        <f>VLOOKUP(Tabla14[[#This Row],[id]],Tabla2[],'aux buscarv'!B$1,FALSE)</f>
        <v>45043</v>
      </c>
      <c r="C2203" s="61">
        <f>VLOOKUP(Tabla14[[#This Row],[id]],Tabla2[],'aux buscarv'!C$1,FALSE)</f>
        <v>27</v>
      </c>
      <c r="D2203" s="61">
        <f>VLOOKUP(Tabla14[[#This Row],[id]],Tabla2[],'aux buscarv'!D$1,FALSE)</f>
        <v>4</v>
      </c>
      <c r="E2203" s="61">
        <f>VLOOKUP(Tabla14[[#This Row],[id]],Tabla2[],'aux buscarv'!E$1,FALSE)</f>
        <v>2023</v>
      </c>
      <c r="F2203" s="61">
        <f>VLOOKUP(Tabla14[[#This Row],[id]],Tabla2[],'aux buscarv'!F$1,FALSE)</f>
        <v>18</v>
      </c>
      <c r="G2203" s="61" t="str">
        <f>VLOOKUP(Tabla14[[#This Row],[id]],Tabla2[],'aux buscarv'!G$1,FALSE)</f>
        <v>CARPAS SALUDABLES</v>
      </c>
      <c r="H2203" s="61" t="str">
        <f>VLOOKUP(Tabla14[[#This Row],[id]],Tabla2[],'aux buscarv'!H$1,FALSE)</f>
        <v>CABA</v>
      </c>
      <c r="I2203" s="61">
        <f>VLOOKUP(Tabla14[[#This Row],[id]],Tabla2[],'aux buscarv'!I$1,FALSE)</f>
        <v>96</v>
      </c>
      <c r="J2203" s="61" t="str">
        <f>VLOOKUP(Tabla14[[#This Row],[id]],Tabla2[],'aux buscarv'!J$1,FALSE)</f>
        <v>COMUNA 1</v>
      </c>
      <c r="K2203" s="61" t="str">
        <f>VLOOKUP(Tabla14[[#This Row],[id]],Tabla2[],'aux buscarv'!K$1,FALSE)</f>
        <v>RETIRO</v>
      </c>
      <c r="L2203" s="61" t="str">
        <f>VLOOKUP(Tabla14[[#This Row],[id]],Tabla2[],'aux buscarv'!L$1,FALSE)</f>
        <v>AABE</v>
      </c>
      <c r="M2203" s="61" t="str">
        <f>VLOOKUP(Tabla14[[#This Row],[id]],Tabla2[],'aux buscarv'!M$1,FALSE)</f>
        <v>AV RAMOS MEJIA 1302</v>
      </c>
      <c r="N2203" s="62" t="str">
        <f>VLOOKUP(Tabla14[[#This Row],[id]],Tabla2[],'aux buscarv'!N$1,FALSE)</f>
        <v>https://goo.gl/maps/1Dg1LaB2tuFHj8c1A</v>
      </c>
      <c r="O2203" t="s">
        <v>109</v>
      </c>
      <c r="P2203" t="s">
        <v>110</v>
      </c>
      <c r="R2203">
        <v>36</v>
      </c>
    </row>
    <row r="2204" spans="1:18" x14ac:dyDescent="0.25">
      <c r="A2204" t="s">
        <v>1212</v>
      </c>
      <c r="B2204" s="46">
        <f>VLOOKUP(Tabla14[[#This Row],[id]],Tabla2[],'aux buscarv'!B$1,FALSE)</f>
        <v>45049</v>
      </c>
      <c r="C2204" s="61">
        <f>VLOOKUP(Tabla14[[#This Row],[id]],Tabla2[],'aux buscarv'!C$1,FALSE)</f>
        <v>3</v>
      </c>
      <c r="D2204" s="61">
        <f>VLOOKUP(Tabla14[[#This Row],[id]],Tabla2[],'aux buscarv'!D$1,FALSE)</f>
        <v>5</v>
      </c>
      <c r="E2204" s="61">
        <f>VLOOKUP(Tabla14[[#This Row],[id]],Tabla2[],'aux buscarv'!E$1,FALSE)</f>
        <v>2023</v>
      </c>
      <c r="F2204" s="61">
        <f>VLOOKUP(Tabla14[[#This Row],[id]],Tabla2[],'aux buscarv'!F$1,FALSE)</f>
        <v>19</v>
      </c>
      <c r="G2204" s="61" t="str">
        <f>VLOOKUP(Tabla14[[#This Row],[id]],Tabla2[],'aux buscarv'!G$1,FALSE)</f>
        <v>CARPAS SALUDABLES</v>
      </c>
      <c r="H2204" s="61" t="str">
        <f>VLOOKUP(Tabla14[[#This Row],[id]],Tabla2[],'aux buscarv'!H$1,FALSE)</f>
        <v>BUENOS AIRES</v>
      </c>
      <c r="I2204" s="61">
        <f>VLOOKUP(Tabla14[[#This Row],[id]],Tabla2[],'aux buscarv'!I$1,FALSE)</f>
        <v>106</v>
      </c>
      <c r="J2204" s="61" t="str">
        <f>VLOOKUP(Tabla14[[#This Row],[id]],Tabla2[],'aux buscarv'!J$1,FALSE)</f>
        <v>EZEIZA</v>
      </c>
      <c r="K2204" s="61" t="str">
        <f>VLOOKUP(Tabla14[[#This Row],[id]],Tabla2[],'aux buscarv'!K$1,FALSE)</f>
        <v>-</v>
      </c>
      <c r="L2204" s="61" t="str">
        <f>VLOOKUP(Tabla14[[#This Row],[id]],Tabla2[],'aux buscarv'!L$1,FALSE)</f>
        <v>-</v>
      </c>
      <c r="M2204" s="61" t="str">
        <f>VLOOKUP(Tabla14[[#This Row],[id]],Tabla2[],'aux buscarv'!M$1,FALSE)</f>
        <v>-</v>
      </c>
      <c r="N2204" s="62" t="str">
        <f>VLOOKUP(Tabla14[[#This Row],[id]],Tabla2[],'aux buscarv'!N$1,FALSE)</f>
        <v>-</v>
      </c>
      <c r="O2204" t="s">
        <v>109</v>
      </c>
      <c r="P2204" t="s">
        <v>110</v>
      </c>
      <c r="Q2204" t="s">
        <v>111</v>
      </c>
      <c r="R2204">
        <v>71</v>
      </c>
    </row>
    <row r="2205" spans="1:18" x14ac:dyDescent="0.25">
      <c r="A2205" t="s">
        <v>1212</v>
      </c>
      <c r="B2205" s="46">
        <f>VLOOKUP(Tabla14[[#This Row],[id]],Tabla2[],'aux buscarv'!B$1,FALSE)</f>
        <v>45049</v>
      </c>
      <c r="C2205" s="61">
        <f>VLOOKUP(Tabla14[[#This Row],[id]],Tabla2[],'aux buscarv'!C$1,FALSE)</f>
        <v>3</v>
      </c>
      <c r="D2205" s="61">
        <f>VLOOKUP(Tabla14[[#This Row],[id]],Tabla2[],'aux buscarv'!D$1,FALSE)</f>
        <v>5</v>
      </c>
      <c r="E2205" s="61">
        <f>VLOOKUP(Tabla14[[#This Row],[id]],Tabla2[],'aux buscarv'!E$1,FALSE)</f>
        <v>2023</v>
      </c>
      <c r="F2205" s="61">
        <f>VLOOKUP(Tabla14[[#This Row],[id]],Tabla2[],'aux buscarv'!F$1,FALSE)</f>
        <v>19</v>
      </c>
      <c r="G2205" s="61" t="str">
        <f>VLOOKUP(Tabla14[[#This Row],[id]],Tabla2[],'aux buscarv'!G$1,FALSE)</f>
        <v>CARPAS SALUDABLES</v>
      </c>
      <c r="H2205" s="61" t="str">
        <f>VLOOKUP(Tabla14[[#This Row],[id]],Tabla2[],'aux buscarv'!H$1,FALSE)</f>
        <v>BUENOS AIRES</v>
      </c>
      <c r="I2205" s="61">
        <f>VLOOKUP(Tabla14[[#This Row],[id]],Tabla2[],'aux buscarv'!I$1,FALSE)</f>
        <v>106</v>
      </c>
      <c r="J2205" s="61" t="str">
        <f>VLOOKUP(Tabla14[[#This Row],[id]],Tabla2[],'aux buscarv'!J$1,FALSE)</f>
        <v>EZEIZA</v>
      </c>
      <c r="K2205" s="61" t="str">
        <f>VLOOKUP(Tabla14[[#This Row],[id]],Tabla2[],'aux buscarv'!K$1,FALSE)</f>
        <v>-</v>
      </c>
      <c r="L2205" s="61" t="str">
        <f>VLOOKUP(Tabla14[[#This Row],[id]],Tabla2[],'aux buscarv'!L$1,FALSE)</f>
        <v>-</v>
      </c>
      <c r="M2205" s="61" t="str">
        <f>VLOOKUP(Tabla14[[#This Row],[id]],Tabla2[],'aux buscarv'!M$1,FALSE)</f>
        <v>-</v>
      </c>
      <c r="N2205" s="62" t="str">
        <f>VLOOKUP(Tabla14[[#This Row],[id]],Tabla2[],'aux buscarv'!N$1,FALSE)</f>
        <v>-</v>
      </c>
      <c r="O2205" t="s">
        <v>109</v>
      </c>
      <c r="P2205" t="s">
        <v>110</v>
      </c>
      <c r="Q2205" t="s">
        <v>112</v>
      </c>
      <c r="R2205">
        <v>150</v>
      </c>
    </row>
    <row r="2206" spans="1:18" x14ac:dyDescent="0.25">
      <c r="A2206" t="s">
        <v>1212</v>
      </c>
      <c r="B2206" s="46">
        <f>VLOOKUP(Tabla14[[#This Row],[id]],Tabla2[],'aux buscarv'!B$1,FALSE)</f>
        <v>45049</v>
      </c>
      <c r="C2206" s="61">
        <f>VLOOKUP(Tabla14[[#This Row],[id]],Tabla2[],'aux buscarv'!C$1,FALSE)</f>
        <v>3</v>
      </c>
      <c r="D2206" s="61">
        <f>VLOOKUP(Tabla14[[#This Row],[id]],Tabla2[],'aux buscarv'!D$1,FALSE)</f>
        <v>5</v>
      </c>
      <c r="E2206" s="61">
        <f>VLOOKUP(Tabla14[[#This Row],[id]],Tabla2[],'aux buscarv'!E$1,FALSE)</f>
        <v>2023</v>
      </c>
      <c r="F2206" s="61">
        <f>VLOOKUP(Tabla14[[#This Row],[id]],Tabla2[],'aux buscarv'!F$1,FALSE)</f>
        <v>19</v>
      </c>
      <c r="G2206" s="61" t="str">
        <f>VLOOKUP(Tabla14[[#This Row],[id]],Tabla2[],'aux buscarv'!G$1,FALSE)</f>
        <v>CARPAS SALUDABLES</v>
      </c>
      <c r="H2206" s="61" t="str">
        <f>VLOOKUP(Tabla14[[#This Row],[id]],Tabla2[],'aux buscarv'!H$1,FALSE)</f>
        <v>BUENOS AIRES</v>
      </c>
      <c r="I2206" s="61">
        <f>VLOOKUP(Tabla14[[#This Row],[id]],Tabla2[],'aux buscarv'!I$1,FALSE)</f>
        <v>106</v>
      </c>
      <c r="J2206" s="61" t="str">
        <f>VLOOKUP(Tabla14[[#This Row],[id]],Tabla2[],'aux buscarv'!J$1,FALSE)</f>
        <v>EZEIZA</v>
      </c>
      <c r="K2206" s="61" t="str">
        <f>VLOOKUP(Tabla14[[#This Row],[id]],Tabla2[],'aux buscarv'!K$1,FALSE)</f>
        <v>-</v>
      </c>
      <c r="L2206" s="61" t="str">
        <f>VLOOKUP(Tabla14[[#This Row],[id]],Tabla2[],'aux buscarv'!L$1,FALSE)</f>
        <v>-</v>
      </c>
      <c r="M2206" s="61" t="str">
        <f>VLOOKUP(Tabla14[[#This Row],[id]],Tabla2[],'aux buscarv'!M$1,FALSE)</f>
        <v>-</v>
      </c>
      <c r="N2206" s="62" t="str">
        <f>VLOOKUP(Tabla14[[#This Row],[id]],Tabla2[],'aux buscarv'!N$1,FALSE)</f>
        <v>-</v>
      </c>
      <c r="O2206" t="s">
        <v>109</v>
      </c>
      <c r="P2206" t="s">
        <v>110</v>
      </c>
      <c r="Q2206" t="s">
        <v>120</v>
      </c>
      <c r="R2206">
        <v>1</v>
      </c>
    </row>
    <row r="2207" spans="1:18" x14ac:dyDescent="0.25">
      <c r="A2207" t="s">
        <v>1212</v>
      </c>
      <c r="B2207" s="46">
        <f>VLOOKUP(Tabla14[[#This Row],[id]],Tabla2[],'aux buscarv'!B$1,FALSE)</f>
        <v>45049</v>
      </c>
      <c r="C2207" s="61">
        <f>VLOOKUP(Tabla14[[#This Row],[id]],Tabla2[],'aux buscarv'!C$1,FALSE)</f>
        <v>3</v>
      </c>
      <c r="D2207" s="61">
        <f>VLOOKUP(Tabla14[[#This Row],[id]],Tabla2[],'aux buscarv'!D$1,FALSE)</f>
        <v>5</v>
      </c>
      <c r="E2207" s="61">
        <f>VLOOKUP(Tabla14[[#This Row],[id]],Tabla2[],'aux buscarv'!E$1,FALSE)</f>
        <v>2023</v>
      </c>
      <c r="F2207" s="61">
        <f>VLOOKUP(Tabla14[[#This Row],[id]],Tabla2[],'aux buscarv'!F$1,FALSE)</f>
        <v>19</v>
      </c>
      <c r="G2207" s="61" t="str">
        <f>VLOOKUP(Tabla14[[#This Row],[id]],Tabla2[],'aux buscarv'!G$1,FALSE)</f>
        <v>CARPAS SALUDABLES</v>
      </c>
      <c r="H2207" s="61" t="str">
        <f>VLOOKUP(Tabla14[[#This Row],[id]],Tabla2[],'aux buscarv'!H$1,FALSE)</f>
        <v>BUENOS AIRES</v>
      </c>
      <c r="I2207" s="61">
        <f>VLOOKUP(Tabla14[[#This Row],[id]],Tabla2[],'aux buscarv'!I$1,FALSE)</f>
        <v>106</v>
      </c>
      <c r="J2207" s="61" t="str">
        <f>VLOOKUP(Tabla14[[#This Row],[id]],Tabla2[],'aux buscarv'!J$1,FALSE)</f>
        <v>EZEIZA</v>
      </c>
      <c r="K2207" s="61" t="str">
        <f>VLOOKUP(Tabla14[[#This Row],[id]],Tabla2[],'aux buscarv'!K$1,FALSE)</f>
        <v>-</v>
      </c>
      <c r="L2207" s="61" t="str">
        <f>VLOOKUP(Tabla14[[#This Row],[id]],Tabla2[],'aux buscarv'!L$1,FALSE)</f>
        <v>-</v>
      </c>
      <c r="M2207" s="61" t="str">
        <f>VLOOKUP(Tabla14[[#This Row],[id]],Tabla2[],'aux buscarv'!M$1,FALSE)</f>
        <v>-</v>
      </c>
      <c r="N2207" s="62" t="str">
        <f>VLOOKUP(Tabla14[[#This Row],[id]],Tabla2[],'aux buscarv'!N$1,FALSE)</f>
        <v>-</v>
      </c>
      <c r="O2207" t="s">
        <v>109</v>
      </c>
      <c r="P2207" t="s">
        <v>113</v>
      </c>
      <c r="Q2207" t="s">
        <v>112</v>
      </c>
      <c r="R2207">
        <v>24</v>
      </c>
    </row>
    <row r="2208" spans="1:18" x14ac:dyDescent="0.25">
      <c r="A2208" t="s">
        <v>1212</v>
      </c>
      <c r="B2208" s="46">
        <f>VLOOKUP(Tabla14[[#This Row],[id]],Tabla2[],'aux buscarv'!B$1,FALSE)</f>
        <v>45049</v>
      </c>
      <c r="C2208" s="61">
        <f>VLOOKUP(Tabla14[[#This Row],[id]],Tabla2[],'aux buscarv'!C$1,FALSE)</f>
        <v>3</v>
      </c>
      <c r="D2208" s="61">
        <f>VLOOKUP(Tabla14[[#This Row],[id]],Tabla2[],'aux buscarv'!D$1,FALSE)</f>
        <v>5</v>
      </c>
      <c r="E2208" s="61">
        <f>VLOOKUP(Tabla14[[#This Row],[id]],Tabla2[],'aux buscarv'!E$1,FALSE)</f>
        <v>2023</v>
      </c>
      <c r="F2208" s="61">
        <f>VLOOKUP(Tabla14[[#This Row],[id]],Tabla2[],'aux buscarv'!F$1,FALSE)</f>
        <v>19</v>
      </c>
      <c r="G2208" s="61" t="str">
        <f>VLOOKUP(Tabla14[[#This Row],[id]],Tabla2[],'aux buscarv'!G$1,FALSE)</f>
        <v>CARPAS SALUDABLES</v>
      </c>
      <c r="H2208" s="61" t="str">
        <f>VLOOKUP(Tabla14[[#This Row],[id]],Tabla2[],'aux buscarv'!H$1,FALSE)</f>
        <v>BUENOS AIRES</v>
      </c>
      <c r="I2208" s="61">
        <f>VLOOKUP(Tabla14[[#This Row],[id]],Tabla2[],'aux buscarv'!I$1,FALSE)</f>
        <v>106</v>
      </c>
      <c r="J2208" s="61" t="str">
        <f>VLOOKUP(Tabla14[[#This Row],[id]],Tabla2[],'aux buscarv'!J$1,FALSE)</f>
        <v>EZEIZA</v>
      </c>
      <c r="K2208" s="61" t="str">
        <f>VLOOKUP(Tabla14[[#This Row],[id]],Tabla2[],'aux buscarv'!K$1,FALSE)</f>
        <v>-</v>
      </c>
      <c r="L2208" s="61" t="str">
        <f>VLOOKUP(Tabla14[[#This Row],[id]],Tabla2[],'aux buscarv'!L$1,FALSE)</f>
        <v>-</v>
      </c>
      <c r="M2208" s="61" t="str">
        <f>VLOOKUP(Tabla14[[#This Row],[id]],Tabla2[],'aux buscarv'!M$1,FALSE)</f>
        <v>-</v>
      </c>
      <c r="N2208" s="62" t="str">
        <f>VLOOKUP(Tabla14[[#This Row],[id]],Tabla2[],'aux buscarv'!N$1,FALSE)</f>
        <v>-</v>
      </c>
      <c r="O2208" t="s">
        <v>114</v>
      </c>
      <c r="P2208" t="s">
        <v>123</v>
      </c>
      <c r="Q2208" t="s">
        <v>111</v>
      </c>
      <c r="R2208">
        <v>83</v>
      </c>
    </row>
    <row r="2209" spans="1:18" x14ac:dyDescent="0.25">
      <c r="A2209" t="s">
        <v>1213</v>
      </c>
      <c r="B2209" s="46">
        <f>VLOOKUP(Tabla14[[#This Row],[id]],Tabla2[],'aux buscarv'!B$1,FALSE)</f>
        <v>45050</v>
      </c>
      <c r="C2209" s="61">
        <f>VLOOKUP(Tabla14[[#This Row],[id]],Tabla2[],'aux buscarv'!C$1,FALSE)</f>
        <v>4</v>
      </c>
      <c r="D2209" s="61">
        <f>VLOOKUP(Tabla14[[#This Row],[id]],Tabla2[],'aux buscarv'!D$1,FALSE)</f>
        <v>5</v>
      </c>
      <c r="E2209" s="61">
        <f>VLOOKUP(Tabla14[[#This Row],[id]],Tabla2[],'aux buscarv'!E$1,FALSE)</f>
        <v>2023</v>
      </c>
      <c r="F2209" s="61">
        <f>VLOOKUP(Tabla14[[#This Row],[id]],Tabla2[],'aux buscarv'!F$1,FALSE)</f>
        <v>19</v>
      </c>
      <c r="G2209" s="61" t="str">
        <f>VLOOKUP(Tabla14[[#This Row],[id]],Tabla2[],'aux buscarv'!G$1,FALSE)</f>
        <v>CARPAS SALUDABLES</v>
      </c>
      <c r="H2209" s="61" t="str">
        <f>VLOOKUP(Tabla14[[#This Row],[id]],Tabla2[],'aux buscarv'!H$1,FALSE)</f>
        <v>CABA</v>
      </c>
      <c r="I2209" s="61">
        <f>VLOOKUP(Tabla14[[#This Row],[id]],Tabla2[],'aux buscarv'!I$1,FALSE)</f>
        <v>106</v>
      </c>
      <c r="J2209" s="61" t="str">
        <f>VLOOKUP(Tabla14[[#This Row],[id]],Tabla2[],'aux buscarv'!J$1,FALSE)</f>
        <v>COMUNA 15</v>
      </c>
      <c r="K2209" s="61" t="str">
        <f>VLOOKUP(Tabla14[[#This Row],[id]],Tabla2[],'aux buscarv'!K$1,FALSE)</f>
        <v>PALERMO</v>
      </c>
      <c r="L2209" s="61" t="str">
        <f>VLOOKUP(Tabla14[[#This Row],[id]],Tabla2[],'aux buscarv'!L$1,FALSE)</f>
        <v>FABRICACIONES MILITARES</v>
      </c>
      <c r="M2209" s="61" t="str">
        <f>VLOOKUP(Tabla14[[#This Row],[id]],Tabla2[],'aux buscarv'!M$1,FALSE)</f>
        <v>Av. Cabildo 65</v>
      </c>
      <c r="N2209" s="62" t="str">
        <f>VLOOKUP(Tabla14[[#This Row],[id]],Tabla2[],'aux buscarv'!N$1,FALSE)</f>
        <v>https://goo.gl/maps/TrBXCF8HpwCSm26i7</v>
      </c>
      <c r="O2209" t="s">
        <v>114</v>
      </c>
      <c r="P2209" t="s">
        <v>123</v>
      </c>
      <c r="Q2209" t="s">
        <v>111</v>
      </c>
      <c r="R2209">
        <v>65</v>
      </c>
    </row>
    <row r="2210" spans="1:18" x14ac:dyDescent="0.25">
      <c r="A2210" t="s">
        <v>1183</v>
      </c>
      <c r="B2210" s="46">
        <f>VLOOKUP(Tabla14[[#This Row],[id]],Tabla2[],'aux buscarv'!B$1,FALSE)</f>
        <v>45050</v>
      </c>
      <c r="C2210" s="61">
        <f>VLOOKUP(Tabla14[[#This Row],[id]],Tabla2[],'aux buscarv'!C$1,FALSE)</f>
        <v>4</v>
      </c>
      <c r="D2210" s="61">
        <f>VLOOKUP(Tabla14[[#This Row],[id]],Tabla2[],'aux buscarv'!D$1,FALSE)</f>
        <v>5</v>
      </c>
      <c r="E2210" s="61">
        <f>VLOOKUP(Tabla14[[#This Row],[id]],Tabla2[],'aux buscarv'!E$1,FALSE)</f>
        <v>2023</v>
      </c>
      <c r="F2210" s="61">
        <f>VLOOKUP(Tabla14[[#This Row],[id]],Tabla2[],'aux buscarv'!F$1,FALSE)</f>
        <v>19</v>
      </c>
      <c r="G2210" s="61" t="str">
        <f>VLOOKUP(Tabla14[[#This Row],[id]],Tabla2[],'aux buscarv'!G$1,FALSE)</f>
        <v>DAPPTE</v>
      </c>
      <c r="H2210" s="61" t="str">
        <f>VLOOKUP(Tabla14[[#This Row],[id]],Tabla2[],'aux buscarv'!H$1,FALSE)</f>
        <v>BUENOS AIRES</v>
      </c>
      <c r="I2210" s="61">
        <f>VLOOKUP(Tabla14[[#This Row],[id]],Tabla2[],'aux buscarv'!I$1,FALSE)</f>
        <v>101</v>
      </c>
      <c r="J2210" s="61" t="str">
        <f>VLOOKUP(Tabla14[[#This Row],[id]],Tabla2[],'aux buscarv'!J$1,FALSE)</f>
        <v>LOMAS DE ZAMORA</v>
      </c>
      <c r="K2210" s="61" t="str">
        <f>VLOOKUP(Tabla14[[#This Row],[id]],Tabla2[],'aux buscarv'!K$1,FALSE)</f>
        <v>INGENIERO BUDGE</v>
      </c>
      <c r="L2210" s="61" t="str">
        <f>VLOOKUP(Tabla14[[#This Row],[id]],Tabla2[],'aux buscarv'!L$1,FALSE)</f>
        <v>JARDIN MI PRINCIPITO</v>
      </c>
      <c r="M2210" s="61" t="str">
        <f>VLOOKUP(Tabla14[[#This Row],[id]],Tabla2[],'aux buscarv'!M$1,FALSE)</f>
        <v>CAPITAN RUBEN H MARTEL 904</v>
      </c>
      <c r="N2210" s="62" t="str">
        <f>VLOOKUP(Tabla14[[#This Row],[id]],Tabla2[],'aux buscarv'!N$1,FALSE)</f>
        <v>https://maps.google.com/maps?q=-34.7514863%2C-58.4781709&amp;z=17&amp;hl=es</v>
      </c>
      <c r="O2210" t="s">
        <v>109</v>
      </c>
      <c r="P2210" t="s">
        <v>110</v>
      </c>
      <c r="Q2210" t="s">
        <v>111</v>
      </c>
      <c r="R2210">
        <v>64</v>
      </c>
    </row>
    <row r="2211" spans="1:18" x14ac:dyDescent="0.25">
      <c r="A2211" t="s">
        <v>1183</v>
      </c>
      <c r="B2211" s="46">
        <f>VLOOKUP(Tabla14[[#This Row],[id]],Tabla2[],'aux buscarv'!B$1,FALSE)</f>
        <v>45050</v>
      </c>
      <c r="C2211" s="61">
        <f>VLOOKUP(Tabla14[[#This Row],[id]],Tabla2[],'aux buscarv'!C$1,FALSE)</f>
        <v>4</v>
      </c>
      <c r="D2211" s="61">
        <f>VLOOKUP(Tabla14[[#This Row],[id]],Tabla2[],'aux buscarv'!D$1,FALSE)</f>
        <v>5</v>
      </c>
      <c r="E2211" s="61">
        <f>VLOOKUP(Tabla14[[#This Row],[id]],Tabla2[],'aux buscarv'!E$1,FALSE)</f>
        <v>2023</v>
      </c>
      <c r="F2211" s="61">
        <f>VLOOKUP(Tabla14[[#This Row],[id]],Tabla2[],'aux buscarv'!F$1,FALSE)</f>
        <v>19</v>
      </c>
      <c r="G2211" s="61" t="str">
        <f>VLOOKUP(Tabla14[[#This Row],[id]],Tabla2[],'aux buscarv'!G$1,FALSE)</f>
        <v>DAPPTE</v>
      </c>
      <c r="H2211" s="61" t="str">
        <f>VLOOKUP(Tabla14[[#This Row],[id]],Tabla2[],'aux buscarv'!H$1,FALSE)</f>
        <v>BUENOS AIRES</v>
      </c>
      <c r="I2211" s="61">
        <f>VLOOKUP(Tabla14[[#This Row],[id]],Tabla2[],'aux buscarv'!I$1,FALSE)</f>
        <v>101</v>
      </c>
      <c r="J2211" s="61" t="str">
        <f>VLOOKUP(Tabla14[[#This Row],[id]],Tabla2[],'aux buscarv'!J$1,FALSE)</f>
        <v>LOMAS DE ZAMORA</v>
      </c>
      <c r="K2211" s="61" t="str">
        <f>VLOOKUP(Tabla14[[#This Row],[id]],Tabla2[],'aux buscarv'!K$1,FALSE)</f>
        <v>INGENIERO BUDGE</v>
      </c>
      <c r="L2211" s="61" t="str">
        <f>VLOOKUP(Tabla14[[#This Row],[id]],Tabla2[],'aux buscarv'!L$1,FALSE)</f>
        <v>JARDIN MI PRINCIPITO</v>
      </c>
      <c r="M2211" s="61" t="str">
        <f>VLOOKUP(Tabla14[[#This Row],[id]],Tabla2[],'aux buscarv'!M$1,FALSE)</f>
        <v>CAPITAN RUBEN H MARTEL 904</v>
      </c>
      <c r="N2211" s="62" t="str">
        <f>VLOOKUP(Tabla14[[#This Row],[id]],Tabla2[],'aux buscarv'!N$1,FALSE)</f>
        <v>https://maps.google.com/maps?q=-34.7514863%2C-58.4781709&amp;z=17&amp;hl=es</v>
      </c>
      <c r="O2211" t="s">
        <v>109</v>
      </c>
      <c r="P2211" t="s">
        <v>110</v>
      </c>
      <c r="Q2211" t="s">
        <v>112</v>
      </c>
      <c r="R2211">
        <v>130</v>
      </c>
    </row>
    <row r="2212" spans="1:18" x14ac:dyDescent="0.25">
      <c r="A2212" t="s">
        <v>1183</v>
      </c>
      <c r="B2212" s="46">
        <f>VLOOKUP(Tabla14[[#This Row],[id]],Tabla2[],'aux buscarv'!B$1,FALSE)</f>
        <v>45050</v>
      </c>
      <c r="C2212" s="61">
        <f>VLOOKUP(Tabla14[[#This Row],[id]],Tabla2[],'aux buscarv'!C$1,FALSE)</f>
        <v>4</v>
      </c>
      <c r="D2212" s="61">
        <f>VLOOKUP(Tabla14[[#This Row],[id]],Tabla2[],'aux buscarv'!D$1,FALSE)</f>
        <v>5</v>
      </c>
      <c r="E2212" s="61">
        <f>VLOOKUP(Tabla14[[#This Row],[id]],Tabla2[],'aux buscarv'!E$1,FALSE)</f>
        <v>2023</v>
      </c>
      <c r="F2212" s="61">
        <f>VLOOKUP(Tabla14[[#This Row],[id]],Tabla2[],'aux buscarv'!F$1,FALSE)</f>
        <v>19</v>
      </c>
      <c r="G2212" s="61" t="str">
        <f>VLOOKUP(Tabla14[[#This Row],[id]],Tabla2[],'aux buscarv'!G$1,FALSE)</f>
        <v>DAPPTE</v>
      </c>
      <c r="H2212" s="61" t="str">
        <f>VLOOKUP(Tabla14[[#This Row],[id]],Tabla2[],'aux buscarv'!H$1,FALSE)</f>
        <v>BUENOS AIRES</v>
      </c>
      <c r="I2212" s="61">
        <f>VLOOKUP(Tabla14[[#This Row],[id]],Tabla2[],'aux buscarv'!I$1,FALSE)</f>
        <v>101</v>
      </c>
      <c r="J2212" s="61" t="str">
        <f>VLOOKUP(Tabla14[[#This Row],[id]],Tabla2[],'aux buscarv'!J$1,FALSE)</f>
        <v>LOMAS DE ZAMORA</v>
      </c>
      <c r="K2212" s="61" t="str">
        <f>VLOOKUP(Tabla14[[#This Row],[id]],Tabla2[],'aux buscarv'!K$1,FALSE)</f>
        <v>INGENIERO BUDGE</v>
      </c>
      <c r="L2212" s="61" t="str">
        <f>VLOOKUP(Tabla14[[#This Row],[id]],Tabla2[],'aux buscarv'!L$1,FALSE)</f>
        <v>JARDIN MI PRINCIPITO</v>
      </c>
      <c r="M2212" s="61" t="str">
        <f>VLOOKUP(Tabla14[[#This Row],[id]],Tabla2[],'aux buscarv'!M$1,FALSE)</f>
        <v>CAPITAN RUBEN H MARTEL 904</v>
      </c>
      <c r="N2212" s="62" t="str">
        <f>VLOOKUP(Tabla14[[#This Row],[id]],Tabla2[],'aux buscarv'!N$1,FALSE)</f>
        <v>https://maps.google.com/maps?q=-34.7514863%2C-58.4781709&amp;z=17&amp;hl=es</v>
      </c>
      <c r="O2212" t="s">
        <v>109</v>
      </c>
      <c r="P2212" t="s">
        <v>110</v>
      </c>
      <c r="Q2212" t="s">
        <v>120</v>
      </c>
      <c r="R2212">
        <v>20</v>
      </c>
    </row>
    <row r="2213" spans="1:18" x14ac:dyDescent="0.25">
      <c r="A2213" t="s">
        <v>1183</v>
      </c>
      <c r="B2213" s="46">
        <f>VLOOKUP(Tabla14[[#This Row],[id]],Tabla2[],'aux buscarv'!B$1,FALSE)</f>
        <v>45050</v>
      </c>
      <c r="C2213" s="61">
        <f>VLOOKUP(Tabla14[[#This Row],[id]],Tabla2[],'aux buscarv'!C$1,FALSE)</f>
        <v>4</v>
      </c>
      <c r="D2213" s="61">
        <f>VLOOKUP(Tabla14[[#This Row],[id]],Tabla2[],'aux buscarv'!D$1,FALSE)</f>
        <v>5</v>
      </c>
      <c r="E2213" s="61">
        <f>VLOOKUP(Tabla14[[#This Row],[id]],Tabla2[],'aux buscarv'!E$1,FALSE)</f>
        <v>2023</v>
      </c>
      <c r="F2213" s="61">
        <f>VLOOKUP(Tabla14[[#This Row],[id]],Tabla2[],'aux buscarv'!F$1,FALSE)</f>
        <v>19</v>
      </c>
      <c r="G2213" s="61" t="str">
        <f>VLOOKUP(Tabla14[[#This Row],[id]],Tabla2[],'aux buscarv'!G$1,FALSE)</f>
        <v>DAPPTE</v>
      </c>
      <c r="H2213" s="61" t="str">
        <f>VLOOKUP(Tabla14[[#This Row],[id]],Tabla2[],'aux buscarv'!H$1,FALSE)</f>
        <v>BUENOS AIRES</v>
      </c>
      <c r="I2213" s="61">
        <f>VLOOKUP(Tabla14[[#This Row],[id]],Tabla2[],'aux buscarv'!I$1,FALSE)</f>
        <v>101</v>
      </c>
      <c r="J2213" s="61" t="str">
        <f>VLOOKUP(Tabla14[[#This Row],[id]],Tabla2[],'aux buscarv'!J$1,FALSE)</f>
        <v>LOMAS DE ZAMORA</v>
      </c>
      <c r="K2213" s="61" t="str">
        <f>VLOOKUP(Tabla14[[#This Row],[id]],Tabla2[],'aux buscarv'!K$1,FALSE)</f>
        <v>INGENIERO BUDGE</v>
      </c>
      <c r="L2213" s="61" t="str">
        <f>VLOOKUP(Tabla14[[#This Row],[id]],Tabla2[],'aux buscarv'!L$1,FALSE)</f>
        <v>JARDIN MI PRINCIPITO</v>
      </c>
      <c r="M2213" s="61" t="str">
        <f>VLOOKUP(Tabla14[[#This Row],[id]],Tabla2[],'aux buscarv'!M$1,FALSE)</f>
        <v>CAPITAN RUBEN H MARTEL 904</v>
      </c>
      <c r="N2213" s="62" t="str">
        <f>VLOOKUP(Tabla14[[#This Row],[id]],Tabla2[],'aux buscarv'!N$1,FALSE)</f>
        <v>https://maps.google.com/maps?q=-34.7514863%2C-58.4781709&amp;z=17&amp;hl=es</v>
      </c>
      <c r="O2213" t="s">
        <v>109</v>
      </c>
      <c r="P2213" t="s">
        <v>113</v>
      </c>
      <c r="Q2213" t="s">
        <v>112</v>
      </c>
      <c r="R2213">
        <v>27</v>
      </c>
    </row>
    <row r="2214" spans="1:18" x14ac:dyDescent="0.25">
      <c r="A2214" t="s">
        <v>1183</v>
      </c>
      <c r="B2214" s="46">
        <f>VLOOKUP(Tabla14[[#This Row],[id]],Tabla2[],'aux buscarv'!B$1,FALSE)</f>
        <v>45050</v>
      </c>
      <c r="C2214" s="61">
        <f>VLOOKUP(Tabla14[[#This Row],[id]],Tabla2[],'aux buscarv'!C$1,FALSE)</f>
        <v>4</v>
      </c>
      <c r="D2214" s="61">
        <f>VLOOKUP(Tabla14[[#This Row],[id]],Tabla2[],'aux buscarv'!D$1,FALSE)</f>
        <v>5</v>
      </c>
      <c r="E2214" s="61">
        <f>VLOOKUP(Tabla14[[#This Row],[id]],Tabla2[],'aux buscarv'!E$1,FALSE)</f>
        <v>2023</v>
      </c>
      <c r="F2214" s="61">
        <f>VLOOKUP(Tabla14[[#This Row],[id]],Tabla2[],'aux buscarv'!F$1,FALSE)</f>
        <v>19</v>
      </c>
      <c r="G2214" s="61" t="str">
        <f>VLOOKUP(Tabla14[[#This Row],[id]],Tabla2[],'aux buscarv'!G$1,FALSE)</f>
        <v>DAPPTE</v>
      </c>
      <c r="H2214" s="61" t="str">
        <f>VLOOKUP(Tabla14[[#This Row],[id]],Tabla2[],'aux buscarv'!H$1,FALSE)</f>
        <v>BUENOS AIRES</v>
      </c>
      <c r="I2214" s="61">
        <f>VLOOKUP(Tabla14[[#This Row],[id]],Tabla2[],'aux buscarv'!I$1,FALSE)</f>
        <v>101</v>
      </c>
      <c r="J2214" s="61" t="str">
        <f>VLOOKUP(Tabla14[[#This Row],[id]],Tabla2[],'aux buscarv'!J$1,FALSE)</f>
        <v>LOMAS DE ZAMORA</v>
      </c>
      <c r="K2214" s="61" t="str">
        <f>VLOOKUP(Tabla14[[#This Row],[id]],Tabla2[],'aux buscarv'!K$1,FALSE)</f>
        <v>INGENIERO BUDGE</v>
      </c>
      <c r="L2214" s="61" t="str">
        <f>VLOOKUP(Tabla14[[#This Row],[id]],Tabla2[],'aux buscarv'!L$1,FALSE)</f>
        <v>JARDIN MI PRINCIPITO</v>
      </c>
      <c r="M2214" s="61" t="str">
        <f>VLOOKUP(Tabla14[[#This Row],[id]],Tabla2[],'aux buscarv'!M$1,FALSE)</f>
        <v>CAPITAN RUBEN H MARTEL 904</v>
      </c>
      <c r="N2214" s="62" t="str">
        <f>VLOOKUP(Tabla14[[#This Row],[id]],Tabla2[],'aux buscarv'!N$1,FALSE)</f>
        <v>https://maps.google.com/maps?q=-34.7514863%2C-58.4781709&amp;z=17&amp;hl=es</v>
      </c>
      <c r="O2214" t="s">
        <v>114</v>
      </c>
      <c r="P2214" t="s">
        <v>115</v>
      </c>
      <c r="Q2214" t="s">
        <v>111</v>
      </c>
      <c r="R2214">
        <v>10</v>
      </c>
    </row>
    <row r="2215" spans="1:18" x14ac:dyDescent="0.25">
      <c r="A2215" t="s">
        <v>1183</v>
      </c>
      <c r="B2215" s="46">
        <f>VLOOKUP(Tabla14[[#This Row],[id]],Tabla2[],'aux buscarv'!B$1,FALSE)</f>
        <v>45050</v>
      </c>
      <c r="C2215" s="61">
        <f>VLOOKUP(Tabla14[[#This Row],[id]],Tabla2[],'aux buscarv'!C$1,FALSE)</f>
        <v>4</v>
      </c>
      <c r="D2215" s="61">
        <f>VLOOKUP(Tabla14[[#This Row],[id]],Tabla2[],'aux buscarv'!D$1,FALSE)</f>
        <v>5</v>
      </c>
      <c r="E2215" s="61">
        <f>VLOOKUP(Tabla14[[#This Row],[id]],Tabla2[],'aux buscarv'!E$1,FALSE)</f>
        <v>2023</v>
      </c>
      <c r="F2215" s="61">
        <f>VLOOKUP(Tabla14[[#This Row],[id]],Tabla2[],'aux buscarv'!F$1,FALSE)</f>
        <v>19</v>
      </c>
      <c r="G2215" s="61" t="str">
        <f>VLOOKUP(Tabla14[[#This Row],[id]],Tabla2[],'aux buscarv'!G$1,FALSE)</f>
        <v>DAPPTE</v>
      </c>
      <c r="H2215" s="61" t="str">
        <f>VLOOKUP(Tabla14[[#This Row],[id]],Tabla2[],'aux buscarv'!H$1,FALSE)</f>
        <v>BUENOS AIRES</v>
      </c>
      <c r="I2215" s="61">
        <f>VLOOKUP(Tabla14[[#This Row],[id]],Tabla2[],'aux buscarv'!I$1,FALSE)</f>
        <v>101</v>
      </c>
      <c r="J2215" s="61" t="str">
        <f>VLOOKUP(Tabla14[[#This Row],[id]],Tabla2[],'aux buscarv'!J$1,FALSE)</f>
        <v>LOMAS DE ZAMORA</v>
      </c>
      <c r="K2215" s="61" t="str">
        <f>VLOOKUP(Tabla14[[#This Row],[id]],Tabla2[],'aux buscarv'!K$1,FALSE)</f>
        <v>INGENIERO BUDGE</v>
      </c>
      <c r="L2215" s="61" t="str">
        <f>VLOOKUP(Tabla14[[#This Row],[id]],Tabla2[],'aux buscarv'!L$1,FALSE)</f>
        <v>JARDIN MI PRINCIPITO</v>
      </c>
      <c r="M2215" s="61" t="str">
        <f>VLOOKUP(Tabla14[[#This Row],[id]],Tabla2[],'aux buscarv'!M$1,FALSE)</f>
        <v>CAPITAN RUBEN H MARTEL 904</v>
      </c>
      <c r="N2215" s="62" t="str">
        <f>VLOOKUP(Tabla14[[#This Row],[id]],Tabla2[],'aux buscarv'!N$1,FALSE)</f>
        <v>https://maps.google.com/maps?q=-34.7514863%2C-58.4781709&amp;z=17&amp;hl=es</v>
      </c>
      <c r="O2215" t="s">
        <v>114</v>
      </c>
      <c r="P2215" t="s">
        <v>123</v>
      </c>
      <c r="Q2215" t="s">
        <v>124</v>
      </c>
      <c r="R2215">
        <v>2</v>
      </c>
    </row>
    <row r="2216" spans="1:18" x14ac:dyDescent="0.25">
      <c r="A2216" t="s">
        <v>1183</v>
      </c>
      <c r="B2216" s="46">
        <f>VLOOKUP(Tabla14[[#This Row],[id]],Tabla2[],'aux buscarv'!B$1,FALSE)</f>
        <v>45050</v>
      </c>
      <c r="C2216" s="61">
        <f>VLOOKUP(Tabla14[[#This Row],[id]],Tabla2[],'aux buscarv'!C$1,FALSE)</f>
        <v>4</v>
      </c>
      <c r="D2216" s="61">
        <f>VLOOKUP(Tabla14[[#This Row],[id]],Tabla2[],'aux buscarv'!D$1,FALSE)</f>
        <v>5</v>
      </c>
      <c r="E2216" s="61">
        <f>VLOOKUP(Tabla14[[#This Row],[id]],Tabla2[],'aux buscarv'!E$1,FALSE)</f>
        <v>2023</v>
      </c>
      <c r="F2216" s="61">
        <f>VLOOKUP(Tabla14[[#This Row],[id]],Tabla2[],'aux buscarv'!F$1,FALSE)</f>
        <v>19</v>
      </c>
      <c r="G2216" s="61" t="str">
        <f>VLOOKUP(Tabla14[[#This Row],[id]],Tabla2[],'aux buscarv'!G$1,FALSE)</f>
        <v>DAPPTE</v>
      </c>
      <c r="H2216" s="61" t="str">
        <f>VLOOKUP(Tabla14[[#This Row],[id]],Tabla2[],'aux buscarv'!H$1,FALSE)</f>
        <v>BUENOS AIRES</v>
      </c>
      <c r="I2216" s="61">
        <f>VLOOKUP(Tabla14[[#This Row],[id]],Tabla2[],'aux buscarv'!I$1,FALSE)</f>
        <v>101</v>
      </c>
      <c r="J2216" s="61" t="str">
        <f>VLOOKUP(Tabla14[[#This Row],[id]],Tabla2[],'aux buscarv'!J$1,FALSE)</f>
        <v>LOMAS DE ZAMORA</v>
      </c>
      <c r="K2216" s="61" t="str">
        <f>VLOOKUP(Tabla14[[#This Row],[id]],Tabla2[],'aux buscarv'!K$1,FALSE)</f>
        <v>INGENIERO BUDGE</v>
      </c>
      <c r="L2216" s="61" t="str">
        <f>VLOOKUP(Tabla14[[#This Row],[id]],Tabla2[],'aux buscarv'!L$1,FALSE)</f>
        <v>JARDIN MI PRINCIPITO</v>
      </c>
      <c r="M2216" s="61" t="str">
        <f>VLOOKUP(Tabla14[[#This Row],[id]],Tabla2[],'aux buscarv'!M$1,FALSE)</f>
        <v>CAPITAN RUBEN H MARTEL 904</v>
      </c>
      <c r="N2216" s="62" t="str">
        <f>VLOOKUP(Tabla14[[#This Row],[id]],Tabla2[],'aux buscarv'!N$1,FALSE)</f>
        <v>https://maps.google.com/maps?q=-34.7514863%2C-58.4781709&amp;z=17&amp;hl=es</v>
      </c>
      <c r="O2216" t="s">
        <v>114</v>
      </c>
      <c r="P2216" t="s">
        <v>123</v>
      </c>
      <c r="Q2216" t="s">
        <v>111</v>
      </c>
      <c r="R2216">
        <v>46</v>
      </c>
    </row>
    <row r="2217" spans="1:18" x14ac:dyDescent="0.25">
      <c r="A2217" t="s">
        <v>1201</v>
      </c>
      <c r="B2217" s="46">
        <f>VLOOKUP(Tabla14[[#This Row],[id]],Tabla2[],'aux buscarv'!B$1,FALSE)</f>
        <v>45050</v>
      </c>
      <c r="C2217" s="61">
        <f>VLOOKUP(Tabla14[[#This Row],[id]],Tabla2[],'aux buscarv'!C$1,FALSE)</f>
        <v>4</v>
      </c>
      <c r="D2217" s="61">
        <f>VLOOKUP(Tabla14[[#This Row],[id]],Tabla2[],'aux buscarv'!D$1,FALSE)</f>
        <v>5</v>
      </c>
      <c r="E2217" s="61">
        <f>VLOOKUP(Tabla14[[#This Row],[id]],Tabla2[],'aux buscarv'!E$1,FALSE)</f>
        <v>2023</v>
      </c>
      <c r="F2217" s="61">
        <f>VLOOKUP(Tabla14[[#This Row],[id]],Tabla2[],'aux buscarv'!F$1,FALSE)</f>
        <v>19</v>
      </c>
      <c r="G2217" s="61" t="str">
        <f>VLOOKUP(Tabla14[[#This Row],[id]],Tabla2[],'aux buscarv'!G$1,FALSE)</f>
        <v>ESTAR</v>
      </c>
      <c r="H2217" s="61" t="str">
        <f>VLOOKUP(Tabla14[[#This Row],[id]],Tabla2[],'aux buscarv'!H$1,FALSE)</f>
        <v>BUENOS AIRES</v>
      </c>
      <c r="I2217" s="61">
        <f>VLOOKUP(Tabla14[[#This Row],[id]],Tabla2[],'aux buscarv'!I$1,FALSE)</f>
        <v>102</v>
      </c>
      <c r="J2217" s="61" t="str">
        <f>VLOOKUP(Tabla14[[#This Row],[id]],Tabla2[],'aux buscarv'!J$1,FALSE)</f>
        <v>ITUZAINGO</v>
      </c>
      <c r="K2217" s="61" t="str">
        <f>VLOOKUP(Tabla14[[#This Row],[id]],Tabla2[],'aux buscarv'!K$1,FALSE)</f>
        <v>UDAONDO</v>
      </c>
      <c r="L2217" s="61" t="str">
        <f>VLOOKUP(Tabla14[[#This Row],[id]],Tabla2[],'aux buscarv'!L$1,FALSE)</f>
        <v>PLAZA DEL LAZO</v>
      </c>
      <c r="M2217" s="61" t="str">
        <f>VLOOKUP(Tabla14[[#This Row],[id]],Tabla2[],'aux buscarv'!M$1,FALSE)</f>
        <v>DEL LAZO 4232</v>
      </c>
      <c r="N2217" s="62" t="str">
        <f>VLOOKUP(Tabla14[[#This Row],[id]],Tabla2[],'aux buscarv'!N$1,FALSE)</f>
        <v>https://goo.gl/maps/EYkCT78jcWySRhEH9</v>
      </c>
      <c r="O2217" t="s">
        <v>109</v>
      </c>
      <c r="P2217" t="s">
        <v>110</v>
      </c>
      <c r="Q2217" t="s">
        <v>111</v>
      </c>
      <c r="R2217">
        <v>69</v>
      </c>
    </row>
    <row r="2218" spans="1:18" x14ac:dyDescent="0.25">
      <c r="A2218" t="s">
        <v>1201</v>
      </c>
      <c r="B2218" s="46">
        <f>VLOOKUP(Tabla14[[#This Row],[id]],Tabla2[],'aux buscarv'!B$1,FALSE)</f>
        <v>45050</v>
      </c>
      <c r="C2218" s="61">
        <f>VLOOKUP(Tabla14[[#This Row],[id]],Tabla2[],'aux buscarv'!C$1,FALSE)</f>
        <v>4</v>
      </c>
      <c r="D2218" s="61">
        <f>VLOOKUP(Tabla14[[#This Row],[id]],Tabla2[],'aux buscarv'!D$1,FALSE)</f>
        <v>5</v>
      </c>
      <c r="E2218" s="61">
        <f>VLOOKUP(Tabla14[[#This Row],[id]],Tabla2[],'aux buscarv'!E$1,FALSE)</f>
        <v>2023</v>
      </c>
      <c r="F2218" s="61">
        <f>VLOOKUP(Tabla14[[#This Row],[id]],Tabla2[],'aux buscarv'!F$1,FALSE)</f>
        <v>19</v>
      </c>
      <c r="G2218" s="61" t="str">
        <f>VLOOKUP(Tabla14[[#This Row],[id]],Tabla2[],'aux buscarv'!G$1,FALSE)</f>
        <v>ESTAR</v>
      </c>
      <c r="H2218" s="61" t="str">
        <f>VLOOKUP(Tabla14[[#This Row],[id]],Tabla2[],'aux buscarv'!H$1,FALSE)</f>
        <v>BUENOS AIRES</v>
      </c>
      <c r="I2218" s="61">
        <f>VLOOKUP(Tabla14[[#This Row],[id]],Tabla2[],'aux buscarv'!I$1,FALSE)</f>
        <v>102</v>
      </c>
      <c r="J2218" s="61" t="str">
        <f>VLOOKUP(Tabla14[[#This Row],[id]],Tabla2[],'aux buscarv'!J$1,FALSE)</f>
        <v>ITUZAINGO</v>
      </c>
      <c r="K2218" s="61" t="str">
        <f>VLOOKUP(Tabla14[[#This Row],[id]],Tabla2[],'aux buscarv'!K$1,FALSE)</f>
        <v>UDAONDO</v>
      </c>
      <c r="L2218" s="61" t="str">
        <f>VLOOKUP(Tabla14[[#This Row],[id]],Tabla2[],'aux buscarv'!L$1,FALSE)</f>
        <v>PLAZA DEL LAZO</v>
      </c>
      <c r="M2218" s="61" t="str">
        <f>VLOOKUP(Tabla14[[#This Row],[id]],Tabla2[],'aux buscarv'!M$1,FALSE)</f>
        <v>DEL LAZO 4232</v>
      </c>
      <c r="N2218" s="62" t="str">
        <f>VLOOKUP(Tabla14[[#This Row],[id]],Tabla2[],'aux buscarv'!N$1,FALSE)</f>
        <v>https://goo.gl/maps/EYkCT78jcWySRhEH9</v>
      </c>
      <c r="O2218" t="s">
        <v>109</v>
      </c>
      <c r="P2218" t="s">
        <v>110</v>
      </c>
      <c r="Q2218" t="s">
        <v>112</v>
      </c>
      <c r="R2218">
        <v>155</v>
      </c>
    </row>
    <row r="2219" spans="1:18" x14ac:dyDescent="0.25">
      <c r="A2219" t="s">
        <v>1201</v>
      </c>
      <c r="B2219" s="46">
        <f>VLOOKUP(Tabla14[[#This Row],[id]],Tabla2[],'aux buscarv'!B$1,FALSE)</f>
        <v>45050</v>
      </c>
      <c r="C2219" s="61">
        <f>VLOOKUP(Tabla14[[#This Row],[id]],Tabla2[],'aux buscarv'!C$1,FALSE)</f>
        <v>4</v>
      </c>
      <c r="D2219" s="61">
        <f>VLOOKUP(Tabla14[[#This Row],[id]],Tabla2[],'aux buscarv'!D$1,FALSE)</f>
        <v>5</v>
      </c>
      <c r="E2219" s="61">
        <f>VLOOKUP(Tabla14[[#This Row],[id]],Tabla2[],'aux buscarv'!E$1,FALSE)</f>
        <v>2023</v>
      </c>
      <c r="F2219" s="61">
        <f>VLOOKUP(Tabla14[[#This Row],[id]],Tabla2[],'aux buscarv'!F$1,FALSE)</f>
        <v>19</v>
      </c>
      <c r="G2219" s="61" t="str">
        <f>VLOOKUP(Tabla14[[#This Row],[id]],Tabla2[],'aux buscarv'!G$1,FALSE)</f>
        <v>ESTAR</v>
      </c>
      <c r="H2219" s="61" t="str">
        <f>VLOOKUP(Tabla14[[#This Row],[id]],Tabla2[],'aux buscarv'!H$1,FALSE)</f>
        <v>BUENOS AIRES</v>
      </c>
      <c r="I2219" s="61">
        <f>VLOOKUP(Tabla14[[#This Row],[id]],Tabla2[],'aux buscarv'!I$1,FALSE)</f>
        <v>102</v>
      </c>
      <c r="J2219" s="61" t="str">
        <f>VLOOKUP(Tabla14[[#This Row],[id]],Tabla2[],'aux buscarv'!J$1,FALSE)</f>
        <v>ITUZAINGO</v>
      </c>
      <c r="K2219" s="61" t="str">
        <f>VLOOKUP(Tabla14[[#This Row],[id]],Tabla2[],'aux buscarv'!K$1,FALSE)</f>
        <v>UDAONDO</v>
      </c>
      <c r="L2219" s="61" t="str">
        <f>VLOOKUP(Tabla14[[#This Row],[id]],Tabla2[],'aux buscarv'!L$1,FALSE)</f>
        <v>PLAZA DEL LAZO</v>
      </c>
      <c r="M2219" s="61" t="str">
        <f>VLOOKUP(Tabla14[[#This Row],[id]],Tabla2[],'aux buscarv'!M$1,FALSE)</f>
        <v>DEL LAZO 4232</v>
      </c>
      <c r="N2219" s="62" t="str">
        <f>VLOOKUP(Tabla14[[#This Row],[id]],Tabla2[],'aux buscarv'!N$1,FALSE)</f>
        <v>https://goo.gl/maps/EYkCT78jcWySRhEH9</v>
      </c>
      <c r="O2219" t="s">
        <v>109</v>
      </c>
      <c r="P2219" t="s">
        <v>110</v>
      </c>
      <c r="Q2219" t="s">
        <v>120</v>
      </c>
      <c r="R2219">
        <v>2</v>
      </c>
    </row>
    <row r="2220" spans="1:18" x14ac:dyDescent="0.25">
      <c r="A2220" t="s">
        <v>1201</v>
      </c>
      <c r="B2220" s="46">
        <f>VLOOKUP(Tabla14[[#This Row],[id]],Tabla2[],'aux buscarv'!B$1,FALSE)</f>
        <v>45050</v>
      </c>
      <c r="C2220" s="61">
        <f>VLOOKUP(Tabla14[[#This Row],[id]],Tabla2[],'aux buscarv'!C$1,FALSE)</f>
        <v>4</v>
      </c>
      <c r="D2220" s="61">
        <f>VLOOKUP(Tabla14[[#This Row],[id]],Tabla2[],'aux buscarv'!D$1,FALSE)</f>
        <v>5</v>
      </c>
      <c r="E2220" s="61">
        <f>VLOOKUP(Tabla14[[#This Row],[id]],Tabla2[],'aux buscarv'!E$1,FALSE)</f>
        <v>2023</v>
      </c>
      <c r="F2220" s="61">
        <f>VLOOKUP(Tabla14[[#This Row],[id]],Tabla2[],'aux buscarv'!F$1,FALSE)</f>
        <v>19</v>
      </c>
      <c r="G2220" s="61" t="str">
        <f>VLOOKUP(Tabla14[[#This Row],[id]],Tabla2[],'aux buscarv'!G$1,FALSE)</f>
        <v>ESTAR</v>
      </c>
      <c r="H2220" s="61" t="str">
        <f>VLOOKUP(Tabla14[[#This Row],[id]],Tabla2[],'aux buscarv'!H$1,FALSE)</f>
        <v>BUENOS AIRES</v>
      </c>
      <c r="I2220" s="61">
        <f>VLOOKUP(Tabla14[[#This Row],[id]],Tabla2[],'aux buscarv'!I$1,FALSE)</f>
        <v>102</v>
      </c>
      <c r="J2220" s="61" t="str">
        <f>VLOOKUP(Tabla14[[#This Row],[id]],Tabla2[],'aux buscarv'!J$1,FALSE)</f>
        <v>ITUZAINGO</v>
      </c>
      <c r="K2220" s="61" t="str">
        <f>VLOOKUP(Tabla14[[#This Row],[id]],Tabla2[],'aux buscarv'!K$1,FALSE)</f>
        <v>UDAONDO</v>
      </c>
      <c r="L2220" s="61" t="str">
        <f>VLOOKUP(Tabla14[[#This Row],[id]],Tabla2[],'aux buscarv'!L$1,FALSE)</f>
        <v>PLAZA DEL LAZO</v>
      </c>
      <c r="M2220" s="61" t="str">
        <f>VLOOKUP(Tabla14[[#This Row],[id]],Tabla2[],'aux buscarv'!M$1,FALSE)</f>
        <v>DEL LAZO 4232</v>
      </c>
      <c r="N2220" s="62" t="str">
        <f>VLOOKUP(Tabla14[[#This Row],[id]],Tabla2[],'aux buscarv'!N$1,FALSE)</f>
        <v>https://goo.gl/maps/EYkCT78jcWySRhEH9</v>
      </c>
      <c r="O2220" t="s">
        <v>109</v>
      </c>
      <c r="P2220" t="s">
        <v>113</v>
      </c>
      <c r="Q2220" t="s">
        <v>112</v>
      </c>
      <c r="R2220">
        <v>41</v>
      </c>
    </row>
    <row r="2221" spans="1:18" x14ac:dyDescent="0.25">
      <c r="A2221" t="s">
        <v>1201</v>
      </c>
      <c r="B2221" s="46">
        <f>VLOOKUP(Tabla14[[#This Row],[id]],Tabla2[],'aux buscarv'!B$1,FALSE)</f>
        <v>45050</v>
      </c>
      <c r="C2221" s="61">
        <f>VLOOKUP(Tabla14[[#This Row],[id]],Tabla2[],'aux buscarv'!C$1,FALSE)</f>
        <v>4</v>
      </c>
      <c r="D2221" s="61">
        <f>VLOOKUP(Tabla14[[#This Row],[id]],Tabla2[],'aux buscarv'!D$1,FALSE)</f>
        <v>5</v>
      </c>
      <c r="E2221" s="61">
        <f>VLOOKUP(Tabla14[[#This Row],[id]],Tabla2[],'aux buscarv'!E$1,FALSE)</f>
        <v>2023</v>
      </c>
      <c r="F2221" s="61">
        <f>VLOOKUP(Tabla14[[#This Row],[id]],Tabla2[],'aux buscarv'!F$1,FALSE)</f>
        <v>19</v>
      </c>
      <c r="G2221" s="61" t="str">
        <f>VLOOKUP(Tabla14[[#This Row],[id]],Tabla2[],'aux buscarv'!G$1,FALSE)</f>
        <v>ESTAR</v>
      </c>
      <c r="H2221" s="61" t="str">
        <f>VLOOKUP(Tabla14[[#This Row],[id]],Tabla2[],'aux buscarv'!H$1,FALSE)</f>
        <v>BUENOS AIRES</v>
      </c>
      <c r="I2221" s="61">
        <f>VLOOKUP(Tabla14[[#This Row],[id]],Tabla2[],'aux buscarv'!I$1,FALSE)</f>
        <v>102</v>
      </c>
      <c r="J2221" s="61" t="str">
        <f>VLOOKUP(Tabla14[[#This Row],[id]],Tabla2[],'aux buscarv'!J$1,FALSE)</f>
        <v>ITUZAINGO</v>
      </c>
      <c r="K2221" s="61" t="str">
        <f>VLOOKUP(Tabla14[[#This Row],[id]],Tabla2[],'aux buscarv'!K$1,FALSE)</f>
        <v>UDAONDO</v>
      </c>
      <c r="L2221" s="61" t="str">
        <f>VLOOKUP(Tabla14[[#This Row],[id]],Tabla2[],'aux buscarv'!L$1,FALSE)</f>
        <v>PLAZA DEL LAZO</v>
      </c>
      <c r="M2221" s="61" t="str">
        <f>VLOOKUP(Tabla14[[#This Row],[id]],Tabla2[],'aux buscarv'!M$1,FALSE)</f>
        <v>DEL LAZO 4232</v>
      </c>
      <c r="N2221" s="62" t="str">
        <f>VLOOKUP(Tabla14[[#This Row],[id]],Tabla2[],'aux buscarv'!N$1,FALSE)</f>
        <v>https://goo.gl/maps/EYkCT78jcWySRhEH9</v>
      </c>
      <c r="O2221" t="s">
        <v>114</v>
      </c>
      <c r="P2221" t="s">
        <v>115</v>
      </c>
      <c r="Q2221" t="s">
        <v>111</v>
      </c>
      <c r="R2221">
        <v>39</v>
      </c>
    </row>
    <row r="2222" spans="1:18" x14ac:dyDescent="0.25">
      <c r="A2222" t="s">
        <v>1201</v>
      </c>
      <c r="B2222" s="46">
        <f>VLOOKUP(Tabla14[[#This Row],[id]],Tabla2[],'aux buscarv'!B$1,FALSE)</f>
        <v>45050</v>
      </c>
      <c r="C2222" s="61">
        <f>VLOOKUP(Tabla14[[#This Row],[id]],Tabla2[],'aux buscarv'!C$1,FALSE)</f>
        <v>4</v>
      </c>
      <c r="D2222" s="61">
        <f>VLOOKUP(Tabla14[[#This Row],[id]],Tabla2[],'aux buscarv'!D$1,FALSE)</f>
        <v>5</v>
      </c>
      <c r="E2222" s="61">
        <f>VLOOKUP(Tabla14[[#This Row],[id]],Tabla2[],'aux buscarv'!E$1,FALSE)</f>
        <v>2023</v>
      </c>
      <c r="F2222" s="61">
        <f>VLOOKUP(Tabla14[[#This Row],[id]],Tabla2[],'aux buscarv'!F$1,FALSE)</f>
        <v>19</v>
      </c>
      <c r="G2222" s="61" t="str">
        <f>VLOOKUP(Tabla14[[#This Row],[id]],Tabla2[],'aux buscarv'!G$1,FALSE)</f>
        <v>ESTAR</v>
      </c>
      <c r="H2222" s="61" t="str">
        <f>VLOOKUP(Tabla14[[#This Row],[id]],Tabla2[],'aux buscarv'!H$1,FALSE)</f>
        <v>BUENOS AIRES</v>
      </c>
      <c r="I2222" s="61">
        <f>VLOOKUP(Tabla14[[#This Row],[id]],Tabla2[],'aux buscarv'!I$1,FALSE)</f>
        <v>102</v>
      </c>
      <c r="J2222" s="61" t="str">
        <f>VLOOKUP(Tabla14[[#This Row],[id]],Tabla2[],'aux buscarv'!J$1,FALSE)</f>
        <v>ITUZAINGO</v>
      </c>
      <c r="K2222" s="61" t="str">
        <f>VLOOKUP(Tabla14[[#This Row],[id]],Tabla2[],'aux buscarv'!K$1,FALSE)</f>
        <v>UDAONDO</v>
      </c>
      <c r="L2222" s="61" t="str">
        <f>VLOOKUP(Tabla14[[#This Row],[id]],Tabla2[],'aux buscarv'!L$1,FALSE)</f>
        <v>PLAZA DEL LAZO</v>
      </c>
      <c r="M2222" s="61" t="str">
        <f>VLOOKUP(Tabla14[[#This Row],[id]],Tabla2[],'aux buscarv'!M$1,FALSE)</f>
        <v>DEL LAZO 4232</v>
      </c>
      <c r="N2222" s="62" t="str">
        <f>VLOOKUP(Tabla14[[#This Row],[id]],Tabla2[],'aux buscarv'!N$1,FALSE)</f>
        <v>https://goo.gl/maps/EYkCT78jcWySRhEH9</v>
      </c>
      <c r="O2222" t="s">
        <v>114</v>
      </c>
      <c r="P2222" t="s">
        <v>123</v>
      </c>
      <c r="Q2222" t="s">
        <v>124</v>
      </c>
      <c r="R2222">
        <v>5</v>
      </c>
    </row>
    <row r="2223" spans="1:18" x14ac:dyDescent="0.25">
      <c r="A2223" t="s">
        <v>1201</v>
      </c>
      <c r="B2223" s="46">
        <f>VLOOKUP(Tabla14[[#This Row],[id]],Tabla2[],'aux buscarv'!B$1,FALSE)</f>
        <v>45050</v>
      </c>
      <c r="C2223" s="61">
        <f>VLOOKUP(Tabla14[[#This Row],[id]],Tabla2[],'aux buscarv'!C$1,FALSE)</f>
        <v>4</v>
      </c>
      <c r="D2223" s="61">
        <f>VLOOKUP(Tabla14[[#This Row],[id]],Tabla2[],'aux buscarv'!D$1,FALSE)</f>
        <v>5</v>
      </c>
      <c r="E2223" s="61">
        <f>VLOOKUP(Tabla14[[#This Row],[id]],Tabla2[],'aux buscarv'!E$1,FALSE)</f>
        <v>2023</v>
      </c>
      <c r="F2223" s="61">
        <f>VLOOKUP(Tabla14[[#This Row],[id]],Tabla2[],'aux buscarv'!F$1,FALSE)</f>
        <v>19</v>
      </c>
      <c r="G2223" s="61" t="str">
        <f>VLOOKUP(Tabla14[[#This Row],[id]],Tabla2[],'aux buscarv'!G$1,FALSE)</f>
        <v>ESTAR</v>
      </c>
      <c r="H2223" s="61" t="str">
        <f>VLOOKUP(Tabla14[[#This Row],[id]],Tabla2[],'aux buscarv'!H$1,FALSE)</f>
        <v>BUENOS AIRES</v>
      </c>
      <c r="I2223" s="61">
        <f>VLOOKUP(Tabla14[[#This Row],[id]],Tabla2[],'aux buscarv'!I$1,FALSE)</f>
        <v>102</v>
      </c>
      <c r="J2223" s="61" t="str">
        <f>VLOOKUP(Tabla14[[#This Row],[id]],Tabla2[],'aux buscarv'!J$1,FALSE)</f>
        <v>ITUZAINGO</v>
      </c>
      <c r="K2223" s="61" t="str">
        <f>VLOOKUP(Tabla14[[#This Row],[id]],Tabla2[],'aux buscarv'!K$1,FALSE)</f>
        <v>UDAONDO</v>
      </c>
      <c r="L2223" s="61" t="str">
        <f>VLOOKUP(Tabla14[[#This Row],[id]],Tabla2[],'aux buscarv'!L$1,FALSE)</f>
        <v>PLAZA DEL LAZO</v>
      </c>
      <c r="M2223" s="61" t="str">
        <f>VLOOKUP(Tabla14[[#This Row],[id]],Tabla2[],'aux buscarv'!M$1,FALSE)</f>
        <v>DEL LAZO 4232</v>
      </c>
      <c r="N2223" s="62" t="str">
        <f>VLOOKUP(Tabla14[[#This Row],[id]],Tabla2[],'aux buscarv'!N$1,FALSE)</f>
        <v>https://goo.gl/maps/EYkCT78jcWySRhEH9</v>
      </c>
      <c r="O2223" t="s">
        <v>114</v>
      </c>
      <c r="P2223" t="s">
        <v>123</v>
      </c>
      <c r="Q2223" t="s">
        <v>111</v>
      </c>
      <c r="R2223">
        <v>55</v>
      </c>
    </row>
    <row r="2224" spans="1:18" x14ac:dyDescent="0.25">
      <c r="A2224" t="s">
        <v>1201</v>
      </c>
      <c r="B2224" s="46">
        <f>VLOOKUP(Tabla14[[#This Row],[id]],Tabla2[],'aux buscarv'!B$1,FALSE)</f>
        <v>45050</v>
      </c>
      <c r="C2224" s="61">
        <f>VLOOKUP(Tabla14[[#This Row],[id]],Tabla2[],'aux buscarv'!C$1,FALSE)</f>
        <v>4</v>
      </c>
      <c r="D2224" s="61">
        <f>VLOOKUP(Tabla14[[#This Row],[id]],Tabla2[],'aux buscarv'!D$1,FALSE)</f>
        <v>5</v>
      </c>
      <c r="E2224" s="61">
        <f>VLOOKUP(Tabla14[[#This Row],[id]],Tabla2[],'aux buscarv'!E$1,FALSE)</f>
        <v>2023</v>
      </c>
      <c r="F2224" s="61">
        <f>VLOOKUP(Tabla14[[#This Row],[id]],Tabla2[],'aux buscarv'!F$1,FALSE)</f>
        <v>19</v>
      </c>
      <c r="G2224" s="61" t="str">
        <f>VLOOKUP(Tabla14[[#This Row],[id]],Tabla2[],'aux buscarv'!G$1,FALSE)</f>
        <v>ESTAR</v>
      </c>
      <c r="H2224" s="61" t="str">
        <f>VLOOKUP(Tabla14[[#This Row],[id]],Tabla2[],'aux buscarv'!H$1,FALSE)</f>
        <v>BUENOS AIRES</v>
      </c>
      <c r="I2224" s="61">
        <f>VLOOKUP(Tabla14[[#This Row],[id]],Tabla2[],'aux buscarv'!I$1,FALSE)</f>
        <v>102</v>
      </c>
      <c r="J2224" s="61" t="str">
        <f>VLOOKUP(Tabla14[[#This Row],[id]],Tabla2[],'aux buscarv'!J$1,FALSE)</f>
        <v>ITUZAINGO</v>
      </c>
      <c r="K2224" s="61" t="str">
        <f>VLOOKUP(Tabla14[[#This Row],[id]],Tabla2[],'aux buscarv'!K$1,FALSE)</f>
        <v>UDAONDO</v>
      </c>
      <c r="L2224" s="61" t="str">
        <f>VLOOKUP(Tabla14[[#This Row],[id]],Tabla2[],'aux buscarv'!L$1,FALSE)</f>
        <v>PLAZA DEL LAZO</v>
      </c>
      <c r="M2224" s="61" t="str">
        <f>VLOOKUP(Tabla14[[#This Row],[id]],Tabla2[],'aux buscarv'!M$1,FALSE)</f>
        <v>DEL LAZO 4232</v>
      </c>
      <c r="N2224" s="62" t="str">
        <f>VLOOKUP(Tabla14[[#This Row],[id]],Tabla2[],'aux buscarv'!N$1,FALSE)</f>
        <v>https://goo.gl/maps/EYkCT78jcWySRhEH9</v>
      </c>
      <c r="O2224" t="s">
        <v>129</v>
      </c>
      <c r="P2224" t="s">
        <v>1022</v>
      </c>
      <c r="Q2224" t="s">
        <v>111</v>
      </c>
      <c r="R2224">
        <v>11</v>
      </c>
    </row>
    <row r="2225" spans="1:18" x14ac:dyDescent="0.25">
      <c r="A2225" t="s">
        <v>1201</v>
      </c>
      <c r="B2225" s="46">
        <f>VLOOKUP(Tabla14[[#This Row],[id]],Tabla2[],'aux buscarv'!B$1,FALSE)</f>
        <v>45050</v>
      </c>
      <c r="C2225" s="61">
        <f>VLOOKUP(Tabla14[[#This Row],[id]],Tabla2[],'aux buscarv'!C$1,FALSE)</f>
        <v>4</v>
      </c>
      <c r="D2225" s="61">
        <f>VLOOKUP(Tabla14[[#This Row],[id]],Tabla2[],'aux buscarv'!D$1,FALSE)</f>
        <v>5</v>
      </c>
      <c r="E2225" s="61">
        <f>VLOOKUP(Tabla14[[#This Row],[id]],Tabla2[],'aux buscarv'!E$1,FALSE)</f>
        <v>2023</v>
      </c>
      <c r="F2225" s="61">
        <f>VLOOKUP(Tabla14[[#This Row],[id]],Tabla2[],'aux buscarv'!F$1,FALSE)</f>
        <v>19</v>
      </c>
      <c r="G2225" s="61" t="str">
        <f>VLOOKUP(Tabla14[[#This Row],[id]],Tabla2[],'aux buscarv'!G$1,FALSE)</f>
        <v>ESTAR</v>
      </c>
      <c r="H2225" s="61" t="str">
        <f>VLOOKUP(Tabla14[[#This Row],[id]],Tabla2[],'aux buscarv'!H$1,FALSE)</f>
        <v>BUENOS AIRES</v>
      </c>
      <c r="I2225" s="61">
        <f>VLOOKUP(Tabla14[[#This Row],[id]],Tabla2[],'aux buscarv'!I$1,FALSE)</f>
        <v>102</v>
      </c>
      <c r="J2225" s="61" t="str">
        <f>VLOOKUP(Tabla14[[#This Row],[id]],Tabla2[],'aux buscarv'!J$1,FALSE)</f>
        <v>ITUZAINGO</v>
      </c>
      <c r="K2225" s="61" t="str">
        <f>VLOOKUP(Tabla14[[#This Row],[id]],Tabla2[],'aux buscarv'!K$1,FALSE)</f>
        <v>UDAONDO</v>
      </c>
      <c r="L2225" s="61" t="str">
        <f>VLOOKUP(Tabla14[[#This Row],[id]],Tabla2[],'aux buscarv'!L$1,FALSE)</f>
        <v>PLAZA DEL LAZO</v>
      </c>
      <c r="M2225" s="61" t="str">
        <f>VLOOKUP(Tabla14[[#This Row],[id]],Tabla2[],'aux buscarv'!M$1,FALSE)</f>
        <v>DEL LAZO 4232</v>
      </c>
      <c r="N2225" s="62" t="str">
        <f>VLOOKUP(Tabla14[[#This Row],[id]],Tabla2[],'aux buscarv'!N$1,FALSE)</f>
        <v>https://goo.gl/maps/EYkCT78jcWySRhEH9</v>
      </c>
      <c r="O2225" t="s">
        <v>129</v>
      </c>
      <c r="P2225" t="s">
        <v>1022</v>
      </c>
      <c r="Q2225" t="s">
        <v>131</v>
      </c>
      <c r="R2225">
        <v>3</v>
      </c>
    </row>
    <row r="2226" spans="1:18" x14ac:dyDescent="0.25">
      <c r="A2226" t="s">
        <v>1201</v>
      </c>
      <c r="B2226" s="46">
        <f>VLOOKUP(Tabla14[[#This Row],[id]],Tabla2[],'aux buscarv'!B$1,FALSE)</f>
        <v>45050</v>
      </c>
      <c r="C2226" s="61">
        <f>VLOOKUP(Tabla14[[#This Row],[id]],Tabla2[],'aux buscarv'!C$1,FALSE)</f>
        <v>4</v>
      </c>
      <c r="D2226" s="61">
        <f>VLOOKUP(Tabla14[[#This Row],[id]],Tabla2[],'aux buscarv'!D$1,FALSE)</f>
        <v>5</v>
      </c>
      <c r="E2226" s="61">
        <f>VLOOKUP(Tabla14[[#This Row],[id]],Tabla2[],'aux buscarv'!E$1,FALSE)</f>
        <v>2023</v>
      </c>
      <c r="F2226" s="61">
        <f>VLOOKUP(Tabla14[[#This Row],[id]],Tabla2[],'aux buscarv'!F$1,FALSE)</f>
        <v>19</v>
      </c>
      <c r="G2226" s="61" t="str">
        <f>VLOOKUP(Tabla14[[#This Row],[id]],Tabla2[],'aux buscarv'!G$1,FALSE)</f>
        <v>ESTAR</v>
      </c>
      <c r="H2226" s="61" t="str">
        <f>VLOOKUP(Tabla14[[#This Row],[id]],Tabla2[],'aux buscarv'!H$1,FALSE)</f>
        <v>BUENOS AIRES</v>
      </c>
      <c r="I2226" s="61">
        <f>VLOOKUP(Tabla14[[#This Row],[id]],Tabla2[],'aux buscarv'!I$1,FALSE)</f>
        <v>102</v>
      </c>
      <c r="J2226" s="61" t="str">
        <f>VLOOKUP(Tabla14[[#This Row],[id]],Tabla2[],'aux buscarv'!J$1,FALSE)</f>
        <v>ITUZAINGO</v>
      </c>
      <c r="K2226" s="61" t="str">
        <f>VLOOKUP(Tabla14[[#This Row],[id]],Tabla2[],'aux buscarv'!K$1,FALSE)</f>
        <v>UDAONDO</v>
      </c>
      <c r="L2226" s="61" t="str">
        <f>VLOOKUP(Tabla14[[#This Row],[id]],Tabla2[],'aux buscarv'!L$1,FALSE)</f>
        <v>PLAZA DEL LAZO</v>
      </c>
      <c r="M2226" s="61" t="str">
        <f>VLOOKUP(Tabla14[[#This Row],[id]],Tabla2[],'aux buscarv'!M$1,FALSE)</f>
        <v>DEL LAZO 4232</v>
      </c>
      <c r="N2226" s="62" t="str">
        <f>VLOOKUP(Tabla14[[#This Row],[id]],Tabla2[],'aux buscarv'!N$1,FALSE)</f>
        <v>https://goo.gl/maps/EYkCT78jcWySRhEH9</v>
      </c>
      <c r="O2226" t="s">
        <v>129</v>
      </c>
      <c r="P2226" t="s">
        <v>1022</v>
      </c>
      <c r="Q2226" t="s">
        <v>132</v>
      </c>
      <c r="R2226">
        <v>5</v>
      </c>
    </row>
    <row r="2227" spans="1:18" x14ac:dyDescent="0.25">
      <c r="A2227" t="s">
        <v>1201</v>
      </c>
      <c r="B2227" s="46">
        <f>VLOOKUP(Tabla14[[#This Row],[id]],Tabla2[],'aux buscarv'!B$1,FALSE)</f>
        <v>45050</v>
      </c>
      <c r="C2227" s="61">
        <f>VLOOKUP(Tabla14[[#This Row],[id]],Tabla2[],'aux buscarv'!C$1,FALSE)</f>
        <v>4</v>
      </c>
      <c r="D2227" s="61">
        <f>VLOOKUP(Tabla14[[#This Row],[id]],Tabla2[],'aux buscarv'!D$1,FALSE)</f>
        <v>5</v>
      </c>
      <c r="E2227" s="61">
        <f>VLOOKUP(Tabla14[[#This Row],[id]],Tabla2[],'aux buscarv'!E$1,FALSE)</f>
        <v>2023</v>
      </c>
      <c r="F2227" s="61">
        <f>VLOOKUP(Tabla14[[#This Row],[id]],Tabla2[],'aux buscarv'!F$1,FALSE)</f>
        <v>19</v>
      </c>
      <c r="G2227" s="61" t="str">
        <f>VLOOKUP(Tabla14[[#This Row],[id]],Tabla2[],'aux buscarv'!G$1,FALSE)</f>
        <v>ESTAR</v>
      </c>
      <c r="H2227" s="61" t="str">
        <f>VLOOKUP(Tabla14[[#This Row],[id]],Tabla2[],'aux buscarv'!H$1,FALSE)</f>
        <v>BUENOS AIRES</v>
      </c>
      <c r="I2227" s="61">
        <f>VLOOKUP(Tabla14[[#This Row],[id]],Tabla2[],'aux buscarv'!I$1,FALSE)</f>
        <v>102</v>
      </c>
      <c r="J2227" s="61" t="str">
        <f>VLOOKUP(Tabla14[[#This Row],[id]],Tabla2[],'aux buscarv'!J$1,FALSE)</f>
        <v>ITUZAINGO</v>
      </c>
      <c r="K2227" s="61" t="str">
        <f>VLOOKUP(Tabla14[[#This Row],[id]],Tabla2[],'aux buscarv'!K$1,FALSE)</f>
        <v>UDAONDO</v>
      </c>
      <c r="L2227" s="61" t="str">
        <f>VLOOKUP(Tabla14[[#This Row],[id]],Tabla2[],'aux buscarv'!L$1,FALSE)</f>
        <v>PLAZA DEL LAZO</v>
      </c>
      <c r="M2227" s="61" t="str">
        <f>VLOOKUP(Tabla14[[#This Row],[id]],Tabla2[],'aux buscarv'!M$1,FALSE)</f>
        <v>DEL LAZO 4232</v>
      </c>
      <c r="N2227" s="62" t="str">
        <f>VLOOKUP(Tabla14[[#This Row],[id]],Tabla2[],'aux buscarv'!N$1,FALSE)</f>
        <v>https://goo.gl/maps/EYkCT78jcWySRhEH9</v>
      </c>
      <c r="O2227" t="s">
        <v>129</v>
      </c>
      <c r="P2227" t="s">
        <v>1022</v>
      </c>
      <c r="Q2227" t="s">
        <v>133</v>
      </c>
      <c r="R2227">
        <v>3</v>
      </c>
    </row>
    <row r="2228" spans="1:18" x14ac:dyDescent="0.25">
      <c r="A2228" t="s">
        <v>1201</v>
      </c>
      <c r="B2228" s="46">
        <f>VLOOKUP(Tabla14[[#This Row],[id]],Tabla2[],'aux buscarv'!B$1,FALSE)</f>
        <v>45050</v>
      </c>
      <c r="C2228" s="61">
        <f>VLOOKUP(Tabla14[[#This Row],[id]],Tabla2[],'aux buscarv'!C$1,FALSE)</f>
        <v>4</v>
      </c>
      <c r="D2228" s="61">
        <f>VLOOKUP(Tabla14[[#This Row],[id]],Tabla2[],'aux buscarv'!D$1,FALSE)</f>
        <v>5</v>
      </c>
      <c r="E2228" s="61">
        <f>VLOOKUP(Tabla14[[#This Row],[id]],Tabla2[],'aux buscarv'!E$1,FALSE)</f>
        <v>2023</v>
      </c>
      <c r="F2228" s="61">
        <f>VLOOKUP(Tabla14[[#This Row],[id]],Tabla2[],'aux buscarv'!F$1,FALSE)</f>
        <v>19</v>
      </c>
      <c r="G2228" s="61" t="str">
        <f>VLOOKUP(Tabla14[[#This Row],[id]],Tabla2[],'aux buscarv'!G$1,FALSE)</f>
        <v>ESTAR</v>
      </c>
      <c r="H2228" s="61" t="str">
        <f>VLOOKUP(Tabla14[[#This Row],[id]],Tabla2[],'aux buscarv'!H$1,FALSE)</f>
        <v>BUENOS AIRES</v>
      </c>
      <c r="I2228" s="61">
        <f>VLOOKUP(Tabla14[[#This Row],[id]],Tabla2[],'aux buscarv'!I$1,FALSE)</f>
        <v>102</v>
      </c>
      <c r="J2228" s="61" t="str">
        <f>VLOOKUP(Tabla14[[#This Row],[id]],Tabla2[],'aux buscarv'!J$1,FALSE)</f>
        <v>ITUZAINGO</v>
      </c>
      <c r="K2228" s="61" t="str">
        <f>VLOOKUP(Tabla14[[#This Row],[id]],Tabla2[],'aux buscarv'!K$1,FALSE)</f>
        <v>UDAONDO</v>
      </c>
      <c r="L2228" s="61" t="str">
        <f>VLOOKUP(Tabla14[[#This Row],[id]],Tabla2[],'aux buscarv'!L$1,FALSE)</f>
        <v>PLAZA DEL LAZO</v>
      </c>
      <c r="M2228" s="61" t="str">
        <f>VLOOKUP(Tabla14[[#This Row],[id]],Tabla2[],'aux buscarv'!M$1,FALSE)</f>
        <v>DEL LAZO 4232</v>
      </c>
      <c r="N2228" s="62" t="str">
        <f>VLOOKUP(Tabla14[[#This Row],[id]],Tabla2[],'aux buscarv'!N$1,FALSE)</f>
        <v>https://goo.gl/maps/EYkCT78jcWySRhEH9</v>
      </c>
      <c r="O2228" t="s">
        <v>129</v>
      </c>
      <c r="P2228" t="s">
        <v>1023</v>
      </c>
      <c r="Q2228" t="s">
        <v>111</v>
      </c>
      <c r="R2228">
        <v>19</v>
      </c>
    </row>
    <row r="2229" spans="1:18" x14ac:dyDescent="0.25">
      <c r="A2229" t="s">
        <v>1201</v>
      </c>
      <c r="B2229" s="46">
        <f>VLOOKUP(Tabla14[[#This Row],[id]],Tabla2[],'aux buscarv'!B$1,FALSE)</f>
        <v>45050</v>
      </c>
      <c r="C2229" s="61">
        <f>VLOOKUP(Tabla14[[#This Row],[id]],Tabla2[],'aux buscarv'!C$1,FALSE)</f>
        <v>4</v>
      </c>
      <c r="D2229" s="61">
        <f>VLOOKUP(Tabla14[[#This Row],[id]],Tabla2[],'aux buscarv'!D$1,FALSE)</f>
        <v>5</v>
      </c>
      <c r="E2229" s="61">
        <f>VLOOKUP(Tabla14[[#This Row],[id]],Tabla2[],'aux buscarv'!E$1,FALSE)</f>
        <v>2023</v>
      </c>
      <c r="F2229" s="61">
        <f>VLOOKUP(Tabla14[[#This Row],[id]],Tabla2[],'aux buscarv'!F$1,FALSE)</f>
        <v>19</v>
      </c>
      <c r="G2229" s="61" t="str">
        <f>VLOOKUP(Tabla14[[#This Row],[id]],Tabla2[],'aux buscarv'!G$1,FALSE)</f>
        <v>ESTAR</v>
      </c>
      <c r="H2229" s="61" t="str">
        <f>VLOOKUP(Tabla14[[#This Row],[id]],Tabla2[],'aux buscarv'!H$1,FALSE)</f>
        <v>BUENOS AIRES</v>
      </c>
      <c r="I2229" s="61">
        <f>VLOOKUP(Tabla14[[#This Row],[id]],Tabla2[],'aux buscarv'!I$1,FALSE)</f>
        <v>102</v>
      </c>
      <c r="J2229" s="61" t="str">
        <f>VLOOKUP(Tabla14[[#This Row],[id]],Tabla2[],'aux buscarv'!J$1,FALSE)</f>
        <v>ITUZAINGO</v>
      </c>
      <c r="K2229" s="61" t="str">
        <f>VLOOKUP(Tabla14[[#This Row],[id]],Tabla2[],'aux buscarv'!K$1,FALSE)</f>
        <v>UDAONDO</v>
      </c>
      <c r="L2229" s="61" t="str">
        <f>VLOOKUP(Tabla14[[#This Row],[id]],Tabla2[],'aux buscarv'!L$1,FALSE)</f>
        <v>PLAZA DEL LAZO</v>
      </c>
      <c r="M2229" s="61" t="str">
        <f>VLOOKUP(Tabla14[[#This Row],[id]],Tabla2[],'aux buscarv'!M$1,FALSE)</f>
        <v>DEL LAZO 4232</v>
      </c>
      <c r="N2229" s="62" t="str">
        <f>VLOOKUP(Tabla14[[#This Row],[id]],Tabla2[],'aux buscarv'!N$1,FALSE)</f>
        <v>https://goo.gl/maps/EYkCT78jcWySRhEH9</v>
      </c>
      <c r="O2229" t="s">
        <v>129</v>
      </c>
      <c r="P2229" t="s">
        <v>1025</v>
      </c>
      <c r="Q2229" t="s">
        <v>111</v>
      </c>
      <c r="R2229">
        <v>14</v>
      </c>
    </row>
    <row r="2230" spans="1:18" x14ac:dyDescent="0.25">
      <c r="A2230" t="s">
        <v>1201</v>
      </c>
      <c r="B2230" s="46">
        <f>VLOOKUP(Tabla14[[#This Row],[id]],Tabla2[],'aux buscarv'!B$1,FALSE)</f>
        <v>45050</v>
      </c>
      <c r="C2230" s="61">
        <f>VLOOKUP(Tabla14[[#This Row],[id]],Tabla2[],'aux buscarv'!C$1,FALSE)</f>
        <v>4</v>
      </c>
      <c r="D2230" s="61">
        <f>VLOOKUP(Tabla14[[#This Row],[id]],Tabla2[],'aux buscarv'!D$1,FALSE)</f>
        <v>5</v>
      </c>
      <c r="E2230" s="61">
        <f>VLOOKUP(Tabla14[[#This Row],[id]],Tabla2[],'aux buscarv'!E$1,FALSE)</f>
        <v>2023</v>
      </c>
      <c r="F2230" s="61">
        <f>VLOOKUP(Tabla14[[#This Row],[id]],Tabla2[],'aux buscarv'!F$1,FALSE)</f>
        <v>19</v>
      </c>
      <c r="G2230" s="61" t="str">
        <f>VLOOKUP(Tabla14[[#This Row],[id]],Tabla2[],'aux buscarv'!G$1,FALSE)</f>
        <v>ESTAR</v>
      </c>
      <c r="H2230" s="61" t="str">
        <f>VLOOKUP(Tabla14[[#This Row],[id]],Tabla2[],'aux buscarv'!H$1,FALSE)</f>
        <v>BUENOS AIRES</v>
      </c>
      <c r="I2230" s="61">
        <f>VLOOKUP(Tabla14[[#This Row],[id]],Tabla2[],'aux buscarv'!I$1,FALSE)</f>
        <v>102</v>
      </c>
      <c r="J2230" s="61" t="str">
        <f>VLOOKUP(Tabla14[[#This Row],[id]],Tabla2[],'aux buscarv'!J$1,FALSE)</f>
        <v>ITUZAINGO</v>
      </c>
      <c r="K2230" s="61" t="str">
        <f>VLOOKUP(Tabla14[[#This Row],[id]],Tabla2[],'aux buscarv'!K$1,FALSE)</f>
        <v>UDAONDO</v>
      </c>
      <c r="L2230" s="61" t="str">
        <f>VLOOKUP(Tabla14[[#This Row],[id]],Tabla2[],'aux buscarv'!L$1,FALSE)</f>
        <v>PLAZA DEL LAZO</v>
      </c>
      <c r="M2230" s="61" t="str">
        <f>VLOOKUP(Tabla14[[#This Row],[id]],Tabla2[],'aux buscarv'!M$1,FALSE)</f>
        <v>DEL LAZO 4232</v>
      </c>
      <c r="N2230" s="62" t="str">
        <f>VLOOKUP(Tabla14[[#This Row],[id]],Tabla2[],'aux buscarv'!N$1,FALSE)</f>
        <v>https://goo.gl/maps/EYkCT78jcWySRhEH9</v>
      </c>
      <c r="O2230" t="s">
        <v>129</v>
      </c>
      <c r="P2230" t="s">
        <v>137</v>
      </c>
      <c r="Q2230" t="s">
        <v>111</v>
      </c>
      <c r="R2230">
        <v>16</v>
      </c>
    </row>
    <row r="2231" spans="1:18" x14ac:dyDescent="0.25">
      <c r="A2231" t="s">
        <v>1201</v>
      </c>
      <c r="B2231" s="46">
        <f>VLOOKUP(Tabla14[[#This Row],[id]],Tabla2[],'aux buscarv'!B$1,FALSE)</f>
        <v>45050</v>
      </c>
      <c r="C2231" s="61">
        <f>VLOOKUP(Tabla14[[#This Row],[id]],Tabla2[],'aux buscarv'!C$1,FALSE)</f>
        <v>4</v>
      </c>
      <c r="D2231" s="61">
        <f>VLOOKUP(Tabla14[[#This Row],[id]],Tabla2[],'aux buscarv'!D$1,FALSE)</f>
        <v>5</v>
      </c>
      <c r="E2231" s="61">
        <f>VLOOKUP(Tabla14[[#This Row],[id]],Tabla2[],'aux buscarv'!E$1,FALSE)</f>
        <v>2023</v>
      </c>
      <c r="F2231" s="61">
        <f>VLOOKUP(Tabla14[[#This Row],[id]],Tabla2[],'aux buscarv'!F$1,FALSE)</f>
        <v>19</v>
      </c>
      <c r="G2231" s="61" t="str">
        <f>VLOOKUP(Tabla14[[#This Row],[id]],Tabla2[],'aux buscarv'!G$1,FALSE)</f>
        <v>ESTAR</v>
      </c>
      <c r="H2231" s="61" t="str">
        <f>VLOOKUP(Tabla14[[#This Row],[id]],Tabla2[],'aux buscarv'!H$1,FALSE)</f>
        <v>BUENOS AIRES</v>
      </c>
      <c r="I2231" s="61">
        <f>VLOOKUP(Tabla14[[#This Row],[id]],Tabla2[],'aux buscarv'!I$1,FALSE)</f>
        <v>102</v>
      </c>
      <c r="J2231" s="61" t="str">
        <f>VLOOKUP(Tabla14[[#This Row],[id]],Tabla2[],'aux buscarv'!J$1,FALSE)</f>
        <v>ITUZAINGO</v>
      </c>
      <c r="K2231" s="61" t="str">
        <f>VLOOKUP(Tabla14[[#This Row],[id]],Tabla2[],'aux buscarv'!K$1,FALSE)</f>
        <v>UDAONDO</v>
      </c>
      <c r="L2231" s="61" t="str">
        <f>VLOOKUP(Tabla14[[#This Row],[id]],Tabla2[],'aux buscarv'!L$1,FALSE)</f>
        <v>PLAZA DEL LAZO</v>
      </c>
      <c r="M2231" s="61" t="str">
        <f>VLOOKUP(Tabla14[[#This Row],[id]],Tabla2[],'aux buscarv'!M$1,FALSE)</f>
        <v>DEL LAZO 4232</v>
      </c>
      <c r="N2231" s="62" t="str">
        <f>VLOOKUP(Tabla14[[#This Row],[id]],Tabla2[],'aux buscarv'!N$1,FALSE)</f>
        <v>https://goo.gl/maps/EYkCT78jcWySRhEH9</v>
      </c>
      <c r="O2231" t="s">
        <v>129</v>
      </c>
      <c r="P2231" t="s">
        <v>137</v>
      </c>
      <c r="Q2231" t="s">
        <v>138</v>
      </c>
      <c r="R2231">
        <v>6</v>
      </c>
    </row>
    <row r="2232" spans="1:18" x14ac:dyDescent="0.25">
      <c r="A2232" t="s">
        <v>1201</v>
      </c>
      <c r="B2232" s="46">
        <f>VLOOKUP(Tabla14[[#This Row],[id]],Tabla2[],'aux buscarv'!B$1,FALSE)</f>
        <v>45050</v>
      </c>
      <c r="C2232" s="61">
        <f>VLOOKUP(Tabla14[[#This Row],[id]],Tabla2[],'aux buscarv'!C$1,FALSE)</f>
        <v>4</v>
      </c>
      <c r="D2232" s="61">
        <f>VLOOKUP(Tabla14[[#This Row],[id]],Tabla2[],'aux buscarv'!D$1,FALSE)</f>
        <v>5</v>
      </c>
      <c r="E2232" s="61">
        <f>VLOOKUP(Tabla14[[#This Row],[id]],Tabla2[],'aux buscarv'!E$1,FALSE)</f>
        <v>2023</v>
      </c>
      <c r="F2232" s="61">
        <f>VLOOKUP(Tabla14[[#This Row],[id]],Tabla2[],'aux buscarv'!F$1,FALSE)</f>
        <v>19</v>
      </c>
      <c r="G2232" s="61" t="str">
        <f>VLOOKUP(Tabla14[[#This Row],[id]],Tabla2[],'aux buscarv'!G$1,FALSE)</f>
        <v>ESTAR</v>
      </c>
      <c r="H2232" s="61" t="str">
        <f>VLOOKUP(Tabla14[[#This Row],[id]],Tabla2[],'aux buscarv'!H$1,FALSE)</f>
        <v>BUENOS AIRES</v>
      </c>
      <c r="I2232" s="61">
        <f>VLOOKUP(Tabla14[[#This Row],[id]],Tabla2[],'aux buscarv'!I$1,FALSE)</f>
        <v>102</v>
      </c>
      <c r="J2232" s="61" t="str">
        <f>VLOOKUP(Tabla14[[#This Row],[id]],Tabla2[],'aux buscarv'!J$1,FALSE)</f>
        <v>ITUZAINGO</v>
      </c>
      <c r="K2232" s="61" t="str">
        <f>VLOOKUP(Tabla14[[#This Row],[id]],Tabla2[],'aux buscarv'!K$1,FALSE)</f>
        <v>UDAONDO</v>
      </c>
      <c r="L2232" s="61" t="str">
        <f>VLOOKUP(Tabla14[[#This Row],[id]],Tabla2[],'aux buscarv'!L$1,FALSE)</f>
        <v>PLAZA DEL LAZO</v>
      </c>
      <c r="M2232" s="61" t="str">
        <f>VLOOKUP(Tabla14[[#This Row],[id]],Tabla2[],'aux buscarv'!M$1,FALSE)</f>
        <v>DEL LAZO 4232</v>
      </c>
      <c r="N2232" s="62" t="str">
        <f>VLOOKUP(Tabla14[[#This Row],[id]],Tabla2[],'aux buscarv'!N$1,FALSE)</f>
        <v>https://goo.gl/maps/EYkCT78jcWySRhEH9</v>
      </c>
      <c r="O2232" t="s">
        <v>129</v>
      </c>
      <c r="P2232" t="s">
        <v>137</v>
      </c>
      <c r="Q2232" t="s">
        <v>140</v>
      </c>
      <c r="R2232">
        <v>13</v>
      </c>
    </row>
    <row r="2233" spans="1:18" x14ac:dyDescent="0.25">
      <c r="A2233" t="s">
        <v>1201</v>
      </c>
      <c r="B2233" s="46">
        <f>VLOOKUP(Tabla14[[#This Row],[id]],Tabla2[],'aux buscarv'!B$1,FALSE)</f>
        <v>45050</v>
      </c>
      <c r="C2233" s="61">
        <f>VLOOKUP(Tabla14[[#This Row],[id]],Tabla2[],'aux buscarv'!C$1,FALSE)</f>
        <v>4</v>
      </c>
      <c r="D2233" s="61">
        <f>VLOOKUP(Tabla14[[#This Row],[id]],Tabla2[],'aux buscarv'!D$1,FALSE)</f>
        <v>5</v>
      </c>
      <c r="E2233" s="61">
        <f>VLOOKUP(Tabla14[[#This Row],[id]],Tabla2[],'aux buscarv'!E$1,FALSE)</f>
        <v>2023</v>
      </c>
      <c r="F2233" s="61">
        <f>VLOOKUP(Tabla14[[#This Row],[id]],Tabla2[],'aux buscarv'!F$1,FALSE)</f>
        <v>19</v>
      </c>
      <c r="G2233" s="61" t="str">
        <f>VLOOKUP(Tabla14[[#This Row],[id]],Tabla2[],'aux buscarv'!G$1,FALSE)</f>
        <v>ESTAR</v>
      </c>
      <c r="H2233" s="61" t="str">
        <f>VLOOKUP(Tabla14[[#This Row],[id]],Tabla2[],'aux buscarv'!H$1,FALSE)</f>
        <v>BUENOS AIRES</v>
      </c>
      <c r="I2233" s="61">
        <f>VLOOKUP(Tabla14[[#This Row],[id]],Tabla2[],'aux buscarv'!I$1,FALSE)</f>
        <v>102</v>
      </c>
      <c r="J2233" s="61" t="str">
        <f>VLOOKUP(Tabla14[[#This Row],[id]],Tabla2[],'aux buscarv'!J$1,FALSE)</f>
        <v>ITUZAINGO</v>
      </c>
      <c r="K2233" s="61" t="str">
        <f>VLOOKUP(Tabla14[[#This Row],[id]],Tabla2[],'aux buscarv'!K$1,FALSE)</f>
        <v>UDAONDO</v>
      </c>
      <c r="L2233" s="61" t="str">
        <f>VLOOKUP(Tabla14[[#This Row],[id]],Tabla2[],'aux buscarv'!L$1,FALSE)</f>
        <v>PLAZA DEL LAZO</v>
      </c>
      <c r="M2233" s="61" t="str">
        <f>VLOOKUP(Tabla14[[#This Row],[id]],Tabla2[],'aux buscarv'!M$1,FALSE)</f>
        <v>DEL LAZO 4232</v>
      </c>
      <c r="N2233" s="62" t="str">
        <f>VLOOKUP(Tabla14[[#This Row],[id]],Tabla2[],'aux buscarv'!N$1,FALSE)</f>
        <v>https://goo.gl/maps/EYkCT78jcWySRhEH9</v>
      </c>
      <c r="O2233" t="s">
        <v>129</v>
      </c>
      <c r="P2233" t="s">
        <v>137</v>
      </c>
      <c r="Q2233" t="s">
        <v>141</v>
      </c>
      <c r="R2233">
        <v>23</v>
      </c>
    </row>
    <row r="2234" spans="1:18" x14ac:dyDescent="0.25">
      <c r="A2234" t="s">
        <v>1201</v>
      </c>
      <c r="B2234" s="46">
        <f>VLOOKUP(Tabla14[[#This Row],[id]],Tabla2[],'aux buscarv'!B$1,FALSE)</f>
        <v>45050</v>
      </c>
      <c r="C2234" s="61">
        <f>VLOOKUP(Tabla14[[#This Row],[id]],Tabla2[],'aux buscarv'!C$1,FALSE)</f>
        <v>4</v>
      </c>
      <c r="D2234" s="61">
        <f>VLOOKUP(Tabla14[[#This Row],[id]],Tabla2[],'aux buscarv'!D$1,FALSE)</f>
        <v>5</v>
      </c>
      <c r="E2234" s="61">
        <f>VLOOKUP(Tabla14[[#This Row],[id]],Tabla2[],'aux buscarv'!E$1,FALSE)</f>
        <v>2023</v>
      </c>
      <c r="F2234" s="61">
        <f>VLOOKUP(Tabla14[[#This Row],[id]],Tabla2[],'aux buscarv'!F$1,FALSE)</f>
        <v>19</v>
      </c>
      <c r="G2234" s="61" t="str">
        <f>VLOOKUP(Tabla14[[#This Row],[id]],Tabla2[],'aux buscarv'!G$1,FALSE)</f>
        <v>ESTAR</v>
      </c>
      <c r="H2234" s="61" t="str">
        <f>VLOOKUP(Tabla14[[#This Row],[id]],Tabla2[],'aux buscarv'!H$1,FALSE)</f>
        <v>BUENOS AIRES</v>
      </c>
      <c r="I2234" s="61">
        <f>VLOOKUP(Tabla14[[#This Row],[id]],Tabla2[],'aux buscarv'!I$1,FALSE)</f>
        <v>102</v>
      </c>
      <c r="J2234" s="61" t="str">
        <f>VLOOKUP(Tabla14[[#This Row],[id]],Tabla2[],'aux buscarv'!J$1,FALSE)</f>
        <v>ITUZAINGO</v>
      </c>
      <c r="K2234" s="61" t="str">
        <f>VLOOKUP(Tabla14[[#This Row],[id]],Tabla2[],'aux buscarv'!K$1,FALSE)</f>
        <v>UDAONDO</v>
      </c>
      <c r="L2234" s="61" t="str">
        <f>VLOOKUP(Tabla14[[#This Row],[id]],Tabla2[],'aux buscarv'!L$1,FALSE)</f>
        <v>PLAZA DEL LAZO</v>
      </c>
      <c r="M2234" s="61" t="str">
        <f>VLOOKUP(Tabla14[[#This Row],[id]],Tabla2[],'aux buscarv'!M$1,FALSE)</f>
        <v>DEL LAZO 4232</v>
      </c>
      <c r="N2234" s="62" t="str">
        <f>VLOOKUP(Tabla14[[#This Row],[id]],Tabla2[],'aux buscarv'!N$1,FALSE)</f>
        <v>https://goo.gl/maps/EYkCT78jcWySRhEH9</v>
      </c>
      <c r="O2234" t="s">
        <v>129</v>
      </c>
      <c r="P2234" t="s">
        <v>137</v>
      </c>
      <c r="Q2234" t="s">
        <v>134</v>
      </c>
      <c r="R2234">
        <v>5</v>
      </c>
    </row>
    <row r="2235" spans="1:18" x14ac:dyDescent="0.25">
      <c r="A2235" t="s">
        <v>1201</v>
      </c>
      <c r="B2235" s="46">
        <f>VLOOKUP(Tabla14[[#This Row],[id]],Tabla2[],'aux buscarv'!B$1,FALSE)</f>
        <v>45050</v>
      </c>
      <c r="C2235" s="61">
        <f>VLOOKUP(Tabla14[[#This Row],[id]],Tabla2[],'aux buscarv'!C$1,FALSE)</f>
        <v>4</v>
      </c>
      <c r="D2235" s="61">
        <f>VLOOKUP(Tabla14[[#This Row],[id]],Tabla2[],'aux buscarv'!D$1,FALSE)</f>
        <v>5</v>
      </c>
      <c r="E2235" s="61">
        <f>VLOOKUP(Tabla14[[#This Row],[id]],Tabla2[],'aux buscarv'!E$1,FALSE)</f>
        <v>2023</v>
      </c>
      <c r="F2235" s="61">
        <f>VLOOKUP(Tabla14[[#This Row],[id]],Tabla2[],'aux buscarv'!F$1,FALSE)</f>
        <v>19</v>
      </c>
      <c r="G2235" s="61" t="str">
        <f>VLOOKUP(Tabla14[[#This Row],[id]],Tabla2[],'aux buscarv'!G$1,FALSE)</f>
        <v>ESTAR</v>
      </c>
      <c r="H2235" s="61" t="str">
        <f>VLOOKUP(Tabla14[[#This Row],[id]],Tabla2[],'aux buscarv'!H$1,FALSE)</f>
        <v>BUENOS AIRES</v>
      </c>
      <c r="I2235" s="61">
        <f>VLOOKUP(Tabla14[[#This Row],[id]],Tabla2[],'aux buscarv'!I$1,FALSE)</f>
        <v>102</v>
      </c>
      <c r="J2235" s="61" t="str">
        <f>VLOOKUP(Tabla14[[#This Row],[id]],Tabla2[],'aux buscarv'!J$1,FALSE)</f>
        <v>ITUZAINGO</v>
      </c>
      <c r="K2235" s="61" t="str">
        <f>VLOOKUP(Tabla14[[#This Row],[id]],Tabla2[],'aux buscarv'!K$1,FALSE)</f>
        <v>UDAONDO</v>
      </c>
      <c r="L2235" s="61" t="str">
        <f>VLOOKUP(Tabla14[[#This Row],[id]],Tabla2[],'aux buscarv'!L$1,FALSE)</f>
        <v>PLAZA DEL LAZO</v>
      </c>
      <c r="M2235" s="61" t="str">
        <f>VLOOKUP(Tabla14[[#This Row],[id]],Tabla2[],'aux buscarv'!M$1,FALSE)</f>
        <v>DEL LAZO 4232</v>
      </c>
      <c r="N2235" s="62" t="str">
        <f>VLOOKUP(Tabla14[[#This Row],[id]],Tabla2[],'aux buscarv'!N$1,FALSE)</f>
        <v>https://goo.gl/maps/EYkCT78jcWySRhEH9</v>
      </c>
      <c r="O2235" t="s">
        <v>129</v>
      </c>
      <c r="P2235" t="s">
        <v>281</v>
      </c>
      <c r="Q2235" t="s">
        <v>111</v>
      </c>
      <c r="R2235">
        <v>26</v>
      </c>
    </row>
    <row r="2236" spans="1:18" x14ac:dyDescent="0.25">
      <c r="A2236" t="s">
        <v>1201</v>
      </c>
      <c r="B2236" s="46">
        <f>VLOOKUP(Tabla14[[#This Row],[id]],Tabla2[],'aux buscarv'!B$1,FALSE)</f>
        <v>45050</v>
      </c>
      <c r="C2236" s="61">
        <f>VLOOKUP(Tabla14[[#This Row],[id]],Tabla2[],'aux buscarv'!C$1,FALSE)</f>
        <v>4</v>
      </c>
      <c r="D2236" s="61">
        <f>VLOOKUP(Tabla14[[#This Row],[id]],Tabla2[],'aux buscarv'!D$1,FALSE)</f>
        <v>5</v>
      </c>
      <c r="E2236" s="61">
        <f>VLOOKUP(Tabla14[[#This Row],[id]],Tabla2[],'aux buscarv'!E$1,FALSE)</f>
        <v>2023</v>
      </c>
      <c r="F2236" s="61">
        <f>VLOOKUP(Tabla14[[#This Row],[id]],Tabla2[],'aux buscarv'!F$1,FALSE)</f>
        <v>19</v>
      </c>
      <c r="G2236" s="61" t="str">
        <f>VLOOKUP(Tabla14[[#This Row],[id]],Tabla2[],'aux buscarv'!G$1,FALSE)</f>
        <v>ESTAR</v>
      </c>
      <c r="H2236" s="61" t="str">
        <f>VLOOKUP(Tabla14[[#This Row],[id]],Tabla2[],'aux buscarv'!H$1,FALSE)</f>
        <v>BUENOS AIRES</v>
      </c>
      <c r="I2236" s="61">
        <f>VLOOKUP(Tabla14[[#This Row],[id]],Tabla2[],'aux buscarv'!I$1,FALSE)</f>
        <v>102</v>
      </c>
      <c r="J2236" s="61" t="str">
        <f>VLOOKUP(Tabla14[[#This Row],[id]],Tabla2[],'aux buscarv'!J$1,FALSE)</f>
        <v>ITUZAINGO</v>
      </c>
      <c r="K2236" s="61" t="str">
        <f>VLOOKUP(Tabla14[[#This Row],[id]],Tabla2[],'aux buscarv'!K$1,FALSE)</f>
        <v>UDAONDO</v>
      </c>
      <c r="L2236" s="61" t="str">
        <f>VLOOKUP(Tabla14[[#This Row],[id]],Tabla2[],'aux buscarv'!L$1,FALSE)</f>
        <v>PLAZA DEL LAZO</v>
      </c>
      <c r="M2236" s="61" t="str">
        <f>VLOOKUP(Tabla14[[#This Row],[id]],Tabla2[],'aux buscarv'!M$1,FALSE)</f>
        <v>DEL LAZO 4232</v>
      </c>
      <c r="N2236" s="62" t="str">
        <f>VLOOKUP(Tabla14[[#This Row],[id]],Tabla2[],'aux buscarv'!N$1,FALSE)</f>
        <v>https://goo.gl/maps/EYkCT78jcWySRhEH9</v>
      </c>
      <c r="O2236" t="s">
        <v>129</v>
      </c>
      <c r="P2236" t="s">
        <v>281</v>
      </c>
      <c r="Q2236" t="s">
        <v>138</v>
      </c>
      <c r="R2236">
        <v>15</v>
      </c>
    </row>
    <row r="2237" spans="1:18" x14ac:dyDescent="0.25">
      <c r="A2237" t="s">
        <v>1201</v>
      </c>
      <c r="B2237" s="46">
        <f>VLOOKUP(Tabla14[[#This Row],[id]],Tabla2[],'aux buscarv'!B$1,FALSE)</f>
        <v>45050</v>
      </c>
      <c r="C2237" s="61">
        <f>VLOOKUP(Tabla14[[#This Row],[id]],Tabla2[],'aux buscarv'!C$1,FALSE)</f>
        <v>4</v>
      </c>
      <c r="D2237" s="61">
        <f>VLOOKUP(Tabla14[[#This Row],[id]],Tabla2[],'aux buscarv'!D$1,FALSE)</f>
        <v>5</v>
      </c>
      <c r="E2237" s="61">
        <f>VLOOKUP(Tabla14[[#This Row],[id]],Tabla2[],'aux buscarv'!E$1,FALSE)</f>
        <v>2023</v>
      </c>
      <c r="F2237" s="61">
        <f>VLOOKUP(Tabla14[[#This Row],[id]],Tabla2[],'aux buscarv'!F$1,FALSE)</f>
        <v>19</v>
      </c>
      <c r="G2237" s="61" t="str">
        <f>VLOOKUP(Tabla14[[#This Row],[id]],Tabla2[],'aux buscarv'!G$1,FALSE)</f>
        <v>ESTAR</v>
      </c>
      <c r="H2237" s="61" t="str">
        <f>VLOOKUP(Tabla14[[#This Row],[id]],Tabla2[],'aux buscarv'!H$1,FALSE)</f>
        <v>BUENOS AIRES</v>
      </c>
      <c r="I2237" s="61">
        <f>VLOOKUP(Tabla14[[#This Row],[id]],Tabla2[],'aux buscarv'!I$1,FALSE)</f>
        <v>102</v>
      </c>
      <c r="J2237" s="61" t="str">
        <f>VLOOKUP(Tabla14[[#This Row],[id]],Tabla2[],'aux buscarv'!J$1,FALSE)</f>
        <v>ITUZAINGO</v>
      </c>
      <c r="K2237" s="61" t="str">
        <f>VLOOKUP(Tabla14[[#This Row],[id]],Tabla2[],'aux buscarv'!K$1,FALSE)</f>
        <v>UDAONDO</v>
      </c>
      <c r="L2237" s="61" t="str">
        <f>VLOOKUP(Tabla14[[#This Row],[id]],Tabla2[],'aux buscarv'!L$1,FALSE)</f>
        <v>PLAZA DEL LAZO</v>
      </c>
      <c r="M2237" s="61" t="str">
        <f>VLOOKUP(Tabla14[[#This Row],[id]],Tabla2[],'aux buscarv'!M$1,FALSE)</f>
        <v>DEL LAZO 4232</v>
      </c>
      <c r="N2237" s="62" t="str">
        <f>VLOOKUP(Tabla14[[#This Row],[id]],Tabla2[],'aux buscarv'!N$1,FALSE)</f>
        <v>https://goo.gl/maps/EYkCT78jcWySRhEH9</v>
      </c>
      <c r="O2237" t="s">
        <v>144</v>
      </c>
      <c r="P2237" t="s">
        <v>145</v>
      </c>
      <c r="Q2237" t="s">
        <v>111</v>
      </c>
      <c r="R2237">
        <v>27</v>
      </c>
    </row>
    <row r="2238" spans="1:18" x14ac:dyDescent="0.25">
      <c r="A2238" t="s">
        <v>1201</v>
      </c>
      <c r="B2238" s="46">
        <f>VLOOKUP(Tabla14[[#This Row],[id]],Tabla2[],'aux buscarv'!B$1,FALSE)</f>
        <v>45050</v>
      </c>
      <c r="C2238" s="61">
        <f>VLOOKUP(Tabla14[[#This Row],[id]],Tabla2[],'aux buscarv'!C$1,FALSE)</f>
        <v>4</v>
      </c>
      <c r="D2238" s="61">
        <f>VLOOKUP(Tabla14[[#This Row],[id]],Tabla2[],'aux buscarv'!D$1,FALSE)</f>
        <v>5</v>
      </c>
      <c r="E2238" s="61">
        <f>VLOOKUP(Tabla14[[#This Row],[id]],Tabla2[],'aux buscarv'!E$1,FALSE)</f>
        <v>2023</v>
      </c>
      <c r="F2238" s="61">
        <f>VLOOKUP(Tabla14[[#This Row],[id]],Tabla2[],'aux buscarv'!F$1,FALSE)</f>
        <v>19</v>
      </c>
      <c r="G2238" s="61" t="str">
        <f>VLOOKUP(Tabla14[[#This Row],[id]],Tabla2[],'aux buscarv'!G$1,FALSE)</f>
        <v>ESTAR</v>
      </c>
      <c r="H2238" s="61" t="str">
        <f>VLOOKUP(Tabla14[[#This Row],[id]],Tabla2[],'aux buscarv'!H$1,FALSE)</f>
        <v>BUENOS AIRES</v>
      </c>
      <c r="I2238" s="61">
        <f>VLOOKUP(Tabla14[[#This Row],[id]],Tabla2[],'aux buscarv'!I$1,FALSE)</f>
        <v>102</v>
      </c>
      <c r="J2238" s="61" t="str">
        <f>VLOOKUP(Tabla14[[#This Row],[id]],Tabla2[],'aux buscarv'!J$1,FALSE)</f>
        <v>ITUZAINGO</v>
      </c>
      <c r="K2238" s="61" t="str">
        <f>VLOOKUP(Tabla14[[#This Row],[id]],Tabla2[],'aux buscarv'!K$1,FALSE)</f>
        <v>UDAONDO</v>
      </c>
      <c r="L2238" s="61" t="str">
        <f>VLOOKUP(Tabla14[[#This Row],[id]],Tabla2[],'aux buscarv'!L$1,FALSE)</f>
        <v>PLAZA DEL LAZO</v>
      </c>
      <c r="M2238" s="61" t="str">
        <f>VLOOKUP(Tabla14[[#This Row],[id]],Tabla2[],'aux buscarv'!M$1,FALSE)</f>
        <v>DEL LAZO 4232</v>
      </c>
      <c r="N2238" s="62" t="str">
        <f>VLOOKUP(Tabla14[[#This Row],[id]],Tabla2[],'aux buscarv'!N$1,FALSE)</f>
        <v>https://goo.gl/maps/EYkCT78jcWySRhEH9</v>
      </c>
      <c r="O2238" t="s">
        <v>144</v>
      </c>
      <c r="P2238" t="s">
        <v>145</v>
      </c>
      <c r="Q2238" t="s">
        <v>146</v>
      </c>
      <c r="R2238">
        <v>114</v>
      </c>
    </row>
    <row r="2239" spans="1:18" x14ac:dyDescent="0.25">
      <c r="A2239" t="s">
        <v>1201</v>
      </c>
      <c r="B2239" s="46">
        <f>VLOOKUP(Tabla14[[#This Row],[id]],Tabla2[],'aux buscarv'!B$1,FALSE)</f>
        <v>45050</v>
      </c>
      <c r="C2239" s="61">
        <f>VLOOKUP(Tabla14[[#This Row],[id]],Tabla2[],'aux buscarv'!C$1,FALSE)</f>
        <v>4</v>
      </c>
      <c r="D2239" s="61">
        <f>VLOOKUP(Tabla14[[#This Row],[id]],Tabla2[],'aux buscarv'!D$1,FALSE)</f>
        <v>5</v>
      </c>
      <c r="E2239" s="61">
        <f>VLOOKUP(Tabla14[[#This Row],[id]],Tabla2[],'aux buscarv'!E$1,FALSE)</f>
        <v>2023</v>
      </c>
      <c r="F2239" s="61">
        <f>VLOOKUP(Tabla14[[#This Row],[id]],Tabla2[],'aux buscarv'!F$1,FALSE)</f>
        <v>19</v>
      </c>
      <c r="G2239" s="61" t="str">
        <f>VLOOKUP(Tabla14[[#This Row],[id]],Tabla2[],'aux buscarv'!G$1,FALSE)</f>
        <v>ESTAR</v>
      </c>
      <c r="H2239" s="61" t="str">
        <f>VLOOKUP(Tabla14[[#This Row],[id]],Tabla2[],'aux buscarv'!H$1,FALSE)</f>
        <v>BUENOS AIRES</v>
      </c>
      <c r="I2239" s="61">
        <f>VLOOKUP(Tabla14[[#This Row],[id]],Tabla2[],'aux buscarv'!I$1,FALSE)</f>
        <v>102</v>
      </c>
      <c r="J2239" s="61" t="str">
        <f>VLOOKUP(Tabla14[[#This Row],[id]],Tabla2[],'aux buscarv'!J$1,FALSE)</f>
        <v>ITUZAINGO</v>
      </c>
      <c r="K2239" s="61" t="str">
        <f>VLOOKUP(Tabla14[[#This Row],[id]],Tabla2[],'aux buscarv'!K$1,FALSE)</f>
        <v>UDAONDO</v>
      </c>
      <c r="L2239" s="61" t="str">
        <f>VLOOKUP(Tabla14[[#This Row],[id]],Tabla2[],'aux buscarv'!L$1,FALSE)</f>
        <v>PLAZA DEL LAZO</v>
      </c>
      <c r="M2239" s="61" t="str">
        <f>VLOOKUP(Tabla14[[#This Row],[id]],Tabla2[],'aux buscarv'!M$1,FALSE)</f>
        <v>DEL LAZO 4232</v>
      </c>
      <c r="N2239" s="62" t="str">
        <f>VLOOKUP(Tabla14[[#This Row],[id]],Tabla2[],'aux buscarv'!N$1,FALSE)</f>
        <v>https://goo.gl/maps/EYkCT78jcWySRhEH9</v>
      </c>
      <c r="O2239" t="s">
        <v>151</v>
      </c>
      <c r="P2239" t="s">
        <v>151</v>
      </c>
      <c r="Q2239" t="s">
        <v>111</v>
      </c>
      <c r="R2239">
        <v>47</v>
      </c>
    </row>
    <row r="2240" spans="1:18" x14ac:dyDescent="0.25">
      <c r="A2240" t="s">
        <v>1201</v>
      </c>
      <c r="B2240" s="46">
        <f>VLOOKUP(Tabla14[[#This Row],[id]],Tabla2[],'aux buscarv'!B$1,FALSE)</f>
        <v>45050</v>
      </c>
      <c r="C2240" s="61">
        <f>VLOOKUP(Tabla14[[#This Row],[id]],Tabla2[],'aux buscarv'!C$1,FALSE)</f>
        <v>4</v>
      </c>
      <c r="D2240" s="61">
        <f>VLOOKUP(Tabla14[[#This Row],[id]],Tabla2[],'aux buscarv'!D$1,FALSE)</f>
        <v>5</v>
      </c>
      <c r="E2240" s="61">
        <f>VLOOKUP(Tabla14[[#This Row],[id]],Tabla2[],'aux buscarv'!E$1,FALSE)</f>
        <v>2023</v>
      </c>
      <c r="F2240" s="61">
        <f>VLOOKUP(Tabla14[[#This Row],[id]],Tabla2[],'aux buscarv'!F$1,FALSE)</f>
        <v>19</v>
      </c>
      <c r="G2240" s="61" t="str">
        <f>VLOOKUP(Tabla14[[#This Row],[id]],Tabla2[],'aux buscarv'!G$1,FALSE)</f>
        <v>ESTAR</v>
      </c>
      <c r="H2240" s="61" t="str">
        <f>VLOOKUP(Tabla14[[#This Row],[id]],Tabla2[],'aux buscarv'!H$1,FALSE)</f>
        <v>BUENOS AIRES</v>
      </c>
      <c r="I2240" s="61">
        <f>VLOOKUP(Tabla14[[#This Row],[id]],Tabla2[],'aux buscarv'!I$1,FALSE)</f>
        <v>102</v>
      </c>
      <c r="J2240" s="61" t="str">
        <f>VLOOKUP(Tabla14[[#This Row],[id]],Tabla2[],'aux buscarv'!J$1,FALSE)</f>
        <v>ITUZAINGO</v>
      </c>
      <c r="K2240" s="61" t="str">
        <f>VLOOKUP(Tabla14[[#This Row],[id]],Tabla2[],'aux buscarv'!K$1,FALSE)</f>
        <v>UDAONDO</v>
      </c>
      <c r="L2240" s="61" t="str">
        <f>VLOOKUP(Tabla14[[#This Row],[id]],Tabla2[],'aux buscarv'!L$1,FALSE)</f>
        <v>PLAZA DEL LAZO</v>
      </c>
      <c r="M2240" s="61" t="str">
        <f>VLOOKUP(Tabla14[[#This Row],[id]],Tabla2[],'aux buscarv'!M$1,FALSE)</f>
        <v>DEL LAZO 4232</v>
      </c>
      <c r="N2240" s="62" t="str">
        <f>VLOOKUP(Tabla14[[#This Row],[id]],Tabla2[],'aux buscarv'!N$1,FALSE)</f>
        <v>https://goo.gl/maps/EYkCT78jcWySRhEH9</v>
      </c>
      <c r="O2240" t="s">
        <v>151</v>
      </c>
      <c r="P2240" t="s">
        <v>151</v>
      </c>
      <c r="Q2240" t="s">
        <v>142</v>
      </c>
      <c r="R2240">
        <v>64</v>
      </c>
    </row>
    <row r="2241" spans="1:18" x14ac:dyDescent="0.25">
      <c r="A2241" t="s">
        <v>1201</v>
      </c>
      <c r="B2241" s="46">
        <f>VLOOKUP(Tabla14[[#This Row],[id]],Tabla2[],'aux buscarv'!B$1,FALSE)</f>
        <v>45050</v>
      </c>
      <c r="C2241" s="61">
        <f>VLOOKUP(Tabla14[[#This Row],[id]],Tabla2[],'aux buscarv'!C$1,FALSE)</f>
        <v>4</v>
      </c>
      <c r="D2241" s="61">
        <f>VLOOKUP(Tabla14[[#This Row],[id]],Tabla2[],'aux buscarv'!D$1,FALSE)</f>
        <v>5</v>
      </c>
      <c r="E2241" s="61">
        <f>VLOOKUP(Tabla14[[#This Row],[id]],Tabla2[],'aux buscarv'!E$1,FALSE)</f>
        <v>2023</v>
      </c>
      <c r="F2241" s="61">
        <f>VLOOKUP(Tabla14[[#This Row],[id]],Tabla2[],'aux buscarv'!F$1,FALSE)</f>
        <v>19</v>
      </c>
      <c r="G2241" s="61" t="str">
        <f>VLOOKUP(Tabla14[[#This Row],[id]],Tabla2[],'aux buscarv'!G$1,FALSE)</f>
        <v>ESTAR</v>
      </c>
      <c r="H2241" s="61" t="str">
        <f>VLOOKUP(Tabla14[[#This Row],[id]],Tabla2[],'aux buscarv'!H$1,FALSE)</f>
        <v>BUENOS AIRES</v>
      </c>
      <c r="I2241" s="61">
        <f>VLOOKUP(Tabla14[[#This Row],[id]],Tabla2[],'aux buscarv'!I$1,FALSE)</f>
        <v>102</v>
      </c>
      <c r="J2241" s="61" t="str">
        <f>VLOOKUP(Tabla14[[#This Row],[id]],Tabla2[],'aux buscarv'!J$1,FALSE)</f>
        <v>ITUZAINGO</v>
      </c>
      <c r="K2241" s="61" t="str">
        <f>VLOOKUP(Tabla14[[#This Row],[id]],Tabla2[],'aux buscarv'!K$1,FALSE)</f>
        <v>UDAONDO</v>
      </c>
      <c r="L2241" s="61" t="str">
        <f>VLOOKUP(Tabla14[[#This Row],[id]],Tabla2[],'aux buscarv'!L$1,FALSE)</f>
        <v>PLAZA DEL LAZO</v>
      </c>
      <c r="M2241" s="61" t="str">
        <f>VLOOKUP(Tabla14[[#This Row],[id]],Tabla2[],'aux buscarv'!M$1,FALSE)</f>
        <v>DEL LAZO 4232</v>
      </c>
      <c r="N2241" s="62" t="str">
        <f>VLOOKUP(Tabla14[[#This Row],[id]],Tabla2[],'aux buscarv'!N$1,FALSE)</f>
        <v>https://goo.gl/maps/EYkCT78jcWySRhEH9</v>
      </c>
      <c r="O2241" t="s">
        <v>153</v>
      </c>
      <c r="P2241" t="s">
        <v>153</v>
      </c>
      <c r="Q2241" t="s">
        <v>111</v>
      </c>
      <c r="R2241">
        <v>10</v>
      </c>
    </row>
    <row r="2242" spans="1:18" x14ac:dyDescent="0.25">
      <c r="A2242" t="s">
        <v>1201</v>
      </c>
      <c r="B2242" s="46">
        <f>VLOOKUP(Tabla14[[#This Row],[id]],Tabla2[],'aux buscarv'!B$1,FALSE)</f>
        <v>45050</v>
      </c>
      <c r="C2242" s="61">
        <f>VLOOKUP(Tabla14[[#This Row],[id]],Tabla2[],'aux buscarv'!C$1,FALSE)</f>
        <v>4</v>
      </c>
      <c r="D2242" s="61">
        <f>VLOOKUP(Tabla14[[#This Row],[id]],Tabla2[],'aux buscarv'!D$1,FALSE)</f>
        <v>5</v>
      </c>
      <c r="E2242" s="61">
        <f>VLOOKUP(Tabla14[[#This Row],[id]],Tabla2[],'aux buscarv'!E$1,FALSE)</f>
        <v>2023</v>
      </c>
      <c r="F2242" s="61">
        <f>VLOOKUP(Tabla14[[#This Row],[id]],Tabla2[],'aux buscarv'!F$1,FALSE)</f>
        <v>19</v>
      </c>
      <c r="G2242" s="61" t="str">
        <f>VLOOKUP(Tabla14[[#This Row],[id]],Tabla2[],'aux buscarv'!G$1,FALSE)</f>
        <v>ESTAR</v>
      </c>
      <c r="H2242" s="61" t="str">
        <f>VLOOKUP(Tabla14[[#This Row],[id]],Tabla2[],'aux buscarv'!H$1,FALSE)</f>
        <v>BUENOS AIRES</v>
      </c>
      <c r="I2242" s="61">
        <f>VLOOKUP(Tabla14[[#This Row],[id]],Tabla2[],'aux buscarv'!I$1,FALSE)</f>
        <v>102</v>
      </c>
      <c r="J2242" s="61" t="str">
        <f>VLOOKUP(Tabla14[[#This Row],[id]],Tabla2[],'aux buscarv'!J$1,FALSE)</f>
        <v>ITUZAINGO</v>
      </c>
      <c r="K2242" s="61" t="str">
        <f>VLOOKUP(Tabla14[[#This Row],[id]],Tabla2[],'aux buscarv'!K$1,FALSE)</f>
        <v>UDAONDO</v>
      </c>
      <c r="L2242" s="61" t="str">
        <f>VLOOKUP(Tabla14[[#This Row],[id]],Tabla2[],'aux buscarv'!L$1,FALSE)</f>
        <v>PLAZA DEL LAZO</v>
      </c>
      <c r="M2242" s="61" t="str">
        <f>VLOOKUP(Tabla14[[#This Row],[id]],Tabla2[],'aux buscarv'!M$1,FALSE)</f>
        <v>DEL LAZO 4232</v>
      </c>
      <c r="N2242" s="62" t="str">
        <f>VLOOKUP(Tabla14[[#This Row],[id]],Tabla2[],'aux buscarv'!N$1,FALSE)</f>
        <v>https://goo.gl/maps/EYkCT78jcWySRhEH9</v>
      </c>
      <c r="O2242" t="s">
        <v>153</v>
      </c>
      <c r="P2242" t="s">
        <v>153</v>
      </c>
      <c r="Q2242" t="s">
        <v>154</v>
      </c>
      <c r="R2242">
        <v>15</v>
      </c>
    </row>
    <row r="2243" spans="1:18" x14ac:dyDescent="0.25">
      <c r="A2243" t="s">
        <v>1201</v>
      </c>
      <c r="B2243" s="46">
        <f>VLOOKUP(Tabla14[[#This Row],[id]],Tabla2[],'aux buscarv'!B$1,FALSE)</f>
        <v>45050</v>
      </c>
      <c r="C2243" s="61">
        <f>VLOOKUP(Tabla14[[#This Row],[id]],Tabla2[],'aux buscarv'!C$1,FALSE)</f>
        <v>4</v>
      </c>
      <c r="D2243" s="61">
        <f>VLOOKUP(Tabla14[[#This Row],[id]],Tabla2[],'aux buscarv'!D$1,FALSE)</f>
        <v>5</v>
      </c>
      <c r="E2243" s="61">
        <f>VLOOKUP(Tabla14[[#This Row],[id]],Tabla2[],'aux buscarv'!E$1,FALSE)</f>
        <v>2023</v>
      </c>
      <c r="F2243" s="61">
        <f>VLOOKUP(Tabla14[[#This Row],[id]],Tabla2[],'aux buscarv'!F$1,FALSE)</f>
        <v>19</v>
      </c>
      <c r="G2243" s="61" t="str">
        <f>VLOOKUP(Tabla14[[#This Row],[id]],Tabla2[],'aux buscarv'!G$1,FALSE)</f>
        <v>ESTAR</v>
      </c>
      <c r="H2243" s="61" t="str">
        <f>VLOOKUP(Tabla14[[#This Row],[id]],Tabla2[],'aux buscarv'!H$1,FALSE)</f>
        <v>BUENOS AIRES</v>
      </c>
      <c r="I2243" s="61">
        <f>VLOOKUP(Tabla14[[#This Row],[id]],Tabla2[],'aux buscarv'!I$1,FALSE)</f>
        <v>102</v>
      </c>
      <c r="J2243" s="61" t="str">
        <f>VLOOKUP(Tabla14[[#This Row],[id]],Tabla2[],'aux buscarv'!J$1,FALSE)</f>
        <v>ITUZAINGO</v>
      </c>
      <c r="K2243" s="61" t="str">
        <f>VLOOKUP(Tabla14[[#This Row],[id]],Tabla2[],'aux buscarv'!K$1,FALSE)</f>
        <v>UDAONDO</v>
      </c>
      <c r="L2243" s="61" t="str">
        <f>VLOOKUP(Tabla14[[#This Row],[id]],Tabla2[],'aux buscarv'!L$1,FALSE)</f>
        <v>PLAZA DEL LAZO</v>
      </c>
      <c r="M2243" s="61" t="str">
        <f>VLOOKUP(Tabla14[[#This Row],[id]],Tabla2[],'aux buscarv'!M$1,FALSE)</f>
        <v>DEL LAZO 4232</v>
      </c>
      <c r="N2243" s="62" t="str">
        <f>VLOOKUP(Tabla14[[#This Row],[id]],Tabla2[],'aux buscarv'!N$1,FALSE)</f>
        <v>https://goo.gl/maps/EYkCT78jcWySRhEH9</v>
      </c>
      <c r="O2243" t="s">
        <v>153</v>
      </c>
      <c r="P2243" t="s">
        <v>153</v>
      </c>
      <c r="Q2243" t="s">
        <v>155</v>
      </c>
      <c r="R2243">
        <v>9</v>
      </c>
    </row>
    <row r="2244" spans="1:18" x14ac:dyDescent="0.25">
      <c r="A2244" t="s">
        <v>1201</v>
      </c>
      <c r="B2244" s="46">
        <f>VLOOKUP(Tabla14[[#This Row],[id]],Tabla2[],'aux buscarv'!B$1,FALSE)</f>
        <v>45050</v>
      </c>
      <c r="C2244" s="61">
        <f>VLOOKUP(Tabla14[[#This Row],[id]],Tabla2[],'aux buscarv'!C$1,FALSE)</f>
        <v>4</v>
      </c>
      <c r="D2244" s="61">
        <f>VLOOKUP(Tabla14[[#This Row],[id]],Tabla2[],'aux buscarv'!D$1,FALSE)</f>
        <v>5</v>
      </c>
      <c r="E2244" s="61">
        <f>VLOOKUP(Tabla14[[#This Row],[id]],Tabla2[],'aux buscarv'!E$1,FALSE)</f>
        <v>2023</v>
      </c>
      <c r="F2244" s="61">
        <f>VLOOKUP(Tabla14[[#This Row],[id]],Tabla2[],'aux buscarv'!F$1,FALSE)</f>
        <v>19</v>
      </c>
      <c r="G2244" s="61" t="str">
        <f>VLOOKUP(Tabla14[[#This Row],[id]],Tabla2[],'aux buscarv'!G$1,FALSE)</f>
        <v>ESTAR</v>
      </c>
      <c r="H2244" s="61" t="str">
        <f>VLOOKUP(Tabla14[[#This Row],[id]],Tabla2[],'aux buscarv'!H$1,FALSE)</f>
        <v>BUENOS AIRES</v>
      </c>
      <c r="I2244" s="61">
        <f>VLOOKUP(Tabla14[[#This Row],[id]],Tabla2[],'aux buscarv'!I$1,FALSE)</f>
        <v>102</v>
      </c>
      <c r="J2244" s="61" t="str">
        <f>VLOOKUP(Tabla14[[#This Row],[id]],Tabla2[],'aux buscarv'!J$1,FALSE)</f>
        <v>ITUZAINGO</v>
      </c>
      <c r="K2244" s="61" t="str">
        <f>VLOOKUP(Tabla14[[#This Row],[id]],Tabla2[],'aux buscarv'!K$1,FALSE)</f>
        <v>UDAONDO</v>
      </c>
      <c r="L2244" s="61" t="str">
        <f>VLOOKUP(Tabla14[[#This Row],[id]],Tabla2[],'aux buscarv'!L$1,FALSE)</f>
        <v>PLAZA DEL LAZO</v>
      </c>
      <c r="M2244" s="61" t="str">
        <f>VLOOKUP(Tabla14[[#This Row],[id]],Tabla2[],'aux buscarv'!M$1,FALSE)</f>
        <v>DEL LAZO 4232</v>
      </c>
      <c r="N2244" s="62" t="str">
        <f>VLOOKUP(Tabla14[[#This Row],[id]],Tabla2[],'aux buscarv'!N$1,FALSE)</f>
        <v>https://goo.gl/maps/EYkCT78jcWySRhEH9</v>
      </c>
      <c r="O2244" t="s">
        <v>153</v>
      </c>
      <c r="P2244" t="s">
        <v>153</v>
      </c>
      <c r="Q2244" t="s">
        <v>157</v>
      </c>
      <c r="R2244">
        <v>1</v>
      </c>
    </row>
    <row r="2245" spans="1:18" x14ac:dyDescent="0.25">
      <c r="A2245" t="s">
        <v>1201</v>
      </c>
      <c r="B2245" s="158">
        <f>VLOOKUP(Tabla14[[#This Row],[id]],Tabla2[],'aux buscarv'!B$1,FALSE)</f>
        <v>45050</v>
      </c>
      <c r="C2245" s="159">
        <f>VLOOKUP(Tabla14[[#This Row],[id]],Tabla2[],'aux buscarv'!C$1,FALSE)</f>
        <v>4</v>
      </c>
      <c r="D2245" s="159">
        <f>VLOOKUP(Tabla14[[#This Row],[id]],Tabla2[],'aux buscarv'!D$1,FALSE)</f>
        <v>5</v>
      </c>
      <c r="E2245" s="159">
        <f>VLOOKUP(Tabla14[[#This Row],[id]],Tabla2[],'aux buscarv'!E$1,FALSE)</f>
        <v>2023</v>
      </c>
      <c r="F2245" s="159">
        <f>VLOOKUP(Tabla14[[#This Row],[id]],Tabla2[],'aux buscarv'!F$1,FALSE)</f>
        <v>19</v>
      </c>
      <c r="G2245" s="159" t="str">
        <f>VLOOKUP(Tabla14[[#This Row],[id]],Tabla2[],'aux buscarv'!G$1,FALSE)</f>
        <v>ESTAR</v>
      </c>
      <c r="H2245" s="159" t="str">
        <f>VLOOKUP(Tabla14[[#This Row],[id]],Tabla2[],'aux buscarv'!H$1,FALSE)</f>
        <v>BUENOS AIRES</v>
      </c>
      <c r="I2245" s="159">
        <f>VLOOKUP(Tabla14[[#This Row],[id]],Tabla2[],'aux buscarv'!I$1,FALSE)</f>
        <v>102</v>
      </c>
      <c r="J2245" s="159" t="str">
        <f>VLOOKUP(Tabla14[[#This Row],[id]],Tabla2[],'aux buscarv'!J$1,FALSE)</f>
        <v>ITUZAINGO</v>
      </c>
      <c r="K2245" s="159" t="str">
        <f>VLOOKUP(Tabla14[[#This Row],[id]],Tabla2[],'aux buscarv'!K$1,FALSE)</f>
        <v>UDAONDO</v>
      </c>
      <c r="L2245" s="159" t="str">
        <f>VLOOKUP(Tabla14[[#This Row],[id]],Tabla2[],'aux buscarv'!L$1,FALSE)</f>
        <v>PLAZA DEL LAZO</v>
      </c>
      <c r="M2245" s="159" t="str">
        <f>VLOOKUP(Tabla14[[#This Row],[id]],Tabla2[],'aux buscarv'!M$1,FALSE)</f>
        <v>DEL LAZO 4232</v>
      </c>
      <c r="N2245" s="160" t="str">
        <f>VLOOKUP(Tabla14[[#This Row],[id]],Tabla2[],'aux buscarv'!N$1,FALSE)</f>
        <v>https://goo.gl/maps/EYkCT78jcWySRhEH9</v>
      </c>
      <c r="O2245" t="s">
        <v>153</v>
      </c>
      <c r="P2245" s="161" t="s">
        <v>153</v>
      </c>
      <c r="Q2245" t="s">
        <v>158</v>
      </c>
      <c r="R2245" s="162">
        <v>2</v>
      </c>
    </row>
    <row r="2246" spans="1:18" x14ac:dyDescent="0.25">
      <c r="A2246" t="s">
        <v>1201</v>
      </c>
      <c r="B2246" s="158">
        <f>VLOOKUP(Tabla14[[#This Row],[id]],Tabla2[],'aux buscarv'!B$1,FALSE)</f>
        <v>45050</v>
      </c>
      <c r="C2246" s="159">
        <f>VLOOKUP(Tabla14[[#This Row],[id]],Tabla2[],'aux buscarv'!C$1,FALSE)</f>
        <v>4</v>
      </c>
      <c r="D2246" s="159">
        <f>VLOOKUP(Tabla14[[#This Row],[id]],Tabla2[],'aux buscarv'!D$1,FALSE)</f>
        <v>5</v>
      </c>
      <c r="E2246" s="159">
        <f>VLOOKUP(Tabla14[[#This Row],[id]],Tabla2[],'aux buscarv'!E$1,FALSE)</f>
        <v>2023</v>
      </c>
      <c r="F2246" s="159">
        <f>VLOOKUP(Tabla14[[#This Row],[id]],Tabla2[],'aux buscarv'!F$1,FALSE)</f>
        <v>19</v>
      </c>
      <c r="G2246" s="159" t="str">
        <f>VLOOKUP(Tabla14[[#This Row],[id]],Tabla2[],'aux buscarv'!G$1,FALSE)</f>
        <v>ESTAR</v>
      </c>
      <c r="H2246" s="159" t="str">
        <f>VLOOKUP(Tabla14[[#This Row],[id]],Tabla2[],'aux buscarv'!H$1,FALSE)</f>
        <v>BUENOS AIRES</v>
      </c>
      <c r="I2246" s="159">
        <f>VLOOKUP(Tabla14[[#This Row],[id]],Tabla2[],'aux buscarv'!I$1,FALSE)</f>
        <v>102</v>
      </c>
      <c r="J2246" s="159" t="str">
        <f>VLOOKUP(Tabla14[[#This Row],[id]],Tabla2[],'aux buscarv'!J$1,FALSE)</f>
        <v>ITUZAINGO</v>
      </c>
      <c r="K2246" s="159" t="str">
        <f>VLOOKUP(Tabla14[[#This Row],[id]],Tabla2[],'aux buscarv'!K$1,FALSE)</f>
        <v>UDAONDO</v>
      </c>
      <c r="L2246" s="159" t="str">
        <f>VLOOKUP(Tabla14[[#This Row],[id]],Tabla2[],'aux buscarv'!L$1,FALSE)</f>
        <v>PLAZA DEL LAZO</v>
      </c>
      <c r="M2246" s="159" t="str">
        <f>VLOOKUP(Tabla14[[#This Row],[id]],Tabla2[],'aux buscarv'!M$1,FALSE)</f>
        <v>DEL LAZO 4232</v>
      </c>
      <c r="N2246" s="160" t="str">
        <f>VLOOKUP(Tabla14[[#This Row],[id]],Tabla2[],'aux buscarv'!N$1,FALSE)</f>
        <v>https://goo.gl/maps/EYkCT78jcWySRhEH9</v>
      </c>
      <c r="O2246" t="s">
        <v>153</v>
      </c>
      <c r="P2246" s="161" t="s">
        <v>153</v>
      </c>
      <c r="Q2246" t="s">
        <v>134</v>
      </c>
      <c r="R2246" s="162">
        <v>8</v>
      </c>
    </row>
    <row r="2247" spans="1:18" x14ac:dyDescent="0.25">
      <c r="A2247" t="s">
        <v>1182</v>
      </c>
      <c r="B2247" s="158">
        <f>VLOOKUP(Tabla14[[#This Row],[id]],Tabla2[],'aux buscarv'!B$1,FALSE)</f>
        <v>45051</v>
      </c>
      <c r="C2247" s="159">
        <f>VLOOKUP(Tabla14[[#This Row],[id]],Tabla2[],'aux buscarv'!C$1,FALSE)</f>
        <v>5</v>
      </c>
      <c r="D2247" s="159">
        <f>VLOOKUP(Tabla14[[#This Row],[id]],Tabla2[],'aux buscarv'!D$1,FALSE)</f>
        <v>5</v>
      </c>
      <c r="E2247" s="159">
        <f>VLOOKUP(Tabla14[[#This Row],[id]],Tabla2[],'aux buscarv'!E$1,FALSE)</f>
        <v>2023</v>
      </c>
      <c r="F2247" s="159">
        <f>VLOOKUP(Tabla14[[#This Row],[id]],Tabla2[],'aux buscarv'!F$1,FALSE)</f>
        <v>19</v>
      </c>
      <c r="G2247" s="159" t="str">
        <f>VLOOKUP(Tabla14[[#This Row],[id]],Tabla2[],'aux buscarv'!G$1,FALSE)</f>
        <v>DAPPTE</v>
      </c>
      <c r="H2247" s="159" t="str">
        <f>VLOOKUP(Tabla14[[#This Row],[id]],Tabla2[],'aux buscarv'!H$1,FALSE)</f>
        <v>CABA</v>
      </c>
      <c r="I2247" s="159">
        <f>VLOOKUP(Tabla14[[#This Row],[id]],Tabla2[],'aux buscarv'!I$1,FALSE)</f>
        <v>100</v>
      </c>
      <c r="J2247" s="159" t="str">
        <f>VLOOKUP(Tabla14[[#This Row],[id]],Tabla2[],'aux buscarv'!J$1,FALSE)</f>
        <v>COMUNA 1</v>
      </c>
      <c r="K2247" s="159" t="str">
        <f>VLOOKUP(Tabla14[[#This Row],[id]],Tabla2[],'aux buscarv'!K$1,FALSE)</f>
        <v>MONSERRAT</v>
      </c>
      <c r="L2247" s="159" t="str">
        <f>VLOOKUP(Tabla14[[#This Row],[id]],Tabla2[],'aux buscarv'!L$1,FALSE)</f>
        <v>PLAZOLETA ENFRENTE ENFRENTE DEL MSAL</v>
      </c>
      <c r="M2247" s="159" t="str">
        <f>VLOOKUP(Tabla14[[#This Row],[id]],Tabla2[],'aux buscarv'!M$1,FALSE)</f>
        <v>MORENO ENTRE LIMA T 9 DE JULIO</v>
      </c>
      <c r="N2247" s="160" t="str">
        <f>VLOOKUP(Tabla14[[#This Row],[id]],Tabla2[],'aux buscarv'!N$1,FALSE)</f>
        <v>https://goo.gl/maps/v4vzCugZuWYXvAYS7</v>
      </c>
      <c r="O2247" t="s">
        <v>109</v>
      </c>
      <c r="P2247" s="161" t="s">
        <v>110</v>
      </c>
      <c r="Q2247" t="s">
        <v>111</v>
      </c>
      <c r="R2247" s="162">
        <v>108</v>
      </c>
    </row>
    <row r="2248" spans="1:18" x14ac:dyDescent="0.25">
      <c r="A2248" t="s">
        <v>1182</v>
      </c>
      <c r="B2248" s="158">
        <f>VLOOKUP(Tabla14[[#This Row],[id]],Tabla2[],'aux buscarv'!B$1,FALSE)</f>
        <v>45051</v>
      </c>
      <c r="C2248" s="159">
        <f>VLOOKUP(Tabla14[[#This Row],[id]],Tabla2[],'aux buscarv'!C$1,FALSE)</f>
        <v>5</v>
      </c>
      <c r="D2248" s="159">
        <f>VLOOKUP(Tabla14[[#This Row],[id]],Tabla2[],'aux buscarv'!D$1,FALSE)</f>
        <v>5</v>
      </c>
      <c r="E2248" s="159">
        <f>VLOOKUP(Tabla14[[#This Row],[id]],Tabla2[],'aux buscarv'!E$1,FALSE)</f>
        <v>2023</v>
      </c>
      <c r="F2248" s="159">
        <f>VLOOKUP(Tabla14[[#This Row],[id]],Tabla2[],'aux buscarv'!F$1,FALSE)</f>
        <v>19</v>
      </c>
      <c r="G2248" s="159" t="str">
        <f>VLOOKUP(Tabla14[[#This Row],[id]],Tabla2[],'aux buscarv'!G$1,FALSE)</f>
        <v>DAPPTE</v>
      </c>
      <c r="H2248" s="159" t="str">
        <f>VLOOKUP(Tabla14[[#This Row],[id]],Tabla2[],'aux buscarv'!H$1,FALSE)</f>
        <v>CABA</v>
      </c>
      <c r="I2248" s="159">
        <f>VLOOKUP(Tabla14[[#This Row],[id]],Tabla2[],'aux buscarv'!I$1,FALSE)</f>
        <v>100</v>
      </c>
      <c r="J2248" s="159" t="str">
        <f>VLOOKUP(Tabla14[[#This Row],[id]],Tabla2[],'aux buscarv'!J$1,FALSE)</f>
        <v>COMUNA 1</v>
      </c>
      <c r="K2248" s="159" t="str">
        <f>VLOOKUP(Tabla14[[#This Row],[id]],Tabla2[],'aux buscarv'!K$1,FALSE)</f>
        <v>MONSERRAT</v>
      </c>
      <c r="L2248" s="159" t="str">
        <f>VLOOKUP(Tabla14[[#This Row],[id]],Tabla2[],'aux buscarv'!L$1,FALSE)</f>
        <v>PLAZOLETA ENFRENTE ENFRENTE DEL MSAL</v>
      </c>
      <c r="M2248" s="159" t="str">
        <f>VLOOKUP(Tabla14[[#This Row],[id]],Tabla2[],'aux buscarv'!M$1,FALSE)</f>
        <v>MORENO ENTRE LIMA T 9 DE JULIO</v>
      </c>
      <c r="N2248" s="160" t="str">
        <f>VLOOKUP(Tabla14[[#This Row],[id]],Tabla2[],'aux buscarv'!N$1,FALSE)</f>
        <v>https://goo.gl/maps/v4vzCugZuWYXvAYS7</v>
      </c>
      <c r="O2248" t="s">
        <v>109</v>
      </c>
      <c r="P2248" s="161" t="s">
        <v>110</v>
      </c>
      <c r="Q2248" t="s">
        <v>112</v>
      </c>
      <c r="R2248" s="162">
        <v>177</v>
      </c>
    </row>
    <row r="2249" spans="1:18" x14ac:dyDescent="0.25">
      <c r="A2249" t="s">
        <v>1182</v>
      </c>
      <c r="B2249" s="158">
        <f>VLOOKUP(Tabla14[[#This Row],[id]],Tabla2[],'aux buscarv'!B$1,FALSE)</f>
        <v>45051</v>
      </c>
      <c r="C2249" s="159">
        <f>VLOOKUP(Tabla14[[#This Row],[id]],Tabla2[],'aux buscarv'!C$1,FALSE)</f>
        <v>5</v>
      </c>
      <c r="D2249" s="159">
        <f>VLOOKUP(Tabla14[[#This Row],[id]],Tabla2[],'aux buscarv'!D$1,FALSE)</f>
        <v>5</v>
      </c>
      <c r="E2249" s="159">
        <f>VLOOKUP(Tabla14[[#This Row],[id]],Tabla2[],'aux buscarv'!E$1,FALSE)</f>
        <v>2023</v>
      </c>
      <c r="F2249" s="159">
        <f>VLOOKUP(Tabla14[[#This Row],[id]],Tabla2[],'aux buscarv'!F$1,FALSE)</f>
        <v>19</v>
      </c>
      <c r="G2249" s="159" t="str">
        <f>VLOOKUP(Tabla14[[#This Row],[id]],Tabla2[],'aux buscarv'!G$1,FALSE)</f>
        <v>DAPPTE</v>
      </c>
      <c r="H2249" s="159" t="str">
        <f>VLOOKUP(Tabla14[[#This Row],[id]],Tabla2[],'aux buscarv'!H$1,FALSE)</f>
        <v>CABA</v>
      </c>
      <c r="I2249" s="159">
        <f>VLOOKUP(Tabla14[[#This Row],[id]],Tabla2[],'aux buscarv'!I$1,FALSE)</f>
        <v>100</v>
      </c>
      <c r="J2249" s="159" t="str">
        <f>VLOOKUP(Tabla14[[#This Row],[id]],Tabla2[],'aux buscarv'!J$1,FALSE)</f>
        <v>COMUNA 1</v>
      </c>
      <c r="K2249" s="159" t="str">
        <f>VLOOKUP(Tabla14[[#This Row],[id]],Tabla2[],'aux buscarv'!K$1,FALSE)</f>
        <v>MONSERRAT</v>
      </c>
      <c r="L2249" s="159" t="str">
        <f>VLOOKUP(Tabla14[[#This Row],[id]],Tabla2[],'aux buscarv'!L$1,FALSE)</f>
        <v>PLAZOLETA ENFRENTE ENFRENTE DEL MSAL</v>
      </c>
      <c r="M2249" s="159" t="str">
        <f>VLOOKUP(Tabla14[[#This Row],[id]],Tabla2[],'aux buscarv'!M$1,FALSE)</f>
        <v>MORENO ENTRE LIMA T 9 DE JULIO</v>
      </c>
      <c r="N2249" s="160" t="str">
        <f>VLOOKUP(Tabla14[[#This Row],[id]],Tabla2[],'aux buscarv'!N$1,FALSE)</f>
        <v>https://goo.gl/maps/v4vzCugZuWYXvAYS7</v>
      </c>
      <c r="O2249" t="s">
        <v>109</v>
      </c>
      <c r="P2249" s="161" t="s">
        <v>113</v>
      </c>
      <c r="Q2249" t="s">
        <v>112</v>
      </c>
      <c r="R2249" s="162">
        <v>49</v>
      </c>
    </row>
    <row r="2250" spans="1:18" x14ac:dyDescent="0.25">
      <c r="A2250" t="s">
        <v>1182</v>
      </c>
      <c r="B2250" s="158">
        <f>VLOOKUP(Tabla14[[#This Row],[id]],Tabla2[],'aux buscarv'!B$1,FALSE)</f>
        <v>45051</v>
      </c>
      <c r="C2250" s="159">
        <f>VLOOKUP(Tabla14[[#This Row],[id]],Tabla2[],'aux buscarv'!C$1,FALSE)</f>
        <v>5</v>
      </c>
      <c r="D2250" s="159">
        <f>VLOOKUP(Tabla14[[#This Row],[id]],Tabla2[],'aux buscarv'!D$1,FALSE)</f>
        <v>5</v>
      </c>
      <c r="E2250" s="159">
        <f>VLOOKUP(Tabla14[[#This Row],[id]],Tabla2[],'aux buscarv'!E$1,FALSE)</f>
        <v>2023</v>
      </c>
      <c r="F2250" s="159">
        <f>VLOOKUP(Tabla14[[#This Row],[id]],Tabla2[],'aux buscarv'!F$1,FALSE)</f>
        <v>19</v>
      </c>
      <c r="G2250" s="159" t="str">
        <f>VLOOKUP(Tabla14[[#This Row],[id]],Tabla2[],'aux buscarv'!G$1,FALSE)</f>
        <v>DAPPTE</v>
      </c>
      <c r="H2250" s="159" t="str">
        <f>VLOOKUP(Tabla14[[#This Row],[id]],Tabla2[],'aux buscarv'!H$1,FALSE)</f>
        <v>CABA</v>
      </c>
      <c r="I2250" s="159">
        <f>VLOOKUP(Tabla14[[#This Row],[id]],Tabla2[],'aux buscarv'!I$1,FALSE)</f>
        <v>100</v>
      </c>
      <c r="J2250" s="159" t="str">
        <f>VLOOKUP(Tabla14[[#This Row],[id]],Tabla2[],'aux buscarv'!J$1,FALSE)</f>
        <v>COMUNA 1</v>
      </c>
      <c r="K2250" s="159" t="str">
        <f>VLOOKUP(Tabla14[[#This Row],[id]],Tabla2[],'aux buscarv'!K$1,FALSE)</f>
        <v>MONSERRAT</v>
      </c>
      <c r="L2250" s="159" t="str">
        <f>VLOOKUP(Tabla14[[#This Row],[id]],Tabla2[],'aux buscarv'!L$1,FALSE)</f>
        <v>PLAZOLETA ENFRENTE ENFRENTE DEL MSAL</v>
      </c>
      <c r="M2250" s="159" t="str">
        <f>VLOOKUP(Tabla14[[#This Row],[id]],Tabla2[],'aux buscarv'!M$1,FALSE)</f>
        <v>MORENO ENTRE LIMA T 9 DE JULIO</v>
      </c>
      <c r="N2250" s="160" t="str">
        <f>VLOOKUP(Tabla14[[#This Row],[id]],Tabla2[],'aux buscarv'!N$1,FALSE)</f>
        <v>https://goo.gl/maps/v4vzCugZuWYXvAYS7</v>
      </c>
      <c r="O2250" t="s">
        <v>114</v>
      </c>
      <c r="P2250" s="161" t="s">
        <v>115</v>
      </c>
      <c r="Q2250" t="s">
        <v>111</v>
      </c>
      <c r="R2250" s="162">
        <v>19</v>
      </c>
    </row>
    <row r="2251" spans="1:18" x14ac:dyDescent="0.25">
      <c r="A2251" t="s">
        <v>1182</v>
      </c>
      <c r="B2251" s="158">
        <f>VLOOKUP(Tabla14[[#This Row],[id]],Tabla2[],'aux buscarv'!B$1,FALSE)</f>
        <v>45051</v>
      </c>
      <c r="C2251" s="159">
        <f>VLOOKUP(Tabla14[[#This Row],[id]],Tabla2[],'aux buscarv'!C$1,FALSE)</f>
        <v>5</v>
      </c>
      <c r="D2251" s="159">
        <f>VLOOKUP(Tabla14[[#This Row],[id]],Tabla2[],'aux buscarv'!D$1,FALSE)</f>
        <v>5</v>
      </c>
      <c r="E2251" s="159">
        <f>VLOOKUP(Tabla14[[#This Row],[id]],Tabla2[],'aux buscarv'!E$1,FALSE)</f>
        <v>2023</v>
      </c>
      <c r="F2251" s="159">
        <f>VLOOKUP(Tabla14[[#This Row],[id]],Tabla2[],'aux buscarv'!F$1,FALSE)</f>
        <v>19</v>
      </c>
      <c r="G2251" s="159" t="str">
        <f>VLOOKUP(Tabla14[[#This Row],[id]],Tabla2[],'aux buscarv'!G$1,FALSE)</f>
        <v>DAPPTE</v>
      </c>
      <c r="H2251" s="159" t="str">
        <f>VLOOKUP(Tabla14[[#This Row],[id]],Tabla2[],'aux buscarv'!H$1,FALSE)</f>
        <v>CABA</v>
      </c>
      <c r="I2251" s="159">
        <f>VLOOKUP(Tabla14[[#This Row],[id]],Tabla2[],'aux buscarv'!I$1,FALSE)</f>
        <v>100</v>
      </c>
      <c r="J2251" s="159" t="str">
        <f>VLOOKUP(Tabla14[[#This Row],[id]],Tabla2[],'aux buscarv'!J$1,FALSE)</f>
        <v>COMUNA 1</v>
      </c>
      <c r="K2251" s="159" t="str">
        <f>VLOOKUP(Tabla14[[#This Row],[id]],Tabla2[],'aux buscarv'!K$1,FALSE)</f>
        <v>MONSERRAT</v>
      </c>
      <c r="L2251" s="159" t="str">
        <f>VLOOKUP(Tabla14[[#This Row],[id]],Tabla2[],'aux buscarv'!L$1,FALSE)</f>
        <v>PLAZOLETA ENFRENTE ENFRENTE DEL MSAL</v>
      </c>
      <c r="M2251" s="159" t="str">
        <f>VLOOKUP(Tabla14[[#This Row],[id]],Tabla2[],'aux buscarv'!M$1,FALSE)</f>
        <v>MORENO ENTRE LIMA T 9 DE JULIO</v>
      </c>
      <c r="N2251" s="160" t="str">
        <f>VLOOKUP(Tabla14[[#This Row],[id]],Tabla2[],'aux buscarv'!N$1,FALSE)</f>
        <v>https://goo.gl/maps/v4vzCugZuWYXvAYS7</v>
      </c>
      <c r="O2251" t="s">
        <v>114</v>
      </c>
      <c r="P2251" s="161" t="s">
        <v>123</v>
      </c>
      <c r="Q2251" t="s">
        <v>111</v>
      </c>
      <c r="R2251" s="162">
        <v>19</v>
      </c>
    </row>
    <row r="2252" spans="1:18" x14ac:dyDescent="0.25">
      <c r="A2252" t="s">
        <v>1202</v>
      </c>
      <c r="B2252" s="158">
        <f>VLOOKUP(Tabla14[[#This Row],[id]],Tabla2[],'aux buscarv'!B$1,FALSE)</f>
        <v>45051</v>
      </c>
      <c r="C2252" s="159">
        <f>VLOOKUP(Tabla14[[#This Row],[id]],Tabla2[],'aux buscarv'!C$1,FALSE)</f>
        <v>5</v>
      </c>
      <c r="D2252" s="159">
        <f>VLOOKUP(Tabla14[[#This Row],[id]],Tabla2[],'aux buscarv'!D$1,FALSE)</f>
        <v>5</v>
      </c>
      <c r="E2252" s="159">
        <f>VLOOKUP(Tabla14[[#This Row],[id]],Tabla2[],'aux buscarv'!E$1,FALSE)</f>
        <v>2023</v>
      </c>
      <c r="F2252" s="159">
        <f>VLOOKUP(Tabla14[[#This Row],[id]],Tabla2[],'aux buscarv'!F$1,FALSE)</f>
        <v>19</v>
      </c>
      <c r="G2252" s="159" t="str">
        <f>VLOOKUP(Tabla14[[#This Row],[id]],Tabla2[],'aux buscarv'!G$1,FALSE)</f>
        <v>ESTAR</v>
      </c>
      <c r="H2252" s="159" t="str">
        <f>VLOOKUP(Tabla14[[#This Row],[id]],Tabla2[],'aux buscarv'!H$1,FALSE)</f>
        <v>BUENOS AIRES</v>
      </c>
      <c r="I2252" s="159">
        <f>VLOOKUP(Tabla14[[#This Row],[id]],Tabla2[],'aux buscarv'!I$1,FALSE)</f>
        <v>102</v>
      </c>
      <c r="J2252" s="159" t="str">
        <f>VLOOKUP(Tabla14[[#This Row],[id]],Tabla2[],'aux buscarv'!J$1,FALSE)</f>
        <v>ITUZAINGO</v>
      </c>
      <c r="K2252" s="159" t="str">
        <f>VLOOKUP(Tabla14[[#This Row],[id]],Tabla2[],'aux buscarv'!K$1,FALSE)</f>
        <v>UDAONDO</v>
      </c>
      <c r="L2252" s="159" t="str">
        <f>VLOOKUP(Tabla14[[#This Row],[id]],Tabla2[],'aux buscarv'!L$1,FALSE)</f>
        <v>PLAZA DEL LAZO</v>
      </c>
      <c r="M2252" s="159" t="str">
        <f>VLOOKUP(Tabla14[[#This Row],[id]],Tabla2[],'aux buscarv'!M$1,FALSE)</f>
        <v>DEL LAZO 4232</v>
      </c>
      <c r="N2252" s="160" t="str">
        <f>VLOOKUP(Tabla14[[#This Row],[id]],Tabla2[],'aux buscarv'!N$1,FALSE)</f>
        <v>https://goo.gl/maps/EYkCT78jcWySRhEH9</v>
      </c>
      <c r="O2252" t="s">
        <v>109</v>
      </c>
      <c r="P2252" s="161" t="s">
        <v>110</v>
      </c>
      <c r="Q2252" t="s">
        <v>111</v>
      </c>
      <c r="R2252" s="162">
        <v>98</v>
      </c>
    </row>
    <row r="2253" spans="1:18" x14ac:dyDescent="0.25">
      <c r="A2253" t="s">
        <v>1202</v>
      </c>
      <c r="B2253" s="158">
        <f>VLOOKUP(Tabla14[[#This Row],[id]],Tabla2[],'aux buscarv'!B$1,FALSE)</f>
        <v>45051</v>
      </c>
      <c r="C2253" s="159">
        <f>VLOOKUP(Tabla14[[#This Row],[id]],Tabla2[],'aux buscarv'!C$1,FALSE)</f>
        <v>5</v>
      </c>
      <c r="D2253" s="159">
        <f>VLOOKUP(Tabla14[[#This Row],[id]],Tabla2[],'aux buscarv'!D$1,FALSE)</f>
        <v>5</v>
      </c>
      <c r="E2253" s="159">
        <f>VLOOKUP(Tabla14[[#This Row],[id]],Tabla2[],'aux buscarv'!E$1,FALSE)</f>
        <v>2023</v>
      </c>
      <c r="F2253" s="159">
        <f>VLOOKUP(Tabla14[[#This Row],[id]],Tabla2[],'aux buscarv'!F$1,FALSE)</f>
        <v>19</v>
      </c>
      <c r="G2253" s="159" t="str">
        <f>VLOOKUP(Tabla14[[#This Row],[id]],Tabla2[],'aux buscarv'!G$1,FALSE)</f>
        <v>ESTAR</v>
      </c>
      <c r="H2253" s="159" t="str">
        <f>VLOOKUP(Tabla14[[#This Row],[id]],Tabla2[],'aux buscarv'!H$1,FALSE)</f>
        <v>BUENOS AIRES</v>
      </c>
      <c r="I2253" s="159">
        <f>VLOOKUP(Tabla14[[#This Row],[id]],Tabla2[],'aux buscarv'!I$1,FALSE)</f>
        <v>102</v>
      </c>
      <c r="J2253" s="159" t="str">
        <f>VLOOKUP(Tabla14[[#This Row],[id]],Tabla2[],'aux buscarv'!J$1,FALSE)</f>
        <v>ITUZAINGO</v>
      </c>
      <c r="K2253" s="159" t="str">
        <f>VLOOKUP(Tabla14[[#This Row],[id]],Tabla2[],'aux buscarv'!K$1,FALSE)</f>
        <v>UDAONDO</v>
      </c>
      <c r="L2253" s="159" t="str">
        <f>VLOOKUP(Tabla14[[#This Row],[id]],Tabla2[],'aux buscarv'!L$1,FALSE)</f>
        <v>PLAZA DEL LAZO</v>
      </c>
      <c r="M2253" s="159" t="str">
        <f>VLOOKUP(Tabla14[[#This Row],[id]],Tabla2[],'aux buscarv'!M$1,FALSE)</f>
        <v>DEL LAZO 4232</v>
      </c>
      <c r="N2253" s="160" t="str">
        <f>VLOOKUP(Tabla14[[#This Row],[id]],Tabla2[],'aux buscarv'!N$1,FALSE)</f>
        <v>https://goo.gl/maps/EYkCT78jcWySRhEH9</v>
      </c>
      <c r="O2253" t="s">
        <v>109</v>
      </c>
      <c r="P2253" s="161" t="s">
        <v>110</v>
      </c>
      <c r="Q2253" t="s">
        <v>112</v>
      </c>
      <c r="R2253" s="162">
        <v>157</v>
      </c>
    </row>
    <row r="2254" spans="1:18" x14ac:dyDescent="0.25">
      <c r="A2254" t="s">
        <v>1202</v>
      </c>
      <c r="B2254" s="158">
        <f>VLOOKUP(Tabla14[[#This Row],[id]],Tabla2[],'aux buscarv'!B$1,FALSE)</f>
        <v>45051</v>
      </c>
      <c r="C2254" s="159">
        <f>VLOOKUP(Tabla14[[#This Row],[id]],Tabla2[],'aux buscarv'!C$1,FALSE)</f>
        <v>5</v>
      </c>
      <c r="D2254" s="159">
        <f>VLOOKUP(Tabla14[[#This Row],[id]],Tabla2[],'aux buscarv'!D$1,FALSE)</f>
        <v>5</v>
      </c>
      <c r="E2254" s="159">
        <f>VLOOKUP(Tabla14[[#This Row],[id]],Tabla2[],'aux buscarv'!E$1,FALSE)</f>
        <v>2023</v>
      </c>
      <c r="F2254" s="159">
        <f>VLOOKUP(Tabla14[[#This Row],[id]],Tabla2[],'aux buscarv'!F$1,FALSE)</f>
        <v>19</v>
      </c>
      <c r="G2254" s="159" t="str">
        <f>VLOOKUP(Tabla14[[#This Row],[id]],Tabla2[],'aux buscarv'!G$1,FALSE)</f>
        <v>ESTAR</v>
      </c>
      <c r="H2254" s="159" t="str">
        <f>VLOOKUP(Tabla14[[#This Row],[id]],Tabla2[],'aux buscarv'!H$1,FALSE)</f>
        <v>BUENOS AIRES</v>
      </c>
      <c r="I2254" s="159">
        <f>VLOOKUP(Tabla14[[#This Row],[id]],Tabla2[],'aux buscarv'!I$1,FALSE)</f>
        <v>102</v>
      </c>
      <c r="J2254" s="159" t="str">
        <f>VLOOKUP(Tabla14[[#This Row],[id]],Tabla2[],'aux buscarv'!J$1,FALSE)</f>
        <v>ITUZAINGO</v>
      </c>
      <c r="K2254" s="159" t="str">
        <f>VLOOKUP(Tabla14[[#This Row],[id]],Tabla2[],'aux buscarv'!K$1,FALSE)</f>
        <v>UDAONDO</v>
      </c>
      <c r="L2254" s="159" t="str">
        <f>VLOOKUP(Tabla14[[#This Row],[id]],Tabla2[],'aux buscarv'!L$1,FALSE)</f>
        <v>PLAZA DEL LAZO</v>
      </c>
      <c r="M2254" s="159" t="str">
        <f>VLOOKUP(Tabla14[[#This Row],[id]],Tabla2[],'aux buscarv'!M$1,FALSE)</f>
        <v>DEL LAZO 4232</v>
      </c>
      <c r="N2254" s="160" t="str">
        <f>VLOOKUP(Tabla14[[#This Row],[id]],Tabla2[],'aux buscarv'!N$1,FALSE)</f>
        <v>https://goo.gl/maps/EYkCT78jcWySRhEH9</v>
      </c>
      <c r="O2254" t="s">
        <v>109</v>
      </c>
      <c r="P2254" s="161" t="s">
        <v>110</v>
      </c>
      <c r="Q2254" t="s">
        <v>120</v>
      </c>
      <c r="R2254" s="162">
        <v>3</v>
      </c>
    </row>
    <row r="2255" spans="1:18" x14ac:dyDescent="0.25">
      <c r="A2255" t="s">
        <v>1202</v>
      </c>
      <c r="B2255" s="158">
        <f>VLOOKUP(Tabla14[[#This Row],[id]],Tabla2[],'aux buscarv'!B$1,FALSE)</f>
        <v>45051</v>
      </c>
      <c r="C2255" s="159">
        <f>VLOOKUP(Tabla14[[#This Row],[id]],Tabla2[],'aux buscarv'!C$1,FALSE)</f>
        <v>5</v>
      </c>
      <c r="D2255" s="159">
        <f>VLOOKUP(Tabla14[[#This Row],[id]],Tabla2[],'aux buscarv'!D$1,FALSE)</f>
        <v>5</v>
      </c>
      <c r="E2255" s="159">
        <f>VLOOKUP(Tabla14[[#This Row],[id]],Tabla2[],'aux buscarv'!E$1,FALSE)</f>
        <v>2023</v>
      </c>
      <c r="F2255" s="159">
        <f>VLOOKUP(Tabla14[[#This Row],[id]],Tabla2[],'aux buscarv'!F$1,FALSE)</f>
        <v>19</v>
      </c>
      <c r="G2255" s="159" t="str">
        <f>VLOOKUP(Tabla14[[#This Row],[id]],Tabla2[],'aux buscarv'!G$1,FALSE)</f>
        <v>ESTAR</v>
      </c>
      <c r="H2255" s="159" t="str">
        <f>VLOOKUP(Tabla14[[#This Row],[id]],Tabla2[],'aux buscarv'!H$1,FALSE)</f>
        <v>BUENOS AIRES</v>
      </c>
      <c r="I2255" s="159">
        <f>VLOOKUP(Tabla14[[#This Row],[id]],Tabla2[],'aux buscarv'!I$1,FALSE)</f>
        <v>102</v>
      </c>
      <c r="J2255" s="159" t="str">
        <f>VLOOKUP(Tabla14[[#This Row],[id]],Tabla2[],'aux buscarv'!J$1,FALSE)</f>
        <v>ITUZAINGO</v>
      </c>
      <c r="K2255" s="159" t="str">
        <f>VLOOKUP(Tabla14[[#This Row],[id]],Tabla2[],'aux buscarv'!K$1,FALSE)</f>
        <v>UDAONDO</v>
      </c>
      <c r="L2255" s="159" t="str">
        <f>VLOOKUP(Tabla14[[#This Row],[id]],Tabla2[],'aux buscarv'!L$1,FALSE)</f>
        <v>PLAZA DEL LAZO</v>
      </c>
      <c r="M2255" s="159" t="str">
        <f>VLOOKUP(Tabla14[[#This Row],[id]],Tabla2[],'aux buscarv'!M$1,FALSE)</f>
        <v>DEL LAZO 4232</v>
      </c>
      <c r="N2255" s="160" t="str">
        <f>VLOOKUP(Tabla14[[#This Row],[id]],Tabla2[],'aux buscarv'!N$1,FALSE)</f>
        <v>https://goo.gl/maps/EYkCT78jcWySRhEH9</v>
      </c>
      <c r="O2255" t="s">
        <v>109</v>
      </c>
      <c r="P2255" s="161" t="s">
        <v>113</v>
      </c>
      <c r="Q2255" t="s">
        <v>112</v>
      </c>
      <c r="R2255" s="162">
        <v>57</v>
      </c>
    </row>
    <row r="2256" spans="1:18" x14ac:dyDescent="0.25">
      <c r="A2256" t="s">
        <v>1202</v>
      </c>
      <c r="B2256" s="158">
        <f>VLOOKUP(Tabla14[[#This Row],[id]],Tabla2[],'aux buscarv'!B$1,FALSE)</f>
        <v>45051</v>
      </c>
      <c r="C2256" s="159">
        <f>VLOOKUP(Tabla14[[#This Row],[id]],Tabla2[],'aux buscarv'!C$1,FALSE)</f>
        <v>5</v>
      </c>
      <c r="D2256" s="159">
        <f>VLOOKUP(Tabla14[[#This Row],[id]],Tabla2[],'aux buscarv'!D$1,FALSE)</f>
        <v>5</v>
      </c>
      <c r="E2256" s="159">
        <f>VLOOKUP(Tabla14[[#This Row],[id]],Tabla2[],'aux buscarv'!E$1,FALSE)</f>
        <v>2023</v>
      </c>
      <c r="F2256" s="159">
        <f>VLOOKUP(Tabla14[[#This Row],[id]],Tabla2[],'aux buscarv'!F$1,FALSE)</f>
        <v>19</v>
      </c>
      <c r="G2256" s="159" t="str">
        <f>VLOOKUP(Tabla14[[#This Row],[id]],Tabla2[],'aux buscarv'!G$1,FALSE)</f>
        <v>ESTAR</v>
      </c>
      <c r="H2256" s="159" t="str">
        <f>VLOOKUP(Tabla14[[#This Row],[id]],Tabla2[],'aux buscarv'!H$1,FALSE)</f>
        <v>BUENOS AIRES</v>
      </c>
      <c r="I2256" s="159">
        <f>VLOOKUP(Tabla14[[#This Row],[id]],Tabla2[],'aux buscarv'!I$1,FALSE)</f>
        <v>102</v>
      </c>
      <c r="J2256" s="159" t="str">
        <f>VLOOKUP(Tabla14[[#This Row],[id]],Tabla2[],'aux buscarv'!J$1,FALSE)</f>
        <v>ITUZAINGO</v>
      </c>
      <c r="K2256" s="159" t="str">
        <f>VLOOKUP(Tabla14[[#This Row],[id]],Tabla2[],'aux buscarv'!K$1,FALSE)</f>
        <v>UDAONDO</v>
      </c>
      <c r="L2256" s="159" t="str">
        <f>VLOOKUP(Tabla14[[#This Row],[id]],Tabla2[],'aux buscarv'!L$1,FALSE)</f>
        <v>PLAZA DEL LAZO</v>
      </c>
      <c r="M2256" s="159" t="str">
        <f>VLOOKUP(Tabla14[[#This Row],[id]],Tabla2[],'aux buscarv'!M$1,FALSE)</f>
        <v>DEL LAZO 4232</v>
      </c>
      <c r="N2256" s="160" t="str">
        <f>VLOOKUP(Tabla14[[#This Row],[id]],Tabla2[],'aux buscarv'!N$1,FALSE)</f>
        <v>https://goo.gl/maps/EYkCT78jcWySRhEH9</v>
      </c>
      <c r="O2256" t="s">
        <v>114</v>
      </c>
      <c r="P2256" s="161" t="s">
        <v>115</v>
      </c>
      <c r="Q2256" t="s">
        <v>111</v>
      </c>
      <c r="R2256" s="162">
        <v>18</v>
      </c>
    </row>
    <row r="2257" spans="1:18" x14ac:dyDescent="0.25">
      <c r="A2257" t="s">
        <v>1202</v>
      </c>
      <c r="B2257" s="158">
        <f>VLOOKUP(Tabla14[[#This Row],[id]],Tabla2[],'aux buscarv'!B$1,FALSE)</f>
        <v>45051</v>
      </c>
      <c r="C2257" s="159">
        <f>VLOOKUP(Tabla14[[#This Row],[id]],Tabla2[],'aux buscarv'!C$1,FALSE)</f>
        <v>5</v>
      </c>
      <c r="D2257" s="159">
        <f>VLOOKUP(Tabla14[[#This Row],[id]],Tabla2[],'aux buscarv'!D$1,FALSE)</f>
        <v>5</v>
      </c>
      <c r="E2257" s="159">
        <f>VLOOKUP(Tabla14[[#This Row],[id]],Tabla2[],'aux buscarv'!E$1,FALSE)</f>
        <v>2023</v>
      </c>
      <c r="F2257" s="159">
        <f>VLOOKUP(Tabla14[[#This Row],[id]],Tabla2[],'aux buscarv'!F$1,FALSE)</f>
        <v>19</v>
      </c>
      <c r="G2257" s="159" t="str">
        <f>VLOOKUP(Tabla14[[#This Row],[id]],Tabla2[],'aux buscarv'!G$1,FALSE)</f>
        <v>ESTAR</v>
      </c>
      <c r="H2257" s="159" t="str">
        <f>VLOOKUP(Tabla14[[#This Row],[id]],Tabla2[],'aux buscarv'!H$1,FALSE)</f>
        <v>BUENOS AIRES</v>
      </c>
      <c r="I2257" s="159">
        <f>VLOOKUP(Tabla14[[#This Row],[id]],Tabla2[],'aux buscarv'!I$1,FALSE)</f>
        <v>102</v>
      </c>
      <c r="J2257" s="159" t="str">
        <f>VLOOKUP(Tabla14[[#This Row],[id]],Tabla2[],'aux buscarv'!J$1,FALSE)</f>
        <v>ITUZAINGO</v>
      </c>
      <c r="K2257" s="159" t="str">
        <f>VLOOKUP(Tabla14[[#This Row],[id]],Tabla2[],'aux buscarv'!K$1,FALSE)</f>
        <v>UDAONDO</v>
      </c>
      <c r="L2257" s="159" t="str">
        <f>VLOOKUP(Tabla14[[#This Row],[id]],Tabla2[],'aux buscarv'!L$1,FALSE)</f>
        <v>PLAZA DEL LAZO</v>
      </c>
      <c r="M2257" s="159" t="str">
        <f>VLOOKUP(Tabla14[[#This Row],[id]],Tabla2[],'aux buscarv'!M$1,FALSE)</f>
        <v>DEL LAZO 4232</v>
      </c>
      <c r="N2257" s="160" t="str">
        <f>VLOOKUP(Tabla14[[#This Row],[id]],Tabla2[],'aux buscarv'!N$1,FALSE)</f>
        <v>https://goo.gl/maps/EYkCT78jcWySRhEH9</v>
      </c>
      <c r="O2257" t="s">
        <v>114</v>
      </c>
      <c r="P2257" s="161" t="s">
        <v>123</v>
      </c>
      <c r="Q2257" t="s">
        <v>124</v>
      </c>
      <c r="R2257" s="162">
        <v>6</v>
      </c>
    </row>
    <row r="2258" spans="1:18" x14ac:dyDescent="0.25">
      <c r="A2258" t="s">
        <v>1202</v>
      </c>
      <c r="B2258" s="158">
        <f>VLOOKUP(Tabla14[[#This Row],[id]],Tabla2[],'aux buscarv'!B$1,FALSE)</f>
        <v>45051</v>
      </c>
      <c r="C2258" s="159">
        <f>VLOOKUP(Tabla14[[#This Row],[id]],Tabla2[],'aux buscarv'!C$1,FALSE)</f>
        <v>5</v>
      </c>
      <c r="D2258" s="159">
        <f>VLOOKUP(Tabla14[[#This Row],[id]],Tabla2[],'aux buscarv'!D$1,FALSE)</f>
        <v>5</v>
      </c>
      <c r="E2258" s="159">
        <f>VLOOKUP(Tabla14[[#This Row],[id]],Tabla2[],'aux buscarv'!E$1,FALSE)</f>
        <v>2023</v>
      </c>
      <c r="F2258" s="159">
        <f>VLOOKUP(Tabla14[[#This Row],[id]],Tabla2[],'aux buscarv'!F$1,FALSE)</f>
        <v>19</v>
      </c>
      <c r="G2258" s="159" t="str">
        <f>VLOOKUP(Tabla14[[#This Row],[id]],Tabla2[],'aux buscarv'!G$1,FALSE)</f>
        <v>ESTAR</v>
      </c>
      <c r="H2258" s="159" t="str">
        <f>VLOOKUP(Tabla14[[#This Row],[id]],Tabla2[],'aux buscarv'!H$1,FALSE)</f>
        <v>BUENOS AIRES</v>
      </c>
      <c r="I2258" s="159">
        <f>VLOOKUP(Tabla14[[#This Row],[id]],Tabla2[],'aux buscarv'!I$1,FALSE)</f>
        <v>102</v>
      </c>
      <c r="J2258" s="159" t="str">
        <f>VLOOKUP(Tabla14[[#This Row],[id]],Tabla2[],'aux buscarv'!J$1,FALSE)</f>
        <v>ITUZAINGO</v>
      </c>
      <c r="K2258" s="159" t="str">
        <f>VLOOKUP(Tabla14[[#This Row],[id]],Tabla2[],'aux buscarv'!K$1,FALSE)</f>
        <v>UDAONDO</v>
      </c>
      <c r="L2258" s="159" t="str">
        <f>VLOOKUP(Tabla14[[#This Row],[id]],Tabla2[],'aux buscarv'!L$1,FALSE)</f>
        <v>PLAZA DEL LAZO</v>
      </c>
      <c r="M2258" s="159" t="str">
        <f>VLOOKUP(Tabla14[[#This Row],[id]],Tabla2[],'aux buscarv'!M$1,FALSE)</f>
        <v>DEL LAZO 4232</v>
      </c>
      <c r="N2258" s="160" t="str">
        <f>VLOOKUP(Tabla14[[#This Row],[id]],Tabla2[],'aux buscarv'!N$1,FALSE)</f>
        <v>https://goo.gl/maps/EYkCT78jcWySRhEH9</v>
      </c>
      <c r="O2258" t="s">
        <v>114</v>
      </c>
      <c r="P2258" s="161" t="s">
        <v>123</v>
      </c>
      <c r="Q2258" t="s">
        <v>111</v>
      </c>
      <c r="R2258" s="162">
        <v>43</v>
      </c>
    </row>
    <row r="2259" spans="1:18" x14ac:dyDescent="0.25">
      <c r="A2259" t="s">
        <v>1202</v>
      </c>
      <c r="B2259" s="158">
        <f>VLOOKUP(Tabla14[[#This Row],[id]],Tabla2[],'aux buscarv'!B$1,FALSE)</f>
        <v>45051</v>
      </c>
      <c r="C2259" s="159">
        <f>VLOOKUP(Tabla14[[#This Row],[id]],Tabla2[],'aux buscarv'!C$1,FALSE)</f>
        <v>5</v>
      </c>
      <c r="D2259" s="159">
        <f>VLOOKUP(Tabla14[[#This Row],[id]],Tabla2[],'aux buscarv'!D$1,FALSE)</f>
        <v>5</v>
      </c>
      <c r="E2259" s="159">
        <f>VLOOKUP(Tabla14[[#This Row],[id]],Tabla2[],'aux buscarv'!E$1,FALSE)</f>
        <v>2023</v>
      </c>
      <c r="F2259" s="159">
        <f>VLOOKUP(Tabla14[[#This Row],[id]],Tabla2[],'aux buscarv'!F$1,FALSE)</f>
        <v>19</v>
      </c>
      <c r="G2259" s="159" t="str">
        <f>VLOOKUP(Tabla14[[#This Row],[id]],Tabla2[],'aux buscarv'!G$1,FALSE)</f>
        <v>ESTAR</v>
      </c>
      <c r="H2259" s="159" t="str">
        <f>VLOOKUP(Tabla14[[#This Row],[id]],Tabla2[],'aux buscarv'!H$1,FALSE)</f>
        <v>BUENOS AIRES</v>
      </c>
      <c r="I2259" s="159">
        <f>VLOOKUP(Tabla14[[#This Row],[id]],Tabla2[],'aux buscarv'!I$1,FALSE)</f>
        <v>102</v>
      </c>
      <c r="J2259" s="159" t="str">
        <f>VLOOKUP(Tabla14[[#This Row],[id]],Tabla2[],'aux buscarv'!J$1,FALSE)</f>
        <v>ITUZAINGO</v>
      </c>
      <c r="K2259" s="159" t="str">
        <f>VLOOKUP(Tabla14[[#This Row],[id]],Tabla2[],'aux buscarv'!K$1,FALSE)</f>
        <v>UDAONDO</v>
      </c>
      <c r="L2259" s="159" t="str">
        <f>VLOOKUP(Tabla14[[#This Row],[id]],Tabla2[],'aux buscarv'!L$1,FALSE)</f>
        <v>PLAZA DEL LAZO</v>
      </c>
      <c r="M2259" s="159" t="str">
        <f>VLOOKUP(Tabla14[[#This Row],[id]],Tabla2[],'aux buscarv'!M$1,FALSE)</f>
        <v>DEL LAZO 4232</v>
      </c>
      <c r="N2259" s="160" t="str">
        <f>VLOOKUP(Tabla14[[#This Row],[id]],Tabla2[],'aux buscarv'!N$1,FALSE)</f>
        <v>https://goo.gl/maps/EYkCT78jcWySRhEH9</v>
      </c>
      <c r="O2259" t="s">
        <v>129</v>
      </c>
      <c r="P2259" s="161" t="s">
        <v>1022</v>
      </c>
      <c r="Q2259" t="s">
        <v>111</v>
      </c>
      <c r="R2259" s="162">
        <v>20</v>
      </c>
    </row>
    <row r="2260" spans="1:18" x14ac:dyDescent="0.25">
      <c r="A2260" t="s">
        <v>1202</v>
      </c>
      <c r="B2260" s="158">
        <f>VLOOKUP(Tabla14[[#This Row],[id]],Tabla2[],'aux buscarv'!B$1,FALSE)</f>
        <v>45051</v>
      </c>
      <c r="C2260" s="159">
        <f>VLOOKUP(Tabla14[[#This Row],[id]],Tabla2[],'aux buscarv'!C$1,FALSE)</f>
        <v>5</v>
      </c>
      <c r="D2260" s="159">
        <f>VLOOKUP(Tabla14[[#This Row],[id]],Tabla2[],'aux buscarv'!D$1,FALSE)</f>
        <v>5</v>
      </c>
      <c r="E2260" s="159">
        <f>VLOOKUP(Tabla14[[#This Row],[id]],Tabla2[],'aux buscarv'!E$1,FALSE)</f>
        <v>2023</v>
      </c>
      <c r="F2260" s="159">
        <f>VLOOKUP(Tabla14[[#This Row],[id]],Tabla2[],'aux buscarv'!F$1,FALSE)</f>
        <v>19</v>
      </c>
      <c r="G2260" s="159" t="str">
        <f>VLOOKUP(Tabla14[[#This Row],[id]],Tabla2[],'aux buscarv'!G$1,FALSE)</f>
        <v>ESTAR</v>
      </c>
      <c r="H2260" s="159" t="str">
        <f>VLOOKUP(Tabla14[[#This Row],[id]],Tabla2[],'aux buscarv'!H$1,FALSE)</f>
        <v>BUENOS AIRES</v>
      </c>
      <c r="I2260" s="159">
        <f>VLOOKUP(Tabla14[[#This Row],[id]],Tabla2[],'aux buscarv'!I$1,FALSE)</f>
        <v>102</v>
      </c>
      <c r="J2260" s="159" t="str">
        <f>VLOOKUP(Tabla14[[#This Row],[id]],Tabla2[],'aux buscarv'!J$1,FALSE)</f>
        <v>ITUZAINGO</v>
      </c>
      <c r="K2260" s="159" t="str">
        <f>VLOOKUP(Tabla14[[#This Row],[id]],Tabla2[],'aux buscarv'!K$1,FALSE)</f>
        <v>UDAONDO</v>
      </c>
      <c r="L2260" s="159" t="str">
        <f>VLOOKUP(Tabla14[[#This Row],[id]],Tabla2[],'aux buscarv'!L$1,FALSE)</f>
        <v>PLAZA DEL LAZO</v>
      </c>
      <c r="M2260" s="159" t="str">
        <f>VLOOKUP(Tabla14[[#This Row],[id]],Tabla2[],'aux buscarv'!M$1,FALSE)</f>
        <v>DEL LAZO 4232</v>
      </c>
      <c r="N2260" s="160" t="str">
        <f>VLOOKUP(Tabla14[[#This Row],[id]],Tabla2[],'aux buscarv'!N$1,FALSE)</f>
        <v>https://goo.gl/maps/EYkCT78jcWySRhEH9</v>
      </c>
      <c r="O2260" t="s">
        <v>129</v>
      </c>
      <c r="P2260" s="161" t="s">
        <v>1022</v>
      </c>
      <c r="Q2260" t="s">
        <v>131</v>
      </c>
      <c r="R2260" s="162">
        <v>5</v>
      </c>
    </row>
    <row r="2261" spans="1:18" x14ac:dyDescent="0.25">
      <c r="A2261" t="s">
        <v>1202</v>
      </c>
      <c r="B2261" s="158">
        <f>VLOOKUP(Tabla14[[#This Row],[id]],Tabla2[],'aux buscarv'!B$1,FALSE)</f>
        <v>45051</v>
      </c>
      <c r="C2261" s="159">
        <f>VLOOKUP(Tabla14[[#This Row],[id]],Tabla2[],'aux buscarv'!C$1,FALSE)</f>
        <v>5</v>
      </c>
      <c r="D2261" s="159">
        <f>VLOOKUP(Tabla14[[#This Row],[id]],Tabla2[],'aux buscarv'!D$1,FALSE)</f>
        <v>5</v>
      </c>
      <c r="E2261" s="159">
        <f>VLOOKUP(Tabla14[[#This Row],[id]],Tabla2[],'aux buscarv'!E$1,FALSE)</f>
        <v>2023</v>
      </c>
      <c r="F2261" s="159">
        <f>VLOOKUP(Tabla14[[#This Row],[id]],Tabla2[],'aux buscarv'!F$1,FALSE)</f>
        <v>19</v>
      </c>
      <c r="G2261" s="159" t="str">
        <f>VLOOKUP(Tabla14[[#This Row],[id]],Tabla2[],'aux buscarv'!G$1,FALSE)</f>
        <v>ESTAR</v>
      </c>
      <c r="H2261" s="159" t="str">
        <f>VLOOKUP(Tabla14[[#This Row],[id]],Tabla2[],'aux buscarv'!H$1,FALSE)</f>
        <v>BUENOS AIRES</v>
      </c>
      <c r="I2261" s="159">
        <f>VLOOKUP(Tabla14[[#This Row],[id]],Tabla2[],'aux buscarv'!I$1,FALSE)</f>
        <v>102</v>
      </c>
      <c r="J2261" s="159" t="str">
        <f>VLOOKUP(Tabla14[[#This Row],[id]],Tabla2[],'aux buscarv'!J$1,FALSE)</f>
        <v>ITUZAINGO</v>
      </c>
      <c r="K2261" s="159" t="str">
        <f>VLOOKUP(Tabla14[[#This Row],[id]],Tabla2[],'aux buscarv'!K$1,FALSE)</f>
        <v>UDAONDO</v>
      </c>
      <c r="L2261" s="159" t="str">
        <f>VLOOKUP(Tabla14[[#This Row],[id]],Tabla2[],'aux buscarv'!L$1,FALSE)</f>
        <v>PLAZA DEL LAZO</v>
      </c>
      <c r="M2261" s="159" t="str">
        <f>VLOOKUP(Tabla14[[#This Row],[id]],Tabla2[],'aux buscarv'!M$1,FALSE)</f>
        <v>DEL LAZO 4232</v>
      </c>
      <c r="N2261" s="160" t="str">
        <f>VLOOKUP(Tabla14[[#This Row],[id]],Tabla2[],'aux buscarv'!N$1,FALSE)</f>
        <v>https://goo.gl/maps/EYkCT78jcWySRhEH9</v>
      </c>
      <c r="O2261" t="s">
        <v>129</v>
      </c>
      <c r="P2261" s="161" t="s">
        <v>1022</v>
      </c>
      <c r="Q2261" t="s">
        <v>132</v>
      </c>
      <c r="R2261" s="162">
        <v>11</v>
      </c>
    </row>
    <row r="2262" spans="1:18" x14ac:dyDescent="0.25">
      <c r="A2262" t="s">
        <v>1202</v>
      </c>
      <c r="B2262" s="158">
        <f>VLOOKUP(Tabla14[[#This Row],[id]],Tabla2[],'aux buscarv'!B$1,FALSE)</f>
        <v>45051</v>
      </c>
      <c r="C2262" s="159">
        <f>VLOOKUP(Tabla14[[#This Row],[id]],Tabla2[],'aux buscarv'!C$1,FALSE)</f>
        <v>5</v>
      </c>
      <c r="D2262" s="159">
        <f>VLOOKUP(Tabla14[[#This Row],[id]],Tabla2[],'aux buscarv'!D$1,FALSE)</f>
        <v>5</v>
      </c>
      <c r="E2262" s="159">
        <f>VLOOKUP(Tabla14[[#This Row],[id]],Tabla2[],'aux buscarv'!E$1,FALSE)</f>
        <v>2023</v>
      </c>
      <c r="F2262" s="159">
        <f>VLOOKUP(Tabla14[[#This Row],[id]],Tabla2[],'aux buscarv'!F$1,FALSE)</f>
        <v>19</v>
      </c>
      <c r="G2262" s="159" t="str">
        <f>VLOOKUP(Tabla14[[#This Row],[id]],Tabla2[],'aux buscarv'!G$1,FALSE)</f>
        <v>ESTAR</v>
      </c>
      <c r="H2262" s="159" t="str">
        <f>VLOOKUP(Tabla14[[#This Row],[id]],Tabla2[],'aux buscarv'!H$1,FALSE)</f>
        <v>BUENOS AIRES</v>
      </c>
      <c r="I2262" s="159">
        <f>VLOOKUP(Tabla14[[#This Row],[id]],Tabla2[],'aux buscarv'!I$1,FALSE)</f>
        <v>102</v>
      </c>
      <c r="J2262" s="159" t="str">
        <f>VLOOKUP(Tabla14[[#This Row],[id]],Tabla2[],'aux buscarv'!J$1,FALSE)</f>
        <v>ITUZAINGO</v>
      </c>
      <c r="K2262" s="159" t="str">
        <f>VLOOKUP(Tabla14[[#This Row],[id]],Tabla2[],'aux buscarv'!K$1,FALSE)</f>
        <v>UDAONDO</v>
      </c>
      <c r="L2262" s="159" t="str">
        <f>VLOOKUP(Tabla14[[#This Row],[id]],Tabla2[],'aux buscarv'!L$1,FALSE)</f>
        <v>PLAZA DEL LAZO</v>
      </c>
      <c r="M2262" s="159" t="str">
        <f>VLOOKUP(Tabla14[[#This Row],[id]],Tabla2[],'aux buscarv'!M$1,FALSE)</f>
        <v>DEL LAZO 4232</v>
      </c>
      <c r="N2262" s="160" t="str">
        <f>VLOOKUP(Tabla14[[#This Row],[id]],Tabla2[],'aux buscarv'!N$1,FALSE)</f>
        <v>https://goo.gl/maps/EYkCT78jcWySRhEH9</v>
      </c>
      <c r="O2262" t="s">
        <v>129</v>
      </c>
      <c r="P2262" s="161" t="s">
        <v>1022</v>
      </c>
      <c r="Q2262" t="s">
        <v>133</v>
      </c>
      <c r="R2262" s="162">
        <v>4</v>
      </c>
    </row>
    <row r="2263" spans="1:18" x14ac:dyDescent="0.25">
      <c r="A2263" t="s">
        <v>1202</v>
      </c>
      <c r="B2263" s="158">
        <f>VLOOKUP(Tabla14[[#This Row],[id]],Tabla2[],'aux buscarv'!B$1,FALSE)</f>
        <v>45051</v>
      </c>
      <c r="C2263" s="159">
        <f>VLOOKUP(Tabla14[[#This Row],[id]],Tabla2[],'aux buscarv'!C$1,FALSE)</f>
        <v>5</v>
      </c>
      <c r="D2263" s="159">
        <f>VLOOKUP(Tabla14[[#This Row],[id]],Tabla2[],'aux buscarv'!D$1,FALSE)</f>
        <v>5</v>
      </c>
      <c r="E2263" s="159">
        <f>VLOOKUP(Tabla14[[#This Row],[id]],Tabla2[],'aux buscarv'!E$1,FALSE)</f>
        <v>2023</v>
      </c>
      <c r="F2263" s="159">
        <f>VLOOKUP(Tabla14[[#This Row],[id]],Tabla2[],'aux buscarv'!F$1,FALSE)</f>
        <v>19</v>
      </c>
      <c r="G2263" s="159" t="str">
        <f>VLOOKUP(Tabla14[[#This Row],[id]],Tabla2[],'aux buscarv'!G$1,FALSE)</f>
        <v>ESTAR</v>
      </c>
      <c r="H2263" s="159" t="str">
        <f>VLOOKUP(Tabla14[[#This Row],[id]],Tabla2[],'aux buscarv'!H$1,FALSE)</f>
        <v>BUENOS AIRES</v>
      </c>
      <c r="I2263" s="159">
        <f>VLOOKUP(Tabla14[[#This Row],[id]],Tabla2[],'aux buscarv'!I$1,FALSE)</f>
        <v>102</v>
      </c>
      <c r="J2263" s="159" t="str">
        <f>VLOOKUP(Tabla14[[#This Row],[id]],Tabla2[],'aux buscarv'!J$1,FALSE)</f>
        <v>ITUZAINGO</v>
      </c>
      <c r="K2263" s="159" t="str">
        <f>VLOOKUP(Tabla14[[#This Row],[id]],Tabla2[],'aux buscarv'!K$1,FALSE)</f>
        <v>UDAONDO</v>
      </c>
      <c r="L2263" s="159" t="str">
        <f>VLOOKUP(Tabla14[[#This Row],[id]],Tabla2[],'aux buscarv'!L$1,FALSE)</f>
        <v>PLAZA DEL LAZO</v>
      </c>
      <c r="M2263" s="159" t="str">
        <f>VLOOKUP(Tabla14[[#This Row],[id]],Tabla2[],'aux buscarv'!M$1,FALSE)</f>
        <v>DEL LAZO 4232</v>
      </c>
      <c r="N2263" s="160" t="str">
        <f>VLOOKUP(Tabla14[[#This Row],[id]],Tabla2[],'aux buscarv'!N$1,FALSE)</f>
        <v>https://goo.gl/maps/EYkCT78jcWySRhEH9</v>
      </c>
      <c r="O2263" t="s">
        <v>129</v>
      </c>
      <c r="P2263" s="161" t="s">
        <v>1023</v>
      </c>
      <c r="Q2263" t="s">
        <v>111</v>
      </c>
      <c r="R2263" s="162">
        <v>20</v>
      </c>
    </row>
    <row r="2264" spans="1:18" x14ac:dyDescent="0.25">
      <c r="A2264" t="s">
        <v>1202</v>
      </c>
      <c r="B2264" s="158">
        <f>VLOOKUP(Tabla14[[#This Row],[id]],Tabla2[],'aux buscarv'!B$1,FALSE)</f>
        <v>45051</v>
      </c>
      <c r="C2264" s="159">
        <f>VLOOKUP(Tabla14[[#This Row],[id]],Tabla2[],'aux buscarv'!C$1,FALSE)</f>
        <v>5</v>
      </c>
      <c r="D2264" s="159">
        <f>VLOOKUP(Tabla14[[#This Row],[id]],Tabla2[],'aux buscarv'!D$1,FALSE)</f>
        <v>5</v>
      </c>
      <c r="E2264" s="159">
        <f>VLOOKUP(Tabla14[[#This Row],[id]],Tabla2[],'aux buscarv'!E$1,FALSE)</f>
        <v>2023</v>
      </c>
      <c r="F2264" s="159">
        <f>VLOOKUP(Tabla14[[#This Row],[id]],Tabla2[],'aux buscarv'!F$1,FALSE)</f>
        <v>19</v>
      </c>
      <c r="G2264" s="159" t="str">
        <f>VLOOKUP(Tabla14[[#This Row],[id]],Tabla2[],'aux buscarv'!G$1,FALSE)</f>
        <v>ESTAR</v>
      </c>
      <c r="H2264" s="159" t="str">
        <f>VLOOKUP(Tabla14[[#This Row],[id]],Tabla2[],'aux buscarv'!H$1,FALSE)</f>
        <v>BUENOS AIRES</v>
      </c>
      <c r="I2264" s="159">
        <f>VLOOKUP(Tabla14[[#This Row],[id]],Tabla2[],'aux buscarv'!I$1,FALSE)</f>
        <v>102</v>
      </c>
      <c r="J2264" s="159" t="str">
        <f>VLOOKUP(Tabla14[[#This Row],[id]],Tabla2[],'aux buscarv'!J$1,FALSE)</f>
        <v>ITUZAINGO</v>
      </c>
      <c r="K2264" s="159" t="str">
        <f>VLOOKUP(Tabla14[[#This Row],[id]],Tabla2[],'aux buscarv'!K$1,FALSE)</f>
        <v>UDAONDO</v>
      </c>
      <c r="L2264" s="159" t="str">
        <f>VLOOKUP(Tabla14[[#This Row],[id]],Tabla2[],'aux buscarv'!L$1,FALSE)</f>
        <v>PLAZA DEL LAZO</v>
      </c>
      <c r="M2264" s="159" t="str">
        <f>VLOOKUP(Tabla14[[#This Row],[id]],Tabla2[],'aux buscarv'!M$1,FALSE)</f>
        <v>DEL LAZO 4232</v>
      </c>
      <c r="N2264" s="160" t="str">
        <f>VLOOKUP(Tabla14[[#This Row],[id]],Tabla2[],'aux buscarv'!N$1,FALSE)</f>
        <v>https://goo.gl/maps/EYkCT78jcWySRhEH9</v>
      </c>
      <c r="O2264" t="s">
        <v>129</v>
      </c>
      <c r="P2264" s="161" t="s">
        <v>1025</v>
      </c>
      <c r="Q2264" t="s">
        <v>111</v>
      </c>
      <c r="R2264" s="162">
        <v>17</v>
      </c>
    </row>
    <row r="2265" spans="1:18" x14ac:dyDescent="0.25">
      <c r="A2265" t="s">
        <v>1202</v>
      </c>
      <c r="B2265" s="158">
        <f>VLOOKUP(Tabla14[[#This Row],[id]],Tabla2[],'aux buscarv'!B$1,FALSE)</f>
        <v>45051</v>
      </c>
      <c r="C2265" s="159">
        <f>VLOOKUP(Tabla14[[#This Row],[id]],Tabla2[],'aux buscarv'!C$1,FALSE)</f>
        <v>5</v>
      </c>
      <c r="D2265" s="159">
        <f>VLOOKUP(Tabla14[[#This Row],[id]],Tabla2[],'aux buscarv'!D$1,FALSE)</f>
        <v>5</v>
      </c>
      <c r="E2265" s="159">
        <f>VLOOKUP(Tabla14[[#This Row],[id]],Tabla2[],'aux buscarv'!E$1,FALSE)</f>
        <v>2023</v>
      </c>
      <c r="F2265" s="159">
        <f>VLOOKUP(Tabla14[[#This Row],[id]],Tabla2[],'aux buscarv'!F$1,FALSE)</f>
        <v>19</v>
      </c>
      <c r="G2265" s="159" t="str">
        <f>VLOOKUP(Tabla14[[#This Row],[id]],Tabla2[],'aux buscarv'!G$1,FALSE)</f>
        <v>ESTAR</v>
      </c>
      <c r="H2265" s="159" t="str">
        <f>VLOOKUP(Tabla14[[#This Row],[id]],Tabla2[],'aux buscarv'!H$1,FALSE)</f>
        <v>BUENOS AIRES</v>
      </c>
      <c r="I2265" s="159">
        <f>VLOOKUP(Tabla14[[#This Row],[id]],Tabla2[],'aux buscarv'!I$1,FALSE)</f>
        <v>102</v>
      </c>
      <c r="J2265" s="159" t="str">
        <f>VLOOKUP(Tabla14[[#This Row],[id]],Tabla2[],'aux buscarv'!J$1,FALSE)</f>
        <v>ITUZAINGO</v>
      </c>
      <c r="K2265" s="159" t="str">
        <f>VLOOKUP(Tabla14[[#This Row],[id]],Tabla2[],'aux buscarv'!K$1,FALSE)</f>
        <v>UDAONDO</v>
      </c>
      <c r="L2265" s="159" t="str">
        <f>VLOOKUP(Tabla14[[#This Row],[id]],Tabla2[],'aux buscarv'!L$1,FALSE)</f>
        <v>PLAZA DEL LAZO</v>
      </c>
      <c r="M2265" s="159" t="str">
        <f>VLOOKUP(Tabla14[[#This Row],[id]],Tabla2[],'aux buscarv'!M$1,FALSE)</f>
        <v>DEL LAZO 4232</v>
      </c>
      <c r="N2265" s="160" t="str">
        <f>VLOOKUP(Tabla14[[#This Row],[id]],Tabla2[],'aux buscarv'!N$1,FALSE)</f>
        <v>https://goo.gl/maps/EYkCT78jcWySRhEH9</v>
      </c>
      <c r="O2265" t="s">
        <v>129</v>
      </c>
      <c r="P2265" s="161" t="s">
        <v>137</v>
      </c>
      <c r="Q2265" t="s">
        <v>111</v>
      </c>
      <c r="R2265" s="162">
        <v>14</v>
      </c>
    </row>
    <row r="2266" spans="1:18" x14ac:dyDescent="0.25">
      <c r="A2266" t="s">
        <v>1202</v>
      </c>
      <c r="B2266" s="158">
        <f>VLOOKUP(Tabla14[[#This Row],[id]],Tabla2[],'aux buscarv'!B$1,FALSE)</f>
        <v>45051</v>
      </c>
      <c r="C2266" s="159">
        <f>VLOOKUP(Tabla14[[#This Row],[id]],Tabla2[],'aux buscarv'!C$1,FALSE)</f>
        <v>5</v>
      </c>
      <c r="D2266" s="159">
        <f>VLOOKUP(Tabla14[[#This Row],[id]],Tabla2[],'aux buscarv'!D$1,FALSE)</f>
        <v>5</v>
      </c>
      <c r="E2266" s="159">
        <f>VLOOKUP(Tabla14[[#This Row],[id]],Tabla2[],'aux buscarv'!E$1,FALSE)</f>
        <v>2023</v>
      </c>
      <c r="F2266" s="159">
        <f>VLOOKUP(Tabla14[[#This Row],[id]],Tabla2[],'aux buscarv'!F$1,FALSE)</f>
        <v>19</v>
      </c>
      <c r="G2266" s="159" t="str">
        <f>VLOOKUP(Tabla14[[#This Row],[id]],Tabla2[],'aux buscarv'!G$1,FALSE)</f>
        <v>ESTAR</v>
      </c>
      <c r="H2266" s="159" t="str">
        <f>VLOOKUP(Tabla14[[#This Row],[id]],Tabla2[],'aux buscarv'!H$1,FALSE)</f>
        <v>BUENOS AIRES</v>
      </c>
      <c r="I2266" s="159">
        <f>VLOOKUP(Tabla14[[#This Row],[id]],Tabla2[],'aux buscarv'!I$1,FALSE)</f>
        <v>102</v>
      </c>
      <c r="J2266" s="159" t="str">
        <f>VLOOKUP(Tabla14[[#This Row],[id]],Tabla2[],'aux buscarv'!J$1,FALSE)</f>
        <v>ITUZAINGO</v>
      </c>
      <c r="K2266" s="159" t="str">
        <f>VLOOKUP(Tabla14[[#This Row],[id]],Tabla2[],'aux buscarv'!K$1,FALSE)</f>
        <v>UDAONDO</v>
      </c>
      <c r="L2266" s="159" t="str">
        <f>VLOOKUP(Tabla14[[#This Row],[id]],Tabla2[],'aux buscarv'!L$1,FALSE)</f>
        <v>PLAZA DEL LAZO</v>
      </c>
      <c r="M2266" s="159" t="str">
        <f>VLOOKUP(Tabla14[[#This Row],[id]],Tabla2[],'aux buscarv'!M$1,FALSE)</f>
        <v>DEL LAZO 4232</v>
      </c>
      <c r="N2266" s="160" t="str">
        <f>VLOOKUP(Tabla14[[#This Row],[id]],Tabla2[],'aux buscarv'!N$1,FALSE)</f>
        <v>https://goo.gl/maps/EYkCT78jcWySRhEH9</v>
      </c>
      <c r="O2266" t="s">
        <v>129</v>
      </c>
      <c r="P2266" s="161" t="s">
        <v>137</v>
      </c>
      <c r="Q2266" t="s">
        <v>138</v>
      </c>
      <c r="R2266" s="162">
        <v>7</v>
      </c>
    </row>
    <row r="2267" spans="1:18" x14ac:dyDescent="0.25">
      <c r="A2267" t="s">
        <v>1202</v>
      </c>
      <c r="B2267" s="158">
        <f>VLOOKUP(Tabla14[[#This Row],[id]],Tabla2[],'aux buscarv'!B$1,FALSE)</f>
        <v>45051</v>
      </c>
      <c r="C2267" s="159">
        <f>VLOOKUP(Tabla14[[#This Row],[id]],Tabla2[],'aux buscarv'!C$1,FALSE)</f>
        <v>5</v>
      </c>
      <c r="D2267" s="159">
        <f>VLOOKUP(Tabla14[[#This Row],[id]],Tabla2[],'aux buscarv'!D$1,FALSE)</f>
        <v>5</v>
      </c>
      <c r="E2267" s="159">
        <f>VLOOKUP(Tabla14[[#This Row],[id]],Tabla2[],'aux buscarv'!E$1,FALSE)</f>
        <v>2023</v>
      </c>
      <c r="F2267" s="159">
        <f>VLOOKUP(Tabla14[[#This Row],[id]],Tabla2[],'aux buscarv'!F$1,FALSE)</f>
        <v>19</v>
      </c>
      <c r="G2267" s="159" t="str">
        <f>VLOOKUP(Tabla14[[#This Row],[id]],Tabla2[],'aux buscarv'!G$1,FALSE)</f>
        <v>ESTAR</v>
      </c>
      <c r="H2267" s="159" t="str">
        <f>VLOOKUP(Tabla14[[#This Row],[id]],Tabla2[],'aux buscarv'!H$1,FALSE)</f>
        <v>BUENOS AIRES</v>
      </c>
      <c r="I2267" s="159">
        <f>VLOOKUP(Tabla14[[#This Row],[id]],Tabla2[],'aux buscarv'!I$1,FALSE)</f>
        <v>102</v>
      </c>
      <c r="J2267" s="159" t="str">
        <f>VLOOKUP(Tabla14[[#This Row],[id]],Tabla2[],'aux buscarv'!J$1,FALSE)</f>
        <v>ITUZAINGO</v>
      </c>
      <c r="K2267" s="159" t="str">
        <f>VLOOKUP(Tabla14[[#This Row],[id]],Tabla2[],'aux buscarv'!K$1,FALSE)</f>
        <v>UDAONDO</v>
      </c>
      <c r="L2267" s="159" t="str">
        <f>VLOOKUP(Tabla14[[#This Row],[id]],Tabla2[],'aux buscarv'!L$1,FALSE)</f>
        <v>PLAZA DEL LAZO</v>
      </c>
      <c r="M2267" s="159" t="str">
        <f>VLOOKUP(Tabla14[[#This Row],[id]],Tabla2[],'aux buscarv'!M$1,FALSE)</f>
        <v>DEL LAZO 4232</v>
      </c>
      <c r="N2267" s="160" t="str">
        <f>VLOOKUP(Tabla14[[#This Row],[id]],Tabla2[],'aux buscarv'!N$1,FALSE)</f>
        <v>https://goo.gl/maps/EYkCT78jcWySRhEH9</v>
      </c>
      <c r="O2267" t="s">
        <v>129</v>
      </c>
      <c r="P2267" s="161" t="s">
        <v>137</v>
      </c>
      <c r="Q2267" t="s">
        <v>140</v>
      </c>
      <c r="R2267" s="162">
        <v>28</v>
      </c>
    </row>
    <row r="2268" spans="1:18" x14ac:dyDescent="0.25">
      <c r="A2268" t="s">
        <v>1202</v>
      </c>
      <c r="B2268" s="158">
        <f>VLOOKUP(Tabla14[[#This Row],[id]],Tabla2[],'aux buscarv'!B$1,FALSE)</f>
        <v>45051</v>
      </c>
      <c r="C2268" s="159">
        <f>VLOOKUP(Tabla14[[#This Row],[id]],Tabla2[],'aux buscarv'!C$1,FALSE)</f>
        <v>5</v>
      </c>
      <c r="D2268" s="159">
        <f>VLOOKUP(Tabla14[[#This Row],[id]],Tabla2[],'aux buscarv'!D$1,FALSE)</f>
        <v>5</v>
      </c>
      <c r="E2268" s="159">
        <f>VLOOKUP(Tabla14[[#This Row],[id]],Tabla2[],'aux buscarv'!E$1,FALSE)</f>
        <v>2023</v>
      </c>
      <c r="F2268" s="159">
        <f>VLOOKUP(Tabla14[[#This Row],[id]],Tabla2[],'aux buscarv'!F$1,FALSE)</f>
        <v>19</v>
      </c>
      <c r="G2268" s="159" t="str">
        <f>VLOOKUP(Tabla14[[#This Row],[id]],Tabla2[],'aux buscarv'!G$1,FALSE)</f>
        <v>ESTAR</v>
      </c>
      <c r="H2268" s="159" t="str">
        <f>VLOOKUP(Tabla14[[#This Row],[id]],Tabla2[],'aux buscarv'!H$1,FALSE)</f>
        <v>BUENOS AIRES</v>
      </c>
      <c r="I2268" s="159">
        <f>VLOOKUP(Tabla14[[#This Row],[id]],Tabla2[],'aux buscarv'!I$1,FALSE)</f>
        <v>102</v>
      </c>
      <c r="J2268" s="159" t="str">
        <f>VLOOKUP(Tabla14[[#This Row],[id]],Tabla2[],'aux buscarv'!J$1,FALSE)</f>
        <v>ITUZAINGO</v>
      </c>
      <c r="K2268" s="159" t="str">
        <f>VLOOKUP(Tabla14[[#This Row],[id]],Tabla2[],'aux buscarv'!K$1,FALSE)</f>
        <v>UDAONDO</v>
      </c>
      <c r="L2268" s="159" t="str">
        <f>VLOOKUP(Tabla14[[#This Row],[id]],Tabla2[],'aux buscarv'!L$1,FALSE)</f>
        <v>PLAZA DEL LAZO</v>
      </c>
      <c r="M2268" s="159" t="str">
        <f>VLOOKUP(Tabla14[[#This Row],[id]],Tabla2[],'aux buscarv'!M$1,FALSE)</f>
        <v>DEL LAZO 4232</v>
      </c>
      <c r="N2268" s="160" t="str">
        <f>VLOOKUP(Tabla14[[#This Row],[id]],Tabla2[],'aux buscarv'!N$1,FALSE)</f>
        <v>https://goo.gl/maps/EYkCT78jcWySRhEH9</v>
      </c>
      <c r="O2268" t="s">
        <v>129</v>
      </c>
      <c r="P2268" s="161" t="s">
        <v>281</v>
      </c>
      <c r="Q2268" t="s">
        <v>111</v>
      </c>
      <c r="R2268" s="162">
        <v>12</v>
      </c>
    </row>
    <row r="2269" spans="1:18" x14ac:dyDescent="0.25">
      <c r="A2269" t="s">
        <v>1202</v>
      </c>
      <c r="B2269" s="158">
        <f>VLOOKUP(Tabla14[[#This Row],[id]],Tabla2[],'aux buscarv'!B$1,FALSE)</f>
        <v>45051</v>
      </c>
      <c r="C2269" s="159">
        <f>VLOOKUP(Tabla14[[#This Row],[id]],Tabla2[],'aux buscarv'!C$1,FALSE)</f>
        <v>5</v>
      </c>
      <c r="D2269" s="159">
        <f>VLOOKUP(Tabla14[[#This Row],[id]],Tabla2[],'aux buscarv'!D$1,FALSE)</f>
        <v>5</v>
      </c>
      <c r="E2269" s="159">
        <f>VLOOKUP(Tabla14[[#This Row],[id]],Tabla2[],'aux buscarv'!E$1,FALSE)</f>
        <v>2023</v>
      </c>
      <c r="F2269" s="159">
        <f>VLOOKUP(Tabla14[[#This Row],[id]],Tabla2[],'aux buscarv'!F$1,FALSE)</f>
        <v>19</v>
      </c>
      <c r="G2269" s="159" t="str">
        <f>VLOOKUP(Tabla14[[#This Row],[id]],Tabla2[],'aux buscarv'!G$1,FALSE)</f>
        <v>ESTAR</v>
      </c>
      <c r="H2269" s="159" t="str">
        <f>VLOOKUP(Tabla14[[#This Row],[id]],Tabla2[],'aux buscarv'!H$1,FALSE)</f>
        <v>BUENOS AIRES</v>
      </c>
      <c r="I2269" s="159">
        <f>VLOOKUP(Tabla14[[#This Row],[id]],Tabla2[],'aux buscarv'!I$1,FALSE)</f>
        <v>102</v>
      </c>
      <c r="J2269" s="159" t="str">
        <f>VLOOKUP(Tabla14[[#This Row],[id]],Tabla2[],'aux buscarv'!J$1,FALSE)</f>
        <v>ITUZAINGO</v>
      </c>
      <c r="K2269" s="159" t="str">
        <f>VLOOKUP(Tabla14[[#This Row],[id]],Tabla2[],'aux buscarv'!K$1,FALSE)</f>
        <v>UDAONDO</v>
      </c>
      <c r="L2269" s="159" t="str">
        <f>VLOOKUP(Tabla14[[#This Row],[id]],Tabla2[],'aux buscarv'!L$1,FALSE)</f>
        <v>PLAZA DEL LAZO</v>
      </c>
      <c r="M2269" s="159" t="str">
        <f>VLOOKUP(Tabla14[[#This Row],[id]],Tabla2[],'aux buscarv'!M$1,FALSE)</f>
        <v>DEL LAZO 4232</v>
      </c>
      <c r="N2269" s="160" t="str">
        <f>VLOOKUP(Tabla14[[#This Row],[id]],Tabla2[],'aux buscarv'!N$1,FALSE)</f>
        <v>https://goo.gl/maps/EYkCT78jcWySRhEH9</v>
      </c>
      <c r="O2269" t="s">
        <v>129</v>
      </c>
      <c r="P2269" s="161" t="s">
        <v>281</v>
      </c>
      <c r="Q2269" t="s">
        <v>138</v>
      </c>
      <c r="R2269" s="162">
        <v>7</v>
      </c>
    </row>
    <row r="2270" spans="1:18" x14ac:dyDescent="0.25">
      <c r="A2270" t="s">
        <v>1202</v>
      </c>
      <c r="B2270" s="158">
        <f>VLOOKUP(Tabla14[[#This Row],[id]],Tabla2[],'aux buscarv'!B$1,FALSE)</f>
        <v>45051</v>
      </c>
      <c r="C2270" s="159">
        <f>VLOOKUP(Tabla14[[#This Row],[id]],Tabla2[],'aux buscarv'!C$1,FALSE)</f>
        <v>5</v>
      </c>
      <c r="D2270" s="159">
        <f>VLOOKUP(Tabla14[[#This Row],[id]],Tabla2[],'aux buscarv'!D$1,FALSE)</f>
        <v>5</v>
      </c>
      <c r="E2270" s="159">
        <f>VLOOKUP(Tabla14[[#This Row],[id]],Tabla2[],'aux buscarv'!E$1,FALSE)</f>
        <v>2023</v>
      </c>
      <c r="F2270" s="159">
        <f>VLOOKUP(Tabla14[[#This Row],[id]],Tabla2[],'aux buscarv'!F$1,FALSE)</f>
        <v>19</v>
      </c>
      <c r="G2270" s="159" t="str">
        <f>VLOOKUP(Tabla14[[#This Row],[id]],Tabla2[],'aux buscarv'!G$1,FALSE)</f>
        <v>ESTAR</v>
      </c>
      <c r="H2270" s="159" t="str">
        <f>VLOOKUP(Tabla14[[#This Row],[id]],Tabla2[],'aux buscarv'!H$1,FALSE)</f>
        <v>BUENOS AIRES</v>
      </c>
      <c r="I2270" s="159">
        <f>VLOOKUP(Tabla14[[#This Row],[id]],Tabla2[],'aux buscarv'!I$1,FALSE)</f>
        <v>102</v>
      </c>
      <c r="J2270" s="159" t="str">
        <f>VLOOKUP(Tabla14[[#This Row],[id]],Tabla2[],'aux buscarv'!J$1,FALSE)</f>
        <v>ITUZAINGO</v>
      </c>
      <c r="K2270" s="159" t="str">
        <f>VLOOKUP(Tabla14[[#This Row],[id]],Tabla2[],'aux buscarv'!K$1,FALSE)</f>
        <v>UDAONDO</v>
      </c>
      <c r="L2270" s="159" t="str">
        <f>VLOOKUP(Tabla14[[#This Row],[id]],Tabla2[],'aux buscarv'!L$1,FALSE)</f>
        <v>PLAZA DEL LAZO</v>
      </c>
      <c r="M2270" s="159" t="str">
        <f>VLOOKUP(Tabla14[[#This Row],[id]],Tabla2[],'aux buscarv'!M$1,FALSE)</f>
        <v>DEL LAZO 4232</v>
      </c>
      <c r="N2270" s="160" t="str">
        <f>VLOOKUP(Tabla14[[#This Row],[id]],Tabla2[],'aux buscarv'!N$1,FALSE)</f>
        <v>https://goo.gl/maps/EYkCT78jcWySRhEH9</v>
      </c>
      <c r="O2270" t="s">
        <v>144</v>
      </c>
      <c r="P2270" s="161" t="s">
        <v>145</v>
      </c>
      <c r="Q2270" t="s">
        <v>111</v>
      </c>
      <c r="R2270" s="162">
        <v>24</v>
      </c>
    </row>
    <row r="2271" spans="1:18" x14ac:dyDescent="0.25">
      <c r="A2271" t="s">
        <v>1202</v>
      </c>
      <c r="B2271" s="158">
        <f>VLOOKUP(Tabla14[[#This Row],[id]],Tabla2[],'aux buscarv'!B$1,FALSE)</f>
        <v>45051</v>
      </c>
      <c r="C2271" s="159">
        <f>VLOOKUP(Tabla14[[#This Row],[id]],Tabla2[],'aux buscarv'!C$1,FALSE)</f>
        <v>5</v>
      </c>
      <c r="D2271" s="159">
        <f>VLOOKUP(Tabla14[[#This Row],[id]],Tabla2[],'aux buscarv'!D$1,FALSE)</f>
        <v>5</v>
      </c>
      <c r="E2271" s="159">
        <f>VLOOKUP(Tabla14[[#This Row],[id]],Tabla2[],'aux buscarv'!E$1,FALSE)</f>
        <v>2023</v>
      </c>
      <c r="F2271" s="159">
        <f>VLOOKUP(Tabla14[[#This Row],[id]],Tabla2[],'aux buscarv'!F$1,FALSE)</f>
        <v>19</v>
      </c>
      <c r="G2271" s="159" t="str">
        <f>VLOOKUP(Tabla14[[#This Row],[id]],Tabla2[],'aux buscarv'!G$1,FALSE)</f>
        <v>ESTAR</v>
      </c>
      <c r="H2271" s="159" t="str">
        <f>VLOOKUP(Tabla14[[#This Row],[id]],Tabla2[],'aux buscarv'!H$1,FALSE)</f>
        <v>BUENOS AIRES</v>
      </c>
      <c r="I2271" s="159">
        <f>VLOOKUP(Tabla14[[#This Row],[id]],Tabla2[],'aux buscarv'!I$1,FALSE)</f>
        <v>102</v>
      </c>
      <c r="J2271" s="159" t="str">
        <f>VLOOKUP(Tabla14[[#This Row],[id]],Tabla2[],'aux buscarv'!J$1,FALSE)</f>
        <v>ITUZAINGO</v>
      </c>
      <c r="K2271" s="159" t="str">
        <f>VLOOKUP(Tabla14[[#This Row],[id]],Tabla2[],'aux buscarv'!K$1,FALSE)</f>
        <v>UDAONDO</v>
      </c>
      <c r="L2271" s="159" t="str">
        <f>VLOOKUP(Tabla14[[#This Row],[id]],Tabla2[],'aux buscarv'!L$1,FALSE)</f>
        <v>PLAZA DEL LAZO</v>
      </c>
      <c r="M2271" s="159" t="str">
        <f>VLOOKUP(Tabla14[[#This Row],[id]],Tabla2[],'aux buscarv'!M$1,FALSE)</f>
        <v>DEL LAZO 4232</v>
      </c>
      <c r="N2271" s="160" t="str">
        <f>VLOOKUP(Tabla14[[#This Row],[id]],Tabla2[],'aux buscarv'!N$1,FALSE)</f>
        <v>https://goo.gl/maps/EYkCT78jcWySRhEH9</v>
      </c>
      <c r="O2271" t="s">
        <v>144</v>
      </c>
      <c r="P2271" s="161" t="s">
        <v>145</v>
      </c>
      <c r="Q2271" t="s">
        <v>146</v>
      </c>
      <c r="R2271" s="162">
        <v>96</v>
      </c>
    </row>
    <row r="2272" spans="1:18" x14ac:dyDescent="0.25">
      <c r="A2272" t="s">
        <v>1202</v>
      </c>
      <c r="B2272" s="158">
        <f>VLOOKUP(Tabla14[[#This Row],[id]],Tabla2[],'aux buscarv'!B$1,FALSE)</f>
        <v>45051</v>
      </c>
      <c r="C2272" s="159">
        <f>VLOOKUP(Tabla14[[#This Row],[id]],Tabla2[],'aux buscarv'!C$1,FALSE)</f>
        <v>5</v>
      </c>
      <c r="D2272" s="159">
        <f>VLOOKUP(Tabla14[[#This Row],[id]],Tabla2[],'aux buscarv'!D$1,FALSE)</f>
        <v>5</v>
      </c>
      <c r="E2272" s="159">
        <f>VLOOKUP(Tabla14[[#This Row],[id]],Tabla2[],'aux buscarv'!E$1,FALSE)</f>
        <v>2023</v>
      </c>
      <c r="F2272" s="159">
        <f>VLOOKUP(Tabla14[[#This Row],[id]],Tabla2[],'aux buscarv'!F$1,FALSE)</f>
        <v>19</v>
      </c>
      <c r="G2272" s="159" t="str">
        <f>VLOOKUP(Tabla14[[#This Row],[id]],Tabla2[],'aux buscarv'!G$1,FALSE)</f>
        <v>ESTAR</v>
      </c>
      <c r="H2272" s="159" t="str">
        <f>VLOOKUP(Tabla14[[#This Row],[id]],Tabla2[],'aux buscarv'!H$1,FALSE)</f>
        <v>BUENOS AIRES</v>
      </c>
      <c r="I2272" s="159">
        <f>VLOOKUP(Tabla14[[#This Row],[id]],Tabla2[],'aux buscarv'!I$1,FALSE)</f>
        <v>102</v>
      </c>
      <c r="J2272" s="159" t="str">
        <f>VLOOKUP(Tabla14[[#This Row],[id]],Tabla2[],'aux buscarv'!J$1,FALSE)</f>
        <v>ITUZAINGO</v>
      </c>
      <c r="K2272" s="159" t="str">
        <f>VLOOKUP(Tabla14[[#This Row],[id]],Tabla2[],'aux buscarv'!K$1,FALSE)</f>
        <v>UDAONDO</v>
      </c>
      <c r="L2272" s="159" t="str">
        <f>VLOOKUP(Tabla14[[#This Row],[id]],Tabla2[],'aux buscarv'!L$1,FALSE)</f>
        <v>PLAZA DEL LAZO</v>
      </c>
      <c r="M2272" s="159" t="str">
        <f>VLOOKUP(Tabla14[[#This Row],[id]],Tabla2[],'aux buscarv'!M$1,FALSE)</f>
        <v>DEL LAZO 4232</v>
      </c>
      <c r="N2272" s="160" t="str">
        <f>VLOOKUP(Tabla14[[#This Row],[id]],Tabla2[],'aux buscarv'!N$1,FALSE)</f>
        <v>https://goo.gl/maps/EYkCT78jcWySRhEH9</v>
      </c>
      <c r="O2272" t="s">
        <v>151</v>
      </c>
      <c r="P2272" s="161" t="s">
        <v>151</v>
      </c>
      <c r="Q2272" t="s">
        <v>111</v>
      </c>
      <c r="R2272" s="162">
        <v>56</v>
      </c>
    </row>
    <row r="2273" spans="1:18" x14ac:dyDescent="0.25">
      <c r="A2273" t="s">
        <v>1202</v>
      </c>
      <c r="B2273" s="158">
        <f>VLOOKUP(Tabla14[[#This Row],[id]],Tabla2[],'aux buscarv'!B$1,FALSE)</f>
        <v>45051</v>
      </c>
      <c r="C2273" s="159">
        <f>VLOOKUP(Tabla14[[#This Row],[id]],Tabla2[],'aux buscarv'!C$1,FALSE)</f>
        <v>5</v>
      </c>
      <c r="D2273" s="159">
        <f>VLOOKUP(Tabla14[[#This Row],[id]],Tabla2[],'aux buscarv'!D$1,FALSE)</f>
        <v>5</v>
      </c>
      <c r="E2273" s="159">
        <f>VLOOKUP(Tabla14[[#This Row],[id]],Tabla2[],'aux buscarv'!E$1,FALSE)</f>
        <v>2023</v>
      </c>
      <c r="F2273" s="159">
        <f>VLOOKUP(Tabla14[[#This Row],[id]],Tabla2[],'aux buscarv'!F$1,FALSE)</f>
        <v>19</v>
      </c>
      <c r="G2273" s="159" t="str">
        <f>VLOOKUP(Tabla14[[#This Row],[id]],Tabla2[],'aux buscarv'!G$1,FALSE)</f>
        <v>ESTAR</v>
      </c>
      <c r="H2273" s="159" t="str">
        <f>VLOOKUP(Tabla14[[#This Row],[id]],Tabla2[],'aux buscarv'!H$1,FALSE)</f>
        <v>BUENOS AIRES</v>
      </c>
      <c r="I2273" s="159">
        <f>VLOOKUP(Tabla14[[#This Row],[id]],Tabla2[],'aux buscarv'!I$1,FALSE)</f>
        <v>102</v>
      </c>
      <c r="J2273" s="159" t="str">
        <f>VLOOKUP(Tabla14[[#This Row],[id]],Tabla2[],'aux buscarv'!J$1,FALSE)</f>
        <v>ITUZAINGO</v>
      </c>
      <c r="K2273" s="159" t="str">
        <f>VLOOKUP(Tabla14[[#This Row],[id]],Tabla2[],'aux buscarv'!K$1,FALSE)</f>
        <v>UDAONDO</v>
      </c>
      <c r="L2273" s="159" t="str">
        <f>VLOOKUP(Tabla14[[#This Row],[id]],Tabla2[],'aux buscarv'!L$1,FALSE)</f>
        <v>PLAZA DEL LAZO</v>
      </c>
      <c r="M2273" s="159" t="str">
        <f>VLOOKUP(Tabla14[[#This Row],[id]],Tabla2[],'aux buscarv'!M$1,FALSE)</f>
        <v>DEL LAZO 4232</v>
      </c>
      <c r="N2273" s="160" t="str">
        <f>VLOOKUP(Tabla14[[#This Row],[id]],Tabla2[],'aux buscarv'!N$1,FALSE)</f>
        <v>https://goo.gl/maps/EYkCT78jcWySRhEH9</v>
      </c>
      <c r="O2273" t="s">
        <v>151</v>
      </c>
      <c r="P2273" s="161" t="s">
        <v>151</v>
      </c>
      <c r="Q2273" t="s">
        <v>142</v>
      </c>
      <c r="R2273" s="162">
        <v>78</v>
      </c>
    </row>
    <row r="2274" spans="1:18" x14ac:dyDescent="0.25">
      <c r="A2274" t="s">
        <v>1202</v>
      </c>
      <c r="B2274" s="158">
        <f>VLOOKUP(Tabla14[[#This Row],[id]],Tabla2[],'aux buscarv'!B$1,FALSE)</f>
        <v>45051</v>
      </c>
      <c r="C2274" s="159">
        <f>VLOOKUP(Tabla14[[#This Row],[id]],Tabla2[],'aux buscarv'!C$1,FALSE)</f>
        <v>5</v>
      </c>
      <c r="D2274" s="159">
        <f>VLOOKUP(Tabla14[[#This Row],[id]],Tabla2[],'aux buscarv'!D$1,FALSE)</f>
        <v>5</v>
      </c>
      <c r="E2274" s="159">
        <f>VLOOKUP(Tabla14[[#This Row],[id]],Tabla2[],'aux buscarv'!E$1,FALSE)</f>
        <v>2023</v>
      </c>
      <c r="F2274" s="159">
        <f>VLOOKUP(Tabla14[[#This Row],[id]],Tabla2[],'aux buscarv'!F$1,FALSE)</f>
        <v>19</v>
      </c>
      <c r="G2274" s="159" t="str">
        <f>VLOOKUP(Tabla14[[#This Row],[id]],Tabla2[],'aux buscarv'!G$1,FALSE)</f>
        <v>ESTAR</v>
      </c>
      <c r="H2274" s="159" t="str">
        <f>VLOOKUP(Tabla14[[#This Row],[id]],Tabla2[],'aux buscarv'!H$1,FALSE)</f>
        <v>BUENOS AIRES</v>
      </c>
      <c r="I2274" s="159">
        <f>VLOOKUP(Tabla14[[#This Row],[id]],Tabla2[],'aux buscarv'!I$1,FALSE)</f>
        <v>102</v>
      </c>
      <c r="J2274" s="159" t="str">
        <f>VLOOKUP(Tabla14[[#This Row],[id]],Tabla2[],'aux buscarv'!J$1,FALSE)</f>
        <v>ITUZAINGO</v>
      </c>
      <c r="K2274" s="159" t="str">
        <f>VLOOKUP(Tabla14[[#This Row],[id]],Tabla2[],'aux buscarv'!K$1,FALSE)</f>
        <v>UDAONDO</v>
      </c>
      <c r="L2274" s="159" t="str">
        <f>VLOOKUP(Tabla14[[#This Row],[id]],Tabla2[],'aux buscarv'!L$1,FALSE)</f>
        <v>PLAZA DEL LAZO</v>
      </c>
      <c r="M2274" s="159" t="str">
        <f>VLOOKUP(Tabla14[[#This Row],[id]],Tabla2[],'aux buscarv'!M$1,FALSE)</f>
        <v>DEL LAZO 4232</v>
      </c>
      <c r="N2274" s="160" t="str">
        <f>VLOOKUP(Tabla14[[#This Row],[id]],Tabla2[],'aux buscarv'!N$1,FALSE)</f>
        <v>https://goo.gl/maps/EYkCT78jcWySRhEH9</v>
      </c>
      <c r="O2274" t="s">
        <v>153</v>
      </c>
      <c r="P2274" s="161" t="s">
        <v>153</v>
      </c>
      <c r="Q2274" t="s">
        <v>111</v>
      </c>
      <c r="R2274" s="162">
        <v>11</v>
      </c>
    </row>
    <row r="2275" spans="1:18" x14ac:dyDescent="0.25">
      <c r="A2275" t="s">
        <v>1202</v>
      </c>
      <c r="B2275" s="158">
        <f>VLOOKUP(Tabla14[[#This Row],[id]],Tabla2[],'aux buscarv'!B$1,FALSE)</f>
        <v>45051</v>
      </c>
      <c r="C2275" s="159">
        <f>VLOOKUP(Tabla14[[#This Row],[id]],Tabla2[],'aux buscarv'!C$1,FALSE)</f>
        <v>5</v>
      </c>
      <c r="D2275" s="159">
        <f>VLOOKUP(Tabla14[[#This Row],[id]],Tabla2[],'aux buscarv'!D$1,FALSE)</f>
        <v>5</v>
      </c>
      <c r="E2275" s="159">
        <f>VLOOKUP(Tabla14[[#This Row],[id]],Tabla2[],'aux buscarv'!E$1,FALSE)</f>
        <v>2023</v>
      </c>
      <c r="F2275" s="159">
        <f>VLOOKUP(Tabla14[[#This Row],[id]],Tabla2[],'aux buscarv'!F$1,FALSE)</f>
        <v>19</v>
      </c>
      <c r="G2275" s="159" t="str">
        <f>VLOOKUP(Tabla14[[#This Row],[id]],Tabla2[],'aux buscarv'!G$1,FALSE)</f>
        <v>ESTAR</v>
      </c>
      <c r="H2275" s="159" t="str">
        <f>VLOOKUP(Tabla14[[#This Row],[id]],Tabla2[],'aux buscarv'!H$1,FALSE)</f>
        <v>BUENOS AIRES</v>
      </c>
      <c r="I2275" s="159">
        <f>VLOOKUP(Tabla14[[#This Row],[id]],Tabla2[],'aux buscarv'!I$1,FALSE)</f>
        <v>102</v>
      </c>
      <c r="J2275" s="159" t="str">
        <f>VLOOKUP(Tabla14[[#This Row],[id]],Tabla2[],'aux buscarv'!J$1,FALSE)</f>
        <v>ITUZAINGO</v>
      </c>
      <c r="K2275" s="159" t="str">
        <f>VLOOKUP(Tabla14[[#This Row],[id]],Tabla2[],'aux buscarv'!K$1,FALSE)</f>
        <v>UDAONDO</v>
      </c>
      <c r="L2275" s="159" t="str">
        <f>VLOOKUP(Tabla14[[#This Row],[id]],Tabla2[],'aux buscarv'!L$1,FALSE)</f>
        <v>PLAZA DEL LAZO</v>
      </c>
      <c r="M2275" s="159" t="str">
        <f>VLOOKUP(Tabla14[[#This Row],[id]],Tabla2[],'aux buscarv'!M$1,FALSE)</f>
        <v>DEL LAZO 4232</v>
      </c>
      <c r="N2275" s="160" t="str">
        <f>VLOOKUP(Tabla14[[#This Row],[id]],Tabla2[],'aux buscarv'!N$1,FALSE)</f>
        <v>https://goo.gl/maps/EYkCT78jcWySRhEH9</v>
      </c>
      <c r="O2275" t="s">
        <v>153</v>
      </c>
      <c r="P2275" s="161" t="s">
        <v>153</v>
      </c>
      <c r="Q2275" t="s">
        <v>154</v>
      </c>
      <c r="R2275" s="162">
        <v>13</v>
      </c>
    </row>
    <row r="2276" spans="1:18" x14ac:dyDescent="0.25">
      <c r="A2276" t="s">
        <v>1202</v>
      </c>
      <c r="B2276" s="158">
        <f>VLOOKUP(Tabla14[[#This Row],[id]],Tabla2[],'aux buscarv'!B$1,FALSE)</f>
        <v>45051</v>
      </c>
      <c r="C2276" s="159">
        <f>VLOOKUP(Tabla14[[#This Row],[id]],Tabla2[],'aux buscarv'!C$1,FALSE)</f>
        <v>5</v>
      </c>
      <c r="D2276" s="159">
        <f>VLOOKUP(Tabla14[[#This Row],[id]],Tabla2[],'aux buscarv'!D$1,FALSE)</f>
        <v>5</v>
      </c>
      <c r="E2276" s="159">
        <f>VLOOKUP(Tabla14[[#This Row],[id]],Tabla2[],'aux buscarv'!E$1,FALSE)</f>
        <v>2023</v>
      </c>
      <c r="F2276" s="159">
        <f>VLOOKUP(Tabla14[[#This Row],[id]],Tabla2[],'aux buscarv'!F$1,FALSE)</f>
        <v>19</v>
      </c>
      <c r="G2276" s="159" t="str">
        <f>VLOOKUP(Tabla14[[#This Row],[id]],Tabla2[],'aux buscarv'!G$1,FALSE)</f>
        <v>ESTAR</v>
      </c>
      <c r="H2276" s="159" t="str">
        <f>VLOOKUP(Tabla14[[#This Row],[id]],Tabla2[],'aux buscarv'!H$1,FALSE)</f>
        <v>BUENOS AIRES</v>
      </c>
      <c r="I2276" s="159">
        <f>VLOOKUP(Tabla14[[#This Row],[id]],Tabla2[],'aux buscarv'!I$1,FALSE)</f>
        <v>102</v>
      </c>
      <c r="J2276" s="159" t="str">
        <f>VLOOKUP(Tabla14[[#This Row],[id]],Tabla2[],'aux buscarv'!J$1,FALSE)</f>
        <v>ITUZAINGO</v>
      </c>
      <c r="K2276" s="159" t="str">
        <f>VLOOKUP(Tabla14[[#This Row],[id]],Tabla2[],'aux buscarv'!K$1,FALSE)</f>
        <v>UDAONDO</v>
      </c>
      <c r="L2276" s="159" t="str">
        <f>VLOOKUP(Tabla14[[#This Row],[id]],Tabla2[],'aux buscarv'!L$1,FALSE)</f>
        <v>PLAZA DEL LAZO</v>
      </c>
      <c r="M2276" s="159" t="str">
        <f>VLOOKUP(Tabla14[[#This Row],[id]],Tabla2[],'aux buscarv'!M$1,FALSE)</f>
        <v>DEL LAZO 4232</v>
      </c>
      <c r="N2276" s="160" t="str">
        <f>VLOOKUP(Tabla14[[#This Row],[id]],Tabla2[],'aux buscarv'!N$1,FALSE)</f>
        <v>https://goo.gl/maps/EYkCT78jcWySRhEH9</v>
      </c>
      <c r="O2276" t="s">
        <v>153</v>
      </c>
      <c r="P2276" s="161" t="s">
        <v>153</v>
      </c>
      <c r="Q2276" t="s">
        <v>155</v>
      </c>
      <c r="R2276" s="162">
        <v>9</v>
      </c>
    </row>
    <row r="2277" spans="1:18" x14ac:dyDescent="0.25">
      <c r="A2277" t="s">
        <v>1202</v>
      </c>
      <c r="B2277" s="158">
        <f>VLOOKUP(Tabla14[[#This Row],[id]],Tabla2[],'aux buscarv'!B$1,FALSE)</f>
        <v>45051</v>
      </c>
      <c r="C2277" s="159">
        <f>VLOOKUP(Tabla14[[#This Row],[id]],Tabla2[],'aux buscarv'!C$1,FALSE)</f>
        <v>5</v>
      </c>
      <c r="D2277" s="159">
        <f>VLOOKUP(Tabla14[[#This Row],[id]],Tabla2[],'aux buscarv'!D$1,FALSE)</f>
        <v>5</v>
      </c>
      <c r="E2277" s="159">
        <f>VLOOKUP(Tabla14[[#This Row],[id]],Tabla2[],'aux buscarv'!E$1,FALSE)</f>
        <v>2023</v>
      </c>
      <c r="F2277" s="159">
        <f>VLOOKUP(Tabla14[[#This Row],[id]],Tabla2[],'aux buscarv'!F$1,FALSE)</f>
        <v>19</v>
      </c>
      <c r="G2277" s="159" t="str">
        <f>VLOOKUP(Tabla14[[#This Row],[id]],Tabla2[],'aux buscarv'!G$1,FALSE)</f>
        <v>ESTAR</v>
      </c>
      <c r="H2277" s="159" t="str">
        <f>VLOOKUP(Tabla14[[#This Row],[id]],Tabla2[],'aux buscarv'!H$1,FALSE)</f>
        <v>BUENOS AIRES</v>
      </c>
      <c r="I2277" s="159">
        <f>VLOOKUP(Tabla14[[#This Row],[id]],Tabla2[],'aux buscarv'!I$1,FALSE)</f>
        <v>102</v>
      </c>
      <c r="J2277" s="159" t="str">
        <f>VLOOKUP(Tabla14[[#This Row],[id]],Tabla2[],'aux buscarv'!J$1,FALSE)</f>
        <v>ITUZAINGO</v>
      </c>
      <c r="K2277" s="159" t="str">
        <f>VLOOKUP(Tabla14[[#This Row],[id]],Tabla2[],'aux buscarv'!K$1,FALSE)</f>
        <v>UDAONDO</v>
      </c>
      <c r="L2277" s="159" t="str">
        <f>VLOOKUP(Tabla14[[#This Row],[id]],Tabla2[],'aux buscarv'!L$1,FALSE)</f>
        <v>PLAZA DEL LAZO</v>
      </c>
      <c r="M2277" s="159" t="str">
        <f>VLOOKUP(Tabla14[[#This Row],[id]],Tabla2[],'aux buscarv'!M$1,FALSE)</f>
        <v>DEL LAZO 4232</v>
      </c>
      <c r="N2277" s="160" t="str">
        <f>VLOOKUP(Tabla14[[#This Row],[id]],Tabla2[],'aux buscarv'!N$1,FALSE)</f>
        <v>https://goo.gl/maps/EYkCT78jcWySRhEH9</v>
      </c>
      <c r="O2277" t="s">
        <v>153</v>
      </c>
      <c r="P2277" s="161" t="s">
        <v>153</v>
      </c>
      <c r="Q2277" t="s">
        <v>134</v>
      </c>
      <c r="R2277" s="162">
        <v>10</v>
      </c>
    </row>
    <row r="2278" spans="1:18" x14ac:dyDescent="0.25">
      <c r="A2278" t="s">
        <v>1202</v>
      </c>
      <c r="B2278" s="158">
        <f>VLOOKUP(Tabla14[[#This Row],[id]],Tabla2[],'aux buscarv'!B$1,FALSE)</f>
        <v>45051</v>
      </c>
      <c r="C2278" s="159">
        <f>VLOOKUP(Tabla14[[#This Row],[id]],Tabla2[],'aux buscarv'!C$1,FALSE)</f>
        <v>5</v>
      </c>
      <c r="D2278" s="159">
        <f>VLOOKUP(Tabla14[[#This Row],[id]],Tabla2[],'aux buscarv'!D$1,FALSE)</f>
        <v>5</v>
      </c>
      <c r="E2278" s="159">
        <f>VLOOKUP(Tabla14[[#This Row],[id]],Tabla2[],'aux buscarv'!E$1,FALSE)</f>
        <v>2023</v>
      </c>
      <c r="F2278" s="159">
        <f>VLOOKUP(Tabla14[[#This Row],[id]],Tabla2[],'aux buscarv'!F$1,FALSE)</f>
        <v>19</v>
      </c>
      <c r="G2278" s="159" t="str">
        <f>VLOOKUP(Tabla14[[#This Row],[id]],Tabla2[],'aux buscarv'!G$1,FALSE)</f>
        <v>ESTAR</v>
      </c>
      <c r="H2278" s="159" t="str">
        <f>VLOOKUP(Tabla14[[#This Row],[id]],Tabla2[],'aux buscarv'!H$1,FALSE)</f>
        <v>BUENOS AIRES</v>
      </c>
      <c r="I2278" s="159">
        <f>VLOOKUP(Tabla14[[#This Row],[id]],Tabla2[],'aux buscarv'!I$1,FALSE)</f>
        <v>102</v>
      </c>
      <c r="J2278" s="159" t="str">
        <f>VLOOKUP(Tabla14[[#This Row],[id]],Tabla2[],'aux buscarv'!J$1,FALSE)</f>
        <v>ITUZAINGO</v>
      </c>
      <c r="K2278" s="159" t="str">
        <f>VLOOKUP(Tabla14[[#This Row],[id]],Tabla2[],'aux buscarv'!K$1,FALSE)</f>
        <v>UDAONDO</v>
      </c>
      <c r="L2278" s="159" t="str">
        <f>VLOOKUP(Tabla14[[#This Row],[id]],Tabla2[],'aux buscarv'!L$1,FALSE)</f>
        <v>PLAZA DEL LAZO</v>
      </c>
      <c r="M2278" s="159" t="str">
        <f>VLOOKUP(Tabla14[[#This Row],[id]],Tabla2[],'aux buscarv'!M$1,FALSE)</f>
        <v>DEL LAZO 4232</v>
      </c>
      <c r="N2278" s="160" t="str">
        <f>VLOOKUP(Tabla14[[#This Row],[id]],Tabla2[],'aux buscarv'!N$1,FALSE)</f>
        <v>https://goo.gl/maps/EYkCT78jcWySRhEH9</v>
      </c>
      <c r="O2278" t="s">
        <v>153</v>
      </c>
      <c r="P2278" s="161" t="s">
        <v>153</v>
      </c>
      <c r="Q2278" t="s">
        <v>158</v>
      </c>
      <c r="R2278" s="162">
        <v>1</v>
      </c>
    </row>
    <row r="2279" spans="1:18" x14ac:dyDescent="0.25">
      <c r="A2279" t="s">
        <v>1174</v>
      </c>
      <c r="B2279" s="158">
        <f>VLOOKUP(Tabla14[[#This Row],[id]],Tabla2[],'aux buscarv'!B$1,FALSE)</f>
        <v>45051</v>
      </c>
      <c r="C2279" s="159">
        <f>VLOOKUP(Tabla14[[#This Row],[id]],Tabla2[],'aux buscarv'!C$1,FALSE)</f>
        <v>5</v>
      </c>
      <c r="D2279" s="159">
        <f>VLOOKUP(Tabla14[[#This Row],[id]],Tabla2[],'aux buscarv'!D$1,FALSE)</f>
        <v>5</v>
      </c>
      <c r="E2279" s="159">
        <f>VLOOKUP(Tabla14[[#This Row],[id]],Tabla2[],'aux buscarv'!E$1,FALSE)</f>
        <v>2023</v>
      </c>
      <c r="F2279" s="159">
        <f>VLOOKUP(Tabla14[[#This Row],[id]],Tabla2[],'aux buscarv'!F$1,FALSE)</f>
        <v>19</v>
      </c>
      <c r="G2279" s="159" t="str">
        <f>VLOOKUP(Tabla14[[#This Row],[id]],Tabla2[],'aux buscarv'!G$1,FALSE)</f>
        <v>EETB</v>
      </c>
      <c r="H2279" s="159" t="str">
        <f>VLOOKUP(Tabla14[[#This Row],[id]],Tabla2[],'aux buscarv'!H$1,FALSE)</f>
        <v>CABA</v>
      </c>
      <c r="I2279" s="159">
        <f>VLOOKUP(Tabla14[[#This Row],[id]],Tabla2[],'aux buscarv'!I$1,FALSE)</f>
        <v>99</v>
      </c>
      <c r="J2279" s="159" t="str">
        <f>VLOOKUP(Tabla14[[#This Row],[id]],Tabla2[],'aux buscarv'!J$1,FALSE)</f>
        <v>COMUNA 13</v>
      </c>
      <c r="K2279" s="159" t="str">
        <f>VLOOKUP(Tabla14[[#This Row],[id]],Tabla2[],'aux buscarv'!K$1,FALSE)</f>
        <v>COLEGIALES</v>
      </c>
      <c r="L2279" s="159" t="str">
        <f>VLOOKUP(Tabla14[[#This Row],[id]],Tabla2[],'aux buscarv'!L$1,FALSE)</f>
        <v>PLAZA BALCARCE</v>
      </c>
      <c r="M2279" s="159" t="str">
        <f>VLOOKUP(Tabla14[[#This Row],[id]],Tabla2[],'aux buscarv'!M$1,FALSE)</f>
        <v>JARAMILLO 2321</v>
      </c>
      <c r="N2279" s="160" t="str">
        <f>VLOOKUP(Tabla14[[#This Row],[id]],Tabla2[],'aux buscarv'!N$1,FALSE)</f>
        <v>https://goo.gl/maps/5ZkgX3vAPfsD5VmS9</v>
      </c>
      <c r="O2279" t="s">
        <v>109</v>
      </c>
      <c r="P2279" s="161" t="s">
        <v>110</v>
      </c>
      <c r="Q2279" t="s">
        <v>111</v>
      </c>
      <c r="R2279" s="162">
        <v>88</v>
      </c>
    </row>
    <row r="2280" spans="1:18" x14ac:dyDescent="0.25">
      <c r="A2280" t="s">
        <v>1174</v>
      </c>
      <c r="B2280" s="158">
        <f>VLOOKUP(Tabla14[[#This Row],[id]],Tabla2[],'aux buscarv'!B$1,FALSE)</f>
        <v>45051</v>
      </c>
      <c r="C2280" s="159">
        <f>VLOOKUP(Tabla14[[#This Row],[id]],Tabla2[],'aux buscarv'!C$1,FALSE)</f>
        <v>5</v>
      </c>
      <c r="D2280" s="159">
        <f>VLOOKUP(Tabla14[[#This Row],[id]],Tabla2[],'aux buscarv'!D$1,FALSE)</f>
        <v>5</v>
      </c>
      <c r="E2280" s="159">
        <f>VLOOKUP(Tabla14[[#This Row],[id]],Tabla2[],'aux buscarv'!E$1,FALSE)</f>
        <v>2023</v>
      </c>
      <c r="F2280" s="159">
        <f>VLOOKUP(Tabla14[[#This Row],[id]],Tabla2[],'aux buscarv'!F$1,FALSE)</f>
        <v>19</v>
      </c>
      <c r="G2280" s="159" t="str">
        <f>VLOOKUP(Tabla14[[#This Row],[id]],Tabla2[],'aux buscarv'!G$1,FALSE)</f>
        <v>EETB</v>
      </c>
      <c r="H2280" s="159" t="str">
        <f>VLOOKUP(Tabla14[[#This Row],[id]],Tabla2[],'aux buscarv'!H$1,FALSE)</f>
        <v>CABA</v>
      </c>
      <c r="I2280" s="159">
        <f>VLOOKUP(Tabla14[[#This Row],[id]],Tabla2[],'aux buscarv'!I$1,FALSE)</f>
        <v>99</v>
      </c>
      <c r="J2280" s="159" t="str">
        <f>VLOOKUP(Tabla14[[#This Row],[id]],Tabla2[],'aux buscarv'!J$1,FALSE)</f>
        <v>COMUNA 13</v>
      </c>
      <c r="K2280" s="159" t="str">
        <f>VLOOKUP(Tabla14[[#This Row],[id]],Tabla2[],'aux buscarv'!K$1,FALSE)</f>
        <v>COLEGIALES</v>
      </c>
      <c r="L2280" s="159" t="str">
        <f>VLOOKUP(Tabla14[[#This Row],[id]],Tabla2[],'aux buscarv'!L$1,FALSE)</f>
        <v>PLAZA BALCARCE</v>
      </c>
      <c r="M2280" s="159" t="str">
        <f>VLOOKUP(Tabla14[[#This Row],[id]],Tabla2[],'aux buscarv'!M$1,FALSE)</f>
        <v>JARAMILLO 2321</v>
      </c>
      <c r="N2280" s="160" t="str">
        <f>VLOOKUP(Tabla14[[#This Row],[id]],Tabla2[],'aux buscarv'!N$1,FALSE)</f>
        <v>https://goo.gl/maps/5ZkgX3vAPfsD5VmS9</v>
      </c>
      <c r="O2280" t="s">
        <v>109</v>
      </c>
      <c r="P2280" s="161" t="s">
        <v>110</v>
      </c>
      <c r="Q2280" t="s">
        <v>112</v>
      </c>
      <c r="R2280" s="162">
        <v>159</v>
      </c>
    </row>
    <row r="2281" spans="1:18" x14ac:dyDescent="0.25">
      <c r="A2281" t="s">
        <v>1174</v>
      </c>
      <c r="B2281" s="158">
        <f>VLOOKUP(Tabla14[[#This Row],[id]],Tabla2[],'aux buscarv'!B$1,FALSE)</f>
        <v>45051</v>
      </c>
      <c r="C2281" s="159">
        <f>VLOOKUP(Tabla14[[#This Row],[id]],Tabla2[],'aux buscarv'!C$1,FALSE)</f>
        <v>5</v>
      </c>
      <c r="D2281" s="159">
        <f>VLOOKUP(Tabla14[[#This Row],[id]],Tabla2[],'aux buscarv'!D$1,FALSE)</f>
        <v>5</v>
      </c>
      <c r="E2281" s="159">
        <f>VLOOKUP(Tabla14[[#This Row],[id]],Tabla2[],'aux buscarv'!E$1,FALSE)</f>
        <v>2023</v>
      </c>
      <c r="F2281" s="159">
        <f>VLOOKUP(Tabla14[[#This Row],[id]],Tabla2[],'aux buscarv'!F$1,FALSE)</f>
        <v>19</v>
      </c>
      <c r="G2281" s="159" t="str">
        <f>VLOOKUP(Tabla14[[#This Row],[id]],Tabla2[],'aux buscarv'!G$1,FALSE)</f>
        <v>EETB</v>
      </c>
      <c r="H2281" s="159" t="str">
        <f>VLOOKUP(Tabla14[[#This Row],[id]],Tabla2[],'aux buscarv'!H$1,FALSE)</f>
        <v>CABA</v>
      </c>
      <c r="I2281" s="159">
        <f>VLOOKUP(Tabla14[[#This Row],[id]],Tabla2[],'aux buscarv'!I$1,FALSE)</f>
        <v>99</v>
      </c>
      <c r="J2281" s="159" t="str">
        <f>VLOOKUP(Tabla14[[#This Row],[id]],Tabla2[],'aux buscarv'!J$1,FALSE)</f>
        <v>COMUNA 13</v>
      </c>
      <c r="K2281" s="159" t="str">
        <f>VLOOKUP(Tabla14[[#This Row],[id]],Tabla2[],'aux buscarv'!K$1,FALSE)</f>
        <v>COLEGIALES</v>
      </c>
      <c r="L2281" s="159" t="str">
        <f>VLOOKUP(Tabla14[[#This Row],[id]],Tabla2[],'aux buscarv'!L$1,FALSE)</f>
        <v>PLAZA BALCARCE</v>
      </c>
      <c r="M2281" s="159" t="str">
        <f>VLOOKUP(Tabla14[[#This Row],[id]],Tabla2[],'aux buscarv'!M$1,FALSE)</f>
        <v>JARAMILLO 2321</v>
      </c>
      <c r="N2281" s="160" t="str">
        <f>VLOOKUP(Tabla14[[#This Row],[id]],Tabla2[],'aux buscarv'!N$1,FALSE)</f>
        <v>https://goo.gl/maps/5ZkgX3vAPfsD5VmS9</v>
      </c>
      <c r="O2281" t="s">
        <v>109</v>
      </c>
      <c r="P2281" s="161" t="s">
        <v>113</v>
      </c>
      <c r="Q2281" t="s">
        <v>112</v>
      </c>
      <c r="R2281" s="162">
        <v>40</v>
      </c>
    </row>
    <row r="2282" spans="1:18" x14ac:dyDescent="0.25">
      <c r="A2282" t="s">
        <v>1174</v>
      </c>
      <c r="B2282" s="158">
        <f>VLOOKUP(Tabla14[[#This Row],[id]],Tabla2[],'aux buscarv'!B$1,FALSE)</f>
        <v>45051</v>
      </c>
      <c r="C2282" s="159">
        <f>VLOOKUP(Tabla14[[#This Row],[id]],Tabla2[],'aux buscarv'!C$1,FALSE)</f>
        <v>5</v>
      </c>
      <c r="D2282" s="159">
        <f>VLOOKUP(Tabla14[[#This Row],[id]],Tabla2[],'aux buscarv'!D$1,FALSE)</f>
        <v>5</v>
      </c>
      <c r="E2282" s="159">
        <f>VLOOKUP(Tabla14[[#This Row],[id]],Tabla2[],'aux buscarv'!E$1,FALSE)</f>
        <v>2023</v>
      </c>
      <c r="F2282" s="159">
        <f>VLOOKUP(Tabla14[[#This Row],[id]],Tabla2[],'aux buscarv'!F$1,FALSE)</f>
        <v>19</v>
      </c>
      <c r="G2282" s="159" t="str">
        <f>VLOOKUP(Tabla14[[#This Row],[id]],Tabla2[],'aux buscarv'!G$1,FALSE)</f>
        <v>EETB</v>
      </c>
      <c r="H2282" s="159" t="str">
        <f>VLOOKUP(Tabla14[[#This Row],[id]],Tabla2[],'aux buscarv'!H$1,FALSE)</f>
        <v>CABA</v>
      </c>
      <c r="I2282" s="159">
        <f>VLOOKUP(Tabla14[[#This Row],[id]],Tabla2[],'aux buscarv'!I$1,FALSE)</f>
        <v>99</v>
      </c>
      <c r="J2282" s="159" t="str">
        <f>VLOOKUP(Tabla14[[#This Row],[id]],Tabla2[],'aux buscarv'!J$1,FALSE)</f>
        <v>COMUNA 13</v>
      </c>
      <c r="K2282" s="159" t="str">
        <f>VLOOKUP(Tabla14[[#This Row],[id]],Tabla2[],'aux buscarv'!K$1,FALSE)</f>
        <v>COLEGIALES</v>
      </c>
      <c r="L2282" s="159" t="str">
        <f>VLOOKUP(Tabla14[[#This Row],[id]],Tabla2[],'aux buscarv'!L$1,FALSE)</f>
        <v>PLAZA BALCARCE</v>
      </c>
      <c r="M2282" s="159" t="str">
        <f>VLOOKUP(Tabla14[[#This Row],[id]],Tabla2[],'aux buscarv'!M$1,FALSE)</f>
        <v>JARAMILLO 2321</v>
      </c>
      <c r="N2282" s="160" t="str">
        <f>VLOOKUP(Tabla14[[#This Row],[id]],Tabla2[],'aux buscarv'!N$1,FALSE)</f>
        <v>https://goo.gl/maps/5ZkgX3vAPfsD5VmS9</v>
      </c>
      <c r="O2282" t="s">
        <v>114</v>
      </c>
      <c r="P2282" s="161" t="s">
        <v>115</v>
      </c>
      <c r="Q2282" t="s">
        <v>111</v>
      </c>
      <c r="R2282" s="162">
        <v>16</v>
      </c>
    </row>
    <row r="2283" spans="1:18" x14ac:dyDescent="0.25">
      <c r="A2283" t="s">
        <v>1174</v>
      </c>
      <c r="B2283" s="158">
        <f>VLOOKUP(Tabla14[[#This Row],[id]],Tabla2[],'aux buscarv'!B$1,FALSE)</f>
        <v>45051</v>
      </c>
      <c r="C2283" s="159">
        <f>VLOOKUP(Tabla14[[#This Row],[id]],Tabla2[],'aux buscarv'!C$1,FALSE)</f>
        <v>5</v>
      </c>
      <c r="D2283" s="159">
        <f>VLOOKUP(Tabla14[[#This Row],[id]],Tabla2[],'aux buscarv'!D$1,FALSE)</f>
        <v>5</v>
      </c>
      <c r="E2283" s="159">
        <f>VLOOKUP(Tabla14[[#This Row],[id]],Tabla2[],'aux buscarv'!E$1,FALSE)</f>
        <v>2023</v>
      </c>
      <c r="F2283" s="159">
        <f>VLOOKUP(Tabla14[[#This Row],[id]],Tabla2[],'aux buscarv'!F$1,FALSE)</f>
        <v>19</v>
      </c>
      <c r="G2283" s="159" t="str">
        <f>VLOOKUP(Tabla14[[#This Row],[id]],Tabla2[],'aux buscarv'!G$1,FALSE)</f>
        <v>EETB</v>
      </c>
      <c r="H2283" s="159" t="str">
        <f>VLOOKUP(Tabla14[[#This Row],[id]],Tabla2[],'aux buscarv'!H$1,FALSE)</f>
        <v>CABA</v>
      </c>
      <c r="I2283" s="159">
        <f>VLOOKUP(Tabla14[[#This Row],[id]],Tabla2[],'aux buscarv'!I$1,FALSE)</f>
        <v>99</v>
      </c>
      <c r="J2283" s="159" t="str">
        <f>VLOOKUP(Tabla14[[#This Row],[id]],Tabla2[],'aux buscarv'!J$1,FALSE)</f>
        <v>COMUNA 13</v>
      </c>
      <c r="K2283" s="159" t="str">
        <f>VLOOKUP(Tabla14[[#This Row],[id]],Tabla2[],'aux buscarv'!K$1,FALSE)</f>
        <v>COLEGIALES</v>
      </c>
      <c r="L2283" s="159" t="str">
        <f>VLOOKUP(Tabla14[[#This Row],[id]],Tabla2[],'aux buscarv'!L$1,FALSE)</f>
        <v>PLAZA BALCARCE</v>
      </c>
      <c r="M2283" s="159" t="str">
        <f>VLOOKUP(Tabla14[[#This Row],[id]],Tabla2[],'aux buscarv'!M$1,FALSE)</f>
        <v>JARAMILLO 2321</v>
      </c>
      <c r="N2283" s="160" t="str">
        <f>VLOOKUP(Tabla14[[#This Row],[id]],Tabla2[],'aux buscarv'!N$1,FALSE)</f>
        <v>https://goo.gl/maps/5ZkgX3vAPfsD5VmS9</v>
      </c>
      <c r="O2283" t="s">
        <v>114</v>
      </c>
      <c r="P2283" s="161" t="s">
        <v>123</v>
      </c>
      <c r="Q2283" t="s">
        <v>124</v>
      </c>
      <c r="R2283" s="162">
        <v>6</v>
      </c>
    </row>
    <row r="2284" spans="1:18" x14ac:dyDescent="0.25">
      <c r="A2284" t="s">
        <v>1174</v>
      </c>
      <c r="B2284" s="158">
        <f>VLOOKUP(Tabla14[[#This Row],[id]],Tabla2[],'aux buscarv'!B$1,FALSE)</f>
        <v>45051</v>
      </c>
      <c r="C2284" s="159">
        <f>VLOOKUP(Tabla14[[#This Row],[id]],Tabla2[],'aux buscarv'!C$1,FALSE)</f>
        <v>5</v>
      </c>
      <c r="D2284" s="159">
        <f>VLOOKUP(Tabla14[[#This Row],[id]],Tabla2[],'aux buscarv'!D$1,FALSE)</f>
        <v>5</v>
      </c>
      <c r="E2284" s="159">
        <f>VLOOKUP(Tabla14[[#This Row],[id]],Tabla2[],'aux buscarv'!E$1,FALSE)</f>
        <v>2023</v>
      </c>
      <c r="F2284" s="159">
        <f>VLOOKUP(Tabla14[[#This Row],[id]],Tabla2[],'aux buscarv'!F$1,FALSE)</f>
        <v>19</v>
      </c>
      <c r="G2284" s="159" t="str">
        <f>VLOOKUP(Tabla14[[#This Row],[id]],Tabla2[],'aux buscarv'!G$1,FALSE)</f>
        <v>EETB</v>
      </c>
      <c r="H2284" s="159" t="str">
        <f>VLOOKUP(Tabla14[[#This Row],[id]],Tabla2[],'aux buscarv'!H$1,FALSE)</f>
        <v>CABA</v>
      </c>
      <c r="I2284" s="159">
        <f>VLOOKUP(Tabla14[[#This Row],[id]],Tabla2[],'aux buscarv'!I$1,FALSE)</f>
        <v>99</v>
      </c>
      <c r="J2284" s="159" t="str">
        <f>VLOOKUP(Tabla14[[#This Row],[id]],Tabla2[],'aux buscarv'!J$1,FALSE)</f>
        <v>COMUNA 13</v>
      </c>
      <c r="K2284" s="159" t="str">
        <f>VLOOKUP(Tabla14[[#This Row],[id]],Tabla2[],'aux buscarv'!K$1,FALSE)</f>
        <v>COLEGIALES</v>
      </c>
      <c r="L2284" s="159" t="str">
        <f>VLOOKUP(Tabla14[[#This Row],[id]],Tabla2[],'aux buscarv'!L$1,FALSE)</f>
        <v>PLAZA BALCARCE</v>
      </c>
      <c r="M2284" s="159" t="str">
        <f>VLOOKUP(Tabla14[[#This Row],[id]],Tabla2[],'aux buscarv'!M$1,FALSE)</f>
        <v>JARAMILLO 2321</v>
      </c>
      <c r="N2284" s="160" t="str">
        <f>VLOOKUP(Tabla14[[#This Row],[id]],Tabla2[],'aux buscarv'!N$1,FALSE)</f>
        <v>https://goo.gl/maps/5ZkgX3vAPfsD5VmS9</v>
      </c>
      <c r="O2284" t="s">
        <v>114</v>
      </c>
      <c r="P2284" s="161" t="s">
        <v>123</v>
      </c>
      <c r="Q2284" t="s">
        <v>111</v>
      </c>
      <c r="R2284" s="162">
        <v>67</v>
      </c>
    </row>
    <row r="2285" spans="1:18" x14ac:dyDescent="0.25">
      <c r="A2285" t="s">
        <v>1189</v>
      </c>
      <c r="B2285" s="158">
        <f>VLOOKUP(Tabla14[[#This Row],[id]],Tabla2[],'aux buscarv'!B$1,FALSE)</f>
        <v>45051</v>
      </c>
      <c r="C2285" s="159">
        <f>VLOOKUP(Tabla14[[#This Row],[id]],Tabla2[],'aux buscarv'!C$1,FALSE)</f>
        <v>5</v>
      </c>
      <c r="D2285" s="159">
        <f>VLOOKUP(Tabla14[[#This Row],[id]],Tabla2[],'aux buscarv'!D$1,FALSE)</f>
        <v>5</v>
      </c>
      <c r="E2285" s="159">
        <f>VLOOKUP(Tabla14[[#This Row],[id]],Tabla2[],'aux buscarv'!E$1,FALSE)</f>
        <v>2023</v>
      </c>
      <c r="F2285" s="159">
        <f>VLOOKUP(Tabla14[[#This Row],[id]],Tabla2[],'aux buscarv'!F$1,FALSE)</f>
        <v>19</v>
      </c>
      <c r="G2285" s="159" t="str">
        <f>VLOOKUP(Tabla14[[#This Row],[id]],Tabla2[],'aux buscarv'!G$1,FALSE)</f>
        <v>DAPPTE</v>
      </c>
      <c r="H2285" s="159" t="str">
        <f>VLOOKUP(Tabla14[[#This Row],[id]],Tabla2[],'aux buscarv'!H$1,FALSE)</f>
        <v>BUENOS AIRES</v>
      </c>
      <c r="I2285" s="159">
        <f>VLOOKUP(Tabla14[[#This Row],[id]],Tabla2[],'aux buscarv'!I$1,FALSE)</f>
        <v>101</v>
      </c>
      <c r="J2285" s="159" t="str">
        <f>VLOOKUP(Tabla14[[#This Row],[id]],Tabla2[],'aux buscarv'!J$1,FALSE)</f>
        <v>LOMAS DE ZAMORA</v>
      </c>
      <c r="K2285" s="159" t="str">
        <f>VLOOKUP(Tabla14[[#This Row],[id]],Tabla2[],'aux buscarv'!K$1,FALSE)</f>
        <v>INGENIERO BUDGE</v>
      </c>
      <c r="L2285" s="159" t="str">
        <f>VLOOKUP(Tabla14[[#This Row],[id]],Tabla2[],'aux buscarv'!L$1,FALSE)</f>
        <v>JARDIN CAMINITO DE COLORES</v>
      </c>
      <c r="M2285" s="159" t="str">
        <f>VLOOKUP(Tabla14[[#This Row],[id]],Tabla2[],'aux buscarv'!M$1,FALSE)</f>
        <v>ESCOBAR 83 ENTRE VIRGILIO Y FALUCHO</v>
      </c>
      <c r="N2285" s="160" t="str">
        <f>VLOOKUP(Tabla14[[#This Row],[id]],Tabla2[],'aux buscarv'!N$1,FALSE)</f>
        <v>https://goo.gl/maps/nYu1tf797dxNGPM18</v>
      </c>
      <c r="O2285" t="s">
        <v>109</v>
      </c>
      <c r="P2285" s="161" t="s">
        <v>110</v>
      </c>
      <c r="Q2285" t="s">
        <v>111</v>
      </c>
      <c r="R2285" s="162">
        <v>93</v>
      </c>
    </row>
    <row r="2286" spans="1:18" x14ac:dyDescent="0.25">
      <c r="A2286" t="s">
        <v>1189</v>
      </c>
      <c r="B2286" s="158">
        <f>VLOOKUP(Tabla14[[#This Row],[id]],Tabla2[],'aux buscarv'!B$1,FALSE)</f>
        <v>45051</v>
      </c>
      <c r="C2286" s="159">
        <f>VLOOKUP(Tabla14[[#This Row],[id]],Tabla2[],'aux buscarv'!C$1,FALSE)</f>
        <v>5</v>
      </c>
      <c r="D2286" s="159">
        <f>VLOOKUP(Tabla14[[#This Row],[id]],Tabla2[],'aux buscarv'!D$1,FALSE)</f>
        <v>5</v>
      </c>
      <c r="E2286" s="159">
        <f>VLOOKUP(Tabla14[[#This Row],[id]],Tabla2[],'aux buscarv'!E$1,FALSE)</f>
        <v>2023</v>
      </c>
      <c r="F2286" s="159">
        <f>VLOOKUP(Tabla14[[#This Row],[id]],Tabla2[],'aux buscarv'!F$1,FALSE)</f>
        <v>19</v>
      </c>
      <c r="G2286" s="159" t="str">
        <f>VLOOKUP(Tabla14[[#This Row],[id]],Tabla2[],'aux buscarv'!G$1,FALSE)</f>
        <v>DAPPTE</v>
      </c>
      <c r="H2286" s="159" t="str">
        <f>VLOOKUP(Tabla14[[#This Row],[id]],Tabla2[],'aux buscarv'!H$1,FALSE)</f>
        <v>BUENOS AIRES</v>
      </c>
      <c r="I2286" s="159">
        <f>VLOOKUP(Tabla14[[#This Row],[id]],Tabla2[],'aux buscarv'!I$1,FALSE)</f>
        <v>101</v>
      </c>
      <c r="J2286" s="159" t="str">
        <f>VLOOKUP(Tabla14[[#This Row],[id]],Tabla2[],'aux buscarv'!J$1,FALSE)</f>
        <v>LOMAS DE ZAMORA</v>
      </c>
      <c r="K2286" s="159" t="str">
        <f>VLOOKUP(Tabla14[[#This Row],[id]],Tabla2[],'aux buscarv'!K$1,FALSE)</f>
        <v>INGENIERO BUDGE</v>
      </c>
      <c r="L2286" s="159" t="str">
        <f>VLOOKUP(Tabla14[[#This Row],[id]],Tabla2[],'aux buscarv'!L$1,FALSE)</f>
        <v>JARDIN CAMINITO DE COLORES</v>
      </c>
      <c r="M2286" s="159" t="str">
        <f>VLOOKUP(Tabla14[[#This Row],[id]],Tabla2[],'aux buscarv'!M$1,FALSE)</f>
        <v>ESCOBAR 83 ENTRE VIRGILIO Y FALUCHO</v>
      </c>
      <c r="N2286" s="160" t="str">
        <f>VLOOKUP(Tabla14[[#This Row],[id]],Tabla2[],'aux buscarv'!N$1,FALSE)</f>
        <v>https://goo.gl/maps/nYu1tf797dxNGPM18</v>
      </c>
      <c r="O2286" t="s">
        <v>109</v>
      </c>
      <c r="P2286" s="161" t="s">
        <v>110</v>
      </c>
      <c r="Q2286" t="s">
        <v>112</v>
      </c>
      <c r="R2286" s="162">
        <v>164</v>
      </c>
    </row>
    <row r="2287" spans="1:18" x14ac:dyDescent="0.25">
      <c r="A2287" t="s">
        <v>1189</v>
      </c>
      <c r="B2287" s="158">
        <f>VLOOKUP(Tabla14[[#This Row],[id]],Tabla2[],'aux buscarv'!B$1,FALSE)</f>
        <v>45051</v>
      </c>
      <c r="C2287" s="159">
        <f>VLOOKUP(Tabla14[[#This Row],[id]],Tabla2[],'aux buscarv'!C$1,FALSE)</f>
        <v>5</v>
      </c>
      <c r="D2287" s="159">
        <f>VLOOKUP(Tabla14[[#This Row],[id]],Tabla2[],'aux buscarv'!D$1,FALSE)</f>
        <v>5</v>
      </c>
      <c r="E2287" s="159">
        <f>VLOOKUP(Tabla14[[#This Row],[id]],Tabla2[],'aux buscarv'!E$1,FALSE)</f>
        <v>2023</v>
      </c>
      <c r="F2287" s="159">
        <f>VLOOKUP(Tabla14[[#This Row],[id]],Tabla2[],'aux buscarv'!F$1,FALSE)</f>
        <v>19</v>
      </c>
      <c r="G2287" s="159" t="str">
        <f>VLOOKUP(Tabla14[[#This Row],[id]],Tabla2[],'aux buscarv'!G$1,FALSE)</f>
        <v>DAPPTE</v>
      </c>
      <c r="H2287" s="159" t="str">
        <f>VLOOKUP(Tabla14[[#This Row],[id]],Tabla2[],'aux buscarv'!H$1,FALSE)</f>
        <v>BUENOS AIRES</v>
      </c>
      <c r="I2287" s="159">
        <f>VLOOKUP(Tabla14[[#This Row],[id]],Tabla2[],'aux buscarv'!I$1,FALSE)</f>
        <v>101</v>
      </c>
      <c r="J2287" s="159" t="str">
        <f>VLOOKUP(Tabla14[[#This Row],[id]],Tabla2[],'aux buscarv'!J$1,FALSE)</f>
        <v>LOMAS DE ZAMORA</v>
      </c>
      <c r="K2287" s="159" t="str">
        <f>VLOOKUP(Tabla14[[#This Row],[id]],Tabla2[],'aux buscarv'!K$1,FALSE)</f>
        <v>INGENIERO BUDGE</v>
      </c>
      <c r="L2287" s="159" t="str">
        <f>VLOOKUP(Tabla14[[#This Row],[id]],Tabla2[],'aux buscarv'!L$1,FALSE)</f>
        <v>JARDIN CAMINITO DE COLORES</v>
      </c>
      <c r="M2287" s="159" t="str">
        <f>VLOOKUP(Tabla14[[#This Row],[id]],Tabla2[],'aux buscarv'!M$1,FALSE)</f>
        <v>ESCOBAR 83 ENTRE VIRGILIO Y FALUCHO</v>
      </c>
      <c r="N2287" s="160" t="str">
        <f>VLOOKUP(Tabla14[[#This Row],[id]],Tabla2[],'aux buscarv'!N$1,FALSE)</f>
        <v>https://goo.gl/maps/nYu1tf797dxNGPM18</v>
      </c>
      <c r="O2287" t="s">
        <v>109</v>
      </c>
      <c r="P2287" s="161" t="s">
        <v>110</v>
      </c>
      <c r="Q2287" t="s">
        <v>120</v>
      </c>
      <c r="R2287" s="162">
        <v>20</v>
      </c>
    </row>
    <row r="2288" spans="1:18" x14ac:dyDescent="0.25">
      <c r="A2288" t="s">
        <v>1189</v>
      </c>
      <c r="B2288" s="158">
        <f>VLOOKUP(Tabla14[[#This Row],[id]],Tabla2[],'aux buscarv'!B$1,FALSE)</f>
        <v>45051</v>
      </c>
      <c r="C2288" s="159">
        <f>VLOOKUP(Tabla14[[#This Row],[id]],Tabla2[],'aux buscarv'!C$1,FALSE)</f>
        <v>5</v>
      </c>
      <c r="D2288" s="159">
        <f>VLOOKUP(Tabla14[[#This Row],[id]],Tabla2[],'aux buscarv'!D$1,FALSE)</f>
        <v>5</v>
      </c>
      <c r="E2288" s="159">
        <f>VLOOKUP(Tabla14[[#This Row],[id]],Tabla2[],'aux buscarv'!E$1,FALSE)</f>
        <v>2023</v>
      </c>
      <c r="F2288" s="159">
        <f>VLOOKUP(Tabla14[[#This Row],[id]],Tabla2[],'aux buscarv'!F$1,FALSE)</f>
        <v>19</v>
      </c>
      <c r="G2288" s="159" t="str">
        <f>VLOOKUP(Tabla14[[#This Row],[id]],Tabla2[],'aux buscarv'!G$1,FALSE)</f>
        <v>DAPPTE</v>
      </c>
      <c r="H2288" s="159" t="str">
        <f>VLOOKUP(Tabla14[[#This Row],[id]],Tabla2[],'aux buscarv'!H$1,FALSE)</f>
        <v>BUENOS AIRES</v>
      </c>
      <c r="I2288" s="159">
        <f>VLOOKUP(Tabla14[[#This Row],[id]],Tabla2[],'aux buscarv'!I$1,FALSE)</f>
        <v>101</v>
      </c>
      <c r="J2288" s="159" t="str">
        <f>VLOOKUP(Tabla14[[#This Row],[id]],Tabla2[],'aux buscarv'!J$1,FALSE)</f>
        <v>LOMAS DE ZAMORA</v>
      </c>
      <c r="K2288" s="159" t="str">
        <f>VLOOKUP(Tabla14[[#This Row],[id]],Tabla2[],'aux buscarv'!K$1,FALSE)</f>
        <v>INGENIERO BUDGE</v>
      </c>
      <c r="L2288" s="159" t="str">
        <f>VLOOKUP(Tabla14[[#This Row],[id]],Tabla2[],'aux buscarv'!L$1,FALSE)</f>
        <v>JARDIN CAMINITO DE COLORES</v>
      </c>
      <c r="M2288" s="159" t="str">
        <f>VLOOKUP(Tabla14[[#This Row],[id]],Tabla2[],'aux buscarv'!M$1,FALSE)</f>
        <v>ESCOBAR 83 ENTRE VIRGILIO Y FALUCHO</v>
      </c>
      <c r="N2288" s="160" t="str">
        <f>VLOOKUP(Tabla14[[#This Row],[id]],Tabla2[],'aux buscarv'!N$1,FALSE)</f>
        <v>https://goo.gl/maps/nYu1tf797dxNGPM18</v>
      </c>
      <c r="O2288" t="s">
        <v>109</v>
      </c>
      <c r="P2288" s="161" t="s">
        <v>113</v>
      </c>
      <c r="Q2288" t="s">
        <v>112</v>
      </c>
      <c r="R2288" s="162">
        <v>48</v>
      </c>
    </row>
    <row r="2289" spans="1:18" x14ac:dyDescent="0.25">
      <c r="A2289" t="s">
        <v>1189</v>
      </c>
      <c r="B2289" s="158">
        <f>VLOOKUP(Tabla14[[#This Row],[id]],Tabla2[],'aux buscarv'!B$1,FALSE)</f>
        <v>45051</v>
      </c>
      <c r="C2289" s="159">
        <f>VLOOKUP(Tabla14[[#This Row],[id]],Tabla2[],'aux buscarv'!C$1,FALSE)</f>
        <v>5</v>
      </c>
      <c r="D2289" s="159">
        <f>VLOOKUP(Tabla14[[#This Row],[id]],Tabla2[],'aux buscarv'!D$1,FALSE)</f>
        <v>5</v>
      </c>
      <c r="E2289" s="159">
        <f>VLOOKUP(Tabla14[[#This Row],[id]],Tabla2[],'aux buscarv'!E$1,FALSE)</f>
        <v>2023</v>
      </c>
      <c r="F2289" s="159">
        <f>VLOOKUP(Tabla14[[#This Row],[id]],Tabla2[],'aux buscarv'!F$1,FALSE)</f>
        <v>19</v>
      </c>
      <c r="G2289" s="159" t="str">
        <f>VLOOKUP(Tabla14[[#This Row],[id]],Tabla2[],'aux buscarv'!G$1,FALSE)</f>
        <v>DAPPTE</v>
      </c>
      <c r="H2289" s="159" t="str">
        <f>VLOOKUP(Tabla14[[#This Row],[id]],Tabla2[],'aux buscarv'!H$1,FALSE)</f>
        <v>BUENOS AIRES</v>
      </c>
      <c r="I2289" s="159">
        <f>VLOOKUP(Tabla14[[#This Row],[id]],Tabla2[],'aux buscarv'!I$1,FALSE)</f>
        <v>101</v>
      </c>
      <c r="J2289" s="159" t="str">
        <f>VLOOKUP(Tabla14[[#This Row],[id]],Tabla2[],'aux buscarv'!J$1,FALSE)</f>
        <v>LOMAS DE ZAMORA</v>
      </c>
      <c r="K2289" s="159" t="str">
        <f>VLOOKUP(Tabla14[[#This Row],[id]],Tabla2[],'aux buscarv'!K$1,FALSE)</f>
        <v>INGENIERO BUDGE</v>
      </c>
      <c r="L2289" s="159" t="str">
        <f>VLOOKUP(Tabla14[[#This Row],[id]],Tabla2[],'aux buscarv'!L$1,FALSE)</f>
        <v>JARDIN CAMINITO DE COLORES</v>
      </c>
      <c r="M2289" s="159" t="str">
        <f>VLOOKUP(Tabla14[[#This Row],[id]],Tabla2[],'aux buscarv'!M$1,FALSE)</f>
        <v>ESCOBAR 83 ENTRE VIRGILIO Y FALUCHO</v>
      </c>
      <c r="N2289" s="160" t="str">
        <f>VLOOKUP(Tabla14[[#This Row],[id]],Tabla2[],'aux buscarv'!N$1,FALSE)</f>
        <v>https://goo.gl/maps/nYu1tf797dxNGPM18</v>
      </c>
      <c r="O2289" t="s">
        <v>114</v>
      </c>
      <c r="P2289" s="161" t="s">
        <v>115</v>
      </c>
      <c r="Q2289" t="s">
        <v>111</v>
      </c>
      <c r="R2289" s="162">
        <v>38</v>
      </c>
    </row>
    <row r="2290" spans="1:18" x14ac:dyDescent="0.25">
      <c r="A2290" t="s">
        <v>1189</v>
      </c>
      <c r="B2290" s="158">
        <f>VLOOKUP(Tabla14[[#This Row],[id]],Tabla2[],'aux buscarv'!B$1,FALSE)</f>
        <v>45051</v>
      </c>
      <c r="C2290" s="159">
        <f>VLOOKUP(Tabla14[[#This Row],[id]],Tabla2[],'aux buscarv'!C$1,FALSE)</f>
        <v>5</v>
      </c>
      <c r="D2290" s="159">
        <f>VLOOKUP(Tabla14[[#This Row],[id]],Tabla2[],'aux buscarv'!D$1,FALSE)</f>
        <v>5</v>
      </c>
      <c r="E2290" s="159">
        <f>VLOOKUP(Tabla14[[#This Row],[id]],Tabla2[],'aux buscarv'!E$1,FALSE)</f>
        <v>2023</v>
      </c>
      <c r="F2290" s="159">
        <f>VLOOKUP(Tabla14[[#This Row],[id]],Tabla2[],'aux buscarv'!F$1,FALSE)</f>
        <v>19</v>
      </c>
      <c r="G2290" s="159" t="str">
        <f>VLOOKUP(Tabla14[[#This Row],[id]],Tabla2[],'aux buscarv'!G$1,FALSE)</f>
        <v>DAPPTE</v>
      </c>
      <c r="H2290" s="159" t="str">
        <f>VLOOKUP(Tabla14[[#This Row],[id]],Tabla2[],'aux buscarv'!H$1,FALSE)</f>
        <v>BUENOS AIRES</v>
      </c>
      <c r="I2290" s="159">
        <f>VLOOKUP(Tabla14[[#This Row],[id]],Tabla2[],'aux buscarv'!I$1,FALSE)</f>
        <v>101</v>
      </c>
      <c r="J2290" s="159" t="str">
        <f>VLOOKUP(Tabla14[[#This Row],[id]],Tabla2[],'aux buscarv'!J$1,FALSE)</f>
        <v>LOMAS DE ZAMORA</v>
      </c>
      <c r="K2290" s="159" t="str">
        <f>VLOOKUP(Tabla14[[#This Row],[id]],Tabla2[],'aux buscarv'!K$1,FALSE)</f>
        <v>INGENIERO BUDGE</v>
      </c>
      <c r="L2290" s="159" t="str">
        <f>VLOOKUP(Tabla14[[#This Row],[id]],Tabla2[],'aux buscarv'!L$1,FALSE)</f>
        <v>JARDIN CAMINITO DE COLORES</v>
      </c>
      <c r="M2290" s="159" t="str">
        <f>VLOOKUP(Tabla14[[#This Row],[id]],Tabla2[],'aux buscarv'!M$1,FALSE)</f>
        <v>ESCOBAR 83 ENTRE VIRGILIO Y FALUCHO</v>
      </c>
      <c r="N2290" s="160" t="str">
        <f>VLOOKUP(Tabla14[[#This Row],[id]],Tabla2[],'aux buscarv'!N$1,FALSE)</f>
        <v>https://goo.gl/maps/nYu1tf797dxNGPM18</v>
      </c>
      <c r="O2290" t="s">
        <v>114</v>
      </c>
      <c r="P2290" s="161" t="s">
        <v>123</v>
      </c>
      <c r="Q2290" t="s">
        <v>124</v>
      </c>
      <c r="R2290" s="162">
        <v>2</v>
      </c>
    </row>
    <row r="2291" spans="1:18" x14ac:dyDescent="0.25">
      <c r="A2291" t="s">
        <v>1189</v>
      </c>
      <c r="B2291" s="158">
        <f>VLOOKUP(Tabla14[[#This Row],[id]],Tabla2[],'aux buscarv'!B$1,FALSE)</f>
        <v>45051</v>
      </c>
      <c r="C2291" s="159">
        <f>VLOOKUP(Tabla14[[#This Row],[id]],Tabla2[],'aux buscarv'!C$1,FALSE)</f>
        <v>5</v>
      </c>
      <c r="D2291" s="159">
        <f>VLOOKUP(Tabla14[[#This Row],[id]],Tabla2[],'aux buscarv'!D$1,FALSE)</f>
        <v>5</v>
      </c>
      <c r="E2291" s="159">
        <f>VLOOKUP(Tabla14[[#This Row],[id]],Tabla2[],'aux buscarv'!E$1,FALSE)</f>
        <v>2023</v>
      </c>
      <c r="F2291" s="159">
        <f>VLOOKUP(Tabla14[[#This Row],[id]],Tabla2[],'aux buscarv'!F$1,FALSE)</f>
        <v>19</v>
      </c>
      <c r="G2291" s="159" t="str">
        <f>VLOOKUP(Tabla14[[#This Row],[id]],Tabla2[],'aux buscarv'!G$1,FALSE)</f>
        <v>DAPPTE</v>
      </c>
      <c r="H2291" s="159" t="str">
        <f>VLOOKUP(Tabla14[[#This Row],[id]],Tabla2[],'aux buscarv'!H$1,FALSE)</f>
        <v>BUENOS AIRES</v>
      </c>
      <c r="I2291" s="159">
        <f>VLOOKUP(Tabla14[[#This Row],[id]],Tabla2[],'aux buscarv'!I$1,FALSE)</f>
        <v>101</v>
      </c>
      <c r="J2291" s="159" t="str">
        <f>VLOOKUP(Tabla14[[#This Row],[id]],Tabla2[],'aux buscarv'!J$1,FALSE)</f>
        <v>LOMAS DE ZAMORA</v>
      </c>
      <c r="K2291" s="159" t="str">
        <f>VLOOKUP(Tabla14[[#This Row],[id]],Tabla2[],'aux buscarv'!K$1,FALSE)</f>
        <v>INGENIERO BUDGE</v>
      </c>
      <c r="L2291" s="159" t="str">
        <f>VLOOKUP(Tabla14[[#This Row],[id]],Tabla2[],'aux buscarv'!L$1,FALSE)</f>
        <v>JARDIN CAMINITO DE COLORES</v>
      </c>
      <c r="M2291" s="159" t="str">
        <f>VLOOKUP(Tabla14[[#This Row],[id]],Tabla2[],'aux buscarv'!M$1,FALSE)</f>
        <v>ESCOBAR 83 ENTRE VIRGILIO Y FALUCHO</v>
      </c>
      <c r="N2291" s="160" t="str">
        <f>VLOOKUP(Tabla14[[#This Row],[id]],Tabla2[],'aux buscarv'!N$1,FALSE)</f>
        <v>https://goo.gl/maps/nYu1tf797dxNGPM18</v>
      </c>
      <c r="O2291" t="s">
        <v>114</v>
      </c>
      <c r="P2291" s="161" t="s">
        <v>123</v>
      </c>
      <c r="Q2291" t="s">
        <v>111</v>
      </c>
      <c r="R2291" s="162">
        <v>49</v>
      </c>
    </row>
    <row r="2292" spans="1:18" x14ac:dyDescent="0.25">
      <c r="A2292" t="s">
        <v>1246</v>
      </c>
      <c r="B2292" s="158">
        <f>VLOOKUP(Tabla14[[#This Row],[id]],Tabla2[],'aux buscarv'!B$1,FALSE)</f>
        <v>45054</v>
      </c>
      <c r="C2292" s="159">
        <f>VLOOKUP(Tabla14[[#This Row],[id]],Tabla2[],'aux buscarv'!C$1,FALSE)</f>
        <v>8</v>
      </c>
      <c r="D2292" s="159">
        <f>VLOOKUP(Tabla14[[#This Row],[id]],Tabla2[],'aux buscarv'!D$1,FALSE)</f>
        <v>5</v>
      </c>
      <c r="E2292" s="159">
        <f>VLOOKUP(Tabla14[[#This Row],[id]],Tabla2[],'aux buscarv'!E$1,FALSE)</f>
        <v>2023</v>
      </c>
      <c r="F2292" s="159">
        <f>VLOOKUP(Tabla14[[#This Row],[id]],Tabla2[],'aux buscarv'!F$1,FALSE)</f>
        <v>20</v>
      </c>
      <c r="G2292" s="159" t="str">
        <f>VLOOKUP(Tabla14[[#This Row],[id]],Tabla2[],'aux buscarv'!G$1,FALSE)</f>
        <v>DAPPTE</v>
      </c>
      <c r="H2292" s="159" t="str">
        <f>VLOOKUP(Tabla14[[#This Row],[id]],Tabla2[],'aux buscarv'!H$1,FALSE)</f>
        <v>BUENOS AIRES</v>
      </c>
      <c r="I2292" s="159">
        <f>VLOOKUP(Tabla14[[#This Row],[id]],Tabla2[],'aux buscarv'!I$1,FALSE)</f>
        <v>109</v>
      </c>
      <c r="J2292" s="159" t="str">
        <f>VLOOKUP(Tabla14[[#This Row],[id]],Tabla2[],'aux buscarv'!J$1,FALSE)</f>
        <v>ZARATE</v>
      </c>
      <c r="K2292" s="159" t="str">
        <f>VLOOKUP(Tabla14[[#This Row],[id]],Tabla2[],'aux buscarv'!K$1,FALSE)</f>
        <v>ZARATE</v>
      </c>
      <c r="L2292" s="159" t="str">
        <f>VLOOKUP(Tabla14[[#This Row],[id]],Tabla2[],'aux buscarv'!L$1,FALSE)</f>
        <v>BASE NAVAL ZARATE (ANTIGUO ARSENAL)</v>
      </c>
      <c r="M2292" s="159" t="str">
        <f>VLOOKUP(Tabla14[[#This Row],[id]],Tabla2[],'aux buscarv'!M$1,FALSE)</f>
        <v>ESTRADA 350</v>
      </c>
      <c r="N2292" s="160" t="str">
        <f>VLOOKUP(Tabla14[[#This Row],[id]],Tabla2[],'aux buscarv'!N$1,FALSE)</f>
        <v>https://goo.gl/maps/mKte5WfST2ebbq8n7</v>
      </c>
      <c r="O2292" t="s">
        <v>109</v>
      </c>
      <c r="P2292" s="161" t="s">
        <v>110</v>
      </c>
      <c r="Q2292" t="s">
        <v>111</v>
      </c>
      <c r="R2292" s="162">
        <v>194</v>
      </c>
    </row>
    <row r="2293" spans="1:18" x14ac:dyDescent="0.25">
      <c r="A2293" t="s">
        <v>1246</v>
      </c>
      <c r="B2293" s="158">
        <f>VLOOKUP(Tabla14[[#This Row],[id]],Tabla2[],'aux buscarv'!B$1,FALSE)</f>
        <v>45054</v>
      </c>
      <c r="C2293" s="159">
        <f>VLOOKUP(Tabla14[[#This Row],[id]],Tabla2[],'aux buscarv'!C$1,FALSE)</f>
        <v>8</v>
      </c>
      <c r="D2293" s="159">
        <f>VLOOKUP(Tabla14[[#This Row],[id]],Tabla2[],'aux buscarv'!D$1,FALSE)</f>
        <v>5</v>
      </c>
      <c r="E2293" s="159">
        <f>VLOOKUP(Tabla14[[#This Row],[id]],Tabla2[],'aux buscarv'!E$1,FALSE)</f>
        <v>2023</v>
      </c>
      <c r="F2293" s="159">
        <f>VLOOKUP(Tabla14[[#This Row],[id]],Tabla2[],'aux buscarv'!F$1,FALSE)</f>
        <v>20</v>
      </c>
      <c r="G2293" s="159" t="str">
        <f>VLOOKUP(Tabla14[[#This Row],[id]],Tabla2[],'aux buscarv'!G$1,FALSE)</f>
        <v>DAPPTE</v>
      </c>
      <c r="H2293" s="159" t="str">
        <f>VLOOKUP(Tabla14[[#This Row],[id]],Tabla2[],'aux buscarv'!H$1,FALSE)</f>
        <v>BUENOS AIRES</v>
      </c>
      <c r="I2293" s="159">
        <f>VLOOKUP(Tabla14[[#This Row],[id]],Tabla2[],'aux buscarv'!I$1,FALSE)</f>
        <v>109</v>
      </c>
      <c r="J2293" s="159" t="str">
        <f>VLOOKUP(Tabla14[[#This Row],[id]],Tabla2[],'aux buscarv'!J$1,FALSE)</f>
        <v>ZARATE</v>
      </c>
      <c r="K2293" s="159" t="str">
        <f>VLOOKUP(Tabla14[[#This Row],[id]],Tabla2[],'aux buscarv'!K$1,FALSE)</f>
        <v>ZARATE</v>
      </c>
      <c r="L2293" s="159" t="str">
        <f>VLOOKUP(Tabla14[[#This Row],[id]],Tabla2[],'aux buscarv'!L$1,FALSE)</f>
        <v>BASE NAVAL ZARATE (ANTIGUO ARSENAL)</v>
      </c>
      <c r="M2293" s="159" t="str">
        <f>VLOOKUP(Tabla14[[#This Row],[id]],Tabla2[],'aux buscarv'!M$1,FALSE)</f>
        <v>ESTRADA 350</v>
      </c>
      <c r="N2293" s="160" t="str">
        <f>VLOOKUP(Tabla14[[#This Row],[id]],Tabla2[],'aux buscarv'!N$1,FALSE)</f>
        <v>https://goo.gl/maps/mKte5WfST2ebbq8n7</v>
      </c>
      <c r="O2293" t="s">
        <v>109</v>
      </c>
      <c r="P2293" s="161" t="s">
        <v>110</v>
      </c>
      <c r="Q2293" t="s">
        <v>112</v>
      </c>
      <c r="R2293" s="162">
        <v>458</v>
      </c>
    </row>
    <row r="2294" spans="1:18" x14ac:dyDescent="0.25">
      <c r="A2294" t="s">
        <v>1246</v>
      </c>
      <c r="B2294" s="158">
        <f>VLOOKUP(Tabla14[[#This Row],[id]],Tabla2[],'aux buscarv'!B$1,FALSE)</f>
        <v>45054</v>
      </c>
      <c r="C2294" s="159">
        <f>VLOOKUP(Tabla14[[#This Row],[id]],Tabla2[],'aux buscarv'!C$1,FALSE)</f>
        <v>8</v>
      </c>
      <c r="D2294" s="159">
        <f>VLOOKUP(Tabla14[[#This Row],[id]],Tabla2[],'aux buscarv'!D$1,FALSE)</f>
        <v>5</v>
      </c>
      <c r="E2294" s="159">
        <f>VLOOKUP(Tabla14[[#This Row],[id]],Tabla2[],'aux buscarv'!E$1,FALSE)</f>
        <v>2023</v>
      </c>
      <c r="F2294" s="159">
        <f>VLOOKUP(Tabla14[[#This Row],[id]],Tabla2[],'aux buscarv'!F$1,FALSE)</f>
        <v>20</v>
      </c>
      <c r="G2294" s="159" t="str">
        <f>VLOOKUP(Tabla14[[#This Row],[id]],Tabla2[],'aux buscarv'!G$1,FALSE)</f>
        <v>DAPPTE</v>
      </c>
      <c r="H2294" s="159" t="str">
        <f>VLOOKUP(Tabla14[[#This Row],[id]],Tabla2[],'aux buscarv'!H$1,FALSE)</f>
        <v>BUENOS AIRES</v>
      </c>
      <c r="I2294" s="159">
        <f>VLOOKUP(Tabla14[[#This Row],[id]],Tabla2[],'aux buscarv'!I$1,FALSE)</f>
        <v>109</v>
      </c>
      <c r="J2294" s="159" t="str">
        <f>VLOOKUP(Tabla14[[#This Row],[id]],Tabla2[],'aux buscarv'!J$1,FALSE)</f>
        <v>ZARATE</v>
      </c>
      <c r="K2294" s="159" t="str">
        <f>VLOOKUP(Tabla14[[#This Row],[id]],Tabla2[],'aux buscarv'!K$1,FALSE)</f>
        <v>ZARATE</v>
      </c>
      <c r="L2294" s="159" t="str">
        <f>VLOOKUP(Tabla14[[#This Row],[id]],Tabla2[],'aux buscarv'!L$1,FALSE)</f>
        <v>BASE NAVAL ZARATE (ANTIGUO ARSENAL)</v>
      </c>
      <c r="M2294" s="159" t="str">
        <f>VLOOKUP(Tabla14[[#This Row],[id]],Tabla2[],'aux buscarv'!M$1,FALSE)</f>
        <v>ESTRADA 350</v>
      </c>
      <c r="N2294" s="160" t="str">
        <f>VLOOKUP(Tabla14[[#This Row],[id]],Tabla2[],'aux buscarv'!N$1,FALSE)</f>
        <v>https://goo.gl/maps/mKte5WfST2ebbq8n7</v>
      </c>
      <c r="O2294" t="s">
        <v>109</v>
      </c>
      <c r="P2294" s="161" t="s">
        <v>113</v>
      </c>
      <c r="Q2294" t="s">
        <v>112</v>
      </c>
      <c r="R2294" s="162">
        <v>145</v>
      </c>
    </row>
    <row r="2295" spans="1:18" x14ac:dyDescent="0.25">
      <c r="A2295" t="s">
        <v>1258</v>
      </c>
      <c r="B2295" s="158">
        <f>VLOOKUP(Tabla14[[#This Row],[id]],Tabla2[],'aux buscarv'!B$1,FALSE)</f>
        <v>45054</v>
      </c>
      <c r="C2295" s="159">
        <f>VLOOKUP(Tabla14[[#This Row],[id]],Tabla2[],'aux buscarv'!C$1,FALSE)</f>
        <v>8</v>
      </c>
      <c r="D2295" s="159">
        <f>VLOOKUP(Tabla14[[#This Row],[id]],Tabla2[],'aux buscarv'!D$1,FALSE)</f>
        <v>5</v>
      </c>
      <c r="E2295" s="159">
        <f>VLOOKUP(Tabla14[[#This Row],[id]],Tabla2[],'aux buscarv'!E$1,FALSE)</f>
        <v>2023</v>
      </c>
      <c r="F2295" s="159">
        <f>VLOOKUP(Tabla14[[#This Row],[id]],Tabla2[],'aux buscarv'!F$1,FALSE)</f>
        <v>20</v>
      </c>
      <c r="G2295" s="159" t="str">
        <f>VLOOKUP(Tabla14[[#This Row],[id]],Tabla2[],'aux buscarv'!G$1,FALSE)</f>
        <v>DAPPTE</v>
      </c>
      <c r="H2295" s="159" t="str">
        <f>VLOOKUP(Tabla14[[#This Row],[id]],Tabla2[],'aux buscarv'!H$1,FALSE)</f>
        <v>BUENOS AIRES</v>
      </c>
      <c r="I2295" s="159">
        <f>VLOOKUP(Tabla14[[#This Row],[id]],Tabla2[],'aux buscarv'!I$1,FALSE)</f>
        <v>110</v>
      </c>
      <c r="J2295" s="159" t="str">
        <f>VLOOKUP(Tabla14[[#This Row],[id]],Tabla2[],'aux buscarv'!J$1,FALSE)</f>
        <v>LA MATANZA</v>
      </c>
      <c r="K2295" s="159" t="str">
        <f>VLOOKUP(Tabla14[[#This Row],[id]],Tabla2[],'aux buscarv'!K$1,FALSE)</f>
        <v>SAN JUSTO</v>
      </c>
      <c r="L2295" s="159" t="str">
        <f>VLOOKUP(Tabla14[[#This Row],[id]],Tabla2[],'aux buscarv'!L$1,FALSE)</f>
        <v>-</v>
      </c>
      <c r="M2295" s="159" t="str">
        <f>VLOOKUP(Tabla14[[#This Row],[id]],Tabla2[],'aux buscarv'!M$1,FALSE)</f>
        <v>CORONEL BRANDSEN</v>
      </c>
      <c r="N2295" s="160" t="str">
        <f>VLOOKUP(Tabla14[[#This Row],[id]],Tabla2[],'aux buscarv'!N$1,FALSE)</f>
        <v>https://goo.gl/maps/mkmoEpHNnZBMEhSd9</v>
      </c>
      <c r="O2295" t="s">
        <v>109</v>
      </c>
      <c r="P2295" s="161" t="s">
        <v>110</v>
      </c>
      <c r="Q2295" t="s">
        <v>111</v>
      </c>
      <c r="R2295" s="162">
        <v>74</v>
      </c>
    </row>
    <row r="2296" spans="1:18" x14ac:dyDescent="0.25">
      <c r="A2296" t="s">
        <v>1258</v>
      </c>
      <c r="B2296" s="158">
        <f>VLOOKUP(Tabla14[[#This Row],[id]],Tabla2[],'aux buscarv'!B$1,FALSE)</f>
        <v>45054</v>
      </c>
      <c r="C2296" s="159">
        <f>VLOOKUP(Tabla14[[#This Row],[id]],Tabla2[],'aux buscarv'!C$1,FALSE)</f>
        <v>8</v>
      </c>
      <c r="D2296" s="159">
        <f>VLOOKUP(Tabla14[[#This Row],[id]],Tabla2[],'aux buscarv'!D$1,FALSE)</f>
        <v>5</v>
      </c>
      <c r="E2296" s="159">
        <f>VLOOKUP(Tabla14[[#This Row],[id]],Tabla2[],'aux buscarv'!E$1,FALSE)</f>
        <v>2023</v>
      </c>
      <c r="F2296" s="159">
        <f>VLOOKUP(Tabla14[[#This Row],[id]],Tabla2[],'aux buscarv'!F$1,FALSE)</f>
        <v>20</v>
      </c>
      <c r="G2296" s="159" t="str">
        <f>VLOOKUP(Tabla14[[#This Row],[id]],Tabla2[],'aux buscarv'!G$1,FALSE)</f>
        <v>DAPPTE</v>
      </c>
      <c r="H2296" s="159" t="str">
        <f>VLOOKUP(Tabla14[[#This Row],[id]],Tabla2[],'aux buscarv'!H$1,FALSE)</f>
        <v>BUENOS AIRES</v>
      </c>
      <c r="I2296" s="159">
        <f>VLOOKUP(Tabla14[[#This Row],[id]],Tabla2[],'aux buscarv'!I$1,FALSE)</f>
        <v>110</v>
      </c>
      <c r="J2296" s="159" t="str">
        <f>VLOOKUP(Tabla14[[#This Row],[id]],Tabla2[],'aux buscarv'!J$1,FALSE)</f>
        <v>LA MATANZA</v>
      </c>
      <c r="K2296" s="159" t="str">
        <f>VLOOKUP(Tabla14[[#This Row],[id]],Tabla2[],'aux buscarv'!K$1,FALSE)</f>
        <v>SAN JUSTO</v>
      </c>
      <c r="L2296" s="159" t="str">
        <f>VLOOKUP(Tabla14[[#This Row],[id]],Tabla2[],'aux buscarv'!L$1,FALSE)</f>
        <v>-</v>
      </c>
      <c r="M2296" s="159" t="str">
        <f>VLOOKUP(Tabla14[[#This Row],[id]],Tabla2[],'aux buscarv'!M$1,FALSE)</f>
        <v>CORONEL BRANDSEN</v>
      </c>
      <c r="N2296" s="160" t="str">
        <f>VLOOKUP(Tabla14[[#This Row],[id]],Tabla2[],'aux buscarv'!N$1,FALSE)</f>
        <v>https://goo.gl/maps/mkmoEpHNnZBMEhSd9</v>
      </c>
      <c r="O2296" t="s">
        <v>109</v>
      </c>
      <c r="P2296" s="161" t="s">
        <v>110</v>
      </c>
      <c r="Q2296" t="s">
        <v>112</v>
      </c>
      <c r="R2296" s="162">
        <v>139</v>
      </c>
    </row>
    <row r="2297" spans="1:18" x14ac:dyDescent="0.25">
      <c r="A2297" t="s">
        <v>1258</v>
      </c>
      <c r="B2297" s="158">
        <f>VLOOKUP(Tabla14[[#This Row],[id]],Tabla2[],'aux buscarv'!B$1,FALSE)</f>
        <v>45054</v>
      </c>
      <c r="C2297" s="159">
        <f>VLOOKUP(Tabla14[[#This Row],[id]],Tabla2[],'aux buscarv'!C$1,FALSE)</f>
        <v>8</v>
      </c>
      <c r="D2297" s="159">
        <f>VLOOKUP(Tabla14[[#This Row],[id]],Tabla2[],'aux buscarv'!D$1,FALSE)</f>
        <v>5</v>
      </c>
      <c r="E2297" s="159">
        <f>VLOOKUP(Tabla14[[#This Row],[id]],Tabla2[],'aux buscarv'!E$1,FALSE)</f>
        <v>2023</v>
      </c>
      <c r="F2297" s="159">
        <f>VLOOKUP(Tabla14[[#This Row],[id]],Tabla2[],'aux buscarv'!F$1,FALSE)</f>
        <v>20</v>
      </c>
      <c r="G2297" s="159" t="str">
        <f>VLOOKUP(Tabla14[[#This Row],[id]],Tabla2[],'aux buscarv'!G$1,FALSE)</f>
        <v>DAPPTE</v>
      </c>
      <c r="H2297" s="159" t="str">
        <f>VLOOKUP(Tabla14[[#This Row],[id]],Tabla2[],'aux buscarv'!H$1,FALSE)</f>
        <v>BUENOS AIRES</v>
      </c>
      <c r="I2297" s="159">
        <f>VLOOKUP(Tabla14[[#This Row],[id]],Tabla2[],'aux buscarv'!I$1,FALSE)</f>
        <v>110</v>
      </c>
      <c r="J2297" s="159" t="str">
        <f>VLOOKUP(Tabla14[[#This Row],[id]],Tabla2[],'aux buscarv'!J$1,FALSE)</f>
        <v>LA MATANZA</v>
      </c>
      <c r="K2297" s="159" t="str">
        <f>VLOOKUP(Tabla14[[#This Row],[id]],Tabla2[],'aux buscarv'!K$1,FALSE)</f>
        <v>SAN JUSTO</v>
      </c>
      <c r="L2297" s="159" t="str">
        <f>VLOOKUP(Tabla14[[#This Row],[id]],Tabla2[],'aux buscarv'!L$1,FALSE)</f>
        <v>-</v>
      </c>
      <c r="M2297" s="159" t="str">
        <f>VLOOKUP(Tabla14[[#This Row],[id]],Tabla2[],'aux buscarv'!M$1,FALSE)</f>
        <v>CORONEL BRANDSEN</v>
      </c>
      <c r="N2297" s="160" t="str">
        <f>VLOOKUP(Tabla14[[#This Row],[id]],Tabla2[],'aux buscarv'!N$1,FALSE)</f>
        <v>https://goo.gl/maps/mkmoEpHNnZBMEhSd9</v>
      </c>
      <c r="O2297" t="s">
        <v>109</v>
      </c>
      <c r="P2297" s="161" t="s">
        <v>113</v>
      </c>
      <c r="Q2297" t="s">
        <v>112</v>
      </c>
      <c r="R2297" s="162">
        <v>18</v>
      </c>
    </row>
    <row r="2298" spans="1:18" x14ac:dyDescent="0.25">
      <c r="A2298" t="s">
        <v>1258</v>
      </c>
      <c r="B2298" s="158">
        <f>VLOOKUP(Tabla14[[#This Row],[id]],Tabla2[],'aux buscarv'!B$1,FALSE)</f>
        <v>45054</v>
      </c>
      <c r="C2298" s="159">
        <f>VLOOKUP(Tabla14[[#This Row],[id]],Tabla2[],'aux buscarv'!C$1,FALSE)</f>
        <v>8</v>
      </c>
      <c r="D2298" s="159">
        <f>VLOOKUP(Tabla14[[#This Row],[id]],Tabla2[],'aux buscarv'!D$1,FALSE)</f>
        <v>5</v>
      </c>
      <c r="E2298" s="159">
        <f>VLOOKUP(Tabla14[[#This Row],[id]],Tabla2[],'aux buscarv'!E$1,FALSE)</f>
        <v>2023</v>
      </c>
      <c r="F2298" s="159">
        <f>VLOOKUP(Tabla14[[#This Row],[id]],Tabla2[],'aux buscarv'!F$1,FALSE)</f>
        <v>20</v>
      </c>
      <c r="G2298" s="159" t="str">
        <f>VLOOKUP(Tabla14[[#This Row],[id]],Tabla2[],'aux buscarv'!G$1,FALSE)</f>
        <v>DAPPTE</v>
      </c>
      <c r="H2298" s="159" t="str">
        <f>VLOOKUP(Tabla14[[#This Row],[id]],Tabla2[],'aux buscarv'!H$1,FALSE)</f>
        <v>BUENOS AIRES</v>
      </c>
      <c r="I2298" s="159">
        <f>VLOOKUP(Tabla14[[#This Row],[id]],Tabla2[],'aux buscarv'!I$1,FALSE)</f>
        <v>110</v>
      </c>
      <c r="J2298" s="159" t="str">
        <f>VLOOKUP(Tabla14[[#This Row],[id]],Tabla2[],'aux buscarv'!J$1,FALSE)</f>
        <v>LA MATANZA</v>
      </c>
      <c r="K2298" s="159" t="str">
        <f>VLOOKUP(Tabla14[[#This Row],[id]],Tabla2[],'aux buscarv'!K$1,FALSE)</f>
        <v>SAN JUSTO</v>
      </c>
      <c r="L2298" s="159" t="str">
        <f>VLOOKUP(Tabla14[[#This Row],[id]],Tabla2[],'aux buscarv'!L$1,FALSE)</f>
        <v>-</v>
      </c>
      <c r="M2298" s="159" t="str">
        <f>VLOOKUP(Tabla14[[#This Row],[id]],Tabla2[],'aux buscarv'!M$1,FALSE)</f>
        <v>CORONEL BRANDSEN</v>
      </c>
      <c r="N2298" s="160" t="str">
        <f>VLOOKUP(Tabla14[[#This Row],[id]],Tabla2[],'aux buscarv'!N$1,FALSE)</f>
        <v>https://goo.gl/maps/mkmoEpHNnZBMEhSd9</v>
      </c>
      <c r="O2298" t="s">
        <v>114</v>
      </c>
      <c r="P2298" s="161" t="s">
        <v>115</v>
      </c>
      <c r="Q2298" t="s">
        <v>111</v>
      </c>
      <c r="R2298" s="162">
        <v>7</v>
      </c>
    </row>
    <row r="2299" spans="1:18" x14ac:dyDescent="0.25">
      <c r="A2299" t="s">
        <v>1258</v>
      </c>
      <c r="B2299" s="158">
        <f>VLOOKUP(Tabla14[[#This Row],[id]],Tabla2[],'aux buscarv'!B$1,FALSE)</f>
        <v>45054</v>
      </c>
      <c r="C2299" s="159">
        <f>VLOOKUP(Tabla14[[#This Row],[id]],Tabla2[],'aux buscarv'!C$1,FALSE)</f>
        <v>8</v>
      </c>
      <c r="D2299" s="159">
        <f>VLOOKUP(Tabla14[[#This Row],[id]],Tabla2[],'aux buscarv'!D$1,FALSE)</f>
        <v>5</v>
      </c>
      <c r="E2299" s="159">
        <f>VLOOKUP(Tabla14[[#This Row],[id]],Tabla2[],'aux buscarv'!E$1,FALSE)</f>
        <v>2023</v>
      </c>
      <c r="F2299" s="159">
        <f>VLOOKUP(Tabla14[[#This Row],[id]],Tabla2[],'aux buscarv'!F$1,FALSE)</f>
        <v>20</v>
      </c>
      <c r="G2299" s="159" t="str">
        <f>VLOOKUP(Tabla14[[#This Row],[id]],Tabla2[],'aux buscarv'!G$1,FALSE)</f>
        <v>DAPPTE</v>
      </c>
      <c r="H2299" s="159" t="str">
        <f>VLOOKUP(Tabla14[[#This Row],[id]],Tabla2[],'aux buscarv'!H$1,FALSE)</f>
        <v>BUENOS AIRES</v>
      </c>
      <c r="I2299" s="159">
        <f>VLOOKUP(Tabla14[[#This Row],[id]],Tabla2[],'aux buscarv'!I$1,FALSE)</f>
        <v>110</v>
      </c>
      <c r="J2299" s="159" t="str">
        <f>VLOOKUP(Tabla14[[#This Row],[id]],Tabla2[],'aux buscarv'!J$1,FALSE)</f>
        <v>LA MATANZA</v>
      </c>
      <c r="K2299" s="159" t="str">
        <f>VLOOKUP(Tabla14[[#This Row],[id]],Tabla2[],'aux buscarv'!K$1,FALSE)</f>
        <v>SAN JUSTO</v>
      </c>
      <c r="L2299" s="159" t="str">
        <f>VLOOKUP(Tabla14[[#This Row],[id]],Tabla2[],'aux buscarv'!L$1,FALSE)</f>
        <v>-</v>
      </c>
      <c r="M2299" s="159" t="str">
        <f>VLOOKUP(Tabla14[[#This Row],[id]],Tabla2[],'aux buscarv'!M$1,FALSE)</f>
        <v>CORONEL BRANDSEN</v>
      </c>
      <c r="N2299" s="160" t="str">
        <f>VLOOKUP(Tabla14[[#This Row],[id]],Tabla2[],'aux buscarv'!N$1,FALSE)</f>
        <v>https://goo.gl/maps/mkmoEpHNnZBMEhSd9</v>
      </c>
      <c r="O2299" t="s">
        <v>114</v>
      </c>
      <c r="P2299" s="161" t="s">
        <v>123</v>
      </c>
      <c r="Q2299" t="s">
        <v>124</v>
      </c>
      <c r="R2299" s="162">
        <v>1</v>
      </c>
    </row>
    <row r="2300" spans="1:18" x14ac:dyDescent="0.25">
      <c r="A2300" t="s">
        <v>1258</v>
      </c>
      <c r="B2300" s="158">
        <f>VLOOKUP(Tabla14[[#This Row],[id]],Tabla2[],'aux buscarv'!B$1,FALSE)</f>
        <v>45054</v>
      </c>
      <c r="C2300" s="159">
        <f>VLOOKUP(Tabla14[[#This Row],[id]],Tabla2[],'aux buscarv'!C$1,FALSE)</f>
        <v>8</v>
      </c>
      <c r="D2300" s="159">
        <f>VLOOKUP(Tabla14[[#This Row],[id]],Tabla2[],'aux buscarv'!D$1,FALSE)</f>
        <v>5</v>
      </c>
      <c r="E2300" s="159">
        <f>VLOOKUP(Tabla14[[#This Row],[id]],Tabla2[],'aux buscarv'!E$1,FALSE)</f>
        <v>2023</v>
      </c>
      <c r="F2300" s="159">
        <f>VLOOKUP(Tabla14[[#This Row],[id]],Tabla2[],'aux buscarv'!F$1,FALSE)</f>
        <v>20</v>
      </c>
      <c r="G2300" s="159" t="str">
        <f>VLOOKUP(Tabla14[[#This Row],[id]],Tabla2[],'aux buscarv'!G$1,FALSE)</f>
        <v>DAPPTE</v>
      </c>
      <c r="H2300" s="159" t="str">
        <f>VLOOKUP(Tabla14[[#This Row],[id]],Tabla2[],'aux buscarv'!H$1,FALSE)</f>
        <v>BUENOS AIRES</v>
      </c>
      <c r="I2300" s="159">
        <f>VLOOKUP(Tabla14[[#This Row],[id]],Tabla2[],'aux buscarv'!I$1,FALSE)</f>
        <v>110</v>
      </c>
      <c r="J2300" s="159" t="str">
        <f>VLOOKUP(Tabla14[[#This Row],[id]],Tabla2[],'aux buscarv'!J$1,FALSE)</f>
        <v>LA MATANZA</v>
      </c>
      <c r="K2300" s="159" t="str">
        <f>VLOOKUP(Tabla14[[#This Row],[id]],Tabla2[],'aux buscarv'!K$1,FALSE)</f>
        <v>SAN JUSTO</v>
      </c>
      <c r="L2300" s="159" t="str">
        <f>VLOOKUP(Tabla14[[#This Row],[id]],Tabla2[],'aux buscarv'!L$1,FALSE)</f>
        <v>-</v>
      </c>
      <c r="M2300" s="159" t="str">
        <f>VLOOKUP(Tabla14[[#This Row],[id]],Tabla2[],'aux buscarv'!M$1,FALSE)</f>
        <v>CORONEL BRANDSEN</v>
      </c>
      <c r="N2300" s="160" t="str">
        <f>VLOOKUP(Tabla14[[#This Row],[id]],Tabla2[],'aux buscarv'!N$1,FALSE)</f>
        <v>https://goo.gl/maps/mkmoEpHNnZBMEhSd9</v>
      </c>
      <c r="O2300" t="s">
        <v>114</v>
      </c>
      <c r="P2300" s="161" t="s">
        <v>123</v>
      </c>
      <c r="Q2300" t="s">
        <v>111</v>
      </c>
      <c r="R2300" s="162">
        <v>21</v>
      </c>
    </row>
    <row r="2301" spans="1:18" x14ac:dyDescent="0.25">
      <c r="A2301" t="s">
        <v>1218</v>
      </c>
      <c r="B2301" s="158">
        <f>VLOOKUP(Tabla14[[#This Row],[id]],Tabla2[],'aux buscarv'!B$1,FALSE)</f>
        <v>45055</v>
      </c>
      <c r="C2301" s="159">
        <f>VLOOKUP(Tabla14[[#This Row],[id]],Tabla2[],'aux buscarv'!C$1,FALSE)</f>
        <v>9</v>
      </c>
      <c r="D2301" s="159">
        <f>VLOOKUP(Tabla14[[#This Row],[id]],Tabla2[],'aux buscarv'!D$1,FALSE)</f>
        <v>5</v>
      </c>
      <c r="E2301" s="159">
        <f>VLOOKUP(Tabla14[[#This Row],[id]],Tabla2[],'aux buscarv'!E$1,FALSE)</f>
        <v>2023</v>
      </c>
      <c r="F2301" s="159">
        <f>VLOOKUP(Tabla14[[#This Row],[id]],Tabla2[],'aux buscarv'!F$1,FALSE)</f>
        <v>20</v>
      </c>
      <c r="G2301" s="159" t="str">
        <f>VLOOKUP(Tabla14[[#This Row],[id]],Tabla2[],'aux buscarv'!G$1,FALSE)</f>
        <v>EETB</v>
      </c>
      <c r="H2301" s="159" t="str">
        <f>VLOOKUP(Tabla14[[#This Row],[id]],Tabla2[],'aux buscarv'!H$1,FALSE)</f>
        <v>CABA</v>
      </c>
      <c r="I2301" s="159">
        <f>VLOOKUP(Tabla14[[#This Row],[id]],Tabla2[],'aux buscarv'!I$1,FALSE)</f>
        <v>107</v>
      </c>
      <c r="J2301" s="159" t="str">
        <f>VLOOKUP(Tabla14[[#This Row],[id]],Tabla2[],'aux buscarv'!J$1,FALSE)</f>
        <v>COMUNA 4</v>
      </c>
      <c r="K2301" s="159" t="str">
        <f>VLOOKUP(Tabla14[[#This Row],[id]],Tabla2[],'aux buscarv'!K$1,FALSE)</f>
        <v>POMPEYA</v>
      </c>
      <c r="L2301" s="159" t="str">
        <f>VLOOKUP(Tabla14[[#This Row],[id]],Tabla2[],'aux buscarv'!L$1,FALSE)</f>
        <v>PLAZA ROSA LAMORTE DE LOMBARDO</v>
      </c>
      <c r="M2301" s="159" t="str">
        <f>VLOOKUP(Tabla14[[#This Row],[id]],Tabla2[],'aux buscarv'!M$1,FALSE)</f>
        <v>FRUCTUOSO RIVERA Y AGUSTIN DE VEDIA</v>
      </c>
      <c r="N2301" s="160" t="str">
        <f>VLOOKUP(Tabla14[[#This Row],[id]],Tabla2[],'aux buscarv'!N$1,FALSE)</f>
        <v>https://maps.app.goo.gl/iP2r1XCRXuzVsthg7</v>
      </c>
      <c r="O2301" t="s">
        <v>114</v>
      </c>
      <c r="P2301" s="161" t="s">
        <v>115</v>
      </c>
      <c r="Q2301" t="s">
        <v>111</v>
      </c>
      <c r="R2301" s="162">
        <v>6</v>
      </c>
    </row>
    <row r="2302" spans="1:18" x14ac:dyDescent="0.25">
      <c r="A2302" t="s">
        <v>1218</v>
      </c>
      <c r="B2302" s="158">
        <f>VLOOKUP(Tabla14[[#This Row],[id]],Tabla2[],'aux buscarv'!B$1,FALSE)</f>
        <v>45055</v>
      </c>
      <c r="C2302" s="159">
        <f>VLOOKUP(Tabla14[[#This Row],[id]],Tabla2[],'aux buscarv'!C$1,FALSE)</f>
        <v>9</v>
      </c>
      <c r="D2302" s="159">
        <f>VLOOKUP(Tabla14[[#This Row],[id]],Tabla2[],'aux buscarv'!D$1,FALSE)</f>
        <v>5</v>
      </c>
      <c r="E2302" s="159">
        <f>VLOOKUP(Tabla14[[#This Row],[id]],Tabla2[],'aux buscarv'!E$1,FALSE)</f>
        <v>2023</v>
      </c>
      <c r="F2302" s="159">
        <f>VLOOKUP(Tabla14[[#This Row],[id]],Tabla2[],'aux buscarv'!F$1,FALSE)</f>
        <v>20</v>
      </c>
      <c r="G2302" s="159" t="str">
        <f>VLOOKUP(Tabla14[[#This Row],[id]],Tabla2[],'aux buscarv'!G$1,FALSE)</f>
        <v>EETB</v>
      </c>
      <c r="H2302" s="159" t="str">
        <f>VLOOKUP(Tabla14[[#This Row],[id]],Tabla2[],'aux buscarv'!H$1,FALSE)</f>
        <v>CABA</v>
      </c>
      <c r="I2302" s="159">
        <f>VLOOKUP(Tabla14[[#This Row],[id]],Tabla2[],'aux buscarv'!I$1,FALSE)</f>
        <v>107</v>
      </c>
      <c r="J2302" s="159" t="str">
        <f>VLOOKUP(Tabla14[[#This Row],[id]],Tabla2[],'aux buscarv'!J$1,FALSE)</f>
        <v>COMUNA 4</v>
      </c>
      <c r="K2302" s="159" t="str">
        <f>VLOOKUP(Tabla14[[#This Row],[id]],Tabla2[],'aux buscarv'!K$1,FALSE)</f>
        <v>POMPEYA</v>
      </c>
      <c r="L2302" s="159" t="str">
        <f>VLOOKUP(Tabla14[[#This Row],[id]],Tabla2[],'aux buscarv'!L$1,FALSE)</f>
        <v>PLAZA ROSA LAMORTE DE LOMBARDO</v>
      </c>
      <c r="M2302" s="159" t="str">
        <f>VLOOKUP(Tabla14[[#This Row],[id]],Tabla2[],'aux buscarv'!M$1,FALSE)</f>
        <v>FRUCTUOSO RIVERA Y AGUSTIN DE VEDIA</v>
      </c>
      <c r="N2302" s="160" t="str">
        <f>VLOOKUP(Tabla14[[#This Row],[id]],Tabla2[],'aux buscarv'!N$1,FALSE)</f>
        <v>https://maps.app.goo.gl/iP2r1XCRXuzVsthg7</v>
      </c>
      <c r="O2302" t="s">
        <v>114</v>
      </c>
      <c r="P2302" s="161" t="s">
        <v>123</v>
      </c>
      <c r="Q2302" t="s">
        <v>124</v>
      </c>
      <c r="R2302" s="162">
        <v>2</v>
      </c>
    </row>
    <row r="2303" spans="1:18" x14ac:dyDescent="0.25">
      <c r="A2303" t="s">
        <v>1218</v>
      </c>
      <c r="B2303" s="158">
        <f>VLOOKUP(Tabla14[[#This Row],[id]],Tabla2[],'aux buscarv'!B$1,FALSE)</f>
        <v>45055</v>
      </c>
      <c r="C2303" s="159">
        <f>VLOOKUP(Tabla14[[#This Row],[id]],Tabla2[],'aux buscarv'!C$1,FALSE)</f>
        <v>9</v>
      </c>
      <c r="D2303" s="159">
        <f>VLOOKUP(Tabla14[[#This Row],[id]],Tabla2[],'aux buscarv'!D$1,FALSE)</f>
        <v>5</v>
      </c>
      <c r="E2303" s="159">
        <f>VLOOKUP(Tabla14[[#This Row],[id]],Tabla2[],'aux buscarv'!E$1,FALSE)</f>
        <v>2023</v>
      </c>
      <c r="F2303" s="159">
        <f>VLOOKUP(Tabla14[[#This Row],[id]],Tabla2[],'aux buscarv'!F$1,FALSE)</f>
        <v>20</v>
      </c>
      <c r="G2303" s="159" t="str">
        <f>VLOOKUP(Tabla14[[#This Row],[id]],Tabla2[],'aux buscarv'!G$1,FALSE)</f>
        <v>EETB</v>
      </c>
      <c r="H2303" s="159" t="str">
        <f>VLOOKUP(Tabla14[[#This Row],[id]],Tabla2[],'aux buscarv'!H$1,FALSE)</f>
        <v>CABA</v>
      </c>
      <c r="I2303" s="159">
        <f>VLOOKUP(Tabla14[[#This Row],[id]],Tabla2[],'aux buscarv'!I$1,FALSE)</f>
        <v>107</v>
      </c>
      <c r="J2303" s="159" t="str">
        <f>VLOOKUP(Tabla14[[#This Row],[id]],Tabla2[],'aux buscarv'!J$1,FALSE)</f>
        <v>COMUNA 4</v>
      </c>
      <c r="K2303" s="159" t="str">
        <f>VLOOKUP(Tabla14[[#This Row],[id]],Tabla2[],'aux buscarv'!K$1,FALSE)</f>
        <v>POMPEYA</v>
      </c>
      <c r="L2303" s="159" t="str">
        <f>VLOOKUP(Tabla14[[#This Row],[id]],Tabla2[],'aux buscarv'!L$1,FALSE)</f>
        <v>PLAZA ROSA LAMORTE DE LOMBARDO</v>
      </c>
      <c r="M2303" s="159" t="str">
        <f>VLOOKUP(Tabla14[[#This Row],[id]],Tabla2[],'aux buscarv'!M$1,FALSE)</f>
        <v>FRUCTUOSO RIVERA Y AGUSTIN DE VEDIA</v>
      </c>
      <c r="N2303" s="160" t="str">
        <f>VLOOKUP(Tabla14[[#This Row],[id]],Tabla2[],'aux buscarv'!N$1,FALSE)</f>
        <v>https://maps.app.goo.gl/iP2r1XCRXuzVsthg7</v>
      </c>
      <c r="O2303" t="s">
        <v>114</v>
      </c>
      <c r="P2303" s="161" t="s">
        <v>123</v>
      </c>
      <c r="Q2303" t="s">
        <v>111</v>
      </c>
      <c r="R2303" s="162">
        <v>16</v>
      </c>
    </row>
    <row r="2304" spans="1:18" x14ac:dyDescent="0.25">
      <c r="A2304" t="s">
        <v>1261</v>
      </c>
      <c r="B2304" s="158">
        <f>VLOOKUP(Tabla14[[#This Row],[id]],Tabla2[],'aux buscarv'!B$1,FALSE)</f>
        <v>45055</v>
      </c>
      <c r="C2304" s="159">
        <f>VLOOKUP(Tabla14[[#This Row],[id]],Tabla2[],'aux buscarv'!C$1,FALSE)</f>
        <v>9</v>
      </c>
      <c r="D2304" s="159">
        <f>VLOOKUP(Tabla14[[#This Row],[id]],Tabla2[],'aux buscarv'!D$1,FALSE)</f>
        <v>5</v>
      </c>
      <c r="E2304" s="159">
        <f>VLOOKUP(Tabla14[[#This Row],[id]],Tabla2[],'aux buscarv'!E$1,FALSE)</f>
        <v>2023</v>
      </c>
      <c r="F2304" s="159">
        <f>VLOOKUP(Tabla14[[#This Row],[id]],Tabla2[],'aux buscarv'!F$1,FALSE)</f>
        <v>20</v>
      </c>
      <c r="G2304" s="159" t="str">
        <f>VLOOKUP(Tabla14[[#This Row],[id]],Tabla2[],'aux buscarv'!G$1,FALSE)</f>
        <v>ESTAR</v>
      </c>
      <c r="H2304" s="159" t="str">
        <f>VLOOKUP(Tabla14[[#This Row],[id]],Tabla2[],'aux buscarv'!H$1,FALSE)</f>
        <v>BUENOS AIRES</v>
      </c>
      <c r="I2304" s="159">
        <f>VLOOKUP(Tabla14[[#This Row],[id]],Tabla2[],'aux buscarv'!I$1,FALSE)</f>
        <v>111</v>
      </c>
      <c r="J2304" s="159" t="str">
        <f>VLOOKUP(Tabla14[[#This Row],[id]],Tabla2[],'aux buscarv'!J$1,FALSE)</f>
        <v>PRESIDENTE PERON</v>
      </c>
      <c r="K2304" s="159" t="str">
        <f>VLOOKUP(Tabla14[[#This Row],[id]],Tabla2[],'aux buscarv'!K$1,FALSE)</f>
        <v>GUERNICA</v>
      </c>
      <c r="L2304" s="159" t="str">
        <f>VLOOKUP(Tabla14[[#This Row],[id]],Tabla2[],'aux buscarv'!L$1,FALSE)</f>
        <v>PLAZA LA H</v>
      </c>
      <c r="M2304" s="159" t="str">
        <f>VLOOKUP(Tabla14[[#This Row],[id]],Tabla2[],'aux buscarv'!M$1,FALSE)</f>
        <v>AV CRISOLOGO LARRALDE Y AV 37</v>
      </c>
      <c r="N2304" s="160" t="str">
        <f>VLOOKUP(Tabla14[[#This Row],[id]],Tabla2[],'aux buscarv'!N$1,FALSE)</f>
        <v>https://maps.app.goo.gl/7jKv6UEVRaKwdFAP6</v>
      </c>
      <c r="O2304" t="s">
        <v>109</v>
      </c>
      <c r="P2304" s="161" t="s">
        <v>110</v>
      </c>
      <c r="Q2304" t="s">
        <v>111</v>
      </c>
      <c r="R2304" s="162">
        <v>58</v>
      </c>
    </row>
    <row r="2305" spans="1:18" x14ac:dyDescent="0.25">
      <c r="A2305" t="s">
        <v>1261</v>
      </c>
      <c r="B2305" s="158">
        <f>VLOOKUP(Tabla14[[#This Row],[id]],Tabla2[],'aux buscarv'!B$1,FALSE)</f>
        <v>45055</v>
      </c>
      <c r="C2305" s="159">
        <f>VLOOKUP(Tabla14[[#This Row],[id]],Tabla2[],'aux buscarv'!C$1,FALSE)</f>
        <v>9</v>
      </c>
      <c r="D2305" s="159">
        <f>VLOOKUP(Tabla14[[#This Row],[id]],Tabla2[],'aux buscarv'!D$1,FALSE)</f>
        <v>5</v>
      </c>
      <c r="E2305" s="159">
        <f>VLOOKUP(Tabla14[[#This Row],[id]],Tabla2[],'aux buscarv'!E$1,FALSE)</f>
        <v>2023</v>
      </c>
      <c r="F2305" s="159">
        <f>VLOOKUP(Tabla14[[#This Row],[id]],Tabla2[],'aux buscarv'!F$1,FALSE)</f>
        <v>20</v>
      </c>
      <c r="G2305" s="159" t="str">
        <f>VLOOKUP(Tabla14[[#This Row],[id]],Tabla2[],'aux buscarv'!G$1,FALSE)</f>
        <v>ESTAR</v>
      </c>
      <c r="H2305" s="159" t="str">
        <f>VLOOKUP(Tabla14[[#This Row],[id]],Tabla2[],'aux buscarv'!H$1,FALSE)</f>
        <v>BUENOS AIRES</v>
      </c>
      <c r="I2305" s="159">
        <f>VLOOKUP(Tabla14[[#This Row],[id]],Tabla2[],'aux buscarv'!I$1,FALSE)</f>
        <v>111</v>
      </c>
      <c r="J2305" s="159" t="str">
        <f>VLOOKUP(Tabla14[[#This Row],[id]],Tabla2[],'aux buscarv'!J$1,FALSE)</f>
        <v>PRESIDENTE PERON</v>
      </c>
      <c r="K2305" s="159" t="str">
        <f>VLOOKUP(Tabla14[[#This Row],[id]],Tabla2[],'aux buscarv'!K$1,FALSE)</f>
        <v>GUERNICA</v>
      </c>
      <c r="L2305" s="159" t="str">
        <f>VLOOKUP(Tabla14[[#This Row],[id]],Tabla2[],'aux buscarv'!L$1,FALSE)</f>
        <v>PLAZA LA H</v>
      </c>
      <c r="M2305" s="159" t="str">
        <f>VLOOKUP(Tabla14[[#This Row],[id]],Tabla2[],'aux buscarv'!M$1,FALSE)</f>
        <v>AV CRISOLOGO LARRALDE Y AV 37</v>
      </c>
      <c r="N2305" s="160" t="str">
        <f>VLOOKUP(Tabla14[[#This Row],[id]],Tabla2[],'aux buscarv'!N$1,FALSE)</f>
        <v>https://maps.app.goo.gl/7jKv6UEVRaKwdFAP6</v>
      </c>
      <c r="O2305" t="s">
        <v>109</v>
      </c>
      <c r="P2305" s="161" t="s">
        <v>110</v>
      </c>
      <c r="Q2305" t="s">
        <v>112</v>
      </c>
      <c r="R2305" s="162">
        <v>114</v>
      </c>
    </row>
    <row r="2306" spans="1:18" x14ac:dyDescent="0.25">
      <c r="A2306" t="s">
        <v>1261</v>
      </c>
      <c r="B2306" s="158">
        <f>VLOOKUP(Tabla14[[#This Row],[id]],Tabla2[],'aux buscarv'!B$1,FALSE)</f>
        <v>45055</v>
      </c>
      <c r="C2306" s="159">
        <f>VLOOKUP(Tabla14[[#This Row],[id]],Tabla2[],'aux buscarv'!C$1,FALSE)</f>
        <v>9</v>
      </c>
      <c r="D2306" s="159">
        <f>VLOOKUP(Tabla14[[#This Row],[id]],Tabla2[],'aux buscarv'!D$1,FALSE)</f>
        <v>5</v>
      </c>
      <c r="E2306" s="159">
        <f>VLOOKUP(Tabla14[[#This Row],[id]],Tabla2[],'aux buscarv'!E$1,FALSE)</f>
        <v>2023</v>
      </c>
      <c r="F2306" s="159">
        <f>VLOOKUP(Tabla14[[#This Row],[id]],Tabla2[],'aux buscarv'!F$1,FALSE)</f>
        <v>20</v>
      </c>
      <c r="G2306" s="159" t="str">
        <f>VLOOKUP(Tabla14[[#This Row],[id]],Tabla2[],'aux buscarv'!G$1,FALSE)</f>
        <v>ESTAR</v>
      </c>
      <c r="H2306" s="159" t="str">
        <f>VLOOKUP(Tabla14[[#This Row],[id]],Tabla2[],'aux buscarv'!H$1,FALSE)</f>
        <v>BUENOS AIRES</v>
      </c>
      <c r="I2306" s="159">
        <f>VLOOKUP(Tabla14[[#This Row],[id]],Tabla2[],'aux buscarv'!I$1,FALSE)</f>
        <v>111</v>
      </c>
      <c r="J2306" s="159" t="str">
        <f>VLOOKUP(Tabla14[[#This Row],[id]],Tabla2[],'aux buscarv'!J$1,FALSE)</f>
        <v>PRESIDENTE PERON</v>
      </c>
      <c r="K2306" s="159" t="str">
        <f>VLOOKUP(Tabla14[[#This Row],[id]],Tabla2[],'aux buscarv'!K$1,FALSE)</f>
        <v>GUERNICA</v>
      </c>
      <c r="L2306" s="159" t="str">
        <f>VLOOKUP(Tabla14[[#This Row],[id]],Tabla2[],'aux buscarv'!L$1,FALSE)</f>
        <v>PLAZA LA H</v>
      </c>
      <c r="M2306" s="159" t="str">
        <f>VLOOKUP(Tabla14[[#This Row],[id]],Tabla2[],'aux buscarv'!M$1,FALSE)</f>
        <v>AV CRISOLOGO LARRALDE Y AV 37</v>
      </c>
      <c r="N2306" s="160" t="str">
        <f>VLOOKUP(Tabla14[[#This Row],[id]],Tabla2[],'aux buscarv'!N$1,FALSE)</f>
        <v>https://maps.app.goo.gl/7jKv6UEVRaKwdFAP6</v>
      </c>
      <c r="O2306" t="s">
        <v>109</v>
      </c>
      <c r="P2306" s="161" t="s">
        <v>110</v>
      </c>
      <c r="Q2306" t="s">
        <v>120</v>
      </c>
      <c r="R2306" s="162">
        <v>20</v>
      </c>
    </row>
    <row r="2307" spans="1:18" x14ac:dyDescent="0.25">
      <c r="A2307" t="s">
        <v>1261</v>
      </c>
      <c r="B2307" s="158">
        <f>VLOOKUP(Tabla14[[#This Row],[id]],Tabla2[],'aux buscarv'!B$1,FALSE)</f>
        <v>45055</v>
      </c>
      <c r="C2307" s="159">
        <f>VLOOKUP(Tabla14[[#This Row],[id]],Tabla2[],'aux buscarv'!C$1,FALSE)</f>
        <v>9</v>
      </c>
      <c r="D2307" s="159">
        <f>VLOOKUP(Tabla14[[#This Row],[id]],Tabla2[],'aux buscarv'!D$1,FALSE)</f>
        <v>5</v>
      </c>
      <c r="E2307" s="159">
        <f>VLOOKUP(Tabla14[[#This Row],[id]],Tabla2[],'aux buscarv'!E$1,FALSE)</f>
        <v>2023</v>
      </c>
      <c r="F2307" s="159">
        <f>VLOOKUP(Tabla14[[#This Row],[id]],Tabla2[],'aux buscarv'!F$1,FALSE)</f>
        <v>20</v>
      </c>
      <c r="G2307" s="159" t="str">
        <f>VLOOKUP(Tabla14[[#This Row],[id]],Tabla2[],'aux buscarv'!G$1,FALSE)</f>
        <v>ESTAR</v>
      </c>
      <c r="H2307" s="159" t="str">
        <f>VLOOKUP(Tabla14[[#This Row],[id]],Tabla2[],'aux buscarv'!H$1,FALSE)</f>
        <v>BUENOS AIRES</v>
      </c>
      <c r="I2307" s="159">
        <f>VLOOKUP(Tabla14[[#This Row],[id]],Tabla2[],'aux buscarv'!I$1,FALSE)</f>
        <v>111</v>
      </c>
      <c r="J2307" s="159" t="str">
        <f>VLOOKUP(Tabla14[[#This Row],[id]],Tabla2[],'aux buscarv'!J$1,FALSE)</f>
        <v>PRESIDENTE PERON</v>
      </c>
      <c r="K2307" s="159" t="str">
        <f>VLOOKUP(Tabla14[[#This Row],[id]],Tabla2[],'aux buscarv'!K$1,FALSE)</f>
        <v>GUERNICA</v>
      </c>
      <c r="L2307" s="159" t="str">
        <f>VLOOKUP(Tabla14[[#This Row],[id]],Tabla2[],'aux buscarv'!L$1,FALSE)</f>
        <v>PLAZA LA H</v>
      </c>
      <c r="M2307" s="159" t="str">
        <f>VLOOKUP(Tabla14[[#This Row],[id]],Tabla2[],'aux buscarv'!M$1,FALSE)</f>
        <v>AV CRISOLOGO LARRALDE Y AV 37</v>
      </c>
      <c r="N2307" s="160" t="str">
        <f>VLOOKUP(Tabla14[[#This Row],[id]],Tabla2[],'aux buscarv'!N$1,FALSE)</f>
        <v>https://maps.app.goo.gl/7jKv6UEVRaKwdFAP6</v>
      </c>
      <c r="O2307" t="s">
        <v>109</v>
      </c>
      <c r="P2307" s="161" t="s">
        <v>110</v>
      </c>
      <c r="Q2307" t="s">
        <v>121</v>
      </c>
      <c r="R2307" s="162">
        <v>8</v>
      </c>
    </row>
    <row r="2308" spans="1:18" x14ac:dyDescent="0.25">
      <c r="A2308" t="s">
        <v>1261</v>
      </c>
      <c r="B2308" s="158">
        <f>VLOOKUP(Tabla14[[#This Row],[id]],Tabla2[],'aux buscarv'!B$1,FALSE)</f>
        <v>45055</v>
      </c>
      <c r="C2308" s="159">
        <f>VLOOKUP(Tabla14[[#This Row],[id]],Tabla2[],'aux buscarv'!C$1,FALSE)</f>
        <v>9</v>
      </c>
      <c r="D2308" s="159">
        <f>VLOOKUP(Tabla14[[#This Row],[id]],Tabla2[],'aux buscarv'!D$1,FALSE)</f>
        <v>5</v>
      </c>
      <c r="E2308" s="159">
        <f>VLOOKUP(Tabla14[[#This Row],[id]],Tabla2[],'aux buscarv'!E$1,FALSE)</f>
        <v>2023</v>
      </c>
      <c r="F2308" s="159">
        <f>VLOOKUP(Tabla14[[#This Row],[id]],Tabla2[],'aux buscarv'!F$1,FALSE)</f>
        <v>20</v>
      </c>
      <c r="G2308" s="159" t="str">
        <f>VLOOKUP(Tabla14[[#This Row],[id]],Tabla2[],'aux buscarv'!G$1,FALSE)</f>
        <v>ESTAR</v>
      </c>
      <c r="H2308" s="159" t="str">
        <f>VLOOKUP(Tabla14[[#This Row],[id]],Tabla2[],'aux buscarv'!H$1,FALSE)</f>
        <v>BUENOS AIRES</v>
      </c>
      <c r="I2308" s="159">
        <f>VLOOKUP(Tabla14[[#This Row],[id]],Tabla2[],'aux buscarv'!I$1,FALSE)</f>
        <v>111</v>
      </c>
      <c r="J2308" s="159" t="str">
        <f>VLOOKUP(Tabla14[[#This Row],[id]],Tabla2[],'aux buscarv'!J$1,FALSE)</f>
        <v>PRESIDENTE PERON</v>
      </c>
      <c r="K2308" s="159" t="str">
        <f>VLOOKUP(Tabla14[[#This Row],[id]],Tabla2[],'aux buscarv'!K$1,FALSE)</f>
        <v>GUERNICA</v>
      </c>
      <c r="L2308" s="159" t="str">
        <f>VLOOKUP(Tabla14[[#This Row],[id]],Tabla2[],'aux buscarv'!L$1,FALSE)</f>
        <v>PLAZA LA H</v>
      </c>
      <c r="M2308" s="159" t="str">
        <f>VLOOKUP(Tabla14[[#This Row],[id]],Tabla2[],'aux buscarv'!M$1,FALSE)</f>
        <v>AV CRISOLOGO LARRALDE Y AV 37</v>
      </c>
      <c r="N2308" s="160" t="str">
        <f>VLOOKUP(Tabla14[[#This Row],[id]],Tabla2[],'aux buscarv'!N$1,FALSE)</f>
        <v>https://maps.app.goo.gl/7jKv6UEVRaKwdFAP6</v>
      </c>
      <c r="O2308" t="s">
        <v>109</v>
      </c>
      <c r="P2308" s="161" t="s">
        <v>113</v>
      </c>
      <c r="Q2308" t="s">
        <v>112</v>
      </c>
      <c r="R2308" s="162">
        <v>23</v>
      </c>
    </row>
    <row r="2309" spans="1:18" x14ac:dyDescent="0.25">
      <c r="A2309" t="s">
        <v>1261</v>
      </c>
      <c r="B2309" s="158">
        <f>VLOOKUP(Tabla14[[#This Row],[id]],Tabla2[],'aux buscarv'!B$1,FALSE)</f>
        <v>45055</v>
      </c>
      <c r="C2309" s="159">
        <f>VLOOKUP(Tabla14[[#This Row],[id]],Tabla2[],'aux buscarv'!C$1,FALSE)</f>
        <v>9</v>
      </c>
      <c r="D2309" s="159">
        <f>VLOOKUP(Tabla14[[#This Row],[id]],Tabla2[],'aux buscarv'!D$1,FALSE)</f>
        <v>5</v>
      </c>
      <c r="E2309" s="159">
        <f>VLOOKUP(Tabla14[[#This Row],[id]],Tabla2[],'aux buscarv'!E$1,FALSE)</f>
        <v>2023</v>
      </c>
      <c r="F2309" s="159">
        <f>VLOOKUP(Tabla14[[#This Row],[id]],Tabla2[],'aux buscarv'!F$1,FALSE)</f>
        <v>20</v>
      </c>
      <c r="G2309" s="159" t="str">
        <f>VLOOKUP(Tabla14[[#This Row],[id]],Tabla2[],'aux buscarv'!G$1,FALSE)</f>
        <v>ESTAR</v>
      </c>
      <c r="H2309" s="159" t="str">
        <f>VLOOKUP(Tabla14[[#This Row],[id]],Tabla2[],'aux buscarv'!H$1,FALSE)</f>
        <v>BUENOS AIRES</v>
      </c>
      <c r="I2309" s="159">
        <f>VLOOKUP(Tabla14[[#This Row],[id]],Tabla2[],'aux buscarv'!I$1,FALSE)</f>
        <v>111</v>
      </c>
      <c r="J2309" s="159" t="str">
        <f>VLOOKUP(Tabla14[[#This Row],[id]],Tabla2[],'aux buscarv'!J$1,FALSE)</f>
        <v>PRESIDENTE PERON</v>
      </c>
      <c r="K2309" s="159" t="str">
        <f>VLOOKUP(Tabla14[[#This Row],[id]],Tabla2[],'aux buscarv'!K$1,FALSE)</f>
        <v>GUERNICA</v>
      </c>
      <c r="L2309" s="159" t="str">
        <f>VLOOKUP(Tabla14[[#This Row],[id]],Tabla2[],'aux buscarv'!L$1,FALSE)</f>
        <v>PLAZA LA H</v>
      </c>
      <c r="M2309" s="159" t="str">
        <f>VLOOKUP(Tabla14[[#This Row],[id]],Tabla2[],'aux buscarv'!M$1,FALSE)</f>
        <v>AV CRISOLOGO LARRALDE Y AV 37</v>
      </c>
      <c r="N2309" s="160" t="str">
        <f>VLOOKUP(Tabla14[[#This Row],[id]],Tabla2[],'aux buscarv'!N$1,FALSE)</f>
        <v>https://maps.app.goo.gl/7jKv6UEVRaKwdFAP6</v>
      </c>
      <c r="O2309" t="s">
        <v>114</v>
      </c>
      <c r="P2309" s="161" t="s">
        <v>115</v>
      </c>
      <c r="Q2309" t="s">
        <v>111</v>
      </c>
      <c r="R2309" s="162">
        <v>2</v>
      </c>
    </row>
    <row r="2310" spans="1:18" x14ac:dyDescent="0.25">
      <c r="A2310" t="s">
        <v>1261</v>
      </c>
      <c r="B2310" s="158">
        <f>VLOOKUP(Tabla14[[#This Row],[id]],Tabla2[],'aux buscarv'!B$1,FALSE)</f>
        <v>45055</v>
      </c>
      <c r="C2310" s="159">
        <f>VLOOKUP(Tabla14[[#This Row],[id]],Tabla2[],'aux buscarv'!C$1,FALSE)</f>
        <v>9</v>
      </c>
      <c r="D2310" s="159">
        <f>VLOOKUP(Tabla14[[#This Row],[id]],Tabla2[],'aux buscarv'!D$1,FALSE)</f>
        <v>5</v>
      </c>
      <c r="E2310" s="159">
        <f>VLOOKUP(Tabla14[[#This Row],[id]],Tabla2[],'aux buscarv'!E$1,FALSE)</f>
        <v>2023</v>
      </c>
      <c r="F2310" s="159">
        <f>VLOOKUP(Tabla14[[#This Row],[id]],Tabla2[],'aux buscarv'!F$1,FALSE)</f>
        <v>20</v>
      </c>
      <c r="G2310" s="159" t="str">
        <f>VLOOKUP(Tabla14[[#This Row],[id]],Tabla2[],'aux buscarv'!G$1,FALSE)</f>
        <v>ESTAR</v>
      </c>
      <c r="H2310" s="159" t="str">
        <f>VLOOKUP(Tabla14[[#This Row],[id]],Tabla2[],'aux buscarv'!H$1,FALSE)</f>
        <v>BUENOS AIRES</v>
      </c>
      <c r="I2310" s="159">
        <f>VLOOKUP(Tabla14[[#This Row],[id]],Tabla2[],'aux buscarv'!I$1,FALSE)</f>
        <v>111</v>
      </c>
      <c r="J2310" s="159" t="str">
        <f>VLOOKUP(Tabla14[[#This Row],[id]],Tabla2[],'aux buscarv'!J$1,FALSE)</f>
        <v>PRESIDENTE PERON</v>
      </c>
      <c r="K2310" s="159" t="str">
        <f>VLOOKUP(Tabla14[[#This Row],[id]],Tabla2[],'aux buscarv'!K$1,FALSE)</f>
        <v>GUERNICA</v>
      </c>
      <c r="L2310" s="159" t="str">
        <f>VLOOKUP(Tabla14[[#This Row],[id]],Tabla2[],'aux buscarv'!L$1,FALSE)</f>
        <v>PLAZA LA H</v>
      </c>
      <c r="M2310" s="159" t="str">
        <f>VLOOKUP(Tabla14[[#This Row],[id]],Tabla2[],'aux buscarv'!M$1,FALSE)</f>
        <v>AV CRISOLOGO LARRALDE Y AV 37</v>
      </c>
      <c r="N2310" s="160" t="str">
        <f>VLOOKUP(Tabla14[[#This Row],[id]],Tabla2[],'aux buscarv'!N$1,FALSE)</f>
        <v>https://maps.app.goo.gl/7jKv6UEVRaKwdFAP6</v>
      </c>
      <c r="O2310" t="s">
        <v>114</v>
      </c>
      <c r="P2310" s="161" t="s">
        <v>123</v>
      </c>
      <c r="Q2310" t="s">
        <v>124</v>
      </c>
      <c r="R2310" s="162">
        <v>4</v>
      </c>
    </row>
    <row r="2311" spans="1:18" x14ac:dyDescent="0.25">
      <c r="A2311" t="s">
        <v>1261</v>
      </c>
      <c r="B2311" s="158">
        <f>VLOOKUP(Tabla14[[#This Row],[id]],Tabla2[],'aux buscarv'!B$1,FALSE)</f>
        <v>45055</v>
      </c>
      <c r="C2311" s="159">
        <f>VLOOKUP(Tabla14[[#This Row],[id]],Tabla2[],'aux buscarv'!C$1,FALSE)</f>
        <v>9</v>
      </c>
      <c r="D2311" s="159">
        <f>VLOOKUP(Tabla14[[#This Row],[id]],Tabla2[],'aux buscarv'!D$1,FALSE)</f>
        <v>5</v>
      </c>
      <c r="E2311" s="159">
        <f>VLOOKUP(Tabla14[[#This Row],[id]],Tabla2[],'aux buscarv'!E$1,FALSE)</f>
        <v>2023</v>
      </c>
      <c r="F2311" s="159">
        <f>VLOOKUP(Tabla14[[#This Row],[id]],Tabla2[],'aux buscarv'!F$1,FALSE)</f>
        <v>20</v>
      </c>
      <c r="G2311" s="159" t="str">
        <f>VLOOKUP(Tabla14[[#This Row],[id]],Tabla2[],'aux buscarv'!G$1,FALSE)</f>
        <v>ESTAR</v>
      </c>
      <c r="H2311" s="159" t="str">
        <f>VLOOKUP(Tabla14[[#This Row],[id]],Tabla2[],'aux buscarv'!H$1,FALSE)</f>
        <v>BUENOS AIRES</v>
      </c>
      <c r="I2311" s="159">
        <f>VLOOKUP(Tabla14[[#This Row],[id]],Tabla2[],'aux buscarv'!I$1,FALSE)</f>
        <v>111</v>
      </c>
      <c r="J2311" s="159" t="str">
        <f>VLOOKUP(Tabla14[[#This Row],[id]],Tabla2[],'aux buscarv'!J$1,FALSE)</f>
        <v>PRESIDENTE PERON</v>
      </c>
      <c r="K2311" s="159" t="str">
        <f>VLOOKUP(Tabla14[[#This Row],[id]],Tabla2[],'aux buscarv'!K$1,FALSE)</f>
        <v>GUERNICA</v>
      </c>
      <c r="L2311" s="159" t="str">
        <f>VLOOKUP(Tabla14[[#This Row],[id]],Tabla2[],'aux buscarv'!L$1,FALSE)</f>
        <v>PLAZA LA H</v>
      </c>
      <c r="M2311" s="159" t="str">
        <f>VLOOKUP(Tabla14[[#This Row],[id]],Tabla2[],'aux buscarv'!M$1,FALSE)</f>
        <v>AV CRISOLOGO LARRALDE Y AV 37</v>
      </c>
      <c r="N2311" s="160" t="str">
        <f>VLOOKUP(Tabla14[[#This Row],[id]],Tabla2[],'aux buscarv'!N$1,FALSE)</f>
        <v>https://maps.app.goo.gl/7jKv6UEVRaKwdFAP6</v>
      </c>
      <c r="O2311" t="s">
        <v>114</v>
      </c>
      <c r="P2311" s="161" t="s">
        <v>123</v>
      </c>
      <c r="Q2311" t="s">
        <v>111</v>
      </c>
      <c r="R2311" s="162">
        <v>49</v>
      </c>
    </row>
    <row r="2312" spans="1:18" x14ac:dyDescent="0.25">
      <c r="A2312" t="s">
        <v>1261</v>
      </c>
      <c r="B2312" s="158">
        <f>VLOOKUP(Tabla14[[#This Row],[id]],Tabla2[],'aux buscarv'!B$1,FALSE)</f>
        <v>45055</v>
      </c>
      <c r="C2312" s="159">
        <f>VLOOKUP(Tabla14[[#This Row],[id]],Tabla2[],'aux buscarv'!C$1,FALSE)</f>
        <v>9</v>
      </c>
      <c r="D2312" s="159">
        <f>VLOOKUP(Tabla14[[#This Row],[id]],Tabla2[],'aux buscarv'!D$1,FALSE)</f>
        <v>5</v>
      </c>
      <c r="E2312" s="159">
        <f>VLOOKUP(Tabla14[[#This Row],[id]],Tabla2[],'aux buscarv'!E$1,FALSE)</f>
        <v>2023</v>
      </c>
      <c r="F2312" s="159">
        <f>VLOOKUP(Tabla14[[#This Row],[id]],Tabla2[],'aux buscarv'!F$1,FALSE)</f>
        <v>20</v>
      </c>
      <c r="G2312" s="159" t="str">
        <f>VLOOKUP(Tabla14[[#This Row],[id]],Tabla2[],'aux buscarv'!G$1,FALSE)</f>
        <v>ESTAR</v>
      </c>
      <c r="H2312" s="159" t="str">
        <f>VLOOKUP(Tabla14[[#This Row],[id]],Tabla2[],'aux buscarv'!H$1,FALSE)</f>
        <v>BUENOS AIRES</v>
      </c>
      <c r="I2312" s="159">
        <f>VLOOKUP(Tabla14[[#This Row],[id]],Tabla2[],'aux buscarv'!I$1,FALSE)</f>
        <v>111</v>
      </c>
      <c r="J2312" s="159" t="str">
        <f>VLOOKUP(Tabla14[[#This Row],[id]],Tabla2[],'aux buscarv'!J$1,FALSE)</f>
        <v>PRESIDENTE PERON</v>
      </c>
      <c r="K2312" s="159" t="str">
        <f>VLOOKUP(Tabla14[[#This Row],[id]],Tabla2[],'aux buscarv'!K$1,FALSE)</f>
        <v>GUERNICA</v>
      </c>
      <c r="L2312" s="159" t="str">
        <f>VLOOKUP(Tabla14[[#This Row],[id]],Tabla2[],'aux buscarv'!L$1,FALSE)</f>
        <v>PLAZA LA H</v>
      </c>
      <c r="M2312" s="159" t="str">
        <f>VLOOKUP(Tabla14[[#This Row],[id]],Tabla2[],'aux buscarv'!M$1,FALSE)</f>
        <v>AV CRISOLOGO LARRALDE Y AV 37</v>
      </c>
      <c r="N2312" s="160" t="str">
        <f>VLOOKUP(Tabla14[[#This Row],[id]],Tabla2[],'aux buscarv'!N$1,FALSE)</f>
        <v>https://maps.app.goo.gl/7jKv6UEVRaKwdFAP6</v>
      </c>
      <c r="O2312" t="s">
        <v>129</v>
      </c>
      <c r="P2312" s="161" t="s">
        <v>1022</v>
      </c>
      <c r="Q2312" t="s">
        <v>111</v>
      </c>
      <c r="R2312" s="162">
        <v>18</v>
      </c>
    </row>
    <row r="2313" spans="1:18" x14ac:dyDescent="0.25">
      <c r="A2313" t="s">
        <v>1261</v>
      </c>
      <c r="B2313" s="158">
        <f>VLOOKUP(Tabla14[[#This Row],[id]],Tabla2[],'aux buscarv'!B$1,FALSE)</f>
        <v>45055</v>
      </c>
      <c r="C2313" s="159">
        <f>VLOOKUP(Tabla14[[#This Row],[id]],Tabla2[],'aux buscarv'!C$1,FALSE)</f>
        <v>9</v>
      </c>
      <c r="D2313" s="159">
        <f>VLOOKUP(Tabla14[[#This Row],[id]],Tabla2[],'aux buscarv'!D$1,FALSE)</f>
        <v>5</v>
      </c>
      <c r="E2313" s="159">
        <f>VLOOKUP(Tabla14[[#This Row],[id]],Tabla2[],'aux buscarv'!E$1,FALSE)</f>
        <v>2023</v>
      </c>
      <c r="F2313" s="159">
        <f>VLOOKUP(Tabla14[[#This Row],[id]],Tabla2[],'aux buscarv'!F$1,FALSE)</f>
        <v>20</v>
      </c>
      <c r="G2313" s="159" t="str">
        <f>VLOOKUP(Tabla14[[#This Row],[id]],Tabla2[],'aux buscarv'!G$1,FALSE)</f>
        <v>ESTAR</v>
      </c>
      <c r="H2313" s="159" t="str">
        <f>VLOOKUP(Tabla14[[#This Row],[id]],Tabla2[],'aux buscarv'!H$1,FALSE)</f>
        <v>BUENOS AIRES</v>
      </c>
      <c r="I2313" s="159">
        <f>VLOOKUP(Tabla14[[#This Row],[id]],Tabla2[],'aux buscarv'!I$1,FALSE)</f>
        <v>111</v>
      </c>
      <c r="J2313" s="159" t="str">
        <f>VLOOKUP(Tabla14[[#This Row],[id]],Tabla2[],'aux buscarv'!J$1,FALSE)</f>
        <v>PRESIDENTE PERON</v>
      </c>
      <c r="K2313" s="159" t="str">
        <f>VLOOKUP(Tabla14[[#This Row],[id]],Tabla2[],'aux buscarv'!K$1,FALSE)</f>
        <v>GUERNICA</v>
      </c>
      <c r="L2313" s="159" t="str">
        <f>VLOOKUP(Tabla14[[#This Row],[id]],Tabla2[],'aux buscarv'!L$1,FALSE)</f>
        <v>PLAZA LA H</v>
      </c>
      <c r="M2313" s="159" t="str">
        <f>VLOOKUP(Tabla14[[#This Row],[id]],Tabla2[],'aux buscarv'!M$1,FALSE)</f>
        <v>AV CRISOLOGO LARRALDE Y AV 37</v>
      </c>
      <c r="N2313" s="160" t="str">
        <f>VLOOKUP(Tabla14[[#This Row],[id]],Tabla2[],'aux buscarv'!N$1,FALSE)</f>
        <v>https://maps.app.goo.gl/7jKv6UEVRaKwdFAP6</v>
      </c>
      <c r="O2313" t="s">
        <v>129</v>
      </c>
      <c r="P2313" s="161" t="s">
        <v>1022</v>
      </c>
      <c r="Q2313" t="s">
        <v>131</v>
      </c>
      <c r="R2313" s="162">
        <v>2</v>
      </c>
    </row>
    <row r="2314" spans="1:18" x14ac:dyDescent="0.25">
      <c r="A2314" t="s">
        <v>1261</v>
      </c>
      <c r="B2314" s="158">
        <f>VLOOKUP(Tabla14[[#This Row],[id]],Tabla2[],'aux buscarv'!B$1,FALSE)</f>
        <v>45055</v>
      </c>
      <c r="C2314" s="159">
        <f>VLOOKUP(Tabla14[[#This Row],[id]],Tabla2[],'aux buscarv'!C$1,FALSE)</f>
        <v>9</v>
      </c>
      <c r="D2314" s="159">
        <f>VLOOKUP(Tabla14[[#This Row],[id]],Tabla2[],'aux buscarv'!D$1,FALSE)</f>
        <v>5</v>
      </c>
      <c r="E2314" s="159">
        <f>VLOOKUP(Tabla14[[#This Row],[id]],Tabla2[],'aux buscarv'!E$1,FALSE)</f>
        <v>2023</v>
      </c>
      <c r="F2314" s="159">
        <f>VLOOKUP(Tabla14[[#This Row],[id]],Tabla2[],'aux buscarv'!F$1,FALSE)</f>
        <v>20</v>
      </c>
      <c r="G2314" s="159" t="str">
        <f>VLOOKUP(Tabla14[[#This Row],[id]],Tabla2[],'aux buscarv'!G$1,FALSE)</f>
        <v>ESTAR</v>
      </c>
      <c r="H2314" s="159" t="str">
        <f>VLOOKUP(Tabla14[[#This Row],[id]],Tabla2[],'aux buscarv'!H$1,FALSE)</f>
        <v>BUENOS AIRES</v>
      </c>
      <c r="I2314" s="159">
        <f>VLOOKUP(Tabla14[[#This Row],[id]],Tabla2[],'aux buscarv'!I$1,FALSE)</f>
        <v>111</v>
      </c>
      <c r="J2314" s="159" t="str">
        <f>VLOOKUP(Tabla14[[#This Row],[id]],Tabla2[],'aux buscarv'!J$1,FALSE)</f>
        <v>PRESIDENTE PERON</v>
      </c>
      <c r="K2314" s="159" t="str">
        <f>VLOOKUP(Tabla14[[#This Row],[id]],Tabla2[],'aux buscarv'!K$1,FALSE)</f>
        <v>GUERNICA</v>
      </c>
      <c r="L2314" s="159" t="str">
        <f>VLOOKUP(Tabla14[[#This Row],[id]],Tabla2[],'aux buscarv'!L$1,FALSE)</f>
        <v>PLAZA LA H</v>
      </c>
      <c r="M2314" s="159" t="str">
        <f>VLOOKUP(Tabla14[[#This Row],[id]],Tabla2[],'aux buscarv'!M$1,FALSE)</f>
        <v>AV CRISOLOGO LARRALDE Y AV 37</v>
      </c>
      <c r="N2314" s="160" t="str">
        <f>VLOOKUP(Tabla14[[#This Row],[id]],Tabla2[],'aux buscarv'!N$1,FALSE)</f>
        <v>https://maps.app.goo.gl/7jKv6UEVRaKwdFAP6</v>
      </c>
      <c r="O2314" t="s">
        <v>129</v>
      </c>
      <c r="P2314" s="161" t="s">
        <v>1022</v>
      </c>
      <c r="Q2314" t="s">
        <v>132</v>
      </c>
      <c r="R2314" s="162">
        <v>13</v>
      </c>
    </row>
    <row r="2315" spans="1:18" x14ac:dyDescent="0.25">
      <c r="A2315" t="s">
        <v>1261</v>
      </c>
      <c r="B2315" s="158">
        <f>VLOOKUP(Tabla14[[#This Row],[id]],Tabla2[],'aux buscarv'!B$1,FALSE)</f>
        <v>45055</v>
      </c>
      <c r="C2315" s="159">
        <f>VLOOKUP(Tabla14[[#This Row],[id]],Tabla2[],'aux buscarv'!C$1,FALSE)</f>
        <v>9</v>
      </c>
      <c r="D2315" s="159">
        <f>VLOOKUP(Tabla14[[#This Row],[id]],Tabla2[],'aux buscarv'!D$1,FALSE)</f>
        <v>5</v>
      </c>
      <c r="E2315" s="159">
        <f>VLOOKUP(Tabla14[[#This Row],[id]],Tabla2[],'aux buscarv'!E$1,FALSE)</f>
        <v>2023</v>
      </c>
      <c r="F2315" s="159">
        <f>VLOOKUP(Tabla14[[#This Row],[id]],Tabla2[],'aux buscarv'!F$1,FALSE)</f>
        <v>20</v>
      </c>
      <c r="G2315" s="159" t="str">
        <f>VLOOKUP(Tabla14[[#This Row],[id]],Tabla2[],'aux buscarv'!G$1,FALSE)</f>
        <v>ESTAR</v>
      </c>
      <c r="H2315" s="159" t="str">
        <f>VLOOKUP(Tabla14[[#This Row],[id]],Tabla2[],'aux buscarv'!H$1,FALSE)</f>
        <v>BUENOS AIRES</v>
      </c>
      <c r="I2315" s="159">
        <f>VLOOKUP(Tabla14[[#This Row],[id]],Tabla2[],'aux buscarv'!I$1,FALSE)</f>
        <v>111</v>
      </c>
      <c r="J2315" s="159" t="str">
        <f>VLOOKUP(Tabla14[[#This Row],[id]],Tabla2[],'aux buscarv'!J$1,FALSE)</f>
        <v>PRESIDENTE PERON</v>
      </c>
      <c r="K2315" s="159" t="str">
        <f>VLOOKUP(Tabla14[[#This Row],[id]],Tabla2[],'aux buscarv'!K$1,FALSE)</f>
        <v>GUERNICA</v>
      </c>
      <c r="L2315" s="159" t="str">
        <f>VLOOKUP(Tabla14[[#This Row],[id]],Tabla2[],'aux buscarv'!L$1,FALSE)</f>
        <v>PLAZA LA H</v>
      </c>
      <c r="M2315" s="159" t="str">
        <f>VLOOKUP(Tabla14[[#This Row],[id]],Tabla2[],'aux buscarv'!M$1,FALSE)</f>
        <v>AV CRISOLOGO LARRALDE Y AV 37</v>
      </c>
      <c r="N2315" s="160" t="str">
        <f>VLOOKUP(Tabla14[[#This Row],[id]],Tabla2[],'aux buscarv'!N$1,FALSE)</f>
        <v>https://maps.app.goo.gl/7jKv6UEVRaKwdFAP6</v>
      </c>
      <c r="O2315" t="s">
        <v>129</v>
      </c>
      <c r="P2315" s="161" t="s">
        <v>1022</v>
      </c>
      <c r="Q2315" t="s">
        <v>133</v>
      </c>
      <c r="R2315" s="162">
        <v>3</v>
      </c>
    </row>
    <row r="2316" spans="1:18" x14ac:dyDescent="0.25">
      <c r="A2316" t="s">
        <v>1261</v>
      </c>
      <c r="B2316" s="158">
        <f>VLOOKUP(Tabla14[[#This Row],[id]],Tabla2[],'aux buscarv'!B$1,FALSE)</f>
        <v>45055</v>
      </c>
      <c r="C2316" s="159">
        <f>VLOOKUP(Tabla14[[#This Row],[id]],Tabla2[],'aux buscarv'!C$1,FALSE)</f>
        <v>9</v>
      </c>
      <c r="D2316" s="159">
        <f>VLOOKUP(Tabla14[[#This Row],[id]],Tabla2[],'aux buscarv'!D$1,FALSE)</f>
        <v>5</v>
      </c>
      <c r="E2316" s="159">
        <f>VLOOKUP(Tabla14[[#This Row],[id]],Tabla2[],'aux buscarv'!E$1,FALSE)</f>
        <v>2023</v>
      </c>
      <c r="F2316" s="159">
        <f>VLOOKUP(Tabla14[[#This Row],[id]],Tabla2[],'aux buscarv'!F$1,FALSE)</f>
        <v>20</v>
      </c>
      <c r="G2316" s="159" t="str">
        <f>VLOOKUP(Tabla14[[#This Row],[id]],Tabla2[],'aux buscarv'!G$1,FALSE)</f>
        <v>ESTAR</v>
      </c>
      <c r="H2316" s="159" t="str">
        <f>VLOOKUP(Tabla14[[#This Row],[id]],Tabla2[],'aux buscarv'!H$1,FALSE)</f>
        <v>BUENOS AIRES</v>
      </c>
      <c r="I2316" s="159">
        <f>VLOOKUP(Tabla14[[#This Row],[id]],Tabla2[],'aux buscarv'!I$1,FALSE)</f>
        <v>111</v>
      </c>
      <c r="J2316" s="159" t="str">
        <f>VLOOKUP(Tabla14[[#This Row],[id]],Tabla2[],'aux buscarv'!J$1,FALSE)</f>
        <v>PRESIDENTE PERON</v>
      </c>
      <c r="K2316" s="159" t="str">
        <f>VLOOKUP(Tabla14[[#This Row],[id]],Tabla2[],'aux buscarv'!K$1,FALSE)</f>
        <v>GUERNICA</v>
      </c>
      <c r="L2316" s="159" t="str">
        <f>VLOOKUP(Tabla14[[#This Row],[id]],Tabla2[],'aux buscarv'!L$1,FALSE)</f>
        <v>PLAZA LA H</v>
      </c>
      <c r="M2316" s="159" t="str">
        <f>VLOOKUP(Tabla14[[#This Row],[id]],Tabla2[],'aux buscarv'!M$1,FALSE)</f>
        <v>AV CRISOLOGO LARRALDE Y AV 37</v>
      </c>
      <c r="N2316" s="160" t="str">
        <f>VLOOKUP(Tabla14[[#This Row],[id]],Tabla2[],'aux buscarv'!N$1,FALSE)</f>
        <v>https://maps.app.goo.gl/7jKv6UEVRaKwdFAP6</v>
      </c>
      <c r="O2316" t="s">
        <v>129</v>
      </c>
      <c r="P2316" s="161" t="s">
        <v>1022</v>
      </c>
      <c r="Q2316" t="s">
        <v>134</v>
      </c>
      <c r="R2316" s="162">
        <v>1</v>
      </c>
    </row>
    <row r="2317" spans="1:18" x14ac:dyDescent="0.25">
      <c r="A2317" t="s">
        <v>1261</v>
      </c>
      <c r="B2317" s="158">
        <f>VLOOKUP(Tabla14[[#This Row],[id]],Tabla2[],'aux buscarv'!B$1,FALSE)</f>
        <v>45055</v>
      </c>
      <c r="C2317" s="159">
        <f>VLOOKUP(Tabla14[[#This Row],[id]],Tabla2[],'aux buscarv'!C$1,FALSE)</f>
        <v>9</v>
      </c>
      <c r="D2317" s="159">
        <f>VLOOKUP(Tabla14[[#This Row],[id]],Tabla2[],'aux buscarv'!D$1,FALSE)</f>
        <v>5</v>
      </c>
      <c r="E2317" s="159">
        <f>VLOOKUP(Tabla14[[#This Row],[id]],Tabla2[],'aux buscarv'!E$1,FALSE)</f>
        <v>2023</v>
      </c>
      <c r="F2317" s="159">
        <f>VLOOKUP(Tabla14[[#This Row],[id]],Tabla2[],'aux buscarv'!F$1,FALSE)</f>
        <v>20</v>
      </c>
      <c r="G2317" s="159" t="str">
        <f>VLOOKUP(Tabla14[[#This Row],[id]],Tabla2[],'aux buscarv'!G$1,FALSE)</f>
        <v>ESTAR</v>
      </c>
      <c r="H2317" s="159" t="str">
        <f>VLOOKUP(Tabla14[[#This Row],[id]],Tabla2[],'aux buscarv'!H$1,FALSE)</f>
        <v>BUENOS AIRES</v>
      </c>
      <c r="I2317" s="159">
        <f>VLOOKUP(Tabla14[[#This Row],[id]],Tabla2[],'aux buscarv'!I$1,FALSE)</f>
        <v>111</v>
      </c>
      <c r="J2317" s="159" t="str">
        <f>VLOOKUP(Tabla14[[#This Row],[id]],Tabla2[],'aux buscarv'!J$1,FALSE)</f>
        <v>PRESIDENTE PERON</v>
      </c>
      <c r="K2317" s="159" t="str">
        <f>VLOOKUP(Tabla14[[#This Row],[id]],Tabla2[],'aux buscarv'!K$1,FALSE)</f>
        <v>GUERNICA</v>
      </c>
      <c r="L2317" s="159" t="str">
        <f>VLOOKUP(Tabla14[[#This Row],[id]],Tabla2[],'aux buscarv'!L$1,FALSE)</f>
        <v>PLAZA LA H</v>
      </c>
      <c r="M2317" s="159" t="str">
        <f>VLOOKUP(Tabla14[[#This Row],[id]],Tabla2[],'aux buscarv'!M$1,FALSE)</f>
        <v>AV CRISOLOGO LARRALDE Y AV 37</v>
      </c>
      <c r="N2317" s="160" t="str">
        <f>VLOOKUP(Tabla14[[#This Row],[id]],Tabla2[],'aux buscarv'!N$1,FALSE)</f>
        <v>https://maps.app.goo.gl/7jKv6UEVRaKwdFAP6</v>
      </c>
      <c r="O2317" t="s">
        <v>129</v>
      </c>
      <c r="P2317" s="161" t="s">
        <v>1024</v>
      </c>
      <c r="Q2317" t="s">
        <v>111</v>
      </c>
      <c r="R2317" s="162">
        <v>57</v>
      </c>
    </row>
    <row r="2318" spans="1:18" x14ac:dyDescent="0.25">
      <c r="A2318" t="s">
        <v>1261</v>
      </c>
      <c r="B2318" s="158">
        <f>VLOOKUP(Tabla14[[#This Row],[id]],Tabla2[],'aux buscarv'!B$1,FALSE)</f>
        <v>45055</v>
      </c>
      <c r="C2318" s="159">
        <f>VLOOKUP(Tabla14[[#This Row],[id]],Tabla2[],'aux buscarv'!C$1,FALSE)</f>
        <v>9</v>
      </c>
      <c r="D2318" s="159">
        <f>VLOOKUP(Tabla14[[#This Row],[id]],Tabla2[],'aux buscarv'!D$1,FALSE)</f>
        <v>5</v>
      </c>
      <c r="E2318" s="159">
        <f>VLOOKUP(Tabla14[[#This Row],[id]],Tabla2[],'aux buscarv'!E$1,FALSE)</f>
        <v>2023</v>
      </c>
      <c r="F2318" s="159">
        <f>VLOOKUP(Tabla14[[#This Row],[id]],Tabla2[],'aux buscarv'!F$1,FALSE)</f>
        <v>20</v>
      </c>
      <c r="G2318" s="159" t="str">
        <f>VLOOKUP(Tabla14[[#This Row],[id]],Tabla2[],'aux buscarv'!G$1,FALSE)</f>
        <v>ESTAR</v>
      </c>
      <c r="H2318" s="159" t="str">
        <f>VLOOKUP(Tabla14[[#This Row],[id]],Tabla2[],'aux buscarv'!H$1,FALSE)</f>
        <v>BUENOS AIRES</v>
      </c>
      <c r="I2318" s="159">
        <f>VLOOKUP(Tabla14[[#This Row],[id]],Tabla2[],'aux buscarv'!I$1,FALSE)</f>
        <v>111</v>
      </c>
      <c r="J2318" s="159" t="str">
        <f>VLOOKUP(Tabla14[[#This Row],[id]],Tabla2[],'aux buscarv'!J$1,FALSE)</f>
        <v>PRESIDENTE PERON</v>
      </c>
      <c r="K2318" s="159" t="str">
        <f>VLOOKUP(Tabla14[[#This Row],[id]],Tabla2[],'aux buscarv'!K$1,FALSE)</f>
        <v>GUERNICA</v>
      </c>
      <c r="L2318" s="159" t="str">
        <f>VLOOKUP(Tabla14[[#This Row],[id]],Tabla2[],'aux buscarv'!L$1,FALSE)</f>
        <v>PLAZA LA H</v>
      </c>
      <c r="M2318" s="159" t="str">
        <f>VLOOKUP(Tabla14[[#This Row],[id]],Tabla2[],'aux buscarv'!M$1,FALSE)</f>
        <v>AV CRISOLOGO LARRALDE Y AV 37</v>
      </c>
      <c r="N2318" s="160" t="str">
        <f>VLOOKUP(Tabla14[[#This Row],[id]],Tabla2[],'aux buscarv'!N$1,FALSE)</f>
        <v>https://maps.app.goo.gl/7jKv6UEVRaKwdFAP6</v>
      </c>
      <c r="O2318" t="s">
        <v>129</v>
      </c>
      <c r="P2318" s="161" t="s">
        <v>1024</v>
      </c>
      <c r="Q2318" t="s">
        <v>132</v>
      </c>
      <c r="R2318" s="162">
        <v>25</v>
      </c>
    </row>
    <row r="2319" spans="1:18" x14ac:dyDescent="0.25">
      <c r="A2319" t="s">
        <v>1261</v>
      </c>
      <c r="B2319" s="158">
        <f>VLOOKUP(Tabla14[[#This Row],[id]],Tabla2[],'aux buscarv'!B$1,FALSE)</f>
        <v>45055</v>
      </c>
      <c r="C2319" s="159">
        <f>VLOOKUP(Tabla14[[#This Row],[id]],Tabla2[],'aux buscarv'!C$1,FALSE)</f>
        <v>9</v>
      </c>
      <c r="D2319" s="159">
        <f>VLOOKUP(Tabla14[[#This Row],[id]],Tabla2[],'aux buscarv'!D$1,FALSE)</f>
        <v>5</v>
      </c>
      <c r="E2319" s="159">
        <f>VLOOKUP(Tabla14[[#This Row],[id]],Tabla2[],'aux buscarv'!E$1,FALSE)</f>
        <v>2023</v>
      </c>
      <c r="F2319" s="159">
        <f>VLOOKUP(Tabla14[[#This Row],[id]],Tabla2[],'aux buscarv'!F$1,FALSE)</f>
        <v>20</v>
      </c>
      <c r="G2319" s="159" t="str">
        <f>VLOOKUP(Tabla14[[#This Row],[id]],Tabla2[],'aux buscarv'!G$1,FALSE)</f>
        <v>ESTAR</v>
      </c>
      <c r="H2319" s="159" t="str">
        <f>VLOOKUP(Tabla14[[#This Row],[id]],Tabla2[],'aux buscarv'!H$1,FALSE)</f>
        <v>BUENOS AIRES</v>
      </c>
      <c r="I2319" s="159">
        <f>VLOOKUP(Tabla14[[#This Row],[id]],Tabla2[],'aux buscarv'!I$1,FALSE)</f>
        <v>111</v>
      </c>
      <c r="J2319" s="159" t="str">
        <f>VLOOKUP(Tabla14[[#This Row],[id]],Tabla2[],'aux buscarv'!J$1,FALSE)</f>
        <v>PRESIDENTE PERON</v>
      </c>
      <c r="K2319" s="159" t="str">
        <f>VLOOKUP(Tabla14[[#This Row],[id]],Tabla2[],'aux buscarv'!K$1,FALSE)</f>
        <v>GUERNICA</v>
      </c>
      <c r="L2319" s="159" t="str">
        <f>VLOOKUP(Tabla14[[#This Row],[id]],Tabla2[],'aux buscarv'!L$1,FALSE)</f>
        <v>PLAZA LA H</v>
      </c>
      <c r="M2319" s="159" t="str">
        <f>VLOOKUP(Tabla14[[#This Row],[id]],Tabla2[],'aux buscarv'!M$1,FALSE)</f>
        <v>AV CRISOLOGO LARRALDE Y AV 37</v>
      </c>
      <c r="N2319" s="160" t="str">
        <f>VLOOKUP(Tabla14[[#This Row],[id]],Tabla2[],'aux buscarv'!N$1,FALSE)</f>
        <v>https://maps.app.goo.gl/7jKv6UEVRaKwdFAP6</v>
      </c>
      <c r="O2319" t="s">
        <v>129</v>
      </c>
      <c r="P2319" s="161" t="s">
        <v>1024</v>
      </c>
      <c r="Q2319" t="s">
        <v>136</v>
      </c>
      <c r="R2319" s="162">
        <v>41</v>
      </c>
    </row>
    <row r="2320" spans="1:18" x14ac:dyDescent="0.25">
      <c r="A2320" t="s">
        <v>1261</v>
      </c>
      <c r="B2320" s="158">
        <f>VLOOKUP(Tabla14[[#This Row],[id]],Tabla2[],'aux buscarv'!B$1,FALSE)</f>
        <v>45055</v>
      </c>
      <c r="C2320" s="159">
        <f>VLOOKUP(Tabla14[[#This Row],[id]],Tabla2[],'aux buscarv'!C$1,FALSE)</f>
        <v>9</v>
      </c>
      <c r="D2320" s="159">
        <f>VLOOKUP(Tabla14[[#This Row],[id]],Tabla2[],'aux buscarv'!D$1,FALSE)</f>
        <v>5</v>
      </c>
      <c r="E2320" s="159">
        <f>VLOOKUP(Tabla14[[#This Row],[id]],Tabla2[],'aux buscarv'!E$1,FALSE)</f>
        <v>2023</v>
      </c>
      <c r="F2320" s="159">
        <f>VLOOKUP(Tabla14[[#This Row],[id]],Tabla2[],'aux buscarv'!F$1,FALSE)</f>
        <v>20</v>
      </c>
      <c r="G2320" s="159" t="str">
        <f>VLOOKUP(Tabla14[[#This Row],[id]],Tabla2[],'aux buscarv'!G$1,FALSE)</f>
        <v>ESTAR</v>
      </c>
      <c r="H2320" s="159" t="str">
        <f>VLOOKUP(Tabla14[[#This Row],[id]],Tabla2[],'aux buscarv'!H$1,FALSE)</f>
        <v>BUENOS AIRES</v>
      </c>
      <c r="I2320" s="159">
        <f>VLOOKUP(Tabla14[[#This Row],[id]],Tabla2[],'aux buscarv'!I$1,FALSE)</f>
        <v>111</v>
      </c>
      <c r="J2320" s="159" t="str">
        <f>VLOOKUP(Tabla14[[#This Row],[id]],Tabla2[],'aux buscarv'!J$1,FALSE)</f>
        <v>PRESIDENTE PERON</v>
      </c>
      <c r="K2320" s="159" t="str">
        <f>VLOOKUP(Tabla14[[#This Row],[id]],Tabla2[],'aux buscarv'!K$1,FALSE)</f>
        <v>GUERNICA</v>
      </c>
      <c r="L2320" s="159" t="str">
        <f>VLOOKUP(Tabla14[[#This Row],[id]],Tabla2[],'aux buscarv'!L$1,FALSE)</f>
        <v>PLAZA LA H</v>
      </c>
      <c r="M2320" s="159" t="str">
        <f>VLOOKUP(Tabla14[[#This Row],[id]],Tabla2[],'aux buscarv'!M$1,FALSE)</f>
        <v>AV CRISOLOGO LARRALDE Y AV 37</v>
      </c>
      <c r="N2320" s="160" t="str">
        <f>VLOOKUP(Tabla14[[#This Row],[id]],Tabla2[],'aux buscarv'!N$1,FALSE)</f>
        <v>https://maps.app.goo.gl/7jKv6UEVRaKwdFAP6</v>
      </c>
      <c r="O2320" t="s">
        <v>129</v>
      </c>
      <c r="P2320" s="161" t="s">
        <v>1024</v>
      </c>
      <c r="Q2320" t="s">
        <v>121</v>
      </c>
      <c r="R2320" s="162">
        <v>28</v>
      </c>
    </row>
    <row r="2321" spans="1:18" x14ac:dyDescent="0.25">
      <c r="A2321" t="s">
        <v>1261</v>
      </c>
      <c r="B2321" s="158">
        <f>VLOOKUP(Tabla14[[#This Row],[id]],Tabla2[],'aux buscarv'!B$1,FALSE)</f>
        <v>45055</v>
      </c>
      <c r="C2321" s="159">
        <f>VLOOKUP(Tabla14[[#This Row],[id]],Tabla2[],'aux buscarv'!C$1,FALSE)</f>
        <v>9</v>
      </c>
      <c r="D2321" s="159">
        <f>VLOOKUP(Tabla14[[#This Row],[id]],Tabla2[],'aux buscarv'!D$1,FALSE)</f>
        <v>5</v>
      </c>
      <c r="E2321" s="159">
        <f>VLOOKUP(Tabla14[[#This Row],[id]],Tabla2[],'aux buscarv'!E$1,FALSE)</f>
        <v>2023</v>
      </c>
      <c r="F2321" s="159">
        <f>VLOOKUP(Tabla14[[#This Row],[id]],Tabla2[],'aux buscarv'!F$1,FALSE)</f>
        <v>20</v>
      </c>
      <c r="G2321" s="159" t="str">
        <f>VLOOKUP(Tabla14[[#This Row],[id]],Tabla2[],'aux buscarv'!G$1,FALSE)</f>
        <v>ESTAR</v>
      </c>
      <c r="H2321" s="159" t="str">
        <f>VLOOKUP(Tabla14[[#This Row],[id]],Tabla2[],'aux buscarv'!H$1,FALSE)</f>
        <v>BUENOS AIRES</v>
      </c>
      <c r="I2321" s="159">
        <f>VLOOKUP(Tabla14[[#This Row],[id]],Tabla2[],'aux buscarv'!I$1,FALSE)</f>
        <v>111</v>
      </c>
      <c r="J2321" s="159" t="str">
        <f>VLOOKUP(Tabla14[[#This Row],[id]],Tabla2[],'aux buscarv'!J$1,FALSE)</f>
        <v>PRESIDENTE PERON</v>
      </c>
      <c r="K2321" s="159" t="str">
        <f>VLOOKUP(Tabla14[[#This Row],[id]],Tabla2[],'aux buscarv'!K$1,FALSE)</f>
        <v>GUERNICA</v>
      </c>
      <c r="L2321" s="159" t="str">
        <f>VLOOKUP(Tabla14[[#This Row],[id]],Tabla2[],'aux buscarv'!L$1,FALSE)</f>
        <v>PLAZA LA H</v>
      </c>
      <c r="M2321" s="159" t="str">
        <f>VLOOKUP(Tabla14[[#This Row],[id]],Tabla2[],'aux buscarv'!M$1,FALSE)</f>
        <v>AV CRISOLOGO LARRALDE Y AV 37</v>
      </c>
      <c r="N2321" s="160" t="str">
        <f>VLOOKUP(Tabla14[[#This Row],[id]],Tabla2[],'aux buscarv'!N$1,FALSE)</f>
        <v>https://maps.app.goo.gl/7jKv6UEVRaKwdFAP6</v>
      </c>
      <c r="O2321" t="s">
        <v>129</v>
      </c>
      <c r="P2321" s="161" t="s">
        <v>1024</v>
      </c>
      <c r="Q2321" t="s">
        <v>134</v>
      </c>
      <c r="R2321" s="162">
        <v>1</v>
      </c>
    </row>
    <row r="2322" spans="1:18" x14ac:dyDescent="0.25">
      <c r="A2322" t="s">
        <v>1261</v>
      </c>
      <c r="B2322" s="158">
        <f>VLOOKUP(Tabla14[[#This Row],[id]],Tabla2[],'aux buscarv'!B$1,FALSE)</f>
        <v>45055</v>
      </c>
      <c r="C2322" s="159">
        <f>VLOOKUP(Tabla14[[#This Row],[id]],Tabla2[],'aux buscarv'!C$1,FALSE)</f>
        <v>9</v>
      </c>
      <c r="D2322" s="159">
        <f>VLOOKUP(Tabla14[[#This Row],[id]],Tabla2[],'aux buscarv'!D$1,FALSE)</f>
        <v>5</v>
      </c>
      <c r="E2322" s="159">
        <f>VLOOKUP(Tabla14[[#This Row],[id]],Tabla2[],'aux buscarv'!E$1,FALSE)</f>
        <v>2023</v>
      </c>
      <c r="F2322" s="159">
        <f>VLOOKUP(Tabla14[[#This Row],[id]],Tabla2[],'aux buscarv'!F$1,FALSE)</f>
        <v>20</v>
      </c>
      <c r="G2322" s="159" t="str">
        <f>VLOOKUP(Tabla14[[#This Row],[id]],Tabla2[],'aux buscarv'!G$1,FALSE)</f>
        <v>ESTAR</v>
      </c>
      <c r="H2322" s="159" t="str">
        <f>VLOOKUP(Tabla14[[#This Row],[id]],Tabla2[],'aux buscarv'!H$1,FALSE)</f>
        <v>BUENOS AIRES</v>
      </c>
      <c r="I2322" s="159">
        <f>VLOOKUP(Tabla14[[#This Row],[id]],Tabla2[],'aux buscarv'!I$1,FALSE)</f>
        <v>111</v>
      </c>
      <c r="J2322" s="159" t="str">
        <f>VLOOKUP(Tabla14[[#This Row],[id]],Tabla2[],'aux buscarv'!J$1,FALSE)</f>
        <v>PRESIDENTE PERON</v>
      </c>
      <c r="K2322" s="159" t="str">
        <f>VLOOKUP(Tabla14[[#This Row],[id]],Tabla2[],'aux buscarv'!K$1,FALSE)</f>
        <v>GUERNICA</v>
      </c>
      <c r="L2322" s="159" t="str">
        <f>VLOOKUP(Tabla14[[#This Row],[id]],Tabla2[],'aux buscarv'!L$1,FALSE)</f>
        <v>PLAZA LA H</v>
      </c>
      <c r="M2322" s="159" t="str">
        <f>VLOOKUP(Tabla14[[#This Row],[id]],Tabla2[],'aux buscarv'!M$1,FALSE)</f>
        <v>AV CRISOLOGO LARRALDE Y AV 37</v>
      </c>
      <c r="N2322" s="160" t="str">
        <f>VLOOKUP(Tabla14[[#This Row],[id]],Tabla2[],'aux buscarv'!N$1,FALSE)</f>
        <v>https://maps.app.goo.gl/7jKv6UEVRaKwdFAP6</v>
      </c>
      <c r="O2322" t="s">
        <v>129</v>
      </c>
      <c r="P2322" s="161" t="s">
        <v>137</v>
      </c>
      <c r="Q2322" t="s">
        <v>111</v>
      </c>
      <c r="R2322" s="162">
        <v>10</v>
      </c>
    </row>
    <row r="2323" spans="1:18" x14ac:dyDescent="0.25">
      <c r="A2323" t="s">
        <v>1261</v>
      </c>
      <c r="B2323" s="158">
        <f>VLOOKUP(Tabla14[[#This Row],[id]],Tabla2[],'aux buscarv'!B$1,FALSE)</f>
        <v>45055</v>
      </c>
      <c r="C2323" s="159">
        <f>VLOOKUP(Tabla14[[#This Row],[id]],Tabla2[],'aux buscarv'!C$1,FALSE)</f>
        <v>9</v>
      </c>
      <c r="D2323" s="159">
        <f>VLOOKUP(Tabla14[[#This Row],[id]],Tabla2[],'aux buscarv'!D$1,FALSE)</f>
        <v>5</v>
      </c>
      <c r="E2323" s="159">
        <f>VLOOKUP(Tabla14[[#This Row],[id]],Tabla2[],'aux buscarv'!E$1,FALSE)</f>
        <v>2023</v>
      </c>
      <c r="F2323" s="159">
        <f>VLOOKUP(Tabla14[[#This Row],[id]],Tabla2[],'aux buscarv'!F$1,FALSE)</f>
        <v>20</v>
      </c>
      <c r="G2323" s="159" t="str">
        <f>VLOOKUP(Tabla14[[#This Row],[id]],Tabla2[],'aux buscarv'!G$1,FALSE)</f>
        <v>ESTAR</v>
      </c>
      <c r="H2323" s="159" t="str">
        <f>VLOOKUP(Tabla14[[#This Row],[id]],Tabla2[],'aux buscarv'!H$1,FALSE)</f>
        <v>BUENOS AIRES</v>
      </c>
      <c r="I2323" s="159">
        <f>VLOOKUP(Tabla14[[#This Row],[id]],Tabla2[],'aux buscarv'!I$1,FALSE)</f>
        <v>111</v>
      </c>
      <c r="J2323" s="159" t="str">
        <f>VLOOKUP(Tabla14[[#This Row],[id]],Tabla2[],'aux buscarv'!J$1,FALSE)</f>
        <v>PRESIDENTE PERON</v>
      </c>
      <c r="K2323" s="159" t="str">
        <f>VLOOKUP(Tabla14[[#This Row],[id]],Tabla2[],'aux buscarv'!K$1,FALSE)</f>
        <v>GUERNICA</v>
      </c>
      <c r="L2323" s="159" t="str">
        <f>VLOOKUP(Tabla14[[#This Row],[id]],Tabla2[],'aux buscarv'!L$1,FALSE)</f>
        <v>PLAZA LA H</v>
      </c>
      <c r="M2323" s="159" t="str">
        <f>VLOOKUP(Tabla14[[#This Row],[id]],Tabla2[],'aux buscarv'!M$1,FALSE)</f>
        <v>AV CRISOLOGO LARRALDE Y AV 37</v>
      </c>
      <c r="N2323" s="160" t="str">
        <f>VLOOKUP(Tabla14[[#This Row],[id]],Tabla2[],'aux buscarv'!N$1,FALSE)</f>
        <v>https://maps.app.goo.gl/7jKv6UEVRaKwdFAP6</v>
      </c>
      <c r="O2323" t="s">
        <v>129</v>
      </c>
      <c r="P2323" s="161" t="s">
        <v>137</v>
      </c>
      <c r="Q2323" t="s">
        <v>138</v>
      </c>
      <c r="R2323" s="162">
        <v>8</v>
      </c>
    </row>
    <row r="2324" spans="1:18" x14ac:dyDescent="0.25">
      <c r="A2324" t="s">
        <v>1261</v>
      </c>
      <c r="B2324" s="158">
        <f>VLOOKUP(Tabla14[[#This Row],[id]],Tabla2[],'aux buscarv'!B$1,FALSE)</f>
        <v>45055</v>
      </c>
      <c r="C2324" s="159">
        <f>VLOOKUP(Tabla14[[#This Row],[id]],Tabla2[],'aux buscarv'!C$1,FALSE)</f>
        <v>9</v>
      </c>
      <c r="D2324" s="159">
        <f>VLOOKUP(Tabla14[[#This Row],[id]],Tabla2[],'aux buscarv'!D$1,FALSE)</f>
        <v>5</v>
      </c>
      <c r="E2324" s="159">
        <f>VLOOKUP(Tabla14[[#This Row],[id]],Tabla2[],'aux buscarv'!E$1,FALSE)</f>
        <v>2023</v>
      </c>
      <c r="F2324" s="159">
        <f>VLOOKUP(Tabla14[[#This Row],[id]],Tabla2[],'aux buscarv'!F$1,FALSE)</f>
        <v>20</v>
      </c>
      <c r="G2324" s="159" t="str">
        <f>VLOOKUP(Tabla14[[#This Row],[id]],Tabla2[],'aux buscarv'!G$1,FALSE)</f>
        <v>ESTAR</v>
      </c>
      <c r="H2324" s="159" t="str">
        <f>VLOOKUP(Tabla14[[#This Row],[id]],Tabla2[],'aux buscarv'!H$1,FALSE)</f>
        <v>BUENOS AIRES</v>
      </c>
      <c r="I2324" s="159">
        <f>VLOOKUP(Tabla14[[#This Row],[id]],Tabla2[],'aux buscarv'!I$1,FALSE)</f>
        <v>111</v>
      </c>
      <c r="J2324" s="159" t="str">
        <f>VLOOKUP(Tabla14[[#This Row],[id]],Tabla2[],'aux buscarv'!J$1,FALSE)</f>
        <v>PRESIDENTE PERON</v>
      </c>
      <c r="K2324" s="159" t="str">
        <f>VLOOKUP(Tabla14[[#This Row],[id]],Tabla2[],'aux buscarv'!K$1,FALSE)</f>
        <v>GUERNICA</v>
      </c>
      <c r="L2324" s="159" t="str">
        <f>VLOOKUP(Tabla14[[#This Row],[id]],Tabla2[],'aux buscarv'!L$1,FALSE)</f>
        <v>PLAZA LA H</v>
      </c>
      <c r="M2324" s="159" t="str">
        <f>VLOOKUP(Tabla14[[#This Row],[id]],Tabla2[],'aux buscarv'!M$1,FALSE)</f>
        <v>AV CRISOLOGO LARRALDE Y AV 37</v>
      </c>
      <c r="N2324" s="160" t="str">
        <f>VLOOKUP(Tabla14[[#This Row],[id]],Tabla2[],'aux buscarv'!N$1,FALSE)</f>
        <v>https://maps.app.goo.gl/7jKv6UEVRaKwdFAP6</v>
      </c>
      <c r="O2324" t="s">
        <v>129</v>
      </c>
      <c r="P2324" s="161" t="s">
        <v>137</v>
      </c>
      <c r="Q2324" t="s">
        <v>139</v>
      </c>
      <c r="R2324" s="162">
        <v>8</v>
      </c>
    </row>
    <row r="2325" spans="1:18" x14ac:dyDescent="0.25">
      <c r="A2325" t="s">
        <v>1261</v>
      </c>
      <c r="B2325" s="158">
        <f>VLOOKUP(Tabla14[[#This Row],[id]],Tabla2[],'aux buscarv'!B$1,FALSE)</f>
        <v>45055</v>
      </c>
      <c r="C2325" s="159">
        <f>VLOOKUP(Tabla14[[#This Row],[id]],Tabla2[],'aux buscarv'!C$1,FALSE)</f>
        <v>9</v>
      </c>
      <c r="D2325" s="159">
        <f>VLOOKUP(Tabla14[[#This Row],[id]],Tabla2[],'aux buscarv'!D$1,FALSE)</f>
        <v>5</v>
      </c>
      <c r="E2325" s="159">
        <f>VLOOKUP(Tabla14[[#This Row],[id]],Tabla2[],'aux buscarv'!E$1,FALSE)</f>
        <v>2023</v>
      </c>
      <c r="F2325" s="159">
        <f>VLOOKUP(Tabla14[[#This Row],[id]],Tabla2[],'aux buscarv'!F$1,FALSE)</f>
        <v>20</v>
      </c>
      <c r="G2325" s="159" t="str">
        <f>VLOOKUP(Tabla14[[#This Row],[id]],Tabla2[],'aux buscarv'!G$1,FALSE)</f>
        <v>ESTAR</v>
      </c>
      <c r="H2325" s="159" t="str">
        <f>VLOOKUP(Tabla14[[#This Row],[id]],Tabla2[],'aux buscarv'!H$1,FALSE)</f>
        <v>BUENOS AIRES</v>
      </c>
      <c r="I2325" s="159">
        <f>VLOOKUP(Tabla14[[#This Row],[id]],Tabla2[],'aux buscarv'!I$1,FALSE)</f>
        <v>111</v>
      </c>
      <c r="J2325" s="159" t="str">
        <f>VLOOKUP(Tabla14[[#This Row],[id]],Tabla2[],'aux buscarv'!J$1,FALSE)</f>
        <v>PRESIDENTE PERON</v>
      </c>
      <c r="K2325" s="159" t="str">
        <f>VLOOKUP(Tabla14[[#This Row],[id]],Tabla2[],'aux buscarv'!K$1,FALSE)</f>
        <v>GUERNICA</v>
      </c>
      <c r="L2325" s="159" t="str">
        <f>VLOOKUP(Tabla14[[#This Row],[id]],Tabla2[],'aux buscarv'!L$1,FALSE)</f>
        <v>PLAZA LA H</v>
      </c>
      <c r="M2325" s="159" t="str">
        <f>VLOOKUP(Tabla14[[#This Row],[id]],Tabla2[],'aux buscarv'!M$1,FALSE)</f>
        <v>AV CRISOLOGO LARRALDE Y AV 37</v>
      </c>
      <c r="N2325" s="160" t="str">
        <f>VLOOKUP(Tabla14[[#This Row],[id]],Tabla2[],'aux buscarv'!N$1,FALSE)</f>
        <v>https://maps.app.goo.gl/7jKv6UEVRaKwdFAP6</v>
      </c>
      <c r="O2325" t="s">
        <v>129</v>
      </c>
      <c r="P2325" s="161" t="s">
        <v>137</v>
      </c>
      <c r="Q2325" t="s">
        <v>140</v>
      </c>
      <c r="R2325" s="162">
        <v>8</v>
      </c>
    </row>
    <row r="2326" spans="1:18" x14ac:dyDescent="0.25">
      <c r="A2326" t="s">
        <v>1261</v>
      </c>
      <c r="B2326" s="158">
        <f>VLOOKUP(Tabla14[[#This Row],[id]],Tabla2[],'aux buscarv'!B$1,FALSE)</f>
        <v>45055</v>
      </c>
      <c r="C2326" s="159">
        <f>VLOOKUP(Tabla14[[#This Row],[id]],Tabla2[],'aux buscarv'!C$1,FALSE)</f>
        <v>9</v>
      </c>
      <c r="D2326" s="159">
        <f>VLOOKUP(Tabla14[[#This Row],[id]],Tabla2[],'aux buscarv'!D$1,FALSE)</f>
        <v>5</v>
      </c>
      <c r="E2326" s="159">
        <f>VLOOKUP(Tabla14[[#This Row],[id]],Tabla2[],'aux buscarv'!E$1,FALSE)</f>
        <v>2023</v>
      </c>
      <c r="F2326" s="159">
        <f>VLOOKUP(Tabla14[[#This Row],[id]],Tabla2[],'aux buscarv'!F$1,FALSE)</f>
        <v>20</v>
      </c>
      <c r="G2326" s="159" t="str">
        <f>VLOOKUP(Tabla14[[#This Row],[id]],Tabla2[],'aux buscarv'!G$1,FALSE)</f>
        <v>ESTAR</v>
      </c>
      <c r="H2326" s="159" t="str">
        <f>VLOOKUP(Tabla14[[#This Row],[id]],Tabla2[],'aux buscarv'!H$1,FALSE)</f>
        <v>BUENOS AIRES</v>
      </c>
      <c r="I2326" s="159">
        <f>VLOOKUP(Tabla14[[#This Row],[id]],Tabla2[],'aux buscarv'!I$1,FALSE)</f>
        <v>111</v>
      </c>
      <c r="J2326" s="159" t="str">
        <f>VLOOKUP(Tabla14[[#This Row],[id]],Tabla2[],'aux buscarv'!J$1,FALSE)</f>
        <v>PRESIDENTE PERON</v>
      </c>
      <c r="K2326" s="159" t="str">
        <f>VLOOKUP(Tabla14[[#This Row],[id]],Tabla2[],'aux buscarv'!K$1,FALSE)</f>
        <v>GUERNICA</v>
      </c>
      <c r="L2326" s="159" t="str">
        <f>VLOOKUP(Tabla14[[#This Row],[id]],Tabla2[],'aux buscarv'!L$1,FALSE)</f>
        <v>PLAZA LA H</v>
      </c>
      <c r="M2326" s="159" t="str">
        <f>VLOOKUP(Tabla14[[#This Row],[id]],Tabla2[],'aux buscarv'!M$1,FALSE)</f>
        <v>AV CRISOLOGO LARRALDE Y AV 37</v>
      </c>
      <c r="N2326" s="160" t="str">
        <f>VLOOKUP(Tabla14[[#This Row],[id]],Tabla2[],'aux buscarv'!N$1,FALSE)</f>
        <v>https://maps.app.goo.gl/7jKv6UEVRaKwdFAP6</v>
      </c>
      <c r="O2326" t="s">
        <v>144</v>
      </c>
      <c r="P2326" s="161" t="s">
        <v>145</v>
      </c>
      <c r="Q2326" t="s">
        <v>111</v>
      </c>
      <c r="R2326" s="162">
        <v>29</v>
      </c>
    </row>
    <row r="2327" spans="1:18" x14ac:dyDescent="0.25">
      <c r="A2327" t="s">
        <v>1261</v>
      </c>
      <c r="B2327" s="158">
        <f>VLOOKUP(Tabla14[[#This Row],[id]],Tabla2[],'aux buscarv'!B$1,FALSE)</f>
        <v>45055</v>
      </c>
      <c r="C2327" s="159">
        <f>VLOOKUP(Tabla14[[#This Row],[id]],Tabla2[],'aux buscarv'!C$1,FALSE)</f>
        <v>9</v>
      </c>
      <c r="D2327" s="159">
        <f>VLOOKUP(Tabla14[[#This Row],[id]],Tabla2[],'aux buscarv'!D$1,FALSE)</f>
        <v>5</v>
      </c>
      <c r="E2327" s="159">
        <f>VLOOKUP(Tabla14[[#This Row],[id]],Tabla2[],'aux buscarv'!E$1,FALSE)</f>
        <v>2023</v>
      </c>
      <c r="F2327" s="159">
        <f>VLOOKUP(Tabla14[[#This Row],[id]],Tabla2[],'aux buscarv'!F$1,FALSE)</f>
        <v>20</v>
      </c>
      <c r="G2327" s="159" t="str">
        <f>VLOOKUP(Tabla14[[#This Row],[id]],Tabla2[],'aux buscarv'!G$1,FALSE)</f>
        <v>ESTAR</v>
      </c>
      <c r="H2327" s="159" t="str">
        <f>VLOOKUP(Tabla14[[#This Row],[id]],Tabla2[],'aux buscarv'!H$1,FALSE)</f>
        <v>BUENOS AIRES</v>
      </c>
      <c r="I2327" s="159">
        <f>VLOOKUP(Tabla14[[#This Row],[id]],Tabla2[],'aux buscarv'!I$1,FALSE)</f>
        <v>111</v>
      </c>
      <c r="J2327" s="159" t="str">
        <f>VLOOKUP(Tabla14[[#This Row],[id]],Tabla2[],'aux buscarv'!J$1,FALSE)</f>
        <v>PRESIDENTE PERON</v>
      </c>
      <c r="K2327" s="159" t="str">
        <f>VLOOKUP(Tabla14[[#This Row],[id]],Tabla2[],'aux buscarv'!K$1,FALSE)</f>
        <v>GUERNICA</v>
      </c>
      <c r="L2327" s="159" t="str">
        <f>VLOOKUP(Tabla14[[#This Row],[id]],Tabla2[],'aux buscarv'!L$1,FALSE)</f>
        <v>PLAZA LA H</v>
      </c>
      <c r="M2327" s="159" t="str">
        <f>VLOOKUP(Tabla14[[#This Row],[id]],Tabla2[],'aux buscarv'!M$1,FALSE)</f>
        <v>AV CRISOLOGO LARRALDE Y AV 37</v>
      </c>
      <c r="N2327" s="160" t="str">
        <f>VLOOKUP(Tabla14[[#This Row],[id]],Tabla2[],'aux buscarv'!N$1,FALSE)</f>
        <v>https://maps.app.goo.gl/7jKv6UEVRaKwdFAP6</v>
      </c>
      <c r="O2327" t="s">
        <v>144</v>
      </c>
      <c r="P2327" s="161" t="s">
        <v>145</v>
      </c>
      <c r="Q2327" t="s">
        <v>146</v>
      </c>
      <c r="R2327" s="162">
        <v>116</v>
      </c>
    </row>
    <row r="2328" spans="1:18" x14ac:dyDescent="0.25">
      <c r="A2328" t="s">
        <v>1261</v>
      </c>
      <c r="B2328" s="158">
        <f>VLOOKUP(Tabla14[[#This Row],[id]],Tabla2[],'aux buscarv'!B$1,FALSE)</f>
        <v>45055</v>
      </c>
      <c r="C2328" s="159">
        <f>VLOOKUP(Tabla14[[#This Row],[id]],Tabla2[],'aux buscarv'!C$1,FALSE)</f>
        <v>9</v>
      </c>
      <c r="D2328" s="159">
        <f>VLOOKUP(Tabla14[[#This Row],[id]],Tabla2[],'aux buscarv'!D$1,FALSE)</f>
        <v>5</v>
      </c>
      <c r="E2328" s="159">
        <f>VLOOKUP(Tabla14[[#This Row],[id]],Tabla2[],'aux buscarv'!E$1,FALSE)</f>
        <v>2023</v>
      </c>
      <c r="F2328" s="159">
        <f>VLOOKUP(Tabla14[[#This Row],[id]],Tabla2[],'aux buscarv'!F$1,FALSE)</f>
        <v>20</v>
      </c>
      <c r="G2328" s="159" t="str">
        <f>VLOOKUP(Tabla14[[#This Row],[id]],Tabla2[],'aux buscarv'!G$1,FALSE)</f>
        <v>ESTAR</v>
      </c>
      <c r="H2328" s="159" t="str">
        <f>VLOOKUP(Tabla14[[#This Row],[id]],Tabla2[],'aux buscarv'!H$1,FALSE)</f>
        <v>BUENOS AIRES</v>
      </c>
      <c r="I2328" s="159">
        <f>VLOOKUP(Tabla14[[#This Row],[id]],Tabla2[],'aux buscarv'!I$1,FALSE)</f>
        <v>111</v>
      </c>
      <c r="J2328" s="159" t="str">
        <f>VLOOKUP(Tabla14[[#This Row],[id]],Tabla2[],'aux buscarv'!J$1,FALSE)</f>
        <v>PRESIDENTE PERON</v>
      </c>
      <c r="K2328" s="159" t="str">
        <f>VLOOKUP(Tabla14[[#This Row],[id]],Tabla2[],'aux buscarv'!K$1,FALSE)</f>
        <v>GUERNICA</v>
      </c>
      <c r="L2328" s="159" t="str">
        <f>VLOOKUP(Tabla14[[#This Row],[id]],Tabla2[],'aux buscarv'!L$1,FALSE)</f>
        <v>PLAZA LA H</v>
      </c>
      <c r="M2328" s="159" t="str">
        <f>VLOOKUP(Tabla14[[#This Row],[id]],Tabla2[],'aux buscarv'!M$1,FALSE)</f>
        <v>AV CRISOLOGO LARRALDE Y AV 37</v>
      </c>
      <c r="N2328" s="160" t="str">
        <f>VLOOKUP(Tabla14[[#This Row],[id]],Tabla2[],'aux buscarv'!N$1,FALSE)</f>
        <v>https://maps.app.goo.gl/7jKv6UEVRaKwdFAP6</v>
      </c>
      <c r="O2328" t="s">
        <v>151</v>
      </c>
      <c r="P2328" s="161" t="s">
        <v>151</v>
      </c>
      <c r="Q2328" t="s">
        <v>111</v>
      </c>
      <c r="R2328" s="162">
        <v>82</v>
      </c>
    </row>
    <row r="2329" spans="1:18" x14ac:dyDescent="0.25">
      <c r="A2329" t="s">
        <v>1261</v>
      </c>
      <c r="B2329" s="158">
        <f>VLOOKUP(Tabla14[[#This Row],[id]],Tabla2[],'aux buscarv'!B$1,FALSE)</f>
        <v>45055</v>
      </c>
      <c r="C2329" s="159">
        <f>VLOOKUP(Tabla14[[#This Row],[id]],Tabla2[],'aux buscarv'!C$1,FALSE)</f>
        <v>9</v>
      </c>
      <c r="D2329" s="159">
        <f>VLOOKUP(Tabla14[[#This Row],[id]],Tabla2[],'aux buscarv'!D$1,FALSE)</f>
        <v>5</v>
      </c>
      <c r="E2329" s="159">
        <f>VLOOKUP(Tabla14[[#This Row],[id]],Tabla2[],'aux buscarv'!E$1,FALSE)</f>
        <v>2023</v>
      </c>
      <c r="F2329" s="159">
        <f>VLOOKUP(Tabla14[[#This Row],[id]],Tabla2[],'aux buscarv'!F$1,FALSE)</f>
        <v>20</v>
      </c>
      <c r="G2329" s="159" t="str">
        <f>VLOOKUP(Tabla14[[#This Row],[id]],Tabla2[],'aux buscarv'!G$1,FALSE)</f>
        <v>ESTAR</v>
      </c>
      <c r="H2329" s="159" t="str">
        <f>VLOOKUP(Tabla14[[#This Row],[id]],Tabla2[],'aux buscarv'!H$1,FALSE)</f>
        <v>BUENOS AIRES</v>
      </c>
      <c r="I2329" s="159">
        <f>VLOOKUP(Tabla14[[#This Row],[id]],Tabla2[],'aux buscarv'!I$1,FALSE)</f>
        <v>111</v>
      </c>
      <c r="J2329" s="159" t="str">
        <f>VLOOKUP(Tabla14[[#This Row],[id]],Tabla2[],'aux buscarv'!J$1,FALSE)</f>
        <v>PRESIDENTE PERON</v>
      </c>
      <c r="K2329" s="159" t="str">
        <f>VLOOKUP(Tabla14[[#This Row],[id]],Tabla2[],'aux buscarv'!K$1,FALSE)</f>
        <v>GUERNICA</v>
      </c>
      <c r="L2329" s="159" t="str">
        <f>VLOOKUP(Tabla14[[#This Row],[id]],Tabla2[],'aux buscarv'!L$1,FALSE)</f>
        <v>PLAZA LA H</v>
      </c>
      <c r="M2329" s="159" t="str">
        <f>VLOOKUP(Tabla14[[#This Row],[id]],Tabla2[],'aux buscarv'!M$1,FALSE)</f>
        <v>AV CRISOLOGO LARRALDE Y AV 37</v>
      </c>
      <c r="N2329" s="160" t="str">
        <f>VLOOKUP(Tabla14[[#This Row],[id]],Tabla2[],'aux buscarv'!N$1,FALSE)</f>
        <v>https://maps.app.goo.gl/7jKv6UEVRaKwdFAP6</v>
      </c>
      <c r="O2329" t="s">
        <v>151</v>
      </c>
      <c r="P2329" s="161" t="s">
        <v>151</v>
      </c>
      <c r="Q2329" t="s">
        <v>142</v>
      </c>
      <c r="R2329" s="162">
        <v>118</v>
      </c>
    </row>
    <row r="2330" spans="1:18" x14ac:dyDescent="0.25">
      <c r="A2330" t="s">
        <v>1261</v>
      </c>
      <c r="B2330" s="158">
        <f>VLOOKUP(Tabla14[[#This Row],[id]],Tabla2[],'aux buscarv'!B$1,FALSE)</f>
        <v>45055</v>
      </c>
      <c r="C2330" s="159">
        <f>VLOOKUP(Tabla14[[#This Row],[id]],Tabla2[],'aux buscarv'!C$1,FALSE)</f>
        <v>9</v>
      </c>
      <c r="D2330" s="159">
        <f>VLOOKUP(Tabla14[[#This Row],[id]],Tabla2[],'aux buscarv'!D$1,FALSE)</f>
        <v>5</v>
      </c>
      <c r="E2330" s="159">
        <f>VLOOKUP(Tabla14[[#This Row],[id]],Tabla2[],'aux buscarv'!E$1,FALSE)</f>
        <v>2023</v>
      </c>
      <c r="F2330" s="159">
        <f>VLOOKUP(Tabla14[[#This Row],[id]],Tabla2[],'aux buscarv'!F$1,FALSE)</f>
        <v>20</v>
      </c>
      <c r="G2330" s="159" t="str">
        <f>VLOOKUP(Tabla14[[#This Row],[id]],Tabla2[],'aux buscarv'!G$1,FALSE)</f>
        <v>ESTAR</v>
      </c>
      <c r="H2330" s="159" t="str">
        <f>VLOOKUP(Tabla14[[#This Row],[id]],Tabla2[],'aux buscarv'!H$1,FALSE)</f>
        <v>BUENOS AIRES</v>
      </c>
      <c r="I2330" s="159">
        <f>VLOOKUP(Tabla14[[#This Row],[id]],Tabla2[],'aux buscarv'!I$1,FALSE)</f>
        <v>111</v>
      </c>
      <c r="J2330" s="159" t="str">
        <f>VLOOKUP(Tabla14[[#This Row],[id]],Tabla2[],'aux buscarv'!J$1,FALSE)</f>
        <v>PRESIDENTE PERON</v>
      </c>
      <c r="K2330" s="159" t="str">
        <f>VLOOKUP(Tabla14[[#This Row],[id]],Tabla2[],'aux buscarv'!K$1,FALSE)</f>
        <v>GUERNICA</v>
      </c>
      <c r="L2330" s="159" t="str">
        <f>VLOOKUP(Tabla14[[#This Row],[id]],Tabla2[],'aux buscarv'!L$1,FALSE)</f>
        <v>PLAZA LA H</v>
      </c>
      <c r="M2330" s="159" t="str">
        <f>VLOOKUP(Tabla14[[#This Row],[id]],Tabla2[],'aux buscarv'!M$1,FALSE)</f>
        <v>AV CRISOLOGO LARRALDE Y AV 37</v>
      </c>
      <c r="N2330" s="160" t="str">
        <f>VLOOKUP(Tabla14[[#This Row],[id]],Tabla2[],'aux buscarv'!N$1,FALSE)</f>
        <v>https://maps.app.goo.gl/7jKv6UEVRaKwdFAP6</v>
      </c>
      <c r="O2330" t="s">
        <v>153</v>
      </c>
      <c r="P2330" s="161" t="s">
        <v>153</v>
      </c>
      <c r="Q2330" t="s">
        <v>111</v>
      </c>
      <c r="R2330" s="162">
        <v>15</v>
      </c>
    </row>
    <row r="2331" spans="1:18" x14ac:dyDescent="0.25">
      <c r="A2331" t="s">
        <v>1261</v>
      </c>
      <c r="B2331" s="158">
        <f>VLOOKUP(Tabla14[[#This Row],[id]],Tabla2[],'aux buscarv'!B$1,FALSE)</f>
        <v>45055</v>
      </c>
      <c r="C2331" s="159">
        <f>VLOOKUP(Tabla14[[#This Row],[id]],Tabla2[],'aux buscarv'!C$1,FALSE)</f>
        <v>9</v>
      </c>
      <c r="D2331" s="159">
        <f>VLOOKUP(Tabla14[[#This Row],[id]],Tabla2[],'aux buscarv'!D$1,FALSE)</f>
        <v>5</v>
      </c>
      <c r="E2331" s="159">
        <f>VLOOKUP(Tabla14[[#This Row],[id]],Tabla2[],'aux buscarv'!E$1,FALSE)</f>
        <v>2023</v>
      </c>
      <c r="F2331" s="159">
        <f>VLOOKUP(Tabla14[[#This Row],[id]],Tabla2[],'aux buscarv'!F$1,FALSE)</f>
        <v>20</v>
      </c>
      <c r="G2331" s="159" t="str">
        <f>VLOOKUP(Tabla14[[#This Row],[id]],Tabla2[],'aux buscarv'!G$1,FALSE)</f>
        <v>ESTAR</v>
      </c>
      <c r="H2331" s="159" t="str">
        <f>VLOOKUP(Tabla14[[#This Row],[id]],Tabla2[],'aux buscarv'!H$1,FALSE)</f>
        <v>BUENOS AIRES</v>
      </c>
      <c r="I2331" s="159">
        <f>VLOOKUP(Tabla14[[#This Row],[id]],Tabla2[],'aux buscarv'!I$1,FALSE)</f>
        <v>111</v>
      </c>
      <c r="J2331" s="159" t="str">
        <f>VLOOKUP(Tabla14[[#This Row],[id]],Tabla2[],'aux buscarv'!J$1,FALSE)</f>
        <v>PRESIDENTE PERON</v>
      </c>
      <c r="K2331" s="159" t="str">
        <f>VLOOKUP(Tabla14[[#This Row],[id]],Tabla2[],'aux buscarv'!K$1,FALSE)</f>
        <v>GUERNICA</v>
      </c>
      <c r="L2331" s="159" t="str">
        <f>VLOOKUP(Tabla14[[#This Row],[id]],Tabla2[],'aux buscarv'!L$1,FALSE)</f>
        <v>PLAZA LA H</v>
      </c>
      <c r="M2331" s="159" t="str">
        <f>VLOOKUP(Tabla14[[#This Row],[id]],Tabla2[],'aux buscarv'!M$1,FALSE)</f>
        <v>AV CRISOLOGO LARRALDE Y AV 37</v>
      </c>
      <c r="N2331" s="160" t="str">
        <f>VLOOKUP(Tabla14[[#This Row],[id]],Tabla2[],'aux buscarv'!N$1,FALSE)</f>
        <v>https://maps.app.goo.gl/7jKv6UEVRaKwdFAP6</v>
      </c>
      <c r="O2331" t="s">
        <v>153</v>
      </c>
      <c r="P2331" s="161" t="s">
        <v>153</v>
      </c>
      <c r="Q2331" t="s">
        <v>154</v>
      </c>
      <c r="R2331" s="162">
        <v>18</v>
      </c>
    </row>
    <row r="2332" spans="1:18" x14ac:dyDescent="0.25">
      <c r="A2332" t="s">
        <v>1261</v>
      </c>
      <c r="B2332" s="158">
        <f>VLOOKUP(Tabla14[[#This Row],[id]],Tabla2[],'aux buscarv'!B$1,FALSE)</f>
        <v>45055</v>
      </c>
      <c r="C2332" s="159">
        <f>VLOOKUP(Tabla14[[#This Row],[id]],Tabla2[],'aux buscarv'!C$1,FALSE)</f>
        <v>9</v>
      </c>
      <c r="D2332" s="159">
        <f>VLOOKUP(Tabla14[[#This Row],[id]],Tabla2[],'aux buscarv'!D$1,FALSE)</f>
        <v>5</v>
      </c>
      <c r="E2332" s="159">
        <f>VLOOKUP(Tabla14[[#This Row],[id]],Tabla2[],'aux buscarv'!E$1,FALSE)</f>
        <v>2023</v>
      </c>
      <c r="F2332" s="159">
        <f>VLOOKUP(Tabla14[[#This Row],[id]],Tabla2[],'aux buscarv'!F$1,FALSE)</f>
        <v>20</v>
      </c>
      <c r="G2332" s="159" t="str">
        <f>VLOOKUP(Tabla14[[#This Row],[id]],Tabla2[],'aux buscarv'!G$1,FALSE)</f>
        <v>ESTAR</v>
      </c>
      <c r="H2332" s="159" t="str">
        <f>VLOOKUP(Tabla14[[#This Row],[id]],Tabla2[],'aux buscarv'!H$1,FALSE)</f>
        <v>BUENOS AIRES</v>
      </c>
      <c r="I2332" s="159">
        <f>VLOOKUP(Tabla14[[#This Row],[id]],Tabla2[],'aux buscarv'!I$1,FALSE)</f>
        <v>111</v>
      </c>
      <c r="J2332" s="159" t="str">
        <f>VLOOKUP(Tabla14[[#This Row],[id]],Tabla2[],'aux buscarv'!J$1,FALSE)</f>
        <v>PRESIDENTE PERON</v>
      </c>
      <c r="K2332" s="159" t="str">
        <f>VLOOKUP(Tabla14[[#This Row],[id]],Tabla2[],'aux buscarv'!K$1,FALSE)</f>
        <v>GUERNICA</v>
      </c>
      <c r="L2332" s="159" t="str">
        <f>VLOOKUP(Tabla14[[#This Row],[id]],Tabla2[],'aux buscarv'!L$1,FALSE)</f>
        <v>PLAZA LA H</v>
      </c>
      <c r="M2332" s="159" t="str">
        <f>VLOOKUP(Tabla14[[#This Row],[id]],Tabla2[],'aux buscarv'!M$1,FALSE)</f>
        <v>AV CRISOLOGO LARRALDE Y AV 37</v>
      </c>
      <c r="N2332" s="160" t="str">
        <f>VLOOKUP(Tabla14[[#This Row],[id]],Tabla2[],'aux buscarv'!N$1,FALSE)</f>
        <v>https://maps.app.goo.gl/7jKv6UEVRaKwdFAP6</v>
      </c>
      <c r="O2332" t="s">
        <v>153</v>
      </c>
      <c r="P2332" s="161" t="s">
        <v>153</v>
      </c>
      <c r="Q2332" t="s">
        <v>155</v>
      </c>
      <c r="R2332" s="162">
        <v>6</v>
      </c>
    </row>
    <row r="2333" spans="1:18" x14ac:dyDescent="0.25">
      <c r="A2333" t="s">
        <v>1261</v>
      </c>
      <c r="B2333" s="158">
        <f>VLOOKUP(Tabla14[[#This Row],[id]],Tabla2[],'aux buscarv'!B$1,FALSE)</f>
        <v>45055</v>
      </c>
      <c r="C2333" s="159">
        <f>VLOOKUP(Tabla14[[#This Row],[id]],Tabla2[],'aux buscarv'!C$1,FALSE)</f>
        <v>9</v>
      </c>
      <c r="D2333" s="159">
        <f>VLOOKUP(Tabla14[[#This Row],[id]],Tabla2[],'aux buscarv'!D$1,FALSE)</f>
        <v>5</v>
      </c>
      <c r="E2333" s="159">
        <f>VLOOKUP(Tabla14[[#This Row],[id]],Tabla2[],'aux buscarv'!E$1,FALSE)</f>
        <v>2023</v>
      </c>
      <c r="F2333" s="159">
        <f>VLOOKUP(Tabla14[[#This Row],[id]],Tabla2[],'aux buscarv'!F$1,FALSE)</f>
        <v>20</v>
      </c>
      <c r="G2333" s="159" t="str">
        <f>VLOOKUP(Tabla14[[#This Row],[id]],Tabla2[],'aux buscarv'!G$1,FALSE)</f>
        <v>ESTAR</v>
      </c>
      <c r="H2333" s="159" t="str">
        <f>VLOOKUP(Tabla14[[#This Row],[id]],Tabla2[],'aux buscarv'!H$1,FALSE)</f>
        <v>BUENOS AIRES</v>
      </c>
      <c r="I2333" s="159">
        <f>VLOOKUP(Tabla14[[#This Row],[id]],Tabla2[],'aux buscarv'!I$1,FALSE)</f>
        <v>111</v>
      </c>
      <c r="J2333" s="159" t="str">
        <f>VLOOKUP(Tabla14[[#This Row],[id]],Tabla2[],'aux buscarv'!J$1,FALSE)</f>
        <v>PRESIDENTE PERON</v>
      </c>
      <c r="K2333" s="159" t="str">
        <f>VLOOKUP(Tabla14[[#This Row],[id]],Tabla2[],'aux buscarv'!K$1,FALSE)</f>
        <v>GUERNICA</v>
      </c>
      <c r="L2333" s="159" t="str">
        <f>VLOOKUP(Tabla14[[#This Row],[id]],Tabla2[],'aux buscarv'!L$1,FALSE)</f>
        <v>PLAZA LA H</v>
      </c>
      <c r="M2333" s="159" t="str">
        <f>VLOOKUP(Tabla14[[#This Row],[id]],Tabla2[],'aux buscarv'!M$1,FALSE)</f>
        <v>AV CRISOLOGO LARRALDE Y AV 37</v>
      </c>
      <c r="N2333" s="160" t="str">
        <f>VLOOKUP(Tabla14[[#This Row],[id]],Tabla2[],'aux buscarv'!N$1,FALSE)</f>
        <v>https://maps.app.goo.gl/7jKv6UEVRaKwdFAP6</v>
      </c>
      <c r="O2333" t="s">
        <v>153</v>
      </c>
      <c r="P2333" s="161" t="s">
        <v>153</v>
      </c>
      <c r="Q2333" t="s">
        <v>156</v>
      </c>
      <c r="R2333" s="162">
        <v>1</v>
      </c>
    </row>
    <row r="2334" spans="1:18" x14ac:dyDescent="0.25">
      <c r="A2334" t="s">
        <v>1261</v>
      </c>
      <c r="B2334" s="158">
        <f>VLOOKUP(Tabla14[[#This Row],[id]],Tabla2[],'aux buscarv'!B$1,FALSE)</f>
        <v>45055</v>
      </c>
      <c r="C2334" s="159">
        <f>VLOOKUP(Tabla14[[#This Row],[id]],Tabla2[],'aux buscarv'!C$1,FALSE)</f>
        <v>9</v>
      </c>
      <c r="D2334" s="159">
        <f>VLOOKUP(Tabla14[[#This Row],[id]],Tabla2[],'aux buscarv'!D$1,FALSE)</f>
        <v>5</v>
      </c>
      <c r="E2334" s="159">
        <f>VLOOKUP(Tabla14[[#This Row],[id]],Tabla2[],'aux buscarv'!E$1,FALSE)</f>
        <v>2023</v>
      </c>
      <c r="F2334" s="159">
        <f>VLOOKUP(Tabla14[[#This Row],[id]],Tabla2[],'aux buscarv'!F$1,FALSE)</f>
        <v>20</v>
      </c>
      <c r="G2334" s="159" t="str">
        <f>VLOOKUP(Tabla14[[#This Row],[id]],Tabla2[],'aux buscarv'!G$1,FALSE)</f>
        <v>ESTAR</v>
      </c>
      <c r="H2334" s="159" t="str">
        <f>VLOOKUP(Tabla14[[#This Row],[id]],Tabla2[],'aux buscarv'!H$1,FALSE)</f>
        <v>BUENOS AIRES</v>
      </c>
      <c r="I2334" s="159">
        <f>VLOOKUP(Tabla14[[#This Row],[id]],Tabla2[],'aux buscarv'!I$1,FALSE)</f>
        <v>111</v>
      </c>
      <c r="J2334" s="159" t="str">
        <f>VLOOKUP(Tabla14[[#This Row],[id]],Tabla2[],'aux buscarv'!J$1,FALSE)</f>
        <v>PRESIDENTE PERON</v>
      </c>
      <c r="K2334" s="159" t="str">
        <f>VLOOKUP(Tabla14[[#This Row],[id]],Tabla2[],'aux buscarv'!K$1,FALSE)</f>
        <v>GUERNICA</v>
      </c>
      <c r="L2334" s="159" t="str">
        <f>VLOOKUP(Tabla14[[#This Row],[id]],Tabla2[],'aux buscarv'!L$1,FALSE)</f>
        <v>PLAZA LA H</v>
      </c>
      <c r="M2334" s="159" t="str">
        <f>VLOOKUP(Tabla14[[#This Row],[id]],Tabla2[],'aux buscarv'!M$1,FALSE)</f>
        <v>AV CRISOLOGO LARRALDE Y AV 37</v>
      </c>
      <c r="N2334" s="160" t="str">
        <f>VLOOKUP(Tabla14[[#This Row],[id]],Tabla2[],'aux buscarv'!N$1,FALSE)</f>
        <v>https://maps.app.goo.gl/7jKv6UEVRaKwdFAP6</v>
      </c>
      <c r="O2334" t="s">
        <v>153</v>
      </c>
      <c r="P2334" s="161" t="s">
        <v>153</v>
      </c>
      <c r="Q2334" t="s">
        <v>157</v>
      </c>
      <c r="R2334" s="162">
        <v>1</v>
      </c>
    </row>
    <row r="2335" spans="1:18" x14ac:dyDescent="0.25">
      <c r="A2335" t="s">
        <v>1261</v>
      </c>
      <c r="B2335" s="158">
        <f>VLOOKUP(Tabla14[[#This Row],[id]],Tabla2[],'aux buscarv'!B$1,FALSE)</f>
        <v>45055</v>
      </c>
      <c r="C2335" s="159">
        <f>VLOOKUP(Tabla14[[#This Row],[id]],Tabla2[],'aux buscarv'!C$1,FALSE)</f>
        <v>9</v>
      </c>
      <c r="D2335" s="159">
        <f>VLOOKUP(Tabla14[[#This Row],[id]],Tabla2[],'aux buscarv'!D$1,FALSE)</f>
        <v>5</v>
      </c>
      <c r="E2335" s="159">
        <f>VLOOKUP(Tabla14[[#This Row],[id]],Tabla2[],'aux buscarv'!E$1,FALSE)</f>
        <v>2023</v>
      </c>
      <c r="F2335" s="159">
        <f>VLOOKUP(Tabla14[[#This Row],[id]],Tabla2[],'aux buscarv'!F$1,FALSE)</f>
        <v>20</v>
      </c>
      <c r="G2335" s="159" t="str">
        <f>VLOOKUP(Tabla14[[#This Row],[id]],Tabla2[],'aux buscarv'!G$1,FALSE)</f>
        <v>ESTAR</v>
      </c>
      <c r="H2335" s="159" t="str">
        <f>VLOOKUP(Tabla14[[#This Row],[id]],Tabla2[],'aux buscarv'!H$1,FALSE)</f>
        <v>BUENOS AIRES</v>
      </c>
      <c r="I2335" s="159">
        <f>VLOOKUP(Tabla14[[#This Row],[id]],Tabla2[],'aux buscarv'!I$1,FALSE)</f>
        <v>111</v>
      </c>
      <c r="J2335" s="159" t="str">
        <f>VLOOKUP(Tabla14[[#This Row],[id]],Tabla2[],'aux buscarv'!J$1,FALSE)</f>
        <v>PRESIDENTE PERON</v>
      </c>
      <c r="K2335" s="159" t="str">
        <f>VLOOKUP(Tabla14[[#This Row],[id]],Tabla2[],'aux buscarv'!K$1,FALSE)</f>
        <v>GUERNICA</v>
      </c>
      <c r="L2335" s="159" t="str">
        <f>VLOOKUP(Tabla14[[#This Row],[id]],Tabla2[],'aux buscarv'!L$1,FALSE)</f>
        <v>PLAZA LA H</v>
      </c>
      <c r="M2335" s="159" t="str">
        <f>VLOOKUP(Tabla14[[#This Row],[id]],Tabla2[],'aux buscarv'!M$1,FALSE)</f>
        <v>AV CRISOLOGO LARRALDE Y AV 37</v>
      </c>
      <c r="N2335" s="160" t="str">
        <f>VLOOKUP(Tabla14[[#This Row],[id]],Tabla2[],'aux buscarv'!N$1,FALSE)</f>
        <v>https://maps.app.goo.gl/7jKv6UEVRaKwdFAP6</v>
      </c>
      <c r="O2335" t="s">
        <v>153</v>
      </c>
      <c r="P2335" s="161" t="s">
        <v>153</v>
      </c>
      <c r="Q2335" t="s">
        <v>158</v>
      </c>
      <c r="R2335" s="162">
        <v>5</v>
      </c>
    </row>
    <row r="2336" spans="1:18" x14ac:dyDescent="0.25">
      <c r="A2336" t="s">
        <v>1261</v>
      </c>
      <c r="B2336" s="158">
        <f>VLOOKUP(Tabla14[[#This Row],[id]],Tabla2[],'aux buscarv'!B$1,FALSE)</f>
        <v>45055</v>
      </c>
      <c r="C2336" s="159">
        <f>VLOOKUP(Tabla14[[#This Row],[id]],Tabla2[],'aux buscarv'!C$1,FALSE)</f>
        <v>9</v>
      </c>
      <c r="D2336" s="159">
        <f>VLOOKUP(Tabla14[[#This Row],[id]],Tabla2[],'aux buscarv'!D$1,FALSE)</f>
        <v>5</v>
      </c>
      <c r="E2336" s="159">
        <f>VLOOKUP(Tabla14[[#This Row],[id]],Tabla2[],'aux buscarv'!E$1,FALSE)</f>
        <v>2023</v>
      </c>
      <c r="F2336" s="159">
        <f>VLOOKUP(Tabla14[[#This Row],[id]],Tabla2[],'aux buscarv'!F$1,FALSE)</f>
        <v>20</v>
      </c>
      <c r="G2336" s="159" t="str">
        <f>VLOOKUP(Tabla14[[#This Row],[id]],Tabla2[],'aux buscarv'!G$1,FALSE)</f>
        <v>ESTAR</v>
      </c>
      <c r="H2336" s="159" t="str">
        <f>VLOOKUP(Tabla14[[#This Row],[id]],Tabla2[],'aux buscarv'!H$1,FALSE)</f>
        <v>BUENOS AIRES</v>
      </c>
      <c r="I2336" s="159">
        <f>VLOOKUP(Tabla14[[#This Row],[id]],Tabla2[],'aux buscarv'!I$1,FALSE)</f>
        <v>111</v>
      </c>
      <c r="J2336" s="159" t="str">
        <f>VLOOKUP(Tabla14[[#This Row],[id]],Tabla2[],'aux buscarv'!J$1,FALSE)</f>
        <v>PRESIDENTE PERON</v>
      </c>
      <c r="K2336" s="159" t="str">
        <f>VLOOKUP(Tabla14[[#This Row],[id]],Tabla2[],'aux buscarv'!K$1,FALSE)</f>
        <v>GUERNICA</v>
      </c>
      <c r="L2336" s="159" t="str">
        <f>VLOOKUP(Tabla14[[#This Row],[id]],Tabla2[],'aux buscarv'!L$1,FALSE)</f>
        <v>PLAZA LA H</v>
      </c>
      <c r="M2336" s="159" t="str">
        <f>VLOOKUP(Tabla14[[#This Row],[id]],Tabla2[],'aux buscarv'!M$1,FALSE)</f>
        <v>AV CRISOLOGO LARRALDE Y AV 37</v>
      </c>
      <c r="N2336" s="160" t="str">
        <f>VLOOKUP(Tabla14[[#This Row],[id]],Tabla2[],'aux buscarv'!N$1,FALSE)</f>
        <v>https://maps.app.goo.gl/7jKv6UEVRaKwdFAP6</v>
      </c>
      <c r="O2336" t="s">
        <v>153</v>
      </c>
      <c r="P2336" s="161" t="s">
        <v>153</v>
      </c>
      <c r="Q2336" t="s">
        <v>134</v>
      </c>
      <c r="R2336" s="162">
        <v>15</v>
      </c>
    </row>
    <row r="2337" spans="1:18" x14ac:dyDescent="0.25">
      <c r="A2337" t="s">
        <v>1299</v>
      </c>
      <c r="B2337" s="158">
        <f>VLOOKUP(Tabla14[[#This Row],[id]],Tabla2[],'aux buscarv'!B$1,FALSE)</f>
        <v>45055</v>
      </c>
      <c r="C2337" s="159">
        <f>VLOOKUP(Tabla14[[#This Row],[id]],Tabla2[],'aux buscarv'!C$1,FALSE)</f>
        <v>9</v>
      </c>
      <c r="D2337" s="159">
        <f>VLOOKUP(Tabla14[[#This Row],[id]],Tabla2[],'aux buscarv'!D$1,FALSE)</f>
        <v>5</v>
      </c>
      <c r="E2337" s="159">
        <f>VLOOKUP(Tabla14[[#This Row],[id]],Tabla2[],'aux buscarv'!E$1,FALSE)</f>
        <v>2023</v>
      </c>
      <c r="F2337" s="159">
        <f>VLOOKUP(Tabla14[[#This Row],[id]],Tabla2[],'aux buscarv'!F$1,FALSE)</f>
        <v>20</v>
      </c>
      <c r="G2337" s="159" t="str">
        <f>VLOOKUP(Tabla14[[#This Row],[id]],Tabla2[],'aux buscarv'!G$1,FALSE)</f>
        <v>CARPAS SALUDABLES</v>
      </c>
      <c r="H2337" s="159" t="str">
        <f>VLOOKUP(Tabla14[[#This Row],[id]],Tabla2[],'aux buscarv'!H$1,FALSE)</f>
        <v>CABA</v>
      </c>
      <c r="I2337" s="159">
        <f>VLOOKUP(Tabla14[[#This Row],[id]],Tabla2[],'aux buscarv'!I$1,FALSE)</f>
        <v>116</v>
      </c>
      <c r="J2337" s="159" t="str">
        <f>VLOOKUP(Tabla14[[#This Row],[id]],Tabla2[],'aux buscarv'!J$1,FALSE)</f>
        <v>COMUNA 1</v>
      </c>
      <c r="K2337" s="159" t="str">
        <f>VLOOKUP(Tabla14[[#This Row],[id]],Tabla2[],'aux buscarv'!K$1,FALSE)</f>
        <v>MONSERRAT</v>
      </c>
      <c r="L2337" s="159" t="str">
        <f>VLOOKUP(Tabla14[[#This Row],[id]],Tabla2[],'aux buscarv'!L$1,FALSE)</f>
        <v>JEFATURA DE GABINETE</v>
      </c>
      <c r="M2337" s="159" t="str">
        <f>VLOOKUP(Tabla14[[#This Row],[id]],Tabla2[],'aux buscarv'!M$1,FALSE)</f>
        <v>AV GRAL J A ROCA 782</v>
      </c>
      <c r="N2337" s="160" t="str">
        <f>VLOOKUP(Tabla14[[#This Row],[id]],Tabla2[],'aux buscarv'!N$1,FALSE)</f>
        <v>https://goo.gl/maps/hXJvcQezUXZtSqET6</v>
      </c>
      <c r="O2337" t="s">
        <v>109</v>
      </c>
      <c r="P2337" s="161" t="s">
        <v>110</v>
      </c>
      <c r="Q2337" t="s">
        <v>111</v>
      </c>
      <c r="R2337" s="162">
        <v>69</v>
      </c>
    </row>
    <row r="2338" spans="1:18" x14ac:dyDescent="0.25">
      <c r="A2338" t="s">
        <v>1299</v>
      </c>
      <c r="B2338" s="158">
        <f>VLOOKUP(Tabla14[[#This Row],[id]],Tabla2[],'aux buscarv'!B$1,FALSE)</f>
        <v>45055</v>
      </c>
      <c r="C2338" s="159">
        <f>VLOOKUP(Tabla14[[#This Row],[id]],Tabla2[],'aux buscarv'!C$1,FALSE)</f>
        <v>9</v>
      </c>
      <c r="D2338" s="159">
        <f>VLOOKUP(Tabla14[[#This Row],[id]],Tabla2[],'aux buscarv'!D$1,FALSE)</f>
        <v>5</v>
      </c>
      <c r="E2338" s="159">
        <f>VLOOKUP(Tabla14[[#This Row],[id]],Tabla2[],'aux buscarv'!E$1,FALSE)</f>
        <v>2023</v>
      </c>
      <c r="F2338" s="159">
        <f>VLOOKUP(Tabla14[[#This Row],[id]],Tabla2[],'aux buscarv'!F$1,FALSE)</f>
        <v>20</v>
      </c>
      <c r="G2338" s="159" t="str">
        <f>VLOOKUP(Tabla14[[#This Row],[id]],Tabla2[],'aux buscarv'!G$1,FALSE)</f>
        <v>CARPAS SALUDABLES</v>
      </c>
      <c r="H2338" s="159" t="str">
        <f>VLOOKUP(Tabla14[[#This Row],[id]],Tabla2[],'aux buscarv'!H$1,FALSE)</f>
        <v>CABA</v>
      </c>
      <c r="I2338" s="159">
        <f>VLOOKUP(Tabla14[[#This Row],[id]],Tabla2[],'aux buscarv'!I$1,FALSE)</f>
        <v>116</v>
      </c>
      <c r="J2338" s="159" t="str">
        <f>VLOOKUP(Tabla14[[#This Row],[id]],Tabla2[],'aux buscarv'!J$1,FALSE)</f>
        <v>COMUNA 1</v>
      </c>
      <c r="K2338" s="159" t="str">
        <f>VLOOKUP(Tabla14[[#This Row],[id]],Tabla2[],'aux buscarv'!K$1,FALSE)</f>
        <v>MONSERRAT</v>
      </c>
      <c r="L2338" s="159" t="str">
        <f>VLOOKUP(Tabla14[[#This Row],[id]],Tabla2[],'aux buscarv'!L$1,FALSE)</f>
        <v>JEFATURA DE GABINETE</v>
      </c>
      <c r="M2338" s="159" t="str">
        <f>VLOOKUP(Tabla14[[#This Row],[id]],Tabla2[],'aux buscarv'!M$1,FALSE)</f>
        <v>AV GRAL J A ROCA 782</v>
      </c>
      <c r="N2338" s="160" t="str">
        <f>VLOOKUP(Tabla14[[#This Row],[id]],Tabla2[],'aux buscarv'!N$1,FALSE)</f>
        <v>https://goo.gl/maps/hXJvcQezUXZtSqET6</v>
      </c>
      <c r="O2338" t="s">
        <v>109</v>
      </c>
      <c r="P2338" s="161" t="s">
        <v>110</v>
      </c>
      <c r="Q2338" t="s">
        <v>112</v>
      </c>
      <c r="R2338" s="162">
        <v>122</v>
      </c>
    </row>
    <row r="2339" spans="1:18" x14ac:dyDescent="0.25">
      <c r="A2339" t="s">
        <v>1299</v>
      </c>
      <c r="B2339" s="158">
        <f>VLOOKUP(Tabla14[[#This Row],[id]],Tabla2[],'aux buscarv'!B$1,FALSE)</f>
        <v>45055</v>
      </c>
      <c r="C2339" s="159">
        <f>VLOOKUP(Tabla14[[#This Row],[id]],Tabla2[],'aux buscarv'!C$1,FALSE)</f>
        <v>9</v>
      </c>
      <c r="D2339" s="159">
        <f>VLOOKUP(Tabla14[[#This Row],[id]],Tabla2[],'aux buscarv'!D$1,FALSE)</f>
        <v>5</v>
      </c>
      <c r="E2339" s="159">
        <f>VLOOKUP(Tabla14[[#This Row],[id]],Tabla2[],'aux buscarv'!E$1,FALSE)</f>
        <v>2023</v>
      </c>
      <c r="F2339" s="159">
        <f>VLOOKUP(Tabla14[[#This Row],[id]],Tabla2[],'aux buscarv'!F$1,FALSE)</f>
        <v>20</v>
      </c>
      <c r="G2339" s="159" t="str">
        <f>VLOOKUP(Tabla14[[#This Row],[id]],Tabla2[],'aux buscarv'!G$1,FALSE)</f>
        <v>CARPAS SALUDABLES</v>
      </c>
      <c r="H2339" s="159" t="str">
        <f>VLOOKUP(Tabla14[[#This Row],[id]],Tabla2[],'aux buscarv'!H$1,FALSE)</f>
        <v>CABA</v>
      </c>
      <c r="I2339" s="159">
        <f>VLOOKUP(Tabla14[[#This Row],[id]],Tabla2[],'aux buscarv'!I$1,FALSE)</f>
        <v>116</v>
      </c>
      <c r="J2339" s="159" t="str">
        <f>VLOOKUP(Tabla14[[#This Row],[id]],Tabla2[],'aux buscarv'!J$1,FALSE)</f>
        <v>COMUNA 1</v>
      </c>
      <c r="K2339" s="159" t="str">
        <f>VLOOKUP(Tabla14[[#This Row],[id]],Tabla2[],'aux buscarv'!K$1,FALSE)</f>
        <v>MONSERRAT</v>
      </c>
      <c r="L2339" s="159" t="str">
        <f>VLOOKUP(Tabla14[[#This Row],[id]],Tabla2[],'aux buscarv'!L$1,FALSE)</f>
        <v>JEFATURA DE GABINETE</v>
      </c>
      <c r="M2339" s="159" t="str">
        <f>VLOOKUP(Tabla14[[#This Row],[id]],Tabla2[],'aux buscarv'!M$1,FALSE)</f>
        <v>AV GRAL J A ROCA 782</v>
      </c>
      <c r="N2339" s="160" t="str">
        <f>VLOOKUP(Tabla14[[#This Row],[id]],Tabla2[],'aux buscarv'!N$1,FALSE)</f>
        <v>https://goo.gl/maps/hXJvcQezUXZtSqET6</v>
      </c>
      <c r="O2339" t="s">
        <v>109</v>
      </c>
      <c r="P2339" s="161" t="s">
        <v>113</v>
      </c>
      <c r="Q2339" t="s">
        <v>112</v>
      </c>
      <c r="R2339" s="162">
        <v>27</v>
      </c>
    </row>
    <row r="2340" spans="1:18" x14ac:dyDescent="0.25">
      <c r="A2340" t="s">
        <v>1299</v>
      </c>
      <c r="B2340" s="158">
        <f>VLOOKUP(Tabla14[[#This Row],[id]],Tabla2[],'aux buscarv'!B$1,FALSE)</f>
        <v>45055</v>
      </c>
      <c r="C2340" s="159">
        <f>VLOOKUP(Tabla14[[#This Row],[id]],Tabla2[],'aux buscarv'!C$1,FALSE)</f>
        <v>9</v>
      </c>
      <c r="D2340" s="159">
        <f>VLOOKUP(Tabla14[[#This Row],[id]],Tabla2[],'aux buscarv'!D$1,FALSE)</f>
        <v>5</v>
      </c>
      <c r="E2340" s="159">
        <f>VLOOKUP(Tabla14[[#This Row],[id]],Tabla2[],'aux buscarv'!E$1,FALSE)</f>
        <v>2023</v>
      </c>
      <c r="F2340" s="159">
        <f>VLOOKUP(Tabla14[[#This Row],[id]],Tabla2[],'aux buscarv'!F$1,FALSE)</f>
        <v>20</v>
      </c>
      <c r="G2340" s="159" t="str">
        <f>VLOOKUP(Tabla14[[#This Row],[id]],Tabla2[],'aux buscarv'!G$1,FALSE)</f>
        <v>CARPAS SALUDABLES</v>
      </c>
      <c r="H2340" s="159" t="str">
        <f>VLOOKUP(Tabla14[[#This Row],[id]],Tabla2[],'aux buscarv'!H$1,FALSE)</f>
        <v>CABA</v>
      </c>
      <c r="I2340" s="159">
        <f>VLOOKUP(Tabla14[[#This Row],[id]],Tabla2[],'aux buscarv'!I$1,FALSE)</f>
        <v>116</v>
      </c>
      <c r="J2340" s="159" t="str">
        <f>VLOOKUP(Tabla14[[#This Row],[id]],Tabla2[],'aux buscarv'!J$1,FALSE)</f>
        <v>COMUNA 1</v>
      </c>
      <c r="K2340" s="159" t="str">
        <f>VLOOKUP(Tabla14[[#This Row],[id]],Tabla2[],'aux buscarv'!K$1,FALSE)</f>
        <v>MONSERRAT</v>
      </c>
      <c r="L2340" s="159" t="str">
        <f>VLOOKUP(Tabla14[[#This Row],[id]],Tabla2[],'aux buscarv'!L$1,FALSE)</f>
        <v>JEFATURA DE GABINETE</v>
      </c>
      <c r="M2340" s="159" t="str">
        <f>VLOOKUP(Tabla14[[#This Row],[id]],Tabla2[],'aux buscarv'!M$1,FALSE)</f>
        <v>AV GRAL J A ROCA 782</v>
      </c>
      <c r="N2340" s="160" t="str">
        <f>VLOOKUP(Tabla14[[#This Row],[id]],Tabla2[],'aux buscarv'!N$1,FALSE)</f>
        <v>https://goo.gl/maps/hXJvcQezUXZtSqET6</v>
      </c>
      <c r="O2340" t="s">
        <v>114</v>
      </c>
      <c r="P2340" s="161" t="s">
        <v>123</v>
      </c>
      <c r="Q2340" t="s">
        <v>111</v>
      </c>
      <c r="R2340" s="162">
        <v>105</v>
      </c>
    </row>
    <row r="2341" spans="1:18" x14ac:dyDescent="0.25">
      <c r="A2341" t="s">
        <v>1252</v>
      </c>
      <c r="B2341" s="158">
        <f>VLOOKUP(Tabla14[[#This Row],[id]],Tabla2[],'aux buscarv'!B$1,FALSE)</f>
        <v>45055</v>
      </c>
      <c r="C2341" s="159">
        <f>VLOOKUP(Tabla14[[#This Row],[id]],Tabla2[],'aux buscarv'!C$1,FALSE)</f>
        <v>9</v>
      </c>
      <c r="D2341" s="159">
        <f>VLOOKUP(Tabla14[[#This Row],[id]],Tabla2[],'aux buscarv'!D$1,FALSE)</f>
        <v>5</v>
      </c>
      <c r="E2341" s="159">
        <f>VLOOKUP(Tabla14[[#This Row],[id]],Tabla2[],'aux buscarv'!E$1,FALSE)</f>
        <v>2023</v>
      </c>
      <c r="F2341" s="159">
        <f>VLOOKUP(Tabla14[[#This Row],[id]],Tabla2[],'aux buscarv'!F$1,FALSE)</f>
        <v>20</v>
      </c>
      <c r="G2341" s="159" t="str">
        <f>VLOOKUP(Tabla14[[#This Row],[id]],Tabla2[],'aux buscarv'!G$1,FALSE)</f>
        <v>DAPPTE</v>
      </c>
      <c r="H2341" s="159" t="str">
        <f>VLOOKUP(Tabla14[[#This Row],[id]],Tabla2[],'aux buscarv'!H$1,FALSE)</f>
        <v>CABA</v>
      </c>
      <c r="I2341" s="159">
        <f>VLOOKUP(Tabla14[[#This Row],[id]],Tabla2[],'aux buscarv'!I$1,FALSE)</f>
        <v>109</v>
      </c>
      <c r="J2341" s="159" t="str">
        <f>VLOOKUP(Tabla14[[#This Row],[id]],Tabla2[],'aux buscarv'!J$1,FALSE)</f>
        <v>COMUNA 1</v>
      </c>
      <c r="K2341" s="159" t="str">
        <f>VLOOKUP(Tabla14[[#This Row],[id]],Tabla2[],'aux buscarv'!K$1,FALSE)</f>
        <v>MONSERRAT</v>
      </c>
      <c r="L2341" s="159" t="str">
        <f>VLOOKUP(Tabla14[[#This Row],[id]],Tabla2[],'aux buscarv'!L$1,FALSE)</f>
        <v>PLAZOLETA ENFRENTE ENFRENTE DEL MSAL</v>
      </c>
      <c r="M2341" s="159" t="str">
        <f>VLOOKUP(Tabla14[[#This Row],[id]],Tabla2[],'aux buscarv'!M$1,FALSE)</f>
        <v>MORENO ENTRE LIMA Y 9 DE JULIO</v>
      </c>
      <c r="N2341" s="160" t="str">
        <f>VLOOKUP(Tabla14[[#This Row],[id]],Tabla2[],'aux buscarv'!N$1,FALSE)</f>
        <v>https://goo.gl/maps/v4vzCugZuWYXvAYS7</v>
      </c>
      <c r="O2341" t="s">
        <v>109</v>
      </c>
      <c r="P2341" s="161" t="s">
        <v>110</v>
      </c>
      <c r="Q2341" t="s">
        <v>111</v>
      </c>
      <c r="R2341" s="162">
        <v>110</v>
      </c>
    </row>
    <row r="2342" spans="1:18" x14ac:dyDescent="0.25">
      <c r="A2342" t="s">
        <v>1252</v>
      </c>
      <c r="B2342" s="158">
        <f>VLOOKUP(Tabla14[[#This Row],[id]],Tabla2[],'aux buscarv'!B$1,FALSE)</f>
        <v>45055</v>
      </c>
      <c r="C2342" s="159">
        <f>VLOOKUP(Tabla14[[#This Row],[id]],Tabla2[],'aux buscarv'!C$1,FALSE)</f>
        <v>9</v>
      </c>
      <c r="D2342" s="159">
        <f>VLOOKUP(Tabla14[[#This Row],[id]],Tabla2[],'aux buscarv'!D$1,FALSE)</f>
        <v>5</v>
      </c>
      <c r="E2342" s="159">
        <f>VLOOKUP(Tabla14[[#This Row],[id]],Tabla2[],'aux buscarv'!E$1,FALSE)</f>
        <v>2023</v>
      </c>
      <c r="F2342" s="159">
        <f>VLOOKUP(Tabla14[[#This Row],[id]],Tabla2[],'aux buscarv'!F$1,FALSE)</f>
        <v>20</v>
      </c>
      <c r="G2342" s="159" t="str">
        <f>VLOOKUP(Tabla14[[#This Row],[id]],Tabla2[],'aux buscarv'!G$1,FALSE)</f>
        <v>DAPPTE</v>
      </c>
      <c r="H2342" s="159" t="str">
        <f>VLOOKUP(Tabla14[[#This Row],[id]],Tabla2[],'aux buscarv'!H$1,FALSE)</f>
        <v>CABA</v>
      </c>
      <c r="I2342" s="159">
        <f>VLOOKUP(Tabla14[[#This Row],[id]],Tabla2[],'aux buscarv'!I$1,FALSE)</f>
        <v>109</v>
      </c>
      <c r="J2342" s="159" t="str">
        <f>VLOOKUP(Tabla14[[#This Row],[id]],Tabla2[],'aux buscarv'!J$1,FALSE)</f>
        <v>COMUNA 1</v>
      </c>
      <c r="K2342" s="159" t="str">
        <f>VLOOKUP(Tabla14[[#This Row],[id]],Tabla2[],'aux buscarv'!K$1,FALSE)</f>
        <v>MONSERRAT</v>
      </c>
      <c r="L2342" s="159" t="str">
        <f>VLOOKUP(Tabla14[[#This Row],[id]],Tabla2[],'aux buscarv'!L$1,FALSE)</f>
        <v>PLAZOLETA ENFRENTE ENFRENTE DEL MSAL</v>
      </c>
      <c r="M2342" s="159" t="str">
        <f>VLOOKUP(Tabla14[[#This Row],[id]],Tabla2[],'aux buscarv'!M$1,FALSE)</f>
        <v>MORENO ENTRE LIMA Y 9 DE JULIO</v>
      </c>
      <c r="N2342" s="160" t="str">
        <f>VLOOKUP(Tabla14[[#This Row],[id]],Tabla2[],'aux buscarv'!N$1,FALSE)</f>
        <v>https://goo.gl/maps/v4vzCugZuWYXvAYS7</v>
      </c>
      <c r="O2342" t="s">
        <v>109</v>
      </c>
      <c r="P2342" s="161" t="s">
        <v>110</v>
      </c>
      <c r="Q2342" t="s">
        <v>112</v>
      </c>
      <c r="R2342" s="162">
        <v>187</v>
      </c>
    </row>
    <row r="2343" spans="1:18" x14ac:dyDescent="0.25">
      <c r="A2343" t="s">
        <v>1252</v>
      </c>
      <c r="B2343" s="158">
        <f>VLOOKUP(Tabla14[[#This Row],[id]],Tabla2[],'aux buscarv'!B$1,FALSE)</f>
        <v>45055</v>
      </c>
      <c r="C2343" s="159">
        <f>VLOOKUP(Tabla14[[#This Row],[id]],Tabla2[],'aux buscarv'!C$1,FALSE)</f>
        <v>9</v>
      </c>
      <c r="D2343" s="159">
        <f>VLOOKUP(Tabla14[[#This Row],[id]],Tabla2[],'aux buscarv'!D$1,FALSE)</f>
        <v>5</v>
      </c>
      <c r="E2343" s="159">
        <f>VLOOKUP(Tabla14[[#This Row],[id]],Tabla2[],'aux buscarv'!E$1,FALSE)</f>
        <v>2023</v>
      </c>
      <c r="F2343" s="159">
        <f>VLOOKUP(Tabla14[[#This Row],[id]],Tabla2[],'aux buscarv'!F$1,FALSE)</f>
        <v>20</v>
      </c>
      <c r="G2343" s="159" t="str">
        <f>VLOOKUP(Tabla14[[#This Row],[id]],Tabla2[],'aux buscarv'!G$1,FALSE)</f>
        <v>DAPPTE</v>
      </c>
      <c r="H2343" s="159" t="str">
        <f>VLOOKUP(Tabla14[[#This Row],[id]],Tabla2[],'aux buscarv'!H$1,FALSE)</f>
        <v>CABA</v>
      </c>
      <c r="I2343" s="159">
        <f>VLOOKUP(Tabla14[[#This Row],[id]],Tabla2[],'aux buscarv'!I$1,FALSE)</f>
        <v>109</v>
      </c>
      <c r="J2343" s="159" t="str">
        <f>VLOOKUP(Tabla14[[#This Row],[id]],Tabla2[],'aux buscarv'!J$1,FALSE)</f>
        <v>COMUNA 1</v>
      </c>
      <c r="K2343" s="159" t="str">
        <f>VLOOKUP(Tabla14[[#This Row],[id]],Tabla2[],'aux buscarv'!K$1,FALSE)</f>
        <v>MONSERRAT</v>
      </c>
      <c r="L2343" s="159" t="str">
        <f>VLOOKUP(Tabla14[[#This Row],[id]],Tabla2[],'aux buscarv'!L$1,FALSE)</f>
        <v>PLAZOLETA ENFRENTE ENFRENTE DEL MSAL</v>
      </c>
      <c r="M2343" s="159" t="str">
        <f>VLOOKUP(Tabla14[[#This Row],[id]],Tabla2[],'aux buscarv'!M$1,FALSE)</f>
        <v>MORENO ENTRE LIMA Y 9 DE JULIO</v>
      </c>
      <c r="N2343" s="160" t="str">
        <f>VLOOKUP(Tabla14[[#This Row],[id]],Tabla2[],'aux buscarv'!N$1,FALSE)</f>
        <v>https://goo.gl/maps/v4vzCugZuWYXvAYS7</v>
      </c>
      <c r="O2343" t="s">
        <v>109</v>
      </c>
      <c r="P2343" s="161" t="s">
        <v>113</v>
      </c>
      <c r="Q2343" t="s">
        <v>112</v>
      </c>
      <c r="R2343" s="162">
        <v>27</v>
      </c>
    </row>
    <row r="2344" spans="1:18" x14ac:dyDescent="0.25">
      <c r="A2344" t="s">
        <v>1252</v>
      </c>
      <c r="B2344" s="158">
        <f>VLOOKUP(Tabla14[[#This Row],[id]],Tabla2[],'aux buscarv'!B$1,FALSE)</f>
        <v>45055</v>
      </c>
      <c r="C2344" s="159">
        <f>VLOOKUP(Tabla14[[#This Row],[id]],Tabla2[],'aux buscarv'!C$1,FALSE)</f>
        <v>9</v>
      </c>
      <c r="D2344" s="159">
        <f>VLOOKUP(Tabla14[[#This Row],[id]],Tabla2[],'aux buscarv'!D$1,FALSE)</f>
        <v>5</v>
      </c>
      <c r="E2344" s="159">
        <f>VLOOKUP(Tabla14[[#This Row],[id]],Tabla2[],'aux buscarv'!E$1,FALSE)</f>
        <v>2023</v>
      </c>
      <c r="F2344" s="159">
        <f>VLOOKUP(Tabla14[[#This Row],[id]],Tabla2[],'aux buscarv'!F$1,FALSE)</f>
        <v>20</v>
      </c>
      <c r="G2344" s="159" t="str">
        <f>VLOOKUP(Tabla14[[#This Row],[id]],Tabla2[],'aux buscarv'!G$1,FALSE)</f>
        <v>DAPPTE</v>
      </c>
      <c r="H2344" s="159" t="str">
        <f>VLOOKUP(Tabla14[[#This Row],[id]],Tabla2[],'aux buscarv'!H$1,FALSE)</f>
        <v>CABA</v>
      </c>
      <c r="I2344" s="159">
        <f>VLOOKUP(Tabla14[[#This Row],[id]],Tabla2[],'aux buscarv'!I$1,FALSE)</f>
        <v>109</v>
      </c>
      <c r="J2344" s="159" t="str">
        <f>VLOOKUP(Tabla14[[#This Row],[id]],Tabla2[],'aux buscarv'!J$1,FALSE)</f>
        <v>COMUNA 1</v>
      </c>
      <c r="K2344" s="159" t="str">
        <f>VLOOKUP(Tabla14[[#This Row],[id]],Tabla2[],'aux buscarv'!K$1,FALSE)</f>
        <v>MONSERRAT</v>
      </c>
      <c r="L2344" s="159" t="str">
        <f>VLOOKUP(Tabla14[[#This Row],[id]],Tabla2[],'aux buscarv'!L$1,FALSE)</f>
        <v>PLAZOLETA ENFRENTE ENFRENTE DEL MSAL</v>
      </c>
      <c r="M2344" s="159" t="str">
        <f>VLOOKUP(Tabla14[[#This Row],[id]],Tabla2[],'aux buscarv'!M$1,FALSE)</f>
        <v>MORENO ENTRE LIMA Y 9 DE JULIO</v>
      </c>
      <c r="N2344" s="160" t="str">
        <f>VLOOKUP(Tabla14[[#This Row],[id]],Tabla2[],'aux buscarv'!N$1,FALSE)</f>
        <v>https://goo.gl/maps/v4vzCugZuWYXvAYS7</v>
      </c>
      <c r="O2344" t="s">
        <v>114</v>
      </c>
      <c r="P2344" s="161" t="s">
        <v>115</v>
      </c>
      <c r="Q2344" t="s">
        <v>111</v>
      </c>
      <c r="R2344" s="162">
        <v>45</v>
      </c>
    </row>
    <row r="2345" spans="1:18" x14ac:dyDescent="0.25">
      <c r="A2345" t="s">
        <v>1223</v>
      </c>
      <c r="B2345" s="158">
        <f>VLOOKUP(Tabla14[[#This Row],[id]],Tabla2[],'aux buscarv'!B$1,FALSE)</f>
        <v>45056</v>
      </c>
      <c r="C2345" s="159">
        <f>VLOOKUP(Tabla14[[#This Row],[id]],Tabla2[],'aux buscarv'!C$1,FALSE)</f>
        <v>10</v>
      </c>
      <c r="D2345" s="159">
        <f>VLOOKUP(Tabla14[[#This Row],[id]],Tabla2[],'aux buscarv'!D$1,FALSE)</f>
        <v>5</v>
      </c>
      <c r="E2345" s="159">
        <f>VLOOKUP(Tabla14[[#This Row],[id]],Tabla2[],'aux buscarv'!E$1,FALSE)</f>
        <v>2023</v>
      </c>
      <c r="F2345" s="159">
        <f>VLOOKUP(Tabla14[[#This Row],[id]],Tabla2[],'aux buscarv'!F$1,FALSE)</f>
        <v>20</v>
      </c>
      <c r="G2345" s="159" t="str">
        <f>VLOOKUP(Tabla14[[#This Row],[id]],Tabla2[],'aux buscarv'!G$1,FALSE)</f>
        <v>EETB</v>
      </c>
      <c r="H2345" s="159" t="str">
        <f>VLOOKUP(Tabla14[[#This Row],[id]],Tabla2[],'aux buscarv'!H$1,FALSE)</f>
        <v>CABA</v>
      </c>
      <c r="I2345" s="159">
        <f>VLOOKUP(Tabla14[[#This Row],[id]],Tabla2[],'aux buscarv'!I$1,FALSE)</f>
        <v>107</v>
      </c>
      <c r="J2345" s="159" t="str">
        <f>VLOOKUP(Tabla14[[#This Row],[id]],Tabla2[],'aux buscarv'!J$1,FALSE)</f>
        <v>COMUNA 8</v>
      </c>
      <c r="K2345" s="159" t="str">
        <f>VLOOKUP(Tabla14[[#This Row],[id]],Tabla2[],'aux buscarv'!K$1,FALSE)</f>
        <v>VILLA SOLDATI</v>
      </c>
      <c r="L2345" s="159" t="str">
        <f>VLOOKUP(Tabla14[[#This Row],[id]],Tabla2[],'aux buscarv'!L$1,FALSE)</f>
        <v>-</v>
      </c>
      <c r="M2345" s="159" t="str">
        <f>VLOOKUP(Tabla14[[#This Row],[id]],Tabla2[],'aux buscarv'!M$1,FALSE)</f>
        <v>AVENIDA CORONEL ROCA Y AVENIDA VARELA</v>
      </c>
      <c r="N2345" s="160" t="str">
        <f>VLOOKUP(Tabla14[[#This Row],[id]],Tabla2[],'aux buscarv'!N$1,FALSE)</f>
        <v>https://maps.app.goo.gl/XX2jEAoWvUNmQhaR6</v>
      </c>
      <c r="O2345" t="s">
        <v>109</v>
      </c>
      <c r="P2345" s="161" t="s">
        <v>110</v>
      </c>
      <c r="Q2345" t="s">
        <v>111</v>
      </c>
      <c r="R2345" s="162">
        <v>87</v>
      </c>
    </row>
    <row r="2346" spans="1:18" x14ac:dyDescent="0.25">
      <c r="A2346" t="s">
        <v>1223</v>
      </c>
      <c r="B2346" s="158">
        <f>VLOOKUP(Tabla14[[#This Row],[id]],Tabla2[],'aux buscarv'!B$1,FALSE)</f>
        <v>45056</v>
      </c>
      <c r="C2346" s="159">
        <f>VLOOKUP(Tabla14[[#This Row],[id]],Tabla2[],'aux buscarv'!C$1,FALSE)</f>
        <v>10</v>
      </c>
      <c r="D2346" s="159">
        <f>VLOOKUP(Tabla14[[#This Row],[id]],Tabla2[],'aux buscarv'!D$1,FALSE)</f>
        <v>5</v>
      </c>
      <c r="E2346" s="159">
        <f>VLOOKUP(Tabla14[[#This Row],[id]],Tabla2[],'aux buscarv'!E$1,FALSE)</f>
        <v>2023</v>
      </c>
      <c r="F2346" s="159">
        <f>VLOOKUP(Tabla14[[#This Row],[id]],Tabla2[],'aux buscarv'!F$1,FALSE)</f>
        <v>20</v>
      </c>
      <c r="G2346" s="159" t="str">
        <f>VLOOKUP(Tabla14[[#This Row],[id]],Tabla2[],'aux buscarv'!G$1,FALSE)</f>
        <v>EETB</v>
      </c>
      <c r="H2346" s="159" t="str">
        <f>VLOOKUP(Tabla14[[#This Row],[id]],Tabla2[],'aux buscarv'!H$1,FALSE)</f>
        <v>CABA</v>
      </c>
      <c r="I2346" s="159">
        <f>VLOOKUP(Tabla14[[#This Row],[id]],Tabla2[],'aux buscarv'!I$1,FALSE)</f>
        <v>107</v>
      </c>
      <c r="J2346" s="159" t="str">
        <f>VLOOKUP(Tabla14[[#This Row],[id]],Tabla2[],'aux buscarv'!J$1,FALSE)</f>
        <v>COMUNA 8</v>
      </c>
      <c r="K2346" s="159" t="str">
        <f>VLOOKUP(Tabla14[[#This Row],[id]],Tabla2[],'aux buscarv'!K$1,FALSE)</f>
        <v>VILLA SOLDATI</v>
      </c>
      <c r="L2346" s="159" t="str">
        <f>VLOOKUP(Tabla14[[#This Row],[id]],Tabla2[],'aux buscarv'!L$1,FALSE)</f>
        <v>-</v>
      </c>
      <c r="M2346" s="159" t="str">
        <f>VLOOKUP(Tabla14[[#This Row],[id]],Tabla2[],'aux buscarv'!M$1,FALSE)</f>
        <v>AVENIDA CORONEL ROCA Y AVENIDA VARELA</v>
      </c>
      <c r="N2346" s="160" t="str">
        <f>VLOOKUP(Tabla14[[#This Row],[id]],Tabla2[],'aux buscarv'!N$1,FALSE)</f>
        <v>https://maps.app.goo.gl/XX2jEAoWvUNmQhaR6</v>
      </c>
      <c r="O2346" t="s">
        <v>109</v>
      </c>
      <c r="P2346" s="161" t="s">
        <v>110</v>
      </c>
      <c r="Q2346" t="s">
        <v>112</v>
      </c>
      <c r="R2346" s="162">
        <v>186</v>
      </c>
    </row>
    <row r="2347" spans="1:18" x14ac:dyDescent="0.25">
      <c r="A2347" t="s">
        <v>1223</v>
      </c>
      <c r="B2347" s="158">
        <f>VLOOKUP(Tabla14[[#This Row],[id]],Tabla2[],'aux buscarv'!B$1,FALSE)</f>
        <v>45056</v>
      </c>
      <c r="C2347" s="159">
        <f>VLOOKUP(Tabla14[[#This Row],[id]],Tabla2[],'aux buscarv'!C$1,FALSE)</f>
        <v>10</v>
      </c>
      <c r="D2347" s="159">
        <f>VLOOKUP(Tabla14[[#This Row],[id]],Tabla2[],'aux buscarv'!D$1,FALSE)</f>
        <v>5</v>
      </c>
      <c r="E2347" s="159">
        <f>VLOOKUP(Tabla14[[#This Row],[id]],Tabla2[],'aux buscarv'!E$1,FALSE)</f>
        <v>2023</v>
      </c>
      <c r="F2347" s="159">
        <f>VLOOKUP(Tabla14[[#This Row],[id]],Tabla2[],'aux buscarv'!F$1,FALSE)</f>
        <v>20</v>
      </c>
      <c r="G2347" s="159" t="str">
        <f>VLOOKUP(Tabla14[[#This Row],[id]],Tabla2[],'aux buscarv'!G$1,FALSE)</f>
        <v>EETB</v>
      </c>
      <c r="H2347" s="159" t="str">
        <f>VLOOKUP(Tabla14[[#This Row],[id]],Tabla2[],'aux buscarv'!H$1,FALSE)</f>
        <v>CABA</v>
      </c>
      <c r="I2347" s="159">
        <f>VLOOKUP(Tabla14[[#This Row],[id]],Tabla2[],'aux buscarv'!I$1,FALSE)</f>
        <v>107</v>
      </c>
      <c r="J2347" s="159" t="str">
        <f>VLOOKUP(Tabla14[[#This Row],[id]],Tabla2[],'aux buscarv'!J$1,FALSE)</f>
        <v>COMUNA 8</v>
      </c>
      <c r="K2347" s="159" t="str">
        <f>VLOOKUP(Tabla14[[#This Row],[id]],Tabla2[],'aux buscarv'!K$1,FALSE)</f>
        <v>VILLA SOLDATI</v>
      </c>
      <c r="L2347" s="159" t="str">
        <f>VLOOKUP(Tabla14[[#This Row],[id]],Tabla2[],'aux buscarv'!L$1,FALSE)</f>
        <v>-</v>
      </c>
      <c r="M2347" s="159" t="str">
        <f>VLOOKUP(Tabla14[[#This Row],[id]],Tabla2[],'aux buscarv'!M$1,FALSE)</f>
        <v>AVENIDA CORONEL ROCA Y AVENIDA VARELA</v>
      </c>
      <c r="N2347" s="160" t="str">
        <f>VLOOKUP(Tabla14[[#This Row],[id]],Tabla2[],'aux buscarv'!N$1,FALSE)</f>
        <v>https://maps.app.goo.gl/XX2jEAoWvUNmQhaR6</v>
      </c>
      <c r="O2347" t="s">
        <v>109</v>
      </c>
      <c r="P2347" s="161" t="s">
        <v>110</v>
      </c>
      <c r="Q2347" t="s">
        <v>120</v>
      </c>
      <c r="R2347" s="162">
        <v>1</v>
      </c>
    </row>
    <row r="2348" spans="1:18" x14ac:dyDescent="0.25">
      <c r="A2348" t="s">
        <v>1223</v>
      </c>
      <c r="B2348" s="158">
        <f>VLOOKUP(Tabla14[[#This Row],[id]],Tabla2[],'aux buscarv'!B$1,FALSE)</f>
        <v>45056</v>
      </c>
      <c r="C2348" s="159">
        <f>VLOOKUP(Tabla14[[#This Row],[id]],Tabla2[],'aux buscarv'!C$1,FALSE)</f>
        <v>10</v>
      </c>
      <c r="D2348" s="159">
        <f>VLOOKUP(Tabla14[[#This Row],[id]],Tabla2[],'aux buscarv'!D$1,FALSE)</f>
        <v>5</v>
      </c>
      <c r="E2348" s="159">
        <f>VLOOKUP(Tabla14[[#This Row],[id]],Tabla2[],'aux buscarv'!E$1,FALSE)</f>
        <v>2023</v>
      </c>
      <c r="F2348" s="159">
        <f>VLOOKUP(Tabla14[[#This Row],[id]],Tabla2[],'aux buscarv'!F$1,FALSE)</f>
        <v>20</v>
      </c>
      <c r="G2348" s="159" t="str">
        <f>VLOOKUP(Tabla14[[#This Row],[id]],Tabla2[],'aux buscarv'!G$1,FALSE)</f>
        <v>EETB</v>
      </c>
      <c r="H2348" s="159" t="str">
        <f>VLOOKUP(Tabla14[[#This Row],[id]],Tabla2[],'aux buscarv'!H$1,FALSE)</f>
        <v>CABA</v>
      </c>
      <c r="I2348" s="159">
        <f>VLOOKUP(Tabla14[[#This Row],[id]],Tabla2[],'aux buscarv'!I$1,FALSE)</f>
        <v>107</v>
      </c>
      <c r="J2348" s="159" t="str">
        <f>VLOOKUP(Tabla14[[#This Row],[id]],Tabla2[],'aux buscarv'!J$1,FALSE)</f>
        <v>COMUNA 8</v>
      </c>
      <c r="K2348" s="159" t="str">
        <f>VLOOKUP(Tabla14[[#This Row],[id]],Tabla2[],'aux buscarv'!K$1,FALSE)</f>
        <v>VILLA SOLDATI</v>
      </c>
      <c r="L2348" s="159" t="str">
        <f>VLOOKUP(Tabla14[[#This Row],[id]],Tabla2[],'aux buscarv'!L$1,FALSE)</f>
        <v>-</v>
      </c>
      <c r="M2348" s="159" t="str">
        <f>VLOOKUP(Tabla14[[#This Row],[id]],Tabla2[],'aux buscarv'!M$1,FALSE)</f>
        <v>AVENIDA CORONEL ROCA Y AVENIDA VARELA</v>
      </c>
      <c r="N2348" s="160" t="str">
        <f>VLOOKUP(Tabla14[[#This Row],[id]],Tabla2[],'aux buscarv'!N$1,FALSE)</f>
        <v>https://maps.app.goo.gl/XX2jEAoWvUNmQhaR6</v>
      </c>
      <c r="O2348" t="s">
        <v>109</v>
      </c>
      <c r="P2348" s="161" t="s">
        <v>113</v>
      </c>
      <c r="Q2348" t="s">
        <v>112</v>
      </c>
      <c r="R2348" s="162">
        <v>24</v>
      </c>
    </row>
    <row r="2349" spans="1:18" x14ac:dyDescent="0.25">
      <c r="A2349" t="s">
        <v>1223</v>
      </c>
      <c r="B2349" s="158">
        <f>VLOOKUP(Tabla14[[#This Row],[id]],Tabla2[],'aux buscarv'!B$1,FALSE)</f>
        <v>45056</v>
      </c>
      <c r="C2349" s="159">
        <f>VLOOKUP(Tabla14[[#This Row],[id]],Tabla2[],'aux buscarv'!C$1,FALSE)</f>
        <v>10</v>
      </c>
      <c r="D2349" s="159">
        <f>VLOOKUP(Tabla14[[#This Row],[id]],Tabla2[],'aux buscarv'!D$1,FALSE)</f>
        <v>5</v>
      </c>
      <c r="E2349" s="159">
        <f>VLOOKUP(Tabla14[[#This Row],[id]],Tabla2[],'aux buscarv'!E$1,FALSE)</f>
        <v>2023</v>
      </c>
      <c r="F2349" s="159">
        <f>VLOOKUP(Tabla14[[#This Row],[id]],Tabla2[],'aux buscarv'!F$1,FALSE)</f>
        <v>20</v>
      </c>
      <c r="G2349" s="159" t="str">
        <f>VLOOKUP(Tabla14[[#This Row],[id]],Tabla2[],'aux buscarv'!G$1,FALSE)</f>
        <v>EETB</v>
      </c>
      <c r="H2349" s="159" t="str">
        <f>VLOOKUP(Tabla14[[#This Row],[id]],Tabla2[],'aux buscarv'!H$1,FALSE)</f>
        <v>CABA</v>
      </c>
      <c r="I2349" s="159">
        <f>VLOOKUP(Tabla14[[#This Row],[id]],Tabla2[],'aux buscarv'!I$1,FALSE)</f>
        <v>107</v>
      </c>
      <c r="J2349" s="159" t="str">
        <f>VLOOKUP(Tabla14[[#This Row],[id]],Tabla2[],'aux buscarv'!J$1,FALSE)</f>
        <v>COMUNA 8</v>
      </c>
      <c r="K2349" s="159" t="str">
        <f>VLOOKUP(Tabla14[[#This Row],[id]],Tabla2[],'aux buscarv'!K$1,FALSE)</f>
        <v>VILLA SOLDATI</v>
      </c>
      <c r="L2349" s="159" t="str">
        <f>VLOOKUP(Tabla14[[#This Row],[id]],Tabla2[],'aux buscarv'!L$1,FALSE)</f>
        <v>-</v>
      </c>
      <c r="M2349" s="159" t="str">
        <f>VLOOKUP(Tabla14[[#This Row],[id]],Tabla2[],'aux buscarv'!M$1,FALSE)</f>
        <v>AVENIDA CORONEL ROCA Y AVENIDA VARELA</v>
      </c>
      <c r="N2349" s="160" t="str">
        <f>VLOOKUP(Tabla14[[#This Row],[id]],Tabla2[],'aux buscarv'!N$1,FALSE)</f>
        <v>https://maps.app.goo.gl/XX2jEAoWvUNmQhaR6</v>
      </c>
      <c r="O2349" t="s">
        <v>114</v>
      </c>
      <c r="P2349" s="161" t="s">
        <v>115</v>
      </c>
      <c r="Q2349" t="s">
        <v>111</v>
      </c>
      <c r="R2349" s="162">
        <v>1</v>
      </c>
    </row>
    <row r="2350" spans="1:18" x14ac:dyDescent="0.25">
      <c r="A2350" t="s">
        <v>1223</v>
      </c>
      <c r="B2350" s="158">
        <f>VLOOKUP(Tabla14[[#This Row],[id]],Tabla2[],'aux buscarv'!B$1,FALSE)</f>
        <v>45056</v>
      </c>
      <c r="C2350" s="159">
        <f>VLOOKUP(Tabla14[[#This Row],[id]],Tabla2[],'aux buscarv'!C$1,FALSE)</f>
        <v>10</v>
      </c>
      <c r="D2350" s="159">
        <f>VLOOKUP(Tabla14[[#This Row],[id]],Tabla2[],'aux buscarv'!D$1,FALSE)</f>
        <v>5</v>
      </c>
      <c r="E2350" s="159">
        <f>VLOOKUP(Tabla14[[#This Row],[id]],Tabla2[],'aux buscarv'!E$1,FALSE)</f>
        <v>2023</v>
      </c>
      <c r="F2350" s="159">
        <f>VLOOKUP(Tabla14[[#This Row],[id]],Tabla2[],'aux buscarv'!F$1,FALSE)</f>
        <v>20</v>
      </c>
      <c r="G2350" s="159" t="str">
        <f>VLOOKUP(Tabla14[[#This Row],[id]],Tabla2[],'aux buscarv'!G$1,FALSE)</f>
        <v>EETB</v>
      </c>
      <c r="H2350" s="159" t="str">
        <f>VLOOKUP(Tabla14[[#This Row],[id]],Tabla2[],'aux buscarv'!H$1,FALSE)</f>
        <v>CABA</v>
      </c>
      <c r="I2350" s="159">
        <f>VLOOKUP(Tabla14[[#This Row],[id]],Tabla2[],'aux buscarv'!I$1,FALSE)</f>
        <v>107</v>
      </c>
      <c r="J2350" s="159" t="str">
        <f>VLOOKUP(Tabla14[[#This Row],[id]],Tabla2[],'aux buscarv'!J$1,FALSE)</f>
        <v>COMUNA 8</v>
      </c>
      <c r="K2350" s="159" t="str">
        <f>VLOOKUP(Tabla14[[#This Row],[id]],Tabla2[],'aux buscarv'!K$1,FALSE)</f>
        <v>VILLA SOLDATI</v>
      </c>
      <c r="L2350" s="159" t="str">
        <f>VLOOKUP(Tabla14[[#This Row],[id]],Tabla2[],'aux buscarv'!L$1,FALSE)</f>
        <v>-</v>
      </c>
      <c r="M2350" s="159" t="str">
        <f>VLOOKUP(Tabla14[[#This Row],[id]],Tabla2[],'aux buscarv'!M$1,FALSE)</f>
        <v>AVENIDA CORONEL ROCA Y AVENIDA VARELA</v>
      </c>
      <c r="N2350" s="160" t="str">
        <f>VLOOKUP(Tabla14[[#This Row],[id]],Tabla2[],'aux buscarv'!N$1,FALSE)</f>
        <v>https://maps.app.goo.gl/XX2jEAoWvUNmQhaR6</v>
      </c>
      <c r="O2350" t="s">
        <v>114</v>
      </c>
      <c r="P2350" s="161" t="s">
        <v>123</v>
      </c>
      <c r="Q2350" t="s">
        <v>124</v>
      </c>
      <c r="R2350" s="162">
        <v>3</v>
      </c>
    </row>
    <row r="2351" spans="1:18" x14ac:dyDescent="0.25">
      <c r="A2351" t="s">
        <v>1223</v>
      </c>
      <c r="B2351" s="158">
        <f>VLOOKUP(Tabla14[[#This Row],[id]],Tabla2[],'aux buscarv'!B$1,FALSE)</f>
        <v>45056</v>
      </c>
      <c r="C2351" s="159">
        <f>VLOOKUP(Tabla14[[#This Row],[id]],Tabla2[],'aux buscarv'!C$1,FALSE)</f>
        <v>10</v>
      </c>
      <c r="D2351" s="159">
        <f>VLOOKUP(Tabla14[[#This Row],[id]],Tabla2[],'aux buscarv'!D$1,FALSE)</f>
        <v>5</v>
      </c>
      <c r="E2351" s="159">
        <f>VLOOKUP(Tabla14[[#This Row],[id]],Tabla2[],'aux buscarv'!E$1,FALSE)</f>
        <v>2023</v>
      </c>
      <c r="F2351" s="159">
        <f>VLOOKUP(Tabla14[[#This Row],[id]],Tabla2[],'aux buscarv'!F$1,FALSE)</f>
        <v>20</v>
      </c>
      <c r="G2351" s="159" t="str">
        <f>VLOOKUP(Tabla14[[#This Row],[id]],Tabla2[],'aux buscarv'!G$1,FALSE)</f>
        <v>EETB</v>
      </c>
      <c r="H2351" s="159" t="str">
        <f>VLOOKUP(Tabla14[[#This Row],[id]],Tabla2[],'aux buscarv'!H$1,FALSE)</f>
        <v>CABA</v>
      </c>
      <c r="I2351" s="159">
        <f>VLOOKUP(Tabla14[[#This Row],[id]],Tabla2[],'aux buscarv'!I$1,FALSE)</f>
        <v>107</v>
      </c>
      <c r="J2351" s="159" t="str">
        <f>VLOOKUP(Tabla14[[#This Row],[id]],Tabla2[],'aux buscarv'!J$1,FALSE)</f>
        <v>COMUNA 8</v>
      </c>
      <c r="K2351" s="159" t="str">
        <f>VLOOKUP(Tabla14[[#This Row],[id]],Tabla2[],'aux buscarv'!K$1,FALSE)</f>
        <v>VILLA SOLDATI</v>
      </c>
      <c r="L2351" s="159" t="str">
        <f>VLOOKUP(Tabla14[[#This Row],[id]],Tabla2[],'aux buscarv'!L$1,FALSE)</f>
        <v>-</v>
      </c>
      <c r="M2351" s="159" t="str">
        <f>VLOOKUP(Tabla14[[#This Row],[id]],Tabla2[],'aux buscarv'!M$1,FALSE)</f>
        <v>AVENIDA CORONEL ROCA Y AVENIDA VARELA</v>
      </c>
      <c r="N2351" s="160" t="str">
        <f>VLOOKUP(Tabla14[[#This Row],[id]],Tabla2[],'aux buscarv'!N$1,FALSE)</f>
        <v>https://maps.app.goo.gl/XX2jEAoWvUNmQhaR6</v>
      </c>
      <c r="O2351" t="s">
        <v>114</v>
      </c>
      <c r="P2351" s="161" t="s">
        <v>123</v>
      </c>
      <c r="Q2351" t="s">
        <v>111</v>
      </c>
      <c r="R2351" s="162">
        <v>64</v>
      </c>
    </row>
    <row r="2352" spans="1:18" x14ac:dyDescent="0.25">
      <c r="A2352" t="s">
        <v>1268</v>
      </c>
      <c r="B2352" s="158">
        <f>VLOOKUP(Tabla14[[#This Row],[id]],Tabla2[],'aux buscarv'!B$1,FALSE)</f>
        <v>45056</v>
      </c>
      <c r="C2352" s="159">
        <f>VLOOKUP(Tabla14[[#This Row],[id]],Tabla2[],'aux buscarv'!C$1,FALSE)</f>
        <v>10</v>
      </c>
      <c r="D2352" s="159">
        <f>VLOOKUP(Tabla14[[#This Row],[id]],Tabla2[],'aux buscarv'!D$1,FALSE)</f>
        <v>5</v>
      </c>
      <c r="E2352" s="159">
        <f>VLOOKUP(Tabla14[[#This Row],[id]],Tabla2[],'aux buscarv'!E$1,FALSE)</f>
        <v>2023</v>
      </c>
      <c r="F2352" s="159">
        <f>VLOOKUP(Tabla14[[#This Row],[id]],Tabla2[],'aux buscarv'!F$1,FALSE)</f>
        <v>20</v>
      </c>
      <c r="G2352" s="159" t="str">
        <f>VLOOKUP(Tabla14[[#This Row],[id]],Tabla2[],'aux buscarv'!G$1,FALSE)</f>
        <v>ESTAR</v>
      </c>
      <c r="H2352" s="159" t="str">
        <f>VLOOKUP(Tabla14[[#This Row],[id]],Tabla2[],'aux buscarv'!H$1,FALSE)</f>
        <v>BUENOS AIRES</v>
      </c>
      <c r="I2352" s="159">
        <f>VLOOKUP(Tabla14[[#This Row],[id]],Tabla2[],'aux buscarv'!I$1,FALSE)</f>
        <v>111</v>
      </c>
      <c r="J2352" s="159" t="str">
        <f>VLOOKUP(Tabla14[[#This Row],[id]],Tabla2[],'aux buscarv'!J$1,FALSE)</f>
        <v>PRESIDENTE PERON</v>
      </c>
      <c r="K2352" s="159" t="str">
        <f>VLOOKUP(Tabla14[[#This Row],[id]],Tabla2[],'aux buscarv'!K$1,FALSE)</f>
        <v>GUERNICA</v>
      </c>
      <c r="L2352" s="159" t="str">
        <f>VLOOKUP(Tabla14[[#This Row],[id]],Tabla2[],'aux buscarv'!L$1,FALSE)</f>
        <v>PLAZA LA H</v>
      </c>
      <c r="M2352" s="159" t="str">
        <f>VLOOKUP(Tabla14[[#This Row],[id]],Tabla2[],'aux buscarv'!M$1,FALSE)</f>
        <v>AV CRISOLOGO LARRALDE Y AV 37</v>
      </c>
      <c r="N2352" s="160" t="str">
        <f>VLOOKUP(Tabla14[[#This Row],[id]],Tabla2[],'aux buscarv'!N$1,FALSE)</f>
        <v>https://maps.app.goo.gl/7jKv6UEVRaKwdFAP6</v>
      </c>
      <c r="O2352" t="s">
        <v>109</v>
      </c>
      <c r="P2352" s="161" t="s">
        <v>110</v>
      </c>
      <c r="Q2352" t="s">
        <v>111</v>
      </c>
      <c r="R2352" s="162">
        <v>54</v>
      </c>
    </row>
    <row r="2353" spans="1:18" x14ac:dyDescent="0.25">
      <c r="A2353" t="s">
        <v>1268</v>
      </c>
      <c r="B2353" s="158">
        <f>VLOOKUP(Tabla14[[#This Row],[id]],Tabla2[],'aux buscarv'!B$1,FALSE)</f>
        <v>45056</v>
      </c>
      <c r="C2353" s="159">
        <f>VLOOKUP(Tabla14[[#This Row],[id]],Tabla2[],'aux buscarv'!C$1,FALSE)</f>
        <v>10</v>
      </c>
      <c r="D2353" s="159">
        <f>VLOOKUP(Tabla14[[#This Row],[id]],Tabla2[],'aux buscarv'!D$1,FALSE)</f>
        <v>5</v>
      </c>
      <c r="E2353" s="159">
        <f>VLOOKUP(Tabla14[[#This Row],[id]],Tabla2[],'aux buscarv'!E$1,FALSE)</f>
        <v>2023</v>
      </c>
      <c r="F2353" s="159">
        <f>VLOOKUP(Tabla14[[#This Row],[id]],Tabla2[],'aux buscarv'!F$1,FALSE)</f>
        <v>20</v>
      </c>
      <c r="G2353" s="159" t="str">
        <f>VLOOKUP(Tabla14[[#This Row],[id]],Tabla2[],'aux buscarv'!G$1,FALSE)</f>
        <v>ESTAR</v>
      </c>
      <c r="H2353" s="159" t="str">
        <f>VLOOKUP(Tabla14[[#This Row],[id]],Tabla2[],'aux buscarv'!H$1,FALSE)</f>
        <v>BUENOS AIRES</v>
      </c>
      <c r="I2353" s="159">
        <f>VLOOKUP(Tabla14[[#This Row],[id]],Tabla2[],'aux buscarv'!I$1,FALSE)</f>
        <v>111</v>
      </c>
      <c r="J2353" s="159" t="str">
        <f>VLOOKUP(Tabla14[[#This Row],[id]],Tabla2[],'aux buscarv'!J$1,FALSE)</f>
        <v>PRESIDENTE PERON</v>
      </c>
      <c r="K2353" s="159" t="str">
        <f>VLOOKUP(Tabla14[[#This Row],[id]],Tabla2[],'aux buscarv'!K$1,FALSE)</f>
        <v>GUERNICA</v>
      </c>
      <c r="L2353" s="159" t="str">
        <f>VLOOKUP(Tabla14[[#This Row],[id]],Tabla2[],'aux buscarv'!L$1,FALSE)</f>
        <v>PLAZA LA H</v>
      </c>
      <c r="M2353" s="159" t="str">
        <f>VLOOKUP(Tabla14[[#This Row],[id]],Tabla2[],'aux buscarv'!M$1,FALSE)</f>
        <v>AV CRISOLOGO LARRALDE Y AV 37</v>
      </c>
      <c r="N2353" s="160" t="str">
        <f>VLOOKUP(Tabla14[[#This Row],[id]],Tabla2[],'aux buscarv'!N$1,FALSE)</f>
        <v>https://maps.app.goo.gl/7jKv6UEVRaKwdFAP6</v>
      </c>
      <c r="O2353" t="s">
        <v>109</v>
      </c>
      <c r="P2353" s="161" t="s">
        <v>110</v>
      </c>
      <c r="Q2353" t="s">
        <v>112</v>
      </c>
      <c r="R2353" s="162">
        <v>89</v>
      </c>
    </row>
    <row r="2354" spans="1:18" x14ac:dyDescent="0.25">
      <c r="A2354" t="s">
        <v>1268</v>
      </c>
      <c r="B2354" s="158">
        <f>VLOOKUP(Tabla14[[#This Row],[id]],Tabla2[],'aux buscarv'!B$1,FALSE)</f>
        <v>45056</v>
      </c>
      <c r="C2354" s="159">
        <f>VLOOKUP(Tabla14[[#This Row],[id]],Tabla2[],'aux buscarv'!C$1,FALSE)</f>
        <v>10</v>
      </c>
      <c r="D2354" s="159">
        <f>VLOOKUP(Tabla14[[#This Row],[id]],Tabla2[],'aux buscarv'!D$1,FALSE)</f>
        <v>5</v>
      </c>
      <c r="E2354" s="159">
        <f>VLOOKUP(Tabla14[[#This Row],[id]],Tabla2[],'aux buscarv'!E$1,FALSE)</f>
        <v>2023</v>
      </c>
      <c r="F2354" s="159">
        <f>VLOOKUP(Tabla14[[#This Row],[id]],Tabla2[],'aux buscarv'!F$1,FALSE)</f>
        <v>20</v>
      </c>
      <c r="G2354" s="159" t="str">
        <f>VLOOKUP(Tabla14[[#This Row],[id]],Tabla2[],'aux buscarv'!G$1,FALSE)</f>
        <v>ESTAR</v>
      </c>
      <c r="H2354" s="159" t="str">
        <f>VLOOKUP(Tabla14[[#This Row],[id]],Tabla2[],'aux buscarv'!H$1,FALSE)</f>
        <v>BUENOS AIRES</v>
      </c>
      <c r="I2354" s="159">
        <f>VLOOKUP(Tabla14[[#This Row],[id]],Tabla2[],'aux buscarv'!I$1,FALSE)</f>
        <v>111</v>
      </c>
      <c r="J2354" s="159" t="str">
        <f>VLOOKUP(Tabla14[[#This Row],[id]],Tabla2[],'aux buscarv'!J$1,FALSE)</f>
        <v>PRESIDENTE PERON</v>
      </c>
      <c r="K2354" s="159" t="str">
        <f>VLOOKUP(Tabla14[[#This Row],[id]],Tabla2[],'aux buscarv'!K$1,FALSE)</f>
        <v>GUERNICA</v>
      </c>
      <c r="L2354" s="159" t="str">
        <f>VLOOKUP(Tabla14[[#This Row],[id]],Tabla2[],'aux buscarv'!L$1,FALSE)</f>
        <v>PLAZA LA H</v>
      </c>
      <c r="M2354" s="159" t="str">
        <f>VLOOKUP(Tabla14[[#This Row],[id]],Tabla2[],'aux buscarv'!M$1,FALSE)</f>
        <v>AV CRISOLOGO LARRALDE Y AV 37</v>
      </c>
      <c r="N2354" s="160" t="str">
        <f>VLOOKUP(Tabla14[[#This Row],[id]],Tabla2[],'aux buscarv'!N$1,FALSE)</f>
        <v>https://maps.app.goo.gl/7jKv6UEVRaKwdFAP6</v>
      </c>
      <c r="O2354" t="s">
        <v>109</v>
      </c>
      <c r="P2354" s="161" t="s">
        <v>110</v>
      </c>
      <c r="Q2354" t="s">
        <v>120</v>
      </c>
      <c r="R2354" s="162">
        <v>12</v>
      </c>
    </row>
    <row r="2355" spans="1:18" x14ac:dyDescent="0.25">
      <c r="A2355" t="s">
        <v>1268</v>
      </c>
      <c r="B2355" s="158">
        <f>VLOOKUP(Tabla14[[#This Row],[id]],Tabla2[],'aux buscarv'!B$1,FALSE)</f>
        <v>45056</v>
      </c>
      <c r="C2355" s="159">
        <f>VLOOKUP(Tabla14[[#This Row],[id]],Tabla2[],'aux buscarv'!C$1,FALSE)</f>
        <v>10</v>
      </c>
      <c r="D2355" s="159">
        <f>VLOOKUP(Tabla14[[#This Row],[id]],Tabla2[],'aux buscarv'!D$1,FALSE)</f>
        <v>5</v>
      </c>
      <c r="E2355" s="159">
        <f>VLOOKUP(Tabla14[[#This Row],[id]],Tabla2[],'aux buscarv'!E$1,FALSE)</f>
        <v>2023</v>
      </c>
      <c r="F2355" s="159">
        <f>VLOOKUP(Tabla14[[#This Row],[id]],Tabla2[],'aux buscarv'!F$1,FALSE)</f>
        <v>20</v>
      </c>
      <c r="G2355" s="159" t="str">
        <f>VLOOKUP(Tabla14[[#This Row],[id]],Tabla2[],'aux buscarv'!G$1,FALSE)</f>
        <v>ESTAR</v>
      </c>
      <c r="H2355" s="159" t="str">
        <f>VLOOKUP(Tabla14[[#This Row],[id]],Tabla2[],'aux buscarv'!H$1,FALSE)</f>
        <v>BUENOS AIRES</v>
      </c>
      <c r="I2355" s="159">
        <f>VLOOKUP(Tabla14[[#This Row],[id]],Tabla2[],'aux buscarv'!I$1,FALSE)</f>
        <v>111</v>
      </c>
      <c r="J2355" s="159" t="str">
        <f>VLOOKUP(Tabla14[[#This Row],[id]],Tabla2[],'aux buscarv'!J$1,FALSE)</f>
        <v>PRESIDENTE PERON</v>
      </c>
      <c r="K2355" s="159" t="str">
        <f>VLOOKUP(Tabla14[[#This Row],[id]],Tabla2[],'aux buscarv'!K$1,FALSE)</f>
        <v>GUERNICA</v>
      </c>
      <c r="L2355" s="159" t="str">
        <f>VLOOKUP(Tabla14[[#This Row],[id]],Tabla2[],'aux buscarv'!L$1,FALSE)</f>
        <v>PLAZA LA H</v>
      </c>
      <c r="M2355" s="159" t="str">
        <f>VLOOKUP(Tabla14[[#This Row],[id]],Tabla2[],'aux buscarv'!M$1,FALSE)</f>
        <v>AV CRISOLOGO LARRALDE Y AV 37</v>
      </c>
      <c r="N2355" s="160" t="str">
        <f>VLOOKUP(Tabla14[[#This Row],[id]],Tabla2[],'aux buscarv'!N$1,FALSE)</f>
        <v>https://maps.app.goo.gl/7jKv6UEVRaKwdFAP6</v>
      </c>
      <c r="O2355" t="s">
        <v>109</v>
      </c>
      <c r="P2355" s="161" t="s">
        <v>110</v>
      </c>
      <c r="Q2355" t="s">
        <v>121</v>
      </c>
      <c r="R2355" s="162">
        <v>24</v>
      </c>
    </row>
    <row r="2356" spans="1:18" x14ac:dyDescent="0.25">
      <c r="A2356" t="s">
        <v>1268</v>
      </c>
      <c r="B2356" s="158">
        <f>VLOOKUP(Tabla14[[#This Row],[id]],Tabla2[],'aux buscarv'!B$1,FALSE)</f>
        <v>45056</v>
      </c>
      <c r="C2356" s="159">
        <f>VLOOKUP(Tabla14[[#This Row],[id]],Tabla2[],'aux buscarv'!C$1,FALSE)</f>
        <v>10</v>
      </c>
      <c r="D2356" s="159">
        <f>VLOOKUP(Tabla14[[#This Row],[id]],Tabla2[],'aux buscarv'!D$1,FALSE)</f>
        <v>5</v>
      </c>
      <c r="E2356" s="159">
        <f>VLOOKUP(Tabla14[[#This Row],[id]],Tabla2[],'aux buscarv'!E$1,FALSE)</f>
        <v>2023</v>
      </c>
      <c r="F2356" s="159">
        <f>VLOOKUP(Tabla14[[#This Row],[id]],Tabla2[],'aux buscarv'!F$1,FALSE)</f>
        <v>20</v>
      </c>
      <c r="G2356" s="159" t="str">
        <f>VLOOKUP(Tabla14[[#This Row],[id]],Tabla2[],'aux buscarv'!G$1,FALSE)</f>
        <v>ESTAR</v>
      </c>
      <c r="H2356" s="159" t="str">
        <f>VLOOKUP(Tabla14[[#This Row],[id]],Tabla2[],'aux buscarv'!H$1,FALSE)</f>
        <v>BUENOS AIRES</v>
      </c>
      <c r="I2356" s="159">
        <f>VLOOKUP(Tabla14[[#This Row],[id]],Tabla2[],'aux buscarv'!I$1,FALSE)</f>
        <v>111</v>
      </c>
      <c r="J2356" s="159" t="str">
        <f>VLOOKUP(Tabla14[[#This Row],[id]],Tabla2[],'aux buscarv'!J$1,FALSE)</f>
        <v>PRESIDENTE PERON</v>
      </c>
      <c r="K2356" s="159" t="str">
        <f>VLOOKUP(Tabla14[[#This Row],[id]],Tabla2[],'aux buscarv'!K$1,FALSE)</f>
        <v>GUERNICA</v>
      </c>
      <c r="L2356" s="159" t="str">
        <f>VLOOKUP(Tabla14[[#This Row],[id]],Tabla2[],'aux buscarv'!L$1,FALSE)</f>
        <v>PLAZA LA H</v>
      </c>
      <c r="M2356" s="159" t="str">
        <f>VLOOKUP(Tabla14[[#This Row],[id]],Tabla2[],'aux buscarv'!M$1,FALSE)</f>
        <v>AV CRISOLOGO LARRALDE Y AV 37</v>
      </c>
      <c r="N2356" s="160" t="str">
        <f>VLOOKUP(Tabla14[[#This Row],[id]],Tabla2[],'aux buscarv'!N$1,FALSE)</f>
        <v>https://maps.app.goo.gl/7jKv6UEVRaKwdFAP6</v>
      </c>
      <c r="O2356" t="s">
        <v>109</v>
      </c>
      <c r="P2356" s="161" t="s">
        <v>113</v>
      </c>
      <c r="Q2356" t="s">
        <v>112</v>
      </c>
      <c r="R2356" s="162">
        <v>18</v>
      </c>
    </row>
    <row r="2357" spans="1:18" x14ac:dyDescent="0.25">
      <c r="A2357" t="s">
        <v>1268</v>
      </c>
      <c r="B2357" s="158">
        <f>VLOOKUP(Tabla14[[#This Row],[id]],Tabla2[],'aux buscarv'!B$1,FALSE)</f>
        <v>45056</v>
      </c>
      <c r="C2357" s="159">
        <f>VLOOKUP(Tabla14[[#This Row],[id]],Tabla2[],'aux buscarv'!C$1,FALSE)</f>
        <v>10</v>
      </c>
      <c r="D2357" s="159">
        <f>VLOOKUP(Tabla14[[#This Row],[id]],Tabla2[],'aux buscarv'!D$1,FALSE)</f>
        <v>5</v>
      </c>
      <c r="E2357" s="159">
        <f>VLOOKUP(Tabla14[[#This Row],[id]],Tabla2[],'aux buscarv'!E$1,FALSE)</f>
        <v>2023</v>
      </c>
      <c r="F2357" s="159">
        <f>VLOOKUP(Tabla14[[#This Row],[id]],Tabla2[],'aux buscarv'!F$1,FALSE)</f>
        <v>20</v>
      </c>
      <c r="G2357" s="159" t="str">
        <f>VLOOKUP(Tabla14[[#This Row],[id]],Tabla2[],'aux buscarv'!G$1,FALSE)</f>
        <v>ESTAR</v>
      </c>
      <c r="H2357" s="159" t="str">
        <f>VLOOKUP(Tabla14[[#This Row],[id]],Tabla2[],'aux buscarv'!H$1,FALSE)</f>
        <v>BUENOS AIRES</v>
      </c>
      <c r="I2357" s="159">
        <f>VLOOKUP(Tabla14[[#This Row],[id]],Tabla2[],'aux buscarv'!I$1,FALSE)</f>
        <v>111</v>
      </c>
      <c r="J2357" s="159" t="str">
        <f>VLOOKUP(Tabla14[[#This Row],[id]],Tabla2[],'aux buscarv'!J$1,FALSE)</f>
        <v>PRESIDENTE PERON</v>
      </c>
      <c r="K2357" s="159" t="str">
        <f>VLOOKUP(Tabla14[[#This Row],[id]],Tabla2[],'aux buscarv'!K$1,FALSE)</f>
        <v>GUERNICA</v>
      </c>
      <c r="L2357" s="159" t="str">
        <f>VLOOKUP(Tabla14[[#This Row],[id]],Tabla2[],'aux buscarv'!L$1,FALSE)</f>
        <v>PLAZA LA H</v>
      </c>
      <c r="M2357" s="159" t="str">
        <f>VLOOKUP(Tabla14[[#This Row],[id]],Tabla2[],'aux buscarv'!M$1,FALSE)</f>
        <v>AV CRISOLOGO LARRALDE Y AV 37</v>
      </c>
      <c r="N2357" s="160" t="str">
        <f>VLOOKUP(Tabla14[[#This Row],[id]],Tabla2[],'aux buscarv'!N$1,FALSE)</f>
        <v>https://maps.app.goo.gl/7jKv6UEVRaKwdFAP6</v>
      </c>
      <c r="O2357" t="s">
        <v>114</v>
      </c>
      <c r="P2357" s="161" t="s">
        <v>115</v>
      </c>
      <c r="Q2357" t="s">
        <v>111</v>
      </c>
      <c r="R2357" s="162">
        <v>12</v>
      </c>
    </row>
    <row r="2358" spans="1:18" x14ac:dyDescent="0.25">
      <c r="A2358" t="s">
        <v>1268</v>
      </c>
      <c r="B2358" s="158">
        <f>VLOOKUP(Tabla14[[#This Row],[id]],Tabla2[],'aux buscarv'!B$1,FALSE)</f>
        <v>45056</v>
      </c>
      <c r="C2358" s="159">
        <f>VLOOKUP(Tabla14[[#This Row],[id]],Tabla2[],'aux buscarv'!C$1,FALSE)</f>
        <v>10</v>
      </c>
      <c r="D2358" s="159">
        <f>VLOOKUP(Tabla14[[#This Row],[id]],Tabla2[],'aux buscarv'!D$1,FALSE)</f>
        <v>5</v>
      </c>
      <c r="E2358" s="159">
        <f>VLOOKUP(Tabla14[[#This Row],[id]],Tabla2[],'aux buscarv'!E$1,FALSE)</f>
        <v>2023</v>
      </c>
      <c r="F2358" s="159">
        <f>VLOOKUP(Tabla14[[#This Row],[id]],Tabla2[],'aux buscarv'!F$1,FALSE)</f>
        <v>20</v>
      </c>
      <c r="G2358" s="159" t="str">
        <f>VLOOKUP(Tabla14[[#This Row],[id]],Tabla2[],'aux buscarv'!G$1,FALSE)</f>
        <v>ESTAR</v>
      </c>
      <c r="H2358" s="159" t="str">
        <f>VLOOKUP(Tabla14[[#This Row],[id]],Tabla2[],'aux buscarv'!H$1,FALSE)</f>
        <v>BUENOS AIRES</v>
      </c>
      <c r="I2358" s="159">
        <f>VLOOKUP(Tabla14[[#This Row],[id]],Tabla2[],'aux buscarv'!I$1,FALSE)</f>
        <v>111</v>
      </c>
      <c r="J2358" s="159" t="str">
        <f>VLOOKUP(Tabla14[[#This Row],[id]],Tabla2[],'aux buscarv'!J$1,FALSE)</f>
        <v>PRESIDENTE PERON</v>
      </c>
      <c r="K2358" s="159" t="str">
        <f>VLOOKUP(Tabla14[[#This Row],[id]],Tabla2[],'aux buscarv'!K$1,FALSE)</f>
        <v>GUERNICA</v>
      </c>
      <c r="L2358" s="159" t="str">
        <f>VLOOKUP(Tabla14[[#This Row],[id]],Tabla2[],'aux buscarv'!L$1,FALSE)</f>
        <v>PLAZA LA H</v>
      </c>
      <c r="M2358" s="159" t="str">
        <f>VLOOKUP(Tabla14[[#This Row],[id]],Tabla2[],'aux buscarv'!M$1,FALSE)</f>
        <v>AV CRISOLOGO LARRALDE Y AV 37</v>
      </c>
      <c r="N2358" s="160" t="str">
        <f>VLOOKUP(Tabla14[[#This Row],[id]],Tabla2[],'aux buscarv'!N$1,FALSE)</f>
        <v>https://maps.app.goo.gl/7jKv6UEVRaKwdFAP6</v>
      </c>
      <c r="O2358" t="s">
        <v>114</v>
      </c>
      <c r="P2358" s="161" t="s">
        <v>123</v>
      </c>
      <c r="Q2358" t="s">
        <v>124</v>
      </c>
      <c r="R2358" s="162">
        <v>8</v>
      </c>
    </row>
    <row r="2359" spans="1:18" x14ac:dyDescent="0.25">
      <c r="A2359" t="s">
        <v>1268</v>
      </c>
      <c r="B2359" s="158">
        <f>VLOOKUP(Tabla14[[#This Row],[id]],Tabla2[],'aux buscarv'!B$1,FALSE)</f>
        <v>45056</v>
      </c>
      <c r="C2359" s="159">
        <f>VLOOKUP(Tabla14[[#This Row],[id]],Tabla2[],'aux buscarv'!C$1,FALSE)</f>
        <v>10</v>
      </c>
      <c r="D2359" s="159">
        <f>VLOOKUP(Tabla14[[#This Row],[id]],Tabla2[],'aux buscarv'!D$1,FALSE)</f>
        <v>5</v>
      </c>
      <c r="E2359" s="159">
        <f>VLOOKUP(Tabla14[[#This Row],[id]],Tabla2[],'aux buscarv'!E$1,FALSE)</f>
        <v>2023</v>
      </c>
      <c r="F2359" s="159">
        <f>VLOOKUP(Tabla14[[#This Row],[id]],Tabla2[],'aux buscarv'!F$1,FALSE)</f>
        <v>20</v>
      </c>
      <c r="G2359" s="159" t="str">
        <f>VLOOKUP(Tabla14[[#This Row],[id]],Tabla2[],'aux buscarv'!G$1,FALSE)</f>
        <v>ESTAR</v>
      </c>
      <c r="H2359" s="159" t="str">
        <f>VLOOKUP(Tabla14[[#This Row],[id]],Tabla2[],'aux buscarv'!H$1,FALSE)</f>
        <v>BUENOS AIRES</v>
      </c>
      <c r="I2359" s="159">
        <f>VLOOKUP(Tabla14[[#This Row],[id]],Tabla2[],'aux buscarv'!I$1,FALSE)</f>
        <v>111</v>
      </c>
      <c r="J2359" s="159" t="str">
        <f>VLOOKUP(Tabla14[[#This Row],[id]],Tabla2[],'aux buscarv'!J$1,FALSE)</f>
        <v>PRESIDENTE PERON</v>
      </c>
      <c r="K2359" s="159" t="str">
        <f>VLOOKUP(Tabla14[[#This Row],[id]],Tabla2[],'aux buscarv'!K$1,FALSE)</f>
        <v>GUERNICA</v>
      </c>
      <c r="L2359" s="159" t="str">
        <f>VLOOKUP(Tabla14[[#This Row],[id]],Tabla2[],'aux buscarv'!L$1,FALSE)</f>
        <v>PLAZA LA H</v>
      </c>
      <c r="M2359" s="159" t="str">
        <f>VLOOKUP(Tabla14[[#This Row],[id]],Tabla2[],'aux buscarv'!M$1,FALSE)</f>
        <v>AV CRISOLOGO LARRALDE Y AV 37</v>
      </c>
      <c r="N2359" s="160" t="str">
        <f>VLOOKUP(Tabla14[[#This Row],[id]],Tabla2[],'aux buscarv'!N$1,FALSE)</f>
        <v>https://maps.app.goo.gl/7jKv6UEVRaKwdFAP6</v>
      </c>
      <c r="O2359" t="s">
        <v>114</v>
      </c>
      <c r="P2359" s="161" t="s">
        <v>123</v>
      </c>
      <c r="Q2359" t="s">
        <v>111</v>
      </c>
      <c r="R2359" s="162">
        <v>89</v>
      </c>
    </row>
    <row r="2360" spans="1:18" x14ac:dyDescent="0.25">
      <c r="A2360" t="s">
        <v>1268</v>
      </c>
      <c r="B2360" s="158">
        <f>VLOOKUP(Tabla14[[#This Row],[id]],Tabla2[],'aux buscarv'!B$1,FALSE)</f>
        <v>45056</v>
      </c>
      <c r="C2360" s="159">
        <f>VLOOKUP(Tabla14[[#This Row],[id]],Tabla2[],'aux buscarv'!C$1,FALSE)</f>
        <v>10</v>
      </c>
      <c r="D2360" s="159">
        <f>VLOOKUP(Tabla14[[#This Row],[id]],Tabla2[],'aux buscarv'!D$1,FALSE)</f>
        <v>5</v>
      </c>
      <c r="E2360" s="159">
        <f>VLOOKUP(Tabla14[[#This Row],[id]],Tabla2[],'aux buscarv'!E$1,FALSE)</f>
        <v>2023</v>
      </c>
      <c r="F2360" s="159">
        <f>VLOOKUP(Tabla14[[#This Row],[id]],Tabla2[],'aux buscarv'!F$1,FALSE)</f>
        <v>20</v>
      </c>
      <c r="G2360" s="159" t="str">
        <f>VLOOKUP(Tabla14[[#This Row],[id]],Tabla2[],'aux buscarv'!G$1,FALSE)</f>
        <v>ESTAR</v>
      </c>
      <c r="H2360" s="159" t="str">
        <f>VLOOKUP(Tabla14[[#This Row],[id]],Tabla2[],'aux buscarv'!H$1,FALSE)</f>
        <v>BUENOS AIRES</v>
      </c>
      <c r="I2360" s="159">
        <f>VLOOKUP(Tabla14[[#This Row],[id]],Tabla2[],'aux buscarv'!I$1,FALSE)</f>
        <v>111</v>
      </c>
      <c r="J2360" s="159" t="str">
        <f>VLOOKUP(Tabla14[[#This Row],[id]],Tabla2[],'aux buscarv'!J$1,FALSE)</f>
        <v>PRESIDENTE PERON</v>
      </c>
      <c r="K2360" s="159" t="str">
        <f>VLOOKUP(Tabla14[[#This Row],[id]],Tabla2[],'aux buscarv'!K$1,FALSE)</f>
        <v>GUERNICA</v>
      </c>
      <c r="L2360" s="159" t="str">
        <f>VLOOKUP(Tabla14[[#This Row],[id]],Tabla2[],'aux buscarv'!L$1,FALSE)</f>
        <v>PLAZA LA H</v>
      </c>
      <c r="M2360" s="159" t="str">
        <f>VLOOKUP(Tabla14[[#This Row],[id]],Tabla2[],'aux buscarv'!M$1,FALSE)</f>
        <v>AV CRISOLOGO LARRALDE Y AV 37</v>
      </c>
      <c r="N2360" s="160" t="str">
        <f>VLOOKUP(Tabla14[[#This Row],[id]],Tabla2[],'aux buscarv'!N$1,FALSE)</f>
        <v>https://maps.app.goo.gl/7jKv6UEVRaKwdFAP6</v>
      </c>
      <c r="O2360" t="s">
        <v>129</v>
      </c>
      <c r="P2360" s="161" t="s">
        <v>1022</v>
      </c>
      <c r="Q2360" t="s">
        <v>111</v>
      </c>
      <c r="R2360" s="162">
        <v>15</v>
      </c>
    </row>
    <row r="2361" spans="1:18" x14ac:dyDescent="0.25">
      <c r="A2361" t="s">
        <v>1268</v>
      </c>
      <c r="B2361" s="158">
        <f>VLOOKUP(Tabla14[[#This Row],[id]],Tabla2[],'aux buscarv'!B$1,FALSE)</f>
        <v>45056</v>
      </c>
      <c r="C2361" s="159">
        <f>VLOOKUP(Tabla14[[#This Row],[id]],Tabla2[],'aux buscarv'!C$1,FALSE)</f>
        <v>10</v>
      </c>
      <c r="D2361" s="159">
        <f>VLOOKUP(Tabla14[[#This Row],[id]],Tabla2[],'aux buscarv'!D$1,FALSE)</f>
        <v>5</v>
      </c>
      <c r="E2361" s="159">
        <f>VLOOKUP(Tabla14[[#This Row],[id]],Tabla2[],'aux buscarv'!E$1,FALSE)</f>
        <v>2023</v>
      </c>
      <c r="F2361" s="159">
        <f>VLOOKUP(Tabla14[[#This Row],[id]],Tabla2[],'aux buscarv'!F$1,FALSE)</f>
        <v>20</v>
      </c>
      <c r="G2361" s="159" t="str">
        <f>VLOOKUP(Tabla14[[#This Row],[id]],Tabla2[],'aux buscarv'!G$1,FALSE)</f>
        <v>ESTAR</v>
      </c>
      <c r="H2361" s="159" t="str">
        <f>VLOOKUP(Tabla14[[#This Row],[id]],Tabla2[],'aux buscarv'!H$1,FALSE)</f>
        <v>BUENOS AIRES</v>
      </c>
      <c r="I2361" s="159">
        <f>VLOOKUP(Tabla14[[#This Row],[id]],Tabla2[],'aux buscarv'!I$1,FALSE)</f>
        <v>111</v>
      </c>
      <c r="J2361" s="159" t="str">
        <f>VLOOKUP(Tabla14[[#This Row],[id]],Tabla2[],'aux buscarv'!J$1,FALSE)</f>
        <v>PRESIDENTE PERON</v>
      </c>
      <c r="K2361" s="159" t="str">
        <f>VLOOKUP(Tabla14[[#This Row],[id]],Tabla2[],'aux buscarv'!K$1,FALSE)</f>
        <v>GUERNICA</v>
      </c>
      <c r="L2361" s="159" t="str">
        <f>VLOOKUP(Tabla14[[#This Row],[id]],Tabla2[],'aux buscarv'!L$1,FALSE)</f>
        <v>PLAZA LA H</v>
      </c>
      <c r="M2361" s="159" t="str">
        <f>VLOOKUP(Tabla14[[#This Row],[id]],Tabla2[],'aux buscarv'!M$1,FALSE)</f>
        <v>AV CRISOLOGO LARRALDE Y AV 37</v>
      </c>
      <c r="N2361" s="160" t="str">
        <f>VLOOKUP(Tabla14[[#This Row],[id]],Tabla2[],'aux buscarv'!N$1,FALSE)</f>
        <v>https://maps.app.goo.gl/7jKv6UEVRaKwdFAP6</v>
      </c>
      <c r="O2361" t="s">
        <v>129</v>
      </c>
      <c r="P2361" s="161" t="s">
        <v>1022</v>
      </c>
      <c r="Q2361" t="s">
        <v>132</v>
      </c>
      <c r="R2361" s="162">
        <v>10</v>
      </c>
    </row>
    <row r="2362" spans="1:18" x14ac:dyDescent="0.25">
      <c r="A2362" t="s">
        <v>1268</v>
      </c>
      <c r="B2362" s="158">
        <f>VLOOKUP(Tabla14[[#This Row],[id]],Tabla2[],'aux buscarv'!B$1,FALSE)</f>
        <v>45056</v>
      </c>
      <c r="C2362" s="159">
        <f>VLOOKUP(Tabla14[[#This Row],[id]],Tabla2[],'aux buscarv'!C$1,FALSE)</f>
        <v>10</v>
      </c>
      <c r="D2362" s="159">
        <f>VLOOKUP(Tabla14[[#This Row],[id]],Tabla2[],'aux buscarv'!D$1,FALSE)</f>
        <v>5</v>
      </c>
      <c r="E2362" s="159">
        <f>VLOOKUP(Tabla14[[#This Row],[id]],Tabla2[],'aux buscarv'!E$1,FALSE)</f>
        <v>2023</v>
      </c>
      <c r="F2362" s="159">
        <f>VLOOKUP(Tabla14[[#This Row],[id]],Tabla2[],'aux buscarv'!F$1,FALSE)</f>
        <v>20</v>
      </c>
      <c r="G2362" s="159" t="str">
        <f>VLOOKUP(Tabla14[[#This Row],[id]],Tabla2[],'aux buscarv'!G$1,FALSE)</f>
        <v>ESTAR</v>
      </c>
      <c r="H2362" s="159" t="str">
        <f>VLOOKUP(Tabla14[[#This Row],[id]],Tabla2[],'aux buscarv'!H$1,FALSE)</f>
        <v>BUENOS AIRES</v>
      </c>
      <c r="I2362" s="159">
        <f>VLOOKUP(Tabla14[[#This Row],[id]],Tabla2[],'aux buscarv'!I$1,FALSE)</f>
        <v>111</v>
      </c>
      <c r="J2362" s="159" t="str">
        <f>VLOOKUP(Tabla14[[#This Row],[id]],Tabla2[],'aux buscarv'!J$1,FALSE)</f>
        <v>PRESIDENTE PERON</v>
      </c>
      <c r="K2362" s="159" t="str">
        <f>VLOOKUP(Tabla14[[#This Row],[id]],Tabla2[],'aux buscarv'!K$1,FALSE)</f>
        <v>GUERNICA</v>
      </c>
      <c r="L2362" s="159" t="str">
        <f>VLOOKUP(Tabla14[[#This Row],[id]],Tabla2[],'aux buscarv'!L$1,FALSE)</f>
        <v>PLAZA LA H</v>
      </c>
      <c r="M2362" s="159" t="str">
        <f>VLOOKUP(Tabla14[[#This Row],[id]],Tabla2[],'aux buscarv'!M$1,FALSE)</f>
        <v>AV CRISOLOGO LARRALDE Y AV 37</v>
      </c>
      <c r="N2362" s="160" t="str">
        <f>VLOOKUP(Tabla14[[#This Row],[id]],Tabla2[],'aux buscarv'!N$1,FALSE)</f>
        <v>https://maps.app.goo.gl/7jKv6UEVRaKwdFAP6</v>
      </c>
      <c r="O2362" t="s">
        <v>129</v>
      </c>
      <c r="P2362" s="161" t="s">
        <v>1022</v>
      </c>
      <c r="Q2362" t="s">
        <v>133</v>
      </c>
      <c r="R2362" s="162">
        <v>4</v>
      </c>
    </row>
    <row r="2363" spans="1:18" x14ac:dyDescent="0.25">
      <c r="A2363" t="s">
        <v>1268</v>
      </c>
      <c r="B2363" s="158">
        <f>VLOOKUP(Tabla14[[#This Row],[id]],Tabla2[],'aux buscarv'!B$1,FALSE)</f>
        <v>45056</v>
      </c>
      <c r="C2363" s="159">
        <f>VLOOKUP(Tabla14[[#This Row],[id]],Tabla2[],'aux buscarv'!C$1,FALSE)</f>
        <v>10</v>
      </c>
      <c r="D2363" s="159">
        <f>VLOOKUP(Tabla14[[#This Row],[id]],Tabla2[],'aux buscarv'!D$1,FALSE)</f>
        <v>5</v>
      </c>
      <c r="E2363" s="159">
        <f>VLOOKUP(Tabla14[[#This Row],[id]],Tabla2[],'aux buscarv'!E$1,FALSE)</f>
        <v>2023</v>
      </c>
      <c r="F2363" s="159">
        <f>VLOOKUP(Tabla14[[#This Row],[id]],Tabla2[],'aux buscarv'!F$1,FALSE)</f>
        <v>20</v>
      </c>
      <c r="G2363" s="159" t="str">
        <f>VLOOKUP(Tabla14[[#This Row],[id]],Tabla2[],'aux buscarv'!G$1,FALSE)</f>
        <v>ESTAR</v>
      </c>
      <c r="H2363" s="159" t="str">
        <f>VLOOKUP(Tabla14[[#This Row],[id]],Tabla2[],'aux buscarv'!H$1,FALSE)</f>
        <v>BUENOS AIRES</v>
      </c>
      <c r="I2363" s="159">
        <f>VLOOKUP(Tabla14[[#This Row],[id]],Tabla2[],'aux buscarv'!I$1,FALSE)</f>
        <v>111</v>
      </c>
      <c r="J2363" s="159" t="str">
        <f>VLOOKUP(Tabla14[[#This Row],[id]],Tabla2[],'aux buscarv'!J$1,FALSE)</f>
        <v>PRESIDENTE PERON</v>
      </c>
      <c r="K2363" s="159" t="str">
        <f>VLOOKUP(Tabla14[[#This Row],[id]],Tabla2[],'aux buscarv'!K$1,FALSE)</f>
        <v>GUERNICA</v>
      </c>
      <c r="L2363" s="159" t="str">
        <f>VLOOKUP(Tabla14[[#This Row],[id]],Tabla2[],'aux buscarv'!L$1,FALSE)</f>
        <v>PLAZA LA H</v>
      </c>
      <c r="M2363" s="159" t="str">
        <f>VLOOKUP(Tabla14[[#This Row],[id]],Tabla2[],'aux buscarv'!M$1,FALSE)</f>
        <v>AV CRISOLOGO LARRALDE Y AV 37</v>
      </c>
      <c r="N2363" s="160" t="str">
        <f>VLOOKUP(Tabla14[[#This Row],[id]],Tabla2[],'aux buscarv'!N$1,FALSE)</f>
        <v>https://maps.app.goo.gl/7jKv6UEVRaKwdFAP6</v>
      </c>
      <c r="O2363" t="s">
        <v>129</v>
      </c>
      <c r="P2363" s="161" t="s">
        <v>1024</v>
      </c>
      <c r="Q2363" t="s">
        <v>111</v>
      </c>
      <c r="R2363" s="162">
        <v>62</v>
      </c>
    </row>
    <row r="2364" spans="1:18" x14ac:dyDescent="0.25">
      <c r="A2364" t="s">
        <v>1268</v>
      </c>
      <c r="B2364" s="158">
        <f>VLOOKUP(Tabla14[[#This Row],[id]],Tabla2[],'aux buscarv'!B$1,FALSE)</f>
        <v>45056</v>
      </c>
      <c r="C2364" s="159">
        <f>VLOOKUP(Tabla14[[#This Row],[id]],Tabla2[],'aux buscarv'!C$1,FALSE)</f>
        <v>10</v>
      </c>
      <c r="D2364" s="159">
        <f>VLOOKUP(Tabla14[[#This Row],[id]],Tabla2[],'aux buscarv'!D$1,FALSE)</f>
        <v>5</v>
      </c>
      <c r="E2364" s="159">
        <f>VLOOKUP(Tabla14[[#This Row],[id]],Tabla2[],'aux buscarv'!E$1,FALSE)</f>
        <v>2023</v>
      </c>
      <c r="F2364" s="159">
        <f>VLOOKUP(Tabla14[[#This Row],[id]],Tabla2[],'aux buscarv'!F$1,FALSE)</f>
        <v>20</v>
      </c>
      <c r="G2364" s="159" t="str">
        <f>VLOOKUP(Tabla14[[#This Row],[id]],Tabla2[],'aux buscarv'!G$1,FALSE)</f>
        <v>ESTAR</v>
      </c>
      <c r="H2364" s="159" t="str">
        <f>VLOOKUP(Tabla14[[#This Row],[id]],Tabla2[],'aux buscarv'!H$1,FALSE)</f>
        <v>BUENOS AIRES</v>
      </c>
      <c r="I2364" s="159">
        <f>VLOOKUP(Tabla14[[#This Row],[id]],Tabla2[],'aux buscarv'!I$1,FALSE)</f>
        <v>111</v>
      </c>
      <c r="J2364" s="159" t="str">
        <f>VLOOKUP(Tabla14[[#This Row],[id]],Tabla2[],'aux buscarv'!J$1,FALSE)</f>
        <v>PRESIDENTE PERON</v>
      </c>
      <c r="K2364" s="159" t="str">
        <f>VLOOKUP(Tabla14[[#This Row],[id]],Tabla2[],'aux buscarv'!K$1,FALSE)</f>
        <v>GUERNICA</v>
      </c>
      <c r="L2364" s="159" t="str">
        <f>VLOOKUP(Tabla14[[#This Row],[id]],Tabla2[],'aux buscarv'!L$1,FALSE)</f>
        <v>PLAZA LA H</v>
      </c>
      <c r="M2364" s="159" t="str">
        <f>VLOOKUP(Tabla14[[#This Row],[id]],Tabla2[],'aux buscarv'!M$1,FALSE)</f>
        <v>AV CRISOLOGO LARRALDE Y AV 37</v>
      </c>
      <c r="N2364" s="160" t="str">
        <f>VLOOKUP(Tabla14[[#This Row],[id]],Tabla2[],'aux buscarv'!N$1,FALSE)</f>
        <v>https://maps.app.goo.gl/7jKv6UEVRaKwdFAP6</v>
      </c>
      <c r="O2364" t="s">
        <v>129</v>
      </c>
      <c r="P2364" s="161" t="s">
        <v>1024</v>
      </c>
      <c r="Q2364" t="s">
        <v>132</v>
      </c>
      <c r="R2364" s="162">
        <v>17</v>
      </c>
    </row>
    <row r="2365" spans="1:18" x14ac:dyDescent="0.25">
      <c r="A2365" t="s">
        <v>1268</v>
      </c>
      <c r="B2365" s="158">
        <f>VLOOKUP(Tabla14[[#This Row],[id]],Tabla2[],'aux buscarv'!B$1,FALSE)</f>
        <v>45056</v>
      </c>
      <c r="C2365" s="159">
        <f>VLOOKUP(Tabla14[[#This Row],[id]],Tabla2[],'aux buscarv'!C$1,FALSE)</f>
        <v>10</v>
      </c>
      <c r="D2365" s="159">
        <f>VLOOKUP(Tabla14[[#This Row],[id]],Tabla2[],'aux buscarv'!D$1,FALSE)</f>
        <v>5</v>
      </c>
      <c r="E2365" s="159">
        <f>VLOOKUP(Tabla14[[#This Row],[id]],Tabla2[],'aux buscarv'!E$1,FALSE)</f>
        <v>2023</v>
      </c>
      <c r="F2365" s="159">
        <f>VLOOKUP(Tabla14[[#This Row],[id]],Tabla2[],'aux buscarv'!F$1,FALSE)</f>
        <v>20</v>
      </c>
      <c r="G2365" s="159" t="str">
        <f>VLOOKUP(Tabla14[[#This Row],[id]],Tabla2[],'aux buscarv'!G$1,FALSE)</f>
        <v>ESTAR</v>
      </c>
      <c r="H2365" s="159" t="str">
        <f>VLOOKUP(Tabla14[[#This Row],[id]],Tabla2[],'aux buscarv'!H$1,FALSE)</f>
        <v>BUENOS AIRES</v>
      </c>
      <c r="I2365" s="159">
        <f>VLOOKUP(Tabla14[[#This Row],[id]],Tabla2[],'aux buscarv'!I$1,FALSE)</f>
        <v>111</v>
      </c>
      <c r="J2365" s="159" t="str">
        <f>VLOOKUP(Tabla14[[#This Row],[id]],Tabla2[],'aux buscarv'!J$1,FALSE)</f>
        <v>PRESIDENTE PERON</v>
      </c>
      <c r="K2365" s="159" t="str">
        <f>VLOOKUP(Tabla14[[#This Row],[id]],Tabla2[],'aux buscarv'!K$1,FALSE)</f>
        <v>GUERNICA</v>
      </c>
      <c r="L2365" s="159" t="str">
        <f>VLOOKUP(Tabla14[[#This Row],[id]],Tabla2[],'aux buscarv'!L$1,FALSE)</f>
        <v>PLAZA LA H</v>
      </c>
      <c r="M2365" s="159" t="str">
        <f>VLOOKUP(Tabla14[[#This Row],[id]],Tabla2[],'aux buscarv'!M$1,FALSE)</f>
        <v>AV CRISOLOGO LARRALDE Y AV 37</v>
      </c>
      <c r="N2365" s="160" t="str">
        <f>VLOOKUP(Tabla14[[#This Row],[id]],Tabla2[],'aux buscarv'!N$1,FALSE)</f>
        <v>https://maps.app.goo.gl/7jKv6UEVRaKwdFAP6</v>
      </c>
      <c r="O2365" t="s">
        <v>129</v>
      </c>
      <c r="P2365" s="161" t="s">
        <v>1024</v>
      </c>
      <c r="Q2365" t="s">
        <v>136</v>
      </c>
      <c r="R2365" s="162">
        <v>18</v>
      </c>
    </row>
    <row r="2366" spans="1:18" x14ac:dyDescent="0.25">
      <c r="A2366" t="s">
        <v>1268</v>
      </c>
      <c r="B2366" s="158">
        <f>VLOOKUP(Tabla14[[#This Row],[id]],Tabla2[],'aux buscarv'!B$1,FALSE)</f>
        <v>45056</v>
      </c>
      <c r="C2366" s="159">
        <f>VLOOKUP(Tabla14[[#This Row],[id]],Tabla2[],'aux buscarv'!C$1,FALSE)</f>
        <v>10</v>
      </c>
      <c r="D2366" s="159">
        <f>VLOOKUP(Tabla14[[#This Row],[id]],Tabla2[],'aux buscarv'!D$1,FALSE)</f>
        <v>5</v>
      </c>
      <c r="E2366" s="159">
        <f>VLOOKUP(Tabla14[[#This Row],[id]],Tabla2[],'aux buscarv'!E$1,FALSE)</f>
        <v>2023</v>
      </c>
      <c r="F2366" s="159">
        <f>VLOOKUP(Tabla14[[#This Row],[id]],Tabla2[],'aux buscarv'!F$1,FALSE)</f>
        <v>20</v>
      </c>
      <c r="G2366" s="159" t="str">
        <f>VLOOKUP(Tabla14[[#This Row],[id]],Tabla2[],'aux buscarv'!G$1,FALSE)</f>
        <v>ESTAR</v>
      </c>
      <c r="H2366" s="159" t="str">
        <f>VLOOKUP(Tabla14[[#This Row],[id]],Tabla2[],'aux buscarv'!H$1,FALSE)</f>
        <v>BUENOS AIRES</v>
      </c>
      <c r="I2366" s="159">
        <f>VLOOKUP(Tabla14[[#This Row],[id]],Tabla2[],'aux buscarv'!I$1,FALSE)</f>
        <v>111</v>
      </c>
      <c r="J2366" s="159" t="str">
        <f>VLOOKUP(Tabla14[[#This Row],[id]],Tabla2[],'aux buscarv'!J$1,FALSE)</f>
        <v>PRESIDENTE PERON</v>
      </c>
      <c r="K2366" s="159" t="str">
        <f>VLOOKUP(Tabla14[[#This Row],[id]],Tabla2[],'aux buscarv'!K$1,FALSE)</f>
        <v>GUERNICA</v>
      </c>
      <c r="L2366" s="159" t="str">
        <f>VLOOKUP(Tabla14[[#This Row],[id]],Tabla2[],'aux buscarv'!L$1,FALSE)</f>
        <v>PLAZA LA H</v>
      </c>
      <c r="M2366" s="159" t="str">
        <f>VLOOKUP(Tabla14[[#This Row],[id]],Tabla2[],'aux buscarv'!M$1,FALSE)</f>
        <v>AV CRISOLOGO LARRALDE Y AV 37</v>
      </c>
      <c r="N2366" s="160" t="str">
        <f>VLOOKUP(Tabla14[[#This Row],[id]],Tabla2[],'aux buscarv'!N$1,FALSE)</f>
        <v>https://maps.app.goo.gl/7jKv6UEVRaKwdFAP6</v>
      </c>
      <c r="O2366" t="s">
        <v>129</v>
      </c>
      <c r="P2366" s="161" t="s">
        <v>1024</v>
      </c>
      <c r="Q2366" t="s">
        <v>121</v>
      </c>
      <c r="R2366" s="162">
        <v>36</v>
      </c>
    </row>
    <row r="2367" spans="1:18" x14ac:dyDescent="0.25">
      <c r="A2367" t="s">
        <v>1268</v>
      </c>
      <c r="B2367" s="158">
        <f>VLOOKUP(Tabla14[[#This Row],[id]],Tabla2[],'aux buscarv'!B$1,FALSE)</f>
        <v>45056</v>
      </c>
      <c r="C2367" s="159">
        <f>VLOOKUP(Tabla14[[#This Row],[id]],Tabla2[],'aux buscarv'!C$1,FALSE)</f>
        <v>10</v>
      </c>
      <c r="D2367" s="159">
        <f>VLOOKUP(Tabla14[[#This Row],[id]],Tabla2[],'aux buscarv'!D$1,FALSE)</f>
        <v>5</v>
      </c>
      <c r="E2367" s="159">
        <f>VLOOKUP(Tabla14[[#This Row],[id]],Tabla2[],'aux buscarv'!E$1,FALSE)</f>
        <v>2023</v>
      </c>
      <c r="F2367" s="159">
        <f>VLOOKUP(Tabla14[[#This Row],[id]],Tabla2[],'aux buscarv'!F$1,FALSE)</f>
        <v>20</v>
      </c>
      <c r="G2367" s="159" t="str">
        <f>VLOOKUP(Tabla14[[#This Row],[id]],Tabla2[],'aux buscarv'!G$1,FALSE)</f>
        <v>ESTAR</v>
      </c>
      <c r="H2367" s="159" t="str">
        <f>VLOOKUP(Tabla14[[#This Row],[id]],Tabla2[],'aux buscarv'!H$1,FALSE)</f>
        <v>BUENOS AIRES</v>
      </c>
      <c r="I2367" s="159">
        <f>VLOOKUP(Tabla14[[#This Row],[id]],Tabla2[],'aux buscarv'!I$1,FALSE)</f>
        <v>111</v>
      </c>
      <c r="J2367" s="159" t="str">
        <f>VLOOKUP(Tabla14[[#This Row],[id]],Tabla2[],'aux buscarv'!J$1,FALSE)</f>
        <v>PRESIDENTE PERON</v>
      </c>
      <c r="K2367" s="159" t="str">
        <f>VLOOKUP(Tabla14[[#This Row],[id]],Tabla2[],'aux buscarv'!K$1,FALSE)</f>
        <v>GUERNICA</v>
      </c>
      <c r="L2367" s="159" t="str">
        <f>VLOOKUP(Tabla14[[#This Row],[id]],Tabla2[],'aux buscarv'!L$1,FALSE)</f>
        <v>PLAZA LA H</v>
      </c>
      <c r="M2367" s="159" t="str">
        <f>VLOOKUP(Tabla14[[#This Row],[id]],Tabla2[],'aux buscarv'!M$1,FALSE)</f>
        <v>AV CRISOLOGO LARRALDE Y AV 37</v>
      </c>
      <c r="N2367" s="160" t="str">
        <f>VLOOKUP(Tabla14[[#This Row],[id]],Tabla2[],'aux buscarv'!N$1,FALSE)</f>
        <v>https://maps.app.goo.gl/7jKv6UEVRaKwdFAP6</v>
      </c>
      <c r="O2367" t="s">
        <v>129</v>
      </c>
      <c r="P2367" s="161" t="s">
        <v>1024</v>
      </c>
      <c r="Q2367" t="s">
        <v>134</v>
      </c>
      <c r="R2367" s="162">
        <v>3</v>
      </c>
    </row>
    <row r="2368" spans="1:18" x14ac:dyDescent="0.25">
      <c r="A2368" t="s">
        <v>1268</v>
      </c>
      <c r="B2368" s="158">
        <f>VLOOKUP(Tabla14[[#This Row],[id]],Tabla2[],'aux buscarv'!B$1,FALSE)</f>
        <v>45056</v>
      </c>
      <c r="C2368" s="159">
        <f>VLOOKUP(Tabla14[[#This Row],[id]],Tabla2[],'aux buscarv'!C$1,FALSE)</f>
        <v>10</v>
      </c>
      <c r="D2368" s="159">
        <f>VLOOKUP(Tabla14[[#This Row],[id]],Tabla2[],'aux buscarv'!D$1,FALSE)</f>
        <v>5</v>
      </c>
      <c r="E2368" s="159">
        <f>VLOOKUP(Tabla14[[#This Row],[id]],Tabla2[],'aux buscarv'!E$1,FALSE)</f>
        <v>2023</v>
      </c>
      <c r="F2368" s="159">
        <f>VLOOKUP(Tabla14[[#This Row],[id]],Tabla2[],'aux buscarv'!F$1,FALSE)</f>
        <v>20</v>
      </c>
      <c r="G2368" s="159" t="str">
        <f>VLOOKUP(Tabla14[[#This Row],[id]],Tabla2[],'aux buscarv'!G$1,FALSE)</f>
        <v>ESTAR</v>
      </c>
      <c r="H2368" s="159" t="str">
        <f>VLOOKUP(Tabla14[[#This Row],[id]],Tabla2[],'aux buscarv'!H$1,FALSE)</f>
        <v>BUENOS AIRES</v>
      </c>
      <c r="I2368" s="159">
        <f>VLOOKUP(Tabla14[[#This Row],[id]],Tabla2[],'aux buscarv'!I$1,FALSE)</f>
        <v>111</v>
      </c>
      <c r="J2368" s="159" t="str">
        <f>VLOOKUP(Tabla14[[#This Row],[id]],Tabla2[],'aux buscarv'!J$1,FALSE)</f>
        <v>PRESIDENTE PERON</v>
      </c>
      <c r="K2368" s="159" t="str">
        <f>VLOOKUP(Tabla14[[#This Row],[id]],Tabla2[],'aux buscarv'!K$1,FALSE)</f>
        <v>GUERNICA</v>
      </c>
      <c r="L2368" s="159" t="str">
        <f>VLOOKUP(Tabla14[[#This Row],[id]],Tabla2[],'aux buscarv'!L$1,FALSE)</f>
        <v>PLAZA LA H</v>
      </c>
      <c r="M2368" s="159" t="str">
        <f>VLOOKUP(Tabla14[[#This Row],[id]],Tabla2[],'aux buscarv'!M$1,FALSE)</f>
        <v>AV CRISOLOGO LARRALDE Y AV 37</v>
      </c>
      <c r="N2368" s="160" t="str">
        <f>VLOOKUP(Tabla14[[#This Row],[id]],Tabla2[],'aux buscarv'!N$1,FALSE)</f>
        <v>https://maps.app.goo.gl/7jKv6UEVRaKwdFAP6</v>
      </c>
      <c r="O2368" t="s">
        <v>129</v>
      </c>
      <c r="P2368" s="161" t="s">
        <v>137</v>
      </c>
      <c r="Q2368" t="s">
        <v>111</v>
      </c>
      <c r="R2368" s="162">
        <v>9</v>
      </c>
    </row>
    <row r="2369" spans="1:18" x14ac:dyDescent="0.25">
      <c r="A2369" t="s">
        <v>1268</v>
      </c>
      <c r="B2369" s="158">
        <f>VLOOKUP(Tabla14[[#This Row],[id]],Tabla2[],'aux buscarv'!B$1,FALSE)</f>
        <v>45056</v>
      </c>
      <c r="C2369" s="159">
        <f>VLOOKUP(Tabla14[[#This Row],[id]],Tabla2[],'aux buscarv'!C$1,FALSE)</f>
        <v>10</v>
      </c>
      <c r="D2369" s="159">
        <f>VLOOKUP(Tabla14[[#This Row],[id]],Tabla2[],'aux buscarv'!D$1,FALSE)</f>
        <v>5</v>
      </c>
      <c r="E2369" s="159">
        <f>VLOOKUP(Tabla14[[#This Row],[id]],Tabla2[],'aux buscarv'!E$1,FALSE)</f>
        <v>2023</v>
      </c>
      <c r="F2369" s="159">
        <f>VLOOKUP(Tabla14[[#This Row],[id]],Tabla2[],'aux buscarv'!F$1,FALSE)</f>
        <v>20</v>
      </c>
      <c r="G2369" s="159" t="str">
        <f>VLOOKUP(Tabla14[[#This Row],[id]],Tabla2[],'aux buscarv'!G$1,FALSE)</f>
        <v>ESTAR</v>
      </c>
      <c r="H2369" s="159" t="str">
        <f>VLOOKUP(Tabla14[[#This Row],[id]],Tabla2[],'aux buscarv'!H$1,FALSE)</f>
        <v>BUENOS AIRES</v>
      </c>
      <c r="I2369" s="159">
        <f>VLOOKUP(Tabla14[[#This Row],[id]],Tabla2[],'aux buscarv'!I$1,FALSE)</f>
        <v>111</v>
      </c>
      <c r="J2369" s="159" t="str">
        <f>VLOOKUP(Tabla14[[#This Row],[id]],Tabla2[],'aux buscarv'!J$1,FALSE)</f>
        <v>PRESIDENTE PERON</v>
      </c>
      <c r="K2369" s="159" t="str">
        <f>VLOOKUP(Tabla14[[#This Row],[id]],Tabla2[],'aux buscarv'!K$1,FALSE)</f>
        <v>GUERNICA</v>
      </c>
      <c r="L2369" s="159" t="str">
        <f>VLOOKUP(Tabla14[[#This Row],[id]],Tabla2[],'aux buscarv'!L$1,FALSE)</f>
        <v>PLAZA LA H</v>
      </c>
      <c r="M2369" s="159" t="str">
        <f>VLOOKUP(Tabla14[[#This Row],[id]],Tabla2[],'aux buscarv'!M$1,FALSE)</f>
        <v>AV CRISOLOGO LARRALDE Y AV 37</v>
      </c>
      <c r="N2369" s="160" t="str">
        <f>VLOOKUP(Tabla14[[#This Row],[id]],Tabla2[],'aux buscarv'!N$1,FALSE)</f>
        <v>https://maps.app.goo.gl/7jKv6UEVRaKwdFAP6</v>
      </c>
      <c r="O2369" t="s">
        <v>129</v>
      </c>
      <c r="P2369" s="161" t="s">
        <v>137</v>
      </c>
      <c r="Q2369" t="s">
        <v>138</v>
      </c>
      <c r="R2369" s="162">
        <v>7</v>
      </c>
    </row>
    <row r="2370" spans="1:18" x14ac:dyDescent="0.25">
      <c r="A2370" t="s">
        <v>1268</v>
      </c>
      <c r="B2370" s="158">
        <f>VLOOKUP(Tabla14[[#This Row],[id]],Tabla2[],'aux buscarv'!B$1,FALSE)</f>
        <v>45056</v>
      </c>
      <c r="C2370" s="159">
        <f>VLOOKUP(Tabla14[[#This Row],[id]],Tabla2[],'aux buscarv'!C$1,FALSE)</f>
        <v>10</v>
      </c>
      <c r="D2370" s="159">
        <f>VLOOKUP(Tabla14[[#This Row],[id]],Tabla2[],'aux buscarv'!D$1,FALSE)</f>
        <v>5</v>
      </c>
      <c r="E2370" s="159">
        <f>VLOOKUP(Tabla14[[#This Row],[id]],Tabla2[],'aux buscarv'!E$1,FALSE)</f>
        <v>2023</v>
      </c>
      <c r="F2370" s="159">
        <f>VLOOKUP(Tabla14[[#This Row],[id]],Tabla2[],'aux buscarv'!F$1,FALSE)</f>
        <v>20</v>
      </c>
      <c r="G2370" s="159" t="str">
        <f>VLOOKUP(Tabla14[[#This Row],[id]],Tabla2[],'aux buscarv'!G$1,FALSE)</f>
        <v>ESTAR</v>
      </c>
      <c r="H2370" s="159" t="str">
        <f>VLOOKUP(Tabla14[[#This Row],[id]],Tabla2[],'aux buscarv'!H$1,FALSE)</f>
        <v>BUENOS AIRES</v>
      </c>
      <c r="I2370" s="159">
        <f>VLOOKUP(Tabla14[[#This Row],[id]],Tabla2[],'aux buscarv'!I$1,FALSE)</f>
        <v>111</v>
      </c>
      <c r="J2370" s="159" t="str">
        <f>VLOOKUP(Tabla14[[#This Row],[id]],Tabla2[],'aux buscarv'!J$1,FALSE)</f>
        <v>PRESIDENTE PERON</v>
      </c>
      <c r="K2370" s="159" t="str">
        <f>VLOOKUP(Tabla14[[#This Row],[id]],Tabla2[],'aux buscarv'!K$1,FALSE)</f>
        <v>GUERNICA</v>
      </c>
      <c r="L2370" s="159" t="str">
        <f>VLOOKUP(Tabla14[[#This Row],[id]],Tabla2[],'aux buscarv'!L$1,FALSE)</f>
        <v>PLAZA LA H</v>
      </c>
      <c r="M2370" s="159" t="str">
        <f>VLOOKUP(Tabla14[[#This Row],[id]],Tabla2[],'aux buscarv'!M$1,FALSE)</f>
        <v>AV CRISOLOGO LARRALDE Y AV 37</v>
      </c>
      <c r="N2370" s="160" t="str">
        <f>VLOOKUP(Tabla14[[#This Row],[id]],Tabla2[],'aux buscarv'!N$1,FALSE)</f>
        <v>https://maps.app.goo.gl/7jKv6UEVRaKwdFAP6</v>
      </c>
      <c r="O2370" t="s">
        <v>129</v>
      </c>
      <c r="P2370" s="161" t="s">
        <v>137</v>
      </c>
      <c r="Q2370" t="s">
        <v>139</v>
      </c>
      <c r="R2370" s="162">
        <v>7</v>
      </c>
    </row>
    <row r="2371" spans="1:18" x14ac:dyDescent="0.25">
      <c r="A2371" t="s">
        <v>1268</v>
      </c>
      <c r="B2371" s="158">
        <f>VLOOKUP(Tabla14[[#This Row],[id]],Tabla2[],'aux buscarv'!B$1,FALSE)</f>
        <v>45056</v>
      </c>
      <c r="C2371" s="159">
        <f>VLOOKUP(Tabla14[[#This Row],[id]],Tabla2[],'aux buscarv'!C$1,FALSE)</f>
        <v>10</v>
      </c>
      <c r="D2371" s="159">
        <f>VLOOKUP(Tabla14[[#This Row],[id]],Tabla2[],'aux buscarv'!D$1,FALSE)</f>
        <v>5</v>
      </c>
      <c r="E2371" s="159">
        <f>VLOOKUP(Tabla14[[#This Row],[id]],Tabla2[],'aux buscarv'!E$1,FALSE)</f>
        <v>2023</v>
      </c>
      <c r="F2371" s="159">
        <f>VLOOKUP(Tabla14[[#This Row],[id]],Tabla2[],'aux buscarv'!F$1,FALSE)</f>
        <v>20</v>
      </c>
      <c r="G2371" s="159" t="str">
        <f>VLOOKUP(Tabla14[[#This Row],[id]],Tabla2[],'aux buscarv'!G$1,FALSE)</f>
        <v>ESTAR</v>
      </c>
      <c r="H2371" s="159" t="str">
        <f>VLOOKUP(Tabla14[[#This Row],[id]],Tabla2[],'aux buscarv'!H$1,FALSE)</f>
        <v>BUENOS AIRES</v>
      </c>
      <c r="I2371" s="159">
        <f>VLOOKUP(Tabla14[[#This Row],[id]],Tabla2[],'aux buscarv'!I$1,FALSE)</f>
        <v>111</v>
      </c>
      <c r="J2371" s="159" t="str">
        <f>VLOOKUP(Tabla14[[#This Row],[id]],Tabla2[],'aux buscarv'!J$1,FALSE)</f>
        <v>PRESIDENTE PERON</v>
      </c>
      <c r="K2371" s="159" t="str">
        <f>VLOOKUP(Tabla14[[#This Row],[id]],Tabla2[],'aux buscarv'!K$1,FALSE)</f>
        <v>GUERNICA</v>
      </c>
      <c r="L2371" s="159" t="str">
        <f>VLOOKUP(Tabla14[[#This Row],[id]],Tabla2[],'aux buscarv'!L$1,FALSE)</f>
        <v>PLAZA LA H</v>
      </c>
      <c r="M2371" s="159" t="str">
        <f>VLOOKUP(Tabla14[[#This Row],[id]],Tabla2[],'aux buscarv'!M$1,FALSE)</f>
        <v>AV CRISOLOGO LARRALDE Y AV 37</v>
      </c>
      <c r="N2371" s="160" t="str">
        <f>VLOOKUP(Tabla14[[#This Row],[id]],Tabla2[],'aux buscarv'!N$1,FALSE)</f>
        <v>https://maps.app.goo.gl/7jKv6UEVRaKwdFAP6</v>
      </c>
      <c r="O2371" t="s">
        <v>129</v>
      </c>
      <c r="P2371" s="161" t="s">
        <v>137</v>
      </c>
      <c r="Q2371" t="s">
        <v>140</v>
      </c>
      <c r="R2371" s="162">
        <v>9</v>
      </c>
    </row>
    <row r="2372" spans="1:18" x14ac:dyDescent="0.25">
      <c r="A2372" t="s">
        <v>1268</v>
      </c>
      <c r="B2372" s="158">
        <f>VLOOKUP(Tabla14[[#This Row],[id]],Tabla2[],'aux buscarv'!B$1,FALSE)</f>
        <v>45056</v>
      </c>
      <c r="C2372" s="159">
        <f>VLOOKUP(Tabla14[[#This Row],[id]],Tabla2[],'aux buscarv'!C$1,FALSE)</f>
        <v>10</v>
      </c>
      <c r="D2372" s="159">
        <f>VLOOKUP(Tabla14[[#This Row],[id]],Tabla2[],'aux buscarv'!D$1,FALSE)</f>
        <v>5</v>
      </c>
      <c r="E2372" s="159">
        <f>VLOOKUP(Tabla14[[#This Row],[id]],Tabla2[],'aux buscarv'!E$1,FALSE)</f>
        <v>2023</v>
      </c>
      <c r="F2372" s="159">
        <f>VLOOKUP(Tabla14[[#This Row],[id]],Tabla2[],'aux buscarv'!F$1,FALSE)</f>
        <v>20</v>
      </c>
      <c r="G2372" s="159" t="str">
        <f>VLOOKUP(Tabla14[[#This Row],[id]],Tabla2[],'aux buscarv'!G$1,FALSE)</f>
        <v>ESTAR</v>
      </c>
      <c r="H2372" s="159" t="str">
        <f>VLOOKUP(Tabla14[[#This Row],[id]],Tabla2[],'aux buscarv'!H$1,FALSE)</f>
        <v>BUENOS AIRES</v>
      </c>
      <c r="I2372" s="159">
        <f>VLOOKUP(Tabla14[[#This Row],[id]],Tabla2[],'aux buscarv'!I$1,FALSE)</f>
        <v>111</v>
      </c>
      <c r="J2372" s="159" t="str">
        <f>VLOOKUP(Tabla14[[#This Row],[id]],Tabla2[],'aux buscarv'!J$1,FALSE)</f>
        <v>PRESIDENTE PERON</v>
      </c>
      <c r="K2372" s="159" t="str">
        <f>VLOOKUP(Tabla14[[#This Row],[id]],Tabla2[],'aux buscarv'!K$1,FALSE)</f>
        <v>GUERNICA</v>
      </c>
      <c r="L2372" s="159" t="str">
        <f>VLOOKUP(Tabla14[[#This Row],[id]],Tabla2[],'aux buscarv'!L$1,FALSE)</f>
        <v>PLAZA LA H</v>
      </c>
      <c r="M2372" s="159" t="str">
        <f>VLOOKUP(Tabla14[[#This Row],[id]],Tabla2[],'aux buscarv'!M$1,FALSE)</f>
        <v>AV CRISOLOGO LARRALDE Y AV 37</v>
      </c>
      <c r="N2372" s="160" t="str">
        <f>VLOOKUP(Tabla14[[#This Row],[id]],Tabla2[],'aux buscarv'!N$1,FALSE)</f>
        <v>https://maps.app.goo.gl/7jKv6UEVRaKwdFAP6</v>
      </c>
      <c r="O2372" t="s">
        <v>144</v>
      </c>
      <c r="P2372" s="161" t="s">
        <v>145</v>
      </c>
      <c r="Q2372" t="s">
        <v>111</v>
      </c>
      <c r="R2372" s="162">
        <v>21</v>
      </c>
    </row>
    <row r="2373" spans="1:18" x14ac:dyDescent="0.25">
      <c r="A2373" t="s">
        <v>1268</v>
      </c>
      <c r="B2373" s="158">
        <f>VLOOKUP(Tabla14[[#This Row],[id]],Tabla2[],'aux buscarv'!B$1,FALSE)</f>
        <v>45056</v>
      </c>
      <c r="C2373" s="159">
        <f>VLOOKUP(Tabla14[[#This Row],[id]],Tabla2[],'aux buscarv'!C$1,FALSE)</f>
        <v>10</v>
      </c>
      <c r="D2373" s="159">
        <f>VLOOKUP(Tabla14[[#This Row],[id]],Tabla2[],'aux buscarv'!D$1,FALSE)</f>
        <v>5</v>
      </c>
      <c r="E2373" s="159">
        <f>VLOOKUP(Tabla14[[#This Row],[id]],Tabla2[],'aux buscarv'!E$1,FALSE)</f>
        <v>2023</v>
      </c>
      <c r="F2373" s="159">
        <f>VLOOKUP(Tabla14[[#This Row],[id]],Tabla2[],'aux buscarv'!F$1,FALSE)</f>
        <v>20</v>
      </c>
      <c r="G2373" s="159" t="str">
        <f>VLOOKUP(Tabla14[[#This Row],[id]],Tabla2[],'aux buscarv'!G$1,FALSE)</f>
        <v>ESTAR</v>
      </c>
      <c r="H2373" s="159" t="str">
        <f>VLOOKUP(Tabla14[[#This Row],[id]],Tabla2[],'aux buscarv'!H$1,FALSE)</f>
        <v>BUENOS AIRES</v>
      </c>
      <c r="I2373" s="159">
        <f>VLOOKUP(Tabla14[[#This Row],[id]],Tabla2[],'aux buscarv'!I$1,FALSE)</f>
        <v>111</v>
      </c>
      <c r="J2373" s="159" t="str">
        <f>VLOOKUP(Tabla14[[#This Row],[id]],Tabla2[],'aux buscarv'!J$1,FALSE)</f>
        <v>PRESIDENTE PERON</v>
      </c>
      <c r="K2373" s="159" t="str">
        <f>VLOOKUP(Tabla14[[#This Row],[id]],Tabla2[],'aux buscarv'!K$1,FALSE)</f>
        <v>GUERNICA</v>
      </c>
      <c r="L2373" s="159" t="str">
        <f>VLOOKUP(Tabla14[[#This Row],[id]],Tabla2[],'aux buscarv'!L$1,FALSE)</f>
        <v>PLAZA LA H</v>
      </c>
      <c r="M2373" s="159" t="str">
        <f>VLOOKUP(Tabla14[[#This Row],[id]],Tabla2[],'aux buscarv'!M$1,FALSE)</f>
        <v>AV CRISOLOGO LARRALDE Y AV 37</v>
      </c>
      <c r="N2373" s="160" t="str">
        <f>VLOOKUP(Tabla14[[#This Row],[id]],Tabla2[],'aux buscarv'!N$1,FALSE)</f>
        <v>https://maps.app.goo.gl/7jKv6UEVRaKwdFAP6</v>
      </c>
      <c r="O2373" t="s">
        <v>144</v>
      </c>
      <c r="P2373" s="161" t="s">
        <v>145</v>
      </c>
      <c r="Q2373" t="s">
        <v>146</v>
      </c>
      <c r="R2373" s="162">
        <v>84</v>
      </c>
    </row>
    <row r="2374" spans="1:18" x14ac:dyDescent="0.25">
      <c r="A2374" t="s">
        <v>1268</v>
      </c>
      <c r="B2374" s="158">
        <f>VLOOKUP(Tabla14[[#This Row],[id]],Tabla2[],'aux buscarv'!B$1,FALSE)</f>
        <v>45056</v>
      </c>
      <c r="C2374" s="159">
        <f>VLOOKUP(Tabla14[[#This Row],[id]],Tabla2[],'aux buscarv'!C$1,FALSE)</f>
        <v>10</v>
      </c>
      <c r="D2374" s="159">
        <f>VLOOKUP(Tabla14[[#This Row],[id]],Tabla2[],'aux buscarv'!D$1,FALSE)</f>
        <v>5</v>
      </c>
      <c r="E2374" s="159">
        <f>VLOOKUP(Tabla14[[#This Row],[id]],Tabla2[],'aux buscarv'!E$1,FALSE)</f>
        <v>2023</v>
      </c>
      <c r="F2374" s="159">
        <f>VLOOKUP(Tabla14[[#This Row],[id]],Tabla2[],'aux buscarv'!F$1,FALSE)</f>
        <v>20</v>
      </c>
      <c r="G2374" s="159" t="str">
        <f>VLOOKUP(Tabla14[[#This Row],[id]],Tabla2[],'aux buscarv'!G$1,FALSE)</f>
        <v>ESTAR</v>
      </c>
      <c r="H2374" s="159" t="str">
        <f>VLOOKUP(Tabla14[[#This Row],[id]],Tabla2[],'aux buscarv'!H$1,FALSE)</f>
        <v>BUENOS AIRES</v>
      </c>
      <c r="I2374" s="159">
        <f>VLOOKUP(Tabla14[[#This Row],[id]],Tabla2[],'aux buscarv'!I$1,FALSE)</f>
        <v>111</v>
      </c>
      <c r="J2374" s="159" t="str">
        <f>VLOOKUP(Tabla14[[#This Row],[id]],Tabla2[],'aux buscarv'!J$1,FALSE)</f>
        <v>PRESIDENTE PERON</v>
      </c>
      <c r="K2374" s="159" t="str">
        <f>VLOOKUP(Tabla14[[#This Row],[id]],Tabla2[],'aux buscarv'!K$1,FALSE)</f>
        <v>GUERNICA</v>
      </c>
      <c r="L2374" s="159" t="str">
        <f>VLOOKUP(Tabla14[[#This Row],[id]],Tabla2[],'aux buscarv'!L$1,FALSE)</f>
        <v>PLAZA LA H</v>
      </c>
      <c r="M2374" s="159" t="str">
        <f>VLOOKUP(Tabla14[[#This Row],[id]],Tabla2[],'aux buscarv'!M$1,FALSE)</f>
        <v>AV CRISOLOGO LARRALDE Y AV 37</v>
      </c>
      <c r="N2374" s="160" t="str">
        <f>VLOOKUP(Tabla14[[#This Row],[id]],Tabla2[],'aux buscarv'!N$1,FALSE)</f>
        <v>https://maps.app.goo.gl/7jKv6UEVRaKwdFAP6</v>
      </c>
      <c r="O2374" t="s">
        <v>151</v>
      </c>
      <c r="P2374" s="161" t="s">
        <v>151</v>
      </c>
      <c r="Q2374" t="s">
        <v>111</v>
      </c>
      <c r="R2374" s="162">
        <v>76</v>
      </c>
    </row>
    <row r="2375" spans="1:18" x14ac:dyDescent="0.25">
      <c r="A2375" t="s">
        <v>1268</v>
      </c>
      <c r="B2375" s="158">
        <f>VLOOKUP(Tabla14[[#This Row],[id]],Tabla2[],'aux buscarv'!B$1,FALSE)</f>
        <v>45056</v>
      </c>
      <c r="C2375" s="159">
        <f>VLOOKUP(Tabla14[[#This Row],[id]],Tabla2[],'aux buscarv'!C$1,FALSE)</f>
        <v>10</v>
      </c>
      <c r="D2375" s="159">
        <f>VLOOKUP(Tabla14[[#This Row],[id]],Tabla2[],'aux buscarv'!D$1,FALSE)</f>
        <v>5</v>
      </c>
      <c r="E2375" s="159">
        <f>VLOOKUP(Tabla14[[#This Row],[id]],Tabla2[],'aux buscarv'!E$1,FALSE)</f>
        <v>2023</v>
      </c>
      <c r="F2375" s="159">
        <f>VLOOKUP(Tabla14[[#This Row],[id]],Tabla2[],'aux buscarv'!F$1,FALSE)</f>
        <v>20</v>
      </c>
      <c r="G2375" s="159" t="str">
        <f>VLOOKUP(Tabla14[[#This Row],[id]],Tabla2[],'aux buscarv'!G$1,FALSE)</f>
        <v>ESTAR</v>
      </c>
      <c r="H2375" s="159" t="str">
        <f>VLOOKUP(Tabla14[[#This Row],[id]],Tabla2[],'aux buscarv'!H$1,FALSE)</f>
        <v>BUENOS AIRES</v>
      </c>
      <c r="I2375" s="159">
        <f>VLOOKUP(Tabla14[[#This Row],[id]],Tabla2[],'aux buscarv'!I$1,FALSE)</f>
        <v>111</v>
      </c>
      <c r="J2375" s="159" t="str">
        <f>VLOOKUP(Tabla14[[#This Row],[id]],Tabla2[],'aux buscarv'!J$1,FALSE)</f>
        <v>PRESIDENTE PERON</v>
      </c>
      <c r="K2375" s="159" t="str">
        <f>VLOOKUP(Tabla14[[#This Row],[id]],Tabla2[],'aux buscarv'!K$1,FALSE)</f>
        <v>GUERNICA</v>
      </c>
      <c r="L2375" s="159" t="str">
        <f>VLOOKUP(Tabla14[[#This Row],[id]],Tabla2[],'aux buscarv'!L$1,FALSE)</f>
        <v>PLAZA LA H</v>
      </c>
      <c r="M2375" s="159" t="str">
        <f>VLOOKUP(Tabla14[[#This Row],[id]],Tabla2[],'aux buscarv'!M$1,FALSE)</f>
        <v>AV CRISOLOGO LARRALDE Y AV 37</v>
      </c>
      <c r="N2375" s="160" t="str">
        <f>VLOOKUP(Tabla14[[#This Row],[id]],Tabla2[],'aux buscarv'!N$1,FALSE)</f>
        <v>https://maps.app.goo.gl/7jKv6UEVRaKwdFAP6</v>
      </c>
      <c r="O2375" t="s">
        <v>151</v>
      </c>
      <c r="P2375" s="161" t="s">
        <v>151</v>
      </c>
      <c r="Q2375" t="s">
        <v>142</v>
      </c>
      <c r="R2375" s="162">
        <v>105</v>
      </c>
    </row>
    <row r="2376" spans="1:18" x14ac:dyDescent="0.25">
      <c r="A2376" t="s">
        <v>1268</v>
      </c>
      <c r="B2376" s="158">
        <f>VLOOKUP(Tabla14[[#This Row],[id]],Tabla2[],'aux buscarv'!B$1,FALSE)</f>
        <v>45056</v>
      </c>
      <c r="C2376" s="159">
        <f>VLOOKUP(Tabla14[[#This Row],[id]],Tabla2[],'aux buscarv'!C$1,FALSE)</f>
        <v>10</v>
      </c>
      <c r="D2376" s="159">
        <f>VLOOKUP(Tabla14[[#This Row],[id]],Tabla2[],'aux buscarv'!D$1,FALSE)</f>
        <v>5</v>
      </c>
      <c r="E2376" s="159">
        <f>VLOOKUP(Tabla14[[#This Row],[id]],Tabla2[],'aux buscarv'!E$1,FALSE)</f>
        <v>2023</v>
      </c>
      <c r="F2376" s="159">
        <f>VLOOKUP(Tabla14[[#This Row],[id]],Tabla2[],'aux buscarv'!F$1,FALSE)</f>
        <v>20</v>
      </c>
      <c r="G2376" s="159" t="str">
        <f>VLOOKUP(Tabla14[[#This Row],[id]],Tabla2[],'aux buscarv'!G$1,FALSE)</f>
        <v>ESTAR</v>
      </c>
      <c r="H2376" s="159" t="str">
        <f>VLOOKUP(Tabla14[[#This Row],[id]],Tabla2[],'aux buscarv'!H$1,FALSE)</f>
        <v>BUENOS AIRES</v>
      </c>
      <c r="I2376" s="159">
        <f>VLOOKUP(Tabla14[[#This Row],[id]],Tabla2[],'aux buscarv'!I$1,FALSE)</f>
        <v>111</v>
      </c>
      <c r="J2376" s="159" t="str">
        <f>VLOOKUP(Tabla14[[#This Row],[id]],Tabla2[],'aux buscarv'!J$1,FALSE)</f>
        <v>PRESIDENTE PERON</v>
      </c>
      <c r="K2376" s="159" t="str">
        <f>VLOOKUP(Tabla14[[#This Row],[id]],Tabla2[],'aux buscarv'!K$1,FALSE)</f>
        <v>GUERNICA</v>
      </c>
      <c r="L2376" s="159" t="str">
        <f>VLOOKUP(Tabla14[[#This Row],[id]],Tabla2[],'aux buscarv'!L$1,FALSE)</f>
        <v>PLAZA LA H</v>
      </c>
      <c r="M2376" s="159" t="str">
        <f>VLOOKUP(Tabla14[[#This Row],[id]],Tabla2[],'aux buscarv'!M$1,FALSE)</f>
        <v>AV CRISOLOGO LARRALDE Y AV 37</v>
      </c>
      <c r="N2376" s="160" t="str">
        <f>VLOOKUP(Tabla14[[#This Row],[id]],Tabla2[],'aux buscarv'!N$1,FALSE)</f>
        <v>https://maps.app.goo.gl/7jKv6UEVRaKwdFAP6</v>
      </c>
      <c r="O2376" t="s">
        <v>153</v>
      </c>
      <c r="P2376" s="161" t="s">
        <v>153</v>
      </c>
      <c r="Q2376" t="s">
        <v>111</v>
      </c>
      <c r="R2376" s="162">
        <v>9</v>
      </c>
    </row>
    <row r="2377" spans="1:18" x14ac:dyDescent="0.25">
      <c r="A2377" t="s">
        <v>1268</v>
      </c>
      <c r="B2377" s="158">
        <f>VLOOKUP(Tabla14[[#This Row],[id]],Tabla2[],'aux buscarv'!B$1,FALSE)</f>
        <v>45056</v>
      </c>
      <c r="C2377" s="159">
        <f>VLOOKUP(Tabla14[[#This Row],[id]],Tabla2[],'aux buscarv'!C$1,FALSE)</f>
        <v>10</v>
      </c>
      <c r="D2377" s="159">
        <f>VLOOKUP(Tabla14[[#This Row],[id]],Tabla2[],'aux buscarv'!D$1,FALSE)</f>
        <v>5</v>
      </c>
      <c r="E2377" s="159">
        <f>VLOOKUP(Tabla14[[#This Row],[id]],Tabla2[],'aux buscarv'!E$1,FALSE)</f>
        <v>2023</v>
      </c>
      <c r="F2377" s="159">
        <f>VLOOKUP(Tabla14[[#This Row],[id]],Tabla2[],'aux buscarv'!F$1,FALSE)</f>
        <v>20</v>
      </c>
      <c r="G2377" s="159" t="str">
        <f>VLOOKUP(Tabla14[[#This Row],[id]],Tabla2[],'aux buscarv'!G$1,FALSE)</f>
        <v>ESTAR</v>
      </c>
      <c r="H2377" s="159" t="str">
        <f>VLOOKUP(Tabla14[[#This Row],[id]],Tabla2[],'aux buscarv'!H$1,FALSE)</f>
        <v>BUENOS AIRES</v>
      </c>
      <c r="I2377" s="159">
        <f>VLOOKUP(Tabla14[[#This Row],[id]],Tabla2[],'aux buscarv'!I$1,FALSE)</f>
        <v>111</v>
      </c>
      <c r="J2377" s="159" t="str">
        <f>VLOOKUP(Tabla14[[#This Row],[id]],Tabla2[],'aux buscarv'!J$1,FALSE)</f>
        <v>PRESIDENTE PERON</v>
      </c>
      <c r="K2377" s="159" t="str">
        <f>VLOOKUP(Tabla14[[#This Row],[id]],Tabla2[],'aux buscarv'!K$1,FALSE)</f>
        <v>GUERNICA</v>
      </c>
      <c r="L2377" s="159" t="str">
        <f>VLOOKUP(Tabla14[[#This Row],[id]],Tabla2[],'aux buscarv'!L$1,FALSE)</f>
        <v>PLAZA LA H</v>
      </c>
      <c r="M2377" s="159" t="str">
        <f>VLOOKUP(Tabla14[[#This Row],[id]],Tabla2[],'aux buscarv'!M$1,FALSE)</f>
        <v>AV CRISOLOGO LARRALDE Y AV 37</v>
      </c>
      <c r="N2377" s="160" t="str">
        <f>VLOOKUP(Tabla14[[#This Row],[id]],Tabla2[],'aux buscarv'!N$1,FALSE)</f>
        <v>https://maps.app.goo.gl/7jKv6UEVRaKwdFAP6</v>
      </c>
      <c r="O2377" t="s">
        <v>153</v>
      </c>
      <c r="P2377" s="161" t="s">
        <v>153</v>
      </c>
      <c r="Q2377" t="s">
        <v>154</v>
      </c>
      <c r="R2377" s="162">
        <v>15</v>
      </c>
    </row>
    <row r="2378" spans="1:18" x14ac:dyDescent="0.25">
      <c r="A2378" t="s">
        <v>1268</v>
      </c>
      <c r="B2378" s="158">
        <f>VLOOKUP(Tabla14[[#This Row],[id]],Tabla2[],'aux buscarv'!B$1,FALSE)</f>
        <v>45056</v>
      </c>
      <c r="C2378" s="159">
        <f>VLOOKUP(Tabla14[[#This Row],[id]],Tabla2[],'aux buscarv'!C$1,FALSE)</f>
        <v>10</v>
      </c>
      <c r="D2378" s="159">
        <f>VLOOKUP(Tabla14[[#This Row],[id]],Tabla2[],'aux buscarv'!D$1,FALSE)</f>
        <v>5</v>
      </c>
      <c r="E2378" s="159">
        <f>VLOOKUP(Tabla14[[#This Row],[id]],Tabla2[],'aux buscarv'!E$1,FALSE)</f>
        <v>2023</v>
      </c>
      <c r="F2378" s="159">
        <f>VLOOKUP(Tabla14[[#This Row],[id]],Tabla2[],'aux buscarv'!F$1,FALSE)</f>
        <v>20</v>
      </c>
      <c r="G2378" s="159" t="str">
        <f>VLOOKUP(Tabla14[[#This Row],[id]],Tabla2[],'aux buscarv'!G$1,FALSE)</f>
        <v>ESTAR</v>
      </c>
      <c r="H2378" s="159" t="str">
        <f>VLOOKUP(Tabla14[[#This Row],[id]],Tabla2[],'aux buscarv'!H$1,FALSE)</f>
        <v>BUENOS AIRES</v>
      </c>
      <c r="I2378" s="159">
        <f>VLOOKUP(Tabla14[[#This Row],[id]],Tabla2[],'aux buscarv'!I$1,FALSE)</f>
        <v>111</v>
      </c>
      <c r="J2378" s="159" t="str">
        <f>VLOOKUP(Tabla14[[#This Row],[id]],Tabla2[],'aux buscarv'!J$1,FALSE)</f>
        <v>PRESIDENTE PERON</v>
      </c>
      <c r="K2378" s="159" t="str">
        <f>VLOOKUP(Tabla14[[#This Row],[id]],Tabla2[],'aux buscarv'!K$1,FALSE)</f>
        <v>GUERNICA</v>
      </c>
      <c r="L2378" s="159" t="str">
        <f>VLOOKUP(Tabla14[[#This Row],[id]],Tabla2[],'aux buscarv'!L$1,FALSE)</f>
        <v>PLAZA LA H</v>
      </c>
      <c r="M2378" s="159" t="str">
        <f>VLOOKUP(Tabla14[[#This Row],[id]],Tabla2[],'aux buscarv'!M$1,FALSE)</f>
        <v>AV CRISOLOGO LARRALDE Y AV 37</v>
      </c>
      <c r="N2378" s="160" t="str">
        <f>VLOOKUP(Tabla14[[#This Row],[id]],Tabla2[],'aux buscarv'!N$1,FALSE)</f>
        <v>https://maps.app.goo.gl/7jKv6UEVRaKwdFAP6</v>
      </c>
      <c r="O2378" t="s">
        <v>153</v>
      </c>
      <c r="P2378" s="161" t="s">
        <v>153</v>
      </c>
      <c r="Q2378" t="s">
        <v>155</v>
      </c>
      <c r="R2378" s="162">
        <v>6</v>
      </c>
    </row>
    <row r="2379" spans="1:18" x14ac:dyDescent="0.25">
      <c r="A2379" t="s">
        <v>1268</v>
      </c>
      <c r="B2379" s="158">
        <f>VLOOKUP(Tabla14[[#This Row],[id]],Tabla2[],'aux buscarv'!B$1,FALSE)</f>
        <v>45056</v>
      </c>
      <c r="C2379" s="159">
        <f>VLOOKUP(Tabla14[[#This Row],[id]],Tabla2[],'aux buscarv'!C$1,FALSE)</f>
        <v>10</v>
      </c>
      <c r="D2379" s="159">
        <f>VLOOKUP(Tabla14[[#This Row],[id]],Tabla2[],'aux buscarv'!D$1,FALSE)</f>
        <v>5</v>
      </c>
      <c r="E2379" s="159">
        <f>VLOOKUP(Tabla14[[#This Row],[id]],Tabla2[],'aux buscarv'!E$1,FALSE)</f>
        <v>2023</v>
      </c>
      <c r="F2379" s="159">
        <f>VLOOKUP(Tabla14[[#This Row],[id]],Tabla2[],'aux buscarv'!F$1,FALSE)</f>
        <v>20</v>
      </c>
      <c r="G2379" s="159" t="str">
        <f>VLOOKUP(Tabla14[[#This Row],[id]],Tabla2[],'aux buscarv'!G$1,FALSE)</f>
        <v>ESTAR</v>
      </c>
      <c r="H2379" s="159" t="str">
        <f>VLOOKUP(Tabla14[[#This Row],[id]],Tabla2[],'aux buscarv'!H$1,FALSE)</f>
        <v>BUENOS AIRES</v>
      </c>
      <c r="I2379" s="159">
        <f>VLOOKUP(Tabla14[[#This Row],[id]],Tabla2[],'aux buscarv'!I$1,FALSE)</f>
        <v>111</v>
      </c>
      <c r="J2379" s="159" t="str">
        <f>VLOOKUP(Tabla14[[#This Row],[id]],Tabla2[],'aux buscarv'!J$1,FALSE)</f>
        <v>PRESIDENTE PERON</v>
      </c>
      <c r="K2379" s="159" t="str">
        <f>VLOOKUP(Tabla14[[#This Row],[id]],Tabla2[],'aux buscarv'!K$1,FALSE)</f>
        <v>GUERNICA</v>
      </c>
      <c r="L2379" s="159" t="str">
        <f>VLOOKUP(Tabla14[[#This Row],[id]],Tabla2[],'aux buscarv'!L$1,FALSE)</f>
        <v>PLAZA LA H</v>
      </c>
      <c r="M2379" s="159" t="str">
        <f>VLOOKUP(Tabla14[[#This Row],[id]],Tabla2[],'aux buscarv'!M$1,FALSE)</f>
        <v>AV CRISOLOGO LARRALDE Y AV 37</v>
      </c>
      <c r="N2379" s="160" t="str">
        <f>VLOOKUP(Tabla14[[#This Row],[id]],Tabla2[],'aux buscarv'!N$1,FALSE)</f>
        <v>https://maps.app.goo.gl/7jKv6UEVRaKwdFAP6</v>
      </c>
      <c r="O2379" t="s">
        <v>153</v>
      </c>
      <c r="P2379" s="161" t="s">
        <v>153</v>
      </c>
      <c r="Q2379" t="s">
        <v>157</v>
      </c>
      <c r="R2379" s="162">
        <v>1</v>
      </c>
    </row>
    <row r="2380" spans="1:18" x14ac:dyDescent="0.25">
      <c r="A2380" t="s">
        <v>1268</v>
      </c>
      <c r="B2380" s="158">
        <f>VLOOKUP(Tabla14[[#This Row],[id]],Tabla2[],'aux buscarv'!B$1,FALSE)</f>
        <v>45056</v>
      </c>
      <c r="C2380" s="159">
        <f>VLOOKUP(Tabla14[[#This Row],[id]],Tabla2[],'aux buscarv'!C$1,FALSE)</f>
        <v>10</v>
      </c>
      <c r="D2380" s="159">
        <f>VLOOKUP(Tabla14[[#This Row],[id]],Tabla2[],'aux buscarv'!D$1,FALSE)</f>
        <v>5</v>
      </c>
      <c r="E2380" s="159">
        <f>VLOOKUP(Tabla14[[#This Row],[id]],Tabla2[],'aux buscarv'!E$1,FALSE)</f>
        <v>2023</v>
      </c>
      <c r="F2380" s="159">
        <f>VLOOKUP(Tabla14[[#This Row],[id]],Tabla2[],'aux buscarv'!F$1,FALSE)</f>
        <v>20</v>
      </c>
      <c r="G2380" s="159" t="str">
        <f>VLOOKUP(Tabla14[[#This Row],[id]],Tabla2[],'aux buscarv'!G$1,FALSE)</f>
        <v>ESTAR</v>
      </c>
      <c r="H2380" s="159" t="str">
        <f>VLOOKUP(Tabla14[[#This Row],[id]],Tabla2[],'aux buscarv'!H$1,FALSE)</f>
        <v>BUENOS AIRES</v>
      </c>
      <c r="I2380" s="159">
        <f>VLOOKUP(Tabla14[[#This Row],[id]],Tabla2[],'aux buscarv'!I$1,FALSE)</f>
        <v>111</v>
      </c>
      <c r="J2380" s="159" t="str">
        <f>VLOOKUP(Tabla14[[#This Row],[id]],Tabla2[],'aux buscarv'!J$1,FALSE)</f>
        <v>PRESIDENTE PERON</v>
      </c>
      <c r="K2380" s="159" t="str">
        <f>VLOOKUP(Tabla14[[#This Row],[id]],Tabla2[],'aux buscarv'!K$1,FALSE)</f>
        <v>GUERNICA</v>
      </c>
      <c r="L2380" s="159" t="str">
        <f>VLOOKUP(Tabla14[[#This Row],[id]],Tabla2[],'aux buscarv'!L$1,FALSE)</f>
        <v>PLAZA LA H</v>
      </c>
      <c r="M2380" s="159" t="str">
        <f>VLOOKUP(Tabla14[[#This Row],[id]],Tabla2[],'aux buscarv'!M$1,FALSE)</f>
        <v>AV CRISOLOGO LARRALDE Y AV 37</v>
      </c>
      <c r="N2380" s="160" t="str">
        <f>VLOOKUP(Tabla14[[#This Row],[id]],Tabla2[],'aux buscarv'!N$1,FALSE)</f>
        <v>https://maps.app.goo.gl/7jKv6UEVRaKwdFAP6</v>
      </c>
      <c r="O2380" t="s">
        <v>153</v>
      </c>
      <c r="P2380" s="161" t="s">
        <v>153</v>
      </c>
      <c r="Q2380" t="s">
        <v>158</v>
      </c>
      <c r="R2380" s="162">
        <v>2</v>
      </c>
    </row>
    <row r="2381" spans="1:18" x14ac:dyDescent="0.25">
      <c r="A2381" t="s">
        <v>1268</v>
      </c>
      <c r="B2381" s="158">
        <f>VLOOKUP(Tabla14[[#This Row],[id]],Tabla2[],'aux buscarv'!B$1,FALSE)</f>
        <v>45056</v>
      </c>
      <c r="C2381" s="159">
        <f>VLOOKUP(Tabla14[[#This Row],[id]],Tabla2[],'aux buscarv'!C$1,FALSE)</f>
        <v>10</v>
      </c>
      <c r="D2381" s="159">
        <f>VLOOKUP(Tabla14[[#This Row],[id]],Tabla2[],'aux buscarv'!D$1,FALSE)</f>
        <v>5</v>
      </c>
      <c r="E2381" s="159">
        <f>VLOOKUP(Tabla14[[#This Row],[id]],Tabla2[],'aux buscarv'!E$1,FALSE)</f>
        <v>2023</v>
      </c>
      <c r="F2381" s="159">
        <f>VLOOKUP(Tabla14[[#This Row],[id]],Tabla2[],'aux buscarv'!F$1,FALSE)</f>
        <v>20</v>
      </c>
      <c r="G2381" s="159" t="str">
        <f>VLOOKUP(Tabla14[[#This Row],[id]],Tabla2[],'aux buscarv'!G$1,FALSE)</f>
        <v>ESTAR</v>
      </c>
      <c r="H2381" s="159" t="str">
        <f>VLOOKUP(Tabla14[[#This Row],[id]],Tabla2[],'aux buscarv'!H$1,FALSE)</f>
        <v>BUENOS AIRES</v>
      </c>
      <c r="I2381" s="159">
        <f>VLOOKUP(Tabla14[[#This Row],[id]],Tabla2[],'aux buscarv'!I$1,FALSE)</f>
        <v>111</v>
      </c>
      <c r="J2381" s="159" t="str">
        <f>VLOOKUP(Tabla14[[#This Row],[id]],Tabla2[],'aux buscarv'!J$1,FALSE)</f>
        <v>PRESIDENTE PERON</v>
      </c>
      <c r="K2381" s="159" t="str">
        <f>VLOOKUP(Tabla14[[#This Row],[id]],Tabla2[],'aux buscarv'!K$1,FALSE)</f>
        <v>GUERNICA</v>
      </c>
      <c r="L2381" s="159" t="str">
        <f>VLOOKUP(Tabla14[[#This Row],[id]],Tabla2[],'aux buscarv'!L$1,FALSE)</f>
        <v>PLAZA LA H</v>
      </c>
      <c r="M2381" s="159" t="str">
        <f>VLOOKUP(Tabla14[[#This Row],[id]],Tabla2[],'aux buscarv'!M$1,FALSE)</f>
        <v>AV CRISOLOGO LARRALDE Y AV 37</v>
      </c>
      <c r="N2381" s="160" t="str">
        <f>VLOOKUP(Tabla14[[#This Row],[id]],Tabla2[],'aux buscarv'!N$1,FALSE)</f>
        <v>https://maps.app.goo.gl/7jKv6UEVRaKwdFAP6</v>
      </c>
      <c r="O2381" t="s">
        <v>153</v>
      </c>
      <c r="P2381" s="161" t="s">
        <v>153</v>
      </c>
      <c r="Q2381" t="s">
        <v>134</v>
      </c>
      <c r="R2381" s="162">
        <v>7</v>
      </c>
    </row>
    <row r="2382" spans="1:18" x14ac:dyDescent="0.25">
      <c r="A2382" t="s">
        <v>1236</v>
      </c>
      <c r="B2382" s="158">
        <f>VLOOKUP(Tabla14[[#This Row],[id]],Tabla2[],'aux buscarv'!B$1,FALSE)</f>
        <v>45057</v>
      </c>
      <c r="C2382" s="159">
        <f>VLOOKUP(Tabla14[[#This Row],[id]],Tabla2[],'aux buscarv'!C$1,FALSE)</f>
        <v>11</v>
      </c>
      <c r="D2382" s="159">
        <f>VLOOKUP(Tabla14[[#This Row],[id]],Tabla2[],'aux buscarv'!D$1,FALSE)</f>
        <v>5</v>
      </c>
      <c r="E2382" s="159">
        <f>VLOOKUP(Tabla14[[#This Row],[id]],Tabla2[],'aux buscarv'!E$1,FALSE)</f>
        <v>2023</v>
      </c>
      <c r="F2382" s="159">
        <f>VLOOKUP(Tabla14[[#This Row],[id]],Tabla2[],'aux buscarv'!F$1,FALSE)</f>
        <v>20</v>
      </c>
      <c r="G2382" s="159" t="str">
        <f>VLOOKUP(Tabla14[[#This Row],[id]],Tabla2[],'aux buscarv'!G$1,FALSE)</f>
        <v>EETB</v>
      </c>
      <c r="H2382" s="159" t="str">
        <f>VLOOKUP(Tabla14[[#This Row],[id]],Tabla2[],'aux buscarv'!H$1,FALSE)</f>
        <v>BUENOS AIRES</v>
      </c>
      <c r="I2382" s="159">
        <f>VLOOKUP(Tabla14[[#This Row],[id]],Tabla2[],'aux buscarv'!I$1,FALSE)</f>
        <v>108</v>
      </c>
      <c r="J2382" s="159" t="str">
        <f>VLOOKUP(Tabla14[[#This Row],[id]],Tabla2[],'aux buscarv'!J$1,FALSE)</f>
        <v>MORENO</v>
      </c>
      <c r="K2382" s="159" t="str">
        <f>VLOOKUP(Tabla14[[#This Row],[id]],Tabla2[],'aux buscarv'!K$1,FALSE)</f>
        <v>MORENO</v>
      </c>
      <c r="L2382" s="159" t="str">
        <f>VLOOKUP(Tabla14[[#This Row],[id]],Tabla2[],'aux buscarv'!L$1,FALSE)</f>
        <v>-</v>
      </c>
      <c r="M2382" s="159" t="str">
        <f>VLOOKUP(Tabla14[[#This Row],[id]],Tabla2[],'aux buscarv'!M$1,FALSE)</f>
        <v>BELISARIO ROLDAN Y SHAKESPEARE</v>
      </c>
      <c r="N2382" s="160" t="str">
        <f>VLOOKUP(Tabla14[[#This Row],[id]],Tabla2[],'aux buscarv'!N$1,FALSE)</f>
        <v>https://maps.app.goo.gl/NkJkRCqKB31wpcBv8</v>
      </c>
      <c r="O2382" t="s">
        <v>109</v>
      </c>
      <c r="P2382" s="161" t="s">
        <v>110</v>
      </c>
      <c r="Q2382" t="s">
        <v>111</v>
      </c>
      <c r="R2382" s="162">
        <v>61</v>
      </c>
    </row>
    <row r="2383" spans="1:18" x14ac:dyDescent="0.25">
      <c r="A2383" t="s">
        <v>1236</v>
      </c>
      <c r="B2383" s="158">
        <f>VLOOKUP(Tabla14[[#This Row],[id]],Tabla2[],'aux buscarv'!B$1,FALSE)</f>
        <v>45057</v>
      </c>
      <c r="C2383" s="159">
        <f>VLOOKUP(Tabla14[[#This Row],[id]],Tabla2[],'aux buscarv'!C$1,FALSE)</f>
        <v>11</v>
      </c>
      <c r="D2383" s="159">
        <f>VLOOKUP(Tabla14[[#This Row],[id]],Tabla2[],'aux buscarv'!D$1,FALSE)</f>
        <v>5</v>
      </c>
      <c r="E2383" s="159">
        <f>VLOOKUP(Tabla14[[#This Row],[id]],Tabla2[],'aux buscarv'!E$1,FALSE)</f>
        <v>2023</v>
      </c>
      <c r="F2383" s="159">
        <f>VLOOKUP(Tabla14[[#This Row],[id]],Tabla2[],'aux buscarv'!F$1,FALSE)</f>
        <v>20</v>
      </c>
      <c r="G2383" s="159" t="str">
        <f>VLOOKUP(Tabla14[[#This Row],[id]],Tabla2[],'aux buscarv'!G$1,FALSE)</f>
        <v>EETB</v>
      </c>
      <c r="H2383" s="159" t="str">
        <f>VLOOKUP(Tabla14[[#This Row],[id]],Tabla2[],'aux buscarv'!H$1,FALSE)</f>
        <v>BUENOS AIRES</v>
      </c>
      <c r="I2383" s="159">
        <f>VLOOKUP(Tabla14[[#This Row],[id]],Tabla2[],'aux buscarv'!I$1,FALSE)</f>
        <v>108</v>
      </c>
      <c r="J2383" s="159" t="str">
        <f>VLOOKUP(Tabla14[[#This Row],[id]],Tabla2[],'aux buscarv'!J$1,FALSE)</f>
        <v>MORENO</v>
      </c>
      <c r="K2383" s="159" t="str">
        <f>VLOOKUP(Tabla14[[#This Row],[id]],Tabla2[],'aux buscarv'!K$1,FALSE)</f>
        <v>MORENO</v>
      </c>
      <c r="L2383" s="159" t="str">
        <f>VLOOKUP(Tabla14[[#This Row],[id]],Tabla2[],'aux buscarv'!L$1,FALSE)</f>
        <v>-</v>
      </c>
      <c r="M2383" s="159" t="str">
        <f>VLOOKUP(Tabla14[[#This Row],[id]],Tabla2[],'aux buscarv'!M$1,FALSE)</f>
        <v>BELISARIO ROLDAN Y SHAKESPEARE</v>
      </c>
      <c r="N2383" s="160" t="str">
        <f>VLOOKUP(Tabla14[[#This Row],[id]],Tabla2[],'aux buscarv'!N$1,FALSE)</f>
        <v>https://maps.app.goo.gl/NkJkRCqKB31wpcBv8</v>
      </c>
      <c r="O2383" t="s">
        <v>109</v>
      </c>
      <c r="P2383" s="161" t="s">
        <v>110</v>
      </c>
      <c r="Q2383" t="s">
        <v>112</v>
      </c>
      <c r="R2383" s="162">
        <v>142</v>
      </c>
    </row>
    <row r="2384" spans="1:18" x14ac:dyDescent="0.25">
      <c r="A2384" t="s">
        <v>1236</v>
      </c>
      <c r="B2384" s="158">
        <f>VLOOKUP(Tabla14[[#This Row],[id]],Tabla2[],'aux buscarv'!B$1,FALSE)</f>
        <v>45057</v>
      </c>
      <c r="C2384" s="159">
        <f>VLOOKUP(Tabla14[[#This Row],[id]],Tabla2[],'aux buscarv'!C$1,FALSE)</f>
        <v>11</v>
      </c>
      <c r="D2384" s="159">
        <f>VLOOKUP(Tabla14[[#This Row],[id]],Tabla2[],'aux buscarv'!D$1,FALSE)</f>
        <v>5</v>
      </c>
      <c r="E2384" s="159">
        <f>VLOOKUP(Tabla14[[#This Row],[id]],Tabla2[],'aux buscarv'!E$1,FALSE)</f>
        <v>2023</v>
      </c>
      <c r="F2384" s="159">
        <f>VLOOKUP(Tabla14[[#This Row],[id]],Tabla2[],'aux buscarv'!F$1,FALSE)</f>
        <v>20</v>
      </c>
      <c r="G2384" s="159" t="str">
        <f>VLOOKUP(Tabla14[[#This Row],[id]],Tabla2[],'aux buscarv'!G$1,FALSE)</f>
        <v>EETB</v>
      </c>
      <c r="H2384" s="159" t="str">
        <f>VLOOKUP(Tabla14[[#This Row],[id]],Tabla2[],'aux buscarv'!H$1,FALSE)</f>
        <v>BUENOS AIRES</v>
      </c>
      <c r="I2384" s="159">
        <f>VLOOKUP(Tabla14[[#This Row],[id]],Tabla2[],'aux buscarv'!I$1,FALSE)</f>
        <v>108</v>
      </c>
      <c r="J2384" s="159" t="str">
        <f>VLOOKUP(Tabla14[[#This Row],[id]],Tabla2[],'aux buscarv'!J$1,FALSE)</f>
        <v>MORENO</v>
      </c>
      <c r="K2384" s="159" t="str">
        <f>VLOOKUP(Tabla14[[#This Row],[id]],Tabla2[],'aux buscarv'!K$1,FALSE)</f>
        <v>MORENO</v>
      </c>
      <c r="L2384" s="159" t="str">
        <f>VLOOKUP(Tabla14[[#This Row],[id]],Tabla2[],'aux buscarv'!L$1,FALSE)</f>
        <v>-</v>
      </c>
      <c r="M2384" s="159" t="str">
        <f>VLOOKUP(Tabla14[[#This Row],[id]],Tabla2[],'aux buscarv'!M$1,FALSE)</f>
        <v>BELISARIO ROLDAN Y SHAKESPEARE</v>
      </c>
      <c r="N2384" s="160" t="str">
        <f>VLOOKUP(Tabla14[[#This Row],[id]],Tabla2[],'aux buscarv'!N$1,FALSE)</f>
        <v>https://maps.app.goo.gl/NkJkRCqKB31wpcBv8</v>
      </c>
      <c r="O2384" t="s">
        <v>109</v>
      </c>
      <c r="P2384" s="161" t="s">
        <v>110</v>
      </c>
      <c r="Q2384" t="s">
        <v>120</v>
      </c>
      <c r="R2384" s="162">
        <v>8</v>
      </c>
    </row>
    <row r="2385" spans="1:18" x14ac:dyDescent="0.25">
      <c r="A2385" t="s">
        <v>1236</v>
      </c>
      <c r="B2385" s="158">
        <f>VLOOKUP(Tabla14[[#This Row],[id]],Tabla2[],'aux buscarv'!B$1,FALSE)</f>
        <v>45057</v>
      </c>
      <c r="C2385" s="159">
        <f>VLOOKUP(Tabla14[[#This Row],[id]],Tabla2[],'aux buscarv'!C$1,FALSE)</f>
        <v>11</v>
      </c>
      <c r="D2385" s="159">
        <f>VLOOKUP(Tabla14[[#This Row],[id]],Tabla2[],'aux buscarv'!D$1,FALSE)</f>
        <v>5</v>
      </c>
      <c r="E2385" s="159">
        <f>VLOOKUP(Tabla14[[#This Row],[id]],Tabla2[],'aux buscarv'!E$1,FALSE)</f>
        <v>2023</v>
      </c>
      <c r="F2385" s="159">
        <f>VLOOKUP(Tabla14[[#This Row],[id]],Tabla2[],'aux buscarv'!F$1,FALSE)</f>
        <v>20</v>
      </c>
      <c r="G2385" s="159" t="str">
        <f>VLOOKUP(Tabla14[[#This Row],[id]],Tabla2[],'aux buscarv'!G$1,FALSE)</f>
        <v>EETB</v>
      </c>
      <c r="H2385" s="159" t="str">
        <f>VLOOKUP(Tabla14[[#This Row],[id]],Tabla2[],'aux buscarv'!H$1,FALSE)</f>
        <v>BUENOS AIRES</v>
      </c>
      <c r="I2385" s="159">
        <f>VLOOKUP(Tabla14[[#This Row],[id]],Tabla2[],'aux buscarv'!I$1,FALSE)</f>
        <v>108</v>
      </c>
      <c r="J2385" s="159" t="str">
        <f>VLOOKUP(Tabla14[[#This Row],[id]],Tabla2[],'aux buscarv'!J$1,FALSE)</f>
        <v>MORENO</v>
      </c>
      <c r="K2385" s="159" t="str">
        <f>VLOOKUP(Tabla14[[#This Row],[id]],Tabla2[],'aux buscarv'!K$1,FALSE)</f>
        <v>MORENO</v>
      </c>
      <c r="L2385" s="159" t="str">
        <f>VLOOKUP(Tabla14[[#This Row],[id]],Tabla2[],'aux buscarv'!L$1,FALSE)</f>
        <v>-</v>
      </c>
      <c r="M2385" s="159" t="str">
        <f>VLOOKUP(Tabla14[[#This Row],[id]],Tabla2[],'aux buscarv'!M$1,FALSE)</f>
        <v>BELISARIO ROLDAN Y SHAKESPEARE</v>
      </c>
      <c r="N2385" s="160" t="str">
        <f>VLOOKUP(Tabla14[[#This Row],[id]],Tabla2[],'aux buscarv'!N$1,FALSE)</f>
        <v>https://maps.app.goo.gl/NkJkRCqKB31wpcBv8</v>
      </c>
      <c r="O2385" t="s">
        <v>109</v>
      </c>
      <c r="P2385" s="161" t="s">
        <v>110</v>
      </c>
      <c r="Q2385" t="s">
        <v>121</v>
      </c>
      <c r="R2385" s="162">
        <v>2</v>
      </c>
    </row>
    <row r="2386" spans="1:18" x14ac:dyDescent="0.25">
      <c r="A2386" t="s">
        <v>1236</v>
      </c>
      <c r="B2386" s="158">
        <f>VLOOKUP(Tabla14[[#This Row],[id]],Tabla2[],'aux buscarv'!B$1,FALSE)</f>
        <v>45057</v>
      </c>
      <c r="C2386" s="159">
        <f>VLOOKUP(Tabla14[[#This Row],[id]],Tabla2[],'aux buscarv'!C$1,FALSE)</f>
        <v>11</v>
      </c>
      <c r="D2386" s="159">
        <f>VLOOKUP(Tabla14[[#This Row],[id]],Tabla2[],'aux buscarv'!D$1,FALSE)</f>
        <v>5</v>
      </c>
      <c r="E2386" s="159">
        <f>VLOOKUP(Tabla14[[#This Row],[id]],Tabla2[],'aux buscarv'!E$1,FALSE)</f>
        <v>2023</v>
      </c>
      <c r="F2386" s="159">
        <f>VLOOKUP(Tabla14[[#This Row],[id]],Tabla2[],'aux buscarv'!F$1,FALSE)</f>
        <v>20</v>
      </c>
      <c r="G2386" s="159" t="str">
        <f>VLOOKUP(Tabla14[[#This Row],[id]],Tabla2[],'aux buscarv'!G$1,FALSE)</f>
        <v>EETB</v>
      </c>
      <c r="H2386" s="159" t="str">
        <f>VLOOKUP(Tabla14[[#This Row],[id]],Tabla2[],'aux buscarv'!H$1,FALSE)</f>
        <v>BUENOS AIRES</v>
      </c>
      <c r="I2386" s="159">
        <f>VLOOKUP(Tabla14[[#This Row],[id]],Tabla2[],'aux buscarv'!I$1,FALSE)</f>
        <v>108</v>
      </c>
      <c r="J2386" s="159" t="str">
        <f>VLOOKUP(Tabla14[[#This Row],[id]],Tabla2[],'aux buscarv'!J$1,FALSE)</f>
        <v>MORENO</v>
      </c>
      <c r="K2386" s="159" t="str">
        <f>VLOOKUP(Tabla14[[#This Row],[id]],Tabla2[],'aux buscarv'!K$1,FALSE)</f>
        <v>MORENO</v>
      </c>
      <c r="L2386" s="159" t="str">
        <f>VLOOKUP(Tabla14[[#This Row],[id]],Tabla2[],'aux buscarv'!L$1,FALSE)</f>
        <v>-</v>
      </c>
      <c r="M2386" s="159" t="str">
        <f>VLOOKUP(Tabla14[[#This Row],[id]],Tabla2[],'aux buscarv'!M$1,FALSE)</f>
        <v>BELISARIO ROLDAN Y SHAKESPEARE</v>
      </c>
      <c r="N2386" s="160" t="str">
        <f>VLOOKUP(Tabla14[[#This Row],[id]],Tabla2[],'aux buscarv'!N$1,FALSE)</f>
        <v>https://maps.app.goo.gl/NkJkRCqKB31wpcBv8</v>
      </c>
      <c r="O2386" t="s">
        <v>109</v>
      </c>
      <c r="P2386" s="161" t="s">
        <v>113</v>
      </c>
      <c r="Q2386" t="s">
        <v>112</v>
      </c>
      <c r="R2386" s="162">
        <v>35</v>
      </c>
    </row>
    <row r="2387" spans="1:18" x14ac:dyDescent="0.25">
      <c r="A2387" t="s">
        <v>1236</v>
      </c>
      <c r="B2387" s="158">
        <f>VLOOKUP(Tabla14[[#This Row],[id]],Tabla2[],'aux buscarv'!B$1,FALSE)</f>
        <v>45057</v>
      </c>
      <c r="C2387" s="159">
        <f>VLOOKUP(Tabla14[[#This Row],[id]],Tabla2[],'aux buscarv'!C$1,FALSE)</f>
        <v>11</v>
      </c>
      <c r="D2387" s="159">
        <f>VLOOKUP(Tabla14[[#This Row],[id]],Tabla2[],'aux buscarv'!D$1,FALSE)</f>
        <v>5</v>
      </c>
      <c r="E2387" s="159">
        <f>VLOOKUP(Tabla14[[#This Row],[id]],Tabla2[],'aux buscarv'!E$1,FALSE)</f>
        <v>2023</v>
      </c>
      <c r="F2387" s="159">
        <f>VLOOKUP(Tabla14[[#This Row],[id]],Tabla2[],'aux buscarv'!F$1,FALSE)</f>
        <v>20</v>
      </c>
      <c r="G2387" s="159" t="str">
        <f>VLOOKUP(Tabla14[[#This Row],[id]],Tabla2[],'aux buscarv'!G$1,FALSE)</f>
        <v>EETB</v>
      </c>
      <c r="H2387" s="159" t="str">
        <f>VLOOKUP(Tabla14[[#This Row],[id]],Tabla2[],'aux buscarv'!H$1,FALSE)</f>
        <v>BUENOS AIRES</v>
      </c>
      <c r="I2387" s="159">
        <f>VLOOKUP(Tabla14[[#This Row],[id]],Tabla2[],'aux buscarv'!I$1,FALSE)</f>
        <v>108</v>
      </c>
      <c r="J2387" s="159" t="str">
        <f>VLOOKUP(Tabla14[[#This Row],[id]],Tabla2[],'aux buscarv'!J$1,FALSE)</f>
        <v>MORENO</v>
      </c>
      <c r="K2387" s="159" t="str">
        <f>VLOOKUP(Tabla14[[#This Row],[id]],Tabla2[],'aux buscarv'!K$1,FALSE)</f>
        <v>MORENO</v>
      </c>
      <c r="L2387" s="159" t="str">
        <f>VLOOKUP(Tabla14[[#This Row],[id]],Tabla2[],'aux buscarv'!L$1,FALSE)</f>
        <v>-</v>
      </c>
      <c r="M2387" s="159" t="str">
        <f>VLOOKUP(Tabla14[[#This Row],[id]],Tabla2[],'aux buscarv'!M$1,FALSE)</f>
        <v>BELISARIO ROLDAN Y SHAKESPEARE</v>
      </c>
      <c r="N2387" s="160" t="str">
        <f>VLOOKUP(Tabla14[[#This Row],[id]],Tabla2[],'aux buscarv'!N$1,FALSE)</f>
        <v>https://maps.app.goo.gl/NkJkRCqKB31wpcBv8</v>
      </c>
      <c r="O2387" t="s">
        <v>114</v>
      </c>
      <c r="P2387" s="161" t="s">
        <v>115</v>
      </c>
      <c r="Q2387" t="s">
        <v>111</v>
      </c>
      <c r="R2387" s="162">
        <v>21</v>
      </c>
    </row>
    <row r="2388" spans="1:18" x14ac:dyDescent="0.25">
      <c r="A2388" t="s">
        <v>1236</v>
      </c>
      <c r="B2388" s="158">
        <f>VLOOKUP(Tabla14[[#This Row],[id]],Tabla2[],'aux buscarv'!B$1,FALSE)</f>
        <v>45057</v>
      </c>
      <c r="C2388" s="159">
        <f>VLOOKUP(Tabla14[[#This Row],[id]],Tabla2[],'aux buscarv'!C$1,FALSE)</f>
        <v>11</v>
      </c>
      <c r="D2388" s="159">
        <f>VLOOKUP(Tabla14[[#This Row],[id]],Tabla2[],'aux buscarv'!D$1,FALSE)</f>
        <v>5</v>
      </c>
      <c r="E2388" s="159">
        <f>VLOOKUP(Tabla14[[#This Row],[id]],Tabla2[],'aux buscarv'!E$1,FALSE)</f>
        <v>2023</v>
      </c>
      <c r="F2388" s="159">
        <f>VLOOKUP(Tabla14[[#This Row],[id]],Tabla2[],'aux buscarv'!F$1,FALSE)</f>
        <v>20</v>
      </c>
      <c r="G2388" s="159" t="str">
        <f>VLOOKUP(Tabla14[[#This Row],[id]],Tabla2[],'aux buscarv'!G$1,FALSE)</f>
        <v>EETB</v>
      </c>
      <c r="H2388" s="159" t="str">
        <f>VLOOKUP(Tabla14[[#This Row],[id]],Tabla2[],'aux buscarv'!H$1,FALSE)</f>
        <v>BUENOS AIRES</v>
      </c>
      <c r="I2388" s="159">
        <f>VLOOKUP(Tabla14[[#This Row],[id]],Tabla2[],'aux buscarv'!I$1,FALSE)</f>
        <v>108</v>
      </c>
      <c r="J2388" s="159" t="str">
        <f>VLOOKUP(Tabla14[[#This Row],[id]],Tabla2[],'aux buscarv'!J$1,FALSE)</f>
        <v>MORENO</v>
      </c>
      <c r="K2388" s="159" t="str">
        <f>VLOOKUP(Tabla14[[#This Row],[id]],Tabla2[],'aux buscarv'!K$1,FALSE)</f>
        <v>MORENO</v>
      </c>
      <c r="L2388" s="159" t="str">
        <f>VLOOKUP(Tabla14[[#This Row],[id]],Tabla2[],'aux buscarv'!L$1,FALSE)</f>
        <v>-</v>
      </c>
      <c r="M2388" s="159" t="str">
        <f>VLOOKUP(Tabla14[[#This Row],[id]],Tabla2[],'aux buscarv'!M$1,FALSE)</f>
        <v>BELISARIO ROLDAN Y SHAKESPEARE</v>
      </c>
      <c r="N2388" s="160" t="str">
        <f>VLOOKUP(Tabla14[[#This Row],[id]],Tabla2[],'aux buscarv'!N$1,FALSE)</f>
        <v>https://maps.app.goo.gl/NkJkRCqKB31wpcBv8</v>
      </c>
      <c r="O2388" t="s">
        <v>114</v>
      </c>
      <c r="P2388" s="161" t="s">
        <v>123</v>
      </c>
      <c r="Q2388" t="s">
        <v>124</v>
      </c>
      <c r="R2388" s="162">
        <v>1</v>
      </c>
    </row>
    <row r="2389" spans="1:18" x14ac:dyDescent="0.25">
      <c r="A2389" t="s">
        <v>1236</v>
      </c>
      <c r="B2389" s="158">
        <f>VLOOKUP(Tabla14[[#This Row],[id]],Tabla2[],'aux buscarv'!B$1,FALSE)</f>
        <v>45057</v>
      </c>
      <c r="C2389" s="159">
        <f>VLOOKUP(Tabla14[[#This Row],[id]],Tabla2[],'aux buscarv'!C$1,FALSE)</f>
        <v>11</v>
      </c>
      <c r="D2389" s="159">
        <f>VLOOKUP(Tabla14[[#This Row],[id]],Tabla2[],'aux buscarv'!D$1,FALSE)</f>
        <v>5</v>
      </c>
      <c r="E2389" s="159">
        <f>VLOOKUP(Tabla14[[#This Row],[id]],Tabla2[],'aux buscarv'!E$1,FALSE)</f>
        <v>2023</v>
      </c>
      <c r="F2389" s="159">
        <f>VLOOKUP(Tabla14[[#This Row],[id]],Tabla2[],'aux buscarv'!F$1,FALSE)</f>
        <v>20</v>
      </c>
      <c r="G2389" s="159" t="str">
        <f>VLOOKUP(Tabla14[[#This Row],[id]],Tabla2[],'aux buscarv'!G$1,FALSE)</f>
        <v>EETB</v>
      </c>
      <c r="H2389" s="159" t="str">
        <f>VLOOKUP(Tabla14[[#This Row],[id]],Tabla2[],'aux buscarv'!H$1,FALSE)</f>
        <v>BUENOS AIRES</v>
      </c>
      <c r="I2389" s="159">
        <f>VLOOKUP(Tabla14[[#This Row],[id]],Tabla2[],'aux buscarv'!I$1,FALSE)</f>
        <v>108</v>
      </c>
      <c r="J2389" s="159" t="str">
        <f>VLOOKUP(Tabla14[[#This Row],[id]],Tabla2[],'aux buscarv'!J$1,FALSE)</f>
        <v>MORENO</v>
      </c>
      <c r="K2389" s="159" t="str">
        <f>VLOOKUP(Tabla14[[#This Row],[id]],Tabla2[],'aux buscarv'!K$1,FALSE)</f>
        <v>MORENO</v>
      </c>
      <c r="L2389" s="159" t="str">
        <f>VLOOKUP(Tabla14[[#This Row],[id]],Tabla2[],'aux buscarv'!L$1,FALSE)</f>
        <v>-</v>
      </c>
      <c r="M2389" s="159" t="str">
        <f>VLOOKUP(Tabla14[[#This Row],[id]],Tabla2[],'aux buscarv'!M$1,FALSE)</f>
        <v>BELISARIO ROLDAN Y SHAKESPEARE</v>
      </c>
      <c r="N2389" s="160" t="str">
        <f>VLOOKUP(Tabla14[[#This Row],[id]],Tabla2[],'aux buscarv'!N$1,FALSE)</f>
        <v>https://maps.app.goo.gl/NkJkRCqKB31wpcBv8</v>
      </c>
      <c r="O2389" t="s">
        <v>114</v>
      </c>
      <c r="P2389" s="161" t="s">
        <v>123</v>
      </c>
      <c r="Q2389" t="s">
        <v>111</v>
      </c>
      <c r="R2389" s="162">
        <v>28</v>
      </c>
    </row>
    <row r="2390" spans="1:18" x14ac:dyDescent="0.25">
      <c r="A2390" t="s">
        <v>1304</v>
      </c>
      <c r="B2390" s="158">
        <f>VLOOKUP(Tabla14[[#This Row],[id]],Tabla2[],'aux buscarv'!B$1,FALSE)</f>
        <v>45057</v>
      </c>
      <c r="C2390" s="159">
        <f>VLOOKUP(Tabla14[[#This Row],[id]],Tabla2[],'aux buscarv'!C$1,FALSE)</f>
        <v>11</v>
      </c>
      <c r="D2390" s="159">
        <f>VLOOKUP(Tabla14[[#This Row],[id]],Tabla2[],'aux buscarv'!D$1,FALSE)</f>
        <v>5</v>
      </c>
      <c r="E2390" s="159">
        <f>VLOOKUP(Tabla14[[#This Row],[id]],Tabla2[],'aux buscarv'!E$1,FALSE)</f>
        <v>2023</v>
      </c>
      <c r="F2390" s="159">
        <f>VLOOKUP(Tabla14[[#This Row],[id]],Tabla2[],'aux buscarv'!F$1,FALSE)</f>
        <v>20</v>
      </c>
      <c r="G2390" s="159" t="str">
        <f>VLOOKUP(Tabla14[[#This Row],[id]],Tabla2[],'aux buscarv'!G$1,FALSE)</f>
        <v>CARPAS SALUDABLES</v>
      </c>
      <c r="H2390" s="159" t="str">
        <f>VLOOKUP(Tabla14[[#This Row],[id]],Tabla2[],'aux buscarv'!H$1,FALSE)</f>
        <v>CABA</v>
      </c>
      <c r="I2390" s="159">
        <f>VLOOKUP(Tabla14[[#This Row],[id]],Tabla2[],'aux buscarv'!I$1,FALSE)</f>
        <v>116</v>
      </c>
      <c r="J2390" s="159" t="str">
        <f>VLOOKUP(Tabla14[[#This Row],[id]],Tabla2[],'aux buscarv'!J$1,FALSE)</f>
        <v>COMUNA 12</v>
      </c>
      <c r="K2390" s="159" t="str">
        <f>VLOOKUP(Tabla14[[#This Row],[id]],Tabla2[],'aux buscarv'!K$1,FALSE)</f>
        <v>VILLA PUEYRREDON</v>
      </c>
      <c r="L2390" s="159" t="str">
        <f>VLOOKUP(Tabla14[[#This Row],[id]],Tabla2[],'aux buscarv'!L$1,FALSE)</f>
        <v>INTI</v>
      </c>
      <c r="M2390" s="159" t="str">
        <f>VLOOKUP(Tabla14[[#This Row],[id]],Tabla2[],'aux buscarv'!M$1,FALSE)</f>
        <v>AV GRAL PAZ 5445</v>
      </c>
      <c r="N2390" s="160" t="str">
        <f>VLOOKUP(Tabla14[[#This Row],[id]],Tabla2[],'aux buscarv'!N$1,FALSE)</f>
        <v>https://goo.gl/maps/ym7prSa4bLBPPyex9</v>
      </c>
      <c r="O2390" t="s">
        <v>109</v>
      </c>
      <c r="P2390" s="161" t="s">
        <v>110</v>
      </c>
      <c r="Q2390" t="s">
        <v>111</v>
      </c>
      <c r="R2390" s="162">
        <v>110</v>
      </c>
    </row>
    <row r="2391" spans="1:18" x14ac:dyDescent="0.25">
      <c r="A2391" t="s">
        <v>1304</v>
      </c>
      <c r="B2391" s="158">
        <f>VLOOKUP(Tabla14[[#This Row],[id]],Tabla2[],'aux buscarv'!B$1,FALSE)</f>
        <v>45057</v>
      </c>
      <c r="C2391" s="159">
        <f>VLOOKUP(Tabla14[[#This Row],[id]],Tabla2[],'aux buscarv'!C$1,FALSE)</f>
        <v>11</v>
      </c>
      <c r="D2391" s="159">
        <f>VLOOKUP(Tabla14[[#This Row],[id]],Tabla2[],'aux buscarv'!D$1,FALSE)</f>
        <v>5</v>
      </c>
      <c r="E2391" s="159">
        <f>VLOOKUP(Tabla14[[#This Row],[id]],Tabla2[],'aux buscarv'!E$1,FALSE)</f>
        <v>2023</v>
      </c>
      <c r="F2391" s="159">
        <f>VLOOKUP(Tabla14[[#This Row],[id]],Tabla2[],'aux buscarv'!F$1,FALSE)</f>
        <v>20</v>
      </c>
      <c r="G2391" s="159" t="str">
        <f>VLOOKUP(Tabla14[[#This Row],[id]],Tabla2[],'aux buscarv'!G$1,FALSE)</f>
        <v>CARPAS SALUDABLES</v>
      </c>
      <c r="H2391" s="159" t="str">
        <f>VLOOKUP(Tabla14[[#This Row],[id]],Tabla2[],'aux buscarv'!H$1,FALSE)</f>
        <v>CABA</v>
      </c>
      <c r="I2391" s="159">
        <f>VLOOKUP(Tabla14[[#This Row],[id]],Tabla2[],'aux buscarv'!I$1,FALSE)</f>
        <v>116</v>
      </c>
      <c r="J2391" s="159" t="str">
        <f>VLOOKUP(Tabla14[[#This Row],[id]],Tabla2[],'aux buscarv'!J$1,FALSE)</f>
        <v>COMUNA 12</v>
      </c>
      <c r="K2391" s="159" t="str">
        <f>VLOOKUP(Tabla14[[#This Row],[id]],Tabla2[],'aux buscarv'!K$1,FALSE)</f>
        <v>VILLA PUEYRREDON</v>
      </c>
      <c r="L2391" s="159" t="str">
        <f>VLOOKUP(Tabla14[[#This Row],[id]],Tabla2[],'aux buscarv'!L$1,FALSE)</f>
        <v>INTI</v>
      </c>
      <c r="M2391" s="159" t="str">
        <f>VLOOKUP(Tabla14[[#This Row],[id]],Tabla2[],'aux buscarv'!M$1,FALSE)</f>
        <v>AV GRAL PAZ 5445</v>
      </c>
      <c r="N2391" s="160" t="str">
        <f>VLOOKUP(Tabla14[[#This Row],[id]],Tabla2[],'aux buscarv'!N$1,FALSE)</f>
        <v>https://goo.gl/maps/ym7prSa4bLBPPyex9</v>
      </c>
      <c r="O2391" t="s">
        <v>109</v>
      </c>
      <c r="P2391" s="161" t="s">
        <v>110</v>
      </c>
      <c r="Q2391" t="s">
        <v>112</v>
      </c>
      <c r="R2391" s="162">
        <v>219</v>
      </c>
    </row>
    <row r="2392" spans="1:18" x14ac:dyDescent="0.25">
      <c r="A2392" t="s">
        <v>1304</v>
      </c>
      <c r="B2392" s="158">
        <f>VLOOKUP(Tabla14[[#This Row],[id]],Tabla2[],'aux buscarv'!B$1,FALSE)</f>
        <v>45057</v>
      </c>
      <c r="C2392" s="159">
        <f>VLOOKUP(Tabla14[[#This Row],[id]],Tabla2[],'aux buscarv'!C$1,FALSE)</f>
        <v>11</v>
      </c>
      <c r="D2392" s="159">
        <f>VLOOKUP(Tabla14[[#This Row],[id]],Tabla2[],'aux buscarv'!D$1,FALSE)</f>
        <v>5</v>
      </c>
      <c r="E2392" s="159">
        <f>VLOOKUP(Tabla14[[#This Row],[id]],Tabla2[],'aux buscarv'!E$1,FALSE)</f>
        <v>2023</v>
      </c>
      <c r="F2392" s="159">
        <f>VLOOKUP(Tabla14[[#This Row],[id]],Tabla2[],'aux buscarv'!F$1,FALSE)</f>
        <v>20</v>
      </c>
      <c r="G2392" s="159" t="str">
        <f>VLOOKUP(Tabla14[[#This Row],[id]],Tabla2[],'aux buscarv'!G$1,FALSE)</f>
        <v>CARPAS SALUDABLES</v>
      </c>
      <c r="H2392" s="159" t="str">
        <f>VLOOKUP(Tabla14[[#This Row],[id]],Tabla2[],'aux buscarv'!H$1,FALSE)</f>
        <v>CABA</v>
      </c>
      <c r="I2392" s="159">
        <f>VLOOKUP(Tabla14[[#This Row],[id]],Tabla2[],'aux buscarv'!I$1,FALSE)</f>
        <v>116</v>
      </c>
      <c r="J2392" s="159" t="str">
        <f>VLOOKUP(Tabla14[[#This Row],[id]],Tabla2[],'aux buscarv'!J$1,FALSE)</f>
        <v>COMUNA 12</v>
      </c>
      <c r="K2392" s="159" t="str">
        <f>VLOOKUP(Tabla14[[#This Row],[id]],Tabla2[],'aux buscarv'!K$1,FALSE)</f>
        <v>VILLA PUEYRREDON</v>
      </c>
      <c r="L2392" s="159" t="str">
        <f>VLOOKUP(Tabla14[[#This Row],[id]],Tabla2[],'aux buscarv'!L$1,FALSE)</f>
        <v>INTI</v>
      </c>
      <c r="M2392" s="159" t="str">
        <f>VLOOKUP(Tabla14[[#This Row],[id]],Tabla2[],'aux buscarv'!M$1,FALSE)</f>
        <v>AV GRAL PAZ 5445</v>
      </c>
      <c r="N2392" s="160" t="str">
        <f>VLOOKUP(Tabla14[[#This Row],[id]],Tabla2[],'aux buscarv'!N$1,FALSE)</f>
        <v>https://goo.gl/maps/ym7prSa4bLBPPyex9</v>
      </c>
      <c r="O2392" t="s">
        <v>109</v>
      </c>
      <c r="P2392" s="161" t="s">
        <v>110</v>
      </c>
      <c r="Q2392" t="s">
        <v>120</v>
      </c>
      <c r="R2392" s="162">
        <v>2</v>
      </c>
    </row>
    <row r="2393" spans="1:18" x14ac:dyDescent="0.25">
      <c r="A2393" t="s">
        <v>1304</v>
      </c>
      <c r="B2393" s="158">
        <f>VLOOKUP(Tabla14[[#This Row],[id]],Tabla2[],'aux buscarv'!B$1,FALSE)</f>
        <v>45057</v>
      </c>
      <c r="C2393" s="159">
        <f>VLOOKUP(Tabla14[[#This Row],[id]],Tabla2[],'aux buscarv'!C$1,FALSE)</f>
        <v>11</v>
      </c>
      <c r="D2393" s="159">
        <f>VLOOKUP(Tabla14[[#This Row],[id]],Tabla2[],'aux buscarv'!D$1,FALSE)</f>
        <v>5</v>
      </c>
      <c r="E2393" s="159">
        <f>VLOOKUP(Tabla14[[#This Row],[id]],Tabla2[],'aux buscarv'!E$1,FALSE)</f>
        <v>2023</v>
      </c>
      <c r="F2393" s="159">
        <f>VLOOKUP(Tabla14[[#This Row],[id]],Tabla2[],'aux buscarv'!F$1,FALSE)</f>
        <v>20</v>
      </c>
      <c r="G2393" s="159" t="str">
        <f>VLOOKUP(Tabla14[[#This Row],[id]],Tabla2[],'aux buscarv'!G$1,FALSE)</f>
        <v>CARPAS SALUDABLES</v>
      </c>
      <c r="H2393" s="159" t="str">
        <f>VLOOKUP(Tabla14[[#This Row],[id]],Tabla2[],'aux buscarv'!H$1,FALSE)</f>
        <v>CABA</v>
      </c>
      <c r="I2393" s="159">
        <f>VLOOKUP(Tabla14[[#This Row],[id]],Tabla2[],'aux buscarv'!I$1,FALSE)</f>
        <v>116</v>
      </c>
      <c r="J2393" s="159" t="str">
        <f>VLOOKUP(Tabla14[[#This Row],[id]],Tabla2[],'aux buscarv'!J$1,FALSE)</f>
        <v>COMUNA 12</v>
      </c>
      <c r="K2393" s="159" t="str">
        <f>VLOOKUP(Tabla14[[#This Row],[id]],Tabla2[],'aux buscarv'!K$1,FALSE)</f>
        <v>VILLA PUEYRREDON</v>
      </c>
      <c r="L2393" s="159" t="str">
        <f>VLOOKUP(Tabla14[[#This Row],[id]],Tabla2[],'aux buscarv'!L$1,FALSE)</f>
        <v>INTI</v>
      </c>
      <c r="M2393" s="159" t="str">
        <f>VLOOKUP(Tabla14[[#This Row],[id]],Tabla2[],'aux buscarv'!M$1,FALSE)</f>
        <v>AV GRAL PAZ 5445</v>
      </c>
      <c r="N2393" s="160" t="str">
        <f>VLOOKUP(Tabla14[[#This Row],[id]],Tabla2[],'aux buscarv'!N$1,FALSE)</f>
        <v>https://goo.gl/maps/ym7prSa4bLBPPyex9</v>
      </c>
      <c r="O2393" t="s">
        <v>109</v>
      </c>
      <c r="P2393" s="161" t="s">
        <v>113</v>
      </c>
      <c r="Q2393" t="s">
        <v>112</v>
      </c>
      <c r="R2393" s="162">
        <v>39</v>
      </c>
    </row>
    <row r="2394" spans="1:18" x14ac:dyDescent="0.25">
      <c r="A2394" t="s">
        <v>1269</v>
      </c>
      <c r="B2394" s="158">
        <f>VLOOKUP(Tabla14[[#This Row],[id]],Tabla2[],'aux buscarv'!B$1,FALSE)</f>
        <v>45057</v>
      </c>
      <c r="C2394" s="159">
        <f>VLOOKUP(Tabla14[[#This Row],[id]],Tabla2[],'aux buscarv'!C$1,FALSE)</f>
        <v>11</v>
      </c>
      <c r="D2394" s="159">
        <f>VLOOKUP(Tabla14[[#This Row],[id]],Tabla2[],'aux buscarv'!D$1,FALSE)</f>
        <v>5</v>
      </c>
      <c r="E2394" s="159">
        <f>VLOOKUP(Tabla14[[#This Row],[id]],Tabla2[],'aux buscarv'!E$1,FALSE)</f>
        <v>2023</v>
      </c>
      <c r="F2394" s="159">
        <f>VLOOKUP(Tabla14[[#This Row],[id]],Tabla2[],'aux buscarv'!F$1,FALSE)</f>
        <v>20</v>
      </c>
      <c r="G2394" s="159" t="str">
        <f>VLOOKUP(Tabla14[[#This Row],[id]],Tabla2[],'aux buscarv'!G$1,FALSE)</f>
        <v>ESTAR</v>
      </c>
      <c r="H2394" s="159" t="str">
        <f>VLOOKUP(Tabla14[[#This Row],[id]],Tabla2[],'aux buscarv'!H$1,FALSE)</f>
        <v>BUENOS AIRES</v>
      </c>
      <c r="I2394" s="159">
        <f>VLOOKUP(Tabla14[[#This Row],[id]],Tabla2[],'aux buscarv'!I$1,FALSE)</f>
        <v>111</v>
      </c>
      <c r="J2394" s="159" t="str">
        <f>VLOOKUP(Tabla14[[#This Row],[id]],Tabla2[],'aux buscarv'!J$1,FALSE)</f>
        <v>PRESIDENTE PERON</v>
      </c>
      <c r="K2394" s="159" t="str">
        <f>VLOOKUP(Tabla14[[#This Row],[id]],Tabla2[],'aux buscarv'!K$1,FALSE)</f>
        <v>GUERNICA</v>
      </c>
      <c r="L2394" s="159" t="str">
        <f>VLOOKUP(Tabla14[[#This Row],[id]],Tabla2[],'aux buscarv'!L$1,FALSE)</f>
        <v>PLAZA LA H</v>
      </c>
      <c r="M2394" s="159" t="str">
        <f>VLOOKUP(Tabla14[[#This Row],[id]],Tabla2[],'aux buscarv'!M$1,FALSE)</f>
        <v>AV CRISOLOGO LARRALDE Y AV 37</v>
      </c>
      <c r="N2394" s="160" t="str">
        <f>VLOOKUP(Tabla14[[#This Row],[id]],Tabla2[],'aux buscarv'!N$1,FALSE)</f>
        <v>https://maps.app.goo.gl/7jKv6UEVRaKwdFAP6</v>
      </c>
      <c r="O2394" t="s">
        <v>109</v>
      </c>
      <c r="P2394" s="161" t="s">
        <v>110</v>
      </c>
      <c r="Q2394" t="s">
        <v>111</v>
      </c>
      <c r="R2394" s="162">
        <v>62</v>
      </c>
    </row>
    <row r="2395" spans="1:18" x14ac:dyDescent="0.25">
      <c r="A2395" t="s">
        <v>1269</v>
      </c>
      <c r="B2395" s="158">
        <f>VLOOKUP(Tabla14[[#This Row],[id]],Tabla2[],'aux buscarv'!B$1,FALSE)</f>
        <v>45057</v>
      </c>
      <c r="C2395" s="159">
        <f>VLOOKUP(Tabla14[[#This Row],[id]],Tabla2[],'aux buscarv'!C$1,FALSE)</f>
        <v>11</v>
      </c>
      <c r="D2395" s="159">
        <f>VLOOKUP(Tabla14[[#This Row],[id]],Tabla2[],'aux buscarv'!D$1,FALSE)</f>
        <v>5</v>
      </c>
      <c r="E2395" s="159">
        <f>VLOOKUP(Tabla14[[#This Row],[id]],Tabla2[],'aux buscarv'!E$1,FALSE)</f>
        <v>2023</v>
      </c>
      <c r="F2395" s="159">
        <f>VLOOKUP(Tabla14[[#This Row],[id]],Tabla2[],'aux buscarv'!F$1,FALSE)</f>
        <v>20</v>
      </c>
      <c r="G2395" s="159" t="str">
        <f>VLOOKUP(Tabla14[[#This Row],[id]],Tabla2[],'aux buscarv'!G$1,FALSE)</f>
        <v>ESTAR</v>
      </c>
      <c r="H2395" s="159" t="str">
        <f>VLOOKUP(Tabla14[[#This Row],[id]],Tabla2[],'aux buscarv'!H$1,FALSE)</f>
        <v>BUENOS AIRES</v>
      </c>
      <c r="I2395" s="159">
        <f>VLOOKUP(Tabla14[[#This Row],[id]],Tabla2[],'aux buscarv'!I$1,FALSE)</f>
        <v>111</v>
      </c>
      <c r="J2395" s="159" t="str">
        <f>VLOOKUP(Tabla14[[#This Row],[id]],Tabla2[],'aux buscarv'!J$1,FALSE)</f>
        <v>PRESIDENTE PERON</v>
      </c>
      <c r="K2395" s="159" t="str">
        <f>VLOOKUP(Tabla14[[#This Row],[id]],Tabla2[],'aux buscarv'!K$1,FALSE)</f>
        <v>GUERNICA</v>
      </c>
      <c r="L2395" s="159" t="str">
        <f>VLOOKUP(Tabla14[[#This Row],[id]],Tabla2[],'aux buscarv'!L$1,FALSE)</f>
        <v>PLAZA LA H</v>
      </c>
      <c r="M2395" s="159" t="str">
        <f>VLOOKUP(Tabla14[[#This Row],[id]],Tabla2[],'aux buscarv'!M$1,FALSE)</f>
        <v>AV CRISOLOGO LARRALDE Y AV 37</v>
      </c>
      <c r="N2395" s="160" t="str">
        <f>VLOOKUP(Tabla14[[#This Row],[id]],Tabla2[],'aux buscarv'!N$1,FALSE)</f>
        <v>https://maps.app.goo.gl/7jKv6UEVRaKwdFAP6</v>
      </c>
      <c r="O2395" t="s">
        <v>109</v>
      </c>
      <c r="P2395" s="161" t="s">
        <v>110</v>
      </c>
      <c r="Q2395" t="s">
        <v>112</v>
      </c>
      <c r="R2395" s="162">
        <v>116</v>
      </c>
    </row>
    <row r="2396" spans="1:18" x14ac:dyDescent="0.25">
      <c r="A2396" t="s">
        <v>1269</v>
      </c>
      <c r="B2396" s="158">
        <f>VLOOKUP(Tabla14[[#This Row],[id]],Tabla2[],'aux buscarv'!B$1,FALSE)</f>
        <v>45057</v>
      </c>
      <c r="C2396" s="159">
        <f>VLOOKUP(Tabla14[[#This Row],[id]],Tabla2[],'aux buscarv'!C$1,FALSE)</f>
        <v>11</v>
      </c>
      <c r="D2396" s="159">
        <f>VLOOKUP(Tabla14[[#This Row],[id]],Tabla2[],'aux buscarv'!D$1,FALSE)</f>
        <v>5</v>
      </c>
      <c r="E2396" s="159">
        <f>VLOOKUP(Tabla14[[#This Row],[id]],Tabla2[],'aux buscarv'!E$1,FALSE)</f>
        <v>2023</v>
      </c>
      <c r="F2396" s="159">
        <f>VLOOKUP(Tabla14[[#This Row],[id]],Tabla2[],'aux buscarv'!F$1,FALSE)</f>
        <v>20</v>
      </c>
      <c r="G2396" s="159" t="str">
        <f>VLOOKUP(Tabla14[[#This Row],[id]],Tabla2[],'aux buscarv'!G$1,FALSE)</f>
        <v>ESTAR</v>
      </c>
      <c r="H2396" s="159" t="str">
        <f>VLOOKUP(Tabla14[[#This Row],[id]],Tabla2[],'aux buscarv'!H$1,FALSE)</f>
        <v>BUENOS AIRES</v>
      </c>
      <c r="I2396" s="159">
        <f>VLOOKUP(Tabla14[[#This Row],[id]],Tabla2[],'aux buscarv'!I$1,FALSE)</f>
        <v>111</v>
      </c>
      <c r="J2396" s="159" t="str">
        <f>VLOOKUP(Tabla14[[#This Row],[id]],Tabla2[],'aux buscarv'!J$1,FALSE)</f>
        <v>PRESIDENTE PERON</v>
      </c>
      <c r="K2396" s="159" t="str">
        <f>VLOOKUP(Tabla14[[#This Row],[id]],Tabla2[],'aux buscarv'!K$1,FALSE)</f>
        <v>GUERNICA</v>
      </c>
      <c r="L2396" s="159" t="str">
        <f>VLOOKUP(Tabla14[[#This Row],[id]],Tabla2[],'aux buscarv'!L$1,FALSE)</f>
        <v>PLAZA LA H</v>
      </c>
      <c r="M2396" s="159" t="str">
        <f>VLOOKUP(Tabla14[[#This Row],[id]],Tabla2[],'aux buscarv'!M$1,FALSE)</f>
        <v>AV CRISOLOGO LARRALDE Y AV 37</v>
      </c>
      <c r="N2396" s="160" t="str">
        <f>VLOOKUP(Tabla14[[#This Row],[id]],Tabla2[],'aux buscarv'!N$1,FALSE)</f>
        <v>https://maps.app.goo.gl/7jKv6UEVRaKwdFAP6</v>
      </c>
      <c r="O2396" t="s">
        <v>109</v>
      </c>
      <c r="P2396" s="161" t="s">
        <v>110</v>
      </c>
      <c r="Q2396" t="s">
        <v>120</v>
      </c>
      <c r="R2396" s="162">
        <v>11</v>
      </c>
    </row>
    <row r="2397" spans="1:18" x14ac:dyDescent="0.25">
      <c r="A2397" t="s">
        <v>1269</v>
      </c>
      <c r="B2397" s="158">
        <f>VLOOKUP(Tabla14[[#This Row],[id]],Tabla2[],'aux buscarv'!B$1,FALSE)</f>
        <v>45057</v>
      </c>
      <c r="C2397" s="159">
        <f>VLOOKUP(Tabla14[[#This Row],[id]],Tabla2[],'aux buscarv'!C$1,FALSE)</f>
        <v>11</v>
      </c>
      <c r="D2397" s="159">
        <f>VLOOKUP(Tabla14[[#This Row],[id]],Tabla2[],'aux buscarv'!D$1,FALSE)</f>
        <v>5</v>
      </c>
      <c r="E2397" s="159">
        <f>VLOOKUP(Tabla14[[#This Row],[id]],Tabla2[],'aux buscarv'!E$1,FALSE)</f>
        <v>2023</v>
      </c>
      <c r="F2397" s="159">
        <f>VLOOKUP(Tabla14[[#This Row],[id]],Tabla2[],'aux buscarv'!F$1,FALSE)</f>
        <v>20</v>
      </c>
      <c r="G2397" s="159" t="str">
        <f>VLOOKUP(Tabla14[[#This Row],[id]],Tabla2[],'aux buscarv'!G$1,FALSE)</f>
        <v>ESTAR</v>
      </c>
      <c r="H2397" s="159" t="str">
        <f>VLOOKUP(Tabla14[[#This Row],[id]],Tabla2[],'aux buscarv'!H$1,FALSE)</f>
        <v>BUENOS AIRES</v>
      </c>
      <c r="I2397" s="159">
        <f>VLOOKUP(Tabla14[[#This Row],[id]],Tabla2[],'aux buscarv'!I$1,FALSE)</f>
        <v>111</v>
      </c>
      <c r="J2397" s="159" t="str">
        <f>VLOOKUP(Tabla14[[#This Row],[id]],Tabla2[],'aux buscarv'!J$1,FALSE)</f>
        <v>PRESIDENTE PERON</v>
      </c>
      <c r="K2397" s="159" t="str">
        <f>VLOOKUP(Tabla14[[#This Row],[id]],Tabla2[],'aux buscarv'!K$1,FALSE)</f>
        <v>GUERNICA</v>
      </c>
      <c r="L2397" s="159" t="str">
        <f>VLOOKUP(Tabla14[[#This Row],[id]],Tabla2[],'aux buscarv'!L$1,FALSE)</f>
        <v>PLAZA LA H</v>
      </c>
      <c r="M2397" s="159" t="str">
        <f>VLOOKUP(Tabla14[[#This Row],[id]],Tabla2[],'aux buscarv'!M$1,FALSE)</f>
        <v>AV CRISOLOGO LARRALDE Y AV 37</v>
      </c>
      <c r="N2397" s="160" t="str">
        <f>VLOOKUP(Tabla14[[#This Row],[id]],Tabla2[],'aux buscarv'!N$1,FALSE)</f>
        <v>https://maps.app.goo.gl/7jKv6UEVRaKwdFAP6</v>
      </c>
      <c r="O2397" t="s">
        <v>109</v>
      </c>
      <c r="P2397" s="161" t="s">
        <v>110</v>
      </c>
      <c r="Q2397" t="s">
        <v>121</v>
      </c>
      <c r="R2397" s="162">
        <v>21</v>
      </c>
    </row>
    <row r="2398" spans="1:18" x14ac:dyDescent="0.25">
      <c r="A2398" t="s">
        <v>1269</v>
      </c>
      <c r="B2398" s="158">
        <f>VLOOKUP(Tabla14[[#This Row],[id]],Tabla2[],'aux buscarv'!B$1,FALSE)</f>
        <v>45057</v>
      </c>
      <c r="C2398" s="159">
        <f>VLOOKUP(Tabla14[[#This Row],[id]],Tabla2[],'aux buscarv'!C$1,FALSE)</f>
        <v>11</v>
      </c>
      <c r="D2398" s="159">
        <f>VLOOKUP(Tabla14[[#This Row],[id]],Tabla2[],'aux buscarv'!D$1,FALSE)</f>
        <v>5</v>
      </c>
      <c r="E2398" s="159">
        <f>VLOOKUP(Tabla14[[#This Row],[id]],Tabla2[],'aux buscarv'!E$1,FALSE)</f>
        <v>2023</v>
      </c>
      <c r="F2398" s="159">
        <f>VLOOKUP(Tabla14[[#This Row],[id]],Tabla2[],'aux buscarv'!F$1,FALSE)</f>
        <v>20</v>
      </c>
      <c r="G2398" s="159" t="str">
        <f>VLOOKUP(Tabla14[[#This Row],[id]],Tabla2[],'aux buscarv'!G$1,FALSE)</f>
        <v>ESTAR</v>
      </c>
      <c r="H2398" s="159" t="str">
        <f>VLOOKUP(Tabla14[[#This Row],[id]],Tabla2[],'aux buscarv'!H$1,FALSE)</f>
        <v>BUENOS AIRES</v>
      </c>
      <c r="I2398" s="159">
        <f>VLOOKUP(Tabla14[[#This Row],[id]],Tabla2[],'aux buscarv'!I$1,FALSE)</f>
        <v>111</v>
      </c>
      <c r="J2398" s="159" t="str">
        <f>VLOOKUP(Tabla14[[#This Row],[id]],Tabla2[],'aux buscarv'!J$1,FALSE)</f>
        <v>PRESIDENTE PERON</v>
      </c>
      <c r="K2398" s="159" t="str">
        <f>VLOOKUP(Tabla14[[#This Row],[id]],Tabla2[],'aux buscarv'!K$1,FALSE)</f>
        <v>GUERNICA</v>
      </c>
      <c r="L2398" s="159" t="str">
        <f>VLOOKUP(Tabla14[[#This Row],[id]],Tabla2[],'aux buscarv'!L$1,FALSE)</f>
        <v>PLAZA LA H</v>
      </c>
      <c r="M2398" s="159" t="str">
        <f>VLOOKUP(Tabla14[[#This Row],[id]],Tabla2[],'aux buscarv'!M$1,FALSE)</f>
        <v>AV CRISOLOGO LARRALDE Y AV 37</v>
      </c>
      <c r="N2398" s="160" t="str">
        <f>VLOOKUP(Tabla14[[#This Row],[id]],Tabla2[],'aux buscarv'!N$1,FALSE)</f>
        <v>https://maps.app.goo.gl/7jKv6UEVRaKwdFAP6</v>
      </c>
      <c r="O2398" t="s">
        <v>109</v>
      </c>
      <c r="P2398" s="161" t="s">
        <v>113</v>
      </c>
      <c r="Q2398" t="s">
        <v>112</v>
      </c>
      <c r="R2398" s="162">
        <v>23</v>
      </c>
    </row>
    <row r="2399" spans="1:18" x14ac:dyDescent="0.25">
      <c r="A2399" t="s">
        <v>1269</v>
      </c>
      <c r="B2399" s="158">
        <f>VLOOKUP(Tabla14[[#This Row],[id]],Tabla2[],'aux buscarv'!B$1,FALSE)</f>
        <v>45057</v>
      </c>
      <c r="C2399" s="159">
        <f>VLOOKUP(Tabla14[[#This Row],[id]],Tabla2[],'aux buscarv'!C$1,FALSE)</f>
        <v>11</v>
      </c>
      <c r="D2399" s="159">
        <f>VLOOKUP(Tabla14[[#This Row],[id]],Tabla2[],'aux buscarv'!D$1,FALSE)</f>
        <v>5</v>
      </c>
      <c r="E2399" s="159">
        <f>VLOOKUP(Tabla14[[#This Row],[id]],Tabla2[],'aux buscarv'!E$1,FALSE)</f>
        <v>2023</v>
      </c>
      <c r="F2399" s="159">
        <f>VLOOKUP(Tabla14[[#This Row],[id]],Tabla2[],'aux buscarv'!F$1,FALSE)</f>
        <v>20</v>
      </c>
      <c r="G2399" s="159" t="str">
        <f>VLOOKUP(Tabla14[[#This Row],[id]],Tabla2[],'aux buscarv'!G$1,FALSE)</f>
        <v>ESTAR</v>
      </c>
      <c r="H2399" s="159" t="str">
        <f>VLOOKUP(Tabla14[[#This Row],[id]],Tabla2[],'aux buscarv'!H$1,FALSE)</f>
        <v>BUENOS AIRES</v>
      </c>
      <c r="I2399" s="159">
        <f>VLOOKUP(Tabla14[[#This Row],[id]],Tabla2[],'aux buscarv'!I$1,FALSE)</f>
        <v>111</v>
      </c>
      <c r="J2399" s="159" t="str">
        <f>VLOOKUP(Tabla14[[#This Row],[id]],Tabla2[],'aux buscarv'!J$1,FALSE)</f>
        <v>PRESIDENTE PERON</v>
      </c>
      <c r="K2399" s="159" t="str">
        <f>VLOOKUP(Tabla14[[#This Row],[id]],Tabla2[],'aux buscarv'!K$1,FALSE)</f>
        <v>GUERNICA</v>
      </c>
      <c r="L2399" s="159" t="str">
        <f>VLOOKUP(Tabla14[[#This Row],[id]],Tabla2[],'aux buscarv'!L$1,FALSE)</f>
        <v>PLAZA LA H</v>
      </c>
      <c r="M2399" s="159" t="str">
        <f>VLOOKUP(Tabla14[[#This Row],[id]],Tabla2[],'aux buscarv'!M$1,FALSE)</f>
        <v>AV CRISOLOGO LARRALDE Y AV 37</v>
      </c>
      <c r="N2399" s="160" t="str">
        <f>VLOOKUP(Tabla14[[#This Row],[id]],Tabla2[],'aux buscarv'!N$1,FALSE)</f>
        <v>https://maps.app.goo.gl/7jKv6UEVRaKwdFAP6</v>
      </c>
      <c r="O2399" t="s">
        <v>114</v>
      </c>
      <c r="P2399" s="161" t="s">
        <v>115</v>
      </c>
      <c r="Q2399" t="s">
        <v>111</v>
      </c>
      <c r="R2399" s="162">
        <v>24</v>
      </c>
    </row>
    <row r="2400" spans="1:18" x14ac:dyDescent="0.25">
      <c r="A2400" t="s">
        <v>1269</v>
      </c>
      <c r="B2400" s="158">
        <f>VLOOKUP(Tabla14[[#This Row],[id]],Tabla2[],'aux buscarv'!B$1,FALSE)</f>
        <v>45057</v>
      </c>
      <c r="C2400" s="159">
        <f>VLOOKUP(Tabla14[[#This Row],[id]],Tabla2[],'aux buscarv'!C$1,FALSE)</f>
        <v>11</v>
      </c>
      <c r="D2400" s="159">
        <f>VLOOKUP(Tabla14[[#This Row],[id]],Tabla2[],'aux buscarv'!D$1,FALSE)</f>
        <v>5</v>
      </c>
      <c r="E2400" s="159">
        <f>VLOOKUP(Tabla14[[#This Row],[id]],Tabla2[],'aux buscarv'!E$1,FALSE)</f>
        <v>2023</v>
      </c>
      <c r="F2400" s="159">
        <f>VLOOKUP(Tabla14[[#This Row],[id]],Tabla2[],'aux buscarv'!F$1,FALSE)</f>
        <v>20</v>
      </c>
      <c r="G2400" s="159" t="str">
        <f>VLOOKUP(Tabla14[[#This Row],[id]],Tabla2[],'aux buscarv'!G$1,FALSE)</f>
        <v>ESTAR</v>
      </c>
      <c r="H2400" s="159" t="str">
        <f>VLOOKUP(Tabla14[[#This Row],[id]],Tabla2[],'aux buscarv'!H$1,FALSE)</f>
        <v>BUENOS AIRES</v>
      </c>
      <c r="I2400" s="159">
        <f>VLOOKUP(Tabla14[[#This Row],[id]],Tabla2[],'aux buscarv'!I$1,FALSE)</f>
        <v>111</v>
      </c>
      <c r="J2400" s="159" t="str">
        <f>VLOOKUP(Tabla14[[#This Row],[id]],Tabla2[],'aux buscarv'!J$1,FALSE)</f>
        <v>PRESIDENTE PERON</v>
      </c>
      <c r="K2400" s="159" t="str">
        <f>VLOOKUP(Tabla14[[#This Row],[id]],Tabla2[],'aux buscarv'!K$1,FALSE)</f>
        <v>GUERNICA</v>
      </c>
      <c r="L2400" s="159" t="str">
        <f>VLOOKUP(Tabla14[[#This Row],[id]],Tabla2[],'aux buscarv'!L$1,FALSE)</f>
        <v>PLAZA LA H</v>
      </c>
      <c r="M2400" s="159" t="str">
        <f>VLOOKUP(Tabla14[[#This Row],[id]],Tabla2[],'aux buscarv'!M$1,FALSE)</f>
        <v>AV CRISOLOGO LARRALDE Y AV 37</v>
      </c>
      <c r="N2400" s="160" t="str">
        <f>VLOOKUP(Tabla14[[#This Row],[id]],Tabla2[],'aux buscarv'!N$1,FALSE)</f>
        <v>https://maps.app.goo.gl/7jKv6UEVRaKwdFAP6</v>
      </c>
      <c r="O2400" t="s">
        <v>114</v>
      </c>
      <c r="P2400" s="161" t="s">
        <v>123</v>
      </c>
      <c r="Q2400" t="s">
        <v>124</v>
      </c>
      <c r="R2400" s="162">
        <v>5</v>
      </c>
    </row>
    <row r="2401" spans="1:18" x14ac:dyDescent="0.25">
      <c r="A2401" t="s">
        <v>1269</v>
      </c>
      <c r="B2401" s="158">
        <f>VLOOKUP(Tabla14[[#This Row],[id]],Tabla2[],'aux buscarv'!B$1,FALSE)</f>
        <v>45057</v>
      </c>
      <c r="C2401" s="159">
        <f>VLOOKUP(Tabla14[[#This Row],[id]],Tabla2[],'aux buscarv'!C$1,FALSE)</f>
        <v>11</v>
      </c>
      <c r="D2401" s="159">
        <f>VLOOKUP(Tabla14[[#This Row],[id]],Tabla2[],'aux buscarv'!D$1,FALSE)</f>
        <v>5</v>
      </c>
      <c r="E2401" s="159">
        <f>VLOOKUP(Tabla14[[#This Row],[id]],Tabla2[],'aux buscarv'!E$1,FALSE)</f>
        <v>2023</v>
      </c>
      <c r="F2401" s="159">
        <f>VLOOKUP(Tabla14[[#This Row],[id]],Tabla2[],'aux buscarv'!F$1,FALSE)</f>
        <v>20</v>
      </c>
      <c r="G2401" s="159" t="str">
        <f>VLOOKUP(Tabla14[[#This Row],[id]],Tabla2[],'aux buscarv'!G$1,FALSE)</f>
        <v>ESTAR</v>
      </c>
      <c r="H2401" s="159" t="str">
        <f>VLOOKUP(Tabla14[[#This Row],[id]],Tabla2[],'aux buscarv'!H$1,FALSE)</f>
        <v>BUENOS AIRES</v>
      </c>
      <c r="I2401" s="159">
        <f>VLOOKUP(Tabla14[[#This Row],[id]],Tabla2[],'aux buscarv'!I$1,FALSE)</f>
        <v>111</v>
      </c>
      <c r="J2401" s="159" t="str">
        <f>VLOOKUP(Tabla14[[#This Row],[id]],Tabla2[],'aux buscarv'!J$1,FALSE)</f>
        <v>PRESIDENTE PERON</v>
      </c>
      <c r="K2401" s="159" t="str">
        <f>VLOOKUP(Tabla14[[#This Row],[id]],Tabla2[],'aux buscarv'!K$1,FALSE)</f>
        <v>GUERNICA</v>
      </c>
      <c r="L2401" s="159" t="str">
        <f>VLOOKUP(Tabla14[[#This Row],[id]],Tabla2[],'aux buscarv'!L$1,FALSE)</f>
        <v>PLAZA LA H</v>
      </c>
      <c r="M2401" s="159" t="str">
        <f>VLOOKUP(Tabla14[[#This Row],[id]],Tabla2[],'aux buscarv'!M$1,FALSE)</f>
        <v>AV CRISOLOGO LARRALDE Y AV 37</v>
      </c>
      <c r="N2401" s="160" t="str">
        <f>VLOOKUP(Tabla14[[#This Row],[id]],Tabla2[],'aux buscarv'!N$1,FALSE)</f>
        <v>https://maps.app.goo.gl/7jKv6UEVRaKwdFAP6</v>
      </c>
      <c r="O2401" t="s">
        <v>114</v>
      </c>
      <c r="P2401" s="161" t="s">
        <v>123</v>
      </c>
      <c r="Q2401" t="s">
        <v>111</v>
      </c>
      <c r="R2401" s="162">
        <v>63</v>
      </c>
    </row>
    <row r="2402" spans="1:18" x14ac:dyDescent="0.25">
      <c r="A2402" t="s">
        <v>1269</v>
      </c>
      <c r="B2402" s="158">
        <f>VLOOKUP(Tabla14[[#This Row],[id]],Tabla2[],'aux buscarv'!B$1,FALSE)</f>
        <v>45057</v>
      </c>
      <c r="C2402" s="159">
        <f>VLOOKUP(Tabla14[[#This Row],[id]],Tabla2[],'aux buscarv'!C$1,FALSE)</f>
        <v>11</v>
      </c>
      <c r="D2402" s="159">
        <f>VLOOKUP(Tabla14[[#This Row],[id]],Tabla2[],'aux buscarv'!D$1,FALSE)</f>
        <v>5</v>
      </c>
      <c r="E2402" s="159">
        <f>VLOOKUP(Tabla14[[#This Row],[id]],Tabla2[],'aux buscarv'!E$1,FALSE)</f>
        <v>2023</v>
      </c>
      <c r="F2402" s="159">
        <f>VLOOKUP(Tabla14[[#This Row],[id]],Tabla2[],'aux buscarv'!F$1,FALSE)</f>
        <v>20</v>
      </c>
      <c r="G2402" s="159" t="str">
        <f>VLOOKUP(Tabla14[[#This Row],[id]],Tabla2[],'aux buscarv'!G$1,FALSE)</f>
        <v>ESTAR</v>
      </c>
      <c r="H2402" s="159" t="str">
        <f>VLOOKUP(Tabla14[[#This Row],[id]],Tabla2[],'aux buscarv'!H$1,FALSE)</f>
        <v>BUENOS AIRES</v>
      </c>
      <c r="I2402" s="159">
        <f>VLOOKUP(Tabla14[[#This Row],[id]],Tabla2[],'aux buscarv'!I$1,FALSE)</f>
        <v>111</v>
      </c>
      <c r="J2402" s="159" t="str">
        <f>VLOOKUP(Tabla14[[#This Row],[id]],Tabla2[],'aux buscarv'!J$1,FALSE)</f>
        <v>PRESIDENTE PERON</v>
      </c>
      <c r="K2402" s="159" t="str">
        <f>VLOOKUP(Tabla14[[#This Row],[id]],Tabla2[],'aux buscarv'!K$1,FALSE)</f>
        <v>GUERNICA</v>
      </c>
      <c r="L2402" s="159" t="str">
        <f>VLOOKUP(Tabla14[[#This Row],[id]],Tabla2[],'aux buscarv'!L$1,FALSE)</f>
        <v>PLAZA LA H</v>
      </c>
      <c r="M2402" s="159" t="str">
        <f>VLOOKUP(Tabla14[[#This Row],[id]],Tabla2[],'aux buscarv'!M$1,FALSE)</f>
        <v>AV CRISOLOGO LARRALDE Y AV 37</v>
      </c>
      <c r="N2402" s="160" t="str">
        <f>VLOOKUP(Tabla14[[#This Row],[id]],Tabla2[],'aux buscarv'!N$1,FALSE)</f>
        <v>https://maps.app.goo.gl/7jKv6UEVRaKwdFAP6</v>
      </c>
      <c r="O2402" t="s">
        <v>129</v>
      </c>
      <c r="P2402" s="161" t="s">
        <v>1022</v>
      </c>
      <c r="Q2402" t="s">
        <v>111</v>
      </c>
      <c r="R2402" s="162">
        <v>19</v>
      </c>
    </row>
    <row r="2403" spans="1:18" x14ac:dyDescent="0.25">
      <c r="A2403" t="s">
        <v>1269</v>
      </c>
      <c r="B2403" s="158">
        <f>VLOOKUP(Tabla14[[#This Row],[id]],Tabla2[],'aux buscarv'!B$1,FALSE)</f>
        <v>45057</v>
      </c>
      <c r="C2403" s="159">
        <f>VLOOKUP(Tabla14[[#This Row],[id]],Tabla2[],'aux buscarv'!C$1,FALSE)</f>
        <v>11</v>
      </c>
      <c r="D2403" s="159">
        <f>VLOOKUP(Tabla14[[#This Row],[id]],Tabla2[],'aux buscarv'!D$1,FALSE)</f>
        <v>5</v>
      </c>
      <c r="E2403" s="159">
        <f>VLOOKUP(Tabla14[[#This Row],[id]],Tabla2[],'aux buscarv'!E$1,FALSE)</f>
        <v>2023</v>
      </c>
      <c r="F2403" s="159">
        <f>VLOOKUP(Tabla14[[#This Row],[id]],Tabla2[],'aux buscarv'!F$1,FALSE)</f>
        <v>20</v>
      </c>
      <c r="G2403" s="159" t="str">
        <f>VLOOKUP(Tabla14[[#This Row],[id]],Tabla2[],'aux buscarv'!G$1,FALSE)</f>
        <v>ESTAR</v>
      </c>
      <c r="H2403" s="159" t="str">
        <f>VLOOKUP(Tabla14[[#This Row],[id]],Tabla2[],'aux buscarv'!H$1,FALSE)</f>
        <v>BUENOS AIRES</v>
      </c>
      <c r="I2403" s="159">
        <f>VLOOKUP(Tabla14[[#This Row],[id]],Tabla2[],'aux buscarv'!I$1,FALSE)</f>
        <v>111</v>
      </c>
      <c r="J2403" s="159" t="str">
        <f>VLOOKUP(Tabla14[[#This Row],[id]],Tabla2[],'aux buscarv'!J$1,FALSE)</f>
        <v>PRESIDENTE PERON</v>
      </c>
      <c r="K2403" s="159" t="str">
        <f>VLOOKUP(Tabla14[[#This Row],[id]],Tabla2[],'aux buscarv'!K$1,FALSE)</f>
        <v>GUERNICA</v>
      </c>
      <c r="L2403" s="159" t="str">
        <f>VLOOKUP(Tabla14[[#This Row],[id]],Tabla2[],'aux buscarv'!L$1,FALSE)</f>
        <v>PLAZA LA H</v>
      </c>
      <c r="M2403" s="159" t="str">
        <f>VLOOKUP(Tabla14[[#This Row],[id]],Tabla2[],'aux buscarv'!M$1,FALSE)</f>
        <v>AV CRISOLOGO LARRALDE Y AV 37</v>
      </c>
      <c r="N2403" s="160" t="str">
        <f>VLOOKUP(Tabla14[[#This Row],[id]],Tabla2[],'aux buscarv'!N$1,FALSE)</f>
        <v>https://maps.app.goo.gl/7jKv6UEVRaKwdFAP6</v>
      </c>
      <c r="O2403" t="s">
        <v>129</v>
      </c>
      <c r="P2403" s="161" t="s">
        <v>1022</v>
      </c>
      <c r="Q2403" t="s">
        <v>131</v>
      </c>
      <c r="R2403" s="162">
        <v>9</v>
      </c>
    </row>
    <row r="2404" spans="1:18" x14ac:dyDescent="0.25">
      <c r="A2404" t="s">
        <v>1269</v>
      </c>
      <c r="B2404" s="158">
        <f>VLOOKUP(Tabla14[[#This Row],[id]],Tabla2[],'aux buscarv'!B$1,FALSE)</f>
        <v>45057</v>
      </c>
      <c r="C2404" s="159">
        <f>VLOOKUP(Tabla14[[#This Row],[id]],Tabla2[],'aux buscarv'!C$1,FALSE)</f>
        <v>11</v>
      </c>
      <c r="D2404" s="159">
        <f>VLOOKUP(Tabla14[[#This Row],[id]],Tabla2[],'aux buscarv'!D$1,FALSE)</f>
        <v>5</v>
      </c>
      <c r="E2404" s="159">
        <f>VLOOKUP(Tabla14[[#This Row],[id]],Tabla2[],'aux buscarv'!E$1,FALSE)</f>
        <v>2023</v>
      </c>
      <c r="F2404" s="159">
        <f>VLOOKUP(Tabla14[[#This Row],[id]],Tabla2[],'aux buscarv'!F$1,FALSE)</f>
        <v>20</v>
      </c>
      <c r="G2404" s="159" t="str">
        <f>VLOOKUP(Tabla14[[#This Row],[id]],Tabla2[],'aux buscarv'!G$1,FALSE)</f>
        <v>ESTAR</v>
      </c>
      <c r="H2404" s="159" t="str">
        <f>VLOOKUP(Tabla14[[#This Row],[id]],Tabla2[],'aux buscarv'!H$1,FALSE)</f>
        <v>BUENOS AIRES</v>
      </c>
      <c r="I2404" s="159">
        <f>VLOOKUP(Tabla14[[#This Row],[id]],Tabla2[],'aux buscarv'!I$1,FALSE)</f>
        <v>111</v>
      </c>
      <c r="J2404" s="159" t="str">
        <f>VLOOKUP(Tabla14[[#This Row],[id]],Tabla2[],'aux buscarv'!J$1,FALSE)</f>
        <v>PRESIDENTE PERON</v>
      </c>
      <c r="K2404" s="159" t="str">
        <f>VLOOKUP(Tabla14[[#This Row],[id]],Tabla2[],'aux buscarv'!K$1,FALSE)</f>
        <v>GUERNICA</v>
      </c>
      <c r="L2404" s="159" t="str">
        <f>VLOOKUP(Tabla14[[#This Row],[id]],Tabla2[],'aux buscarv'!L$1,FALSE)</f>
        <v>PLAZA LA H</v>
      </c>
      <c r="M2404" s="159" t="str">
        <f>VLOOKUP(Tabla14[[#This Row],[id]],Tabla2[],'aux buscarv'!M$1,FALSE)</f>
        <v>AV CRISOLOGO LARRALDE Y AV 37</v>
      </c>
      <c r="N2404" s="160" t="str">
        <f>VLOOKUP(Tabla14[[#This Row],[id]],Tabla2[],'aux buscarv'!N$1,FALSE)</f>
        <v>https://maps.app.goo.gl/7jKv6UEVRaKwdFAP6</v>
      </c>
      <c r="O2404" t="s">
        <v>129</v>
      </c>
      <c r="P2404" s="161" t="s">
        <v>1022</v>
      </c>
      <c r="Q2404" t="s">
        <v>132</v>
      </c>
      <c r="R2404" s="162">
        <v>5</v>
      </c>
    </row>
    <row r="2405" spans="1:18" x14ac:dyDescent="0.25">
      <c r="A2405" t="s">
        <v>1269</v>
      </c>
      <c r="B2405" s="158">
        <f>VLOOKUP(Tabla14[[#This Row],[id]],Tabla2[],'aux buscarv'!B$1,FALSE)</f>
        <v>45057</v>
      </c>
      <c r="C2405" s="159">
        <f>VLOOKUP(Tabla14[[#This Row],[id]],Tabla2[],'aux buscarv'!C$1,FALSE)</f>
        <v>11</v>
      </c>
      <c r="D2405" s="159">
        <f>VLOOKUP(Tabla14[[#This Row],[id]],Tabla2[],'aux buscarv'!D$1,FALSE)</f>
        <v>5</v>
      </c>
      <c r="E2405" s="159">
        <f>VLOOKUP(Tabla14[[#This Row],[id]],Tabla2[],'aux buscarv'!E$1,FALSE)</f>
        <v>2023</v>
      </c>
      <c r="F2405" s="159">
        <f>VLOOKUP(Tabla14[[#This Row],[id]],Tabla2[],'aux buscarv'!F$1,FALSE)</f>
        <v>20</v>
      </c>
      <c r="G2405" s="159" t="str">
        <f>VLOOKUP(Tabla14[[#This Row],[id]],Tabla2[],'aux buscarv'!G$1,FALSE)</f>
        <v>ESTAR</v>
      </c>
      <c r="H2405" s="159" t="str">
        <f>VLOOKUP(Tabla14[[#This Row],[id]],Tabla2[],'aux buscarv'!H$1,FALSE)</f>
        <v>BUENOS AIRES</v>
      </c>
      <c r="I2405" s="159">
        <f>VLOOKUP(Tabla14[[#This Row],[id]],Tabla2[],'aux buscarv'!I$1,FALSE)</f>
        <v>111</v>
      </c>
      <c r="J2405" s="159" t="str">
        <f>VLOOKUP(Tabla14[[#This Row],[id]],Tabla2[],'aux buscarv'!J$1,FALSE)</f>
        <v>PRESIDENTE PERON</v>
      </c>
      <c r="K2405" s="159" t="str">
        <f>VLOOKUP(Tabla14[[#This Row],[id]],Tabla2[],'aux buscarv'!K$1,FALSE)</f>
        <v>GUERNICA</v>
      </c>
      <c r="L2405" s="159" t="str">
        <f>VLOOKUP(Tabla14[[#This Row],[id]],Tabla2[],'aux buscarv'!L$1,FALSE)</f>
        <v>PLAZA LA H</v>
      </c>
      <c r="M2405" s="159" t="str">
        <f>VLOOKUP(Tabla14[[#This Row],[id]],Tabla2[],'aux buscarv'!M$1,FALSE)</f>
        <v>AV CRISOLOGO LARRALDE Y AV 37</v>
      </c>
      <c r="N2405" s="160" t="str">
        <f>VLOOKUP(Tabla14[[#This Row],[id]],Tabla2[],'aux buscarv'!N$1,FALSE)</f>
        <v>https://maps.app.goo.gl/7jKv6UEVRaKwdFAP6</v>
      </c>
      <c r="O2405" t="s">
        <v>129</v>
      </c>
      <c r="P2405" s="161" t="s">
        <v>1022</v>
      </c>
      <c r="Q2405" t="s">
        <v>133</v>
      </c>
      <c r="R2405" s="162">
        <v>5</v>
      </c>
    </row>
    <row r="2406" spans="1:18" x14ac:dyDescent="0.25">
      <c r="A2406" t="s">
        <v>1269</v>
      </c>
      <c r="B2406" s="158">
        <f>VLOOKUP(Tabla14[[#This Row],[id]],Tabla2[],'aux buscarv'!B$1,FALSE)</f>
        <v>45057</v>
      </c>
      <c r="C2406" s="159">
        <f>VLOOKUP(Tabla14[[#This Row],[id]],Tabla2[],'aux buscarv'!C$1,FALSE)</f>
        <v>11</v>
      </c>
      <c r="D2406" s="159">
        <f>VLOOKUP(Tabla14[[#This Row],[id]],Tabla2[],'aux buscarv'!D$1,FALSE)</f>
        <v>5</v>
      </c>
      <c r="E2406" s="159">
        <f>VLOOKUP(Tabla14[[#This Row],[id]],Tabla2[],'aux buscarv'!E$1,FALSE)</f>
        <v>2023</v>
      </c>
      <c r="F2406" s="159">
        <f>VLOOKUP(Tabla14[[#This Row],[id]],Tabla2[],'aux buscarv'!F$1,FALSE)</f>
        <v>20</v>
      </c>
      <c r="G2406" s="159" t="str">
        <f>VLOOKUP(Tabla14[[#This Row],[id]],Tabla2[],'aux buscarv'!G$1,FALSE)</f>
        <v>ESTAR</v>
      </c>
      <c r="H2406" s="159" t="str">
        <f>VLOOKUP(Tabla14[[#This Row],[id]],Tabla2[],'aux buscarv'!H$1,FALSE)</f>
        <v>BUENOS AIRES</v>
      </c>
      <c r="I2406" s="159">
        <f>VLOOKUP(Tabla14[[#This Row],[id]],Tabla2[],'aux buscarv'!I$1,FALSE)</f>
        <v>111</v>
      </c>
      <c r="J2406" s="159" t="str">
        <f>VLOOKUP(Tabla14[[#This Row],[id]],Tabla2[],'aux buscarv'!J$1,FALSE)</f>
        <v>PRESIDENTE PERON</v>
      </c>
      <c r="K2406" s="159" t="str">
        <f>VLOOKUP(Tabla14[[#This Row],[id]],Tabla2[],'aux buscarv'!K$1,FALSE)</f>
        <v>GUERNICA</v>
      </c>
      <c r="L2406" s="159" t="str">
        <f>VLOOKUP(Tabla14[[#This Row],[id]],Tabla2[],'aux buscarv'!L$1,FALSE)</f>
        <v>PLAZA LA H</v>
      </c>
      <c r="M2406" s="159" t="str">
        <f>VLOOKUP(Tabla14[[#This Row],[id]],Tabla2[],'aux buscarv'!M$1,FALSE)</f>
        <v>AV CRISOLOGO LARRALDE Y AV 37</v>
      </c>
      <c r="N2406" s="160" t="str">
        <f>VLOOKUP(Tabla14[[#This Row],[id]],Tabla2[],'aux buscarv'!N$1,FALSE)</f>
        <v>https://maps.app.goo.gl/7jKv6UEVRaKwdFAP6</v>
      </c>
      <c r="O2406" t="s">
        <v>129</v>
      </c>
      <c r="P2406" s="161" t="s">
        <v>1022</v>
      </c>
      <c r="Q2406" t="s">
        <v>134</v>
      </c>
      <c r="R2406" s="162">
        <v>2</v>
      </c>
    </row>
    <row r="2407" spans="1:18" x14ac:dyDescent="0.25">
      <c r="A2407" t="s">
        <v>1269</v>
      </c>
      <c r="B2407" s="158">
        <f>VLOOKUP(Tabla14[[#This Row],[id]],Tabla2[],'aux buscarv'!B$1,FALSE)</f>
        <v>45057</v>
      </c>
      <c r="C2407" s="159">
        <f>VLOOKUP(Tabla14[[#This Row],[id]],Tabla2[],'aux buscarv'!C$1,FALSE)</f>
        <v>11</v>
      </c>
      <c r="D2407" s="159">
        <f>VLOOKUP(Tabla14[[#This Row],[id]],Tabla2[],'aux buscarv'!D$1,FALSE)</f>
        <v>5</v>
      </c>
      <c r="E2407" s="159">
        <f>VLOOKUP(Tabla14[[#This Row],[id]],Tabla2[],'aux buscarv'!E$1,FALSE)</f>
        <v>2023</v>
      </c>
      <c r="F2407" s="159">
        <f>VLOOKUP(Tabla14[[#This Row],[id]],Tabla2[],'aux buscarv'!F$1,FALSE)</f>
        <v>20</v>
      </c>
      <c r="G2407" s="159" t="str">
        <f>VLOOKUP(Tabla14[[#This Row],[id]],Tabla2[],'aux buscarv'!G$1,FALSE)</f>
        <v>ESTAR</v>
      </c>
      <c r="H2407" s="159" t="str">
        <f>VLOOKUP(Tabla14[[#This Row],[id]],Tabla2[],'aux buscarv'!H$1,FALSE)</f>
        <v>BUENOS AIRES</v>
      </c>
      <c r="I2407" s="159">
        <f>VLOOKUP(Tabla14[[#This Row],[id]],Tabla2[],'aux buscarv'!I$1,FALSE)</f>
        <v>111</v>
      </c>
      <c r="J2407" s="159" t="str">
        <f>VLOOKUP(Tabla14[[#This Row],[id]],Tabla2[],'aux buscarv'!J$1,FALSE)</f>
        <v>PRESIDENTE PERON</v>
      </c>
      <c r="K2407" s="159" t="str">
        <f>VLOOKUP(Tabla14[[#This Row],[id]],Tabla2[],'aux buscarv'!K$1,FALSE)</f>
        <v>GUERNICA</v>
      </c>
      <c r="L2407" s="159" t="str">
        <f>VLOOKUP(Tabla14[[#This Row],[id]],Tabla2[],'aux buscarv'!L$1,FALSE)</f>
        <v>PLAZA LA H</v>
      </c>
      <c r="M2407" s="159" t="str">
        <f>VLOOKUP(Tabla14[[#This Row],[id]],Tabla2[],'aux buscarv'!M$1,FALSE)</f>
        <v>AV CRISOLOGO LARRALDE Y AV 37</v>
      </c>
      <c r="N2407" s="160" t="str">
        <f>VLOOKUP(Tabla14[[#This Row],[id]],Tabla2[],'aux buscarv'!N$1,FALSE)</f>
        <v>https://maps.app.goo.gl/7jKv6UEVRaKwdFAP6</v>
      </c>
      <c r="O2407" t="s">
        <v>129</v>
      </c>
      <c r="P2407" s="161" t="s">
        <v>1023</v>
      </c>
      <c r="Q2407" t="s">
        <v>111</v>
      </c>
      <c r="R2407" s="162">
        <v>16</v>
      </c>
    </row>
    <row r="2408" spans="1:18" x14ac:dyDescent="0.25">
      <c r="A2408" t="s">
        <v>1269</v>
      </c>
      <c r="B2408" s="158">
        <f>VLOOKUP(Tabla14[[#This Row],[id]],Tabla2[],'aux buscarv'!B$1,FALSE)</f>
        <v>45057</v>
      </c>
      <c r="C2408" s="159">
        <f>VLOOKUP(Tabla14[[#This Row],[id]],Tabla2[],'aux buscarv'!C$1,FALSE)</f>
        <v>11</v>
      </c>
      <c r="D2408" s="159">
        <f>VLOOKUP(Tabla14[[#This Row],[id]],Tabla2[],'aux buscarv'!D$1,FALSE)</f>
        <v>5</v>
      </c>
      <c r="E2408" s="159">
        <f>VLOOKUP(Tabla14[[#This Row],[id]],Tabla2[],'aux buscarv'!E$1,FALSE)</f>
        <v>2023</v>
      </c>
      <c r="F2408" s="159">
        <f>VLOOKUP(Tabla14[[#This Row],[id]],Tabla2[],'aux buscarv'!F$1,FALSE)</f>
        <v>20</v>
      </c>
      <c r="G2408" s="159" t="str">
        <f>VLOOKUP(Tabla14[[#This Row],[id]],Tabla2[],'aux buscarv'!G$1,FALSE)</f>
        <v>ESTAR</v>
      </c>
      <c r="H2408" s="159" t="str">
        <f>VLOOKUP(Tabla14[[#This Row],[id]],Tabla2[],'aux buscarv'!H$1,FALSE)</f>
        <v>BUENOS AIRES</v>
      </c>
      <c r="I2408" s="159">
        <f>VLOOKUP(Tabla14[[#This Row],[id]],Tabla2[],'aux buscarv'!I$1,FALSE)</f>
        <v>111</v>
      </c>
      <c r="J2408" s="159" t="str">
        <f>VLOOKUP(Tabla14[[#This Row],[id]],Tabla2[],'aux buscarv'!J$1,FALSE)</f>
        <v>PRESIDENTE PERON</v>
      </c>
      <c r="K2408" s="159" t="str">
        <f>VLOOKUP(Tabla14[[#This Row],[id]],Tabla2[],'aux buscarv'!K$1,FALSE)</f>
        <v>GUERNICA</v>
      </c>
      <c r="L2408" s="159" t="str">
        <f>VLOOKUP(Tabla14[[#This Row],[id]],Tabla2[],'aux buscarv'!L$1,FALSE)</f>
        <v>PLAZA LA H</v>
      </c>
      <c r="M2408" s="159" t="str">
        <f>VLOOKUP(Tabla14[[#This Row],[id]],Tabla2[],'aux buscarv'!M$1,FALSE)</f>
        <v>AV CRISOLOGO LARRALDE Y AV 37</v>
      </c>
      <c r="N2408" s="160" t="str">
        <f>VLOOKUP(Tabla14[[#This Row],[id]],Tabla2[],'aux buscarv'!N$1,FALSE)</f>
        <v>https://maps.app.goo.gl/7jKv6UEVRaKwdFAP6</v>
      </c>
      <c r="O2408" t="s">
        <v>129</v>
      </c>
      <c r="P2408" s="161" t="s">
        <v>1024</v>
      </c>
      <c r="Q2408" t="s">
        <v>111</v>
      </c>
      <c r="R2408" s="162">
        <v>4</v>
      </c>
    </row>
    <row r="2409" spans="1:18" x14ac:dyDescent="0.25">
      <c r="A2409" t="s">
        <v>1269</v>
      </c>
      <c r="B2409" s="158">
        <f>VLOOKUP(Tabla14[[#This Row],[id]],Tabla2[],'aux buscarv'!B$1,FALSE)</f>
        <v>45057</v>
      </c>
      <c r="C2409" s="159">
        <f>VLOOKUP(Tabla14[[#This Row],[id]],Tabla2[],'aux buscarv'!C$1,FALSE)</f>
        <v>11</v>
      </c>
      <c r="D2409" s="159">
        <f>VLOOKUP(Tabla14[[#This Row],[id]],Tabla2[],'aux buscarv'!D$1,FALSE)</f>
        <v>5</v>
      </c>
      <c r="E2409" s="159">
        <f>VLOOKUP(Tabla14[[#This Row],[id]],Tabla2[],'aux buscarv'!E$1,FALSE)</f>
        <v>2023</v>
      </c>
      <c r="F2409" s="159">
        <f>VLOOKUP(Tabla14[[#This Row],[id]],Tabla2[],'aux buscarv'!F$1,FALSE)</f>
        <v>20</v>
      </c>
      <c r="G2409" s="159" t="str">
        <f>VLOOKUP(Tabla14[[#This Row],[id]],Tabla2[],'aux buscarv'!G$1,FALSE)</f>
        <v>ESTAR</v>
      </c>
      <c r="H2409" s="159" t="str">
        <f>VLOOKUP(Tabla14[[#This Row],[id]],Tabla2[],'aux buscarv'!H$1,FALSE)</f>
        <v>BUENOS AIRES</v>
      </c>
      <c r="I2409" s="159">
        <f>VLOOKUP(Tabla14[[#This Row],[id]],Tabla2[],'aux buscarv'!I$1,FALSE)</f>
        <v>111</v>
      </c>
      <c r="J2409" s="159" t="str">
        <f>VLOOKUP(Tabla14[[#This Row],[id]],Tabla2[],'aux buscarv'!J$1,FALSE)</f>
        <v>PRESIDENTE PERON</v>
      </c>
      <c r="K2409" s="159" t="str">
        <f>VLOOKUP(Tabla14[[#This Row],[id]],Tabla2[],'aux buscarv'!K$1,FALSE)</f>
        <v>GUERNICA</v>
      </c>
      <c r="L2409" s="159" t="str">
        <f>VLOOKUP(Tabla14[[#This Row],[id]],Tabla2[],'aux buscarv'!L$1,FALSE)</f>
        <v>PLAZA LA H</v>
      </c>
      <c r="M2409" s="159" t="str">
        <f>VLOOKUP(Tabla14[[#This Row],[id]],Tabla2[],'aux buscarv'!M$1,FALSE)</f>
        <v>AV CRISOLOGO LARRALDE Y AV 37</v>
      </c>
      <c r="N2409" s="160" t="str">
        <f>VLOOKUP(Tabla14[[#This Row],[id]],Tabla2[],'aux buscarv'!N$1,FALSE)</f>
        <v>https://maps.app.goo.gl/7jKv6UEVRaKwdFAP6</v>
      </c>
      <c r="O2409" t="s">
        <v>129</v>
      </c>
      <c r="P2409" s="161" t="s">
        <v>1025</v>
      </c>
      <c r="Q2409" t="s">
        <v>111</v>
      </c>
      <c r="R2409" s="162">
        <v>64</v>
      </c>
    </row>
    <row r="2410" spans="1:18" x14ac:dyDescent="0.25">
      <c r="A2410" t="s">
        <v>1269</v>
      </c>
      <c r="B2410" s="158">
        <f>VLOOKUP(Tabla14[[#This Row],[id]],Tabla2[],'aux buscarv'!B$1,FALSE)</f>
        <v>45057</v>
      </c>
      <c r="C2410" s="159">
        <f>VLOOKUP(Tabla14[[#This Row],[id]],Tabla2[],'aux buscarv'!C$1,FALSE)</f>
        <v>11</v>
      </c>
      <c r="D2410" s="159">
        <f>VLOOKUP(Tabla14[[#This Row],[id]],Tabla2[],'aux buscarv'!D$1,FALSE)</f>
        <v>5</v>
      </c>
      <c r="E2410" s="159">
        <f>VLOOKUP(Tabla14[[#This Row],[id]],Tabla2[],'aux buscarv'!E$1,FALSE)</f>
        <v>2023</v>
      </c>
      <c r="F2410" s="159">
        <f>VLOOKUP(Tabla14[[#This Row],[id]],Tabla2[],'aux buscarv'!F$1,FALSE)</f>
        <v>20</v>
      </c>
      <c r="G2410" s="159" t="str">
        <f>VLOOKUP(Tabla14[[#This Row],[id]],Tabla2[],'aux buscarv'!G$1,FALSE)</f>
        <v>ESTAR</v>
      </c>
      <c r="H2410" s="159" t="str">
        <f>VLOOKUP(Tabla14[[#This Row],[id]],Tabla2[],'aux buscarv'!H$1,FALSE)</f>
        <v>BUENOS AIRES</v>
      </c>
      <c r="I2410" s="159">
        <f>VLOOKUP(Tabla14[[#This Row],[id]],Tabla2[],'aux buscarv'!I$1,FALSE)</f>
        <v>111</v>
      </c>
      <c r="J2410" s="159" t="str">
        <f>VLOOKUP(Tabla14[[#This Row],[id]],Tabla2[],'aux buscarv'!J$1,FALSE)</f>
        <v>PRESIDENTE PERON</v>
      </c>
      <c r="K2410" s="159" t="str">
        <f>VLOOKUP(Tabla14[[#This Row],[id]],Tabla2[],'aux buscarv'!K$1,FALSE)</f>
        <v>GUERNICA</v>
      </c>
      <c r="L2410" s="159" t="str">
        <f>VLOOKUP(Tabla14[[#This Row],[id]],Tabla2[],'aux buscarv'!L$1,FALSE)</f>
        <v>PLAZA LA H</v>
      </c>
      <c r="M2410" s="159" t="str">
        <f>VLOOKUP(Tabla14[[#This Row],[id]],Tabla2[],'aux buscarv'!M$1,FALSE)</f>
        <v>AV CRISOLOGO LARRALDE Y AV 37</v>
      </c>
      <c r="N2410" s="160" t="str">
        <f>VLOOKUP(Tabla14[[#This Row],[id]],Tabla2[],'aux buscarv'!N$1,FALSE)</f>
        <v>https://maps.app.goo.gl/7jKv6UEVRaKwdFAP6</v>
      </c>
      <c r="O2410" t="s">
        <v>129</v>
      </c>
      <c r="P2410" s="161" t="s">
        <v>137</v>
      </c>
      <c r="Q2410" t="s">
        <v>111</v>
      </c>
      <c r="R2410" s="162">
        <v>18</v>
      </c>
    </row>
    <row r="2411" spans="1:18" x14ac:dyDescent="0.25">
      <c r="A2411" t="s">
        <v>1269</v>
      </c>
      <c r="B2411" s="158">
        <f>VLOOKUP(Tabla14[[#This Row],[id]],Tabla2[],'aux buscarv'!B$1,FALSE)</f>
        <v>45057</v>
      </c>
      <c r="C2411" s="159">
        <f>VLOOKUP(Tabla14[[#This Row],[id]],Tabla2[],'aux buscarv'!C$1,FALSE)</f>
        <v>11</v>
      </c>
      <c r="D2411" s="159">
        <f>VLOOKUP(Tabla14[[#This Row],[id]],Tabla2[],'aux buscarv'!D$1,FALSE)</f>
        <v>5</v>
      </c>
      <c r="E2411" s="159">
        <f>VLOOKUP(Tabla14[[#This Row],[id]],Tabla2[],'aux buscarv'!E$1,FALSE)</f>
        <v>2023</v>
      </c>
      <c r="F2411" s="159">
        <f>VLOOKUP(Tabla14[[#This Row],[id]],Tabla2[],'aux buscarv'!F$1,FALSE)</f>
        <v>20</v>
      </c>
      <c r="G2411" s="159" t="str">
        <f>VLOOKUP(Tabla14[[#This Row],[id]],Tabla2[],'aux buscarv'!G$1,FALSE)</f>
        <v>ESTAR</v>
      </c>
      <c r="H2411" s="159" t="str">
        <f>VLOOKUP(Tabla14[[#This Row],[id]],Tabla2[],'aux buscarv'!H$1,FALSE)</f>
        <v>BUENOS AIRES</v>
      </c>
      <c r="I2411" s="159">
        <f>VLOOKUP(Tabla14[[#This Row],[id]],Tabla2[],'aux buscarv'!I$1,FALSE)</f>
        <v>111</v>
      </c>
      <c r="J2411" s="159" t="str">
        <f>VLOOKUP(Tabla14[[#This Row],[id]],Tabla2[],'aux buscarv'!J$1,FALSE)</f>
        <v>PRESIDENTE PERON</v>
      </c>
      <c r="K2411" s="159" t="str">
        <f>VLOOKUP(Tabla14[[#This Row],[id]],Tabla2[],'aux buscarv'!K$1,FALSE)</f>
        <v>GUERNICA</v>
      </c>
      <c r="L2411" s="159" t="str">
        <f>VLOOKUP(Tabla14[[#This Row],[id]],Tabla2[],'aux buscarv'!L$1,FALSE)</f>
        <v>PLAZA LA H</v>
      </c>
      <c r="M2411" s="159" t="str">
        <f>VLOOKUP(Tabla14[[#This Row],[id]],Tabla2[],'aux buscarv'!M$1,FALSE)</f>
        <v>AV CRISOLOGO LARRALDE Y AV 37</v>
      </c>
      <c r="N2411" s="160" t="str">
        <f>VLOOKUP(Tabla14[[#This Row],[id]],Tabla2[],'aux buscarv'!N$1,FALSE)</f>
        <v>https://maps.app.goo.gl/7jKv6UEVRaKwdFAP6</v>
      </c>
      <c r="O2411" t="s">
        <v>129</v>
      </c>
      <c r="P2411" s="161" t="s">
        <v>137</v>
      </c>
      <c r="Q2411" t="s">
        <v>138</v>
      </c>
      <c r="R2411" s="162">
        <v>10</v>
      </c>
    </row>
    <row r="2412" spans="1:18" x14ac:dyDescent="0.25">
      <c r="A2412" t="s">
        <v>1269</v>
      </c>
      <c r="B2412" s="158">
        <f>VLOOKUP(Tabla14[[#This Row],[id]],Tabla2[],'aux buscarv'!B$1,FALSE)</f>
        <v>45057</v>
      </c>
      <c r="C2412" s="159">
        <f>VLOOKUP(Tabla14[[#This Row],[id]],Tabla2[],'aux buscarv'!C$1,FALSE)</f>
        <v>11</v>
      </c>
      <c r="D2412" s="159">
        <f>VLOOKUP(Tabla14[[#This Row],[id]],Tabla2[],'aux buscarv'!D$1,FALSE)</f>
        <v>5</v>
      </c>
      <c r="E2412" s="159">
        <f>VLOOKUP(Tabla14[[#This Row],[id]],Tabla2[],'aux buscarv'!E$1,FALSE)</f>
        <v>2023</v>
      </c>
      <c r="F2412" s="159">
        <f>VLOOKUP(Tabla14[[#This Row],[id]],Tabla2[],'aux buscarv'!F$1,FALSE)</f>
        <v>20</v>
      </c>
      <c r="G2412" s="159" t="str">
        <f>VLOOKUP(Tabla14[[#This Row],[id]],Tabla2[],'aux buscarv'!G$1,FALSE)</f>
        <v>ESTAR</v>
      </c>
      <c r="H2412" s="159" t="str">
        <f>VLOOKUP(Tabla14[[#This Row],[id]],Tabla2[],'aux buscarv'!H$1,FALSE)</f>
        <v>BUENOS AIRES</v>
      </c>
      <c r="I2412" s="159">
        <f>VLOOKUP(Tabla14[[#This Row],[id]],Tabla2[],'aux buscarv'!I$1,FALSE)</f>
        <v>111</v>
      </c>
      <c r="J2412" s="159" t="str">
        <f>VLOOKUP(Tabla14[[#This Row],[id]],Tabla2[],'aux buscarv'!J$1,FALSE)</f>
        <v>PRESIDENTE PERON</v>
      </c>
      <c r="K2412" s="159" t="str">
        <f>VLOOKUP(Tabla14[[#This Row],[id]],Tabla2[],'aux buscarv'!K$1,FALSE)</f>
        <v>GUERNICA</v>
      </c>
      <c r="L2412" s="159" t="str">
        <f>VLOOKUP(Tabla14[[#This Row],[id]],Tabla2[],'aux buscarv'!L$1,FALSE)</f>
        <v>PLAZA LA H</v>
      </c>
      <c r="M2412" s="159" t="str">
        <f>VLOOKUP(Tabla14[[#This Row],[id]],Tabla2[],'aux buscarv'!M$1,FALSE)</f>
        <v>AV CRISOLOGO LARRALDE Y AV 37</v>
      </c>
      <c r="N2412" s="160" t="str">
        <f>VLOOKUP(Tabla14[[#This Row],[id]],Tabla2[],'aux buscarv'!N$1,FALSE)</f>
        <v>https://maps.app.goo.gl/7jKv6UEVRaKwdFAP6</v>
      </c>
      <c r="O2412" t="s">
        <v>129</v>
      </c>
      <c r="P2412" s="161" t="s">
        <v>137</v>
      </c>
      <c r="Q2412" t="s">
        <v>139</v>
      </c>
      <c r="R2412" s="162">
        <v>8</v>
      </c>
    </row>
    <row r="2413" spans="1:18" x14ac:dyDescent="0.25">
      <c r="A2413" t="s">
        <v>1269</v>
      </c>
      <c r="B2413" s="158">
        <f>VLOOKUP(Tabla14[[#This Row],[id]],Tabla2[],'aux buscarv'!B$1,FALSE)</f>
        <v>45057</v>
      </c>
      <c r="C2413" s="159">
        <f>VLOOKUP(Tabla14[[#This Row],[id]],Tabla2[],'aux buscarv'!C$1,FALSE)</f>
        <v>11</v>
      </c>
      <c r="D2413" s="159">
        <f>VLOOKUP(Tabla14[[#This Row],[id]],Tabla2[],'aux buscarv'!D$1,FALSE)</f>
        <v>5</v>
      </c>
      <c r="E2413" s="159">
        <f>VLOOKUP(Tabla14[[#This Row],[id]],Tabla2[],'aux buscarv'!E$1,FALSE)</f>
        <v>2023</v>
      </c>
      <c r="F2413" s="159">
        <f>VLOOKUP(Tabla14[[#This Row],[id]],Tabla2[],'aux buscarv'!F$1,FALSE)</f>
        <v>20</v>
      </c>
      <c r="G2413" s="159" t="str">
        <f>VLOOKUP(Tabla14[[#This Row],[id]],Tabla2[],'aux buscarv'!G$1,FALSE)</f>
        <v>ESTAR</v>
      </c>
      <c r="H2413" s="159" t="str">
        <f>VLOOKUP(Tabla14[[#This Row],[id]],Tabla2[],'aux buscarv'!H$1,FALSE)</f>
        <v>BUENOS AIRES</v>
      </c>
      <c r="I2413" s="159">
        <f>VLOOKUP(Tabla14[[#This Row],[id]],Tabla2[],'aux buscarv'!I$1,FALSE)</f>
        <v>111</v>
      </c>
      <c r="J2413" s="159" t="str">
        <f>VLOOKUP(Tabla14[[#This Row],[id]],Tabla2[],'aux buscarv'!J$1,FALSE)</f>
        <v>PRESIDENTE PERON</v>
      </c>
      <c r="K2413" s="159" t="str">
        <f>VLOOKUP(Tabla14[[#This Row],[id]],Tabla2[],'aux buscarv'!K$1,FALSE)</f>
        <v>GUERNICA</v>
      </c>
      <c r="L2413" s="159" t="str">
        <f>VLOOKUP(Tabla14[[#This Row],[id]],Tabla2[],'aux buscarv'!L$1,FALSE)</f>
        <v>PLAZA LA H</v>
      </c>
      <c r="M2413" s="159" t="str">
        <f>VLOOKUP(Tabla14[[#This Row],[id]],Tabla2[],'aux buscarv'!M$1,FALSE)</f>
        <v>AV CRISOLOGO LARRALDE Y AV 37</v>
      </c>
      <c r="N2413" s="160" t="str">
        <f>VLOOKUP(Tabla14[[#This Row],[id]],Tabla2[],'aux buscarv'!N$1,FALSE)</f>
        <v>https://maps.app.goo.gl/7jKv6UEVRaKwdFAP6</v>
      </c>
      <c r="O2413" t="s">
        <v>129</v>
      </c>
      <c r="P2413" s="161" t="s">
        <v>137</v>
      </c>
      <c r="Q2413" t="s">
        <v>140</v>
      </c>
      <c r="R2413" s="162">
        <v>18</v>
      </c>
    </row>
    <row r="2414" spans="1:18" x14ac:dyDescent="0.25">
      <c r="A2414" t="s">
        <v>1269</v>
      </c>
      <c r="B2414" s="158">
        <f>VLOOKUP(Tabla14[[#This Row],[id]],Tabla2[],'aux buscarv'!B$1,FALSE)</f>
        <v>45057</v>
      </c>
      <c r="C2414" s="159">
        <f>VLOOKUP(Tabla14[[#This Row],[id]],Tabla2[],'aux buscarv'!C$1,FALSE)</f>
        <v>11</v>
      </c>
      <c r="D2414" s="159">
        <f>VLOOKUP(Tabla14[[#This Row],[id]],Tabla2[],'aux buscarv'!D$1,FALSE)</f>
        <v>5</v>
      </c>
      <c r="E2414" s="159">
        <f>VLOOKUP(Tabla14[[#This Row],[id]],Tabla2[],'aux buscarv'!E$1,FALSE)</f>
        <v>2023</v>
      </c>
      <c r="F2414" s="159">
        <f>VLOOKUP(Tabla14[[#This Row],[id]],Tabla2[],'aux buscarv'!F$1,FALSE)</f>
        <v>20</v>
      </c>
      <c r="G2414" s="159" t="str">
        <f>VLOOKUP(Tabla14[[#This Row],[id]],Tabla2[],'aux buscarv'!G$1,FALSE)</f>
        <v>ESTAR</v>
      </c>
      <c r="H2414" s="159" t="str">
        <f>VLOOKUP(Tabla14[[#This Row],[id]],Tabla2[],'aux buscarv'!H$1,FALSE)</f>
        <v>BUENOS AIRES</v>
      </c>
      <c r="I2414" s="159">
        <f>VLOOKUP(Tabla14[[#This Row],[id]],Tabla2[],'aux buscarv'!I$1,FALSE)</f>
        <v>111</v>
      </c>
      <c r="J2414" s="159" t="str">
        <f>VLOOKUP(Tabla14[[#This Row],[id]],Tabla2[],'aux buscarv'!J$1,FALSE)</f>
        <v>PRESIDENTE PERON</v>
      </c>
      <c r="K2414" s="159" t="str">
        <f>VLOOKUP(Tabla14[[#This Row],[id]],Tabla2[],'aux buscarv'!K$1,FALSE)</f>
        <v>GUERNICA</v>
      </c>
      <c r="L2414" s="159" t="str">
        <f>VLOOKUP(Tabla14[[#This Row],[id]],Tabla2[],'aux buscarv'!L$1,FALSE)</f>
        <v>PLAZA LA H</v>
      </c>
      <c r="M2414" s="159" t="str">
        <f>VLOOKUP(Tabla14[[#This Row],[id]],Tabla2[],'aux buscarv'!M$1,FALSE)</f>
        <v>AV CRISOLOGO LARRALDE Y AV 37</v>
      </c>
      <c r="N2414" s="160" t="str">
        <f>VLOOKUP(Tabla14[[#This Row],[id]],Tabla2[],'aux buscarv'!N$1,FALSE)</f>
        <v>https://maps.app.goo.gl/7jKv6UEVRaKwdFAP6</v>
      </c>
      <c r="O2414" t="s">
        <v>129</v>
      </c>
      <c r="P2414" s="161" t="s">
        <v>137</v>
      </c>
      <c r="Q2414" t="s">
        <v>142</v>
      </c>
      <c r="R2414" s="162">
        <v>38</v>
      </c>
    </row>
    <row r="2415" spans="1:18" x14ac:dyDescent="0.25">
      <c r="A2415" t="s">
        <v>1269</v>
      </c>
      <c r="B2415" s="158">
        <f>VLOOKUP(Tabla14[[#This Row],[id]],Tabla2[],'aux buscarv'!B$1,FALSE)</f>
        <v>45057</v>
      </c>
      <c r="C2415" s="159">
        <f>VLOOKUP(Tabla14[[#This Row],[id]],Tabla2[],'aux buscarv'!C$1,FALSE)</f>
        <v>11</v>
      </c>
      <c r="D2415" s="159">
        <f>VLOOKUP(Tabla14[[#This Row],[id]],Tabla2[],'aux buscarv'!D$1,FALSE)</f>
        <v>5</v>
      </c>
      <c r="E2415" s="159">
        <f>VLOOKUP(Tabla14[[#This Row],[id]],Tabla2[],'aux buscarv'!E$1,FALSE)</f>
        <v>2023</v>
      </c>
      <c r="F2415" s="159">
        <f>VLOOKUP(Tabla14[[#This Row],[id]],Tabla2[],'aux buscarv'!F$1,FALSE)</f>
        <v>20</v>
      </c>
      <c r="G2415" s="159" t="str">
        <f>VLOOKUP(Tabla14[[#This Row],[id]],Tabla2[],'aux buscarv'!G$1,FALSE)</f>
        <v>ESTAR</v>
      </c>
      <c r="H2415" s="159" t="str">
        <f>VLOOKUP(Tabla14[[#This Row],[id]],Tabla2[],'aux buscarv'!H$1,FALSE)</f>
        <v>BUENOS AIRES</v>
      </c>
      <c r="I2415" s="159">
        <f>VLOOKUP(Tabla14[[#This Row],[id]],Tabla2[],'aux buscarv'!I$1,FALSE)</f>
        <v>111</v>
      </c>
      <c r="J2415" s="159" t="str">
        <f>VLOOKUP(Tabla14[[#This Row],[id]],Tabla2[],'aux buscarv'!J$1,FALSE)</f>
        <v>PRESIDENTE PERON</v>
      </c>
      <c r="K2415" s="159" t="str">
        <f>VLOOKUP(Tabla14[[#This Row],[id]],Tabla2[],'aux buscarv'!K$1,FALSE)</f>
        <v>GUERNICA</v>
      </c>
      <c r="L2415" s="159" t="str">
        <f>VLOOKUP(Tabla14[[#This Row],[id]],Tabla2[],'aux buscarv'!L$1,FALSE)</f>
        <v>PLAZA LA H</v>
      </c>
      <c r="M2415" s="159" t="str">
        <f>VLOOKUP(Tabla14[[#This Row],[id]],Tabla2[],'aux buscarv'!M$1,FALSE)</f>
        <v>AV CRISOLOGO LARRALDE Y AV 37</v>
      </c>
      <c r="N2415" s="160" t="str">
        <f>VLOOKUP(Tabla14[[#This Row],[id]],Tabla2[],'aux buscarv'!N$1,FALSE)</f>
        <v>https://maps.app.goo.gl/7jKv6UEVRaKwdFAP6</v>
      </c>
      <c r="O2415" t="s">
        <v>144</v>
      </c>
      <c r="P2415" s="161" t="s">
        <v>145</v>
      </c>
      <c r="Q2415" t="s">
        <v>111</v>
      </c>
      <c r="R2415" s="162">
        <v>26</v>
      </c>
    </row>
    <row r="2416" spans="1:18" x14ac:dyDescent="0.25">
      <c r="A2416" t="s">
        <v>1269</v>
      </c>
      <c r="B2416" s="158">
        <f>VLOOKUP(Tabla14[[#This Row],[id]],Tabla2[],'aux buscarv'!B$1,FALSE)</f>
        <v>45057</v>
      </c>
      <c r="C2416" s="159">
        <f>VLOOKUP(Tabla14[[#This Row],[id]],Tabla2[],'aux buscarv'!C$1,FALSE)</f>
        <v>11</v>
      </c>
      <c r="D2416" s="159">
        <f>VLOOKUP(Tabla14[[#This Row],[id]],Tabla2[],'aux buscarv'!D$1,FALSE)</f>
        <v>5</v>
      </c>
      <c r="E2416" s="159">
        <f>VLOOKUP(Tabla14[[#This Row],[id]],Tabla2[],'aux buscarv'!E$1,FALSE)</f>
        <v>2023</v>
      </c>
      <c r="F2416" s="159">
        <f>VLOOKUP(Tabla14[[#This Row],[id]],Tabla2[],'aux buscarv'!F$1,FALSE)</f>
        <v>20</v>
      </c>
      <c r="G2416" s="159" t="str">
        <f>VLOOKUP(Tabla14[[#This Row],[id]],Tabla2[],'aux buscarv'!G$1,FALSE)</f>
        <v>ESTAR</v>
      </c>
      <c r="H2416" s="159" t="str">
        <f>VLOOKUP(Tabla14[[#This Row],[id]],Tabla2[],'aux buscarv'!H$1,FALSE)</f>
        <v>BUENOS AIRES</v>
      </c>
      <c r="I2416" s="159">
        <f>VLOOKUP(Tabla14[[#This Row],[id]],Tabla2[],'aux buscarv'!I$1,FALSE)</f>
        <v>111</v>
      </c>
      <c r="J2416" s="159" t="str">
        <f>VLOOKUP(Tabla14[[#This Row],[id]],Tabla2[],'aux buscarv'!J$1,FALSE)</f>
        <v>PRESIDENTE PERON</v>
      </c>
      <c r="K2416" s="159" t="str">
        <f>VLOOKUP(Tabla14[[#This Row],[id]],Tabla2[],'aux buscarv'!K$1,FALSE)</f>
        <v>GUERNICA</v>
      </c>
      <c r="L2416" s="159" t="str">
        <f>VLOOKUP(Tabla14[[#This Row],[id]],Tabla2[],'aux buscarv'!L$1,FALSE)</f>
        <v>PLAZA LA H</v>
      </c>
      <c r="M2416" s="159" t="str">
        <f>VLOOKUP(Tabla14[[#This Row],[id]],Tabla2[],'aux buscarv'!M$1,FALSE)</f>
        <v>AV CRISOLOGO LARRALDE Y AV 37</v>
      </c>
      <c r="N2416" s="160" t="str">
        <f>VLOOKUP(Tabla14[[#This Row],[id]],Tabla2[],'aux buscarv'!N$1,FALSE)</f>
        <v>https://maps.app.goo.gl/7jKv6UEVRaKwdFAP6</v>
      </c>
      <c r="O2416" t="s">
        <v>144</v>
      </c>
      <c r="P2416" s="161" t="s">
        <v>145</v>
      </c>
      <c r="Q2416" t="s">
        <v>146</v>
      </c>
      <c r="R2416" s="162">
        <v>104</v>
      </c>
    </row>
    <row r="2417" spans="1:18" x14ac:dyDescent="0.25">
      <c r="A2417" t="s">
        <v>1269</v>
      </c>
      <c r="B2417" s="158">
        <f>VLOOKUP(Tabla14[[#This Row],[id]],Tabla2[],'aux buscarv'!B$1,FALSE)</f>
        <v>45057</v>
      </c>
      <c r="C2417" s="159">
        <f>VLOOKUP(Tabla14[[#This Row],[id]],Tabla2[],'aux buscarv'!C$1,FALSE)</f>
        <v>11</v>
      </c>
      <c r="D2417" s="159">
        <f>VLOOKUP(Tabla14[[#This Row],[id]],Tabla2[],'aux buscarv'!D$1,FALSE)</f>
        <v>5</v>
      </c>
      <c r="E2417" s="159">
        <f>VLOOKUP(Tabla14[[#This Row],[id]],Tabla2[],'aux buscarv'!E$1,FALSE)</f>
        <v>2023</v>
      </c>
      <c r="F2417" s="159">
        <f>VLOOKUP(Tabla14[[#This Row],[id]],Tabla2[],'aux buscarv'!F$1,FALSE)</f>
        <v>20</v>
      </c>
      <c r="G2417" s="159" t="str">
        <f>VLOOKUP(Tabla14[[#This Row],[id]],Tabla2[],'aux buscarv'!G$1,FALSE)</f>
        <v>ESTAR</v>
      </c>
      <c r="H2417" s="159" t="str">
        <f>VLOOKUP(Tabla14[[#This Row],[id]],Tabla2[],'aux buscarv'!H$1,FALSE)</f>
        <v>BUENOS AIRES</v>
      </c>
      <c r="I2417" s="159">
        <f>VLOOKUP(Tabla14[[#This Row],[id]],Tabla2[],'aux buscarv'!I$1,FALSE)</f>
        <v>111</v>
      </c>
      <c r="J2417" s="159" t="str">
        <f>VLOOKUP(Tabla14[[#This Row],[id]],Tabla2[],'aux buscarv'!J$1,FALSE)</f>
        <v>PRESIDENTE PERON</v>
      </c>
      <c r="K2417" s="159" t="str">
        <f>VLOOKUP(Tabla14[[#This Row],[id]],Tabla2[],'aux buscarv'!K$1,FALSE)</f>
        <v>GUERNICA</v>
      </c>
      <c r="L2417" s="159" t="str">
        <f>VLOOKUP(Tabla14[[#This Row],[id]],Tabla2[],'aux buscarv'!L$1,FALSE)</f>
        <v>PLAZA LA H</v>
      </c>
      <c r="M2417" s="159" t="str">
        <f>VLOOKUP(Tabla14[[#This Row],[id]],Tabla2[],'aux buscarv'!M$1,FALSE)</f>
        <v>AV CRISOLOGO LARRALDE Y AV 37</v>
      </c>
      <c r="N2417" s="160" t="str">
        <f>VLOOKUP(Tabla14[[#This Row],[id]],Tabla2[],'aux buscarv'!N$1,FALSE)</f>
        <v>https://maps.app.goo.gl/7jKv6UEVRaKwdFAP6</v>
      </c>
      <c r="O2417" t="s">
        <v>151</v>
      </c>
      <c r="P2417" s="161" t="s">
        <v>151</v>
      </c>
      <c r="Q2417" t="s">
        <v>111</v>
      </c>
      <c r="R2417" s="162">
        <v>98</v>
      </c>
    </row>
    <row r="2418" spans="1:18" x14ac:dyDescent="0.25">
      <c r="A2418" t="s">
        <v>1269</v>
      </c>
      <c r="B2418" s="158">
        <f>VLOOKUP(Tabla14[[#This Row],[id]],Tabla2[],'aux buscarv'!B$1,FALSE)</f>
        <v>45057</v>
      </c>
      <c r="C2418" s="159">
        <f>VLOOKUP(Tabla14[[#This Row],[id]],Tabla2[],'aux buscarv'!C$1,FALSE)</f>
        <v>11</v>
      </c>
      <c r="D2418" s="159">
        <f>VLOOKUP(Tabla14[[#This Row],[id]],Tabla2[],'aux buscarv'!D$1,FALSE)</f>
        <v>5</v>
      </c>
      <c r="E2418" s="159">
        <f>VLOOKUP(Tabla14[[#This Row],[id]],Tabla2[],'aux buscarv'!E$1,FALSE)</f>
        <v>2023</v>
      </c>
      <c r="F2418" s="159">
        <f>VLOOKUP(Tabla14[[#This Row],[id]],Tabla2[],'aux buscarv'!F$1,FALSE)</f>
        <v>20</v>
      </c>
      <c r="G2418" s="159" t="str">
        <f>VLOOKUP(Tabla14[[#This Row],[id]],Tabla2[],'aux buscarv'!G$1,FALSE)</f>
        <v>ESTAR</v>
      </c>
      <c r="H2418" s="159" t="str">
        <f>VLOOKUP(Tabla14[[#This Row],[id]],Tabla2[],'aux buscarv'!H$1,FALSE)</f>
        <v>BUENOS AIRES</v>
      </c>
      <c r="I2418" s="159">
        <f>VLOOKUP(Tabla14[[#This Row],[id]],Tabla2[],'aux buscarv'!I$1,FALSE)</f>
        <v>111</v>
      </c>
      <c r="J2418" s="159" t="str">
        <f>VLOOKUP(Tabla14[[#This Row],[id]],Tabla2[],'aux buscarv'!J$1,FALSE)</f>
        <v>PRESIDENTE PERON</v>
      </c>
      <c r="K2418" s="159" t="str">
        <f>VLOOKUP(Tabla14[[#This Row],[id]],Tabla2[],'aux buscarv'!K$1,FALSE)</f>
        <v>GUERNICA</v>
      </c>
      <c r="L2418" s="159" t="str">
        <f>VLOOKUP(Tabla14[[#This Row],[id]],Tabla2[],'aux buscarv'!L$1,FALSE)</f>
        <v>PLAZA LA H</v>
      </c>
      <c r="M2418" s="159" t="str">
        <f>VLOOKUP(Tabla14[[#This Row],[id]],Tabla2[],'aux buscarv'!M$1,FALSE)</f>
        <v>AV CRISOLOGO LARRALDE Y AV 37</v>
      </c>
      <c r="N2418" s="160" t="str">
        <f>VLOOKUP(Tabla14[[#This Row],[id]],Tabla2[],'aux buscarv'!N$1,FALSE)</f>
        <v>https://maps.app.goo.gl/7jKv6UEVRaKwdFAP6</v>
      </c>
      <c r="O2418" t="s">
        <v>151</v>
      </c>
      <c r="P2418" s="161" t="s">
        <v>151</v>
      </c>
      <c r="Q2418" t="s">
        <v>142</v>
      </c>
      <c r="R2418" s="162">
        <v>141</v>
      </c>
    </row>
    <row r="2419" spans="1:18" x14ac:dyDescent="0.25">
      <c r="A2419" t="s">
        <v>1269</v>
      </c>
      <c r="B2419" s="158">
        <f>VLOOKUP(Tabla14[[#This Row],[id]],Tabla2[],'aux buscarv'!B$1,FALSE)</f>
        <v>45057</v>
      </c>
      <c r="C2419" s="159">
        <f>VLOOKUP(Tabla14[[#This Row],[id]],Tabla2[],'aux buscarv'!C$1,FALSE)</f>
        <v>11</v>
      </c>
      <c r="D2419" s="159">
        <f>VLOOKUP(Tabla14[[#This Row],[id]],Tabla2[],'aux buscarv'!D$1,FALSE)</f>
        <v>5</v>
      </c>
      <c r="E2419" s="159">
        <f>VLOOKUP(Tabla14[[#This Row],[id]],Tabla2[],'aux buscarv'!E$1,FALSE)</f>
        <v>2023</v>
      </c>
      <c r="F2419" s="159">
        <f>VLOOKUP(Tabla14[[#This Row],[id]],Tabla2[],'aux buscarv'!F$1,FALSE)</f>
        <v>20</v>
      </c>
      <c r="G2419" s="159" t="str">
        <f>VLOOKUP(Tabla14[[#This Row],[id]],Tabla2[],'aux buscarv'!G$1,FALSE)</f>
        <v>ESTAR</v>
      </c>
      <c r="H2419" s="159" t="str">
        <f>VLOOKUP(Tabla14[[#This Row],[id]],Tabla2[],'aux buscarv'!H$1,FALSE)</f>
        <v>BUENOS AIRES</v>
      </c>
      <c r="I2419" s="159">
        <f>VLOOKUP(Tabla14[[#This Row],[id]],Tabla2[],'aux buscarv'!I$1,FALSE)</f>
        <v>111</v>
      </c>
      <c r="J2419" s="159" t="str">
        <f>VLOOKUP(Tabla14[[#This Row],[id]],Tabla2[],'aux buscarv'!J$1,FALSE)</f>
        <v>PRESIDENTE PERON</v>
      </c>
      <c r="K2419" s="159" t="str">
        <f>VLOOKUP(Tabla14[[#This Row],[id]],Tabla2[],'aux buscarv'!K$1,FALSE)</f>
        <v>GUERNICA</v>
      </c>
      <c r="L2419" s="159" t="str">
        <f>VLOOKUP(Tabla14[[#This Row],[id]],Tabla2[],'aux buscarv'!L$1,FALSE)</f>
        <v>PLAZA LA H</v>
      </c>
      <c r="M2419" s="159" t="str">
        <f>VLOOKUP(Tabla14[[#This Row],[id]],Tabla2[],'aux buscarv'!M$1,FALSE)</f>
        <v>AV CRISOLOGO LARRALDE Y AV 37</v>
      </c>
      <c r="N2419" s="160" t="str">
        <f>VLOOKUP(Tabla14[[#This Row],[id]],Tabla2[],'aux buscarv'!N$1,FALSE)</f>
        <v>https://maps.app.goo.gl/7jKv6UEVRaKwdFAP6</v>
      </c>
      <c r="O2419" t="s">
        <v>153</v>
      </c>
      <c r="P2419" s="161" t="s">
        <v>153</v>
      </c>
      <c r="Q2419" t="s">
        <v>111</v>
      </c>
      <c r="R2419" s="162">
        <v>9</v>
      </c>
    </row>
    <row r="2420" spans="1:18" x14ac:dyDescent="0.25">
      <c r="A2420" t="s">
        <v>1269</v>
      </c>
      <c r="B2420" s="158">
        <f>VLOOKUP(Tabla14[[#This Row],[id]],Tabla2[],'aux buscarv'!B$1,FALSE)</f>
        <v>45057</v>
      </c>
      <c r="C2420" s="159">
        <f>VLOOKUP(Tabla14[[#This Row],[id]],Tabla2[],'aux buscarv'!C$1,FALSE)</f>
        <v>11</v>
      </c>
      <c r="D2420" s="159">
        <f>VLOOKUP(Tabla14[[#This Row],[id]],Tabla2[],'aux buscarv'!D$1,FALSE)</f>
        <v>5</v>
      </c>
      <c r="E2420" s="159">
        <f>VLOOKUP(Tabla14[[#This Row],[id]],Tabla2[],'aux buscarv'!E$1,FALSE)</f>
        <v>2023</v>
      </c>
      <c r="F2420" s="159">
        <f>VLOOKUP(Tabla14[[#This Row],[id]],Tabla2[],'aux buscarv'!F$1,FALSE)</f>
        <v>20</v>
      </c>
      <c r="G2420" s="159" t="str">
        <f>VLOOKUP(Tabla14[[#This Row],[id]],Tabla2[],'aux buscarv'!G$1,FALSE)</f>
        <v>ESTAR</v>
      </c>
      <c r="H2420" s="159" t="str">
        <f>VLOOKUP(Tabla14[[#This Row],[id]],Tabla2[],'aux buscarv'!H$1,FALSE)</f>
        <v>BUENOS AIRES</v>
      </c>
      <c r="I2420" s="159">
        <f>VLOOKUP(Tabla14[[#This Row],[id]],Tabla2[],'aux buscarv'!I$1,FALSE)</f>
        <v>111</v>
      </c>
      <c r="J2420" s="159" t="str">
        <f>VLOOKUP(Tabla14[[#This Row],[id]],Tabla2[],'aux buscarv'!J$1,FALSE)</f>
        <v>PRESIDENTE PERON</v>
      </c>
      <c r="K2420" s="159" t="str">
        <f>VLOOKUP(Tabla14[[#This Row],[id]],Tabla2[],'aux buscarv'!K$1,FALSE)</f>
        <v>GUERNICA</v>
      </c>
      <c r="L2420" s="159" t="str">
        <f>VLOOKUP(Tabla14[[#This Row],[id]],Tabla2[],'aux buscarv'!L$1,FALSE)</f>
        <v>PLAZA LA H</v>
      </c>
      <c r="M2420" s="159" t="str">
        <f>VLOOKUP(Tabla14[[#This Row],[id]],Tabla2[],'aux buscarv'!M$1,FALSE)</f>
        <v>AV CRISOLOGO LARRALDE Y AV 37</v>
      </c>
      <c r="N2420" s="160" t="str">
        <f>VLOOKUP(Tabla14[[#This Row],[id]],Tabla2[],'aux buscarv'!N$1,FALSE)</f>
        <v>https://maps.app.goo.gl/7jKv6UEVRaKwdFAP6</v>
      </c>
      <c r="O2420" t="s">
        <v>153</v>
      </c>
      <c r="P2420" s="161" t="s">
        <v>153</v>
      </c>
      <c r="Q2420" t="s">
        <v>154</v>
      </c>
      <c r="R2420" s="162">
        <v>14</v>
      </c>
    </row>
    <row r="2421" spans="1:18" x14ac:dyDescent="0.25">
      <c r="A2421" t="s">
        <v>1269</v>
      </c>
      <c r="B2421" s="158">
        <f>VLOOKUP(Tabla14[[#This Row],[id]],Tabla2[],'aux buscarv'!B$1,FALSE)</f>
        <v>45057</v>
      </c>
      <c r="C2421" s="159">
        <f>VLOOKUP(Tabla14[[#This Row],[id]],Tabla2[],'aux buscarv'!C$1,FALSE)</f>
        <v>11</v>
      </c>
      <c r="D2421" s="159">
        <f>VLOOKUP(Tabla14[[#This Row],[id]],Tabla2[],'aux buscarv'!D$1,FALSE)</f>
        <v>5</v>
      </c>
      <c r="E2421" s="159">
        <f>VLOOKUP(Tabla14[[#This Row],[id]],Tabla2[],'aux buscarv'!E$1,FALSE)</f>
        <v>2023</v>
      </c>
      <c r="F2421" s="159">
        <f>VLOOKUP(Tabla14[[#This Row],[id]],Tabla2[],'aux buscarv'!F$1,FALSE)</f>
        <v>20</v>
      </c>
      <c r="G2421" s="159" t="str">
        <f>VLOOKUP(Tabla14[[#This Row],[id]],Tabla2[],'aux buscarv'!G$1,FALSE)</f>
        <v>ESTAR</v>
      </c>
      <c r="H2421" s="159" t="str">
        <f>VLOOKUP(Tabla14[[#This Row],[id]],Tabla2[],'aux buscarv'!H$1,FALSE)</f>
        <v>BUENOS AIRES</v>
      </c>
      <c r="I2421" s="159">
        <f>VLOOKUP(Tabla14[[#This Row],[id]],Tabla2[],'aux buscarv'!I$1,FALSE)</f>
        <v>111</v>
      </c>
      <c r="J2421" s="159" t="str">
        <f>VLOOKUP(Tabla14[[#This Row],[id]],Tabla2[],'aux buscarv'!J$1,FALSE)</f>
        <v>PRESIDENTE PERON</v>
      </c>
      <c r="K2421" s="159" t="str">
        <f>VLOOKUP(Tabla14[[#This Row],[id]],Tabla2[],'aux buscarv'!K$1,FALSE)</f>
        <v>GUERNICA</v>
      </c>
      <c r="L2421" s="159" t="str">
        <f>VLOOKUP(Tabla14[[#This Row],[id]],Tabla2[],'aux buscarv'!L$1,FALSE)</f>
        <v>PLAZA LA H</v>
      </c>
      <c r="M2421" s="159" t="str">
        <f>VLOOKUP(Tabla14[[#This Row],[id]],Tabla2[],'aux buscarv'!M$1,FALSE)</f>
        <v>AV CRISOLOGO LARRALDE Y AV 37</v>
      </c>
      <c r="N2421" s="160" t="str">
        <f>VLOOKUP(Tabla14[[#This Row],[id]],Tabla2[],'aux buscarv'!N$1,FALSE)</f>
        <v>https://maps.app.goo.gl/7jKv6UEVRaKwdFAP6</v>
      </c>
      <c r="O2421" t="s">
        <v>153</v>
      </c>
      <c r="P2421" s="161" t="s">
        <v>153</v>
      </c>
      <c r="Q2421" t="s">
        <v>155</v>
      </c>
      <c r="R2421" s="162">
        <v>5</v>
      </c>
    </row>
    <row r="2422" spans="1:18" x14ac:dyDescent="0.25">
      <c r="A2422" t="s">
        <v>1269</v>
      </c>
      <c r="B2422" s="158">
        <f>VLOOKUP(Tabla14[[#This Row],[id]],Tabla2[],'aux buscarv'!B$1,FALSE)</f>
        <v>45057</v>
      </c>
      <c r="C2422" s="159">
        <f>VLOOKUP(Tabla14[[#This Row],[id]],Tabla2[],'aux buscarv'!C$1,FALSE)</f>
        <v>11</v>
      </c>
      <c r="D2422" s="159">
        <f>VLOOKUP(Tabla14[[#This Row],[id]],Tabla2[],'aux buscarv'!D$1,FALSE)</f>
        <v>5</v>
      </c>
      <c r="E2422" s="159">
        <f>VLOOKUP(Tabla14[[#This Row],[id]],Tabla2[],'aux buscarv'!E$1,FALSE)</f>
        <v>2023</v>
      </c>
      <c r="F2422" s="159">
        <f>VLOOKUP(Tabla14[[#This Row],[id]],Tabla2[],'aux buscarv'!F$1,FALSE)</f>
        <v>20</v>
      </c>
      <c r="G2422" s="159" t="str">
        <f>VLOOKUP(Tabla14[[#This Row],[id]],Tabla2[],'aux buscarv'!G$1,FALSE)</f>
        <v>ESTAR</v>
      </c>
      <c r="H2422" s="159" t="str">
        <f>VLOOKUP(Tabla14[[#This Row],[id]],Tabla2[],'aux buscarv'!H$1,FALSE)</f>
        <v>BUENOS AIRES</v>
      </c>
      <c r="I2422" s="159">
        <f>VLOOKUP(Tabla14[[#This Row],[id]],Tabla2[],'aux buscarv'!I$1,FALSE)</f>
        <v>111</v>
      </c>
      <c r="J2422" s="159" t="str">
        <f>VLOOKUP(Tabla14[[#This Row],[id]],Tabla2[],'aux buscarv'!J$1,FALSE)</f>
        <v>PRESIDENTE PERON</v>
      </c>
      <c r="K2422" s="159" t="str">
        <f>VLOOKUP(Tabla14[[#This Row],[id]],Tabla2[],'aux buscarv'!K$1,FALSE)</f>
        <v>GUERNICA</v>
      </c>
      <c r="L2422" s="159" t="str">
        <f>VLOOKUP(Tabla14[[#This Row],[id]],Tabla2[],'aux buscarv'!L$1,FALSE)</f>
        <v>PLAZA LA H</v>
      </c>
      <c r="M2422" s="159" t="str">
        <f>VLOOKUP(Tabla14[[#This Row],[id]],Tabla2[],'aux buscarv'!M$1,FALSE)</f>
        <v>AV CRISOLOGO LARRALDE Y AV 37</v>
      </c>
      <c r="N2422" s="160" t="str">
        <f>VLOOKUP(Tabla14[[#This Row],[id]],Tabla2[],'aux buscarv'!N$1,FALSE)</f>
        <v>https://maps.app.goo.gl/7jKv6UEVRaKwdFAP6</v>
      </c>
      <c r="O2422" t="s">
        <v>153</v>
      </c>
      <c r="P2422" s="161" t="s">
        <v>153</v>
      </c>
      <c r="Q2422" t="s">
        <v>158</v>
      </c>
      <c r="R2422" s="162">
        <v>3</v>
      </c>
    </row>
    <row r="2423" spans="1:18" x14ac:dyDescent="0.25">
      <c r="A2423" t="s">
        <v>1269</v>
      </c>
      <c r="B2423" s="158">
        <f>VLOOKUP(Tabla14[[#This Row],[id]],Tabla2[],'aux buscarv'!B$1,FALSE)</f>
        <v>45057</v>
      </c>
      <c r="C2423" s="159">
        <f>VLOOKUP(Tabla14[[#This Row],[id]],Tabla2[],'aux buscarv'!C$1,FALSE)</f>
        <v>11</v>
      </c>
      <c r="D2423" s="159">
        <f>VLOOKUP(Tabla14[[#This Row],[id]],Tabla2[],'aux buscarv'!D$1,FALSE)</f>
        <v>5</v>
      </c>
      <c r="E2423" s="159">
        <f>VLOOKUP(Tabla14[[#This Row],[id]],Tabla2[],'aux buscarv'!E$1,FALSE)</f>
        <v>2023</v>
      </c>
      <c r="F2423" s="159">
        <f>VLOOKUP(Tabla14[[#This Row],[id]],Tabla2[],'aux buscarv'!F$1,FALSE)</f>
        <v>20</v>
      </c>
      <c r="G2423" s="159" t="str">
        <f>VLOOKUP(Tabla14[[#This Row],[id]],Tabla2[],'aux buscarv'!G$1,FALSE)</f>
        <v>ESTAR</v>
      </c>
      <c r="H2423" s="159" t="str">
        <f>VLOOKUP(Tabla14[[#This Row],[id]],Tabla2[],'aux buscarv'!H$1,FALSE)</f>
        <v>BUENOS AIRES</v>
      </c>
      <c r="I2423" s="159">
        <f>VLOOKUP(Tabla14[[#This Row],[id]],Tabla2[],'aux buscarv'!I$1,FALSE)</f>
        <v>111</v>
      </c>
      <c r="J2423" s="159" t="str">
        <f>VLOOKUP(Tabla14[[#This Row],[id]],Tabla2[],'aux buscarv'!J$1,FALSE)</f>
        <v>PRESIDENTE PERON</v>
      </c>
      <c r="K2423" s="159" t="str">
        <f>VLOOKUP(Tabla14[[#This Row],[id]],Tabla2[],'aux buscarv'!K$1,FALSE)</f>
        <v>GUERNICA</v>
      </c>
      <c r="L2423" s="159" t="str">
        <f>VLOOKUP(Tabla14[[#This Row],[id]],Tabla2[],'aux buscarv'!L$1,FALSE)</f>
        <v>PLAZA LA H</v>
      </c>
      <c r="M2423" s="159" t="str">
        <f>VLOOKUP(Tabla14[[#This Row],[id]],Tabla2[],'aux buscarv'!M$1,FALSE)</f>
        <v>AV CRISOLOGO LARRALDE Y AV 37</v>
      </c>
      <c r="N2423" s="160" t="str">
        <f>VLOOKUP(Tabla14[[#This Row],[id]],Tabla2[],'aux buscarv'!N$1,FALSE)</f>
        <v>https://maps.app.goo.gl/7jKv6UEVRaKwdFAP6</v>
      </c>
      <c r="O2423" t="s">
        <v>153</v>
      </c>
      <c r="P2423" s="161" t="s">
        <v>153</v>
      </c>
      <c r="Q2423" t="s">
        <v>134</v>
      </c>
      <c r="R2423" s="162">
        <v>4</v>
      </c>
    </row>
    <row r="2424" spans="1:18" x14ac:dyDescent="0.25">
      <c r="A2424" t="s">
        <v>1240</v>
      </c>
      <c r="B2424" s="158">
        <f>VLOOKUP(Tabla14[[#This Row],[id]],Tabla2[],'aux buscarv'!B$1,FALSE)</f>
        <v>45058</v>
      </c>
      <c r="C2424" s="159">
        <f>VLOOKUP(Tabla14[[#This Row],[id]],Tabla2[],'aux buscarv'!C$1,FALSE)</f>
        <v>12</v>
      </c>
      <c r="D2424" s="159">
        <f>VLOOKUP(Tabla14[[#This Row],[id]],Tabla2[],'aux buscarv'!D$1,FALSE)</f>
        <v>5</v>
      </c>
      <c r="E2424" s="159">
        <f>VLOOKUP(Tabla14[[#This Row],[id]],Tabla2[],'aux buscarv'!E$1,FALSE)</f>
        <v>2023</v>
      </c>
      <c r="F2424" s="159">
        <f>VLOOKUP(Tabla14[[#This Row],[id]],Tabla2[],'aux buscarv'!F$1,FALSE)</f>
        <v>20</v>
      </c>
      <c r="G2424" s="159" t="str">
        <f>VLOOKUP(Tabla14[[#This Row],[id]],Tabla2[],'aux buscarv'!G$1,FALSE)</f>
        <v>EETB</v>
      </c>
      <c r="H2424" s="159" t="str">
        <f>VLOOKUP(Tabla14[[#This Row],[id]],Tabla2[],'aux buscarv'!H$1,FALSE)</f>
        <v>BUENOS AIRES</v>
      </c>
      <c r="I2424" s="159">
        <f>VLOOKUP(Tabla14[[#This Row],[id]],Tabla2[],'aux buscarv'!I$1,FALSE)</f>
        <v>108</v>
      </c>
      <c r="J2424" s="159" t="str">
        <f>VLOOKUP(Tabla14[[#This Row],[id]],Tabla2[],'aux buscarv'!J$1,FALSE)</f>
        <v>LANUS</v>
      </c>
      <c r="K2424" s="159" t="str">
        <f>VLOOKUP(Tabla14[[#This Row],[id]],Tabla2[],'aux buscarv'!K$1,FALSE)</f>
        <v>LANUS</v>
      </c>
      <c r="L2424" s="159" t="str">
        <f>VLOOKUP(Tabla14[[#This Row],[id]],Tabla2[],'aux buscarv'!L$1,FALSE)</f>
        <v>PLAZA GIARDINO</v>
      </c>
      <c r="M2424" s="159" t="str">
        <f>VLOOKUP(Tabla14[[#This Row],[id]],Tabla2[],'aux buscarv'!M$1,FALSE)</f>
        <v>MARCO AVELLANEDA Y CORONEL MURGUIONDO</v>
      </c>
      <c r="N2424" s="160" t="str">
        <f>VLOOKUP(Tabla14[[#This Row],[id]],Tabla2[],'aux buscarv'!N$1,FALSE)</f>
        <v>https://goo.gl/maps/sHjSAmQ9Gqgw3yvF6</v>
      </c>
      <c r="O2424" t="s">
        <v>109</v>
      </c>
      <c r="P2424" s="161" t="s">
        <v>110</v>
      </c>
      <c r="Q2424" t="s">
        <v>111</v>
      </c>
      <c r="R2424" s="162">
        <v>46</v>
      </c>
    </row>
    <row r="2425" spans="1:18" x14ac:dyDescent="0.25">
      <c r="A2425" t="s">
        <v>1240</v>
      </c>
      <c r="B2425" s="158">
        <f>VLOOKUP(Tabla14[[#This Row],[id]],Tabla2[],'aux buscarv'!B$1,FALSE)</f>
        <v>45058</v>
      </c>
      <c r="C2425" s="159">
        <f>VLOOKUP(Tabla14[[#This Row],[id]],Tabla2[],'aux buscarv'!C$1,FALSE)</f>
        <v>12</v>
      </c>
      <c r="D2425" s="159">
        <f>VLOOKUP(Tabla14[[#This Row],[id]],Tabla2[],'aux buscarv'!D$1,FALSE)</f>
        <v>5</v>
      </c>
      <c r="E2425" s="159">
        <f>VLOOKUP(Tabla14[[#This Row],[id]],Tabla2[],'aux buscarv'!E$1,FALSE)</f>
        <v>2023</v>
      </c>
      <c r="F2425" s="159">
        <f>VLOOKUP(Tabla14[[#This Row],[id]],Tabla2[],'aux buscarv'!F$1,FALSE)</f>
        <v>20</v>
      </c>
      <c r="G2425" s="159" t="str">
        <f>VLOOKUP(Tabla14[[#This Row],[id]],Tabla2[],'aux buscarv'!G$1,FALSE)</f>
        <v>EETB</v>
      </c>
      <c r="H2425" s="159" t="str">
        <f>VLOOKUP(Tabla14[[#This Row],[id]],Tabla2[],'aux buscarv'!H$1,FALSE)</f>
        <v>BUENOS AIRES</v>
      </c>
      <c r="I2425" s="159">
        <f>VLOOKUP(Tabla14[[#This Row],[id]],Tabla2[],'aux buscarv'!I$1,FALSE)</f>
        <v>108</v>
      </c>
      <c r="J2425" s="159" t="str">
        <f>VLOOKUP(Tabla14[[#This Row],[id]],Tabla2[],'aux buscarv'!J$1,FALSE)</f>
        <v>LANUS</v>
      </c>
      <c r="K2425" s="159" t="str">
        <f>VLOOKUP(Tabla14[[#This Row],[id]],Tabla2[],'aux buscarv'!K$1,FALSE)</f>
        <v>LANUS</v>
      </c>
      <c r="L2425" s="159" t="str">
        <f>VLOOKUP(Tabla14[[#This Row],[id]],Tabla2[],'aux buscarv'!L$1,FALSE)</f>
        <v>PLAZA GIARDINO</v>
      </c>
      <c r="M2425" s="159" t="str">
        <f>VLOOKUP(Tabla14[[#This Row],[id]],Tabla2[],'aux buscarv'!M$1,FALSE)</f>
        <v>MARCO AVELLANEDA Y CORONEL MURGUIONDO</v>
      </c>
      <c r="N2425" s="160" t="str">
        <f>VLOOKUP(Tabla14[[#This Row],[id]],Tabla2[],'aux buscarv'!N$1,FALSE)</f>
        <v>https://goo.gl/maps/sHjSAmQ9Gqgw3yvF6</v>
      </c>
      <c r="O2425" t="s">
        <v>109</v>
      </c>
      <c r="P2425" s="161" t="s">
        <v>110</v>
      </c>
      <c r="Q2425" t="s">
        <v>112</v>
      </c>
      <c r="R2425" s="162">
        <v>125</v>
      </c>
    </row>
    <row r="2426" spans="1:18" x14ac:dyDescent="0.25">
      <c r="A2426" t="s">
        <v>1240</v>
      </c>
      <c r="B2426" s="158">
        <f>VLOOKUP(Tabla14[[#This Row],[id]],Tabla2[],'aux buscarv'!B$1,FALSE)</f>
        <v>45058</v>
      </c>
      <c r="C2426" s="159">
        <f>VLOOKUP(Tabla14[[#This Row],[id]],Tabla2[],'aux buscarv'!C$1,FALSE)</f>
        <v>12</v>
      </c>
      <c r="D2426" s="159">
        <f>VLOOKUP(Tabla14[[#This Row],[id]],Tabla2[],'aux buscarv'!D$1,FALSE)</f>
        <v>5</v>
      </c>
      <c r="E2426" s="159">
        <f>VLOOKUP(Tabla14[[#This Row],[id]],Tabla2[],'aux buscarv'!E$1,FALSE)</f>
        <v>2023</v>
      </c>
      <c r="F2426" s="159">
        <f>VLOOKUP(Tabla14[[#This Row],[id]],Tabla2[],'aux buscarv'!F$1,FALSE)</f>
        <v>20</v>
      </c>
      <c r="G2426" s="159" t="str">
        <f>VLOOKUP(Tabla14[[#This Row],[id]],Tabla2[],'aux buscarv'!G$1,FALSE)</f>
        <v>EETB</v>
      </c>
      <c r="H2426" s="159" t="str">
        <f>VLOOKUP(Tabla14[[#This Row],[id]],Tabla2[],'aux buscarv'!H$1,FALSE)</f>
        <v>BUENOS AIRES</v>
      </c>
      <c r="I2426" s="159">
        <f>VLOOKUP(Tabla14[[#This Row],[id]],Tabla2[],'aux buscarv'!I$1,FALSE)</f>
        <v>108</v>
      </c>
      <c r="J2426" s="159" t="str">
        <f>VLOOKUP(Tabla14[[#This Row],[id]],Tabla2[],'aux buscarv'!J$1,FALSE)</f>
        <v>LANUS</v>
      </c>
      <c r="K2426" s="159" t="str">
        <f>VLOOKUP(Tabla14[[#This Row],[id]],Tabla2[],'aux buscarv'!K$1,FALSE)</f>
        <v>LANUS</v>
      </c>
      <c r="L2426" s="159" t="str">
        <f>VLOOKUP(Tabla14[[#This Row],[id]],Tabla2[],'aux buscarv'!L$1,FALSE)</f>
        <v>PLAZA GIARDINO</v>
      </c>
      <c r="M2426" s="159" t="str">
        <f>VLOOKUP(Tabla14[[#This Row],[id]],Tabla2[],'aux buscarv'!M$1,FALSE)</f>
        <v>MARCO AVELLANEDA Y CORONEL MURGUIONDO</v>
      </c>
      <c r="N2426" s="160" t="str">
        <f>VLOOKUP(Tabla14[[#This Row],[id]],Tabla2[],'aux buscarv'!N$1,FALSE)</f>
        <v>https://goo.gl/maps/sHjSAmQ9Gqgw3yvF6</v>
      </c>
      <c r="O2426" t="s">
        <v>109</v>
      </c>
      <c r="P2426" s="161" t="s">
        <v>113</v>
      </c>
      <c r="Q2426" t="s">
        <v>112</v>
      </c>
      <c r="R2426" s="162">
        <v>29</v>
      </c>
    </row>
    <row r="2427" spans="1:18" x14ac:dyDescent="0.25">
      <c r="A2427" t="s">
        <v>1240</v>
      </c>
      <c r="B2427" s="158">
        <f>VLOOKUP(Tabla14[[#This Row],[id]],Tabla2[],'aux buscarv'!B$1,FALSE)</f>
        <v>45058</v>
      </c>
      <c r="C2427" s="159">
        <f>VLOOKUP(Tabla14[[#This Row],[id]],Tabla2[],'aux buscarv'!C$1,FALSE)</f>
        <v>12</v>
      </c>
      <c r="D2427" s="159">
        <f>VLOOKUP(Tabla14[[#This Row],[id]],Tabla2[],'aux buscarv'!D$1,FALSE)</f>
        <v>5</v>
      </c>
      <c r="E2427" s="159">
        <f>VLOOKUP(Tabla14[[#This Row],[id]],Tabla2[],'aux buscarv'!E$1,FALSE)</f>
        <v>2023</v>
      </c>
      <c r="F2427" s="159">
        <f>VLOOKUP(Tabla14[[#This Row],[id]],Tabla2[],'aux buscarv'!F$1,FALSE)</f>
        <v>20</v>
      </c>
      <c r="G2427" s="159" t="str">
        <f>VLOOKUP(Tabla14[[#This Row],[id]],Tabla2[],'aux buscarv'!G$1,FALSE)</f>
        <v>EETB</v>
      </c>
      <c r="H2427" s="159" t="str">
        <f>VLOOKUP(Tabla14[[#This Row],[id]],Tabla2[],'aux buscarv'!H$1,FALSE)</f>
        <v>BUENOS AIRES</v>
      </c>
      <c r="I2427" s="159">
        <f>VLOOKUP(Tabla14[[#This Row],[id]],Tabla2[],'aux buscarv'!I$1,FALSE)</f>
        <v>108</v>
      </c>
      <c r="J2427" s="159" t="str">
        <f>VLOOKUP(Tabla14[[#This Row],[id]],Tabla2[],'aux buscarv'!J$1,FALSE)</f>
        <v>LANUS</v>
      </c>
      <c r="K2427" s="159" t="str">
        <f>VLOOKUP(Tabla14[[#This Row],[id]],Tabla2[],'aux buscarv'!K$1,FALSE)</f>
        <v>LANUS</v>
      </c>
      <c r="L2427" s="159" t="str">
        <f>VLOOKUP(Tabla14[[#This Row],[id]],Tabla2[],'aux buscarv'!L$1,FALSE)</f>
        <v>PLAZA GIARDINO</v>
      </c>
      <c r="M2427" s="159" t="str">
        <f>VLOOKUP(Tabla14[[#This Row],[id]],Tabla2[],'aux buscarv'!M$1,FALSE)</f>
        <v>MARCO AVELLANEDA Y CORONEL MURGUIONDO</v>
      </c>
      <c r="N2427" s="160" t="str">
        <f>VLOOKUP(Tabla14[[#This Row],[id]],Tabla2[],'aux buscarv'!N$1,FALSE)</f>
        <v>https://goo.gl/maps/sHjSAmQ9Gqgw3yvF6</v>
      </c>
      <c r="O2427" t="s">
        <v>114</v>
      </c>
      <c r="P2427" s="161" t="s">
        <v>115</v>
      </c>
      <c r="Q2427" t="s">
        <v>111</v>
      </c>
      <c r="R2427" s="162">
        <v>4</v>
      </c>
    </row>
    <row r="2428" spans="1:18" x14ac:dyDescent="0.25">
      <c r="A2428" t="s">
        <v>1240</v>
      </c>
      <c r="B2428" s="158">
        <f>VLOOKUP(Tabla14[[#This Row],[id]],Tabla2[],'aux buscarv'!B$1,FALSE)</f>
        <v>45058</v>
      </c>
      <c r="C2428" s="159">
        <f>VLOOKUP(Tabla14[[#This Row],[id]],Tabla2[],'aux buscarv'!C$1,FALSE)</f>
        <v>12</v>
      </c>
      <c r="D2428" s="159">
        <f>VLOOKUP(Tabla14[[#This Row],[id]],Tabla2[],'aux buscarv'!D$1,FALSE)</f>
        <v>5</v>
      </c>
      <c r="E2428" s="159">
        <f>VLOOKUP(Tabla14[[#This Row],[id]],Tabla2[],'aux buscarv'!E$1,FALSE)</f>
        <v>2023</v>
      </c>
      <c r="F2428" s="159">
        <f>VLOOKUP(Tabla14[[#This Row],[id]],Tabla2[],'aux buscarv'!F$1,FALSE)</f>
        <v>20</v>
      </c>
      <c r="G2428" s="159" t="str">
        <f>VLOOKUP(Tabla14[[#This Row],[id]],Tabla2[],'aux buscarv'!G$1,FALSE)</f>
        <v>EETB</v>
      </c>
      <c r="H2428" s="159" t="str">
        <f>VLOOKUP(Tabla14[[#This Row],[id]],Tabla2[],'aux buscarv'!H$1,FALSE)</f>
        <v>BUENOS AIRES</v>
      </c>
      <c r="I2428" s="159">
        <f>VLOOKUP(Tabla14[[#This Row],[id]],Tabla2[],'aux buscarv'!I$1,FALSE)</f>
        <v>108</v>
      </c>
      <c r="J2428" s="159" t="str">
        <f>VLOOKUP(Tabla14[[#This Row],[id]],Tabla2[],'aux buscarv'!J$1,FALSE)</f>
        <v>LANUS</v>
      </c>
      <c r="K2428" s="159" t="str">
        <f>VLOOKUP(Tabla14[[#This Row],[id]],Tabla2[],'aux buscarv'!K$1,FALSE)</f>
        <v>LANUS</v>
      </c>
      <c r="L2428" s="159" t="str">
        <f>VLOOKUP(Tabla14[[#This Row],[id]],Tabla2[],'aux buscarv'!L$1,FALSE)</f>
        <v>PLAZA GIARDINO</v>
      </c>
      <c r="M2428" s="159" t="str">
        <f>VLOOKUP(Tabla14[[#This Row],[id]],Tabla2[],'aux buscarv'!M$1,FALSE)</f>
        <v>MARCO AVELLANEDA Y CORONEL MURGUIONDO</v>
      </c>
      <c r="N2428" s="160" t="str">
        <f>VLOOKUP(Tabla14[[#This Row],[id]],Tabla2[],'aux buscarv'!N$1,FALSE)</f>
        <v>https://goo.gl/maps/sHjSAmQ9Gqgw3yvF6</v>
      </c>
      <c r="O2428" t="s">
        <v>114</v>
      </c>
      <c r="P2428" s="161" t="s">
        <v>123</v>
      </c>
      <c r="Q2428" t="s">
        <v>124</v>
      </c>
      <c r="R2428" s="162">
        <v>5</v>
      </c>
    </row>
    <row r="2429" spans="1:18" x14ac:dyDescent="0.25">
      <c r="A2429" t="s">
        <v>1240</v>
      </c>
      <c r="B2429" s="158">
        <f>VLOOKUP(Tabla14[[#This Row],[id]],Tabla2[],'aux buscarv'!B$1,FALSE)</f>
        <v>45058</v>
      </c>
      <c r="C2429" s="159">
        <f>VLOOKUP(Tabla14[[#This Row],[id]],Tabla2[],'aux buscarv'!C$1,FALSE)</f>
        <v>12</v>
      </c>
      <c r="D2429" s="159">
        <f>VLOOKUP(Tabla14[[#This Row],[id]],Tabla2[],'aux buscarv'!D$1,FALSE)</f>
        <v>5</v>
      </c>
      <c r="E2429" s="159">
        <f>VLOOKUP(Tabla14[[#This Row],[id]],Tabla2[],'aux buscarv'!E$1,FALSE)</f>
        <v>2023</v>
      </c>
      <c r="F2429" s="159">
        <f>VLOOKUP(Tabla14[[#This Row],[id]],Tabla2[],'aux buscarv'!F$1,FALSE)</f>
        <v>20</v>
      </c>
      <c r="G2429" s="159" t="str">
        <f>VLOOKUP(Tabla14[[#This Row],[id]],Tabla2[],'aux buscarv'!G$1,FALSE)</f>
        <v>EETB</v>
      </c>
      <c r="H2429" s="159" t="str">
        <f>VLOOKUP(Tabla14[[#This Row],[id]],Tabla2[],'aux buscarv'!H$1,FALSE)</f>
        <v>BUENOS AIRES</v>
      </c>
      <c r="I2429" s="159">
        <f>VLOOKUP(Tabla14[[#This Row],[id]],Tabla2[],'aux buscarv'!I$1,FALSE)</f>
        <v>108</v>
      </c>
      <c r="J2429" s="159" t="str">
        <f>VLOOKUP(Tabla14[[#This Row],[id]],Tabla2[],'aux buscarv'!J$1,FALSE)</f>
        <v>LANUS</v>
      </c>
      <c r="K2429" s="159" t="str">
        <f>VLOOKUP(Tabla14[[#This Row],[id]],Tabla2[],'aux buscarv'!K$1,FALSE)</f>
        <v>LANUS</v>
      </c>
      <c r="L2429" s="159" t="str">
        <f>VLOOKUP(Tabla14[[#This Row],[id]],Tabla2[],'aux buscarv'!L$1,FALSE)</f>
        <v>PLAZA GIARDINO</v>
      </c>
      <c r="M2429" s="159" t="str">
        <f>VLOOKUP(Tabla14[[#This Row],[id]],Tabla2[],'aux buscarv'!M$1,FALSE)</f>
        <v>MARCO AVELLANEDA Y CORONEL MURGUIONDO</v>
      </c>
      <c r="N2429" s="160" t="str">
        <f>VLOOKUP(Tabla14[[#This Row],[id]],Tabla2[],'aux buscarv'!N$1,FALSE)</f>
        <v>https://goo.gl/maps/sHjSAmQ9Gqgw3yvF6</v>
      </c>
      <c r="O2429" t="s">
        <v>114</v>
      </c>
      <c r="P2429" s="161" t="s">
        <v>123</v>
      </c>
      <c r="Q2429" t="s">
        <v>111</v>
      </c>
      <c r="R2429" s="162">
        <v>63</v>
      </c>
    </row>
    <row r="2430" spans="1:18" x14ac:dyDescent="0.25">
      <c r="A2430" t="s">
        <v>1253</v>
      </c>
      <c r="B2430" s="158">
        <f>VLOOKUP(Tabla14[[#This Row],[id]],Tabla2[],'aux buscarv'!B$1,FALSE)</f>
        <v>45058</v>
      </c>
      <c r="C2430" s="159">
        <f>VLOOKUP(Tabla14[[#This Row],[id]],Tabla2[],'aux buscarv'!C$1,FALSE)</f>
        <v>12</v>
      </c>
      <c r="D2430" s="159">
        <f>VLOOKUP(Tabla14[[#This Row],[id]],Tabla2[],'aux buscarv'!D$1,FALSE)</f>
        <v>5</v>
      </c>
      <c r="E2430" s="159">
        <f>VLOOKUP(Tabla14[[#This Row],[id]],Tabla2[],'aux buscarv'!E$1,FALSE)</f>
        <v>2023</v>
      </c>
      <c r="F2430" s="159">
        <f>VLOOKUP(Tabla14[[#This Row],[id]],Tabla2[],'aux buscarv'!F$1,FALSE)</f>
        <v>20</v>
      </c>
      <c r="G2430" s="159" t="str">
        <f>VLOOKUP(Tabla14[[#This Row],[id]],Tabla2[],'aux buscarv'!G$1,FALSE)</f>
        <v>DAPPTE</v>
      </c>
      <c r="H2430" s="159" t="str">
        <f>VLOOKUP(Tabla14[[#This Row],[id]],Tabla2[],'aux buscarv'!H$1,FALSE)</f>
        <v>CABA</v>
      </c>
      <c r="I2430" s="159">
        <f>VLOOKUP(Tabla14[[#This Row],[id]],Tabla2[],'aux buscarv'!I$1,FALSE)</f>
        <v>109</v>
      </c>
      <c r="J2430" s="159" t="str">
        <f>VLOOKUP(Tabla14[[#This Row],[id]],Tabla2[],'aux buscarv'!J$1,FALSE)</f>
        <v>COMUNA 1</v>
      </c>
      <c r="K2430" s="159" t="str">
        <f>VLOOKUP(Tabla14[[#This Row],[id]],Tabla2[],'aux buscarv'!K$1,FALSE)</f>
        <v>CONSTITUCION</v>
      </c>
      <c r="L2430" s="159" t="str">
        <f>VLOOKUP(Tabla14[[#This Row],[id]],Tabla2[],'aux buscarv'!L$1,FALSE)</f>
        <v>FACULTAD DE CIENCIAS SOCIALES UBA</v>
      </c>
      <c r="M2430" s="159" t="str">
        <f>VLOOKUP(Tabla14[[#This Row],[id]],Tabla2[],'aux buscarv'!M$1,FALSE)</f>
        <v>SANTIAGO DEL ESTERO 1029</v>
      </c>
      <c r="N2430" s="160" t="str">
        <f>VLOOKUP(Tabla14[[#This Row],[id]],Tabla2[],'aux buscarv'!N$1,FALSE)</f>
        <v>https://goo.gl/maps/VeUgzgGeAGp4NiuV8</v>
      </c>
      <c r="O2430" t="s">
        <v>109</v>
      </c>
      <c r="P2430" s="161" t="s">
        <v>110</v>
      </c>
      <c r="Q2430" t="s">
        <v>111</v>
      </c>
      <c r="R2430" s="162">
        <v>64</v>
      </c>
    </row>
    <row r="2431" spans="1:18" x14ac:dyDescent="0.25">
      <c r="A2431" t="s">
        <v>1253</v>
      </c>
      <c r="B2431" s="158">
        <f>VLOOKUP(Tabla14[[#This Row],[id]],Tabla2[],'aux buscarv'!B$1,FALSE)</f>
        <v>45058</v>
      </c>
      <c r="C2431" s="159">
        <f>VLOOKUP(Tabla14[[#This Row],[id]],Tabla2[],'aux buscarv'!C$1,FALSE)</f>
        <v>12</v>
      </c>
      <c r="D2431" s="159">
        <f>VLOOKUP(Tabla14[[#This Row],[id]],Tabla2[],'aux buscarv'!D$1,FALSE)</f>
        <v>5</v>
      </c>
      <c r="E2431" s="159">
        <f>VLOOKUP(Tabla14[[#This Row],[id]],Tabla2[],'aux buscarv'!E$1,FALSE)</f>
        <v>2023</v>
      </c>
      <c r="F2431" s="159">
        <f>VLOOKUP(Tabla14[[#This Row],[id]],Tabla2[],'aux buscarv'!F$1,FALSE)</f>
        <v>20</v>
      </c>
      <c r="G2431" s="159" t="str">
        <f>VLOOKUP(Tabla14[[#This Row],[id]],Tabla2[],'aux buscarv'!G$1,FALSE)</f>
        <v>DAPPTE</v>
      </c>
      <c r="H2431" s="159" t="str">
        <f>VLOOKUP(Tabla14[[#This Row],[id]],Tabla2[],'aux buscarv'!H$1,FALSE)</f>
        <v>CABA</v>
      </c>
      <c r="I2431" s="159">
        <f>VLOOKUP(Tabla14[[#This Row],[id]],Tabla2[],'aux buscarv'!I$1,FALSE)</f>
        <v>109</v>
      </c>
      <c r="J2431" s="159" t="str">
        <f>VLOOKUP(Tabla14[[#This Row],[id]],Tabla2[],'aux buscarv'!J$1,FALSE)</f>
        <v>COMUNA 1</v>
      </c>
      <c r="K2431" s="159" t="str">
        <f>VLOOKUP(Tabla14[[#This Row],[id]],Tabla2[],'aux buscarv'!K$1,FALSE)</f>
        <v>CONSTITUCION</v>
      </c>
      <c r="L2431" s="159" t="str">
        <f>VLOOKUP(Tabla14[[#This Row],[id]],Tabla2[],'aux buscarv'!L$1,FALSE)</f>
        <v>FACULTAD DE CIENCIAS SOCIALES UBA</v>
      </c>
      <c r="M2431" s="159" t="str">
        <f>VLOOKUP(Tabla14[[#This Row],[id]],Tabla2[],'aux buscarv'!M$1,FALSE)</f>
        <v>SANTIAGO DEL ESTERO 1029</v>
      </c>
      <c r="N2431" s="160" t="str">
        <f>VLOOKUP(Tabla14[[#This Row],[id]],Tabla2[],'aux buscarv'!N$1,FALSE)</f>
        <v>https://goo.gl/maps/VeUgzgGeAGp4NiuV8</v>
      </c>
      <c r="O2431" t="s">
        <v>109</v>
      </c>
      <c r="P2431" s="161" t="s">
        <v>110</v>
      </c>
      <c r="Q2431" t="s">
        <v>112</v>
      </c>
      <c r="R2431" s="162">
        <v>126</v>
      </c>
    </row>
    <row r="2432" spans="1:18" x14ac:dyDescent="0.25">
      <c r="A2432" t="s">
        <v>1253</v>
      </c>
      <c r="B2432" s="158">
        <f>VLOOKUP(Tabla14[[#This Row],[id]],Tabla2[],'aux buscarv'!B$1,FALSE)</f>
        <v>45058</v>
      </c>
      <c r="C2432" s="159">
        <f>VLOOKUP(Tabla14[[#This Row],[id]],Tabla2[],'aux buscarv'!C$1,FALSE)</f>
        <v>12</v>
      </c>
      <c r="D2432" s="159">
        <f>VLOOKUP(Tabla14[[#This Row],[id]],Tabla2[],'aux buscarv'!D$1,FALSE)</f>
        <v>5</v>
      </c>
      <c r="E2432" s="159">
        <f>VLOOKUP(Tabla14[[#This Row],[id]],Tabla2[],'aux buscarv'!E$1,FALSE)</f>
        <v>2023</v>
      </c>
      <c r="F2432" s="159">
        <f>VLOOKUP(Tabla14[[#This Row],[id]],Tabla2[],'aux buscarv'!F$1,FALSE)</f>
        <v>20</v>
      </c>
      <c r="G2432" s="159" t="str">
        <f>VLOOKUP(Tabla14[[#This Row],[id]],Tabla2[],'aux buscarv'!G$1,FALSE)</f>
        <v>DAPPTE</v>
      </c>
      <c r="H2432" s="159" t="str">
        <f>VLOOKUP(Tabla14[[#This Row],[id]],Tabla2[],'aux buscarv'!H$1,FALSE)</f>
        <v>CABA</v>
      </c>
      <c r="I2432" s="159">
        <f>VLOOKUP(Tabla14[[#This Row],[id]],Tabla2[],'aux buscarv'!I$1,FALSE)</f>
        <v>109</v>
      </c>
      <c r="J2432" s="159" t="str">
        <f>VLOOKUP(Tabla14[[#This Row],[id]],Tabla2[],'aux buscarv'!J$1,FALSE)</f>
        <v>COMUNA 1</v>
      </c>
      <c r="K2432" s="159" t="str">
        <f>VLOOKUP(Tabla14[[#This Row],[id]],Tabla2[],'aux buscarv'!K$1,FALSE)</f>
        <v>CONSTITUCION</v>
      </c>
      <c r="L2432" s="159" t="str">
        <f>VLOOKUP(Tabla14[[#This Row],[id]],Tabla2[],'aux buscarv'!L$1,FALSE)</f>
        <v>FACULTAD DE CIENCIAS SOCIALES UBA</v>
      </c>
      <c r="M2432" s="159" t="str">
        <f>VLOOKUP(Tabla14[[#This Row],[id]],Tabla2[],'aux buscarv'!M$1,FALSE)</f>
        <v>SANTIAGO DEL ESTERO 1029</v>
      </c>
      <c r="N2432" s="160" t="str">
        <f>VLOOKUP(Tabla14[[#This Row],[id]],Tabla2[],'aux buscarv'!N$1,FALSE)</f>
        <v>https://goo.gl/maps/VeUgzgGeAGp4NiuV8</v>
      </c>
      <c r="O2432" t="s">
        <v>109</v>
      </c>
      <c r="P2432" s="161" t="s">
        <v>110</v>
      </c>
      <c r="Q2432" t="s">
        <v>120</v>
      </c>
      <c r="R2432" s="162">
        <v>2</v>
      </c>
    </row>
    <row r="2433" spans="1:18" x14ac:dyDescent="0.25">
      <c r="A2433" t="s">
        <v>1253</v>
      </c>
      <c r="B2433" s="158">
        <f>VLOOKUP(Tabla14[[#This Row],[id]],Tabla2[],'aux buscarv'!B$1,FALSE)</f>
        <v>45058</v>
      </c>
      <c r="C2433" s="159">
        <f>VLOOKUP(Tabla14[[#This Row],[id]],Tabla2[],'aux buscarv'!C$1,FALSE)</f>
        <v>12</v>
      </c>
      <c r="D2433" s="159">
        <f>VLOOKUP(Tabla14[[#This Row],[id]],Tabla2[],'aux buscarv'!D$1,FALSE)</f>
        <v>5</v>
      </c>
      <c r="E2433" s="159">
        <f>VLOOKUP(Tabla14[[#This Row],[id]],Tabla2[],'aux buscarv'!E$1,FALSE)</f>
        <v>2023</v>
      </c>
      <c r="F2433" s="159">
        <f>VLOOKUP(Tabla14[[#This Row],[id]],Tabla2[],'aux buscarv'!F$1,FALSE)</f>
        <v>20</v>
      </c>
      <c r="G2433" s="159" t="str">
        <f>VLOOKUP(Tabla14[[#This Row],[id]],Tabla2[],'aux buscarv'!G$1,FALSE)</f>
        <v>DAPPTE</v>
      </c>
      <c r="H2433" s="159" t="str">
        <f>VLOOKUP(Tabla14[[#This Row],[id]],Tabla2[],'aux buscarv'!H$1,FALSE)</f>
        <v>CABA</v>
      </c>
      <c r="I2433" s="159">
        <f>VLOOKUP(Tabla14[[#This Row],[id]],Tabla2[],'aux buscarv'!I$1,FALSE)</f>
        <v>109</v>
      </c>
      <c r="J2433" s="159" t="str">
        <f>VLOOKUP(Tabla14[[#This Row],[id]],Tabla2[],'aux buscarv'!J$1,FALSE)</f>
        <v>COMUNA 1</v>
      </c>
      <c r="K2433" s="159" t="str">
        <f>VLOOKUP(Tabla14[[#This Row],[id]],Tabla2[],'aux buscarv'!K$1,FALSE)</f>
        <v>CONSTITUCION</v>
      </c>
      <c r="L2433" s="159" t="str">
        <f>VLOOKUP(Tabla14[[#This Row],[id]],Tabla2[],'aux buscarv'!L$1,FALSE)</f>
        <v>FACULTAD DE CIENCIAS SOCIALES UBA</v>
      </c>
      <c r="M2433" s="159" t="str">
        <f>VLOOKUP(Tabla14[[#This Row],[id]],Tabla2[],'aux buscarv'!M$1,FALSE)</f>
        <v>SANTIAGO DEL ESTERO 1029</v>
      </c>
      <c r="N2433" s="160" t="str">
        <f>VLOOKUP(Tabla14[[#This Row],[id]],Tabla2[],'aux buscarv'!N$1,FALSE)</f>
        <v>https://goo.gl/maps/VeUgzgGeAGp4NiuV8</v>
      </c>
      <c r="O2433" t="s">
        <v>109</v>
      </c>
      <c r="P2433" s="161" t="s">
        <v>113</v>
      </c>
      <c r="Q2433" t="s">
        <v>112</v>
      </c>
      <c r="R2433" s="162">
        <v>14</v>
      </c>
    </row>
    <row r="2434" spans="1:18" x14ac:dyDescent="0.25">
      <c r="A2434" t="s">
        <v>1253</v>
      </c>
      <c r="B2434" s="158">
        <f>VLOOKUP(Tabla14[[#This Row],[id]],Tabla2[],'aux buscarv'!B$1,FALSE)</f>
        <v>45058</v>
      </c>
      <c r="C2434" s="159">
        <f>VLOOKUP(Tabla14[[#This Row],[id]],Tabla2[],'aux buscarv'!C$1,FALSE)</f>
        <v>12</v>
      </c>
      <c r="D2434" s="159">
        <f>VLOOKUP(Tabla14[[#This Row],[id]],Tabla2[],'aux buscarv'!D$1,FALSE)</f>
        <v>5</v>
      </c>
      <c r="E2434" s="159">
        <f>VLOOKUP(Tabla14[[#This Row],[id]],Tabla2[],'aux buscarv'!E$1,FALSE)</f>
        <v>2023</v>
      </c>
      <c r="F2434" s="159">
        <f>VLOOKUP(Tabla14[[#This Row],[id]],Tabla2[],'aux buscarv'!F$1,FALSE)</f>
        <v>20</v>
      </c>
      <c r="G2434" s="159" t="str">
        <f>VLOOKUP(Tabla14[[#This Row],[id]],Tabla2[],'aux buscarv'!G$1,FALSE)</f>
        <v>DAPPTE</v>
      </c>
      <c r="H2434" s="159" t="str">
        <f>VLOOKUP(Tabla14[[#This Row],[id]],Tabla2[],'aux buscarv'!H$1,FALSE)</f>
        <v>CABA</v>
      </c>
      <c r="I2434" s="159">
        <f>VLOOKUP(Tabla14[[#This Row],[id]],Tabla2[],'aux buscarv'!I$1,FALSE)</f>
        <v>109</v>
      </c>
      <c r="J2434" s="159" t="str">
        <f>VLOOKUP(Tabla14[[#This Row],[id]],Tabla2[],'aux buscarv'!J$1,FALSE)</f>
        <v>COMUNA 1</v>
      </c>
      <c r="K2434" s="159" t="str">
        <f>VLOOKUP(Tabla14[[#This Row],[id]],Tabla2[],'aux buscarv'!K$1,FALSE)</f>
        <v>CONSTITUCION</v>
      </c>
      <c r="L2434" s="159" t="str">
        <f>VLOOKUP(Tabla14[[#This Row],[id]],Tabla2[],'aux buscarv'!L$1,FALSE)</f>
        <v>FACULTAD DE CIENCIAS SOCIALES UBA</v>
      </c>
      <c r="M2434" s="159" t="str">
        <f>VLOOKUP(Tabla14[[#This Row],[id]],Tabla2[],'aux buscarv'!M$1,FALSE)</f>
        <v>SANTIAGO DEL ESTERO 1029</v>
      </c>
      <c r="N2434" s="160" t="str">
        <f>VLOOKUP(Tabla14[[#This Row],[id]],Tabla2[],'aux buscarv'!N$1,FALSE)</f>
        <v>https://goo.gl/maps/VeUgzgGeAGp4NiuV8</v>
      </c>
      <c r="O2434" t="s">
        <v>114</v>
      </c>
      <c r="P2434" s="161" t="s">
        <v>115</v>
      </c>
      <c r="Q2434" t="s">
        <v>111</v>
      </c>
      <c r="R2434" s="162">
        <v>27</v>
      </c>
    </row>
    <row r="2435" spans="1:18" x14ac:dyDescent="0.25">
      <c r="A2435" t="s">
        <v>1253</v>
      </c>
      <c r="B2435" s="158">
        <f>VLOOKUP(Tabla14[[#This Row],[id]],Tabla2[],'aux buscarv'!B$1,FALSE)</f>
        <v>45058</v>
      </c>
      <c r="C2435" s="159">
        <f>VLOOKUP(Tabla14[[#This Row],[id]],Tabla2[],'aux buscarv'!C$1,FALSE)</f>
        <v>12</v>
      </c>
      <c r="D2435" s="159">
        <f>VLOOKUP(Tabla14[[#This Row],[id]],Tabla2[],'aux buscarv'!D$1,FALSE)</f>
        <v>5</v>
      </c>
      <c r="E2435" s="159">
        <f>VLOOKUP(Tabla14[[#This Row],[id]],Tabla2[],'aux buscarv'!E$1,FALSE)</f>
        <v>2023</v>
      </c>
      <c r="F2435" s="159">
        <f>VLOOKUP(Tabla14[[#This Row],[id]],Tabla2[],'aux buscarv'!F$1,FALSE)</f>
        <v>20</v>
      </c>
      <c r="G2435" s="159" t="str">
        <f>VLOOKUP(Tabla14[[#This Row],[id]],Tabla2[],'aux buscarv'!G$1,FALSE)</f>
        <v>DAPPTE</v>
      </c>
      <c r="H2435" s="159" t="str">
        <f>VLOOKUP(Tabla14[[#This Row],[id]],Tabla2[],'aux buscarv'!H$1,FALSE)</f>
        <v>CABA</v>
      </c>
      <c r="I2435" s="159">
        <f>VLOOKUP(Tabla14[[#This Row],[id]],Tabla2[],'aux buscarv'!I$1,FALSE)</f>
        <v>109</v>
      </c>
      <c r="J2435" s="159" t="str">
        <f>VLOOKUP(Tabla14[[#This Row],[id]],Tabla2[],'aux buscarv'!J$1,FALSE)</f>
        <v>COMUNA 1</v>
      </c>
      <c r="K2435" s="159" t="str">
        <f>VLOOKUP(Tabla14[[#This Row],[id]],Tabla2[],'aux buscarv'!K$1,FALSE)</f>
        <v>CONSTITUCION</v>
      </c>
      <c r="L2435" s="159" t="str">
        <f>VLOOKUP(Tabla14[[#This Row],[id]],Tabla2[],'aux buscarv'!L$1,FALSE)</f>
        <v>FACULTAD DE CIENCIAS SOCIALES UBA</v>
      </c>
      <c r="M2435" s="159" t="str">
        <f>VLOOKUP(Tabla14[[#This Row],[id]],Tabla2[],'aux buscarv'!M$1,FALSE)</f>
        <v>SANTIAGO DEL ESTERO 1029</v>
      </c>
      <c r="N2435" s="160" t="str">
        <f>VLOOKUP(Tabla14[[#This Row],[id]],Tabla2[],'aux buscarv'!N$1,FALSE)</f>
        <v>https://goo.gl/maps/VeUgzgGeAGp4NiuV8</v>
      </c>
      <c r="O2435" t="s">
        <v>114</v>
      </c>
      <c r="P2435" s="161" t="s">
        <v>123</v>
      </c>
      <c r="Q2435" t="s">
        <v>111</v>
      </c>
      <c r="R2435" s="162">
        <v>27</v>
      </c>
    </row>
    <row r="2436" spans="1:18" x14ac:dyDescent="0.25">
      <c r="A2436" t="s">
        <v>1227</v>
      </c>
      <c r="B2436" s="158">
        <f>VLOOKUP(Tabla14[[#This Row],[id]],Tabla2[],'aux buscarv'!B$1,FALSE)</f>
        <v>45059</v>
      </c>
      <c r="C2436" s="159">
        <f>VLOOKUP(Tabla14[[#This Row],[id]],Tabla2[],'aux buscarv'!C$1,FALSE)</f>
        <v>13</v>
      </c>
      <c r="D2436" s="159">
        <f>VLOOKUP(Tabla14[[#This Row],[id]],Tabla2[],'aux buscarv'!D$1,FALSE)</f>
        <v>5</v>
      </c>
      <c r="E2436" s="159">
        <f>VLOOKUP(Tabla14[[#This Row],[id]],Tabla2[],'aux buscarv'!E$1,FALSE)</f>
        <v>2023</v>
      </c>
      <c r="F2436" s="159">
        <f>VLOOKUP(Tabla14[[#This Row],[id]],Tabla2[],'aux buscarv'!F$1,FALSE)</f>
        <v>20</v>
      </c>
      <c r="G2436" s="159" t="str">
        <f>VLOOKUP(Tabla14[[#This Row],[id]],Tabla2[],'aux buscarv'!G$1,FALSE)</f>
        <v>EETB</v>
      </c>
      <c r="H2436" s="159" t="str">
        <f>VLOOKUP(Tabla14[[#This Row],[id]],Tabla2[],'aux buscarv'!H$1,FALSE)</f>
        <v>CABA</v>
      </c>
      <c r="I2436" s="159">
        <f>VLOOKUP(Tabla14[[#This Row],[id]],Tabla2[],'aux buscarv'!I$1,FALSE)</f>
        <v>107</v>
      </c>
      <c r="J2436" s="159" t="str">
        <f>VLOOKUP(Tabla14[[#This Row],[id]],Tabla2[],'aux buscarv'!J$1,FALSE)</f>
        <v>COMUNA 8</v>
      </c>
      <c r="K2436" s="159" t="str">
        <f>VLOOKUP(Tabla14[[#This Row],[id]],Tabla2[],'aux buscarv'!K$1,FALSE)</f>
        <v>VILLA LUGANO</v>
      </c>
      <c r="L2436" s="159" t="str">
        <f>VLOOKUP(Tabla14[[#This Row],[id]],Tabla2[],'aux buscarv'!L$1,FALSE)</f>
        <v>-</v>
      </c>
      <c r="M2436" s="159" t="str">
        <f>VLOOKUP(Tabla14[[#This Row],[id]],Tabla2[],'aux buscarv'!M$1,FALSE)</f>
        <v>AV CASTAÑARES 6800</v>
      </c>
      <c r="N2436" s="160" t="str">
        <f>VLOOKUP(Tabla14[[#This Row],[id]],Tabla2[],'aux buscarv'!N$1,FALSE)</f>
        <v>https://goo.gl/maps/7PgP1mmXLjMZkq3H7</v>
      </c>
      <c r="O2436" t="s">
        <v>114</v>
      </c>
      <c r="P2436" s="161" t="s">
        <v>115</v>
      </c>
      <c r="Q2436" t="s">
        <v>111</v>
      </c>
      <c r="R2436" s="162">
        <v>37</v>
      </c>
    </row>
    <row r="2437" spans="1:18" x14ac:dyDescent="0.25">
      <c r="A2437" t="s">
        <v>1227</v>
      </c>
      <c r="B2437" s="158">
        <f>VLOOKUP(Tabla14[[#This Row],[id]],Tabla2[],'aux buscarv'!B$1,FALSE)</f>
        <v>45059</v>
      </c>
      <c r="C2437" s="159">
        <f>VLOOKUP(Tabla14[[#This Row],[id]],Tabla2[],'aux buscarv'!C$1,FALSE)</f>
        <v>13</v>
      </c>
      <c r="D2437" s="159">
        <f>VLOOKUP(Tabla14[[#This Row],[id]],Tabla2[],'aux buscarv'!D$1,FALSE)</f>
        <v>5</v>
      </c>
      <c r="E2437" s="159">
        <f>VLOOKUP(Tabla14[[#This Row],[id]],Tabla2[],'aux buscarv'!E$1,FALSE)</f>
        <v>2023</v>
      </c>
      <c r="F2437" s="159">
        <f>VLOOKUP(Tabla14[[#This Row],[id]],Tabla2[],'aux buscarv'!F$1,FALSE)</f>
        <v>20</v>
      </c>
      <c r="G2437" s="159" t="str">
        <f>VLOOKUP(Tabla14[[#This Row],[id]],Tabla2[],'aux buscarv'!G$1,FALSE)</f>
        <v>EETB</v>
      </c>
      <c r="H2437" s="159" t="str">
        <f>VLOOKUP(Tabla14[[#This Row],[id]],Tabla2[],'aux buscarv'!H$1,FALSE)</f>
        <v>CABA</v>
      </c>
      <c r="I2437" s="159">
        <f>VLOOKUP(Tabla14[[#This Row],[id]],Tabla2[],'aux buscarv'!I$1,FALSE)</f>
        <v>107</v>
      </c>
      <c r="J2437" s="159" t="str">
        <f>VLOOKUP(Tabla14[[#This Row],[id]],Tabla2[],'aux buscarv'!J$1,FALSE)</f>
        <v>COMUNA 8</v>
      </c>
      <c r="K2437" s="159" t="str">
        <f>VLOOKUP(Tabla14[[#This Row],[id]],Tabla2[],'aux buscarv'!K$1,FALSE)</f>
        <v>VILLA LUGANO</v>
      </c>
      <c r="L2437" s="159" t="str">
        <f>VLOOKUP(Tabla14[[#This Row],[id]],Tabla2[],'aux buscarv'!L$1,FALSE)</f>
        <v>-</v>
      </c>
      <c r="M2437" s="159" t="str">
        <f>VLOOKUP(Tabla14[[#This Row],[id]],Tabla2[],'aux buscarv'!M$1,FALSE)</f>
        <v>AV CASTAÑARES 6800</v>
      </c>
      <c r="N2437" s="160" t="str">
        <f>VLOOKUP(Tabla14[[#This Row],[id]],Tabla2[],'aux buscarv'!N$1,FALSE)</f>
        <v>https://goo.gl/maps/7PgP1mmXLjMZkq3H7</v>
      </c>
      <c r="O2437" t="s">
        <v>114</v>
      </c>
      <c r="P2437" s="161" t="s">
        <v>123</v>
      </c>
      <c r="Q2437" t="s">
        <v>111</v>
      </c>
      <c r="R2437" s="162">
        <v>37</v>
      </c>
    </row>
    <row r="2438" spans="1:18" x14ac:dyDescent="0.25">
      <c r="A2438" t="s">
        <v>1282</v>
      </c>
      <c r="B2438" s="158">
        <f>VLOOKUP(Tabla14[[#This Row],[id]],Tabla2[],'aux buscarv'!B$1,FALSE)</f>
        <v>45060</v>
      </c>
      <c r="C2438" s="159">
        <f>VLOOKUP(Tabla14[[#This Row],[id]],Tabla2[],'aux buscarv'!C$1,FALSE)</f>
        <v>14</v>
      </c>
      <c r="D2438" s="159">
        <f>VLOOKUP(Tabla14[[#This Row],[id]],Tabla2[],'aux buscarv'!D$1,FALSE)</f>
        <v>5</v>
      </c>
      <c r="E2438" s="159">
        <f>VLOOKUP(Tabla14[[#This Row],[id]],Tabla2[],'aux buscarv'!E$1,FALSE)</f>
        <v>2023</v>
      </c>
      <c r="F2438" s="159">
        <f>VLOOKUP(Tabla14[[#This Row],[id]],Tabla2[],'aux buscarv'!F$1,FALSE)</f>
        <v>20</v>
      </c>
      <c r="G2438" s="159" t="str">
        <f>VLOOKUP(Tabla14[[#This Row],[id]],Tabla2[],'aux buscarv'!G$1,FALSE)</f>
        <v>DAPPTE</v>
      </c>
      <c r="H2438" s="159" t="str">
        <f>VLOOKUP(Tabla14[[#This Row],[id]],Tabla2[],'aux buscarv'!H$1,FALSE)</f>
        <v>BUENOS AIRES</v>
      </c>
      <c r="I2438" s="159">
        <f>VLOOKUP(Tabla14[[#This Row],[id]],Tabla2[],'aux buscarv'!I$1,FALSE)</f>
        <v>113</v>
      </c>
      <c r="J2438" s="159" t="str">
        <f>VLOOKUP(Tabla14[[#This Row],[id]],Tabla2[],'aux buscarv'!J$1,FALSE)</f>
        <v>LUJAN</v>
      </c>
      <c r="K2438" s="159" t="str">
        <f>VLOOKUP(Tabla14[[#This Row],[id]],Tabla2[],'aux buscarv'!K$1,FALSE)</f>
        <v>LUJAN</v>
      </c>
      <c r="L2438" s="159" t="str">
        <f>VLOOKUP(Tabla14[[#This Row],[id]],Tabla2[],'aux buscarv'!L$1,FALSE)</f>
        <v>PLAZA BELGRANO</v>
      </c>
      <c r="M2438" s="159" t="str">
        <f>VLOOKUP(Tabla14[[#This Row],[id]],Tabla2[],'aux buscarv'!M$1,FALSE)</f>
        <v>SAN MARTIN 1</v>
      </c>
      <c r="N2438" s="160" t="str">
        <f>VLOOKUP(Tabla14[[#This Row],[id]],Tabla2[],'aux buscarv'!N$1,FALSE)</f>
        <v>https://goo.gl/maps/vWpKC2P8Zf3YddM38</v>
      </c>
      <c r="O2438" t="s">
        <v>109</v>
      </c>
      <c r="P2438" s="161" t="s">
        <v>110</v>
      </c>
      <c r="Q2438" t="s">
        <v>111</v>
      </c>
      <c r="R2438" s="162">
        <v>45</v>
      </c>
    </row>
    <row r="2439" spans="1:18" x14ac:dyDescent="0.25">
      <c r="A2439" t="s">
        <v>1282</v>
      </c>
      <c r="B2439" s="158">
        <f>VLOOKUP(Tabla14[[#This Row],[id]],Tabla2[],'aux buscarv'!B$1,FALSE)</f>
        <v>45060</v>
      </c>
      <c r="C2439" s="159">
        <f>VLOOKUP(Tabla14[[#This Row],[id]],Tabla2[],'aux buscarv'!C$1,FALSE)</f>
        <v>14</v>
      </c>
      <c r="D2439" s="159">
        <f>VLOOKUP(Tabla14[[#This Row],[id]],Tabla2[],'aux buscarv'!D$1,FALSE)</f>
        <v>5</v>
      </c>
      <c r="E2439" s="159">
        <f>VLOOKUP(Tabla14[[#This Row],[id]],Tabla2[],'aux buscarv'!E$1,FALSE)</f>
        <v>2023</v>
      </c>
      <c r="F2439" s="159">
        <f>VLOOKUP(Tabla14[[#This Row],[id]],Tabla2[],'aux buscarv'!F$1,FALSE)</f>
        <v>20</v>
      </c>
      <c r="G2439" s="159" t="str">
        <f>VLOOKUP(Tabla14[[#This Row],[id]],Tabla2[],'aux buscarv'!G$1,FALSE)</f>
        <v>DAPPTE</v>
      </c>
      <c r="H2439" s="159" t="str">
        <f>VLOOKUP(Tabla14[[#This Row],[id]],Tabla2[],'aux buscarv'!H$1,FALSE)</f>
        <v>BUENOS AIRES</v>
      </c>
      <c r="I2439" s="159">
        <f>VLOOKUP(Tabla14[[#This Row],[id]],Tabla2[],'aux buscarv'!I$1,FALSE)</f>
        <v>113</v>
      </c>
      <c r="J2439" s="159" t="str">
        <f>VLOOKUP(Tabla14[[#This Row],[id]],Tabla2[],'aux buscarv'!J$1,FALSE)</f>
        <v>LUJAN</v>
      </c>
      <c r="K2439" s="159" t="str">
        <f>VLOOKUP(Tabla14[[#This Row],[id]],Tabla2[],'aux buscarv'!K$1,FALSE)</f>
        <v>LUJAN</v>
      </c>
      <c r="L2439" s="159" t="str">
        <f>VLOOKUP(Tabla14[[#This Row],[id]],Tabla2[],'aux buscarv'!L$1,FALSE)</f>
        <v>PLAZA BELGRANO</v>
      </c>
      <c r="M2439" s="159" t="str">
        <f>VLOOKUP(Tabla14[[#This Row],[id]],Tabla2[],'aux buscarv'!M$1,FALSE)</f>
        <v>SAN MARTIN 1</v>
      </c>
      <c r="N2439" s="160" t="str">
        <f>VLOOKUP(Tabla14[[#This Row],[id]],Tabla2[],'aux buscarv'!N$1,FALSE)</f>
        <v>https://goo.gl/maps/vWpKC2P8Zf3YddM38</v>
      </c>
      <c r="O2439" t="s">
        <v>109</v>
      </c>
      <c r="P2439" s="161" t="s">
        <v>110</v>
      </c>
      <c r="Q2439" t="s">
        <v>112</v>
      </c>
      <c r="R2439" s="162">
        <v>82</v>
      </c>
    </row>
    <row r="2440" spans="1:18" x14ac:dyDescent="0.25">
      <c r="A2440" t="s">
        <v>1282</v>
      </c>
      <c r="B2440" s="158">
        <f>VLOOKUP(Tabla14[[#This Row],[id]],Tabla2[],'aux buscarv'!B$1,FALSE)</f>
        <v>45060</v>
      </c>
      <c r="C2440" s="159">
        <f>VLOOKUP(Tabla14[[#This Row],[id]],Tabla2[],'aux buscarv'!C$1,FALSE)</f>
        <v>14</v>
      </c>
      <c r="D2440" s="159">
        <f>VLOOKUP(Tabla14[[#This Row],[id]],Tabla2[],'aux buscarv'!D$1,FALSE)</f>
        <v>5</v>
      </c>
      <c r="E2440" s="159">
        <f>VLOOKUP(Tabla14[[#This Row],[id]],Tabla2[],'aux buscarv'!E$1,FALSE)</f>
        <v>2023</v>
      </c>
      <c r="F2440" s="159">
        <f>VLOOKUP(Tabla14[[#This Row],[id]],Tabla2[],'aux buscarv'!F$1,FALSE)</f>
        <v>20</v>
      </c>
      <c r="G2440" s="159" t="str">
        <f>VLOOKUP(Tabla14[[#This Row],[id]],Tabla2[],'aux buscarv'!G$1,FALSE)</f>
        <v>DAPPTE</v>
      </c>
      <c r="H2440" s="159" t="str">
        <f>VLOOKUP(Tabla14[[#This Row],[id]],Tabla2[],'aux buscarv'!H$1,FALSE)</f>
        <v>BUENOS AIRES</v>
      </c>
      <c r="I2440" s="159">
        <f>VLOOKUP(Tabla14[[#This Row],[id]],Tabla2[],'aux buscarv'!I$1,FALSE)</f>
        <v>113</v>
      </c>
      <c r="J2440" s="159" t="str">
        <f>VLOOKUP(Tabla14[[#This Row],[id]],Tabla2[],'aux buscarv'!J$1,FALSE)</f>
        <v>LUJAN</v>
      </c>
      <c r="K2440" s="159" t="str">
        <f>VLOOKUP(Tabla14[[#This Row],[id]],Tabla2[],'aux buscarv'!K$1,FALSE)</f>
        <v>LUJAN</v>
      </c>
      <c r="L2440" s="159" t="str">
        <f>VLOOKUP(Tabla14[[#This Row],[id]],Tabla2[],'aux buscarv'!L$1,FALSE)</f>
        <v>PLAZA BELGRANO</v>
      </c>
      <c r="M2440" s="159" t="str">
        <f>VLOOKUP(Tabla14[[#This Row],[id]],Tabla2[],'aux buscarv'!M$1,FALSE)</f>
        <v>SAN MARTIN 1</v>
      </c>
      <c r="N2440" s="160" t="str">
        <f>VLOOKUP(Tabla14[[#This Row],[id]],Tabla2[],'aux buscarv'!N$1,FALSE)</f>
        <v>https://goo.gl/maps/vWpKC2P8Zf3YddM38</v>
      </c>
      <c r="O2440" t="s">
        <v>109</v>
      </c>
      <c r="P2440" s="161" t="s">
        <v>113</v>
      </c>
      <c r="Q2440" t="s">
        <v>112</v>
      </c>
      <c r="R2440" s="162">
        <v>19</v>
      </c>
    </row>
    <row r="2441" spans="1:18" x14ac:dyDescent="0.25">
      <c r="A2441" t="s">
        <v>1282</v>
      </c>
      <c r="B2441" s="158">
        <f>VLOOKUP(Tabla14[[#This Row],[id]],Tabla2[],'aux buscarv'!B$1,FALSE)</f>
        <v>45060</v>
      </c>
      <c r="C2441" s="159">
        <f>VLOOKUP(Tabla14[[#This Row],[id]],Tabla2[],'aux buscarv'!C$1,FALSE)</f>
        <v>14</v>
      </c>
      <c r="D2441" s="159">
        <f>VLOOKUP(Tabla14[[#This Row],[id]],Tabla2[],'aux buscarv'!D$1,FALSE)</f>
        <v>5</v>
      </c>
      <c r="E2441" s="159">
        <f>VLOOKUP(Tabla14[[#This Row],[id]],Tabla2[],'aux buscarv'!E$1,FALSE)</f>
        <v>2023</v>
      </c>
      <c r="F2441" s="159">
        <f>VLOOKUP(Tabla14[[#This Row],[id]],Tabla2[],'aux buscarv'!F$1,FALSE)</f>
        <v>20</v>
      </c>
      <c r="G2441" s="159" t="str">
        <f>VLOOKUP(Tabla14[[#This Row],[id]],Tabla2[],'aux buscarv'!G$1,FALSE)</f>
        <v>DAPPTE</v>
      </c>
      <c r="H2441" s="159" t="str">
        <f>VLOOKUP(Tabla14[[#This Row],[id]],Tabla2[],'aux buscarv'!H$1,FALSE)</f>
        <v>BUENOS AIRES</v>
      </c>
      <c r="I2441" s="159">
        <f>VLOOKUP(Tabla14[[#This Row],[id]],Tabla2[],'aux buscarv'!I$1,FALSE)</f>
        <v>113</v>
      </c>
      <c r="J2441" s="159" t="str">
        <f>VLOOKUP(Tabla14[[#This Row],[id]],Tabla2[],'aux buscarv'!J$1,FALSE)</f>
        <v>LUJAN</v>
      </c>
      <c r="K2441" s="159" t="str">
        <f>VLOOKUP(Tabla14[[#This Row],[id]],Tabla2[],'aux buscarv'!K$1,FALSE)</f>
        <v>LUJAN</v>
      </c>
      <c r="L2441" s="159" t="str">
        <f>VLOOKUP(Tabla14[[#This Row],[id]],Tabla2[],'aux buscarv'!L$1,FALSE)</f>
        <v>PLAZA BELGRANO</v>
      </c>
      <c r="M2441" s="159" t="str">
        <f>VLOOKUP(Tabla14[[#This Row],[id]],Tabla2[],'aux buscarv'!M$1,FALSE)</f>
        <v>SAN MARTIN 1</v>
      </c>
      <c r="N2441" s="160" t="str">
        <f>VLOOKUP(Tabla14[[#This Row],[id]],Tabla2[],'aux buscarv'!N$1,FALSE)</f>
        <v>https://goo.gl/maps/vWpKC2P8Zf3YddM38</v>
      </c>
      <c r="O2441" t="s">
        <v>114</v>
      </c>
      <c r="P2441" s="161" t="s">
        <v>115</v>
      </c>
      <c r="Q2441" t="s">
        <v>111</v>
      </c>
      <c r="R2441" s="162">
        <v>23</v>
      </c>
    </row>
    <row r="2442" spans="1:18" x14ac:dyDescent="0.25">
      <c r="A2442" t="s">
        <v>1282</v>
      </c>
      <c r="B2442" s="158">
        <f>VLOOKUP(Tabla14[[#This Row],[id]],Tabla2[],'aux buscarv'!B$1,FALSE)</f>
        <v>45060</v>
      </c>
      <c r="C2442" s="159">
        <f>VLOOKUP(Tabla14[[#This Row],[id]],Tabla2[],'aux buscarv'!C$1,FALSE)</f>
        <v>14</v>
      </c>
      <c r="D2442" s="159">
        <f>VLOOKUP(Tabla14[[#This Row],[id]],Tabla2[],'aux buscarv'!D$1,FALSE)</f>
        <v>5</v>
      </c>
      <c r="E2442" s="159">
        <f>VLOOKUP(Tabla14[[#This Row],[id]],Tabla2[],'aux buscarv'!E$1,FALSE)</f>
        <v>2023</v>
      </c>
      <c r="F2442" s="159">
        <f>VLOOKUP(Tabla14[[#This Row],[id]],Tabla2[],'aux buscarv'!F$1,FALSE)</f>
        <v>20</v>
      </c>
      <c r="G2442" s="159" t="str">
        <f>VLOOKUP(Tabla14[[#This Row],[id]],Tabla2[],'aux buscarv'!G$1,FALSE)</f>
        <v>DAPPTE</v>
      </c>
      <c r="H2442" s="159" t="str">
        <f>VLOOKUP(Tabla14[[#This Row],[id]],Tabla2[],'aux buscarv'!H$1,FALSE)</f>
        <v>BUENOS AIRES</v>
      </c>
      <c r="I2442" s="159">
        <f>VLOOKUP(Tabla14[[#This Row],[id]],Tabla2[],'aux buscarv'!I$1,FALSE)</f>
        <v>113</v>
      </c>
      <c r="J2442" s="159" t="str">
        <f>VLOOKUP(Tabla14[[#This Row],[id]],Tabla2[],'aux buscarv'!J$1,FALSE)</f>
        <v>LUJAN</v>
      </c>
      <c r="K2442" s="159" t="str">
        <f>VLOOKUP(Tabla14[[#This Row],[id]],Tabla2[],'aux buscarv'!K$1,FALSE)</f>
        <v>LUJAN</v>
      </c>
      <c r="L2442" s="159" t="str">
        <f>VLOOKUP(Tabla14[[#This Row],[id]],Tabla2[],'aux buscarv'!L$1,FALSE)</f>
        <v>PLAZA BELGRANO</v>
      </c>
      <c r="M2442" s="159" t="str">
        <f>VLOOKUP(Tabla14[[#This Row],[id]],Tabla2[],'aux buscarv'!M$1,FALSE)</f>
        <v>SAN MARTIN 1</v>
      </c>
      <c r="N2442" s="160" t="str">
        <f>VLOOKUP(Tabla14[[#This Row],[id]],Tabla2[],'aux buscarv'!N$1,FALSE)</f>
        <v>https://goo.gl/maps/vWpKC2P8Zf3YddM38</v>
      </c>
      <c r="O2442" t="s">
        <v>114</v>
      </c>
      <c r="P2442" s="161" t="s">
        <v>123</v>
      </c>
      <c r="Q2442" t="s">
        <v>124</v>
      </c>
      <c r="R2442" s="162">
        <v>3</v>
      </c>
    </row>
    <row r="2443" spans="1:18" x14ac:dyDescent="0.25">
      <c r="A2443" t="s">
        <v>1282</v>
      </c>
      <c r="B2443" s="158">
        <f>VLOOKUP(Tabla14[[#This Row],[id]],Tabla2[],'aux buscarv'!B$1,FALSE)</f>
        <v>45060</v>
      </c>
      <c r="C2443" s="159">
        <f>VLOOKUP(Tabla14[[#This Row],[id]],Tabla2[],'aux buscarv'!C$1,FALSE)</f>
        <v>14</v>
      </c>
      <c r="D2443" s="159">
        <f>VLOOKUP(Tabla14[[#This Row],[id]],Tabla2[],'aux buscarv'!D$1,FALSE)</f>
        <v>5</v>
      </c>
      <c r="E2443" s="159">
        <f>VLOOKUP(Tabla14[[#This Row],[id]],Tabla2[],'aux buscarv'!E$1,FALSE)</f>
        <v>2023</v>
      </c>
      <c r="F2443" s="159">
        <f>VLOOKUP(Tabla14[[#This Row],[id]],Tabla2[],'aux buscarv'!F$1,FALSE)</f>
        <v>20</v>
      </c>
      <c r="G2443" s="159" t="str">
        <f>VLOOKUP(Tabla14[[#This Row],[id]],Tabla2[],'aux buscarv'!G$1,FALSE)</f>
        <v>DAPPTE</v>
      </c>
      <c r="H2443" s="159" t="str">
        <f>VLOOKUP(Tabla14[[#This Row],[id]],Tabla2[],'aux buscarv'!H$1,FALSE)</f>
        <v>BUENOS AIRES</v>
      </c>
      <c r="I2443" s="159">
        <f>VLOOKUP(Tabla14[[#This Row],[id]],Tabla2[],'aux buscarv'!I$1,FALSE)</f>
        <v>113</v>
      </c>
      <c r="J2443" s="159" t="str">
        <f>VLOOKUP(Tabla14[[#This Row],[id]],Tabla2[],'aux buscarv'!J$1,FALSE)</f>
        <v>LUJAN</v>
      </c>
      <c r="K2443" s="159" t="str">
        <f>VLOOKUP(Tabla14[[#This Row],[id]],Tabla2[],'aux buscarv'!K$1,FALSE)</f>
        <v>LUJAN</v>
      </c>
      <c r="L2443" s="159" t="str">
        <f>VLOOKUP(Tabla14[[#This Row],[id]],Tabla2[],'aux buscarv'!L$1,FALSE)</f>
        <v>PLAZA BELGRANO</v>
      </c>
      <c r="M2443" s="159" t="str">
        <f>VLOOKUP(Tabla14[[#This Row],[id]],Tabla2[],'aux buscarv'!M$1,FALSE)</f>
        <v>SAN MARTIN 1</v>
      </c>
      <c r="N2443" s="160" t="str">
        <f>VLOOKUP(Tabla14[[#This Row],[id]],Tabla2[],'aux buscarv'!N$1,FALSE)</f>
        <v>https://goo.gl/maps/vWpKC2P8Zf3YddM38</v>
      </c>
      <c r="O2443" t="s">
        <v>114</v>
      </c>
      <c r="P2443" s="161" t="s">
        <v>123</v>
      </c>
      <c r="Q2443" t="s">
        <v>111</v>
      </c>
      <c r="R2443" s="162">
        <v>61</v>
      </c>
    </row>
    <row r="2444" spans="1:18" x14ac:dyDescent="0.25">
      <c r="A2444" t="s">
        <v>1342</v>
      </c>
      <c r="B2444" s="158">
        <f>VLOOKUP(Tabla14[[#This Row],[id]],Tabla2[],'aux buscarv'!B$1,FALSE)</f>
        <v>45061</v>
      </c>
      <c r="C2444" s="159">
        <f>VLOOKUP(Tabla14[[#This Row],[id]],Tabla2[],'aux buscarv'!C$1,FALSE)</f>
        <v>15</v>
      </c>
      <c r="D2444" s="159">
        <f>VLOOKUP(Tabla14[[#This Row],[id]],Tabla2[],'aux buscarv'!D$1,FALSE)</f>
        <v>5</v>
      </c>
      <c r="E2444" s="159">
        <f>VLOOKUP(Tabla14[[#This Row],[id]],Tabla2[],'aux buscarv'!E$1,FALSE)</f>
        <v>2023</v>
      </c>
      <c r="F2444" s="159">
        <f>VLOOKUP(Tabla14[[#This Row],[id]],Tabla2[],'aux buscarv'!F$1,FALSE)</f>
        <v>21</v>
      </c>
      <c r="G2444" s="159" t="str">
        <f>VLOOKUP(Tabla14[[#This Row],[id]],Tabla2[],'aux buscarv'!G$1,FALSE)</f>
        <v>DAPPTE</v>
      </c>
      <c r="H2444" s="159" t="str">
        <f>VLOOKUP(Tabla14[[#This Row],[id]],Tabla2[],'aux buscarv'!H$1,FALSE)</f>
        <v>BUENOS AIRES</v>
      </c>
      <c r="I2444" s="159">
        <f>VLOOKUP(Tabla14[[#This Row],[id]],Tabla2[],'aux buscarv'!I$1,FALSE)</f>
        <v>129</v>
      </c>
      <c r="J2444" s="159" t="str">
        <f>VLOOKUP(Tabla14[[#This Row],[id]],Tabla2[],'aux buscarv'!J$1,FALSE)</f>
        <v>ZARATE</v>
      </c>
      <c r="K2444" s="159" t="str">
        <f>VLOOKUP(Tabla14[[#This Row],[id]],Tabla2[],'aux buscarv'!K$1,FALSE)</f>
        <v>ZARATE</v>
      </c>
      <c r="L2444" s="159" t="str">
        <f>VLOOKUP(Tabla14[[#This Row],[id]],Tabla2[],'aux buscarv'!L$1,FALSE)</f>
        <v>BASE NAVAL ZARATE (ANTIGUO ARSENAL)</v>
      </c>
      <c r="M2444" s="159" t="str">
        <f>VLOOKUP(Tabla14[[#This Row],[id]],Tabla2[],'aux buscarv'!M$1,FALSE)</f>
        <v>ESTRADA 350</v>
      </c>
      <c r="N2444" s="160" t="str">
        <f>VLOOKUP(Tabla14[[#This Row],[id]],Tabla2[],'aux buscarv'!N$1,FALSE)</f>
        <v>https://goo.gl/maps/mKte5WfST2ebbq8n7</v>
      </c>
      <c r="O2444" t="s">
        <v>109</v>
      </c>
      <c r="P2444" s="161" t="s">
        <v>110</v>
      </c>
      <c r="Q2444" t="s">
        <v>111</v>
      </c>
      <c r="R2444" s="162">
        <v>89</v>
      </c>
    </row>
    <row r="2445" spans="1:18" x14ac:dyDescent="0.25">
      <c r="A2445" t="s">
        <v>1342</v>
      </c>
      <c r="B2445" s="158">
        <f>VLOOKUP(Tabla14[[#This Row],[id]],Tabla2[],'aux buscarv'!B$1,FALSE)</f>
        <v>45061</v>
      </c>
      <c r="C2445" s="159">
        <f>VLOOKUP(Tabla14[[#This Row],[id]],Tabla2[],'aux buscarv'!C$1,FALSE)</f>
        <v>15</v>
      </c>
      <c r="D2445" s="159">
        <f>VLOOKUP(Tabla14[[#This Row],[id]],Tabla2[],'aux buscarv'!D$1,FALSE)</f>
        <v>5</v>
      </c>
      <c r="E2445" s="159">
        <f>VLOOKUP(Tabla14[[#This Row],[id]],Tabla2[],'aux buscarv'!E$1,FALSE)</f>
        <v>2023</v>
      </c>
      <c r="F2445" s="159">
        <f>VLOOKUP(Tabla14[[#This Row],[id]],Tabla2[],'aux buscarv'!F$1,FALSE)</f>
        <v>21</v>
      </c>
      <c r="G2445" s="159" t="str">
        <f>VLOOKUP(Tabla14[[#This Row],[id]],Tabla2[],'aux buscarv'!G$1,FALSE)</f>
        <v>DAPPTE</v>
      </c>
      <c r="H2445" s="159" t="str">
        <f>VLOOKUP(Tabla14[[#This Row],[id]],Tabla2[],'aux buscarv'!H$1,FALSE)</f>
        <v>BUENOS AIRES</v>
      </c>
      <c r="I2445" s="159">
        <f>VLOOKUP(Tabla14[[#This Row],[id]],Tabla2[],'aux buscarv'!I$1,FALSE)</f>
        <v>129</v>
      </c>
      <c r="J2445" s="159" t="str">
        <f>VLOOKUP(Tabla14[[#This Row],[id]],Tabla2[],'aux buscarv'!J$1,FALSE)</f>
        <v>ZARATE</v>
      </c>
      <c r="K2445" s="159" t="str">
        <f>VLOOKUP(Tabla14[[#This Row],[id]],Tabla2[],'aux buscarv'!K$1,FALSE)</f>
        <v>ZARATE</v>
      </c>
      <c r="L2445" s="159" t="str">
        <f>VLOOKUP(Tabla14[[#This Row],[id]],Tabla2[],'aux buscarv'!L$1,FALSE)</f>
        <v>BASE NAVAL ZARATE (ANTIGUO ARSENAL)</v>
      </c>
      <c r="M2445" s="159" t="str">
        <f>VLOOKUP(Tabla14[[#This Row],[id]],Tabla2[],'aux buscarv'!M$1,FALSE)</f>
        <v>ESTRADA 350</v>
      </c>
      <c r="N2445" s="160" t="str">
        <f>VLOOKUP(Tabla14[[#This Row],[id]],Tabla2[],'aux buscarv'!N$1,FALSE)</f>
        <v>https://goo.gl/maps/mKte5WfST2ebbq8n7</v>
      </c>
      <c r="O2445" t="s">
        <v>109</v>
      </c>
      <c r="P2445" s="161" t="s">
        <v>110</v>
      </c>
      <c r="Q2445" t="s">
        <v>112</v>
      </c>
      <c r="R2445" s="162">
        <v>227</v>
      </c>
    </row>
    <row r="2446" spans="1:18" x14ac:dyDescent="0.25">
      <c r="A2446" t="s">
        <v>1342</v>
      </c>
      <c r="B2446" s="158">
        <f>VLOOKUP(Tabla14[[#This Row],[id]],Tabla2[],'aux buscarv'!B$1,FALSE)</f>
        <v>45061</v>
      </c>
      <c r="C2446" s="159">
        <f>VLOOKUP(Tabla14[[#This Row],[id]],Tabla2[],'aux buscarv'!C$1,FALSE)</f>
        <v>15</v>
      </c>
      <c r="D2446" s="159">
        <f>VLOOKUP(Tabla14[[#This Row],[id]],Tabla2[],'aux buscarv'!D$1,FALSE)</f>
        <v>5</v>
      </c>
      <c r="E2446" s="159">
        <f>VLOOKUP(Tabla14[[#This Row],[id]],Tabla2[],'aux buscarv'!E$1,FALSE)</f>
        <v>2023</v>
      </c>
      <c r="F2446" s="159">
        <f>VLOOKUP(Tabla14[[#This Row],[id]],Tabla2[],'aux buscarv'!F$1,FALSE)</f>
        <v>21</v>
      </c>
      <c r="G2446" s="159" t="str">
        <f>VLOOKUP(Tabla14[[#This Row],[id]],Tabla2[],'aux buscarv'!G$1,FALSE)</f>
        <v>DAPPTE</v>
      </c>
      <c r="H2446" s="159" t="str">
        <f>VLOOKUP(Tabla14[[#This Row],[id]],Tabla2[],'aux buscarv'!H$1,FALSE)</f>
        <v>BUENOS AIRES</v>
      </c>
      <c r="I2446" s="159">
        <f>VLOOKUP(Tabla14[[#This Row],[id]],Tabla2[],'aux buscarv'!I$1,FALSE)</f>
        <v>129</v>
      </c>
      <c r="J2446" s="159" t="str">
        <f>VLOOKUP(Tabla14[[#This Row],[id]],Tabla2[],'aux buscarv'!J$1,FALSE)</f>
        <v>ZARATE</v>
      </c>
      <c r="K2446" s="159" t="str">
        <f>VLOOKUP(Tabla14[[#This Row],[id]],Tabla2[],'aux buscarv'!K$1,FALSE)</f>
        <v>ZARATE</v>
      </c>
      <c r="L2446" s="159" t="str">
        <f>VLOOKUP(Tabla14[[#This Row],[id]],Tabla2[],'aux buscarv'!L$1,FALSE)</f>
        <v>BASE NAVAL ZARATE (ANTIGUO ARSENAL)</v>
      </c>
      <c r="M2446" s="159" t="str">
        <f>VLOOKUP(Tabla14[[#This Row],[id]],Tabla2[],'aux buscarv'!M$1,FALSE)</f>
        <v>ESTRADA 350</v>
      </c>
      <c r="N2446" s="160" t="str">
        <f>VLOOKUP(Tabla14[[#This Row],[id]],Tabla2[],'aux buscarv'!N$1,FALSE)</f>
        <v>https://goo.gl/maps/mKte5WfST2ebbq8n7</v>
      </c>
      <c r="O2446" t="s">
        <v>109</v>
      </c>
      <c r="P2446" s="161" t="s">
        <v>110</v>
      </c>
      <c r="Q2446" t="s">
        <v>120</v>
      </c>
      <c r="R2446" s="162">
        <v>1</v>
      </c>
    </row>
    <row r="2447" spans="1:18" x14ac:dyDescent="0.25">
      <c r="A2447" t="s">
        <v>1342</v>
      </c>
      <c r="B2447" s="158">
        <f>VLOOKUP(Tabla14[[#This Row],[id]],Tabla2[],'aux buscarv'!B$1,FALSE)</f>
        <v>45061</v>
      </c>
      <c r="C2447" s="159">
        <f>VLOOKUP(Tabla14[[#This Row],[id]],Tabla2[],'aux buscarv'!C$1,FALSE)</f>
        <v>15</v>
      </c>
      <c r="D2447" s="159">
        <f>VLOOKUP(Tabla14[[#This Row],[id]],Tabla2[],'aux buscarv'!D$1,FALSE)</f>
        <v>5</v>
      </c>
      <c r="E2447" s="159">
        <f>VLOOKUP(Tabla14[[#This Row],[id]],Tabla2[],'aux buscarv'!E$1,FALSE)</f>
        <v>2023</v>
      </c>
      <c r="F2447" s="159">
        <f>VLOOKUP(Tabla14[[#This Row],[id]],Tabla2[],'aux buscarv'!F$1,FALSE)</f>
        <v>21</v>
      </c>
      <c r="G2447" s="159" t="str">
        <f>VLOOKUP(Tabla14[[#This Row],[id]],Tabla2[],'aux buscarv'!G$1,FALSE)</f>
        <v>DAPPTE</v>
      </c>
      <c r="H2447" s="159" t="str">
        <f>VLOOKUP(Tabla14[[#This Row],[id]],Tabla2[],'aux buscarv'!H$1,FALSE)</f>
        <v>BUENOS AIRES</v>
      </c>
      <c r="I2447" s="159">
        <f>VLOOKUP(Tabla14[[#This Row],[id]],Tabla2[],'aux buscarv'!I$1,FALSE)</f>
        <v>129</v>
      </c>
      <c r="J2447" s="159" t="str">
        <f>VLOOKUP(Tabla14[[#This Row],[id]],Tabla2[],'aux buscarv'!J$1,FALSE)</f>
        <v>ZARATE</v>
      </c>
      <c r="K2447" s="159" t="str">
        <f>VLOOKUP(Tabla14[[#This Row],[id]],Tabla2[],'aux buscarv'!K$1,FALSE)</f>
        <v>ZARATE</v>
      </c>
      <c r="L2447" s="159" t="str">
        <f>VLOOKUP(Tabla14[[#This Row],[id]],Tabla2[],'aux buscarv'!L$1,FALSE)</f>
        <v>BASE NAVAL ZARATE (ANTIGUO ARSENAL)</v>
      </c>
      <c r="M2447" s="159" t="str">
        <f>VLOOKUP(Tabla14[[#This Row],[id]],Tabla2[],'aux buscarv'!M$1,FALSE)</f>
        <v>ESTRADA 350</v>
      </c>
      <c r="N2447" s="160" t="str">
        <f>VLOOKUP(Tabla14[[#This Row],[id]],Tabla2[],'aux buscarv'!N$1,FALSE)</f>
        <v>https://goo.gl/maps/mKte5WfST2ebbq8n7</v>
      </c>
      <c r="O2447" t="s">
        <v>109</v>
      </c>
      <c r="P2447" s="161" t="s">
        <v>113</v>
      </c>
      <c r="Q2447" t="s">
        <v>112</v>
      </c>
      <c r="R2447" s="162">
        <v>45</v>
      </c>
    </row>
    <row r="2448" spans="1:18" x14ac:dyDescent="0.25">
      <c r="A2448" t="s">
        <v>1342</v>
      </c>
      <c r="B2448" s="158">
        <f>VLOOKUP(Tabla14[[#This Row],[id]],Tabla2[],'aux buscarv'!B$1,FALSE)</f>
        <v>45061</v>
      </c>
      <c r="C2448" s="159">
        <f>VLOOKUP(Tabla14[[#This Row],[id]],Tabla2[],'aux buscarv'!C$1,FALSE)</f>
        <v>15</v>
      </c>
      <c r="D2448" s="159">
        <f>VLOOKUP(Tabla14[[#This Row],[id]],Tabla2[],'aux buscarv'!D$1,FALSE)</f>
        <v>5</v>
      </c>
      <c r="E2448" s="159">
        <f>VLOOKUP(Tabla14[[#This Row],[id]],Tabla2[],'aux buscarv'!E$1,FALSE)</f>
        <v>2023</v>
      </c>
      <c r="F2448" s="159">
        <f>VLOOKUP(Tabla14[[#This Row],[id]],Tabla2[],'aux buscarv'!F$1,FALSE)</f>
        <v>21</v>
      </c>
      <c r="G2448" s="159" t="str">
        <f>VLOOKUP(Tabla14[[#This Row],[id]],Tabla2[],'aux buscarv'!G$1,FALSE)</f>
        <v>DAPPTE</v>
      </c>
      <c r="H2448" s="159" t="str">
        <f>VLOOKUP(Tabla14[[#This Row],[id]],Tabla2[],'aux buscarv'!H$1,FALSE)</f>
        <v>BUENOS AIRES</v>
      </c>
      <c r="I2448" s="159">
        <f>VLOOKUP(Tabla14[[#This Row],[id]],Tabla2[],'aux buscarv'!I$1,FALSE)</f>
        <v>129</v>
      </c>
      <c r="J2448" s="159" t="str">
        <f>VLOOKUP(Tabla14[[#This Row],[id]],Tabla2[],'aux buscarv'!J$1,FALSE)</f>
        <v>ZARATE</v>
      </c>
      <c r="K2448" s="159" t="str">
        <f>VLOOKUP(Tabla14[[#This Row],[id]],Tabla2[],'aux buscarv'!K$1,FALSE)</f>
        <v>ZARATE</v>
      </c>
      <c r="L2448" s="159" t="str">
        <f>VLOOKUP(Tabla14[[#This Row],[id]],Tabla2[],'aux buscarv'!L$1,FALSE)</f>
        <v>BASE NAVAL ZARATE (ANTIGUO ARSENAL)</v>
      </c>
      <c r="M2448" s="159" t="str">
        <f>VLOOKUP(Tabla14[[#This Row],[id]],Tabla2[],'aux buscarv'!M$1,FALSE)</f>
        <v>ESTRADA 350</v>
      </c>
      <c r="N2448" s="160" t="str">
        <f>VLOOKUP(Tabla14[[#This Row],[id]],Tabla2[],'aux buscarv'!N$1,FALSE)</f>
        <v>https://goo.gl/maps/mKte5WfST2ebbq8n7</v>
      </c>
      <c r="O2448" t="s">
        <v>114</v>
      </c>
      <c r="P2448" s="161" t="s">
        <v>115</v>
      </c>
      <c r="Q2448" t="s">
        <v>111</v>
      </c>
      <c r="R2448" s="162"/>
    </row>
    <row r="2449" spans="1:18" x14ac:dyDescent="0.25">
      <c r="A2449" t="s">
        <v>1374</v>
      </c>
      <c r="B2449" s="158">
        <f>VLOOKUP(Tabla14[[#This Row],[id]],Tabla2[],'aux buscarv'!B$1,FALSE)</f>
        <v>45061</v>
      </c>
      <c r="C2449" s="159">
        <f>VLOOKUP(Tabla14[[#This Row],[id]],Tabla2[],'aux buscarv'!C$1,FALSE)</f>
        <v>15</v>
      </c>
      <c r="D2449" s="159">
        <f>VLOOKUP(Tabla14[[#This Row],[id]],Tabla2[],'aux buscarv'!D$1,FALSE)</f>
        <v>5</v>
      </c>
      <c r="E2449" s="159">
        <f>VLOOKUP(Tabla14[[#This Row],[id]],Tabla2[],'aux buscarv'!E$1,FALSE)</f>
        <v>2023</v>
      </c>
      <c r="F2449" s="159">
        <f>VLOOKUP(Tabla14[[#This Row],[id]],Tabla2[],'aux buscarv'!F$1,FALSE)</f>
        <v>21</v>
      </c>
      <c r="G2449" s="159" t="str">
        <f>VLOOKUP(Tabla14[[#This Row],[id]],Tabla2[],'aux buscarv'!G$1,FALSE)</f>
        <v>DAPPTE</v>
      </c>
      <c r="H2449" s="159" t="str">
        <f>VLOOKUP(Tabla14[[#This Row],[id]],Tabla2[],'aux buscarv'!H$1,FALSE)</f>
        <v>CABA</v>
      </c>
      <c r="I2449" s="159">
        <f>VLOOKUP(Tabla14[[#This Row],[id]],Tabla2[],'aux buscarv'!I$1,FALSE)</f>
        <v>124</v>
      </c>
      <c r="J2449" s="159" t="str">
        <f>VLOOKUP(Tabla14[[#This Row],[id]],Tabla2[],'aux buscarv'!J$1,FALSE)</f>
        <v>COMUNA 1</v>
      </c>
      <c r="K2449" s="159" t="str">
        <f>VLOOKUP(Tabla14[[#This Row],[id]],Tabla2[],'aux buscarv'!K$1,FALSE)</f>
        <v>MONSERRAT</v>
      </c>
      <c r="L2449" s="159" t="str">
        <f>VLOOKUP(Tabla14[[#This Row],[id]],Tabla2[],'aux buscarv'!L$1,FALSE)</f>
        <v>JEFATURA DE GABINETE</v>
      </c>
      <c r="M2449" s="159" t="str">
        <f>VLOOKUP(Tabla14[[#This Row],[id]],Tabla2[],'aux buscarv'!M$1,FALSE)</f>
        <v>AV GRAL J A ROCA 782</v>
      </c>
      <c r="N2449" s="160" t="str">
        <f>VLOOKUP(Tabla14[[#This Row],[id]],Tabla2[],'aux buscarv'!N$1,FALSE)</f>
        <v>https://goo.gl/maps/avpYtwfJVVB3iHJ37</v>
      </c>
      <c r="O2449" t="s">
        <v>109</v>
      </c>
      <c r="P2449" s="161" t="s">
        <v>110</v>
      </c>
      <c r="Q2449" t="s">
        <v>111</v>
      </c>
      <c r="R2449" s="162">
        <v>53</v>
      </c>
    </row>
    <row r="2450" spans="1:18" x14ac:dyDescent="0.25">
      <c r="A2450" t="s">
        <v>1374</v>
      </c>
      <c r="B2450" s="158">
        <f>VLOOKUP(Tabla14[[#This Row],[id]],Tabla2[],'aux buscarv'!B$1,FALSE)</f>
        <v>45061</v>
      </c>
      <c r="C2450" s="159">
        <f>VLOOKUP(Tabla14[[#This Row],[id]],Tabla2[],'aux buscarv'!C$1,FALSE)</f>
        <v>15</v>
      </c>
      <c r="D2450" s="159">
        <f>VLOOKUP(Tabla14[[#This Row],[id]],Tabla2[],'aux buscarv'!D$1,FALSE)</f>
        <v>5</v>
      </c>
      <c r="E2450" s="159">
        <f>VLOOKUP(Tabla14[[#This Row],[id]],Tabla2[],'aux buscarv'!E$1,FALSE)</f>
        <v>2023</v>
      </c>
      <c r="F2450" s="159">
        <f>VLOOKUP(Tabla14[[#This Row],[id]],Tabla2[],'aux buscarv'!F$1,FALSE)</f>
        <v>21</v>
      </c>
      <c r="G2450" s="159" t="str">
        <f>VLOOKUP(Tabla14[[#This Row],[id]],Tabla2[],'aux buscarv'!G$1,FALSE)</f>
        <v>DAPPTE</v>
      </c>
      <c r="H2450" s="159" t="str">
        <f>VLOOKUP(Tabla14[[#This Row],[id]],Tabla2[],'aux buscarv'!H$1,FALSE)</f>
        <v>CABA</v>
      </c>
      <c r="I2450" s="159">
        <f>VLOOKUP(Tabla14[[#This Row],[id]],Tabla2[],'aux buscarv'!I$1,FALSE)</f>
        <v>124</v>
      </c>
      <c r="J2450" s="159" t="str">
        <f>VLOOKUP(Tabla14[[#This Row],[id]],Tabla2[],'aux buscarv'!J$1,FALSE)</f>
        <v>COMUNA 1</v>
      </c>
      <c r="K2450" s="159" t="str">
        <f>VLOOKUP(Tabla14[[#This Row],[id]],Tabla2[],'aux buscarv'!K$1,FALSE)</f>
        <v>MONSERRAT</v>
      </c>
      <c r="L2450" s="159" t="str">
        <f>VLOOKUP(Tabla14[[#This Row],[id]],Tabla2[],'aux buscarv'!L$1,FALSE)</f>
        <v>JEFATURA DE GABINETE</v>
      </c>
      <c r="M2450" s="159" t="str">
        <f>VLOOKUP(Tabla14[[#This Row],[id]],Tabla2[],'aux buscarv'!M$1,FALSE)</f>
        <v>AV GRAL J A ROCA 782</v>
      </c>
      <c r="N2450" s="160" t="str">
        <f>VLOOKUP(Tabla14[[#This Row],[id]],Tabla2[],'aux buscarv'!N$1,FALSE)</f>
        <v>https://goo.gl/maps/avpYtwfJVVB3iHJ37</v>
      </c>
      <c r="O2450" t="s">
        <v>109</v>
      </c>
      <c r="P2450" s="161" t="s">
        <v>110</v>
      </c>
      <c r="Q2450" t="s">
        <v>112</v>
      </c>
      <c r="R2450" s="162">
        <v>117</v>
      </c>
    </row>
    <row r="2451" spans="1:18" x14ac:dyDescent="0.25">
      <c r="A2451" t="s">
        <v>1374</v>
      </c>
      <c r="B2451" s="158">
        <f>VLOOKUP(Tabla14[[#This Row],[id]],Tabla2[],'aux buscarv'!B$1,FALSE)</f>
        <v>45061</v>
      </c>
      <c r="C2451" s="159">
        <f>VLOOKUP(Tabla14[[#This Row],[id]],Tabla2[],'aux buscarv'!C$1,FALSE)</f>
        <v>15</v>
      </c>
      <c r="D2451" s="159">
        <f>VLOOKUP(Tabla14[[#This Row],[id]],Tabla2[],'aux buscarv'!D$1,FALSE)</f>
        <v>5</v>
      </c>
      <c r="E2451" s="159">
        <f>VLOOKUP(Tabla14[[#This Row],[id]],Tabla2[],'aux buscarv'!E$1,FALSE)</f>
        <v>2023</v>
      </c>
      <c r="F2451" s="159">
        <f>VLOOKUP(Tabla14[[#This Row],[id]],Tabla2[],'aux buscarv'!F$1,FALSE)</f>
        <v>21</v>
      </c>
      <c r="G2451" s="159" t="str">
        <f>VLOOKUP(Tabla14[[#This Row],[id]],Tabla2[],'aux buscarv'!G$1,FALSE)</f>
        <v>DAPPTE</v>
      </c>
      <c r="H2451" s="159" t="str">
        <f>VLOOKUP(Tabla14[[#This Row],[id]],Tabla2[],'aux buscarv'!H$1,FALSE)</f>
        <v>CABA</v>
      </c>
      <c r="I2451" s="159">
        <f>VLOOKUP(Tabla14[[#This Row],[id]],Tabla2[],'aux buscarv'!I$1,FALSE)</f>
        <v>124</v>
      </c>
      <c r="J2451" s="159" t="str">
        <f>VLOOKUP(Tabla14[[#This Row],[id]],Tabla2[],'aux buscarv'!J$1,FALSE)</f>
        <v>COMUNA 1</v>
      </c>
      <c r="K2451" s="159" t="str">
        <f>VLOOKUP(Tabla14[[#This Row],[id]],Tabla2[],'aux buscarv'!K$1,FALSE)</f>
        <v>MONSERRAT</v>
      </c>
      <c r="L2451" s="159" t="str">
        <f>VLOOKUP(Tabla14[[#This Row],[id]],Tabla2[],'aux buscarv'!L$1,FALSE)</f>
        <v>JEFATURA DE GABINETE</v>
      </c>
      <c r="M2451" s="159" t="str">
        <f>VLOOKUP(Tabla14[[#This Row],[id]],Tabla2[],'aux buscarv'!M$1,FALSE)</f>
        <v>AV GRAL J A ROCA 782</v>
      </c>
      <c r="N2451" s="160" t="str">
        <f>VLOOKUP(Tabla14[[#This Row],[id]],Tabla2[],'aux buscarv'!N$1,FALSE)</f>
        <v>https://goo.gl/maps/avpYtwfJVVB3iHJ37</v>
      </c>
      <c r="O2451" t="s">
        <v>109</v>
      </c>
      <c r="P2451" s="161" t="s">
        <v>113</v>
      </c>
      <c r="Q2451" t="s">
        <v>112</v>
      </c>
      <c r="R2451" s="162">
        <v>25</v>
      </c>
    </row>
    <row r="2452" spans="1:18" x14ac:dyDescent="0.25">
      <c r="A2452" t="s">
        <v>1368</v>
      </c>
      <c r="B2452" s="158">
        <f>VLOOKUP(Tabla14[[#This Row],[id]],Tabla2[],'aux buscarv'!B$1,FALSE)</f>
        <v>45061</v>
      </c>
      <c r="C2452" s="159">
        <f>VLOOKUP(Tabla14[[#This Row],[id]],Tabla2[],'aux buscarv'!C$1,FALSE)</f>
        <v>15</v>
      </c>
      <c r="D2452" s="159">
        <f>VLOOKUP(Tabla14[[#This Row],[id]],Tabla2[],'aux buscarv'!D$1,FALSE)</f>
        <v>5</v>
      </c>
      <c r="E2452" s="159">
        <f>VLOOKUP(Tabla14[[#This Row],[id]],Tabla2[],'aux buscarv'!E$1,FALSE)</f>
        <v>2023</v>
      </c>
      <c r="F2452" s="159">
        <f>VLOOKUP(Tabla14[[#This Row],[id]],Tabla2[],'aux buscarv'!F$1,FALSE)</f>
        <v>21</v>
      </c>
      <c r="G2452" s="159" t="str">
        <f>VLOOKUP(Tabla14[[#This Row],[id]],Tabla2[],'aux buscarv'!G$1,FALSE)</f>
        <v>MDS</v>
      </c>
      <c r="H2452" s="159" t="str">
        <f>VLOOKUP(Tabla14[[#This Row],[id]],Tabla2[],'aux buscarv'!H$1,FALSE)</f>
        <v>BUENOS AIRES</v>
      </c>
      <c r="I2452" s="159">
        <f>VLOOKUP(Tabla14[[#This Row],[id]],Tabla2[],'aux buscarv'!I$1,FALSE)</f>
        <v>123</v>
      </c>
      <c r="J2452" s="159" t="str">
        <f>VLOOKUP(Tabla14[[#This Row],[id]],Tabla2[],'aux buscarv'!J$1,FALSE)</f>
        <v>FLORENCIO VARELA</v>
      </c>
      <c r="K2452" s="159" t="str">
        <f>VLOOKUP(Tabla14[[#This Row],[id]],Tabla2[],'aux buscarv'!K$1,FALSE)</f>
        <v>INGENIERO ALLAN</v>
      </c>
      <c r="L2452" s="159" t="str">
        <f>VLOOKUP(Tabla14[[#This Row],[id]],Tabla2[],'aux buscarv'!L$1,FALSE)</f>
        <v>CIC INGENIERO ALLAN</v>
      </c>
      <c r="M2452" s="159" t="str">
        <f>VLOOKUP(Tabla14[[#This Row],[id]],Tabla2[],'aux buscarv'!M$1,FALSE)</f>
        <v>CALLE 1134 ENTRE 1145 Y 1147</v>
      </c>
      <c r="N2452" s="160" t="str">
        <f>VLOOKUP(Tabla14[[#This Row],[id]],Tabla2[],'aux buscarv'!N$1,FALSE)</f>
        <v>https://goo.gl/maps/JtfgCtMk8hKiJrHq7</v>
      </c>
      <c r="O2452" t="s">
        <v>114</v>
      </c>
      <c r="P2452" s="161" t="s">
        <v>115</v>
      </c>
      <c r="Q2452" t="s">
        <v>111</v>
      </c>
      <c r="R2452" s="162">
        <v>4</v>
      </c>
    </row>
    <row r="2453" spans="1:18" x14ac:dyDescent="0.25">
      <c r="A2453" t="s">
        <v>1368</v>
      </c>
      <c r="B2453" s="158">
        <f>VLOOKUP(Tabla14[[#This Row],[id]],Tabla2[],'aux buscarv'!B$1,FALSE)</f>
        <v>45061</v>
      </c>
      <c r="C2453" s="159">
        <f>VLOOKUP(Tabla14[[#This Row],[id]],Tabla2[],'aux buscarv'!C$1,FALSE)</f>
        <v>15</v>
      </c>
      <c r="D2453" s="159">
        <f>VLOOKUP(Tabla14[[#This Row],[id]],Tabla2[],'aux buscarv'!D$1,FALSE)</f>
        <v>5</v>
      </c>
      <c r="E2453" s="159">
        <f>VLOOKUP(Tabla14[[#This Row],[id]],Tabla2[],'aux buscarv'!E$1,FALSE)</f>
        <v>2023</v>
      </c>
      <c r="F2453" s="159">
        <f>VLOOKUP(Tabla14[[#This Row],[id]],Tabla2[],'aux buscarv'!F$1,FALSE)</f>
        <v>21</v>
      </c>
      <c r="G2453" s="159" t="str">
        <f>VLOOKUP(Tabla14[[#This Row],[id]],Tabla2[],'aux buscarv'!G$1,FALSE)</f>
        <v>MDS</v>
      </c>
      <c r="H2453" s="159" t="str">
        <f>VLOOKUP(Tabla14[[#This Row],[id]],Tabla2[],'aux buscarv'!H$1,FALSE)</f>
        <v>BUENOS AIRES</v>
      </c>
      <c r="I2453" s="159">
        <f>VLOOKUP(Tabla14[[#This Row],[id]],Tabla2[],'aux buscarv'!I$1,FALSE)</f>
        <v>123</v>
      </c>
      <c r="J2453" s="159" t="str">
        <f>VLOOKUP(Tabla14[[#This Row],[id]],Tabla2[],'aux buscarv'!J$1,FALSE)</f>
        <v>FLORENCIO VARELA</v>
      </c>
      <c r="K2453" s="159" t="str">
        <f>VLOOKUP(Tabla14[[#This Row],[id]],Tabla2[],'aux buscarv'!K$1,FALSE)</f>
        <v>INGENIERO ALLAN</v>
      </c>
      <c r="L2453" s="159" t="str">
        <f>VLOOKUP(Tabla14[[#This Row],[id]],Tabla2[],'aux buscarv'!L$1,FALSE)</f>
        <v>CIC INGENIERO ALLAN</v>
      </c>
      <c r="M2453" s="159" t="str">
        <f>VLOOKUP(Tabla14[[#This Row],[id]],Tabla2[],'aux buscarv'!M$1,FALSE)</f>
        <v>CALLE 1134 ENTRE 1145 Y 1147</v>
      </c>
      <c r="N2453" s="160" t="str">
        <f>VLOOKUP(Tabla14[[#This Row],[id]],Tabla2[],'aux buscarv'!N$1,FALSE)</f>
        <v>https://goo.gl/maps/JtfgCtMk8hKiJrHq7</v>
      </c>
      <c r="O2453" t="s">
        <v>114</v>
      </c>
      <c r="P2453" s="161" t="s">
        <v>123</v>
      </c>
      <c r="Q2453" t="s">
        <v>124</v>
      </c>
      <c r="R2453" s="162">
        <v>1</v>
      </c>
    </row>
    <row r="2454" spans="1:18" x14ac:dyDescent="0.25">
      <c r="A2454" t="s">
        <v>1368</v>
      </c>
      <c r="B2454" s="158">
        <f>VLOOKUP(Tabla14[[#This Row],[id]],Tabla2[],'aux buscarv'!B$1,FALSE)</f>
        <v>45061</v>
      </c>
      <c r="C2454" s="159">
        <f>VLOOKUP(Tabla14[[#This Row],[id]],Tabla2[],'aux buscarv'!C$1,FALSE)</f>
        <v>15</v>
      </c>
      <c r="D2454" s="159">
        <f>VLOOKUP(Tabla14[[#This Row],[id]],Tabla2[],'aux buscarv'!D$1,FALSE)</f>
        <v>5</v>
      </c>
      <c r="E2454" s="159">
        <f>VLOOKUP(Tabla14[[#This Row],[id]],Tabla2[],'aux buscarv'!E$1,FALSE)</f>
        <v>2023</v>
      </c>
      <c r="F2454" s="159">
        <f>VLOOKUP(Tabla14[[#This Row],[id]],Tabla2[],'aux buscarv'!F$1,FALSE)</f>
        <v>21</v>
      </c>
      <c r="G2454" s="159" t="str">
        <f>VLOOKUP(Tabla14[[#This Row],[id]],Tabla2[],'aux buscarv'!G$1,FALSE)</f>
        <v>MDS</v>
      </c>
      <c r="H2454" s="159" t="str">
        <f>VLOOKUP(Tabla14[[#This Row],[id]],Tabla2[],'aux buscarv'!H$1,FALSE)</f>
        <v>BUENOS AIRES</v>
      </c>
      <c r="I2454" s="159">
        <f>VLOOKUP(Tabla14[[#This Row],[id]],Tabla2[],'aux buscarv'!I$1,FALSE)</f>
        <v>123</v>
      </c>
      <c r="J2454" s="159" t="str">
        <f>VLOOKUP(Tabla14[[#This Row],[id]],Tabla2[],'aux buscarv'!J$1,FALSE)</f>
        <v>FLORENCIO VARELA</v>
      </c>
      <c r="K2454" s="159" t="str">
        <f>VLOOKUP(Tabla14[[#This Row],[id]],Tabla2[],'aux buscarv'!K$1,FALSE)</f>
        <v>INGENIERO ALLAN</v>
      </c>
      <c r="L2454" s="159" t="str">
        <f>VLOOKUP(Tabla14[[#This Row],[id]],Tabla2[],'aux buscarv'!L$1,FALSE)</f>
        <v>CIC INGENIERO ALLAN</v>
      </c>
      <c r="M2454" s="159" t="str">
        <f>VLOOKUP(Tabla14[[#This Row],[id]],Tabla2[],'aux buscarv'!M$1,FALSE)</f>
        <v>CALLE 1134 ENTRE 1145 Y 1147</v>
      </c>
      <c r="N2454" s="160" t="str">
        <f>VLOOKUP(Tabla14[[#This Row],[id]],Tabla2[],'aux buscarv'!N$1,FALSE)</f>
        <v>https://goo.gl/maps/JtfgCtMk8hKiJrHq7</v>
      </c>
      <c r="O2454" t="s">
        <v>114</v>
      </c>
      <c r="P2454" s="161" t="s">
        <v>123</v>
      </c>
      <c r="Q2454" t="s">
        <v>111</v>
      </c>
      <c r="R2454" s="162">
        <v>25</v>
      </c>
    </row>
    <row r="2455" spans="1:18" x14ac:dyDescent="0.25">
      <c r="A2455" t="s">
        <v>1350</v>
      </c>
      <c r="B2455" s="158">
        <f>VLOOKUP(Tabla14[[#This Row],[id]],Tabla2[],'aux buscarv'!B$1,FALSE)</f>
        <v>45061</v>
      </c>
      <c r="C2455" s="159">
        <f>VLOOKUP(Tabla14[[#This Row],[id]],Tabla2[],'aux buscarv'!C$1,FALSE)</f>
        <v>15</v>
      </c>
      <c r="D2455" s="159">
        <f>VLOOKUP(Tabla14[[#This Row],[id]],Tabla2[],'aux buscarv'!D$1,FALSE)</f>
        <v>5</v>
      </c>
      <c r="E2455" s="159">
        <f>VLOOKUP(Tabla14[[#This Row],[id]],Tabla2[],'aux buscarv'!E$1,FALSE)</f>
        <v>2023</v>
      </c>
      <c r="F2455" s="159">
        <f>VLOOKUP(Tabla14[[#This Row],[id]],Tabla2[],'aux buscarv'!F$1,FALSE)</f>
        <v>21</v>
      </c>
      <c r="G2455" s="159" t="str">
        <f>VLOOKUP(Tabla14[[#This Row],[id]],Tabla2[],'aux buscarv'!G$1,FALSE)</f>
        <v>DAPPTE</v>
      </c>
      <c r="H2455" s="159" t="str">
        <f>VLOOKUP(Tabla14[[#This Row],[id]],Tabla2[],'aux buscarv'!H$1,FALSE)</f>
        <v>CABA</v>
      </c>
      <c r="I2455" s="159">
        <f>VLOOKUP(Tabla14[[#This Row],[id]],Tabla2[],'aux buscarv'!I$1,FALSE)</f>
        <v>121</v>
      </c>
      <c r="J2455" s="159" t="str">
        <f>VLOOKUP(Tabla14[[#This Row],[id]],Tabla2[],'aux buscarv'!J$1,FALSE)</f>
        <v>COMUNA 2</v>
      </c>
      <c r="K2455" s="159" t="str">
        <f>VLOOKUP(Tabla14[[#This Row],[id]],Tabla2[],'aux buscarv'!K$1,FALSE)</f>
        <v>RECOLETA, BARRIO SALDIAS</v>
      </c>
      <c r="L2455" s="159" t="str">
        <f>VLOOKUP(Tabla14[[#This Row],[id]],Tabla2[],'aux buscarv'!L$1,FALSE)</f>
        <v>CASA BARRIAL SALDIAS</v>
      </c>
      <c r="M2455" s="159" t="str">
        <f>VLOOKUP(Tabla14[[#This Row],[id]],Tabla2[],'aux buscarv'!M$1,FALSE)</f>
        <v>PADRE CARLOS MUGICA 21032</v>
      </c>
      <c r="N2455" s="160" t="str">
        <f>VLOOKUP(Tabla14[[#This Row],[id]],Tabla2[],'aux buscarv'!N$1,FALSE)</f>
        <v>https://goo.gl/maps/diASU8bmvjBz4EWP7</v>
      </c>
      <c r="O2455" t="s">
        <v>109</v>
      </c>
      <c r="P2455" s="161" t="s">
        <v>110</v>
      </c>
      <c r="Q2455" t="s">
        <v>111</v>
      </c>
      <c r="R2455" s="162">
        <v>45</v>
      </c>
    </row>
    <row r="2456" spans="1:18" x14ac:dyDescent="0.25">
      <c r="A2456" t="s">
        <v>1350</v>
      </c>
      <c r="B2456" s="158">
        <f>VLOOKUP(Tabla14[[#This Row],[id]],Tabla2[],'aux buscarv'!B$1,FALSE)</f>
        <v>45061</v>
      </c>
      <c r="C2456" s="159">
        <f>VLOOKUP(Tabla14[[#This Row],[id]],Tabla2[],'aux buscarv'!C$1,FALSE)</f>
        <v>15</v>
      </c>
      <c r="D2456" s="159">
        <f>VLOOKUP(Tabla14[[#This Row],[id]],Tabla2[],'aux buscarv'!D$1,FALSE)</f>
        <v>5</v>
      </c>
      <c r="E2456" s="159">
        <f>VLOOKUP(Tabla14[[#This Row],[id]],Tabla2[],'aux buscarv'!E$1,FALSE)</f>
        <v>2023</v>
      </c>
      <c r="F2456" s="159">
        <f>VLOOKUP(Tabla14[[#This Row],[id]],Tabla2[],'aux buscarv'!F$1,FALSE)</f>
        <v>21</v>
      </c>
      <c r="G2456" s="159" t="str">
        <f>VLOOKUP(Tabla14[[#This Row],[id]],Tabla2[],'aux buscarv'!G$1,FALSE)</f>
        <v>DAPPTE</v>
      </c>
      <c r="H2456" s="159" t="str">
        <f>VLOOKUP(Tabla14[[#This Row],[id]],Tabla2[],'aux buscarv'!H$1,FALSE)</f>
        <v>CABA</v>
      </c>
      <c r="I2456" s="159">
        <f>VLOOKUP(Tabla14[[#This Row],[id]],Tabla2[],'aux buscarv'!I$1,FALSE)</f>
        <v>121</v>
      </c>
      <c r="J2456" s="159" t="str">
        <f>VLOOKUP(Tabla14[[#This Row],[id]],Tabla2[],'aux buscarv'!J$1,FALSE)</f>
        <v>COMUNA 2</v>
      </c>
      <c r="K2456" s="159" t="str">
        <f>VLOOKUP(Tabla14[[#This Row],[id]],Tabla2[],'aux buscarv'!K$1,FALSE)</f>
        <v>RECOLETA, BARRIO SALDIAS</v>
      </c>
      <c r="L2456" s="159" t="str">
        <f>VLOOKUP(Tabla14[[#This Row],[id]],Tabla2[],'aux buscarv'!L$1,FALSE)</f>
        <v>CASA BARRIAL SALDIAS</v>
      </c>
      <c r="M2456" s="159" t="str">
        <f>VLOOKUP(Tabla14[[#This Row],[id]],Tabla2[],'aux buscarv'!M$1,FALSE)</f>
        <v>PADRE CARLOS MUGICA 21032</v>
      </c>
      <c r="N2456" s="160" t="str">
        <f>VLOOKUP(Tabla14[[#This Row],[id]],Tabla2[],'aux buscarv'!N$1,FALSE)</f>
        <v>https://goo.gl/maps/diASU8bmvjBz4EWP7</v>
      </c>
      <c r="O2456" t="s">
        <v>109</v>
      </c>
      <c r="P2456" s="161" t="s">
        <v>110</v>
      </c>
      <c r="Q2456" t="s">
        <v>112</v>
      </c>
      <c r="R2456" s="162">
        <v>98</v>
      </c>
    </row>
    <row r="2457" spans="1:18" x14ac:dyDescent="0.25">
      <c r="A2457" t="s">
        <v>1350</v>
      </c>
      <c r="B2457" s="158">
        <f>VLOOKUP(Tabla14[[#This Row],[id]],Tabla2[],'aux buscarv'!B$1,FALSE)</f>
        <v>45061</v>
      </c>
      <c r="C2457" s="159">
        <f>VLOOKUP(Tabla14[[#This Row],[id]],Tabla2[],'aux buscarv'!C$1,FALSE)</f>
        <v>15</v>
      </c>
      <c r="D2457" s="159">
        <f>VLOOKUP(Tabla14[[#This Row],[id]],Tabla2[],'aux buscarv'!D$1,FALSE)</f>
        <v>5</v>
      </c>
      <c r="E2457" s="159">
        <f>VLOOKUP(Tabla14[[#This Row],[id]],Tabla2[],'aux buscarv'!E$1,FALSE)</f>
        <v>2023</v>
      </c>
      <c r="F2457" s="159">
        <f>VLOOKUP(Tabla14[[#This Row],[id]],Tabla2[],'aux buscarv'!F$1,FALSE)</f>
        <v>21</v>
      </c>
      <c r="G2457" s="159" t="str">
        <f>VLOOKUP(Tabla14[[#This Row],[id]],Tabla2[],'aux buscarv'!G$1,FALSE)</f>
        <v>DAPPTE</v>
      </c>
      <c r="H2457" s="159" t="str">
        <f>VLOOKUP(Tabla14[[#This Row],[id]],Tabla2[],'aux buscarv'!H$1,FALSE)</f>
        <v>CABA</v>
      </c>
      <c r="I2457" s="159">
        <f>VLOOKUP(Tabla14[[#This Row],[id]],Tabla2[],'aux buscarv'!I$1,FALSE)</f>
        <v>121</v>
      </c>
      <c r="J2457" s="159" t="str">
        <f>VLOOKUP(Tabla14[[#This Row],[id]],Tabla2[],'aux buscarv'!J$1,FALSE)</f>
        <v>COMUNA 2</v>
      </c>
      <c r="K2457" s="159" t="str">
        <f>VLOOKUP(Tabla14[[#This Row],[id]],Tabla2[],'aux buscarv'!K$1,FALSE)</f>
        <v>RECOLETA, BARRIO SALDIAS</v>
      </c>
      <c r="L2457" s="159" t="str">
        <f>VLOOKUP(Tabla14[[#This Row],[id]],Tabla2[],'aux buscarv'!L$1,FALSE)</f>
        <v>CASA BARRIAL SALDIAS</v>
      </c>
      <c r="M2457" s="159" t="str">
        <f>VLOOKUP(Tabla14[[#This Row],[id]],Tabla2[],'aux buscarv'!M$1,FALSE)</f>
        <v>PADRE CARLOS MUGICA 21032</v>
      </c>
      <c r="N2457" s="160" t="str">
        <f>VLOOKUP(Tabla14[[#This Row],[id]],Tabla2[],'aux buscarv'!N$1,FALSE)</f>
        <v>https://goo.gl/maps/diASU8bmvjBz4EWP7</v>
      </c>
      <c r="O2457" t="s">
        <v>109</v>
      </c>
      <c r="P2457" s="161" t="s">
        <v>110</v>
      </c>
      <c r="Q2457" t="s">
        <v>120</v>
      </c>
      <c r="R2457" s="162">
        <v>3</v>
      </c>
    </row>
    <row r="2458" spans="1:18" x14ac:dyDescent="0.25">
      <c r="A2458" t="s">
        <v>1350</v>
      </c>
      <c r="B2458" s="158">
        <f>VLOOKUP(Tabla14[[#This Row],[id]],Tabla2[],'aux buscarv'!B$1,FALSE)</f>
        <v>45061</v>
      </c>
      <c r="C2458" s="159">
        <f>VLOOKUP(Tabla14[[#This Row],[id]],Tabla2[],'aux buscarv'!C$1,FALSE)</f>
        <v>15</v>
      </c>
      <c r="D2458" s="159">
        <f>VLOOKUP(Tabla14[[#This Row],[id]],Tabla2[],'aux buscarv'!D$1,FALSE)</f>
        <v>5</v>
      </c>
      <c r="E2458" s="159">
        <f>VLOOKUP(Tabla14[[#This Row],[id]],Tabla2[],'aux buscarv'!E$1,FALSE)</f>
        <v>2023</v>
      </c>
      <c r="F2458" s="159">
        <f>VLOOKUP(Tabla14[[#This Row],[id]],Tabla2[],'aux buscarv'!F$1,FALSE)</f>
        <v>21</v>
      </c>
      <c r="G2458" s="159" t="str">
        <f>VLOOKUP(Tabla14[[#This Row],[id]],Tabla2[],'aux buscarv'!G$1,FALSE)</f>
        <v>DAPPTE</v>
      </c>
      <c r="H2458" s="159" t="str">
        <f>VLOOKUP(Tabla14[[#This Row],[id]],Tabla2[],'aux buscarv'!H$1,FALSE)</f>
        <v>CABA</v>
      </c>
      <c r="I2458" s="159">
        <f>VLOOKUP(Tabla14[[#This Row],[id]],Tabla2[],'aux buscarv'!I$1,FALSE)</f>
        <v>121</v>
      </c>
      <c r="J2458" s="159" t="str">
        <f>VLOOKUP(Tabla14[[#This Row],[id]],Tabla2[],'aux buscarv'!J$1,FALSE)</f>
        <v>COMUNA 2</v>
      </c>
      <c r="K2458" s="159" t="str">
        <f>VLOOKUP(Tabla14[[#This Row],[id]],Tabla2[],'aux buscarv'!K$1,FALSE)</f>
        <v>RECOLETA, BARRIO SALDIAS</v>
      </c>
      <c r="L2458" s="159" t="str">
        <f>VLOOKUP(Tabla14[[#This Row],[id]],Tabla2[],'aux buscarv'!L$1,FALSE)</f>
        <v>CASA BARRIAL SALDIAS</v>
      </c>
      <c r="M2458" s="159" t="str">
        <f>VLOOKUP(Tabla14[[#This Row],[id]],Tabla2[],'aux buscarv'!M$1,FALSE)</f>
        <v>PADRE CARLOS MUGICA 21032</v>
      </c>
      <c r="N2458" s="160" t="str">
        <f>VLOOKUP(Tabla14[[#This Row],[id]],Tabla2[],'aux buscarv'!N$1,FALSE)</f>
        <v>https://goo.gl/maps/diASU8bmvjBz4EWP7</v>
      </c>
      <c r="O2458" t="s">
        <v>109</v>
      </c>
      <c r="P2458" s="161" t="s">
        <v>113</v>
      </c>
      <c r="Q2458" t="s">
        <v>112</v>
      </c>
      <c r="R2458" s="162">
        <v>14</v>
      </c>
    </row>
    <row r="2459" spans="1:18" x14ac:dyDescent="0.25">
      <c r="A2459" t="s">
        <v>1350</v>
      </c>
      <c r="B2459" s="158">
        <f>VLOOKUP(Tabla14[[#This Row],[id]],Tabla2[],'aux buscarv'!B$1,FALSE)</f>
        <v>45061</v>
      </c>
      <c r="C2459" s="159">
        <f>VLOOKUP(Tabla14[[#This Row],[id]],Tabla2[],'aux buscarv'!C$1,FALSE)</f>
        <v>15</v>
      </c>
      <c r="D2459" s="159">
        <f>VLOOKUP(Tabla14[[#This Row],[id]],Tabla2[],'aux buscarv'!D$1,FALSE)</f>
        <v>5</v>
      </c>
      <c r="E2459" s="159">
        <f>VLOOKUP(Tabla14[[#This Row],[id]],Tabla2[],'aux buscarv'!E$1,FALSE)</f>
        <v>2023</v>
      </c>
      <c r="F2459" s="159">
        <f>VLOOKUP(Tabla14[[#This Row],[id]],Tabla2[],'aux buscarv'!F$1,FALSE)</f>
        <v>21</v>
      </c>
      <c r="G2459" s="159" t="str">
        <f>VLOOKUP(Tabla14[[#This Row],[id]],Tabla2[],'aux buscarv'!G$1,FALSE)</f>
        <v>DAPPTE</v>
      </c>
      <c r="H2459" s="159" t="str">
        <f>VLOOKUP(Tabla14[[#This Row],[id]],Tabla2[],'aux buscarv'!H$1,FALSE)</f>
        <v>CABA</v>
      </c>
      <c r="I2459" s="159">
        <f>VLOOKUP(Tabla14[[#This Row],[id]],Tabla2[],'aux buscarv'!I$1,FALSE)</f>
        <v>121</v>
      </c>
      <c r="J2459" s="159" t="str">
        <f>VLOOKUP(Tabla14[[#This Row],[id]],Tabla2[],'aux buscarv'!J$1,FALSE)</f>
        <v>COMUNA 2</v>
      </c>
      <c r="K2459" s="159" t="str">
        <f>VLOOKUP(Tabla14[[#This Row],[id]],Tabla2[],'aux buscarv'!K$1,FALSE)</f>
        <v>RECOLETA, BARRIO SALDIAS</v>
      </c>
      <c r="L2459" s="159" t="str">
        <f>VLOOKUP(Tabla14[[#This Row],[id]],Tabla2[],'aux buscarv'!L$1,FALSE)</f>
        <v>CASA BARRIAL SALDIAS</v>
      </c>
      <c r="M2459" s="159" t="str">
        <f>VLOOKUP(Tabla14[[#This Row],[id]],Tabla2[],'aux buscarv'!M$1,FALSE)</f>
        <v>PADRE CARLOS MUGICA 21032</v>
      </c>
      <c r="N2459" s="160" t="str">
        <f>VLOOKUP(Tabla14[[#This Row],[id]],Tabla2[],'aux buscarv'!N$1,FALSE)</f>
        <v>https://goo.gl/maps/diASU8bmvjBz4EWP7</v>
      </c>
      <c r="O2459" t="s">
        <v>114</v>
      </c>
      <c r="P2459" s="161" t="s">
        <v>115</v>
      </c>
      <c r="Q2459" t="s">
        <v>111</v>
      </c>
      <c r="R2459" s="162">
        <v>5</v>
      </c>
    </row>
    <row r="2460" spans="1:18" x14ac:dyDescent="0.25">
      <c r="A2460" t="s">
        <v>1350</v>
      </c>
      <c r="B2460" s="158">
        <f>VLOOKUP(Tabla14[[#This Row],[id]],Tabla2[],'aux buscarv'!B$1,FALSE)</f>
        <v>45061</v>
      </c>
      <c r="C2460" s="159">
        <f>VLOOKUP(Tabla14[[#This Row],[id]],Tabla2[],'aux buscarv'!C$1,FALSE)</f>
        <v>15</v>
      </c>
      <c r="D2460" s="159">
        <f>VLOOKUP(Tabla14[[#This Row],[id]],Tabla2[],'aux buscarv'!D$1,FALSE)</f>
        <v>5</v>
      </c>
      <c r="E2460" s="159">
        <f>VLOOKUP(Tabla14[[#This Row],[id]],Tabla2[],'aux buscarv'!E$1,FALSE)</f>
        <v>2023</v>
      </c>
      <c r="F2460" s="159">
        <f>VLOOKUP(Tabla14[[#This Row],[id]],Tabla2[],'aux buscarv'!F$1,FALSE)</f>
        <v>21</v>
      </c>
      <c r="G2460" s="159" t="str">
        <f>VLOOKUP(Tabla14[[#This Row],[id]],Tabla2[],'aux buscarv'!G$1,FALSE)</f>
        <v>DAPPTE</v>
      </c>
      <c r="H2460" s="159" t="str">
        <f>VLOOKUP(Tabla14[[#This Row],[id]],Tabla2[],'aux buscarv'!H$1,FALSE)</f>
        <v>CABA</v>
      </c>
      <c r="I2460" s="159">
        <f>VLOOKUP(Tabla14[[#This Row],[id]],Tabla2[],'aux buscarv'!I$1,FALSE)</f>
        <v>121</v>
      </c>
      <c r="J2460" s="159" t="str">
        <f>VLOOKUP(Tabla14[[#This Row],[id]],Tabla2[],'aux buscarv'!J$1,FALSE)</f>
        <v>COMUNA 2</v>
      </c>
      <c r="K2460" s="159" t="str">
        <f>VLOOKUP(Tabla14[[#This Row],[id]],Tabla2[],'aux buscarv'!K$1,FALSE)</f>
        <v>RECOLETA, BARRIO SALDIAS</v>
      </c>
      <c r="L2460" s="159" t="str">
        <f>VLOOKUP(Tabla14[[#This Row],[id]],Tabla2[],'aux buscarv'!L$1,FALSE)</f>
        <v>CASA BARRIAL SALDIAS</v>
      </c>
      <c r="M2460" s="159" t="str">
        <f>VLOOKUP(Tabla14[[#This Row],[id]],Tabla2[],'aux buscarv'!M$1,FALSE)</f>
        <v>PADRE CARLOS MUGICA 21032</v>
      </c>
      <c r="N2460" s="160" t="str">
        <f>VLOOKUP(Tabla14[[#This Row],[id]],Tabla2[],'aux buscarv'!N$1,FALSE)</f>
        <v>https://goo.gl/maps/diASU8bmvjBz4EWP7</v>
      </c>
      <c r="O2460" t="s">
        <v>114</v>
      </c>
      <c r="P2460" s="161" t="s">
        <v>123</v>
      </c>
      <c r="Q2460" t="s">
        <v>124</v>
      </c>
      <c r="R2460" s="162">
        <v>3</v>
      </c>
    </row>
    <row r="2461" spans="1:18" x14ac:dyDescent="0.25">
      <c r="A2461" t="s">
        <v>1350</v>
      </c>
      <c r="B2461" s="158">
        <f>VLOOKUP(Tabla14[[#This Row],[id]],Tabla2[],'aux buscarv'!B$1,FALSE)</f>
        <v>45061</v>
      </c>
      <c r="C2461" s="159">
        <f>VLOOKUP(Tabla14[[#This Row],[id]],Tabla2[],'aux buscarv'!C$1,FALSE)</f>
        <v>15</v>
      </c>
      <c r="D2461" s="159">
        <f>VLOOKUP(Tabla14[[#This Row],[id]],Tabla2[],'aux buscarv'!D$1,FALSE)</f>
        <v>5</v>
      </c>
      <c r="E2461" s="159">
        <f>VLOOKUP(Tabla14[[#This Row],[id]],Tabla2[],'aux buscarv'!E$1,FALSE)</f>
        <v>2023</v>
      </c>
      <c r="F2461" s="159">
        <f>VLOOKUP(Tabla14[[#This Row],[id]],Tabla2[],'aux buscarv'!F$1,FALSE)</f>
        <v>21</v>
      </c>
      <c r="G2461" s="159" t="str">
        <f>VLOOKUP(Tabla14[[#This Row],[id]],Tabla2[],'aux buscarv'!G$1,FALSE)</f>
        <v>DAPPTE</v>
      </c>
      <c r="H2461" s="159" t="str">
        <f>VLOOKUP(Tabla14[[#This Row],[id]],Tabla2[],'aux buscarv'!H$1,FALSE)</f>
        <v>CABA</v>
      </c>
      <c r="I2461" s="159">
        <f>VLOOKUP(Tabla14[[#This Row],[id]],Tabla2[],'aux buscarv'!I$1,FALSE)</f>
        <v>121</v>
      </c>
      <c r="J2461" s="159" t="str">
        <f>VLOOKUP(Tabla14[[#This Row],[id]],Tabla2[],'aux buscarv'!J$1,FALSE)</f>
        <v>COMUNA 2</v>
      </c>
      <c r="K2461" s="159" t="str">
        <f>VLOOKUP(Tabla14[[#This Row],[id]],Tabla2[],'aux buscarv'!K$1,FALSE)</f>
        <v>RECOLETA, BARRIO SALDIAS</v>
      </c>
      <c r="L2461" s="159" t="str">
        <f>VLOOKUP(Tabla14[[#This Row],[id]],Tabla2[],'aux buscarv'!L$1,FALSE)</f>
        <v>CASA BARRIAL SALDIAS</v>
      </c>
      <c r="M2461" s="159" t="str">
        <f>VLOOKUP(Tabla14[[#This Row],[id]],Tabla2[],'aux buscarv'!M$1,FALSE)</f>
        <v>PADRE CARLOS MUGICA 21032</v>
      </c>
      <c r="N2461" s="160" t="str">
        <f>VLOOKUP(Tabla14[[#This Row],[id]],Tabla2[],'aux buscarv'!N$1,FALSE)</f>
        <v>https://goo.gl/maps/diASU8bmvjBz4EWP7</v>
      </c>
      <c r="O2461" t="s">
        <v>114</v>
      </c>
      <c r="P2461" s="161" t="s">
        <v>123</v>
      </c>
      <c r="Q2461" t="s">
        <v>111</v>
      </c>
      <c r="R2461" s="162">
        <v>22</v>
      </c>
    </row>
    <row r="2462" spans="1:18" x14ac:dyDescent="0.25">
      <c r="A2462" t="s">
        <v>1386</v>
      </c>
      <c r="B2462" s="158">
        <f>VLOOKUP(Tabla14[[#This Row],[id]],Tabla2[],'aux buscarv'!B$1,FALSE)</f>
        <v>45062</v>
      </c>
      <c r="C2462" s="159">
        <f>VLOOKUP(Tabla14[[#This Row],[id]],Tabla2[],'aux buscarv'!C$1,FALSE)</f>
        <v>16</v>
      </c>
      <c r="D2462" s="159">
        <f>VLOOKUP(Tabla14[[#This Row],[id]],Tabla2[],'aux buscarv'!D$1,FALSE)</f>
        <v>5</v>
      </c>
      <c r="E2462" s="159">
        <f>VLOOKUP(Tabla14[[#This Row],[id]],Tabla2[],'aux buscarv'!E$1,FALSE)</f>
        <v>2023</v>
      </c>
      <c r="F2462" s="159">
        <f>VLOOKUP(Tabla14[[#This Row],[id]],Tabla2[],'aux buscarv'!F$1,FALSE)</f>
        <v>21</v>
      </c>
      <c r="G2462" s="159" t="str">
        <f>VLOOKUP(Tabla14[[#This Row],[id]],Tabla2[],'aux buscarv'!G$1,FALSE)</f>
        <v>CARPAS SALUDABLES</v>
      </c>
      <c r="H2462" s="159" t="str">
        <f>VLOOKUP(Tabla14[[#This Row],[id]],Tabla2[],'aux buscarv'!H$1,FALSE)</f>
        <v>BUENOS AIRES</v>
      </c>
      <c r="I2462" s="159">
        <f>VLOOKUP(Tabla14[[#This Row],[id]],Tabla2[],'aux buscarv'!I$1,FALSE)</f>
        <v>126</v>
      </c>
      <c r="J2462" s="159" t="str">
        <f>VLOOKUP(Tabla14[[#This Row],[id]],Tabla2[],'aux buscarv'!J$1,FALSE)</f>
        <v>SAN MARTIN</v>
      </c>
      <c r="K2462" s="159" t="str">
        <f>VLOOKUP(Tabla14[[#This Row],[id]],Tabla2[],'aux buscarv'!K$1,FALSE)</f>
        <v>VILLA ZAGALA</v>
      </c>
      <c r="L2462" s="159" t="str">
        <f>VLOOKUP(Tabla14[[#This Row],[id]],Tabla2[],'aux buscarv'!L$1,FALSE)</f>
        <v>SENNAF</v>
      </c>
      <c r="M2462" s="159" t="str">
        <f>VLOOKUP(Tabla14[[#This Row],[id]],Tabla2[],'aux buscarv'!M$1,FALSE)</f>
        <v>JOSE MARIA CAMPOS 844</v>
      </c>
      <c r="N2462" s="160" t="str">
        <f>VLOOKUP(Tabla14[[#This Row],[id]],Tabla2[],'aux buscarv'!N$1,FALSE)</f>
        <v>https://goo.gl/maps/S8uW3oFKTDzcX42J9</v>
      </c>
      <c r="O2462" t="s">
        <v>109</v>
      </c>
      <c r="P2462" s="161" t="s">
        <v>110</v>
      </c>
      <c r="Q2462" t="s">
        <v>111</v>
      </c>
      <c r="R2462" s="162">
        <v>31</v>
      </c>
    </row>
    <row r="2463" spans="1:18" x14ac:dyDescent="0.25">
      <c r="A2463" t="s">
        <v>1386</v>
      </c>
      <c r="B2463" s="158">
        <f>VLOOKUP(Tabla14[[#This Row],[id]],Tabla2[],'aux buscarv'!B$1,FALSE)</f>
        <v>45062</v>
      </c>
      <c r="C2463" s="159">
        <f>VLOOKUP(Tabla14[[#This Row],[id]],Tabla2[],'aux buscarv'!C$1,FALSE)</f>
        <v>16</v>
      </c>
      <c r="D2463" s="159">
        <f>VLOOKUP(Tabla14[[#This Row],[id]],Tabla2[],'aux buscarv'!D$1,FALSE)</f>
        <v>5</v>
      </c>
      <c r="E2463" s="159">
        <f>VLOOKUP(Tabla14[[#This Row],[id]],Tabla2[],'aux buscarv'!E$1,FALSE)</f>
        <v>2023</v>
      </c>
      <c r="F2463" s="159">
        <f>VLOOKUP(Tabla14[[#This Row],[id]],Tabla2[],'aux buscarv'!F$1,FALSE)</f>
        <v>21</v>
      </c>
      <c r="G2463" s="159" t="str">
        <f>VLOOKUP(Tabla14[[#This Row],[id]],Tabla2[],'aux buscarv'!G$1,FALSE)</f>
        <v>CARPAS SALUDABLES</v>
      </c>
      <c r="H2463" s="159" t="str">
        <f>VLOOKUP(Tabla14[[#This Row],[id]],Tabla2[],'aux buscarv'!H$1,FALSE)</f>
        <v>BUENOS AIRES</v>
      </c>
      <c r="I2463" s="159">
        <f>VLOOKUP(Tabla14[[#This Row],[id]],Tabla2[],'aux buscarv'!I$1,FALSE)</f>
        <v>126</v>
      </c>
      <c r="J2463" s="159" t="str">
        <f>VLOOKUP(Tabla14[[#This Row],[id]],Tabla2[],'aux buscarv'!J$1,FALSE)</f>
        <v>SAN MARTIN</v>
      </c>
      <c r="K2463" s="159" t="str">
        <f>VLOOKUP(Tabla14[[#This Row],[id]],Tabla2[],'aux buscarv'!K$1,FALSE)</f>
        <v>VILLA ZAGALA</v>
      </c>
      <c r="L2463" s="159" t="str">
        <f>VLOOKUP(Tabla14[[#This Row],[id]],Tabla2[],'aux buscarv'!L$1,FALSE)</f>
        <v>SENNAF</v>
      </c>
      <c r="M2463" s="159" t="str">
        <f>VLOOKUP(Tabla14[[#This Row],[id]],Tabla2[],'aux buscarv'!M$1,FALSE)</f>
        <v>JOSE MARIA CAMPOS 844</v>
      </c>
      <c r="N2463" s="160" t="str">
        <f>VLOOKUP(Tabla14[[#This Row],[id]],Tabla2[],'aux buscarv'!N$1,FALSE)</f>
        <v>https://goo.gl/maps/S8uW3oFKTDzcX42J9</v>
      </c>
      <c r="O2463" t="s">
        <v>109</v>
      </c>
      <c r="P2463" s="161" t="s">
        <v>110</v>
      </c>
      <c r="Q2463" t="s">
        <v>112</v>
      </c>
      <c r="R2463" s="162">
        <v>52</v>
      </c>
    </row>
    <row r="2464" spans="1:18" x14ac:dyDescent="0.25">
      <c r="A2464" t="s">
        <v>1386</v>
      </c>
      <c r="B2464" s="158">
        <f>VLOOKUP(Tabla14[[#This Row],[id]],Tabla2[],'aux buscarv'!B$1,FALSE)</f>
        <v>45062</v>
      </c>
      <c r="C2464" s="159">
        <f>VLOOKUP(Tabla14[[#This Row],[id]],Tabla2[],'aux buscarv'!C$1,FALSE)</f>
        <v>16</v>
      </c>
      <c r="D2464" s="159">
        <f>VLOOKUP(Tabla14[[#This Row],[id]],Tabla2[],'aux buscarv'!D$1,FALSE)</f>
        <v>5</v>
      </c>
      <c r="E2464" s="159">
        <f>VLOOKUP(Tabla14[[#This Row],[id]],Tabla2[],'aux buscarv'!E$1,FALSE)</f>
        <v>2023</v>
      </c>
      <c r="F2464" s="159">
        <f>VLOOKUP(Tabla14[[#This Row],[id]],Tabla2[],'aux buscarv'!F$1,FALSE)</f>
        <v>21</v>
      </c>
      <c r="G2464" s="159" t="str">
        <f>VLOOKUP(Tabla14[[#This Row],[id]],Tabla2[],'aux buscarv'!G$1,FALSE)</f>
        <v>CARPAS SALUDABLES</v>
      </c>
      <c r="H2464" s="159" t="str">
        <f>VLOOKUP(Tabla14[[#This Row],[id]],Tabla2[],'aux buscarv'!H$1,FALSE)</f>
        <v>BUENOS AIRES</v>
      </c>
      <c r="I2464" s="159">
        <f>VLOOKUP(Tabla14[[#This Row],[id]],Tabla2[],'aux buscarv'!I$1,FALSE)</f>
        <v>126</v>
      </c>
      <c r="J2464" s="159" t="str">
        <f>VLOOKUP(Tabla14[[#This Row],[id]],Tabla2[],'aux buscarv'!J$1,FALSE)</f>
        <v>SAN MARTIN</v>
      </c>
      <c r="K2464" s="159" t="str">
        <f>VLOOKUP(Tabla14[[#This Row],[id]],Tabla2[],'aux buscarv'!K$1,FALSE)</f>
        <v>VILLA ZAGALA</v>
      </c>
      <c r="L2464" s="159" t="str">
        <f>VLOOKUP(Tabla14[[#This Row],[id]],Tabla2[],'aux buscarv'!L$1,FALSE)</f>
        <v>SENNAF</v>
      </c>
      <c r="M2464" s="159" t="str">
        <f>VLOOKUP(Tabla14[[#This Row],[id]],Tabla2[],'aux buscarv'!M$1,FALSE)</f>
        <v>JOSE MARIA CAMPOS 844</v>
      </c>
      <c r="N2464" s="160" t="str">
        <f>VLOOKUP(Tabla14[[#This Row],[id]],Tabla2[],'aux buscarv'!N$1,FALSE)</f>
        <v>https://goo.gl/maps/S8uW3oFKTDzcX42J9</v>
      </c>
      <c r="O2464" t="s">
        <v>109</v>
      </c>
      <c r="P2464" s="161" t="s">
        <v>110</v>
      </c>
      <c r="Q2464" t="s">
        <v>120</v>
      </c>
      <c r="R2464" s="162">
        <v>2</v>
      </c>
    </row>
    <row r="2465" spans="1:18" x14ac:dyDescent="0.25">
      <c r="A2465" t="s">
        <v>1386</v>
      </c>
      <c r="B2465" s="158">
        <f>VLOOKUP(Tabla14[[#This Row],[id]],Tabla2[],'aux buscarv'!B$1,FALSE)</f>
        <v>45062</v>
      </c>
      <c r="C2465" s="159">
        <f>VLOOKUP(Tabla14[[#This Row],[id]],Tabla2[],'aux buscarv'!C$1,FALSE)</f>
        <v>16</v>
      </c>
      <c r="D2465" s="159">
        <f>VLOOKUP(Tabla14[[#This Row],[id]],Tabla2[],'aux buscarv'!D$1,FALSE)</f>
        <v>5</v>
      </c>
      <c r="E2465" s="159">
        <f>VLOOKUP(Tabla14[[#This Row],[id]],Tabla2[],'aux buscarv'!E$1,FALSE)</f>
        <v>2023</v>
      </c>
      <c r="F2465" s="159">
        <f>VLOOKUP(Tabla14[[#This Row],[id]],Tabla2[],'aux buscarv'!F$1,FALSE)</f>
        <v>21</v>
      </c>
      <c r="G2465" s="159" t="str">
        <f>VLOOKUP(Tabla14[[#This Row],[id]],Tabla2[],'aux buscarv'!G$1,FALSE)</f>
        <v>CARPAS SALUDABLES</v>
      </c>
      <c r="H2465" s="159" t="str">
        <f>VLOOKUP(Tabla14[[#This Row],[id]],Tabla2[],'aux buscarv'!H$1,FALSE)</f>
        <v>BUENOS AIRES</v>
      </c>
      <c r="I2465" s="159">
        <f>VLOOKUP(Tabla14[[#This Row],[id]],Tabla2[],'aux buscarv'!I$1,FALSE)</f>
        <v>126</v>
      </c>
      <c r="J2465" s="159" t="str">
        <f>VLOOKUP(Tabla14[[#This Row],[id]],Tabla2[],'aux buscarv'!J$1,FALSE)</f>
        <v>SAN MARTIN</v>
      </c>
      <c r="K2465" s="159" t="str">
        <f>VLOOKUP(Tabla14[[#This Row],[id]],Tabla2[],'aux buscarv'!K$1,FALSE)</f>
        <v>VILLA ZAGALA</v>
      </c>
      <c r="L2465" s="159" t="str">
        <f>VLOOKUP(Tabla14[[#This Row],[id]],Tabla2[],'aux buscarv'!L$1,FALSE)</f>
        <v>SENNAF</v>
      </c>
      <c r="M2465" s="159" t="str">
        <f>VLOOKUP(Tabla14[[#This Row],[id]],Tabla2[],'aux buscarv'!M$1,FALSE)</f>
        <v>JOSE MARIA CAMPOS 844</v>
      </c>
      <c r="N2465" s="160" t="str">
        <f>VLOOKUP(Tabla14[[#This Row],[id]],Tabla2[],'aux buscarv'!N$1,FALSE)</f>
        <v>https://goo.gl/maps/S8uW3oFKTDzcX42J9</v>
      </c>
      <c r="O2465" t="s">
        <v>109</v>
      </c>
      <c r="P2465" s="161" t="s">
        <v>113</v>
      </c>
      <c r="Q2465" t="s">
        <v>112</v>
      </c>
      <c r="R2465" s="162">
        <v>7</v>
      </c>
    </row>
    <row r="2466" spans="1:18" x14ac:dyDescent="0.25">
      <c r="A2466" t="s">
        <v>1386</v>
      </c>
      <c r="B2466" s="158">
        <f>VLOOKUP(Tabla14[[#This Row],[id]],Tabla2[],'aux buscarv'!B$1,FALSE)</f>
        <v>45062</v>
      </c>
      <c r="C2466" s="159">
        <f>VLOOKUP(Tabla14[[#This Row],[id]],Tabla2[],'aux buscarv'!C$1,FALSE)</f>
        <v>16</v>
      </c>
      <c r="D2466" s="159">
        <f>VLOOKUP(Tabla14[[#This Row],[id]],Tabla2[],'aux buscarv'!D$1,FALSE)</f>
        <v>5</v>
      </c>
      <c r="E2466" s="159">
        <f>VLOOKUP(Tabla14[[#This Row],[id]],Tabla2[],'aux buscarv'!E$1,FALSE)</f>
        <v>2023</v>
      </c>
      <c r="F2466" s="159">
        <f>VLOOKUP(Tabla14[[#This Row],[id]],Tabla2[],'aux buscarv'!F$1,FALSE)</f>
        <v>21</v>
      </c>
      <c r="G2466" s="159" t="str">
        <f>VLOOKUP(Tabla14[[#This Row],[id]],Tabla2[],'aux buscarv'!G$1,FALSE)</f>
        <v>CARPAS SALUDABLES</v>
      </c>
      <c r="H2466" s="159" t="str">
        <f>VLOOKUP(Tabla14[[#This Row],[id]],Tabla2[],'aux buscarv'!H$1,FALSE)</f>
        <v>BUENOS AIRES</v>
      </c>
      <c r="I2466" s="159">
        <f>VLOOKUP(Tabla14[[#This Row],[id]],Tabla2[],'aux buscarv'!I$1,FALSE)</f>
        <v>126</v>
      </c>
      <c r="J2466" s="159" t="str">
        <f>VLOOKUP(Tabla14[[#This Row],[id]],Tabla2[],'aux buscarv'!J$1,FALSE)</f>
        <v>SAN MARTIN</v>
      </c>
      <c r="K2466" s="159" t="str">
        <f>VLOOKUP(Tabla14[[#This Row],[id]],Tabla2[],'aux buscarv'!K$1,FALSE)</f>
        <v>VILLA ZAGALA</v>
      </c>
      <c r="L2466" s="159" t="str">
        <f>VLOOKUP(Tabla14[[#This Row],[id]],Tabla2[],'aux buscarv'!L$1,FALSE)</f>
        <v>SENNAF</v>
      </c>
      <c r="M2466" s="159" t="str">
        <f>VLOOKUP(Tabla14[[#This Row],[id]],Tabla2[],'aux buscarv'!M$1,FALSE)</f>
        <v>JOSE MARIA CAMPOS 844</v>
      </c>
      <c r="N2466" s="160" t="str">
        <f>VLOOKUP(Tabla14[[#This Row],[id]],Tabla2[],'aux buscarv'!N$1,FALSE)</f>
        <v>https://goo.gl/maps/S8uW3oFKTDzcX42J9</v>
      </c>
      <c r="O2466" t="s">
        <v>114</v>
      </c>
      <c r="P2466" s="161" t="s">
        <v>115</v>
      </c>
      <c r="Q2466" t="s">
        <v>111</v>
      </c>
      <c r="R2466" s="162">
        <v>55</v>
      </c>
    </row>
    <row r="2467" spans="1:18" x14ac:dyDescent="0.25">
      <c r="A2467" t="s">
        <v>1310</v>
      </c>
      <c r="B2467" s="158">
        <f>VLOOKUP(Tabla14[[#This Row],[id]],Tabla2[],'aux buscarv'!B$1,FALSE)</f>
        <v>45062</v>
      </c>
      <c r="C2467" s="159">
        <f>VLOOKUP(Tabla14[[#This Row],[id]],Tabla2[],'aux buscarv'!C$1,FALSE)</f>
        <v>16</v>
      </c>
      <c r="D2467" s="159">
        <f>VLOOKUP(Tabla14[[#This Row],[id]],Tabla2[],'aux buscarv'!D$1,FALSE)</f>
        <v>5</v>
      </c>
      <c r="E2467" s="159">
        <f>VLOOKUP(Tabla14[[#This Row],[id]],Tabla2[],'aux buscarv'!E$1,FALSE)</f>
        <v>2023</v>
      </c>
      <c r="F2467" s="159">
        <f>VLOOKUP(Tabla14[[#This Row],[id]],Tabla2[],'aux buscarv'!F$1,FALSE)</f>
        <v>21</v>
      </c>
      <c r="G2467" s="159" t="str">
        <f>VLOOKUP(Tabla14[[#This Row],[id]],Tabla2[],'aux buscarv'!G$1,FALSE)</f>
        <v>EETB</v>
      </c>
      <c r="H2467" s="159" t="str">
        <f>VLOOKUP(Tabla14[[#This Row],[id]],Tabla2[],'aux buscarv'!H$1,FALSE)</f>
        <v>CABA</v>
      </c>
      <c r="I2467" s="159">
        <f>VLOOKUP(Tabla14[[#This Row],[id]],Tabla2[],'aux buscarv'!I$1,FALSE)</f>
        <v>117</v>
      </c>
      <c r="J2467" s="159" t="str">
        <f>VLOOKUP(Tabla14[[#This Row],[id]],Tabla2[],'aux buscarv'!J$1,FALSE)</f>
        <v>COMUNA 12</v>
      </c>
      <c r="K2467" s="159" t="str">
        <f>VLOOKUP(Tabla14[[#This Row],[id]],Tabla2[],'aux buscarv'!K$1,FALSE)</f>
        <v>VILLA PUEYRREDON</v>
      </c>
      <c r="L2467" s="159">
        <f>VLOOKUP(Tabla14[[#This Row],[id]],Tabla2[],'aux buscarv'!L$1,FALSE)</f>
        <v>0</v>
      </c>
      <c r="M2467" s="159" t="str">
        <f>VLOOKUP(Tabla14[[#This Row],[id]],Tabla2[],'aux buscarv'!M$1,FALSE)</f>
        <v>NAZCA Y EZEIZA</v>
      </c>
      <c r="N2467" s="160" t="str">
        <f>VLOOKUP(Tabla14[[#This Row],[id]],Tabla2[],'aux buscarv'!N$1,FALSE)</f>
        <v>https://maps.app.goo.gl/qaWajwzXL3EfnFBc9</v>
      </c>
      <c r="O2467" t="s">
        <v>109</v>
      </c>
      <c r="P2467" s="161" t="s">
        <v>110</v>
      </c>
      <c r="Q2467" t="s">
        <v>111</v>
      </c>
      <c r="R2467" s="162">
        <v>71</v>
      </c>
    </row>
    <row r="2468" spans="1:18" x14ac:dyDescent="0.25">
      <c r="A2468" t="s">
        <v>1310</v>
      </c>
      <c r="B2468" s="158">
        <f>VLOOKUP(Tabla14[[#This Row],[id]],Tabla2[],'aux buscarv'!B$1,FALSE)</f>
        <v>45062</v>
      </c>
      <c r="C2468" s="159">
        <f>VLOOKUP(Tabla14[[#This Row],[id]],Tabla2[],'aux buscarv'!C$1,FALSE)</f>
        <v>16</v>
      </c>
      <c r="D2468" s="159">
        <f>VLOOKUP(Tabla14[[#This Row],[id]],Tabla2[],'aux buscarv'!D$1,FALSE)</f>
        <v>5</v>
      </c>
      <c r="E2468" s="159">
        <f>VLOOKUP(Tabla14[[#This Row],[id]],Tabla2[],'aux buscarv'!E$1,FALSE)</f>
        <v>2023</v>
      </c>
      <c r="F2468" s="159">
        <f>VLOOKUP(Tabla14[[#This Row],[id]],Tabla2[],'aux buscarv'!F$1,FALSE)</f>
        <v>21</v>
      </c>
      <c r="G2468" s="159" t="str">
        <f>VLOOKUP(Tabla14[[#This Row],[id]],Tabla2[],'aux buscarv'!G$1,FALSE)</f>
        <v>EETB</v>
      </c>
      <c r="H2468" s="159" t="str">
        <f>VLOOKUP(Tabla14[[#This Row],[id]],Tabla2[],'aux buscarv'!H$1,FALSE)</f>
        <v>CABA</v>
      </c>
      <c r="I2468" s="159">
        <f>VLOOKUP(Tabla14[[#This Row],[id]],Tabla2[],'aux buscarv'!I$1,FALSE)</f>
        <v>117</v>
      </c>
      <c r="J2468" s="159" t="str">
        <f>VLOOKUP(Tabla14[[#This Row],[id]],Tabla2[],'aux buscarv'!J$1,FALSE)</f>
        <v>COMUNA 12</v>
      </c>
      <c r="K2468" s="159" t="str">
        <f>VLOOKUP(Tabla14[[#This Row],[id]],Tabla2[],'aux buscarv'!K$1,FALSE)</f>
        <v>VILLA PUEYRREDON</v>
      </c>
      <c r="L2468" s="159">
        <f>VLOOKUP(Tabla14[[#This Row],[id]],Tabla2[],'aux buscarv'!L$1,FALSE)</f>
        <v>0</v>
      </c>
      <c r="M2468" s="159" t="str">
        <f>VLOOKUP(Tabla14[[#This Row],[id]],Tabla2[],'aux buscarv'!M$1,FALSE)</f>
        <v>NAZCA Y EZEIZA</v>
      </c>
      <c r="N2468" s="160" t="str">
        <f>VLOOKUP(Tabla14[[#This Row],[id]],Tabla2[],'aux buscarv'!N$1,FALSE)</f>
        <v>https://maps.app.goo.gl/qaWajwzXL3EfnFBc9</v>
      </c>
      <c r="O2468" t="s">
        <v>109</v>
      </c>
      <c r="P2468" s="161" t="s">
        <v>110</v>
      </c>
      <c r="Q2468" t="s">
        <v>112</v>
      </c>
      <c r="R2468" s="162">
        <v>129</v>
      </c>
    </row>
    <row r="2469" spans="1:18" x14ac:dyDescent="0.25">
      <c r="A2469" t="s">
        <v>1310</v>
      </c>
      <c r="B2469" s="158">
        <f>VLOOKUP(Tabla14[[#This Row],[id]],Tabla2[],'aux buscarv'!B$1,FALSE)</f>
        <v>45062</v>
      </c>
      <c r="C2469" s="159">
        <f>VLOOKUP(Tabla14[[#This Row],[id]],Tabla2[],'aux buscarv'!C$1,FALSE)</f>
        <v>16</v>
      </c>
      <c r="D2469" s="159">
        <f>VLOOKUP(Tabla14[[#This Row],[id]],Tabla2[],'aux buscarv'!D$1,FALSE)</f>
        <v>5</v>
      </c>
      <c r="E2469" s="159">
        <f>VLOOKUP(Tabla14[[#This Row],[id]],Tabla2[],'aux buscarv'!E$1,FALSE)</f>
        <v>2023</v>
      </c>
      <c r="F2469" s="159">
        <f>VLOOKUP(Tabla14[[#This Row],[id]],Tabla2[],'aux buscarv'!F$1,FALSE)</f>
        <v>21</v>
      </c>
      <c r="G2469" s="159" t="str">
        <f>VLOOKUP(Tabla14[[#This Row],[id]],Tabla2[],'aux buscarv'!G$1,FALSE)</f>
        <v>EETB</v>
      </c>
      <c r="H2469" s="159" t="str">
        <f>VLOOKUP(Tabla14[[#This Row],[id]],Tabla2[],'aux buscarv'!H$1,FALSE)</f>
        <v>CABA</v>
      </c>
      <c r="I2469" s="159">
        <f>VLOOKUP(Tabla14[[#This Row],[id]],Tabla2[],'aux buscarv'!I$1,FALSE)</f>
        <v>117</v>
      </c>
      <c r="J2469" s="159" t="str">
        <f>VLOOKUP(Tabla14[[#This Row],[id]],Tabla2[],'aux buscarv'!J$1,FALSE)</f>
        <v>COMUNA 12</v>
      </c>
      <c r="K2469" s="159" t="str">
        <f>VLOOKUP(Tabla14[[#This Row],[id]],Tabla2[],'aux buscarv'!K$1,FALSE)</f>
        <v>VILLA PUEYRREDON</v>
      </c>
      <c r="L2469" s="159">
        <f>VLOOKUP(Tabla14[[#This Row],[id]],Tabla2[],'aux buscarv'!L$1,FALSE)</f>
        <v>0</v>
      </c>
      <c r="M2469" s="159" t="str">
        <f>VLOOKUP(Tabla14[[#This Row],[id]],Tabla2[],'aux buscarv'!M$1,FALSE)</f>
        <v>NAZCA Y EZEIZA</v>
      </c>
      <c r="N2469" s="160" t="str">
        <f>VLOOKUP(Tabla14[[#This Row],[id]],Tabla2[],'aux buscarv'!N$1,FALSE)</f>
        <v>https://maps.app.goo.gl/qaWajwzXL3EfnFBc9</v>
      </c>
      <c r="O2469" t="s">
        <v>109</v>
      </c>
      <c r="P2469" s="161" t="s">
        <v>113</v>
      </c>
      <c r="Q2469" t="s">
        <v>112</v>
      </c>
      <c r="R2469" s="162">
        <v>18</v>
      </c>
    </row>
    <row r="2470" spans="1:18" x14ac:dyDescent="0.25">
      <c r="A2470" t="s">
        <v>1310</v>
      </c>
      <c r="B2470" s="158">
        <f>VLOOKUP(Tabla14[[#This Row],[id]],Tabla2[],'aux buscarv'!B$1,FALSE)</f>
        <v>45062</v>
      </c>
      <c r="C2470" s="159">
        <f>VLOOKUP(Tabla14[[#This Row],[id]],Tabla2[],'aux buscarv'!C$1,FALSE)</f>
        <v>16</v>
      </c>
      <c r="D2470" s="159">
        <f>VLOOKUP(Tabla14[[#This Row],[id]],Tabla2[],'aux buscarv'!D$1,FALSE)</f>
        <v>5</v>
      </c>
      <c r="E2470" s="159">
        <f>VLOOKUP(Tabla14[[#This Row],[id]],Tabla2[],'aux buscarv'!E$1,FALSE)</f>
        <v>2023</v>
      </c>
      <c r="F2470" s="159">
        <f>VLOOKUP(Tabla14[[#This Row],[id]],Tabla2[],'aux buscarv'!F$1,FALSE)</f>
        <v>21</v>
      </c>
      <c r="G2470" s="159" t="str">
        <f>VLOOKUP(Tabla14[[#This Row],[id]],Tabla2[],'aux buscarv'!G$1,FALSE)</f>
        <v>EETB</v>
      </c>
      <c r="H2470" s="159" t="str">
        <f>VLOOKUP(Tabla14[[#This Row],[id]],Tabla2[],'aux buscarv'!H$1,FALSE)</f>
        <v>CABA</v>
      </c>
      <c r="I2470" s="159">
        <f>VLOOKUP(Tabla14[[#This Row],[id]],Tabla2[],'aux buscarv'!I$1,FALSE)</f>
        <v>117</v>
      </c>
      <c r="J2470" s="159" t="str">
        <f>VLOOKUP(Tabla14[[#This Row],[id]],Tabla2[],'aux buscarv'!J$1,FALSE)</f>
        <v>COMUNA 12</v>
      </c>
      <c r="K2470" s="159" t="str">
        <f>VLOOKUP(Tabla14[[#This Row],[id]],Tabla2[],'aux buscarv'!K$1,FALSE)</f>
        <v>VILLA PUEYRREDON</v>
      </c>
      <c r="L2470" s="159">
        <f>VLOOKUP(Tabla14[[#This Row],[id]],Tabla2[],'aux buscarv'!L$1,FALSE)</f>
        <v>0</v>
      </c>
      <c r="M2470" s="159" t="str">
        <f>VLOOKUP(Tabla14[[#This Row],[id]],Tabla2[],'aux buscarv'!M$1,FALSE)</f>
        <v>NAZCA Y EZEIZA</v>
      </c>
      <c r="N2470" s="160" t="str">
        <f>VLOOKUP(Tabla14[[#This Row],[id]],Tabla2[],'aux buscarv'!N$1,FALSE)</f>
        <v>https://maps.app.goo.gl/qaWajwzXL3EfnFBc9</v>
      </c>
      <c r="O2470" t="s">
        <v>114</v>
      </c>
      <c r="P2470" s="161" t="s">
        <v>115</v>
      </c>
      <c r="Q2470" t="s">
        <v>111</v>
      </c>
      <c r="R2470" s="162">
        <v>38</v>
      </c>
    </row>
    <row r="2471" spans="1:18" x14ac:dyDescent="0.25">
      <c r="A2471" t="s">
        <v>1310</v>
      </c>
      <c r="B2471" s="158">
        <f>VLOOKUP(Tabla14[[#This Row],[id]],Tabla2[],'aux buscarv'!B$1,FALSE)</f>
        <v>45062</v>
      </c>
      <c r="C2471" s="159">
        <f>VLOOKUP(Tabla14[[#This Row],[id]],Tabla2[],'aux buscarv'!C$1,FALSE)</f>
        <v>16</v>
      </c>
      <c r="D2471" s="159">
        <f>VLOOKUP(Tabla14[[#This Row],[id]],Tabla2[],'aux buscarv'!D$1,FALSE)</f>
        <v>5</v>
      </c>
      <c r="E2471" s="159">
        <f>VLOOKUP(Tabla14[[#This Row],[id]],Tabla2[],'aux buscarv'!E$1,FALSE)</f>
        <v>2023</v>
      </c>
      <c r="F2471" s="159">
        <f>VLOOKUP(Tabla14[[#This Row],[id]],Tabla2[],'aux buscarv'!F$1,FALSE)</f>
        <v>21</v>
      </c>
      <c r="G2471" s="159" t="str">
        <f>VLOOKUP(Tabla14[[#This Row],[id]],Tabla2[],'aux buscarv'!G$1,FALSE)</f>
        <v>EETB</v>
      </c>
      <c r="H2471" s="159" t="str">
        <f>VLOOKUP(Tabla14[[#This Row],[id]],Tabla2[],'aux buscarv'!H$1,FALSE)</f>
        <v>CABA</v>
      </c>
      <c r="I2471" s="159">
        <f>VLOOKUP(Tabla14[[#This Row],[id]],Tabla2[],'aux buscarv'!I$1,FALSE)</f>
        <v>117</v>
      </c>
      <c r="J2471" s="159" t="str">
        <f>VLOOKUP(Tabla14[[#This Row],[id]],Tabla2[],'aux buscarv'!J$1,FALSE)</f>
        <v>COMUNA 12</v>
      </c>
      <c r="K2471" s="159" t="str">
        <f>VLOOKUP(Tabla14[[#This Row],[id]],Tabla2[],'aux buscarv'!K$1,FALSE)</f>
        <v>VILLA PUEYRREDON</v>
      </c>
      <c r="L2471" s="159">
        <f>VLOOKUP(Tabla14[[#This Row],[id]],Tabla2[],'aux buscarv'!L$1,FALSE)</f>
        <v>0</v>
      </c>
      <c r="M2471" s="159" t="str">
        <f>VLOOKUP(Tabla14[[#This Row],[id]],Tabla2[],'aux buscarv'!M$1,FALSE)</f>
        <v>NAZCA Y EZEIZA</v>
      </c>
      <c r="N2471" s="160" t="str">
        <f>VLOOKUP(Tabla14[[#This Row],[id]],Tabla2[],'aux buscarv'!N$1,FALSE)</f>
        <v>https://maps.app.goo.gl/qaWajwzXL3EfnFBc9</v>
      </c>
      <c r="O2471" t="s">
        <v>114</v>
      </c>
      <c r="P2471" s="161" t="s">
        <v>123</v>
      </c>
      <c r="Q2471" t="s">
        <v>124</v>
      </c>
      <c r="R2471" s="162">
        <v>3</v>
      </c>
    </row>
    <row r="2472" spans="1:18" x14ac:dyDescent="0.25">
      <c r="A2472" t="s">
        <v>1310</v>
      </c>
      <c r="B2472" s="158">
        <f>VLOOKUP(Tabla14[[#This Row],[id]],Tabla2[],'aux buscarv'!B$1,FALSE)</f>
        <v>45062</v>
      </c>
      <c r="C2472" s="159">
        <f>VLOOKUP(Tabla14[[#This Row],[id]],Tabla2[],'aux buscarv'!C$1,FALSE)</f>
        <v>16</v>
      </c>
      <c r="D2472" s="159">
        <f>VLOOKUP(Tabla14[[#This Row],[id]],Tabla2[],'aux buscarv'!D$1,FALSE)</f>
        <v>5</v>
      </c>
      <c r="E2472" s="159">
        <f>VLOOKUP(Tabla14[[#This Row],[id]],Tabla2[],'aux buscarv'!E$1,FALSE)</f>
        <v>2023</v>
      </c>
      <c r="F2472" s="159">
        <f>VLOOKUP(Tabla14[[#This Row],[id]],Tabla2[],'aux buscarv'!F$1,FALSE)</f>
        <v>21</v>
      </c>
      <c r="G2472" s="159" t="str">
        <f>VLOOKUP(Tabla14[[#This Row],[id]],Tabla2[],'aux buscarv'!G$1,FALSE)</f>
        <v>EETB</v>
      </c>
      <c r="H2472" s="159" t="str">
        <f>VLOOKUP(Tabla14[[#This Row],[id]],Tabla2[],'aux buscarv'!H$1,FALSE)</f>
        <v>CABA</v>
      </c>
      <c r="I2472" s="159">
        <f>VLOOKUP(Tabla14[[#This Row],[id]],Tabla2[],'aux buscarv'!I$1,FALSE)</f>
        <v>117</v>
      </c>
      <c r="J2472" s="159" t="str">
        <f>VLOOKUP(Tabla14[[#This Row],[id]],Tabla2[],'aux buscarv'!J$1,FALSE)</f>
        <v>COMUNA 12</v>
      </c>
      <c r="K2472" s="159" t="str">
        <f>VLOOKUP(Tabla14[[#This Row],[id]],Tabla2[],'aux buscarv'!K$1,FALSE)</f>
        <v>VILLA PUEYRREDON</v>
      </c>
      <c r="L2472" s="159">
        <f>VLOOKUP(Tabla14[[#This Row],[id]],Tabla2[],'aux buscarv'!L$1,FALSE)</f>
        <v>0</v>
      </c>
      <c r="M2472" s="159" t="str">
        <f>VLOOKUP(Tabla14[[#This Row],[id]],Tabla2[],'aux buscarv'!M$1,FALSE)</f>
        <v>NAZCA Y EZEIZA</v>
      </c>
      <c r="N2472" s="160" t="str">
        <f>VLOOKUP(Tabla14[[#This Row],[id]],Tabla2[],'aux buscarv'!N$1,FALSE)</f>
        <v>https://maps.app.goo.gl/qaWajwzXL3EfnFBc9</v>
      </c>
      <c r="O2472" t="s">
        <v>114</v>
      </c>
      <c r="P2472" s="161" t="s">
        <v>123</v>
      </c>
      <c r="Q2472" t="s">
        <v>111</v>
      </c>
      <c r="R2472" s="162">
        <v>20</v>
      </c>
    </row>
    <row r="2473" spans="1:18" x14ac:dyDescent="0.25">
      <c r="A2473" t="s">
        <v>1323</v>
      </c>
      <c r="B2473" s="158">
        <f>VLOOKUP(Tabla14[[#This Row],[id]],Tabla2[],'aux buscarv'!B$1,FALSE)</f>
        <v>45062</v>
      </c>
      <c r="C2473" s="159">
        <f>VLOOKUP(Tabla14[[#This Row],[id]],Tabla2[],'aux buscarv'!C$1,FALSE)</f>
        <v>16</v>
      </c>
      <c r="D2473" s="159">
        <f>VLOOKUP(Tabla14[[#This Row],[id]],Tabla2[],'aux buscarv'!D$1,FALSE)</f>
        <v>5</v>
      </c>
      <c r="E2473" s="159">
        <f>VLOOKUP(Tabla14[[#This Row],[id]],Tabla2[],'aux buscarv'!E$1,FALSE)</f>
        <v>2023</v>
      </c>
      <c r="F2473" s="159">
        <f>VLOOKUP(Tabla14[[#This Row],[id]],Tabla2[],'aux buscarv'!F$1,FALSE)</f>
        <v>21</v>
      </c>
      <c r="G2473" s="159" t="str">
        <f>VLOOKUP(Tabla14[[#This Row],[id]],Tabla2[],'aux buscarv'!G$1,FALSE)</f>
        <v>ESTAR</v>
      </c>
      <c r="H2473" s="159" t="str">
        <f>VLOOKUP(Tabla14[[#This Row],[id]],Tabla2[],'aux buscarv'!H$1,FALSE)</f>
        <v>BUENOS AIRES</v>
      </c>
      <c r="I2473" s="159">
        <f>VLOOKUP(Tabla14[[#This Row],[id]],Tabla2[],'aux buscarv'!I$1,FALSE)</f>
        <v>118</v>
      </c>
      <c r="J2473" s="159" t="str">
        <f>VLOOKUP(Tabla14[[#This Row],[id]],Tabla2[],'aux buscarv'!J$1,FALSE)</f>
        <v>FLORENCIO VARELA</v>
      </c>
      <c r="K2473" s="159" t="str">
        <f>VLOOKUP(Tabla14[[#This Row],[id]],Tabla2[],'aux buscarv'!K$1,FALSE)</f>
        <v>ESTANISLAO SEVERO ZEBALLOS</v>
      </c>
      <c r="L2473" s="159" t="str">
        <f>VLOOKUP(Tabla14[[#This Row],[id]],Tabla2[],'aux buscarv'!L$1,FALSE)</f>
        <v>CLUB JORGE NEWBERY</v>
      </c>
      <c r="M2473" s="159" t="str">
        <f>VLOOKUP(Tabla14[[#This Row],[id]],Tabla2[],'aux buscarv'!M$1,FALSE)</f>
        <v>NEUQUEN (CALLE 170) Y ALFONSINA STORNI</v>
      </c>
      <c r="N2473" s="160" t="str">
        <f>VLOOKUP(Tabla14[[#This Row],[id]],Tabla2[],'aux buscarv'!N$1,FALSE)</f>
        <v>https://goo.gl/maps/uz5V98fNAc24tuiM9</v>
      </c>
      <c r="O2473" t="s">
        <v>109</v>
      </c>
      <c r="P2473" s="161" t="s">
        <v>110</v>
      </c>
      <c r="Q2473" t="s">
        <v>111</v>
      </c>
      <c r="R2473" s="162">
        <v>65</v>
      </c>
    </row>
    <row r="2474" spans="1:18" x14ac:dyDescent="0.25">
      <c r="A2474" t="s">
        <v>1323</v>
      </c>
      <c r="B2474" s="158">
        <f>VLOOKUP(Tabla14[[#This Row],[id]],Tabla2[],'aux buscarv'!B$1,FALSE)</f>
        <v>45062</v>
      </c>
      <c r="C2474" s="159">
        <f>VLOOKUP(Tabla14[[#This Row],[id]],Tabla2[],'aux buscarv'!C$1,FALSE)</f>
        <v>16</v>
      </c>
      <c r="D2474" s="159">
        <f>VLOOKUP(Tabla14[[#This Row],[id]],Tabla2[],'aux buscarv'!D$1,FALSE)</f>
        <v>5</v>
      </c>
      <c r="E2474" s="159">
        <f>VLOOKUP(Tabla14[[#This Row],[id]],Tabla2[],'aux buscarv'!E$1,FALSE)</f>
        <v>2023</v>
      </c>
      <c r="F2474" s="159">
        <f>VLOOKUP(Tabla14[[#This Row],[id]],Tabla2[],'aux buscarv'!F$1,FALSE)</f>
        <v>21</v>
      </c>
      <c r="G2474" s="159" t="str">
        <f>VLOOKUP(Tabla14[[#This Row],[id]],Tabla2[],'aux buscarv'!G$1,FALSE)</f>
        <v>ESTAR</v>
      </c>
      <c r="H2474" s="159" t="str">
        <f>VLOOKUP(Tabla14[[#This Row],[id]],Tabla2[],'aux buscarv'!H$1,FALSE)</f>
        <v>BUENOS AIRES</v>
      </c>
      <c r="I2474" s="159">
        <f>VLOOKUP(Tabla14[[#This Row],[id]],Tabla2[],'aux buscarv'!I$1,FALSE)</f>
        <v>118</v>
      </c>
      <c r="J2474" s="159" t="str">
        <f>VLOOKUP(Tabla14[[#This Row],[id]],Tabla2[],'aux buscarv'!J$1,FALSE)</f>
        <v>FLORENCIO VARELA</v>
      </c>
      <c r="K2474" s="159" t="str">
        <f>VLOOKUP(Tabla14[[#This Row],[id]],Tabla2[],'aux buscarv'!K$1,FALSE)</f>
        <v>ESTANISLAO SEVERO ZEBALLOS</v>
      </c>
      <c r="L2474" s="159" t="str">
        <f>VLOOKUP(Tabla14[[#This Row],[id]],Tabla2[],'aux buscarv'!L$1,FALSE)</f>
        <v>CLUB JORGE NEWBERY</v>
      </c>
      <c r="M2474" s="159" t="str">
        <f>VLOOKUP(Tabla14[[#This Row],[id]],Tabla2[],'aux buscarv'!M$1,FALSE)</f>
        <v>NEUQUEN (CALLE 170) Y ALFONSINA STORNI</v>
      </c>
      <c r="N2474" s="160" t="str">
        <f>VLOOKUP(Tabla14[[#This Row],[id]],Tabla2[],'aux buscarv'!N$1,FALSE)</f>
        <v>https://goo.gl/maps/uz5V98fNAc24tuiM9</v>
      </c>
      <c r="O2474" t="s">
        <v>109</v>
      </c>
      <c r="P2474" s="161" t="s">
        <v>110</v>
      </c>
      <c r="Q2474" t="s">
        <v>112</v>
      </c>
      <c r="R2474" s="162">
        <v>108</v>
      </c>
    </row>
    <row r="2475" spans="1:18" x14ac:dyDescent="0.25">
      <c r="A2475" t="s">
        <v>1323</v>
      </c>
      <c r="B2475" s="158">
        <f>VLOOKUP(Tabla14[[#This Row],[id]],Tabla2[],'aux buscarv'!B$1,FALSE)</f>
        <v>45062</v>
      </c>
      <c r="C2475" s="159">
        <f>VLOOKUP(Tabla14[[#This Row],[id]],Tabla2[],'aux buscarv'!C$1,FALSE)</f>
        <v>16</v>
      </c>
      <c r="D2475" s="159">
        <f>VLOOKUP(Tabla14[[#This Row],[id]],Tabla2[],'aux buscarv'!D$1,FALSE)</f>
        <v>5</v>
      </c>
      <c r="E2475" s="159">
        <f>VLOOKUP(Tabla14[[#This Row],[id]],Tabla2[],'aux buscarv'!E$1,FALSE)</f>
        <v>2023</v>
      </c>
      <c r="F2475" s="159">
        <f>VLOOKUP(Tabla14[[#This Row],[id]],Tabla2[],'aux buscarv'!F$1,FALSE)</f>
        <v>21</v>
      </c>
      <c r="G2475" s="159" t="str">
        <f>VLOOKUP(Tabla14[[#This Row],[id]],Tabla2[],'aux buscarv'!G$1,FALSE)</f>
        <v>ESTAR</v>
      </c>
      <c r="H2475" s="159" t="str">
        <f>VLOOKUP(Tabla14[[#This Row],[id]],Tabla2[],'aux buscarv'!H$1,FALSE)</f>
        <v>BUENOS AIRES</v>
      </c>
      <c r="I2475" s="159">
        <f>VLOOKUP(Tabla14[[#This Row],[id]],Tabla2[],'aux buscarv'!I$1,FALSE)</f>
        <v>118</v>
      </c>
      <c r="J2475" s="159" t="str">
        <f>VLOOKUP(Tabla14[[#This Row],[id]],Tabla2[],'aux buscarv'!J$1,FALSE)</f>
        <v>FLORENCIO VARELA</v>
      </c>
      <c r="K2475" s="159" t="str">
        <f>VLOOKUP(Tabla14[[#This Row],[id]],Tabla2[],'aux buscarv'!K$1,FALSE)</f>
        <v>ESTANISLAO SEVERO ZEBALLOS</v>
      </c>
      <c r="L2475" s="159" t="str">
        <f>VLOOKUP(Tabla14[[#This Row],[id]],Tabla2[],'aux buscarv'!L$1,FALSE)</f>
        <v>CLUB JORGE NEWBERY</v>
      </c>
      <c r="M2475" s="159" t="str">
        <f>VLOOKUP(Tabla14[[#This Row],[id]],Tabla2[],'aux buscarv'!M$1,FALSE)</f>
        <v>NEUQUEN (CALLE 170) Y ALFONSINA STORNI</v>
      </c>
      <c r="N2475" s="160" t="str">
        <f>VLOOKUP(Tabla14[[#This Row],[id]],Tabla2[],'aux buscarv'!N$1,FALSE)</f>
        <v>https://goo.gl/maps/uz5V98fNAc24tuiM9</v>
      </c>
      <c r="O2475" t="s">
        <v>109</v>
      </c>
      <c r="P2475" s="161" t="s">
        <v>110</v>
      </c>
      <c r="Q2475" t="s">
        <v>120</v>
      </c>
      <c r="R2475" s="162">
        <v>23</v>
      </c>
    </row>
    <row r="2476" spans="1:18" x14ac:dyDescent="0.25">
      <c r="A2476" t="s">
        <v>1323</v>
      </c>
      <c r="B2476" s="158">
        <f>VLOOKUP(Tabla14[[#This Row],[id]],Tabla2[],'aux buscarv'!B$1,FALSE)</f>
        <v>45062</v>
      </c>
      <c r="C2476" s="159">
        <f>VLOOKUP(Tabla14[[#This Row],[id]],Tabla2[],'aux buscarv'!C$1,FALSE)</f>
        <v>16</v>
      </c>
      <c r="D2476" s="159">
        <f>VLOOKUP(Tabla14[[#This Row],[id]],Tabla2[],'aux buscarv'!D$1,FALSE)</f>
        <v>5</v>
      </c>
      <c r="E2476" s="159">
        <f>VLOOKUP(Tabla14[[#This Row],[id]],Tabla2[],'aux buscarv'!E$1,FALSE)</f>
        <v>2023</v>
      </c>
      <c r="F2476" s="159">
        <f>VLOOKUP(Tabla14[[#This Row],[id]],Tabla2[],'aux buscarv'!F$1,FALSE)</f>
        <v>21</v>
      </c>
      <c r="G2476" s="159" t="str">
        <f>VLOOKUP(Tabla14[[#This Row],[id]],Tabla2[],'aux buscarv'!G$1,FALSE)</f>
        <v>ESTAR</v>
      </c>
      <c r="H2476" s="159" t="str">
        <f>VLOOKUP(Tabla14[[#This Row],[id]],Tabla2[],'aux buscarv'!H$1,FALSE)</f>
        <v>BUENOS AIRES</v>
      </c>
      <c r="I2476" s="159">
        <f>VLOOKUP(Tabla14[[#This Row],[id]],Tabla2[],'aux buscarv'!I$1,FALSE)</f>
        <v>118</v>
      </c>
      <c r="J2476" s="159" t="str">
        <f>VLOOKUP(Tabla14[[#This Row],[id]],Tabla2[],'aux buscarv'!J$1,FALSE)</f>
        <v>FLORENCIO VARELA</v>
      </c>
      <c r="K2476" s="159" t="str">
        <f>VLOOKUP(Tabla14[[#This Row],[id]],Tabla2[],'aux buscarv'!K$1,FALSE)</f>
        <v>ESTANISLAO SEVERO ZEBALLOS</v>
      </c>
      <c r="L2476" s="159" t="str">
        <f>VLOOKUP(Tabla14[[#This Row],[id]],Tabla2[],'aux buscarv'!L$1,FALSE)</f>
        <v>CLUB JORGE NEWBERY</v>
      </c>
      <c r="M2476" s="159" t="str">
        <f>VLOOKUP(Tabla14[[#This Row],[id]],Tabla2[],'aux buscarv'!M$1,FALSE)</f>
        <v>NEUQUEN (CALLE 170) Y ALFONSINA STORNI</v>
      </c>
      <c r="N2476" s="160" t="str">
        <f>VLOOKUP(Tabla14[[#This Row],[id]],Tabla2[],'aux buscarv'!N$1,FALSE)</f>
        <v>https://goo.gl/maps/uz5V98fNAc24tuiM9</v>
      </c>
      <c r="O2476" t="s">
        <v>109</v>
      </c>
      <c r="P2476" s="161" t="s">
        <v>110</v>
      </c>
      <c r="Q2476" t="s">
        <v>121</v>
      </c>
      <c r="R2476" s="162">
        <v>18</v>
      </c>
    </row>
    <row r="2477" spans="1:18" x14ac:dyDescent="0.25">
      <c r="A2477" t="s">
        <v>1323</v>
      </c>
      <c r="B2477" s="158">
        <f>VLOOKUP(Tabla14[[#This Row],[id]],Tabla2[],'aux buscarv'!B$1,FALSE)</f>
        <v>45062</v>
      </c>
      <c r="C2477" s="159">
        <f>VLOOKUP(Tabla14[[#This Row],[id]],Tabla2[],'aux buscarv'!C$1,FALSE)</f>
        <v>16</v>
      </c>
      <c r="D2477" s="159">
        <f>VLOOKUP(Tabla14[[#This Row],[id]],Tabla2[],'aux buscarv'!D$1,FALSE)</f>
        <v>5</v>
      </c>
      <c r="E2477" s="159">
        <f>VLOOKUP(Tabla14[[#This Row],[id]],Tabla2[],'aux buscarv'!E$1,FALSE)</f>
        <v>2023</v>
      </c>
      <c r="F2477" s="159">
        <f>VLOOKUP(Tabla14[[#This Row],[id]],Tabla2[],'aux buscarv'!F$1,FALSE)</f>
        <v>21</v>
      </c>
      <c r="G2477" s="159" t="str">
        <f>VLOOKUP(Tabla14[[#This Row],[id]],Tabla2[],'aux buscarv'!G$1,FALSE)</f>
        <v>ESTAR</v>
      </c>
      <c r="H2477" s="159" t="str">
        <f>VLOOKUP(Tabla14[[#This Row],[id]],Tabla2[],'aux buscarv'!H$1,FALSE)</f>
        <v>BUENOS AIRES</v>
      </c>
      <c r="I2477" s="159">
        <f>VLOOKUP(Tabla14[[#This Row],[id]],Tabla2[],'aux buscarv'!I$1,FALSE)</f>
        <v>118</v>
      </c>
      <c r="J2477" s="159" t="str">
        <f>VLOOKUP(Tabla14[[#This Row],[id]],Tabla2[],'aux buscarv'!J$1,FALSE)</f>
        <v>FLORENCIO VARELA</v>
      </c>
      <c r="K2477" s="159" t="str">
        <f>VLOOKUP(Tabla14[[#This Row],[id]],Tabla2[],'aux buscarv'!K$1,FALSE)</f>
        <v>ESTANISLAO SEVERO ZEBALLOS</v>
      </c>
      <c r="L2477" s="159" t="str">
        <f>VLOOKUP(Tabla14[[#This Row],[id]],Tabla2[],'aux buscarv'!L$1,FALSE)</f>
        <v>CLUB JORGE NEWBERY</v>
      </c>
      <c r="M2477" s="159" t="str">
        <f>VLOOKUP(Tabla14[[#This Row],[id]],Tabla2[],'aux buscarv'!M$1,FALSE)</f>
        <v>NEUQUEN (CALLE 170) Y ALFONSINA STORNI</v>
      </c>
      <c r="N2477" s="160" t="str">
        <f>VLOOKUP(Tabla14[[#This Row],[id]],Tabla2[],'aux buscarv'!N$1,FALSE)</f>
        <v>https://goo.gl/maps/uz5V98fNAc24tuiM9</v>
      </c>
      <c r="O2477" t="s">
        <v>109</v>
      </c>
      <c r="P2477" s="161" t="s">
        <v>113</v>
      </c>
      <c r="Q2477" t="s">
        <v>112</v>
      </c>
      <c r="R2477" s="162">
        <v>39</v>
      </c>
    </row>
    <row r="2478" spans="1:18" x14ac:dyDescent="0.25">
      <c r="A2478" t="s">
        <v>1323</v>
      </c>
      <c r="B2478" s="158">
        <f>VLOOKUP(Tabla14[[#This Row],[id]],Tabla2[],'aux buscarv'!B$1,FALSE)</f>
        <v>45062</v>
      </c>
      <c r="C2478" s="159">
        <f>VLOOKUP(Tabla14[[#This Row],[id]],Tabla2[],'aux buscarv'!C$1,FALSE)</f>
        <v>16</v>
      </c>
      <c r="D2478" s="159">
        <f>VLOOKUP(Tabla14[[#This Row],[id]],Tabla2[],'aux buscarv'!D$1,FALSE)</f>
        <v>5</v>
      </c>
      <c r="E2478" s="159">
        <f>VLOOKUP(Tabla14[[#This Row],[id]],Tabla2[],'aux buscarv'!E$1,FALSE)</f>
        <v>2023</v>
      </c>
      <c r="F2478" s="159">
        <f>VLOOKUP(Tabla14[[#This Row],[id]],Tabla2[],'aux buscarv'!F$1,FALSE)</f>
        <v>21</v>
      </c>
      <c r="G2478" s="159" t="str">
        <f>VLOOKUP(Tabla14[[#This Row],[id]],Tabla2[],'aux buscarv'!G$1,FALSE)</f>
        <v>ESTAR</v>
      </c>
      <c r="H2478" s="159" t="str">
        <f>VLOOKUP(Tabla14[[#This Row],[id]],Tabla2[],'aux buscarv'!H$1,FALSE)</f>
        <v>BUENOS AIRES</v>
      </c>
      <c r="I2478" s="159">
        <f>VLOOKUP(Tabla14[[#This Row],[id]],Tabla2[],'aux buscarv'!I$1,FALSE)</f>
        <v>118</v>
      </c>
      <c r="J2478" s="159" t="str">
        <f>VLOOKUP(Tabla14[[#This Row],[id]],Tabla2[],'aux buscarv'!J$1,FALSE)</f>
        <v>FLORENCIO VARELA</v>
      </c>
      <c r="K2478" s="159" t="str">
        <f>VLOOKUP(Tabla14[[#This Row],[id]],Tabla2[],'aux buscarv'!K$1,FALSE)</f>
        <v>ESTANISLAO SEVERO ZEBALLOS</v>
      </c>
      <c r="L2478" s="159" t="str">
        <f>VLOOKUP(Tabla14[[#This Row],[id]],Tabla2[],'aux buscarv'!L$1,FALSE)</f>
        <v>CLUB JORGE NEWBERY</v>
      </c>
      <c r="M2478" s="159" t="str">
        <f>VLOOKUP(Tabla14[[#This Row],[id]],Tabla2[],'aux buscarv'!M$1,FALSE)</f>
        <v>NEUQUEN (CALLE 170) Y ALFONSINA STORNI</v>
      </c>
      <c r="N2478" s="160" t="str">
        <f>VLOOKUP(Tabla14[[#This Row],[id]],Tabla2[],'aux buscarv'!N$1,FALSE)</f>
        <v>https://goo.gl/maps/uz5V98fNAc24tuiM9</v>
      </c>
      <c r="O2478" t="s">
        <v>114</v>
      </c>
      <c r="P2478" s="161" t="s">
        <v>115</v>
      </c>
      <c r="Q2478" t="s">
        <v>111</v>
      </c>
      <c r="R2478" s="162">
        <v>12</v>
      </c>
    </row>
    <row r="2479" spans="1:18" x14ac:dyDescent="0.25">
      <c r="A2479" t="s">
        <v>1323</v>
      </c>
      <c r="B2479" s="158">
        <f>VLOOKUP(Tabla14[[#This Row],[id]],Tabla2[],'aux buscarv'!B$1,FALSE)</f>
        <v>45062</v>
      </c>
      <c r="C2479" s="159">
        <f>VLOOKUP(Tabla14[[#This Row],[id]],Tabla2[],'aux buscarv'!C$1,FALSE)</f>
        <v>16</v>
      </c>
      <c r="D2479" s="159">
        <f>VLOOKUP(Tabla14[[#This Row],[id]],Tabla2[],'aux buscarv'!D$1,FALSE)</f>
        <v>5</v>
      </c>
      <c r="E2479" s="159">
        <f>VLOOKUP(Tabla14[[#This Row],[id]],Tabla2[],'aux buscarv'!E$1,FALSE)</f>
        <v>2023</v>
      </c>
      <c r="F2479" s="159">
        <f>VLOOKUP(Tabla14[[#This Row],[id]],Tabla2[],'aux buscarv'!F$1,FALSE)</f>
        <v>21</v>
      </c>
      <c r="G2479" s="159" t="str">
        <f>VLOOKUP(Tabla14[[#This Row],[id]],Tabla2[],'aux buscarv'!G$1,FALSE)</f>
        <v>ESTAR</v>
      </c>
      <c r="H2479" s="159" t="str">
        <f>VLOOKUP(Tabla14[[#This Row],[id]],Tabla2[],'aux buscarv'!H$1,FALSE)</f>
        <v>BUENOS AIRES</v>
      </c>
      <c r="I2479" s="159">
        <f>VLOOKUP(Tabla14[[#This Row],[id]],Tabla2[],'aux buscarv'!I$1,FALSE)</f>
        <v>118</v>
      </c>
      <c r="J2479" s="159" t="str">
        <f>VLOOKUP(Tabla14[[#This Row],[id]],Tabla2[],'aux buscarv'!J$1,FALSE)</f>
        <v>FLORENCIO VARELA</v>
      </c>
      <c r="K2479" s="159" t="str">
        <f>VLOOKUP(Tabla14[[#This Row],[id]],Tabla2[],'aux buscarv'!K$1,FALSE)</f>
        <v>ESTANISLAO SEVERO ZEBALLOS</v>
      </c>
      <c r="L2479" s="159" t="str">
        <f>VLOOKUP(Tabla14[[#This Row],[id]],Tabla2[],'aux buscarv'!L$1,FALSE)</f>
        <v>CLUB JORGE NEWBERY</v>
      </c>
      <c r="M2479" s="159" t="str">
        <f>VLOOKUP(Tabla14[[#This Row],[id]],Tabla2[],'aux buscarv'!M$1,FALSE)</f>
        <v>NEUQUEN (CALLE 170) Y ALFONSINA STORNI</v>
      </c>
      <c r="N2479" s="160" t="str">
        <f>VLOOKUP(Tabla14[[#This Row],[id]],Tabla2[],'aux buscarv'!N$1,FALSE)</f>
        <v>https://goo.gl/maps/uz5V98fNAc24tuiM9</v>
      </c>
      <c r="O2479" t="s">
        <v>114</v>
      </c>
      <c r="P2479" s="161" t="s">
        <v>123</v>
      </c>
      <c r="Q2479" t="s">
        <v>124</v>
      </c>
      <c r="R2479" s="162">
        <v>6</v>
      </c>
    </row>
    <row r="2480" spans="1:18" x14ac:dyDescent="0.25">
      <c r="A2480" t="s">
        <v>1323</v>
      </c>
      <c r="B2480" s="158">
        <f>VLOOKUP(Tabla14[[#This Row],[id]],Tabla2[],'aux buscarv'!B$1,FALSE)</f>
        <v>45062</v>
      </c>
      <c r="C2480" s="159">
        <f>VLOOKUP(Tabla14[[#This Row],[id]],Tabla2[],'aux buscarv'!C$1,FALSE)</f>
        <v>16</v>
      </c>
      <c r="D2480" s="159">
        <f>VLOOKUP(Tabla14[[#This Row],[id]],Tabla2[],'aux buscarv'!D$1,FALSE)</f>
        <v>5</v>
      </c>
      <c r="E2480" s="159">
        <f>VLOOKUP(Tabla14[[#This Row],[id]],Tabla2[],'aux buscarv'!E$1,FALSE)</f>
        <v>2023</v>
      </c>
      <c r="F2480" s="159">
        <f>VLOOKUP(Tabla14[[#This Row],[id]],Tabla2[],'aux buscarv'!F$1,FALSE)</f>
        <v>21</v>
      </c>
      <c r="G2480" s="159" t="str">
        <f>VLOOKUP(Tabla14[[#This Row],[id]],Tabla2[],'aux buscarv'!G$1,FALSE)</f>
        <v>ESTAR</v>
      </c>
      <c r="H2480" s="159" t="str">
        <f>VLOOKUP(Tabla14[[#This Row],[id]],Tabla2[],'aux buscarv'!H$1,FALSE)</f>
        <v>BUENOS AIRES</v>
      </c>
      <c r="I2480" s="159">
        <f>VLOOKUP(Tabla14[[#This Row],[id]],Tabla2[],'aux buscarv'!I$1,FALSE)</f>
        <v>118</v>
      </c>
      <c r="J2480" s="159" t="str">
        <f>VLOOKUP(Tabla14[[#This Row],[id]],Tabla2[],'aux buscarv'!J$1,FALSE)</f>
        <v>FLORENCIO VARELA</v>
      </c>
      <c r="K2480" s="159" t="str">
        <f>VLOOKUP(Tabla14[[#This Row],[id]],Tabla2[],'aux buscarv'!K$1,FALSE)</f>
        <v>ESTANISLAO SEVERO ZEBALLOS</v>
      </c>
      <c r="L2480" s="159" t="str">
        <f>VLOOKUP(Tabla14[[#This Row],[id]],Tabla2[],'aux buscarv'!L$1,FALSE)</f>
        <v>CLUB JORGE NEWBERY</v>
      </c>
      <c r="M2480" s="159" t="str">
        <f>VLOOKUP(Tabla14[[#This Row],[id]],Tabla2[],'aux buscarv'!M$1,FALSE)</f>
        <v>NEUQUEN (CALLE 170) Y ALFONSINA STORNI</v>
      </c>
      <c r="N2480" s="160" t="str">
        <f>VLOOKUP(Tabla14[[#This Row],[id]],Tabla2[],'aux buscarv'!N$1,FALSE)</f>
        <v>https://goo.gl/maps/uz5V98fNAc24tuiM9</v>
      </c>
      <c r="O2480" t="s">
        <v>114</v>
      </c>
      <c r="P2480" s="161" t="s">
        <v>123</v>
      </c>
      <c r="Q2480" t="s">
        <v>111</v>
      </c>
      <c r="R2480" s="162">
        <v>39</v>
      </c>
    </row>
    <row r="2481" spans="1:18" x14ac:dyDescent="0.25">
      <c r="A2481" t="s">
        <v>1323</v>
      </c>
      <c r="B2481" s="158">
        <f>VLOOKUP(Tabla14[[#This Row],[id]],Tabla2[],'aux buscarv'!B$1,FALSE)</f>
        <v>45062</v>
      </c>
      <c r="C2481" s="159">
        <f>VLOOKUP(Tabla14[[#This Row],[id]],Tabla2[],'aux buscarv'!C$1,FALSE)</f>
        <v>16</v>
      </c>
      <c r="D2481" s="159">
        <f>VLOOKUP(Tabla14[[#This Row],[id]],Tabla2[],'aux buscarv'!D$1,FALSE)</f>
        <v>5</v>
      </c>
      <c r="E2481" s="159">
        <f>VLOOKUP(Tabla14[[#This Row],[id]],Tabla2[],'aux buscarv'!E$1,FALSE)</f>
        <v>2023</v>
      </c>
      <c r="F2481" s="159">
        <f>VLOOKUP(Tabla14[[#This Row],[id]],Tabla2[],'aux buscarv'!F$1,FALSE)</f>
        <v>21</v>
      </c>
      <c r="G2481" s="159" t="str">
        <f>VLOOKUP(Tabla14[[#This Row],[id]],Tabla2[],'aux buscarv'!G$1,FALSE)</f>
        <v>ESTAR</v>
      </c>
      <c r="H2481" s="159" t="str">
        <f>VLOOKUP(Tabla14[[#This Row],[id]],Tabla2[],'aux buscarv'!H$1,FALSE)</f>
        <v>BUENOS AIRES</v>
      </c>
      <c r="I2481" s="159">
        <f>VLOOKUP(Tabla14[[#This Row],[id]],Tabla2[],'aux buscarv'!I$1,FALSE)</f>
        <v>118</v>
      </c>
      <c r="J2481" s="159" t="str">
        <f>VLOOKUP(Tabla14[[#This Row],[id]],Tabla2[],'aux buscarv'!J$1,FALSE)</f>
        <v>FLORENCIO VARELA</v>
      </c>
      <c r="K2481" s="159" t="str">
        <f>VLOOKUP(Tabla14[[#This Row],[id]],Tabla2[],'aux buscarv'!K$1,FALSE)</f>
        <v>ESTANISLAO SEVERO ZEBALLOS</v>
      </c>
      <c r="L2481" s="159" t="str">
        <f>VLOOKUP(Tabla14[[#This Row],[id]],Tabla2[],'aux buscarv'!L$1,FALSE)</f>
        <v>CLUB JORGE NEWBERY</v>
      </c>
      <c r="M2481" s="159" t="str">
        <f>VLOOKUP(Tabla14[[#This Row],[id]],Tabla2[],'aux buscarv'!M$1,FALSE)</f>
        <v>NEUQUEN (CALLE 170) Y ALFONSINA STORNI</v>
      </c>
      <c r="N2481" s="160" t="str">
        <f>VLOOKUP(Tabla14[[#This Row],[id]],Tabla2[],'aux buscarv'!N$1,FALSE)</f>
        <v>https://goo.gl/maps/uz5V98fNAc24tuiM9</v>
      </c>
      <c r="O2481" t="s">
        <v>129</v>
      </c>
      <c r="P2481" s="161" t="s">
        <v>1022</v>
      </c>
      <c r="Q2481" t="s">
        <v>111</v>
      </c>
      <c r="R2481" s="162">
        <v>23</v>
      </c>
    </row>
    <row r="2482" spans="1:18" x14ac:dyDescent="0.25">
      <c r="A2482" t="s">
        <v>1323</v>
      </c>
      <c r="B2482" s="158">
        <f>VLOOKUP(Tabla14[[#This Row],[id]],Tabla2[],'aux buscarv'!B$1,FALSE)</f>
        <v>45062</v>
      </c>
      <c r="C2482" s="159">
        <f>VLOOKUP(Tabla14[[#This Row],[id]],Tabla2[],'aux buscarv'!C$1,FALSE)</f>
        <v>16</v>
      </c>
      <c r="D2482" s="159">
        <f>VLOOKUP(Tabla14[[#This Row],[id]],Tabla2[],'aux buscarv'!D$1,FALSE)</f>
        <v>5</v>
      </c>
      <c r="E2482" s="159">
        <f>VLOOKUP(Tabla14[[#This Row],[id]],Tabla2[],'aux buscarv'!E$1,FALSE)</f>
        <v>2023</v>
      </c>
      <c r="F2482" s="159">
        <f>VLOOKUP(Tabla14[[#This Row],[id]],Tabla2[],'aux buscarv'!F$1,FALSE)</f>
        <v>21</v>
      </c>
      <c r="G2482" s="159" t="str">
        <f>VLOOKUP(Tabla14[[#This Row],[id]],Tabla2[],'aux buscarv'!G$1,FALSE)</f>
        <v>ESTAR</v>
      </c>
      <c r="H2482" s="159" t="str">
        <f>VLOOKUP(Tabla14[[#This Row],[id]],Tabla2[],'aux buscarv'!H$1,FALSE)</f>
        <v>BUENOS AIRES</v>
      </c>
      <c r="I2482" s="159">
        <f>VLOOKUP(Tabla14[[#This Row],[id]],Tabla2[],'aux buscarv'!I$1,FALSE)</f>
        <v>118</v>
      </c>
      <c r="J2482" s="159" t="str">
        <f>VLOOKUP(Tabla14[[#This Row],[id]],Tabla2[],'aux buscarv'!J$1,FALSE)</f>
        <v>FLORENCIO VARELA</v>
      </c>
      <c r="K2482" s="159" t="str">
        <f>VLOOKUP(Tabla14[[#This Row],[id]],Tabla2[],'aux buscarv'!K$1,FALSE)</f>
        <v>ESTANISLAO SEVERO ZEBALLOS</v>
      </c>
      <c r="L2482" s="159" t="str">
        <f>VLOOKUP(Tabla14[[#This Row],[id]],Tabla2[],'aux buscarv'!L$1,FALSE)</f>
        <v>CLUB JORGE NEWBERY</v>
      </c>
      <c r="M2482" s="159" t="str">
        <f>VLOOKUP(Tabla14[[#This Row],[id]],Tabla2[],'aux buscarv'!M$1,FALSE)</f>
        <v>NEUQUEN (CALLE 170) Y ALFONSINA STORNI</v>
      </c>
      <c r="N2482" s="160" t="str">
        <f>VLOOKUP(Tabla14[[#This Row],[id]],Tabla2[],'aux buscarv'!N$1,FALSE)</f>
        <v>https://goo.gl/maps/uz5V98fNAc24tuiM9</v>
      </c>
      <c r="O2482" t="s">
        <v>129</v>
      </c>
      <c r="P2482" s="161" t="s">
        <v>1022</v>
      </c>
      <c r="Q2482" t="s">
        <v>131</v>
      </c>
      <c r="R2482" s="162">
        <v>2</v>
      </c>
    </row>
    <row r="2483" spans="1:18" x14ac:dyDescent="0.25">
      <c r="A2483" t="s">
        <v>1323</v>
      </c>
      <c r="B2483" s="158">
        <f>VLOOKUP(Tabla14[[#This Row],[id]],Tabla2[],'aux buscarv'!B$1,FALSE)</f>
        <v>45062</v>
      </c>
      <c r="C2483" s="159">
        <f>VLOOKUP(Tabla14[[#This Row],[id]],Tabla2[],'aux buscarv'!C$1,FALSE)</f>
        <v>16</v>
      </c>
      <c r="D2483" s="159">
        <f>VLOOKUP(Tabla14[[#This Row],[id]],Tabla2[],'aux buscarv'!D$1,FALSE)</f>
        <v>5</v>
      </c>
      <c r="E2483" s="159">
        <f>VLOOKUP(Tabla14[[#This Row],[id]],Tabla2[],'aux buscarv'!E$1,FALSE)</f>
        <v>2023</v>
      </c>
      <c r="F2483" s="159">
        <f>VLOOKUP(Tabla14[[#This Row],[id]],Tabla2[],'aux buscarv'!F$1,FALSE)</f>
        <v>21</v>
      </c>
      <c r="G2483" s="159" t="str">
        <f>VLOOKUP(Tabla14[[#This Row],[id]],Tabla2[],'aux buscarv'!G$1,FALSE)</f>
        <v>ESTAR</v>
      </c>
      <c r="H2483" s="159" t="str">
        <f>VLOOKUP(Tabla14[[#This Row],[id]],Tabla2[],'aux buscarv'!H$1,FALSE)</f>
        <v>BUENOS AIRES</v>
      </c>
      <c r="I2483" s="159">
        <f>VLOOKUP(Tabla14[[#This Row],[id]],Tabla2[],'aux buscarv'!I$1,FALSE)</f>
        <v>118</v>
      </c>
      <c r="J2483" s="159" t="str">
        <f>VLOOKUP(Tabla14[[#This Row],[id]],Tabla2[],'aux buscarv'!J$1,FALSE)</f>
        <v>FLORENCIO VARELA</v>
      </c>
      <c r="K2483" s="159" t="str">
        <f>VLOOKUP(Tabla14[[#This Row],[id]],Tabla2[],'aux buscarv'!K$1,FALSE)</f>
        <v>ESTANISLAO SEVERO ZEBALLOS</v>
      </c>
      <c r="L2483" s="159" t="str">
        <f>VLOOKUP(Tabla14[[#This Row],[id]],Tabla2[],'aux buscarv'!L$1,FALSE)</f>
        <v>CLUB JORGE NEWBERY</v>
      </c>
      <c r="M2483" s="159" t="str">
        <f>VLOOKUP(Tabla14[[#This Row],[id]],Tabla2[],'aux buscarv'!M$1,FALSE)</f>
        <v>NEUQUEN (CALLE 170) Y ALFONSINA STORNI</v>
      </c>
      <c r="N2483" s="160" t="str">
        <f>VLOOKUP(Tabla14[[#This Row],[id]],Tabla2[],'aux buscarv'!N$1,FALSE)</f>
        <v>https://goo.gl/maps/uz5V98fNAc24tuiM9</v>
      </c>
      <c r="O2483" t="s">
        <v>129</v>
      </c>
      <c r="P2483" s="161" t="s">
        <v>1022</v>
      </c>
      <c r="Q2483" t="s">
        <v>132</v>
      </c>
      <c r="R2483" s="162">
        <v>10</v>
      </c>
    </row>
    <row r="2484" spans="1:18" x14ac:dyDescent="0.25">
      <c r="A2484" t="s">
        <v>1323</v>
      </c>
      <c r="B2484" s="158">
        <f>VLOOKUP(Tabla14[[#This Row],[id]],Tabla2[],'aux buscarv'!B$1,FALSE)</f>
        <v>45062</v>
      </c>
      <c r="C2484" s="159">
        <f>VLOOKUP(Tabla14[[#This Row],[id]],Tabla2[],'aux buscarv'!C$1,FALSE)</f>
        <v>16</v>
      </c>
      <c r="D2484" s="159">
        <f>VLOOKUP(Tabla14[[#This Row],[id]],Tabla2[],'aux buscarv'!D$1,FALSE)</f>
        <v>5</v>
      </c>
      <c r="E2484" s="159">
        <f>VLOOKUP(Tabla14[[#This Row],[id]],Tabla2[],'aux buscarv'!E$1,FALSE)</f>
        <v>2023</v>
      </c>
      <c r="F2484" s="159">
        <f>VLOOKUP(Tabla14[[#This Row],[id]],Tabla2[],'aux buscarv'!F$1,FALSE)</f>
        <v>21</v>
      </c>
      <c r="G2484" s="159" t="str">
        <f>VLOOKUP(Tabla14[[#This Row],[id]],Tabla2[],'aux buscarv'!G$1,FALSE)</f>
        <v>ESTAR</v>
      </c>
      <c r="H2484" s="159" t="str">
        <f>VLOOKUP(Tabla14[[#This Row],[id]],Tabla2[],'aux buscarv'!H$1,FALSE)</f>
        <v>BUENOS AIRES</v>
      </c>
      <c r="I2484" s="159">
        <f>VLOOKUP(Tabla14[[#This Row],[id]],Tabla2[],'aux buscarv'!I$1,FALSE)</f>
        <v>118</v>
      </c>
      <c r="J2484" s="159" t="str">
        <f>VLOOKUP(Tabla14[[#This Row],[id]],Tabla2[],'aux buscarv'!J$1,FALSE)</f>
        <v>FLORENCIO VARELA</v>
      </c>
      <c r="K2484" s="159" t="str">
        <f>VLOOKUP(Tabla14[[#This Row],[id]],Tabla2[],'aux buscarv'!K$1,FALSE)</f>
        <v>ESTANISLAO SEVERO ZEBALLOS</v>
      </c>
      <c r="L2484" s="159" t="str">
        <f>VLOOKUP(Tabla14[[#This Row],[id]],Tabla2[],'aux buscarv'!L$1,FALSE)</f>
        <v>CLUB JORGE NEWBERY</v>
      </c>
      <c r="M2484" s="159" t="str">
        <f>VLOOKUP(Tabla14[[#This Row],[id]],Tabla2[],'aux buscarv'!M$1,FALSE)</f>
        <v>NEUQUEN (CALLE 170) Y ALFONSINA STORNI</v>
      </c>
      <c r="N2484" s="160" t="str">
        <f>VLOOKUP(Tabla14[[#This Row],[id]],Tabla2[],'aux buscarv'!N$1,FALSE)</f>
        <v>https://goo.gl/maps/uz5V98fNAc24tuiM9</v>
      </c>
      <c r="O2484" t="s">
        <v>129</v>
      </c>
      <c r="P2484" s="161" t="s">
        <v>1022</v>
      </c>
      <c r="Q2484" t="s">
        <v>133</v>
      </c>
      <c r="R2484" s="162">
        <v>2</v>
      </c>
    </row>
    <row r="2485" spans="1:18" x14ac:dyDescent="0.25">
      <c r="A2485" t="s">
        <v>1323</v>
      </c>
      <c r="B2485" s="158">
        <f>VLOOKUP(Tabla14[[#This Row],[id]],Tabla2[],'aux buscarv'!B$1,FALSE)</f>
        <v>45062</v>
      </c>
      <c r="C2485" s="159">
        <f>VLOOKUP(Tabla14[[#This Row],[id]],Tabla2[],'aux buscarv'!C$1,FALSE)</f>
        <v>16</v>
      </c>
      <c r="D2485" s="159">
        <f>VLOOKUP(Tabla14[[#This Row],[id]],Tabla2[],'aux buscarv'!D$1,FALSE)</f>
        <v>5</v>
      </c>
      <c r="E2485" s="159">
        <f>VLOOKUP(Tabla14[[#This Row],[id]],Tabla2[],'aux buscarv'!E$1,FALSE)</f>
        <v>2023</v>
      </c>
      <c r="F2485" s="159">
        <f>VLOOKUP(Tabla14[[#This Row],[id]],Tabla2[],'aux buscarv'!F$1,FALSE)</f>
        <v>21</v>
      </c>
      <c r="G2485" s="159" t="str">
        <f>VLOOKUP(Tabla14[[#This Row],[id]],Tabla2[],'aux buscarv'!G$1,FALSE)</f>
        <v>ESTAR</v>
      </c>
      <c r="H2485" s="159" t="str">
        <f>VLOOKUP(Tabla14[[#This Row],[id]],Tabla2[],'aux buscarv'!H$1,FALSE)</f>
        <v>BUENOS AIRES</v>
      </c>
      <c r="I2485" s="159">
        <f>VLOOKUP(Tabla14[[#This Row],[id]],Tabla2[],'aux buscarv'!I$1,FALSE)</f>
        <v>118</v>
      </c>
      <c r="J2485" s="159" t="str">
        <f>VLOOKUP(Tabla14[[#This Row],[id]],Tabla2[],'aux buscarv'!J$1,FALSE)</f>
        <v>FLORENCIO VARELA</v>
      </c>
      <c r="K2485" s="159" t="str">
        <f>VLOOKUP(Tabla14[[#This Row],[id]],Tabla2[],'aux buscarv'!K$1,FALSE)</f>
        <v>ESTANISLAO SEVERO ZEBALLOS</v>
      </c>
      <c r="L2485" s="159" t="str">
        <f>VLOOKUP(Tabla14[[#This Row],[id]],Tabla2[],'aux buscarv'!L$1,FALSE)</f>
        <v>CLUB JORGE NEWBERY</v>
      </c>
      <c r="M2485" s="159" t="str">
        <f>VLOOKUP(Tabla14[[#This Row],[id]],Tabla2[],'aux buscarv'!M$1,FALSE)</f>
        <v>NEUQUEN (CALLE 170) Y ALFONSINA STORNI</v>
      </c>
      <c r="N2485" s="160" t="str">
        <f>VLOOKUP(Tabla14[[#This Row],[id]],Tabla2[],'aux buscarv'!N$1,FALSE)</f>
        <v>https://goo.gl/maps/uz5V98fNAc24tuiM9</v>
      </c>
      <c r="O2485" t="s">
        <v>129</v>
      </c>
      <c r="P2485" s="161" t="s">
        <v>1024</v>
      </c>
      <c r="Q2485" t="s">
        <v>111</v>
      </c>
      <c r="R2485" s="162">
        <v>72</v>
      </c>
    </row>
    <row r="2486" spans="1:18" x14ac:dyDescent="0.25">
      <c r="A2486" t="s">
        <v>1323</v>
      </c>
      <c r="B2486" s="158">
        <f>VLOOKUP(Tabla14[[#This Row],[id]],Tabla2[],'aux buscarv'!B$1,FALSE)</f>
        <v>45062</v>
      </c>
      <c r="C2486" s="159">
        <f>VLOOKUP(Tabla14[[#This Row],[id]],Tabla2[],'aux buscarv'!C$1,FALSE)</f>
        <v>16</v>
      </c>
      <c r="D2486" s="159">
        <f>VLOOKUP(Tabla14[[#This Row],[id]],Tabla2[],'aux buscarv'!D$1,FALSE)</f>
        <v>5</v>
      </c>
      <c r="E2486" s="159">
        <f>VLOOKUP(Tabla14[[#This Row],[id]],Tabla2[],'aux buscarv'!E$1,FALSE)</f>
        <v>2023</v>
      </c>
      <c r="F2486" s="159">
        <f>VLOOKUP(Tabla14[[#This Row],[id]],Tabla2[],'aux buscarv'!F$1,FALSE)</f>
        <v>21</v>
      </c>
      <c r="G2486" s="159" t="str">
        <f>VLOOKUP(Tabla14[[#This Row],[id]],Tabla2[],'aux buscarv'!G$1,FALSE)</f>
        <v>ESTAR</v>
      </c>
      <c r="H2486" s="159" t="str">
        <f>VLOOKUP(Tabla14[[#This Row],[id]],Tabla2[],'aux buscarv'!H$1,FALSE)</f>
        <v>BUENOS AIRES</v>
      </c>
      <c r="I2486" s="159">
        <f>VLOOKUP(Tabla14[[#This Row],[id]],Tabla2[],'aux buscarv'!I$1,FALSE)</f>
        <v>118</v>
      </c>
      <c r="J2486" s="159" t="str">
        <f>VLOOKUP(Tabla14[[#This Row],[id]],Tabla2[],'aux buscarv'!J$1,FALSE)</f>
        <v>FLORENCIO VARELA</v>
      </c>
      <c r="K2486" s="159" t="str">
        <f>VLOOKUP(Tabla14[[#This Row],[id]],Tabla2[],'aux buscarv'!K$1,FALSE)</f>
        <v>ESTANISLAO SEVERO ZEBALLOS</v>
      </c>
      <c r="L2486" s="159" t="str">
        <f>VLOOKUP(Tabla14[[#This Row],[id]],Tabla2[],'aux buscarv'!L$1,FALSE)</f>
        <v>CLUB JORGE NEWBERY</v>
      </c>
      <c r="M2486" s="159" t="str">
        <f>VLOOKUP(Tabla14[[#This Row],[id]],Tabla2[],'aux buscarv'!M$1,FALSE)</f>
        <v>NEUQUEN (CALLE 170) Y ALFONSINA STORNI</v>
      </c>
      <c r="N2486" s="160" t="str">
        <f>VLOOKUP(Tabla14[[#This Row],[id]],Tabla2[],'aux buscarv'!N$1,FALSE)</f>
        <v>https://goo.gl/maps/uz5V98fNAc24tuiM9</v>
      </c>
      <c r="O2486" t="s">
        <v>129</v>
      </c>
      <c r="P2486" s="161" t="s">
        <v>1024</v>
      </c>
      <c r="Q2486" t="s">
        <v>132</v>
      </c>
      <c r="R2486" s="162">
        <v>46</v>
      </c>
    </row>
    <row r="2487" spans="1:18" x14ac:dyDescent="0.25">
      <c r="A2487" t="s">
        <v>1323</v>
      </c>
      <c r="B2487" s="158">
        <f>VLOOKUP(Tabla14[[#This Row],[id]],Tabla2[],'aux buscarv'!B$1,FALSE)</f>
        <v>45062</v>
      </c>
      <c r="C2487" s="159">
        <f>VLOOKUP(Tabla14[[#This Row],[id]],Tabla2[],'aux buscarv'!C$1,FALSE)</f>
        <v>16</v>
      </c>
      <c r="D2487" s="159">
        <f>VLOOKUP(Tabla14[[#This Row],[id]],Tabla2[],'aux buscarv'!D$1,FALSE)</f>
        <v>5</v>
      </c>
      <c r="E2487" s="159">
        <f>VLOOKUP(Tabla14[[#This Row],[id]],Tabla2[],'aux buscarv'!E$1,FALSE)</f>
        <v>2023</v>
      </c>
      <c r="F2487" s="159">
        <f>VLOOKUP(Tabla14[[#This Row],[id]],Tabla2[],'aux buscarv'!F$1,FALSE)</f>
        <v>21</v>
      </c>
      <c r="G2487" s="159" t="str">
        <f>VLOOKUP(Tabla14[[#This Row],[id]],Tabla2[],'aux buscarv'!G$1,FALSE)</f>
        <v>ESTAR</v>
      </c>
      <c r="H2487" s="159" t="str">
        <f>VLOOKUP(Tabla14[[#This Row],[id]],Tabla2[],'aux buscarv'!H$1,FALSE)</f>
        <v>BUENOS AIRES</v>
      </c>
      <c r="I2487" s="159">
        <f>VLOOKUP(Tabla14[[#This Row],[id]],Tabla2[],'aux buscarv'!I$1,FALSE)</f>
        <v>118</v>
      </c>
      <c r="J2487" s="159" t="str">
        <f>VLOOKUP(Tabla14[[#This Row],[id]],Tabla2[],'aux buscarv'!J$1,FALSE)</f>
        <v>FLORENCIO VARELA</v>
      </c>
      <c r="K2487" s="159" t="str">
        <f>VLOOKUP(Tabla14[[#This Row],[id]],Tabla2[],'aux buscarv'!K$1,FALSE)</f>
        <v>ESTANISLAO SEVERO ZEBALLOS</v>
      </c>
      <c r="L2487" s="159" t="str">
        <f>VLOOKUP(Tabla14[[#This Row],[id]],Tabla2[],'aux buscarv'!L$1,FALSE)</f>
        <v>CLUB JORGE NEWBERY</v>
      </c>
      <c r="M2487" s="159" t="str">
        <f>VLOOKUP(Tabla14[[#This Row],[id]],Tabla2[],'aux buscarv'!M$1,FALSE)</f>
        <v>NEUQUEN (CALLE 170) Y ALFONSINA STORNI</v>
      </c>
      <c r="N2487" s="160" t="str">
        <f>VLOOKUP(Tabla14[[#This Row],[id]],Tabla2[],'aux buscarv'!N$1,FALSE)</f>
        <v>https://goo.gl/maps/uz5V98fNAc24tuiM9</v>
      </c>
      <c r="O2487" t="s">
        <v>129</v>
      </c>
      <c r="P2487" s="161" t="s">
        <v>1024</v>
      </c>
      <c r="Q2487" t="s">
        <v>136</v>
      </c>
      <c r="R2487" s="162">
        <v>20</v>
      </c>
    </row>
    <row r="2488" spans="1:18" x14ac:dyDescent="0.25">
      <c r="A2488" t="s">
        <v>1323</v>
      </c>
      <c r="B2488" s="158">
        <f>VLOOKUP(Tabla14[[#This Row],[id]],Tabla2[],'aux buscarv'!B$1,FALSE)</f>
        <v>45062</v>
      </c>
      <c r="C2488" s="159">
        <f>VLOOKUP(Tabla14[[#This Row],[id]],Tabla2[],'aux buscarv'!C$1,FALSE)</f>
        <v>16</v>
      </c>
      <c r="D2488" s="159">
        <f>VLOOKUP(Tabla14[[#This Row],[id]],Tabla2[],'aux buscarv'!D$1,FALSE)</f>
        <v>5</v>
      </c>
      <c r="E2488" s="159">
        <f>VLOOKUP(Tabla14[[#This Row],[id]],Tabla2[],'aux buscarv'!E$1,FALSE)</f>
        <v>2023</v>
      </c>
      <c r="F2488" s="159">
        <f>VLOOKUP(Tabla14[[#This Row],[id]],Tabla2[],'aux buscarv'!F$1,FALSE)</f>
        <v>21</v>
      </c>
      <c r="G2488" s="159" t="str">
        <f>VLOOKUP(Tabla14[[#This Row],[id]],Tabla2[],'aux buscarv'!G$1,FALSE)</f>
        <v>ESTAR</v>
      </c>
      <c r="H2488" s="159" t="str">
        <f>VLOOKUP(Tabla14[[#This Row],[id]],Tabla2[],'aux buscarv'!H$1,FALSE)</f>
        <v>BUENOS AIRES</v>
      </c>
      <c r="I2488" s="159">
        <f>VLOOKUP(Tabla14[[#This Row],[id]],Tabla2[],'aux buscarv'!I$1,FALSE)</f>
        <v>118</v>
      </c>
      <c r="J2488" s="159" t="str">
        <f>VLOOKUP(Tabla14[[#This Row],[id]],Tabla2[],'aux buscarv'!J$1,FALSE)</f>
        <v>FLORENCIO VARELA</v>
      </c>
      <c r="K2488" s="159" t="str">
        <f>VLOOKUP(Tabla14[[#This Row],[id]],Tabla2[],'aux buscarv'!K$1,FALSE)</f>
        <v>ESTANISLAO SEVERO ZEBALLOS</v>
      </c>
      <c r="L2488" s="159" t="str">
        <f>VLOOKUP(Tabla14[[#This Row],[id]],Tabla2[],'aux buscarv'!L$1,FALSE)</f>
        <v>CLUB JORGE NEWBERY</v>
      </c>
      <c r="M2488" s="159" t="str">
        <f>VLOOKUP(Tabla14[[#This Row],[id]],Tabla2[],'aux buscarv'!M$1,FALSE)</f>
        <v>NEUQUEN (CALLE 170) Y ALFONSINA STORNI</v>
      </c>
      <c r="N2488" s="160" t="str">
        <f>VLOOKUP(Tabla14[[#This Row],[id]],Tabla2[],'aux buscarv'!N$1,FALSE)</f>
        <v>https://goo.gl/maps/uz5V98fNAc24tuiM9</v>
      </c>
      <c r="O2488" t="s">
        <v>129</v>
      </c>
      <c r="P2488" s="161" t="s">
        <v>1024</v>
      </c>
      <c r="Q2488" t="s">
        <v>121</v>
      </c>
      <c r="R2488" s="162">
        <v>20</v>
      </c>
    </row>
    <row r="2489" spans="1:18" x14ac:dyDescent="0.25">
      <c r="A2489" t="s">
        <v>1323</v>
      </c>
      <c r="B2489" s="158">
        <f>VLOOKUP(Tabla14[[#This Row],[id]],Tabla2[],'aux buscarv'!B$1,FALSE)</f>
        <v>45062</v>
      </c>
      <c r="C2489" s="159">
        <f>VLOOKUP(Tabla14[[#This Row],[id]],Tabla2[],'aux buscarv'!C$1,FALSE)</f>
        <v>16</v>
      </c>
      <c r="D2489" s="159">
        <f>VLOOKUP(Tabla14[[#This Row],[id]],Tabla2[],'aux buscarv'!D$1,FALSE)</f>
        <v>5</v>
      </c>
      <c r="E2489" s="159">
        <f>VLOOKUP(Tabla14[[#This Row],[id]],Tabla2[],'aux buscarv'!E$1,FALSE)</f>
        <v>2023</v>
      </c>
      <c r="F2489" s="159">
        <f>VLOOKUP(Tabla14[[#This Row],[id]],Tabla2[],'aux buscarv'!F$1,FALSE)</f>
        <v>21</v>
      </c>
      <c r="G2489" s="159" t="str">
        <f>VLOOKUP(Tabla14[[#This Row],[id]],Tabla2[],'aux buscarv'!G$1,FALSE)</f>
        <v>ESTAR</v>
      </c>
      <c r="H2489" s="159" t="str">
        <f>VLOOKUP(Tabla14[[#This Row],[id]],Tabla2[],'aux buscarv'!H$1,FALSE)</f>
        <v>BUENOS AIRES</v>
      </c>
      <c r="I2489" s="159">
        <f>VLOOKUP(Tabla14[[#This Row],[id]],Tabla2[],'aux buscarv'!I$1,FALSE)</f>
        <v>118</v>
      </c>
      <c r="J2489" s="159" t="str">
        <f>VLOOKUP(Tabla14[[#This Row],[id]],Tabla2[],'aux buscarv'!J$1,FALSE)</f>
        <v>FLORENCIO VARELA</v>
      </c>
      <c r="K2489" s="159" t="str">
        <f>VLOOKUP(Tabla14[[#This Row],[id]],Tabla2[],'aux buscarv'!K$1,FALSE)</f>
        <v>ESTANISLAO SEVERO ZEBALLOS</v>
      </c>
      <c r="L2489" s="159" t="str">
        <f>VLOOKUP(Tabla14[[#This Row],[id]],Tabla2[],'aux buscarv'!L$1,FALSE)</f>
        <v>CLUB JORGE NEWBERY</v>
      </c>
      <c r="M2489" s="159" t="str">
        <f>VLOOKUP(Tabla14[[#This Row],[id]],Tabla2[],'aux buscarv'!M$1,FALSE)</f>
        <v>NEUQUEN (CALLE 170) Y ALFONSINA STORNI</v>
      </c>
      <c r="N2489" s="160" t="str">
        <f>VLOOKUP(Tabla14[[#This Row],[id]],Tabla2[],'aux buscarv'!N$1,FALSE)</f>
        <v>https://goo.gl/maps/uz5V98fNAc24tuiM9</v>
      </c>
      <c r="O2489" t="s">
        <v>129</v>
      </c>
      <c r="P2489" s="161" t="s">
        <v>1024</v>
      </c>
      <c r="Q2489" t="s">
        <v>134</v>
      </c>
      <c r="R2489" s="162">
        <v>3</v>
      </c>
    </row>
    <row r="2490" spans="1:18" x14ac:dyDescent="0.25">
      <c r="A2490" t="s">
        <v>1323</v>
      </c>
      <c r="B2490" s="158">
        <f>VLOOKUP(Tabla14[[#This Row],[id]],Tabla2[],'aux buscarv'!B$1,FALSE)</f>
        <v>45062</v>
      </c>
      <c r="C2490" s="159">
        <f>VLOOKUP(Tabla14[[#This Row],[id]],Tabla2[],'aux buscarv'!C$1,FALSE)</f>
        <v>16</v>
      </c>
      <c r="D2490" s="159">
        <f>VLOOKUP(Tabla14[[#This Row],[id]],Tabla2[],'aux buscarv'!D$1,FALSE)</f>
        <v>5</v>
      </c>
      <c r="E2490" s="159">
        <f>VLOOKUP(Tabla14[[#This Row],[id]],Tabla2[],'aux buscarv'!E$1,FALSE)</f>
        <v>2023</v>
      </c>
      <c r="F2490" s="159">
        <f>VLOOKUP(Tabla14[[#This Row],[id]],Tabla2[],'aux buscarv'!F$1,FALSE)</f>
        <v>21</v>
      </c>
      <c r="G2490" s="159" t="str">
        <f>VLOOKUP(Tabla14[[#This Row],[id]],Tabla2[],'aux buscarv'!G$1,FALSE)</f>
        <v>ESTAR</v>
      </c>
      <c r="H2490" s="159" t="str">
        <f>VLOOKUP(Tabla14[[#This Row],[id]],Tabla2[],'aux buscarv'!H$1,FALSE)</f>
        <v>BUENOS AIRES</v>
      </c>
      <c r="I2490" s="159">
        <f>VLOOKUP(Tabla14[[#This Row],[id]],Tabla2[],'aux buscarv'!I$1,FALSE)</f>
        <v>118</v>
      </c>
      <c r="J2490" s="159" t="str">
        <f>VLOOKUP(Tabla14[[#This Row],[id]],Tabla2[],'aux buscarv'!J$1,FALSE)</f>
        <v>FLORENCIO VARELA</v>
      </c>
      <c r="K2490" s="159" t="str">
        <f>VLOOKUP(Tabla14[[#This Row],[id]],Tabla2[],'aux buscarv'!K$1,FALSE)</f>
        <v>ESTANISLAO SEVERO ZEBALLOS</v>
      </c>
      <c r="L2490" s="159" t="str">
        <f>VLOOKUP(Tabla14[[#This Row],[id]],Tabla2[],'aux buscarv'!L$1,FALSE)</f>
        <v>CLUB JORGE NEWBERY</v>
      </c>
      <c r="M2490" s="159" t="str">
        <f>VLOOKUP(Tabla14[[#This Row],[id]],Tabla2[],'aux buscarv'!M$1,FALSE)</f>
        <v>NEUQUEN (CALLE 170) Y ALFONSINA STORNI</v>
      </c>
      <c r="N2490" s="160" t="str">
        <f>VLOOKUP(Tabla14[[#This Row],[id]],Tabla2[],'aux buscarv'!N$1,FALSE)</f>
        <v>https://goo.gl/maps/uz5V98fNAc24tuiM9</v>
      </c>
      <c r="O2490" t="s">
        <v>151</v>
      </c>
      <c r="P2490" s="161" t="s">
        <v>151</v>
      </c>
      <c r="Q2490" t="s">
        <v>111</v>
      </c>
      <c r="R2490" s="162">
        <v>94</v>
      </c>
    </row>
    <row r="2491" spans="1:18" x14ac:dyDescent="0.25">
      <c r="A2491" t="s">
        <v>1323</v>
      </c>
      <c r="B2491" s="158">
        <f>VLOOKUP(Tabla14[[#This Row],[id]],Tabla2[],'aux buscarv'!B$1,FALSE)</f>
        <v>45062</v>
      </c>
      <c r="C2491" s="159">
        <f>VLOOKUP(Tabla14[[#This Row],[id]],Tabla2[],'aux buscarv'!C$1,FALSE)</f>
        <v>16</v>
      </c>
      <c r="D2491" s="159">
        <f>VLOOKUP(Tabla14[[#This Row],[id]],Tabla2[],'aux buscarv'!D$1,FALSE)</f>
        <v>5</v>
      </c>
      <c r="E2491" s="159">
        <f>VLOOKUP(Tabla14[[#This Row],[id]],Tabla2[],'aux buscarv'!E$1,FALSE)</f>
        <v>2023</v>
      </c>
      <c r="F2491" s="159">
        <f>VLOOKUP(Tabla14[[#This Row],[id]],Tabla2[],'aux buscarv'!F$1,FALSE)</f>
        <v>21</v>
      </c>
      <c r="G2491" s="159" t="str">
        <f>VLOOKUP(Tabla14[[#This Row],[id]],Tabla2[],'aux buscarv'!G$1,FALSE)</f>
        <v>ESTAR</v>
      </c>
      <c r="H2491" s="159" t="str">
        <f>VLOOKUP(Tabla14[[#This Row],[id]],Tabla2[],'aux buscarv'!H$1,FALSE)</f>
        <v>BUENOS AIRES</v>
      </c>
      <c r="I2491" s="159">
        <f>VLOOKUP(Tabla14[[#This Row],[id]],Tabla2[],'aux buscarv'!I$1,FALSE)</f>
        <v>118</v>
      </c>
      <c r="J2491" s="159" t="str">
        <f>VLOOKUP(Tabla14[[#This Row],[id]],Tabla2[],'aux buscarv'!J$1,FALSE)</f>
        <v>FLORENCIO VARELA</v>
      </c>
      <c r="K2491" s="159" t="str">
        <f>VLOOKUP(Tabla14[[#This Row],[id]],Tabla2[],'aux buscarv'!K$1,FALSE)</f>
        <v>ESTANISLAO SEVERO ZEBALLOS</v>
      </c>
      <c r="L2491" s="159" t="str">
        <f>VLOOKUP(Tabla14[[#This Row],[id]],Tabla2[],'aux buscarv'!L$1,FALSE)</f>
        <v>CLUB JORGE NEWBERY</v>
      </c>
      <c r="M2491" s="159" t="str">
        <f>VLOOKUP(Tabla14[[#This Row],[id]],Tabla2[],'aux buscarv'!M$1,FALSE)</f>
        <v>NEUQUEN (CALLE 170) Y ALFONSINA STORNI</v>
      </c>
      <c r="N2491" s="160" t="str">
        <f>VLOOKUP(Tabla14[[#This Row],[id]],Tabla2[],'aux buscarv'!N$1,FALSE)</f>
        <v>https://goo.gl/maps/uz5V98fNAc24tuiM9</v>
      </c>
      <c r="O2491" t="s">
        <v>151</v>
      </c>
      <c r="P2491" s="161" t="s">
        <v>151</v>
      </c>
      <c r="Q2491" t="s">
        <v>142</v>
      </c>
      <c r="R2491" s="162">
        <v>170</v>
      </c>
    </row>
    <row r="2492" spans="1:18" x14ac:dyDescent="0.25">
      <c r="A2492" t="s">
        <v>1323</v>
      </c>
      <c r="B2492" s="158">
        <f>VLOOKUP(Tabla14[[#This Row],[id]],Tabla2[],'aux buscarv'!B$1,FALSE)</f>
        <v>45062</v>
      </c>
      <c r="C2492" s="159">
        <f>VLOOKUP(Tabla14[[#This Row],[id]],Tabla2[],'aux buscarv'!C$1,FALSE)</f>
        <v>16</v>
      </c>
      <c r="D2492" s="159">
        <f>VLOOKUP(Tabla14[[#This Row],[id]],Tabla2[],'aux buscarv'!D$1,FALSE)</f>
        <v>5</v>
      </c>
      <c r="E2492" s="159">
        <f>VLOOKUP(Tabla14[[#This Row],[id]],Tabla2[],'aux buscarv'!E$1,FALSE)</f>
        <v>2023</v>
      </c>
      <c r="F2492" s="159">
        <f>VLOOKUP(Tabla14[[#This Row],[id]],Tabla2[],'aux buscarv'!F$1,FALSE)</f>
        <v>21</v>
      </c>
      <c r="G2492" s="159" t="str">
        <f>VLOOKUP(Tabla14[[#This Row],[id]],Tabla2[],'aux buscarv'!G$1,FALSE)</f>
        <v>ESTAR</v>
      </c>
      <c r="H2492" s="159" t="str">
        <f>VLOOKUP(Tabla14[[#This Row],[id]],Tabla2[],'aux buscarv'!H$1,FALSE)</f>
        <v>BUENOS AIRES</v>
      </c>
      <c r="I2492" s="159">
        <f>VLOOKUP(Tabla14[[#This Row],[id]],Tabla2[],'aux buscarv'!I$1,FALSE)</f>
        <v>118</v>
      </c>
      <c r="J2492" s="159" t="str">
        <f>VLOOKUP(Tabla14[[#This Row],[id]],Tabla2[],'aux buscarv'!J$1,FALSE)</f>
        <v>FLORENCIO VARELA</v>
      </c>
      <c r="K2492" s="159" t="str">
        <f>VLOOKUP(Tabla14[[#This Row],[id]],Tabla2[],'aux buscarv'!K$1,FALSE)</f>
        <v>ESTANISLAO SEVERO ZEBALLOS</v>
      </c>
      <c r="L2492" s="159" t="str">
        <f>VLOOKUP(Tabla14[[#This Row],[id]],Tabla2[],'aux buscarv'!L$1,FALSE)</f>
        <v>CLUB JORGE NEWBERY</v>
      </c>
      <c r="M2492" s="159" t="str">
        <f>VLOOKUP(Tabla14[[#This Row],[id]],Tabla2[],'aux buscarv'!M$1,FALSE)</f>
        <v>NEUQUEN (CALLE 170) Y ALFONSINA STORNI</v>
      </c>
      <c r="N2492" s="160" t="str">
        <f>VLOOKUP(Tabla14[[#This Row],[id]],Tabla2[],'aux buscarv'!N$1,FALSE)</f>
        <v>https://goo.gl/maps/uz5V98fNAc24tuiM9</v>
      </c>
      <c r="O2492" t="s">
        <v>153</v>
      </c>
      <c r="P2492" s="161" t="s">
        <v>153</v>
      </c>
      <c r="Q2492" t="s">
        <v>111</v>
      </c>
      <c r="R2492" s="162">
        <v>7</v>
      </c>
    </row>
    <row r="2493" spans="1:18" x14ac:dyDescent="0.25">
      <c r="A2493" t="s">
        <v>1323</v>
      </c>
      <c r="B2493" s="158">
        <f>VLOOKUP(Tabla14[[#This Row],[id]],Tabla2[],'aux buscarv'!B$1,FALSE)</f>
        <v>45062</v>
      </c>
      <c r="C2493" s="159">
        <f>VLOOKUP(Tabla14[[#This Row],[id]],Tabla2[],'aux buscarv'!C$1,FALSE)</f>
        <v>16</v>
      </c>
      <c r="D2493" s="159">
        <f>VLOOKUP(Tabla14[[#This Row],[id]],Tabla2[],'aux buscarv'!D$1,FALSE)</f>
        <v>5</v>
      </c>
      <c r="E2493" s="159">
        <f>VLOOKUP(Tabla14[[#This Row],[id]],Tabla2[],'aux buscarv'!E$1,FALSE)</f>
        <v>2023</v>
      </c>
      <c r="F2493" s="159">
        <f>VLOOKUP(Tabla14[[#This Row],[id]],Tabla2[],'aux buscarv'!F$1,FALSE)</f>
        <v>21</v>
      </c>
      <c r="G2493" s="159" t="str">
        <f>VLOOKUP(Tabla14[[#This Row],[id]],Tabla2[],'aux buscarv'!G$1,FALSE)</f>
        <v>ESTAR</v>
      </c>
      <c r="H2493" s="159" t="str">
        <f>VLOOKUP(Tabla14[[#This Row],[id]],Tabla2[],'aux buscarv'!H$1,FALSE)</f>
        <v>BUENOS AIRES</v>
      </c>
      <c r="I2493" s="159">
        <f>VLOOKUP(Tabla14[[#This Row],[id]],Tabla2[],'aux buscarv'!I$1,FALSE)</f>
        <v>118</v>
      </c>
      <c r="J2493" s="159" t="str">
        <f>VLOOKUP(Tabla14[[#This Row],[id]],Tabla2[],'aux buscarv'!J$1,FALSE)</f>
        <v>FLORENCIO VARELA</v>
      </c>
      <c r="K2493" s="159" t="str">
        <f>VLOOKUP(Tabla14[[#This Row],[id]],Tabla2[],'aux buscarv'!K$1,FALSE)</f>
        <v>ESTANISLAO SEVERO ZEBALLOS</v>
      </c>
      <c r="L2493" s="159" t="str">
        <f>VLOOKUP(Tabla14[[#This Row],[id]],Tabla2[],'aux buscarv'!L$1,FALSE)</f>
        <v>CLUB JORGE NEWBERY</v>
      </c>
      <c r="M2493" s="159" t="str">
        <f>VLOOKUP(Tabla14[[#This Row],[id]],Tabla2[],'aux buscarv'!M$1,FALSE)</f>
        <v>NEUQUEN (CALLE 170) Y ALFONSINA STORNI</v>
      </c>
      <c r="N2493" s="160" t="str">
        <f>VLOOKUP(Tabla14[[#This Row],[id]],Tabla2[],'aux buscarv'!N$1,FALSE)</f>
        <v>https://goo.gl/maps/uz5V98fNAc24tuiM9</v>
      </c>
      <c r="O2493" t="s">
        <v>153</v>
      </c>
      <c r="P2493" s="161" t="s">
        <v>153</v>
      </c>
      <c r="Q2493" t="s">
        <v>154</v>
      </c>
      <c r="R2493" s="162">
        <v>10</v>
      </c>
    </row>
    <row r="2494" spans="1:18" x14ac:dyDescent="0.25">
      <c r="A2494" t="s">
        <v>1323</v>
      </c>
      <c r="B2494" s="158">
        <f>VLOOKUP(Tabla14[[#This Row],[id]],Tabla2[],'aux buscarv'!B$1,FALSE)</f>
        <v>45062</v>
      </c>
      <c r="C2494" s="159">
        <f>VLOOKUP(Tabla14[[#This Row],[id]],Tabla2[],'aux buscarv'!C$1,FALSE)</f>
        <v>16</v>
      </c>
      <c r="D2494" s="159">
        <f>VLOOKUP(Tabla14[[#This Row],[id]],Tabla2[],'aux buscarv'!D$1,FALSE)</f>
        <v>5</v>
      </c>
      <c r="E2494" s="159">
        <f>VLOOKUP(Tabla14[[#This Row],[id]],Tabla2[],'aux buscarv'!E$1,FALSE)</f>
        <v>2023</v>
      </c>
      <c r="F2494" s="159">
        <f>VLOOKUP(Tabla14[[#This Row],[id]],Tabla2[],'aux buscarv'!F$1,FALSE)</f>
        <v>21</v>
      </c>
      <c r="G2494" s="159" t="str">
        <f>VLOOKUP(Tabla14[[#This Row],[id]],Tabla2[],'aux buscarv'!G$1,FALSE)</f>
        <v>ESTAR</v>
      </c>
      <c r="H2494" s="159" t="str">
        <f>VLOOKUP(Tabla14[[#This Row],[id]],Tabla2[],'aux buscarv'!H$1,FALSE)</f>
        <v>BUENOS AIRES</v>
      </c>
      <c r="I2494" s="159">
        <f>VLOOKUP(Tabla14[[#This Row],[id]],Tabla2[],'aux buscarv'!I$1,FALSE)</f>
        <v>118</v>
      </c>
      <c r="J2494" s="159" t="str">
        <f>VLOOKUP(Tabla14[[#This Row],[id]],Tabla2[],'aux buscarv'!J$1,FALSE)</f>
        <v>FLORENCIO VARELA</v>
      </c>
      <c r="K2494" s="159" t="str">
        <f>VLOOKUP(Tabla14[[#This Row],[id]],Tabla2[],'aux buscarv'!K$1,FALSE)</f>
        <v>ESTANISLAO SEVERO ZEBALLOS</v>
      </c>
      <c r="L2494" s="159" t="str">
        <f>VLOOKUP(Tabla14[[#This Row],[id]],Tabla2[],'aux buscarv'!L$1,FALSE)</f>
        <v>CLUB JORGE NEWBERY</v>
      </c>
      <c r="M2494" s="159" t="str">
        <f>VLOOKUP(Tabla14[[#This Row],[id]],Tabla2[],'aux buscarv'!M$1,FALSE)</f>
        <v>NEUQUEN (CALLE 170) Y ALFONSINA STORNI</v>
      </c>
      <c r="N2494" s="160" t="str">
        <f>VLOOKUP(Tabla14[[#This Row],[id]],Tabla2[],'aux buscarv'!N$1,FALSE)</f>
        <v>https://goo.gl/maps/uz5V98fNAc24tuiM9</v>
      </c>
      <c r="O2494" t="s">
        <v>153</v>
      </c>
      <c r="P2494" s="161" t="s">
        <v>153</v>
      </c>
      <c r="Q2494" t="s">
        <v>155</v>
      </c>
      <c r="R2494" s="162">
        <v>7</v>
      </c>
    </row>
    <row r="2495" spans="1:18" x14ac:dyDescent="0.25">
      <c r="A2495" t="s">
        <v>1323</v>
      </c>
      <c r="B2495" s="158">
        <f>VLOOKUP(Tabla14[[#This Row],[id]],Tabla2[],'aux buscarv'!B$1,FALSE)</f>
        <v>45062</v>
      </c>
      <c r="C2495" s="159">
        <f>VLOOKUP(Tabla14[[#This Row],[id]],Tabla2[],'aux buscarv'!C$1,FALSE)</f>
        <v>16</v>
      </c>
      <c r="D2495" s="159">
        <f>VLOOKUP(Tabla14[[#This Row],[id]],Tabla2[],'aux buscarv'!D$1,FALSE)</f>
        <v>5</v>
      </c>
      <c r="E2495" s="159">
        <f>VLOOKUP(Tabla14[[#This Row],[id]],Tabla2[],'aux buscarv'!E$1,FALSE)</f>
        <v>2023</v>
      </c>
      <c r="F2495" s="159">
        <f>VLOOKUP(Tabla14[[#This Row],[id]],Tabla2[],'aux buscarv'!F$1,FALSE)</f>
        <v>21</v>
      </c>
      <c r="G2495" s="159" t="str">
        <f>VLOOKUP(Tabla14[[#This Row],[id]],Tabla2[],'aux buscarv'!G$1,FALSE)</f>
        <v>ESTAR</v>
      </c>
      <c r="H2495" s="159" t="str">
        <f>VLOOKUP(Tabla14[[#This Row],[id]],Tabla2[],'aux buscarv'!H$1,FALSE)</f>
        <v>BUENOS AIRES</v>
      </c>
      <c r="I2495" s="159">
        <f>VLOOKUP(Tabla14[[#This Row],[id]],Tabla2[],'aux buscarv'!I$1,FALSE)</f>
        <v>118</v>
      </c>
      <c r="J2495" s="159" t="str">
        <f>VLOOKUP(Tabla14[[#This Row],[id]],Tabla2[],'aux buscarv'!J$1,FALSE)</f>
        <v>FLORENCIO VARELA</v>
      </c>
      <c r="K2495" s="159" t="str">
        <f>VLOOKUP(Tabla14[[#This Row],[id]],Tabla2[],'aux buscarv'!K$1,FALSE)</f>
        <v>ESTANISLAO SEVERO ZEBALLOS</v>
      </c>
      <c r="L2495" s="159" t="str">
        <f>VLOOKUP(Tabla14[[#This Row],[id]],Tabla2[],'aux buscarv'!L$1,FALSE)</f>
        <v>CLUB JORGE NEWBERY</v>
      </c>
      <c r="M2495" s="159" t="str">
        <f>VLOOKUP(Tabla14[[#This Row],[id]],Tabla2[],'aux buscarv'!M$1,FALSE)</f>
        <v>NEUQUEN (CALLE 170) Y ALFONSINA STORNI</v>
      </c>
      <c r="N2495" s="160" t="str">
        <f>VLOOKUP(Tabla14[[#This Row],[id]],Tabla2[],'aux buscarv'!N$1,FALSE)</f>
        <v>https://goo.gl/maps/uz5V98fNAc24tuiM9</v>
      </c>
      <c r="O2495" t="s">
        <v>153</v>
      </c>
      <c r="P2495" s="161" t="s">
        <v>153</v>
      </c>
      <c r="Q2495" t="s">
        <v>157</v>
      </c>
      <c r="R2495" s="162">
        <v>3</v>
      </c>
    </row>
    <row r="2496" spans="1:18" x14ac:dyDescent="0.25">
      <c r="A2496" t="s">
        <v>1323</v>
      </c>
      <c r="B2496" s="158">
        <f>VLOOKUP(Tabla14[[#This Row],[id]],Tabla2[],'aux buscarv'!B$1,FALSE)</f>
        <v>45062</v>
      </c>
      <c r="C2496" s="159">
        <f>VLOOKUP(Tabla14[[#This Row],[id]],Tabla2[],'aux buscarv'!C$1,FALSE)</f>
        <v>16</v>
      </c>
      <c r="D2496" s="159">
        <f>VLOOKUP(Tabla14[[#This Row],[id]],Tabla2[],'aux buscarv'!D$1,FALSE)</f>
        <v>5</v>
      </c>
      <c r="E2496" s="159">
        <f>VLOOKUP(Tabla14[[#This Row],[id]],Tabla2[],'aux buscarv'!E$1,FALSE)</f>
        <v>2023</v>
      </c>
      <c r="F2496" s="159">
        <f>VLOOKUP(Tabla14[[#This Row],[id]],Tabla2[],'aux buscarv'!F$1,FALSE)</f>
        <v>21</v>
      </c>
      <c r="G2496" s="159" t="str">
        <f>VLOOKUP(Tabla14[[#This Row],[id]],Tabla2[],'aux buscarv'!G$1,FALSE)</f>
        <v>ESTAR</v>
      </c>
      <c r="H2496" s="159" t="str">
        <f>VLOOKUP(Tabla14[[#This Row],[id]],Tabla2[],'aux buscarv'!H$1,FALSE)</f>
        <v>BUENOS AIRES</v>
      </c>
      <c r="I2496" s="159">
        <f>VLOOKUP(Tabla14[[#This Row],[id]],Tabla2[],'aux buscarv'!I$1,FALSE)</f>
        <v>118</v>
      </c>
      <c r="J2496" s="159" t="str">
        <f>VLOOKUP(Tabla14[[#This Row],[id]],Tabla2[],'aux buscarv'!J$1,FALSE)</f>
        <v>FLORENCIO VARELA</v>
      </c>
      <c r="K2496" s="159" t="str">
        <f>VLOOKUP(Tabla14[[#This Row],[id]],Tabla2[],'aux buscarv'!K$1,FALSE)</f>
        <v>ESTANISLAO SEVERO ZEBALLOS</v>
      </c>
      <c r="L2496" s="159" t="str">
        <f>VLOOKUP(Tabla14[[#This Row],[id]],Tabla2[],'aux buscarv'!L$1,FALSE)</f>
        <v>CLUB JORGE NEWBERY</v>
      </c>
      <c r="M2496" s="159" t="str">
        <f>VLOOKUP(Tabla14[[#This Row],[id]],Tabla2[],'aux buscarv'!M$1,FALSE)</f>
        <v>NEUQUEN (CALLE 170) Y ALFONSINA STORNI</v>
      </c>
      <c r="N2496" s="160" t="str">
        <f>VLOOKUP(Tabla14[[#This Row],[id]],Tabla2[],'aux buscarv'!N$1,FALSE)</f>
        <v>https://goo.gl/maps/uz5V98fNAc24tuiM9</v>
      </c>
      <c r="O2496" t="s">
        <v>153</v>
      </c>
      <c r="P2496" s="161" t="s">
        <v>153</v>
      </c>
      <c r="Q2496" t="s">
        <v>134</v>
      </c>
      <c r="R2496" s="162">
        <v>4</v>
      </c>
    </row>
    <row r="2497" spans="1:18" x14ac:dyDescent="0.25">
      <c r="A2497" t="s">
        <v>1344</v>
      </c>
      <c r="B2497" s="158">
        <f>VLOOKUP(Tabla14[[#This Row],[id]],Tabla2[],'aux buscarv'!B$1,FALSE)</f>
        <v>45062</v>
      </c>
      <c r="C2497" s="159">
        <f>VLOOKUP(Tabla14[[#This Row],[id]],Tabla2[],'aux buscarv'!C$1,FALSE)</f>
        <v>16</v>
      </c>
      <c r="D2497" s="159">
        <f>VLOOKUP(Tabla14[[#This Row],[id]],Tabla2[],'aux buscarv'!D$1,FALSE)</f>
        <v>5</v>
      </c>
      <c r="E2497" s="159">
        <f>VLOOKUP(Tabla14[[#This Row],[id]],Tabla2[],'aux buscarv'!E$1,FALSE)</f>
        <v>2023</v>
      </c>
      <c r="F2497" s="159">
        <f>VLOOKUP(Tabla14[[#This Row],[id]],Tabla2[],'aux buscarv'!F$1,FALSE)</f>
        <v>21</v>
      </c>
      <c r="G2497" s="159" t="str">
        <f>VLOOKUP(Tabla14[[#This Row],[id]],Tabla2[],'aux buscarv'!G$1,FALSE)</f>
        <v>DAPPTE</v>
      </c>
      <c r="H2497" s="159" t="str">
        <f>VLOOKUP(Tabla14[[#This Row],[id]],Tabla2[],'aux buscarv'!H$1,FALSE)</f>
        <v>CABA</v>
      </c>
      <c r="I2497" s="159">
        <f>VLOOKUP(Tabla14[[#This Row],[id]],Tabla2[],'aux buscarv'!I$1,FALSE)</f>
        <v>120</v>
      </c>
      <c r="J2497" s="159" t="str">
        <f>VLOOKUP(Tabla14[[#This Row],[id]],Tabla2[],'aux buscarv'!J$1,FALSE)</f>
        <v>COMUNA 1</v>
      </c>
      <c r="K2497" s="159" t="str">
        <f>VLOOKUP(Tabla14[[#This Row],[id]],Tabla2[],'aux buscarv'!K$1,FALSE)</f>
        <v>MONSERRAT</v>
      </c>
      <c r="L2497" s="159" t="str">
        <f>VLOOKUP(Tabla14[[#This Row],[id]],Tabla2[],'aux buscarv'!L$1,FALSE)</f>
        <v>PLAZOLETA ENFRENTE ENFRENTE DEL MSAL</v>
      </c>
      <c r="M2497" s="159" t="str">
        <f>VLOOKUP(Tabla14[[#This Row],[id]],Tabla2[],'aux buscarv'!M$1,FALSE)</f>
        <v>MORENO ENTRE LIMA Y 9 DE JULIO</v>
      </c>
      <c r="N2497" s="160" t="str">
        <f>VLOOKUP(Tabla14[[#This Row],[id]],Tabla2[],'aux buscarv'!N$1,FALSE)</f>
        <v>https://goo.gl/maps/v4vzCugZuWYXvAYS7</v>
      </c>
      <c r="O2497" t="s">
        <v>109</v>
      </c>
      <c r="P2497" s="161" t="s">
        <v>110</v>
      </c>
      <c r="Q2497" t="s">
        <v>111</v>
      </c>
      <c r="R2497" s="162">
        <v>87</v>
      </c>
    </row>
    <row r="2498" spans="1:18" x14ac:dyDescent="0.25">
      <c r="A2498" t="s">
        <v>1344</v>
      </c>
      <c r="B2498" s="158">
        <f>VLOOKUP(Tabla14[[#This Row],[id]],Tabla2[],'aux buscarv'!B$1,FALSE)</f>
        <v>45062</v>
      </c>
      <c r="C2498" s="159">
        <f>VLOOKUP(Tabla14[[#This Row],[id]],Tabla2[],'aux buscarv'!C$1,FALSE)</f>
        <v>16</v>
      </c>
      <c r="D2498" s="159">
        <f>VLOOKUP(Tabla14[[#This Row],[id]],Tabla2[],'aux buscarv'!D$1,FALSE)</f>
        <v>5</v>
      </c>
      <c r="E2498" s="159">
        <f>VLOOKUP(Tabla14[[#This Row],[id]],Tabla2[],'aux buscarv'!E$1,FALSE)</f>
        <v>2023</v>
      </c>
      <c r="F2498" s="159">
        <f>VLOOKUP(Tabla14[[#This Row],[id]],Tabla2[],'aux buscarv'!F$1,FALSE)</f>
        <v>21</v>
      </c>
      <c r="G2498" s="159" t="str">
        <f>VLOOKUP(Tabla14[[#This Row],[id]],Tabla2[],'aux buscarv'!G$1,FALSE)</f>
        <v>DAPPTE</v>
      </c>
      <c r="H2498" s="159" t="str">
        <f>VLOOKUP(Tabla14[[#This Row],[id]],Tabla2[],'aux buscarv'!H$1,FALSE)</f>
        <v>CABA</v>
      </c>
      <c r="I2498" s="159">
        <f>VLOOKUP(Tabla14[[#This Row],[id]],Tabla2[],'aux buscarv'!I$1,FALSE)</f>
        <v>120</v>
      </c>
      <c r="J2498" s="159" t="str">
        <f>VLOOKUP(Tabla14[[#This Row],[id]],Tabla2[],'aux buscarv'!J$1,FALSE)</f>
        <v>COMUNA 1</v>
      </c>
      <c r="K2498" s="159" t="str">
        <f>VLOOKUP(Tabla14[[#This Row],[id]],Tabla2[],'aux buscarv'!K$1,FALSE)</f>
        <v>MONSERRAT</v>
      </c>
      <c r="L2498" s="159" t="str">
        <f>VLOOKUP(Tabla14[[#This Row],[id]],Tabla2[],'aux buscarv'!L$1,FALSE)</f>
        <v>PLAZOLETA ENFRENTE ENFRENTE DEL MSAL</v>
      </c>
      <c r="M2498" s="159" t="str">
        <f>VLOOKUP(Tabla14[[#This Row],[id]],Tabla2[],'aux buscarv'!M$1,FALSE)</f>
        <v>MORENO ENTRE LIMA Y 9 DE JULIO</v>
      </c>
      <c r="N2498" s="160" t="str">
        <f>VLOOKUP(Tabla14[[#This Row],[id]],Tabla2[],'aux buscarv'!N$1,FALSE)</f>
        <v>https://goo.gl/maps/v4vzCugZuWYXvAYS7</v>
      </c>
      <c r="O2498" t="s">
        <v>109</v>
      </c>
      <c r="P2498" s="161" t="s">
        <v>110</v>
      </c>
      <c r="Q2498" t="s">
        <v>112</v>
      </c>
      <c r="R2498" s="162">
        <v>160</v>
      </c>
    </row>
    <row r="2499" spans="1:18" x14ac:dyDescent="0.25">
      <c r="A2499" t="s">
        <v>1344</v>
      </c>
      <c r="B2499" s="158">
        <f>VLOOKUP(Tabla14[[#This Row],[id]],Tabla2[],'aux buscarv'!B$1,FALSE)</f>
        <v>45062</v>
      </c>
      <c r="C2499" s="159">
        <f>VLOOKUP(Tabla14[[#This Row],[id]],Tabla2[],'aux buscarv'!C$1,FALSE)</f>
        <v>16</v>
      </c>
      <c r="D2499" s="159">
        <f>VLOOKUP(Tabla14[[#This Row],[id]],Tabla2[],'aux buscarv'!D$1,FALSE)</f>
        <v>5</v>
      </c>
      <c r="E2499" s="159">
        <f>VLOOKUP(Tabla14[[#This Row],[id]],Tabla2[],'aux buscarv'!E$1,FALSE)</f>
        <v>2023</v>
      </c>
      <c r="F2499" s="159">
        <f>VLOOKUP(Tabla14[[#This Row],[id]],Tabla2[],'aux buscarv'!F$1,FALSE)</f>
        <v>21</v>
      </c>
      <c r="G2499" s="159" t="str">
        <f>VLOOKUP(Tabla14[[#This Row],[id]],Tabla2[],'aux buscarv'!G$1,FALSE)</f>
        <v>DAPPTE</v>
      </c>
      <c r="H2499" s="159" t="str">
        <f>VLOOKUP(Tabla14[[#This Row],[id]],Tabla2[],'aux buscarv'!H$1,FALSE)</f>
        <v>CABA</v>
      </c>
      <c r="I2499" s="159">
        <f>VLOOKUP(Tabla14[[#This Row],[id]],Tabla2[],'aux buscarv'!I$1,FALSE)</f>
        <v>120</v>
      </c>
      <c r="J2499" s="159" t="str">
        <f>VLOOKUP(Tabla14[[#This Row],[id]],Tabla2[],'aux buscarv'!J$1,FALSE)</f>
        <v>COMUNA 1</v>
      </c>
      <c r="K2499" s="159" t="str">
        <f>VLOOKUP(Tabla14[[#This Row],[id]],Tabla2[],'aux buscarv'!K$1,FALSE)</f>
        <v>MONSERRAT</v>
      </c>
      <c r="L2499" s="159" t="str">
        <f>VLOOKUP(Tabla14[[#This Row],[id]],Tabla2[],'aux buscarv'!L$1,FALSE)</f>
        <v>PLAZOLETA ENFRENTE ENFRENTE DEL MSAL</v>
      </c>
      <c r="M2499" s="159" t="str">
        <f>VLOOKUP(Tabla14[[#This Row],[id]],Tabla2[],'aux buscarv'!M$1,FALSE)</f>
        <v>MORENO ENTRE LIMA Y 9 DE JULIO</v>
      </c>
      <c r="N2499" s="160" t="str">
        <f>VLOOKUP(Tabla14[[#This Row],[id]],Tabla2[],'aux buscarv'!N$1,FALSE)</f>
        <v>https://goo.gl/maps/v4vzCugZuWYXvAYS7</v>
      </c>
      <c r="O2499" t="s">
        <v>109</v>
      </c>
      <c r="P2499" s="161" t="s">
        <v>110</v>
      </c>
      <c r="Q2499" t="s">
        <v>120</v>
      </c>
      <c r="R2499" s="162">
        <v>3</v>
      </c>
    </row>
    <row r="2500" spans="1:18" x14ac:dyDescent="0.25">
      <c r="A2500" t="s">
        <v>1344</v>
      </c>
      <c r="B2500" s="158">
        <f>VLOOKUP(Tabla14[[#This Row],[id]],Tabla2[],'aux buscarv'!B$1,FALSE)</f>
        <v>45062</v>
      </c>
      <c r="C2500" s="159">
        <f>VLOOKUP(Tabla14[[#This Row],[id]],Tabla2[],'aux buscarv'!C$1,FALSE)</f>
        <v>16</v>
      </c>
      <c r="D2500" s="159">
        <f>VLOOKUP(Tabla14[[#This Row],[id]],Tabla2[],'aux buscarv'!D$1,FALSE)</f>
        <v>5</v>
      </c>
      <c r="E2500" s="159">
        <f>VLOOKUP(Tabla14[[#This Row],[id]],Tabla2[],'aux buscarv'!E$1,FALSE)</f>
        <v>2023</v>
      </c>
      <c r="F2500" s="159">
        <f>VLOOKUP(Tabla14[[#This Row],[id]],Tabla2[],'aux buscarv'!F$1,FALSE)</f>
        <v>21</v>
      </c>
      <c r="G2500" s="159" t="str">
        <f>VLOOKUP(Tabla14[[#This Row],[id]],Tabla2[],'aux buscarv'!G$1,FALSE)</f>
        <v>DAPPTE</v>
      </c>
      <c r="H2500" s="159" t="str">
        <f>VLOOKUP(Tabla14[[#This Row],[id]],Tabla2[],'aux buscarv'!H$1,FALSE)</f>
        <v>CABA</v>
      </c>
      <c r="I2500" s="159">
        <f>VLOOKUP(Tabla14[[#This Row],[id]],Tabla2[],'aux buscarv'!I$1,FALSE)</f>
        <v>120</v>
      </c>
      <c r="J2500" s="159" t="str">
        <f>VLOOKUP(Tabla14[[#This Row],[id]],Tabla2[],'aux buscarv'!J$1,FALSE)</f>
        <v>COMUNA 1</v>
      </c>
      <c r="K2500" s="159" t="str">
        <f>VLOOKUP(Tabla14[[#This Row],[id]],Tabla2[],'aux buscarv'!K$1,FALSE)</f>
        <v>MONSERRAT</v>
      </c>
      <c r="L2500" s="159" t="str">
        <f>VLOOKUP(Tabla14[[#This Row],[id]],Tabla2[],'aux buscarv'!L$1,FALSE)</f>
        <v>PLAZOLETA ENFRENTE ENFRENTE DEL MSAL</v>
      </c>
      <c r="M2500" s="159" t="str">
        <f>VLOOKUP(Tabla14[[#This Row],[id]],Tabla2[],'aux buscarv'!M$1,FALSE)</f>
        <v>MORENO ENTRE LIMA Y 9 DE JULIO</v>
      </c>
      <c r="N2500" s="160" t="str">
        <f>VLOOKUP(Tabla14[[#This Row],[id]],Tabla2[],'aux buscarv'!N$1,FALSE)</f>
        <v>https://goo.gl/maps/v4vzCugZuWYXvAYS7</v>
      </c>
      <c r="O2500" t="s">
        <v>109</v>
      </c>
      <c r="P2500" s="161" t="s">
        <v>113</v>
      </c>
      <c r="Q2500" t="s">
        <v>112</v>
      </c>
      <c r="R2500" s="162">
        <v>16</v>
      </c>
    </row>
    <row r="2501" spans="1:18" x14ac:dyDescent="0.25">
      <c r="A2501" t="s">
        <v>1344</v>
      </c>
      <c r="B2501" s="158">
        <f>VLOOKUP(Tabla14[[#This Row],[id]],Tabla2[],'aux buscarv'!B$1,FALSE)</f>
        <v>45062</v>
      </c>
      <c r="C2501" s="159">
        <f>VLOOKUP(Tabla14[[#This Row],[id]],Tabla2[],'aux buscarv'!C$1,FALSE)</f>
        <v>16</v>
      </c>
      <c r="D2501" s="159">
        <f>VLOOKUP(Tabla14[[#This Row],[id]],Tabla2[],'aux buscarv'!D$1,FALSE)</f>
        <v>5</v>
      </c>
      <c r="E2501" s="159">
        <f>VLOOKUP(Tabla14[[#This Row],[id]],Tabla2[],'aux buscarv'!E$1,FALSE)</f>
        <v>2023</v>
      </c>
      <c r="F2501" s="159">
        <f>VLOOKUP(Tabla14[[#This Row],[id]],Tabla2[],'aux buscarv'!F$1,FALSE)</f>
        <v>21</v>
      </c>
      <c r="G2501" s="159" t="str">
        <f>VLOOKUP(Tabla14[[#This Row],[id]],Tabla2[],'aux buscarv'!G$1,FALSE)</f>
        <v>DAPPTE</v>
      </c>
      <c r="H2501" s="159" t="str">
        <f>VLOOKUP(Tabla14[[#This Row],[id]],Tabla2[],'aux buscarv'!H$1,FALSE)</f>
        <v>CABA</v>
      </c>
      <c r="I2501" s="159">
        <f>VLOOKUP(Tabla14[[#This Row],[id]],Tabla2[],'aux buscarv'!I$1,FALSE)</f>
        <v>120</v>
      </c>
      <c r="J2501" s="159" t="str">
        <f>VLOOKUP(Tabla14[[#This Row],[id]],Tabla2[],'aux buscarv'!J$1,FALSE)</f>
        <v>COMUNA 1</v>
      </c>
      <c r="K2501" s="159" t="str">
        <f>VLOOKUP(Tabla14[[#This Row],[id]],Tabla2[],'aux buscarv'!K$1,FALSE)</f>
        <v>MONSERRAT</v>
      </c>
      <c r="L2501" s="159" t="str">
        <f>VLOOKUP(Tabla14[[#This Row],[id]],Tabla2[],'aux buscarv'!L$1,FALSE)</f>
        <v>PLAZOLETA ENFRENTE ENFRENTE DEL MSAL</v>
      </c>
      <c r="M2501" s="159" t="str">
        <f>VLOOKUP(Tabla14[[#This Row],[id]],Tabla2[],'aux buscarv'!M$1,FALSE)</f>
        <v>MORENO ENTRE LIMA Y 9 DE JULIO</v>
      </c>
      <c r="N2501" s="160" t="str">
        <f>VLOOKUP(Tabla14[[#This Row],[id]],Tabla2[],'aux buscarv'!N$1,FALSE)</f>
        <v>https://goo.gl/maps/v4vzCugZuWYXvAYS7</v>
      </c>
      <c r="O2501" t="s">
        <v>114</v>
      </c>
      <c r="P2501" s="161" t="s">
        <v>115</v>
      </c>
      <c r="Q2501" t="s">
        <v>111</v>
      </c>
      <c r="R2501" s="162">
        <v>70</v>
      </c>
    </row>
    <row r="2502" spans="1:18" x14ac:dyDescent="0.25">
      <c r="A2502" t="s">
        <v>1344</v>
      </c>
      <c r="B2502" s="158">
        <f>VLOOKUP(Tabla14[[#This Row],[id]],Tabla2[],'aux buscarv'!B$1,FALSE)</f>
        <v>45062</v>
      </c>
      <c r="C2502" s="159">
        <f>VLOOKUP(Tabla14[[#This Row],[id]],Tabla2[],'aux buscarv'!C$1,FALSE)</f>
        <v>16</v>
      </c>
      <c r="D2502" s="159">
        <f>VLOOKUP(Tabla14[[#This Row],[id]],Tabla2[],'aux buscarv'!D$1,FALSE)</f>
        <v>5</v>
      </c>
      <c r="E2502" s="159">
        <f>VLOOKUP(Tabla14[[#This Row],[id]],Tabla2[],'aux buscarv'!E$1,FALSE)</f>
        <v>2023</v>
      </c>
      <c r="F2502" s="159">
        <f>VLOOKUP(Tabla14[[#This Row],[id]],Tabla2[],'aux buscarv'!F$1,FALSE)</f>
        <v>21</v>
      </c>
      <c r="G2502" s="159" t="str">
        <f>VLOOKUP(Tabla14[[#This Row],[id]],Tabla2[],'aux buscarv'!G$1,FALSE)</f>
        <v>DAPPTE</v>
      </c>
      <c r="H2502" s="159" t="str">
        <f>VLOOKUP(Tabla14[[#This Row],[id]],Tabla2[],'aux buscarv'!H$1,FALSE)</f>
        <v>CABA</v>
      </c>
      <c r="I2502" s="159">
        <f>VLOOKUP(Tabla14[[#This Row],[id]],Tabla2[],'aux buscarv'!I$1,FALSE)</f>
        <v>120</v>
      </c>
      <c r="J2502" s="159" t="str">
        <f>VLOOKUP(Tabla14[[#This Row],[id]],Tabla2[],'aux buscarv'!J$1,FALSE)</f>
        <v>COMUNA 1</v>
      </c>
      <c r="K2502" s="159" t="str">
        <f>VLOOKUP(Tabla14[[#This Row],[id]],Tabla2[],'aux buscarv'!K$1,FALSE)</f>
        <v>MONSERRAT</v>
      </c>
      <c r="L2502" s="159" t="str">
        <f>VLOOKUP(Tabla14[[#This Row],[id]],Tabla2[],'aux buscarv'!L$1,FALSE)</f>
        <v>PLAZOLETA ENFRENTE ENFRENTE DEL MSAL</v>
      </c>
      <c r="M2502" s="159" t="str">
        <f>VLOOKUP(Tabla14[[#This Row],[id]],Tabla2[],'aux buscarv'!M$1,FALSE)</f>
        <v>MORENO ENTRE LIMA Y 9 DE JULIO</v>
      </c>
      <c r="N2502" s="160" t="str">
        <f>VLOOKUP(Tabla14[[#This Row],[id]],Tabla2[],'aux buscarv'!N$1,FALSE)</f>
        <v>https://goo.gl/maps/v4vzCugZuWYXvAYS7</v>
      </c>
      <c r="O2502" t="s">
        <v>114</v>
      </c>
      <c r="P2502" s="161" t="s">
        <v>123</v>
      </c>
      <c r="Q2502" t="s">
        <v>124</v>
      </c>
      <c r="R2502" s="162">
        <v>8</v>
      </c>
    </row>
    <row r="2503" spans="1:18" x14ac:dyDescent="0.25">
      <c r="A2503" t="s">
        <v>1344</v>
      </c>
      <c r="B2503" s="158">
        <f>VLOOKUP(Tabla14[[#This Row],[id]],Tabla2[],'aux buscarv'!B$1,FALSE)</f>
        <v>45062</v>
      </c>
      <c r="C2503" s="159">
        <f>VLOOKUP(Tabla14[[#This Row],[id]],Tabla2[],'aux buscarv'!C$1,FALSE)</f>
        <v>16</v>
      </c>
      <c r="D2503" s="159">
        <f>VLOOKUP(Tabla14[[#This Row],[id]],Tabla2[],'aux buscarv'!D$1,FALSE)</f>
        <v>5</v>
      </c>
      <c r="E2503" s="159">
        <f>VLOOKUP(Tabla14[[#This Row],[id]],Tabla2[],'aux buscarv'!E$1,FALSE)</f>
        <v>2023</v>
      </c>
      <c r="F2503" s="159">
        <f>VLOOKUP(Tabla14[[#This Row],[id]],Tabla2[],'aux buscarv'!F$1,FALSE)</f>
        <v>21</v>
      </c>
      <c r="G2503" s="159" t="str">
        <f>VLOOKUP(Tabla14[[#This Row],[id]],Tabla2[],'aux buscarv'!G$1,FALSE)</f>
        <v>DAPPTE</v>
      </c>
      <c r="H2503" s="159" t="str">
        <f>VLOOKUP(Tabla14[[#This Row],[id]],Tabla2[],'aux buscarv'!H$1,FALSE)</f>
        <v>CABA</v>
      </c>
      <c r="I2503" s="159">
        <f>VLOOKUP(Tabla14[[#This Row],[id]],Tabla2[],'aux buscarv'!I$1,FALSE)</f>
        <v>120</v>
      </c>
      <c r="J2503" s="159" t="str">
        <f>VLOOKUP(Tabla14[[#This Row],[id]],Tabla2[],'aux buscarv'!J$1,FALSE)</f>
        <v>COMUNA 1</v>
      </c>
      <c r="K2503" s="159" t="str">
        <f>VLOOKUP(Tabla14[[#This Row],[id]],Tabla2[],'aux buscarv'!K$1,FALSE)</f>
        <v>MONSERRAT</v>
      </c>
      <c r="L2503" s="159" t="str">
        <f>VLOOKUP(Tabla14[[#This Row],[id]],Tabla2[],'aux buscarv'!L$1,FALSE)</f>
        <v>PLAZOLETA ENFRENTE ENFRENTE DEL MSAL</v>
      </c>
      <c r="M2503" s="159" t="str">
        <f>VLOOKUP(Tabla14[[#This Row],[id]],Tabla2[],'aux buscarv'!M$1,FALSE)</f>
        <v>MORENO ENTRE LIMA Y 9 DE JULIO</v>
      </c>
      <c r="N2503" s="160" t="str">
        <f>VLOOKUP(Tabla14[[#This Row],[id]],Tabla2[],'aux buscarv'!N$1,FALSE)</f>
        <v>https://goo.gl/maps/v4vzCugZuWYXvAYS7</v>
      </c>
      <c r="O2503" t="s">
        <v>114</v>
      </c>
      <c r="P2503" s="161" t="s">
        <v>123</v>
      </c>
      <c r="Q2503" t="s">
        <v>111</v>
      </c>
      <c r="R2503" s="162">
        <v>121</v>
      </c>
    </row>
    <row r="2504" spans="1:18" x14ac:dyDescent="0.25">
      <c r="A2504" t="s">
        <v>1374</v>
      </c>
      <c r="B2504" s="158">
        <f>VLOOKUP(Tabla14[[#This Row],[id]],Tabla2[],'aux buscarv'!B$1,FALSE)</f>
        <v>45061</v>
      </c>
      <c r="C2504" s="159">
        <f>VLOOKUP(Tabla14[[#This Row],[id]],Tabla2[],'aux buscarv'!C$1,FALSE)</f>
        <v>15</v>
      </c>
      <c r="D2504" s="159">
        <f>VLOOKUP(Tabla14[[#This Row],[id]],Tabla2[],'aux buscarv'!D$1,FALSE)</f>
        <v>5</v>
      </c>
      <c r="E2504" s="159">
        <f>VLOOKUP(Tabla14[[#This Row],[id]],Tabla2[],'aux buscarv'!E$1,FALSE)</f>
        <v>2023</v>
      </c>
      <c r="F2504" s="159">
        <f>VLOOKUP(Tabla14[[#This Row],[id]],Tabla2[],'aux buscarv'!F$1,FALSE)</f>
        <v>21</v>
      </c>
      <c r="G2504" s="159" t="str">
        <f>VLOOKUP(Tabla14[[#This Row],[id]],Tabla2[],'aux buscarv'!G$1,FALSE)</f>
        <v>DAPPTE</v>
      </c>
      <c r="H2504" s="159" t="str">
        <f>VLOOKUP(Tabla14[[#This Row],[id]],Tabla2[],'aux buscarv'!H$1,FALSE)</f>
        <v>CABA</v>
      </c>
      <c r="I2504" s="159">
        <f>VLOOKUP(Tabla14[[#This Row],[id]],Tabla2[],'aux buscarv'!I$1,FALSE)</f>
        <v>124</v>
      </c>
      <c r="J2504" s="159" t="str">
        <f>VLOOKUP(Tabla14[[#This Row],[id]],Tabla2[],'aux buscarv'!J$1,FALSE)</f>
        <v>COMUNA 1</v>
      </c>
      <c r="K2504" s="159" t="str">
        <f>VLOOKUP(Tabla14[[#This Row],[id]],Tabla2[],'aux buscarv'!K$1,FALSE)</f>
        <v>MONSERRAT</v>
      </c>
      <c r="L2504" s="159" t="str">
        <f>VLOOKUP(Tabla14[[#This Row],[id]],Tabla2[],'aux buscarv'!L$1,FALSE)</f>
        <v>JEFATURA DE GABINETE</v>
      </c>
      <c r="M2504" s="159" t="str">
        <f>VLOOKUP(Tabla14[[#This Row],[id]],Tabla2[],'aux buscarv'!M$1,FALSE)</f>
        <v>AV GRAL J A ROCA 782</v>
      </c>
      <c r="N2504" s="160" t="str">
        <f>VLOOKUP(Tabla14[[#This Row],[id]],Tabla2[],'aux buscarv'!N$1,FALSE)</f>
        <v>https://goo.gl/maps/avpYtwfJVVB3iHJ37</v>
      </c>
      <c r="O2504" t="s">
        <v>109</v>
      </c>
      <c r="P2504" s="161" t="s">
        <v>110</v>
      </c>
      <c r="Q2504" t="s">
        <v>111</v>
      </c>
      <c r="R2504" s="162">
        <v>62</v>
      </c>
    </row>
    <row r="2505" spans="1:18" x14ac:dyDescent="0.25">
      <c r="A2505" t="s">
        <v>1374</v>
      </c>
      <c r="B2505" s="158">
        <f>VLOOKUP(Tabla14[[#This Row],[id]],Tabla2[],'aux buscarv'!B$1,FALSE)</f>
        <v>45061</v>
      </c>
      <c r="C2505" s="159">
        <f>VLOOKUP(Tabla14[[#This Row],[id]],Tabla2[],'aux buscarv'!C$1,FALSE)</f>
        <v>15</v>
      </c>
      <c r="D2505" s="159">
        <f>VLOOKUP(Tabla14[[#This Row],[id]],Tabla2[],'aux buscarv'!D$1,FALSE)</f>
        <v>5</v>
      </c>
      <c r="E2505" s="159">
        <f>VLOOKUP(Tabla14[[#This Row],[id]],Tabla2[],'aux buscarv'!E$1,FALSE)</f>
        <v>2023</v>
      </c>
      <c r="F2505" s="159">
        <f>VLOOKUP(Tabla14[[#This Row],[id]],Tabla2[],'aux buscarv'!F$1,FALSE)</f>
        <v>21</v>
      </c>
      <c r="G2505" s="159" t="str">
        <f>VLOOKUP(Tabla14[[#This Row],[id]],Tabla2[],'aux buscarv'!G$1,FALSE)</f>
        <v>DAPPTE</v>
      </c>
      <c r="H2505" s="159" t="str">
        <f>VLOOKUP(Tabla14[[#This Row],[id]],Tabla2[],'aux buscarv'!H$1,FALSE)</f>
        <v>CABA</v>
      </c>
      <c r="I2505" s="159">
        <f>VLOOKUP(Tabla14[[#This Row],[id]],Tabla2[],'aux buscarv'!I$1,FALSE)</f>
        <v>124</v>
      </c>
      <c r="J2505" s="159" t="str">
        <f>VLOOKUP(Tabla14[[#This Row],[id]],Tabla2[],'aux buscarv'!J$1,FALSE)</f>
        <v>COMUNA 1</v>
      </c>
      <c r="K2505" s="159" t="str">
        <f>VLOOKUP(Tabla14[[#This Row],[id]],Tabla2[],'aux buscarv'!K$1,FALSE)</f>
        <v>MONSERRAT</v>
      </c>
      <c r="L2505" s="159" t="str">
        <f>VLOOKUP(Tabla14[[#This Row],[id]],Tabla2[],'aux buscarv'!L$1,FALSE)</f>
        <v>JEFATURA DE GABINETE</v>
      </c>
      <c r="M2505" s="159" t="str">
        <f>VLOOKUP(Tabla14[[#This Row],[id]],Tabla2[],'aux buscarv'!M$1,FALSE)</f>
        <v>AV GRAL J A ROCA 782</v>
      </c>
      <c r="N2505" s="160" t="str">
        <f>VLOOKUP(Tabla14[[#This Row],[id]],Tabla2[],'aux buscarv'!N$1,FALSE)</f>
        <v>https://goo.gl/maps/avpYtwfJVVB3iHJ37</v>
      </c>
      <c r="O2505" t="s">
        <v>109</v>
      </c>
      <c r="P2505" s="161" t="s">
        <v>110</v>
      </c>
      <c r="Q2505" t="s">
        <v>112</v>
      </c>
      <c r="R2505" s="162">
        <v>179</v>
      </c>
    </row>
    <row r="2506" spans="1:18" x14ac:dyDescent="0.25">
      <c r="A2506" t="s">
        <v>1374</v>
      </c>
      <c r="B2506" s="158">
        <f>VLOOKUP(Tabla14[[#This Row],[id]],Tabla2[],'aux buscarv'!B$1,FALSE)</f>
        <v>45061</v>
      </c>
      <c r="C2506" s="159">
        <f>VLOOKUP(Tabla14[[#This Row],[id]],Tabla2[],'aux buscarv'!C$1,FALSE)</f>
        <v>15</v>
      </c>
      <c r="D2506" s="159">
        <f>VLOOKUP(Tabla14[[#This Row],[id]],Tabla2[],'aux buscarv'!D$1,FALSE)</f>
        <v>5</v>
      </c>
      <c r="E2506" s="159">
        <f>VLOOKUP(Tabla14[[#This Row],[id]],Tabla2[],'aux buscarv'!E$1,FALSE)</f>
        <v>2023</v>
      </c>
      <c r="F2506" s="159">
        <f>VLOOKUP(Tabla14[[#This Row],[id]],Tabla2[],'aux buscarv'!F$1,FALSE)</f>
        <v>21</v>
      </c>
      <c r="G2506" s="159" t="str">
        <f>VLOOKUP(Tabla14[[#This Row],[id]],Tabla2[],'aux buscarv'!G$1,FALSE)</f>
        <v>DAPPTE</v>
      </c>
      <c r="H2506" s="159" t="str">
        <f>VLOOKUP(Tabla14[[#This Row],[id]],Tabla2[],'aux buscarv'!H$1,FALSE)</f>
        <v>CABA</v>
      </c>
      <c r="I2506" s="159">
        <f>VLOOKUP(Tabla14[[#This Row],[id]],Tabla2[],'aux buscarv'!I$1,FALSE)</f>
        <v>124</v>
      </c>
      <c r="J2506" s="159" t="str">
        <f>VLOOKUP(Tabla14[[#This Row],[id]],Tabla2[],'aux buscarv'!J$1,FALSE)</f>
        <v>COMUNA 1</v>
      </c>
      <c r="K2506" s="159" t="str">
        <f>VLOOKUP(Tabla14[[#This Row],[id]],Tabla2[],'aux buscarv'!K$1,FALSE)</f>
        <v>MONSERRAT</v>
      </c>
      <c r="L2506" s="159" t="str">
        <f>VLOOKUP(Tabla14[[#This Row],[id]],Tabla2[],'aux buscarv'!L$1,FALSE)</f>
        <v>JEFATURA DE GABINETE</v>
      </c>
      <c r="M2506" s="159" t="str">
        <f>VLOOKUP(Tabla14[[#This Row],[id]],Tabla2[],'aux buscarv'!M$1,FALSE)</f>
        <v>AV GRAL J A ROCA 782</v>
      </c>
      <c r="N2506" s="160" t="str">
        <f>VLOOKUP(Tabla14[[#This Row],[id]],Tabla2[],'aux buscarv'!N$1,FALSE)</f>
        <v>https://goo.gl/maps/avpYtwfJVVB3iHJ37</v>
      </c>
      <c r="O2506" t="s">
        <v>109</v>
      </c>
      <c r="P2506" s="161" t="s">
        <v>113</v>
      </c>
      <c r="Q2506" t="s">
        <v>112</v>
      </c>
      <c r="R2506" s="162">
        <v>22</v>
      </c>
    </row>
    <row r="2507" spans="1:18" x14ac:dyDescent="0.25">
      <c r="A2507" t="s">
        <v>1292</v>
      </c>
      <c r="B2507" s="158">
        <f>VLOOKUP(Tabla14[[#This Row],[id]],Tabla2[],'aux buscarv'!B$1,FALSE)</f>
        <v>45054</v>
      </c>
      <c r="C2507" s="159">
        <f>VLOOKUP(Tabla14[[#This Row],[id]],Tabla2[],'aux buscarv'!C$1,FALSE)</f>
        <v>8</v>
      </c>
      <c r="D2507" s="159">
        <f>VLOOKUP(Tabla14[[#This Row],[id]],Tabla2[],'aux buscarv'!D$1,FALSE)</f>
        <v>5</v>
      </c>
      <c r="E2507" s="159">
        <f>VLOOKUP(Tabla14[[#This Row],[id]],Tabla2[],'aux buscarv'!E$1,FALSE)</f>
        <v>2023</v>
      </c>
      <c r="F2507" s="159">
        <f>VLOOKUP(Tabla14[[#This Row],[id]],Tabla2[],'aux buscarv'!F$1,FALSE)</f>
        <v>20</v>
      </c>
      <c r="G2507" s="159" t="str">
        <f>VLOOKUP(Tabla14[[#This Row],[id]],Tabla2[],'aux buscarv'!G$1,FALSE)</f>
        <v>CARPAS SALUDABLES</v>
      </c>
      <c r="H2507" s="159" t="str">
        <f>VLOOKUP(Tabla14[[#This Row],[id]],Tabla2[],'aux buscarv'!H$1,FALSE)</f>
        <v>BUENOS AIRES</v>
      </c>
      <c r="I2507" s="159">
        <f>VLOOKUP(Tabla14[[#This Row],[id]],Tabla2[],'aux buscarv'!I$1,FALSE)</f>
        <v>115</v>
      </c>
      <c r="J2507" s="159" t="str">
        <f>VLOOKUP(Tabla14[[#This Row],[id]],Tabla2[],'aux buscarv'!J$1,FALSE)</f>
        <v>TANDIL/ MAR DEL PLATA</v>
      </c>
      <c r="K2507" s="159" t="str">
        <f>VLOOKUP(Tabla14[[#This Row],[id]],Tabla2[],'aux buscarv'!K$1,FALSE)</f>
        <v>-</v>
      </c>
      <c r="L2507" s="159" t="str">
        <f>VLOOKUP(Tabla14[[#This Row],[id]],Tabla2[],'aux buscarv'!L$1,FALSE)</f>
        <v>-</v>
      </c>
      <c r="M2507" s="159" t="str">
        <f>VLOOKUP(Tabla14[[#This Row],[id]],Tabla2[],'aux buscarv'!M$1,FALSE)</f>
        <v>-</v>
      </c>
      <c r="N2507" s="160" t="str">
        <f>VLOOKUP(Tabla14[[#This Row],[id]],Tabla2[],'aux buscarv'!N$1,FALSE)</f>
        <v>-</v>
      </c>
      <c r="O2507" t="s">
        <v>109</v>
      </c>
      <c r="P2507" s="161" t="s">
        <v>110</v>
      </c>
      <c r="Q2507" t="s">
        <v>111</v>
      </c>
      <c r="R2507" s="162">
        <v>69</v>
      </c>
    </row>
    <row r="2508" spans="1:18" x14ac:dyDescent="0.25">
      <c r="A2508" t="s">
        <v>1292</v>
      </c>
      <c r="B2508" s="158">
        <f>VLOOKUP(Tabla14[[#This Row],[id]],Tabla2[],'aux buscarv'!B$1,FALSE)</f>
        <v>45054</v>
      </c>
      <c r="C2508" s="159">
        <f>VLOOKUP(Tabla14[[#This Row],[id]],Tabla2[],'aux buscarv'!C$1,FALSE)</f>
        <v>8</v>
      </c>
      <c r="D2508" s="159">
        <f>VLOOKUP(Tabla14[[#This Row],[id]],Tabla2[],'aux buscarv'!D$1,FALSE)</f>
        <v>5</v>
      </c>
      <c r="E2508" s="159">
        <f>VLOOKUP(Tabla14[[#This Row],[id]],Tabla2[],'aux buscarv'!E$1,FALSE)</f>
        <v>2023</v>
      </c>
      <c r="F2508" s="159">
        <f>VLOOKUP(Tabla14[[#This Row],[id]],Tabla2[],'aux buscarv'!F$1,FALSE)</f>
        <v>20</v>
      </c>
      <c r="G2508" s="159" t="str">
        <f>VLOOKUP(Tabla14[[#This Row],[id]],Tabla2[],'aux buscarv'!G$1,FALSE)</f>
        <v>CARPAS SALUDABLES</v>
      </c>
      <c r="H2508" s="159" t="str">
        <f>VLOOKUP(Tabla14[[#This Row],[id]],Tabla2[],'aux buscarv'!H$1,FALSE)</f>
        <v>BUENOS AIRES</v>
      </c>
      <c r="I2508" s="159">
        <f>VLOOKUP(Tabla14[[#This Row],[id]],Tabla2[],'aux buscarv'!I$1,FALSE)</f>
        <v>115</v>
      </c>
      <c r="J2508" s="159" t="str">
        <f>VLOOKUP(Tabla14[[#This Row],[id]],Tabla2[],'aux buscarv'!J$1,FALSE)</f>
        <v>TANDIL/ MAR DEL PLATA</v>
      </c>
      <c r="K2508" s="159" t="str">
        <f>VLOOKUP(Tabla14[[#This Row],[id]],Tabla2[],'aux buscarv'!K$1,FALSE)</f>
        <v>-</v>
      </c>
      <c r="L2508" s="159" t="str">
        <f>VLOOKUP(Tabla14[[#This Row],[id]],Tabla2[],'aux buscarv'!L$1,FALSE)</f>
        <v>-</v>
      </c>
      <c r="M2508" s="159" t="str">
        <f>VLOOKUP(Tabla14[[#This Row],[id]],Tabla2[],'aux buscarv'!M$1,FALSE)</f>
        <v>-</v>
      </c>
      <c r="N2508" s="160" t="str">
        <f>VLOOKUP(Tabla14[[#This Row],[id]],Tabla2[],'aux buscarv'!N$1,FALSE)</f>
        <v>-</v>
      </c>
      <c r="O2508" t="s">
        <v>109</v>
      </c>
      <c r="P2508" s="161" t="s">
        <v>110</v>
      </c>
      <c r="Q2508" t="s">
        <v>112</v>
      </c>
      <c r="R2508" s="162">
        <v>122</v>
      </c>
    </row>
    <row r="2509" spans="1:18" x14ac:dyDescent="0.25">
      <c r="A2509" t="s">
        <v>1292</v>
      </c>
      <c r="B2509" s="158">
        <f>VLOOKUP(Tabla14[[#This Row],[id]],Tabla2[],'aux buscarv'!B$1,FALSE)</f>
        <v>45054</v>
      </c>
      <c r="C2509" s="159">
        <f>VLOOKUP(Tabla14[[#This Row],[id]],Tabla2[],'aux buscarv'!C$1,FALSE)</f>
        <v>8</v>
      </c>
      <c r="D2509" s="159">
        <f>VLOOKUP(Tabla14[[#This Row],[id]],Tabla2[],'aux buscarv'!D$1,FALSE)</f>
        <v>5</v>
      </c>
      <c r="E2509" s="159">
        <f>VLOOKUP(Tabla14[[#This Row],[id]],Tabla2[],'aux buscarv'!E$1,FALSE)</f>
        <v>2023</v>
      </c>
      <c r="F2509" s="159">
        <f>VLOOKUP(Tabla14[[#This Row],[id]],Tabla2[],'aux buscarv'!F$1,FALSE)</f>
        <v>20</v>
      </c>
      <c r="G2509" s="159" t="str">
        <f>VLOOKUP(Tabla14[[#This Row],[id]],Tabla2[],'aux buscarv'!G$1,FALSE)</f>
        <v>CARPAS SALUDABLES</v>
      </c>
      <c r="H2509" s="159" t="str">
        <f>VLOOKUP(Tabla14[[#This Row],[id]],Tabla2[],'aux buscarv'!H$1,FALSE)</f>
        <v>BUENOS AIRES</v>
      </c>
      <c r="I2509" s="159">
        <f>VLOOKUP(Tabla14[[#This Row],[id]],Tabla2[],'aux buscarv'!I$1,FALSE)</f>
        <v>115</v>
      </c>
      <c r="J2509" s="159" t="str">
        <f>VLOOKUP(Tabla14[[#This Row],[id]],Tabla2[],'aux buscarv'!J$1,FALSE)</f>
        <v>TANDIL/ MAR DEL PLATA</v>
      </c>
      <c r="K2509" s="159" t="str">
        <f>VLOOKUP(Tabla14[[#This Row],[id]],Tabla2[],'aux buscarv'!K$1,FALSE)</f>
        <v>-</v>
      </c>
      <c r="L2509" s="159" t="str">
        <f>VLOOKUP(Tabla14[[#This Row],[id]],Tabla2[],'aux buscarv'!L$1,FALSE)</f>
        <v>-</v>
      </c>
      <c r="M2509" s="159" t="str">
        <f>VLOOKUP(Tabla14[[#This Row],[id]],Tabla2[],'aux buscarv'!M$1,FALSE)</f>
        <v>-</v>
      </c>
      <c r="N2509" s="160" t="str">
        <f>VLOOKUP(Tabla14[[#This Row],[id]],Tabla2[],'aux buscarv'!N$1,FALSE)</f>
        <v>-</v>
      </c>
      <c r="O2509" t="s">
        <v>109</v>
      </c>
      <c r="P2509" s="161" t="s">
        <v>113</v>
      </c>
      <c r="Q2509" t="s">
        <v>112</v>
      </c>
      <c r="R2509" s="162">
        <v>27</v>
      </c>
    </row>
    <row r="2510" spans="1:18" x14ac:dyDescent="0.25">
      <c r="A2510" t="s">
        <v>1292</v>
      </c>
      <c r="B2510" s="158">
        <f>VLOOKUP(Tabla14[[#This Row],[id]],Tabla2[],'aux buscarv'!B$1,FALSE)</f>
        <v>45054</v>
      </c>
      <c r="C2510" s="159">
        <f>VLOOKUP(Tabla14[[#This Row],[id]],Tabla2[],'aux buscarv'!C$1,FALSE)</f>
        <v>8</v>
      </c>
      <c r="D2510" s="159">
        <f>VLOOKUP(Tabla14[[#This Row],[id]],Tabla2[],'aux buscarv'!D$1,FALSE)</f>
        <v>5</v>
      </c>
      <c r="E2510" s="159">
        <f>VLOOKUP(Tabla14[[#This Row],[id]],Tabla2[],'aux buscarv'!E$1,FALSE)</f>
        <v>2023</v>
      </c>
      <c r="F2510" s="159">
        <f>VLOOKUP(Tabla14[[#This Row],[id]],Tabla2[],'aux buscarv'!F$1,FALSE)</f>
        <v>20</v>
      </c>
      <c r="G2510" s="159" t="str">
        <f>VLOOKUP(Tabla14[[#This Row],[id]],Tabla2[],'aux buscarv'!G$1,FALSE)</f>
        <v>CARPAS SALUDABLES</v>
      </c>
      <c r="H2510" s="159" t="str">
        <f>VLOOKUP(Tabla14[[#This Row],[id]],Tabla2[],'aux buscarv'!H$1,FALSE)</f>
        <v>BUENOS AIRES</v>
      </c>
      <c r="I2510" s="159">
        <f>VLOOKUP(Tabla14[[#This Row],[id]],Tabla2[],'aux buscarv'!I$1,FALSE)</f>
        <v>115</v>
      </c>
      <c r="J2510" s="159" t="str">
        <f>VLOOKUP(Tabla14[[#This Row],[id]],Tabla2[],'aux buscarv'!J$1,FALSE)</f>
        <v>TANDIL/ MAR DEL PLATA</v>
      </c>
      <c r="K2510" s="159" t="str">
        <f>VLOOKUP(Tabla14[[#This Row],[id]],Tabla2[],'aux buscarv'!K$1,FALSE)</f>
        <v>-</v>
      </c>
      <c r="L2510" s="159" t="str">
        <f>VLOOKUP(Tabla14[[#This Row],[id]],Tabla2[],'aux buscarv'!L$1,FALSE)</f>
        <v>-</v>
      </c>
      <c r="M2510" s="159" t="str">
        <f>VLOOKUP(Tabla14[[#This Row],[id]],Tabla2[],'aux buscarv'!M$1,FALSE)</f>
        <v>-</v>
      </c>
      <c r="N2510" s="160" t="str">
        <f>VLOOKUP(Tabla14[[#This Row],[id]],Tabla2[],'aux buscarv'!N$1,FALSE)</f>
        <v>-</v>
      </c>
      <c r="O2510" t="s">
        <v>114</v>
      </c>
      <c r="P2510" s="161" t="s">
        <v>123</v>
      </c>
      <c r="Q2510" t="s">
        <v>111</v>
      </c>
      <c r="R2510" s="162">
        <v>38</v>
      </c>
    </row>
    <row r="2511" spans="1:18" x14ac:dyDescent="0.25">
      <c r="A2511" t="s">
        <v>1270</v>
      </c>
      <c r="B2511" s="158">
        <f>VLOOKUP(Tabla14[[#This Row],[id]],Tabla2[],'aux buscarv'!B$1,FALSE)</f>
        <v>45058</v>
      </c>
      <c r="C2511" s="159">
        <f>VLOOKUP(Tabla14[[#This Row],[id]],Tabla2[],'aux buscarv'!C$1,FALSE)</f>
        <v>12</v>
      </c>
      <c r="D2511" s="159">
        <f>VLOOKUP(Tabla14[[#This Row],[id]],Tabla2[],'aux buscarv'!D$1,FALSE)</f>
        <v>5</v>
      </c>
      <c r="E2511" s="159">
        <f>VLOOKUP(Tabla14[[#This Row],[id]],Tabla2[],'aux buscarv'!E$1,FALSE)</f>
        <v>2023</v>
      </c>
      <c r="F2511" s="159">
        <f>VLOOKUP(Tabla14[[#This Row],[id]],Tabla2[],'aux buscarv'!F$1,FALSE)</f>
        <v>20</v>
      </c>
      <c r="G2511" s="159" t="str">
        <f>VLOOKUP(Tabla14[[#This Row],[id]],Tabla2[],'aux buscarv'!G$1,FALSE)</f>
        <v>ESTAR</v>
      </c>
      <c r="H2511" s="159" t="str">
        <f>VLOOKUP(Tabla14[[#This Row],[id]],Tabla2[],'aux buscarv'!H$1,FALSE)</f>
        <v>BUENOS AIRES</v>
      </c>
      <c r="I2511" s="159">
        <f>VLOOKUP(Tabla14[[#This Row],[id]],Tabla2[],'aux buscarv'!I$1,FALSE)</f>
        <v>111</v>
      </c>
      <c r="J2511" s="159" t="str">
        <f>VLOOKUP(Tabla14[[#This Row],[id]],Tabla2[],'aux buscarv'!J$1,FALSE)</f>
        <v>PRESIDENTE PERON</v>
      </c>
      <c r="K2511" s="159" t="str">
        <f>VLOOKUP(Tabla14[[#This Row],[id]],Tabla2[],'aux buscarv'!K$1,FALSE)</f>
        <v>GUERNICA</v>
      </c>
      <c r="L2511" s="159" t="str">
        <f>VLOOKUP(Tabla14[[#This Row],[id]],Tabla2[],'aux buscarv'!L$1,FALSE)</f>
        <v>PLAZA LA H</v>
      </c>
      <c r="M2511" s="159" t="str">
        <f>VLOOKUP(Tabla14[[#This Row],[id]],Tabla2[],'aux buscarv'!M$1,FALSE)</f>
        <v>AV CRISOLOGO LARRALDE Y AV 37</v>
      </c>
      <c r="N2511" s="160" t="str">
        <f>VLOOKUP(Tabla14[[#This Row],[id]],Tabla2[],'aux buscarv'!N$1,FALSE)</f>
        <v>https://maps.app.goo.gl/7jKv6UEVRaKwdFAP6</v>
      </c>
      <c r="O2511" t="s">
        <v>109</v>
      </c>
      <c r="P2511" s="161" t="s">
        <v>110</v>
      </c>
      <c r="Q2511" t="s">
        <v>111</v>
      </c>
      <c r="R2511" s="162">
        <v>47</v>
      </c>
    </row>
    <row r="2512" spans="1:18" x14ac:dyDescent="0.25">
      <c r="A2512" t="s">
        <v>1270</v>
      </c>
      <c r="B2512" s="158">
        <f>VLOOKUP(Tabla14[[#This Row],[id]],Tabla2[],'aux buscarv'!B$1,FALSE)</f>
        <v>45058</v>
      </c>
      <c r="C2512" s="159">
        <f>VLOOKUP(Tabla14[[#This Row],[id]],Tabla2[],'aux buscarv'!C$1,FALSE)</f>
        <v>12</v>
      </c>
      <c r="D2512" s="159">
        <f>VLOOKUP(Tabla14[[#This Row],[id]],Tabla2[],'aux buscarv'!D$1,FALSE)</f>
        <v>5</v>
      </c>
      <c r="E2512" s="159">
        <f>VLOOKUP(Tabla14[[#This Row],[id]],Tabla2[],'aux buscarv'!E$1,FALSE)</f>
        <v>2023</v>
      </c>
      <c r="F2512" s="159">
        <f>VLOOKUP(Tabla14[[#This Row],[id]],Tabla2[],'aux buscarv'!F$1,FALSE)</f>
        <v>20</v>
      </c>
      <c r="G2512" s="159" t="str">
        <f>VLOOKUP(Tabla14[[#This Row],[id]],Tabla2[],'aux buscarv'!G$1,FALSE)</f>
        <v>ESTAR</v>
      </c>
      <c r="H2512" s="159" t="str">
        <f>VLOOKUP(Tabla14[[#This Row],[id]],Tabla2[],'aux buscarv'!H$1,FALSE)</f>
        <v>BUENOS AIRES</v>
      </c>
      <c r="I2512" s="159">
        <f>VLOOKUP(Tabla14[[#This Row],[id]],Tabla2[],'aux buscarv'!I$1,FALSE)</f>
        <v>111</v>
      </c>
      <c r="J2512" s="159" t="str">
        <f>VLOOKUP(Tabla14[[#This Row],[id]],Tabla2[],'aux buscarv'!J$1,FALSE)</f>
        <v>PRESIDENTE PERON</v>
      </c>
      <c r="K2512" s="159" t="str">
        <f>VLOOKUP(Tabla14[[#This Row],[id]],Tabla2[],'aux buscarv'!K$1,FALSE)</f>
        <v>GUERNICA</v>
      </c>
      <c r="L2512" s="159" t="str">
        <f>VLOOKUP(Tabla14[[#This Row],[id]],Tabla2[],'aux buscarv'!L$1,FALSE)</f>
        <v>PLAZA LA H</v>
      </c>
      <c r="M2512" s="159" t="str">
        <f>VLOOKUP(Tabla14[[#This Row],[id]],Tabla2[],'aux buscarv'!M$1,FALSE)</f>
        <v>AV CRISOLOGO LARRALDE Y AV 37</v>
      </c>
      <c r="N2512" s="160" t="str">
        <f>VLOOKUP(Tabla14[[#This Row],[id]],Tabla2[],'aux buscarv'!N$1,FALSE)</f>
        <v>https://maps.app.goo.gl/7jKv6UEVRaKwdFAP6</v>
      </c>
      <c r="O2512" t="s">
        <v>109</v>
      </c>
      <c r="P2512" s="161" t="s">
        <v>110</v>
      </c>
      <c r="Q2512" t="s">
        <v>112</v>
      </c>
      <c r="R2512" s="162">
        <v>104</v>
      </c>
    </row>
    <row r="2513" spans="1:18" x14ac:dyDescent="0.25">
      <c r="A2513" t="s">
        <v>1270</v>
      </c>
      <c r="B2513" s="158">
        <f>VLOOKUP(Tabla14[[#This Row],[id]],Tabla2[],'aux buscarv'!B$1,FALSE)</f>
        <v>45058</v>
      </c>
      <c r="C2513" s="159">
        <f>VLOOKUP(Tabla14[[#This Row],[id]],Tabla2[],'aux buscarv'!C$1,FALSE)</f>
        <v>12</v>
      </c>
      <c r="D2513" s="159">
        <f>VLOOKUP(Tabla14[[#This Row],[id]],Tabla2[],'aux buscarv'!D$1,FALSE)</f>
        <v>5</v>
      </c>
      <c r="E2513" s="159">
        <f>VLOOKUP(Tabla14[[#This Row],[id]],Tabla2[],'aux buscarv'!E$1,FALSE)</f>
        <v>2023</v>
      </c>
      <c r="F2513" s="159">
        <f>VLOOKUP(Tabla14[[#This Row],[id]],Tabla2[],'aux buscarv'!F$1,FALSE)</f>
        <v>20</v>
      </c>
      <c r="G2513" s="159" t="str">
        <f>VLOOKUP(Tabla14[[#This Row],[id]],Tabla2[],'aux buscarv'!G$1,FALSE)</f>
        <v>ESTAR</v>
      </c>
      <c r="H2513" s="159" t="str">
        <f>VLOOKUP(Tabla14[[#This Row],[id]],Tabla2[],'aux buscarv'!H$1,FALSE)</f>
        <v>BUENOS AIRES</v>
      </c>
      <c r="I2513" s="159">
        <f>VLOOKUP(Tabla14[[#This Row],[id]],Tabla2[],'aux buscarv'!I$1,FALSE)</f>
        <v>111</v>
      </c>
      <c r="J2513" s="159" t="str">
        <f>VLOOKUP(Tabla14[[#This Row],[id]],Tabla2[],'aux buscarv'!J$1,FALSE)</f>
        <v>PRESIDENTE PERON</v>
      </c>
      <c r="K2513" s="159" t="str">
        <f>VLOOKUP(Tabla14[[#This Row],[id]],Tabla2[],'aux buscarv'!K$1,FALSE)</f>
        <v>GUERNICA</v>
      </c>
      <c r="L2513" s="159" t="str">
        <f>VLOOKUP(Tabla14[[#This Row],[id]],Tabla2[],'aux buscarv'!L$1,FALSE)</f>
        <v>PLAZA LA H</v>
      </c>
      <c r="M2513" s="159" t="str">
        <f>VLOOKUP(Tabla14[[#This Row],[id]],Tabla2[],'aux buscarv'!M$1,FALSE)</f>
        <v>AV CRISOLOGO LARRALDE Y AV 37</v>
      </c>
      <c r="N2513" s="160" t="str">
        <f>VLOOKUP(Tabla14[[#This Row],[id]],Tabla2[],'aux buscarv'!N$1,FALSE)</f>
        <v>https://maps.app.goo.gl/7jKv6UEVRaKwdFAP6</v>
      </c>
      <c r="O2513" t="s">
        <v>109</v>
      </c>
      <c r="P2513" s="161" t="s">
        <v>110</v>
      </c>
      <c r="Q2513" t="s">
        <v>120</v>
      </c>
      <c r="R2513" s="162">
        <v>11</v>
      </c>
    </row>
    <row r="2514" spans="1:18" x14ac:dyDescent="0.25">
      <c r="A2514" t="s">
        <v>1270</v>
      </c>
      <c r="B2514" s="158">
        <f>VLOOKUP(Tabla14[[#This Row],[id]],Tabla2[],'aux buscarv'!B$1,FALSE)</f>
        <v>45058</v>
      </c>
      <c r="C2514" s="159">
        <f>VLOOKUP(Tabla14[[#This Row],[id]],Tabla2[],'aux buscarv'!C$1,FALSE)</f>
        <v>12</v>
      </c>
      <c r="D2514" s="159">
        <f>VLOOKUP(Tabla14[[#This Row],[id]],Tabla2[],'aux buscarv'!D$1,FALSE)</f>
        <v>5</v>
      </c>
      <c r="E2514" s="159">
        <f>VLOOKUP(Tabla14[[#This Row],[id]],Tabla2[],'aux buscarv'!E$1,FALSE)</f>
        <v>2023</v>
      </c>
      <c r="F2514" s="159">
        <f>VLOOKUP(Tabla14[[#This Row],[id]],Tabla2[],'aux buscarv'!F$1,FALSE)</f>
        <v>20</v>
      </c>
      <c r="G2514" s="159" t="str">
        <f>VLOOKUP(Tabla14[[#This Row],[id]],Tabla2[],'aux buscarv'!G$1,FALSE)</f>
        <v>ESTAR</v>
      </c>
      <c r="H2514" s="159" t="str">
        <f>VLOOKUP(Tabla14[[#This Row],[id]],Tabla2[],'aux buscarv'!H$1,FALSE)</f>
        <v>BUENOS AIRES</v>
      </c>
      <c r="I2514" s="159">
        <f>VLOOKUP(Tabla14[[#This Row],[id]],Tabla2[],'aux buscarv'!I$1,FALSE)</f>
        <v>111</v>
      </c>
      <c r="J2514" s="159" t="str">
        <f>VLOOKUP(Tabla14[[#This Row],[id]],Tabla2[],'aux buscarv'!J$1,FALSE)</f>
        <v>PRESIDENTE PERON</v>
      </c>
      <c r="K2514" s="159" t="str">
        <f>VLOOKUP(Tabla14[[#This Row],[id]],Tabla2[],'aux buscarv'!K$1,FALSE)</f>
        <v>GUERNICA</v>
      </c>
      <c r="L2514" s="159" t="str">
        <f>VLOOKUP(Tabla14[[#This Row],[id]],Tabla2[],'aux buscarv'!L$1,FALSE)</f>
        <v>PLAZA LA H</v>
      </c>
      <c r="M2514" s="159" t="str">
        <f>VLOOKUP(Tabla14[[#This Row],[id]],Tabla2[],'aux buscarv'!M$1,FALSE)</f>
        <v>AV CRISOLOGO LARRALDE Y AV 37</v>
      </c>
      <c r="N2514" s="160" t="str">
        <f>VLOOKUP(Tabla14[[#This Row],[id]],Tabla2[],'aux buscarv'!N$1,FALSE)</f>
        <v>https://maps.app.goo.gl/7jKv6UEVRaKwdFAP6</v>
      </c>
      <c r="O2514" t="s">
        <v>109</v>
      </c>
      <c r="P2514" s="161" t="s">
        <v>110</v>
      </c>
      <c r="Q2514" t="s">
        <v>121</v>
      </c>
      <c r="R2514" s="162">
        <v>12</v>
      </c>
    </row>
    <row r="2515" spans="1:18" x14ac:dyDescent="0.25">
      <c r="A2515" t="s">
        <v>1270</v>
      </c>
      <c r="B2515" s="158">
        <f>VLOOKUP(Tabla14[[#This Row],[id]],Tabla2[],'aux buscarv'!B$1,FALSE)</f>
        <v>45058</v>
      </c>
      <c r="C2515" s="159">
        <f>VLOOKUP(Tabla14[[#This Row],[id]],Tabla2[],'aux buscarv'!C$1,FALSE)</f>
        <v>12</v>
      </c>
      <c r="D2515" s="159">
        <f>VLOOKUP(Tabla14[[#This Row],[id]],Tabla2[],'aux buscarv'!D$1,FALSE)</f>
        <v>5</v>
      </c>
      <c r="E2515" s="159">
        <f>VLOOKUP(Tabla14[[#This Row],[id]],Tabla2[],'aux buscarv'!E$1,FALSE)</f>
        <v>2023</v>
      </c>
      <c r="F2515" s="159">
        <f>VLOOKUP(Tabla14[[#This Row],[id]],Tabla2[],'aux buscarv'!F$1,FALSE)</f>
        <v>20</v>
      </c>
      <c r="G2515" s="159" t="str">
        <f>VLOOKUP(Tabla14[[#This Row],[id]],Tabla2[],'aux buscarv'!G$1,FALSE)</f>
        <v>ESTAR</v>
      </c>
      <c r="H2515" s="159" t="str">
        <f>VLOOKUP(Tabla14[[#This Row],[id]],Tabla2[],'aux buscarv'!H$1,FALSE)</f>
        <v>BUENOS AIRES</v>
      </c>
      <c r="I2515" s="159">
        <f>VLOOKUP(Tabla14[[#This Row],[id]],Tabla2[],'aux buscarv'!I$1,FALSE)</f>
        <v>111</v>
      </c>
      <c r="J2515" s="159" t="str">
        <f>VLOOKUP(Tabla14[[#This Row],[id]],Tabla2[],'aux buscarv'!J$1,FALSE)</f>
        <v>PRESIDENTE PERON</v>
      </c>
      <c r="K2515" s="159" t="str">
        <f>VLOOKUP(Tabla14[[#This Row],[id]],Tabla2[],'aux buscarv'!K$1,FALSE)</f>
        <v>GUERNICA</v>
      </c>
      <c r="L2515" s="159" t="str">
        <f>VLOOKUP(Tabla14[[#This Row],[id]],Tabla2[],'aux buscarv'!L$1,FALSE)</f>
        <v>PLAZA LA H</v>
      </c>
      <c r="M2515" s="159" t="str">
        <f>VLOOKUP(Tabla14[[#This Row],[id]],Tabla2[],'aux buscarv'!M$1,FALSE)</f>
        <v>AV CRISOLOGO LARRALDE Y AV 37</v>
      </c>
      <c r="N2515" s="160" t="str">
        <f>VLOOKUP(Tabla14[[#This Row],[id]],Tabla2[],'aux buscarv'!N$1,FALSE)</f>
        <v>https://maps.app.goo.gl/7jKv6UEVRaKwdFAP6</v>
      </c>
      <c r="O2515" t="s">
        <v>109</v>
      </c>
      <c r="P2515" s="161" t="s">
        <v>113</v>
      </c>
      <c r="Q2515" t="s">
        <v>112</v>
      </c>
      <c r="R2515" s="162">
        <v>17</v>
      </c>
    </row>
    <row r="2516" spans="1:18" x14ac:dyDescent="0.25">
      <c r="A2516" t="s">
        <v>1270</v>
      </c>
      <c r="B2516" s="158">
        <f>VLOOKUP(Tabla14[[#This Row],[id]],Tabla2[],'aux buscarv'!B$1,FALSE)</f>
        <v>45058</v>
      </c>
      <c r="C2516" s="159">
        <f>VLOOKUP(Tabla14[[#This Row],[id]],Tabla2[],'aux buscarv'!C$1,FALSE)</f>
        <v>12</v>
      </c>
      <c r="D2516" s="159">
        <f>VLOOKUP(Tabla14[[#This Row],[id]],Tabla2[],'aux buscarv'!D$1,FALSE)</f>
        <v>5</v>
      </c>
      <c r="E2516" s="159">
        <f>VLOOKUP(Tabla14[[#This Row],[id]],Tabla2[],'aux buscarv'!E$1,FALSE)</f>
        <v>2023</v>
      </c>
      <c r="F2516" s="159">
        <f>VLOOKUP(Tabla14[[#This Row],[id]],Tabla2[],'aux buscarv'!F$1,FALSE)</f>
        <v>20</v>
      </c>
      <c r="G2516" s="159" t="str">
        <f>VLOOKUP(Tabla14[[#This Row],[id]],Tabla2[],'aux buscarv'!G$1,FALSE)</f>
        <v>ESTAR</v>
      </c>
      <c r="H2516" s="159" t="str">
        <f>VLOOKUP(Tabla14[[#This Row],[id]],Tabla2[],'aux buscarv'!H$1,FALSE)</f>
        <v>BUENOS AIRES</v>
      </c>
      <c r="I2516" s="159">
        <f>VLOOKUP(Tabla14[[#This Row],[id]],Tabla2[],'aux buscarv'!I$1,FALSE)</f>
        <v>111</v>
      </c>
      <c r="J2516" s="159" t="str">
        <f>VLOOKUP(Tabla14[[#This Row],[id]],Tabla2[],'aux buscarv'!J$1,FALSE)</f>
        <v>PRESIDENTE PERON</v>
      </c>
      <c r="K2516" s="159" t="str">
        <f>VLOOKUP(Tabla14[[#This Row],[id]],Tabla2[],'aux buscarv'!K$1,FALSE)</f>
        <v>GUERNICA</v>
      </c>
      <c r="L2516" s="159" t="str">
        <f>VLOOKUP(Tabla14[[#This Row],[id]],Tabla2[],'aux buscarv'!L$1,FALSE)</f>
        <v>PLAZA LA H</v>
      </c>
      <c r="M2516" s="159" t="str">
        <f>VLOOKUP(Tabla14[[#This Row],[id]],Tabla2[],'aux buscarv'!M$1,FALSE)</f>
        <v>AV CRISOLOGO LARRALDE Y AV 37</v>
      </c>
      <c r="N2516" s="160" t="str">
        <f>VLOOKUP(Tabla14[[#This Row],[id]],Tabla2[],'aux buscarv'!N$1,FALSE)</f>
        <v>https://maps.app.goo.gl/7jKv6UEVRaKwdFAP6</v>
      </c>
      <c r="O2516" t="s">
        <v>114</v>
      </c>
      <c r="P2516" s="161" t="s">
        <v>115</v>
      </c>
      <c r="Q2516" t="s">
        <v>111</v>
      </c>
      <c r="R2516" s="162">
        <v>21</v>
      </c>
    </row>
    <row r="2517" spans="1:18" x14ac:dyDescent="0.25">
      <c r="A2517" t="s">
        <v>1270</v>
      </c>
      <c r="B2517" s="158">
        <f>VLOOKUP(Tabla14[[#This Row],[id]],Tabla2[],'aux buscarv'!B$1,FALSE)</f>
        <v>45058</v>
      </c>
      <c r="C2517" s="159">
        <f>VLOOKUP(Tabla14[[#This Row],[id]],Tabla2[],'aux buscarv'!C$1,FALSE)</f>
        <v>12</v>
      </c>
      <c r="D2517" s="159">
        <f>VLOOKUP(Tabla14[[#This Row],[id]],Tabla2[],'aux buscarv'!D$1,FALSE)</f>
        <v>5</v>
      </c>
      <c r="E2517" s="159">
        <f>VLOOKUP(Tabla14[[#This Row],[id]],Tabla2[],'aux buscarv'!E$1,FALSE)</f>
        <v>2023</v>
      </c>
      <c r="F2517" s="159">
        <f>VLOOKUP(Tabla14[[#This Row],[id]],Tabla2[],'aux buscarv'!F$1,FALSE)</f>
        <v>20</v>
      </c>
      <c r="G2517" s="159" t="str">
        <f>VLOOKUP(Tabla14[[#This Row],[id]],Tabla2[],'aux buscarv'!G$1,FALSE)</f>
        <v>ESTAR</v>
      </c>
      <c r="H2517" s="159" t="str">
        <f>VLOOKUP(Tabla14[[#This Row],[id]],Tabla2[],'aux buscarv'!H$1,FALSE)</f>
        <v>BUENOS AIRES</v>
      </c>
      <c r="I2517" s="159">
        <f>VLOOKUP(Tabla14[[#This Row],[id]],Tabla2[],'aux buscarv'!I$1,FALSE)</f>
        <v>111</v>
      </c>
      <c r="J2517" s="159" t="str">
        <f>VLOOKUP(Tabla14[[#This Row],[id]],Tabla2[],'aux buscarv'!J$1,FALSE)</f>
        <v>PRESIDENTE PERON</v>
      </c>
      <c r="K2517" s="159" t="str">
        <f>VLOOKUP(Tabla14[[#This Row],[id]],Tabla2[],'aux buscarv'!K$1,FALSE)</f>
        <v>GUERNICA</v>
      </c>
      <c r="L2517" s="159" t="str">
        <f>VLOOKUP(Tabla14[[#This Row],[id]],Tabla2[],'aux buscarv'!L$1,FALSE)</f>
        <v>PLAZA LA H</v>
      </c>
      <c r="M2517" s="159" t="str">
        <f>VLOOKUP(Tabla14[[#This Row],[id]],Tabla2[],'aux buscarv'!M$1,FALSE)</f>
        <v>AV CRISOLOGO LARRALDE Y AV 37</v>
      </c>
      <c r="N2517" s="160" t="str">
        <f>VLOOKUP(Tabla14[[#This Row],[id]],Tabla2[],'aux buscarv'!N$1,FALSE)</f>
        <v>https://maps.app.goo.gl/7jKv6UEVRaKwdFAP6</v>
      </c>
      <c r="O2517" t="s">
        <v>114</v>
      </c>
      <c r="P2517" s="161" t="s">
        <v>123</v>
      </c>
      <c r="Q2517" t="s">
        <v>124</v>
      </c>
      <c r="R2517" s="162">
        <v>5</v>
      </c>
    </row>
    <row r="2518" spans="1:18" x14ac:dyDescent="0.25">
      <c r="A2518" t="s">
        <v>1270</v>
      </c>
      <c r="B2518" s="158">
        <f>VLOOKUP(Tabla14[[#This Row],[id]],Tabla2[],'aux buscarv'!B$1,FALSE)</f>
        <v>45058</v>
      </c>
      <c r="C2518" s="159">
        <f>VLOOKUP(Tabla14[[#This Row],[id]],Tabla2[],'aux buscarv'!C$1,FALSE)</f>
        <v>12</v>
      </c>
      <c r="D2518" s="159">
        <f>VLOOKUP(Tabla14[[#This Row],[id]],Tabla2[],'aux buscarv'!D$1,FALSE)</f>
        <v>5</v>
      </c>
      <c r="E2518" s="159">
        <f>VLOOKUP(Tabla14[[#This Row],[id]],Tabla2[],'aux buscarv'!E$1,FALSE)</f>
        <v>2023</v>
      </c>
      <c r="F2518" s="159">
        <f>VLOOKUP(Tabla14[[#This Row],[id]],Tabla2[],'aux buscarv'!F$1,FALSE)</f>
        <v>20</v>
      </c>
      <c r="G2518" s="159" t="str">
        <f>VLOOKUP(Tabla14[[#This Row],[id]],Tabla2[],'aux buscarv'!G$1,FALSE)</f>
        <v>ESTAR</v>
      </c>
      <c r="H2518" s="159" t="str">
        <f>VLOOKUP(Tabla14[[#This Row],[id]],Tabla2[],'aux buscarv'!H$1,FALSE)</f>
        <v>BUENOS AIRES</v>
      </c>
      <c r="I2518" s="159">
        <f>VLOOKUP(Tabla14[[#This Row],[id]],Tabla2[],'aux buscarv'!I$1,FALSE)</f>
        <v>111</v>
      </c>
      <c r="J2518" s="159" t="str">
        <f>VLOOKUP(Tabla14[[#This Row],[id]],Tabla2[],'aux buscarv'!J$1,FALSE)</f>
        <v>PRESIDENTE PERON</v>
      </c>
      <c r="K2518" s="159" t="str">
        <f>VLOOKUP(Tabla14[[#This Row],[id]],Tabla2[],'aux buscarv'!K$1,FALSE)</f>
        <v>GUERNICA</v>
      </c>
      <c r="L2518" s="159" t="str">
        <f>VLOOKUP(Tabla14[[#This Row],[id]],Tabla2[],'aux buscarv'!L$1,FALSE)</f>
        <v>PLAZA LA H</v>
      </c>
      <c r="M2518" s="159" t="str">
        <f>VLOOKUP(Tabla14[[#This Row],[id]],Tabla2[],'aux buscarv'!M$1,FALSE)</f>
        <v>AV CRISOLOGO LARRALDE Y AV 37</v>
      </c>
      <c r="N2518" s="160" t="str">
        <f>VLOOKUP(Tabla14[[#This Row],[id]],Tabla2[],'aux buscarv'!N$1,FALSE)</f>
        <v>https://maps.app.goo.gl/7jKv6UEVRaKwdFAP6</v>
      </c>
      <c r="O2518" t="s">
        <v>114</v>
      </c>
      <c r="P2518" s="161" t="s">
        <v>123</v>
      </c>
      <c r="Q2518" t="s">
        <v>111</v>
      </c>
      <c r="R2518" s="162">
        <v>61</v>
      </c>
    </row>
    <row r="2519" spans="1:18" x14ac:dyDescent="0.25">
      <c r="A2519" t="s">
        <v>1270</v>
      </c>
      <c r="B2519" s="158">
        <f>VLOOKUP(Tabla14[[#This Row],[id]],Tabla2[],'aux buscarv'!B$1,FALSE)</f>
        <v>45058</v>
      </c>
      <c r="C2519" s="159">
        <f>VLOOKUP(Tabla14[[#This Row],[id]],Tabla2[],'aux buscarv'!C$1,FALSE)</f>
        <v>12</v>
      </c>
      <c r="D2519" s="159">
        <f>VLOOKUP(Tabla14[[#This Row],[id]],Tabla2[],'aux buscarv'!D$1,FALSE)</f>
        <v>5</v>
      </c>
      <c r="E2519" s="159">
        <f>VLOOKUP(Tabla14[[#This Row],[id]],Tabla2[],'aux buscarv'!E$1,FALSE)</f>
        <v>2023</v>
      </c>
      <c r="F2519" s="159">
        <f>VLOOKUP(Tabla14[[#This Row],[id]],Tabla2[],'aux buscarv'!F$1,FALSE)</f>
        <v>20</v>
      </c>
      <c r="G2519" s="159" t="str">
        <f>VLOOKUP(Tabla14[[#This Row],[id]],Tabla2[],'aux buscarv'!G$1,FALSE)</f>
        <v>ESTAR</v>
      </c>
      <c r="H2519" s="159" t="str">
        <f>VLOOKUP(Tabla14[[#This Row],[id]],Tabla2[],'aux buscarv'!H$1,FALSE)</f>
        <v>BUENOS AIRES</v>
      </c>
      <c r="I2519" s="159">
        <f>VLOOKUP(Tabla14[[#This Row],[id]],Tabla2[],'aux buscarv'!I$1,FALSE)</f>
        <v>111</v>
      </c>
      <c r="J2519" s="159" t="str">
        <f>VLOOKUP(Tabla14[[#This Row],[id]],Tabla2[],'aux buscarv'!J$1,FALSE)</f>
        <v>PRESIDENTE PERON</v>
      </c>
      <c r="K2519" s="159" t="str">
        <f>VLOOKUP(Tabla14[[#This Row],[id]],Tabla2[],'aux buscarv'!K$1,FALSE)</f>
        <v>GUERNICA</v>
      </c>
      <c r="L2519" s="159" t="str">
        <f>VLOOKUP(Tabla14[[#This Row],[id]],Tabla2[],'aux buscarv'!L$1,FALSE)</f>
        <v>PLAZA LA H</v>
      </c>
      <c r="M2519" s="159" t="str">
        <f>VLOOKUP(Tabla14[[#This Row],[id]],Tabla2[],'aux buscarv'!M$1,FALSE)</f>
        <v>AV CRISOLOGO LARRALDE Y AV 37</v>
      </c>
      <c r="N2519" s="160" t="str">
        <f>VLOOKUP(Tabla14[[#This Row],[id]],Tabla2[],'aux buscarv'!N$1,FALSE)</f>
        <v>https://maps.app.goo.gl/7jKv6UEVRaKwdFAP6</v>
      </c>
      <c r="O2519" t="s">
        <v>129</v>
      </c>
      <c r="P2519" s="161" t="s">
        <v>1022</v>
      </c>
      <c r="Q2519" t="s">
        <v>111</v>
      </c>
      <c r="R2519" s="162">
        <v>10</v>
      </c>
    </row>
    <row r="2520" spans="1:18" x14ac:dyDescent="0.25">
      <c r="A2520" t="s">
        <v>1270</v>
      </c>
      <c r="B2520" s="158">
        <f>VLOOKUP(Tabla14[[#This Row],[id]],Tabla2[],'aux buscarv'!B$1,FALSE)</f>
        <v>45058</v>
      </c>
      <c r="C2520" s="159">
        <f>VLOOKUP(Tabla14[[#This Row],[id]],Tabla2[],'aux buscarv'!C$1,FALSE)</f>
        <v>12</v>
      </c>
      <c r="D2520" s="159">
        <f>VLOOKUP(Tabla14[[#This Row],[id]],Tabla2[],'aux buscarv'!D$1,FALSE)</f>
        <v>5</v>
      </c>
      <c r="E2520" s="159">
        <f>VLOOKUP(Tabla14[[#This Row],[id]],Tabla2[],'aux buscarv'!E$1,FALSE)</f>
        <v>2023</v>
      </c>
      <c r="F2520" s="159">
        <f>VLOOKUP(Tabla14[[#This Row],[id]],Tabla2[],'aux buscarv'!F$1,FALSE)</f>
        <v>20</v>
      </c>
      <c r="G2520" s="159" t="str">
        <f>VLOOKUP(Tabla14[[#This Row],[id]],Tabla2[],'aux buscarv'!G$1,FALSE)</f>
        <v>ESTAR</v>
      </c>
      <c r="H2520" s="159" t="str">
        <f>VLOOKUP(Tabla14[[#This Row],[id]],Tabla2[],'aux buscarv'!H$1,FALSE)</f>
        <v>BUENOS AIRES</v>
      </c>
      <c r="I2520" s="159">
        <f>VLOOKUP(Tabla14[[#This Row],[id]],Tabla2[],'aux buscarv'!I$1,FALSE)</f>
        <v>111</v>
      </c>
      <c r="J2520" s="159" t="str">
        <f>VLOOKUP(Tabla14[[#This Row],[id]],Tabla2[],'aux buscarv'!J$1,FALSE)</f>
        <v>PRESIDENTE PERON</v>
      </c>
      <c r="K2520" s="159" t="str">
        <f>VLOOKUP(Tabla14[[#This Row],[id]],Tabla2[],'aux buscarv'!K$1,FALSE)</f>
        <v>GUERNICA</v>
      </c>
      <c r="L2520" s="159" t="str">
        <f>VLOOKUP(Tabla14[[#This Row],[id]],Tabla2[],'aux buscarv'!L$1,FALSE)</f>
        <v>PLAZA LA H</v>
      </c>
      <c r="M2520" s="159" t="str">
        <f>VLOOKUP(Tabla14[[#This Row],[id]],Tabla2[],'aux buscarv'!M$1,FALSE)</f>
        <v>AV CRISOLOGO LARRALDE Y AV 37</v>
      </c>
      <c r="N2520" s="160" t="str">
        <f>VLOOKUP(Tabla14[[#This Row],[id]],Tabla2[],'aux buscarv'!N$1,FALSE)</f>
        <v>https://maps.app.goo.gl/7jKv6UEVRaKwdFAP6</v>
      </c>
      <c r="O2520" t="s">
        <v>129</v>
      </c>
      <c r="P2520" s="161" t="s">
        <v>1022</v>
      </c>
      <c r="Q2520" t="s">
        <v>131</v>
      </c>
      <c r="R2520" s="162">
        <v>2</v>
      </c>
    </row>
    <row r="2521" spans="1:18" x14ac:dyDescent="0.25">
      <c r="A2521" t="s">
        <v>1270</v>
      </c>
      <c r="B2521" s="158">
        <f>VLOOKUP(Tabla14[[#This Row],[id]],Tabla2[],'aux buscarv'!B$1,FALSE)</f>
        <v>45058</v>
      </c>
      <c r="C2521" s="159">
        <f>VLOOKUP(Tabla14[[#This Row],[id]],Tabla2[],'aux buscarv'!C$1,FALSE)</f>
        <v>12</v>
      </c>
      <c r="D2521" s="159">
        <f>VLOOKUP(Tabla14[[#This Row],[id]],Tabla2[],'aux buscarv'!D$1,FALSE)</f>
        <v>5</v>
      </c>
      <c r="E2521" s="159">
        <f>VLOOKUP(Tabla14[[#This Row],[id]],Tabla2[],'aux buscarv'!E$1,FALSE)</f>
        <v>2023</v>
      </c>
      <c r="F2521" s="159">
        <f>VLOOKUP(Tabla14[[#This Row],[id]],Tabla2[],'aux buscarv'!F$1,FALSE)</f>
        <v>20</v>
      </c>
      <c r="G2521" s="159" t="str">
        <f>VLOOKUP(Tabla14[[#This Row],[id]],Tabla2[],'aux buscarv'!G$1,FALSE)</f>
        <v>ESTAR</v>
      </c>
      <c r="H2521" s="159" t="str">
        <f>VLOOKUP(Tabla14[[#This Row],[id]],Tabla2[],'aux buscarv'!H$1,FALSE)</f>
        <v>BUENOS AIRES</v>
      </c>
      <c r="I2521" s="159">
        <f>VLOOKUP(Tabla14[[#This Row],[id]],Tabla2[],'aux buscarv'!I$1,FALSE)</f>
        <v>111</v>
      </c>
      <c r="J2521" s="159" t="str">
        <f>VLOOKUP(Tabla14[[#This Row],[id]],Tabla2[],'aux buscarv'!J$1,FALSE)</f>
        <v>PRESIDENTE PERON</v>
      </c>
      <c r="K2521" s="159" t="str">
        <f>VLOOKUP(Tabla14[[#This Row],[id]],Tabla2[],'aux buscarv'!K$1,FALSE)</f>
        <v>GUERNICA</v>
      </c>
      <c r="L2521" s="159" t="str">
        <f>VLOOKUP(Tabla14[[#This Row],[id]],Tabla2[],'aux buscarv'!L$1,FALSE)</f>
        <v>PLAZA LA H</v>
      </c>
      <c r="M2521" s="159" t="str">
        <f>VLOOKUP(Tabla14[[#This Row],[id]],Tabla2[],'aux buscarv'!M$1,FALSE)</f>
        <v>AV CRISOLOGO LARRALDE Y AV 37</v>
      </c>
      <c r="N2521" s="160" t="str">
        <f>VLOOKUP(Tabla14[[#This Row],[id]],Tabla2[],'aux buscarv'!N$1,FALSE)</f>
        <v>https://maps.app.goo.gl/7jKv6UEVRaKwdFAP6</v>
      </c>
      <c r="O2521" t="s">
        <v>129</v>
      </c>
      <c r="P2521" s="161" t="s">
        <v>1022</v>
      </c>
      <c r="Q2521" t="s">
        <v>132</v>
      </c>
      <c r="R2521" s="162">
        <v>5</v>
      </c>
    </row>
    <row r="2522" spans="1:18" x14ac:dyDescent="0.25">
      <c r="A2522" t="s">
        <v>1270</v>
      </c>
      <c r="B2522" s="158">
        <f>VLOOKUP(Tabla14[[#This Row],[id]],Tabla2[],'aux buscarv'!B$1,FALSE)</f>
        <v>45058</v>
      </c>
      <c r="C2522" s="159">
        <f>VLOOKUP(Tabla14[[#This Row],[id]],Tabla2[],'aux buscarv'!C$1,FALSE)</f>
        <v>12</v>
      </c>
      <c r="D2522" s="159">
        <f>VLOOKUP(Tabla14[[#This Row],[id]],Tabla2[],'aux buscarv'!D$1,FALSE)</f>
        <v>5</v>
      </c>
      <c r="E2522" s="159">
        <f>VLOOKUP(Tabla14[[#This Row],[id]],Tabla2[],'aux buscarv'!E$1,FALSE)</f>
        <v>2023</v>
      </c>
      <c r="F2522" s="159">
        <f>VLOOKUP(Tabla14[[#This Row],[id]],Tabla2[],'aux buscarv'!F$1,FALSE)</f>
        <v>20</v>
      </c>
      <c r="G2522" s="159" t="str">
        <f>VLOOKUP(Tabla14[[#This Row],[id]],Tabla2[],'aux buscarv'!G$1,FALSE)</f>
        <v>ESTAR</v>
      </c>
      <c r="H2522" s="159" t="str">
        <f>VLOOKUP(Tabla14[[#This Row],[id]],Tabla2[],'aux buscarv'!H$1,FALSE)</f>
        <v>BUENOS AIRES</v>
      </c>
      <c r="I2522" s="159">
        <f>VLOOKUP(Tabla14[[#This Row],[id]],Tabla2[],'aux buscarv'!I$1,FALSE)</f>
        <v>111</v>
      </c>
      <c r="J2522" s="159" t="str">
        <f>VLOOKUP(Tabla14[[#This Row],[id]],Tabla2[],'aux buscarv'!J$1,FALSE)</f>
        <v>PRESIDENTE PERON</v>
      </c>
      <c r="K2522" s="159" t="str">
        <f>VLOOKUP(Tabla14[[#This Row],[id]],Tabla2[],'aux buscarv'!K$1,FALSE)</f>
        <v>GUERNICA</v>
      </c>
      <c r="L2522" s="159" t="str">
        <f>VLOOKUP(Tabla14[[#This Row],[id]],Tabla2[],'aux buscarv'!L$1,FALSE)</f>
        <v>PLAZA LA H</v>
      </c>
      <c r="M2522" s="159" t="str">
        <f>VLOOKUP(Tabla14[[#This Row],[id]],Tabla2[],'aux buscarv'!M$1,FALSE)</f>
        <v>AV CRISOLOGO LARRALDE Y AV 37</v>
      </c>
      <c r="N2522" s="160" t="str">
        <f>VLOOKUP(Tabla14[[#This Row],[id]],Tabla2[],'aux buscarv'!N$1,FALSE)</f>
        <v>https://maps.app.goo.gl/7jKv6UEVRaKwdFAP6</v>
      </c>
      <c r="O2522" t="s">
        <v>129</v>
      </c>
      <c r="P2522" s="161" t="s">
        <v>1022</v>
      </c>
      <c r="Q2522" t="s">
        <v>133</v>
      </c>
      <c r="R2522" s="162">
        <v>3</v>
      </c>
    </row>
    <row r="2523" spans="1:18" x14ac:dyDescent="0.25">
      <c r="A2523" t="s">
        <v>1270</v>
      </c>
      <c r="B2523" s="158">
        <f>VLOOKUP(Tabla14[[#This Row],[id]],Tabla2[],'aux buscarv'!B$1,FALSE)</f>
        <v>45058</v>
      </c>
      <c r="C2523" s="159">
        <f>VLOOKUP(Tabla14[[#This Row],[id]],Tabla2[],'aux buscarv'!C$1,FALSE)</f>
        <v>12</v>
      </c>
      <c r="D2523" s="159">
        <f>VLOOKUP(Tabla14[[#This Row],[id]],Tabla2[],'aux buscarv'!D$1,FALSE)</f>
        <v>5</v>
      </c>
      <c r="E2523" s="159">
        <f>VLOOKUP(Tabla14[[#This Row],[id]],Tabla2[],'aux buscarv'!E$1,FALSE)</f>
        <v>2023</v>
      </c>
      <c r="F2523" s="159">
        <f>VLOOKUP(Tabla14[[#This Row],[id]],Tabla2[],'aux buscarv'!F$1,FALSE)</f>
        <v>20</v>
      </c>
      <c r="G2523" s="159" t="str">
        <f>VLOOKUP(Tabla14[[#This Row],[id]],Tabla2[],'aux buscarv'!G$1,FALSE)</f>
        <v>ESTAR</v>
      </c>
      <c r="H2523" s="159" t="str">
        <f>VLOOKUP(Tabla14[[#This Row],[id]],Tabla2[],'aux buscarv'!H$1,FALSE)</f>
        <v>BUENOS AIRES</v>
      </c>
      <c r="I2523" s="159">
        <f>VLOOKUP(Tabla14[[#This Row],[id]],Tabla2[],'aux buscarv'!I$1,FALSE)</f>
        <v>111</v>
      </c>
      <c r="J2523" s="159" t="str">
        <f>VLOOKUP(Tabla14[[#This Row],[id]],Tabla2[],'aux buscarv'!J$1,FALSE)</f>
        <v>PRESIDENTE PERON</v>
      </c>
      <c r="K2523" s="159" t="str">
        <f>VLOOKUP(Tabla14[[#This Row],[id]],Tabla2[],'aux buscarv'!K$1,FALSE)</f>
        <v>GUERNICA</v>
      </c>
      <c r="L2523" s="159" t="str">
        <f>VLOOKUP(Tabla14[[#This Row],[id]],Tabla2[],'aux buscarv'!L$1,FALSE)</f>
        <v>PLAZA LA H</v>
      </c>
      <c r="M2523" s="159" t="str">
        <f>VLOOKUP(Tabla14[[#This Row],[id]],Tabla2[],'aux buscarv'!M$1,FALSE)</f>
        <v>AV CRISOLOGO LARRALDE Y AV 37</v>
      </c>
      <c r="N2523" s="160" t="str">
        <f>VLOOKUP(Tabla14[[#This Row],[id]],Tabla2[],'aux buscarv'!N$1,FALSE)</f>
        <v>https://maps.app.goo.gl/7jKv6UEVRaKwdFAP6</v>
      </c>
      <c r="O2523" t="s">
        <v>129</v>
      </c>
      <c r="P2523" s="161" t="s">
        <v>1024</v>
      </c>
      <c r="Q2523" t="s">
        <v>111</v>
      </c>
      <c r="R2523" s="162">
        <v>23</v>
      </c>
    </row>
    <row r="2524" spans="1:18" x14ac:dyDescent="0.25">
      <c r="A2524" t="s">
        <v>1270</v>
      </c>
      <c r="B2524" s="158">
        <f>VLOOKUP(Tabla14[[#This Row],[id]],Tabla2[],'aux buscarv'!B$1,FALSE)</f>
        <v>45058</v>
      </c>
      <c r="C2524" s="159">
        <f>VLOOKUP(Tabla14[[#This Row],[id]],Tabla2[],'aux buscarv'!C$1,FALSE)</f>
        <v>12</v>
      </c>
      <c r="D2524" s="159">
        <f>VLOOKUP(Tabla14[[#This Row],[id]],Tabla2[],'aux buscarv'!D$1,FALSE)</f>
        <v>5</v>
      </c>
      <c r="E2524" s="159">
        <f>VLOOKUP(Tabla14[[#This Row],[id]],Tabla2[],'aux buscarv'!E$1,FALSE)</f>
        <v>2023</v>
      </c>
      <c r="F2524" s="159">
        <f>VLOOKUP(Tabla14[[#This Row],[id]],Tabla2[],'aux buscarv'!F$1,FALSE)</f>
        <v>20</v>
      </c>
      <c r="G2524" s="159" t="str">
        <f>VLOOKUP(Tabla14[[#This Row],[id]],Tabla2[],'aux buscarv'!G$1,FALSE)</f>
        <v>ESTAR</v>
      </c>
      <c r="H2524" s="159" t="str">
        <f>VLOOKUP(Tabla14[[#This Row],[id]],Tabla2[],'aux buscarv'!H$1,FALSE)</f>
        <v>BUENOS AIRES</v>
      </c>
      <c r="I2524" s="159">
        <f>VLOOKUP(Tabla14[[#This Row],[id]],Tabla2[],'aux buscarv'!I$1,FALSE)</f>
        <v>111</v>
      </c>
      <c r="J2524" s="159" t="str">
        <f>VLOOKUP(Tabla14[[#This Row],[id]],Tabla2[],'aux buscarv'!J$1,FALSE)</f>
        <v>PRESIDENTE PERON</v>
      </c>
      <c r="K2524" s="159" t="str">
        <f>VLOOKUP(Tabla14[[#This Row],[id]],Tabla2[],'aux buscarv'!K$1,FALSE)</f>
        <v>GUERNICA</v>
      </c>
      <c r="L2524" s="159" t="str">
        <f>VLOOKUP(Tabla14[[#This Row],[id]],Tabla2[],'aux buscarv'!L$1,FALSE)</f>
        <v>PLAZA LA H</v>
      </c>
      <c r="M2524" s="159" t="str">
        <f>VLOOKUP(Tabla14[[#This Row],[id]],Tabla2[],'aux buscarv'!M$1,FALSE)</f>
        <v>AV CRISOLOGO LARRALDE Y AV 37</v>
      </c>
      <c r="N2524" s="160" t="str">
        <f>VLOOKUP(Tabla14[[#This Row],[id]],Tabla2[],'aux buscarv'!N$1,FALSE)</f>
        <v>https://maps.app.goo.gl/7jKv6UEVRaKwdFAP6</v>
      </c>
      <c r="O2524" t="s">
        <v>129</v>
      </c>
      <c r="P2524" s="161" t="s">
        <v>1024</v>
      </c>
      <c r="Q2524" t="s">
        <v>132</v>
      </c>
      <c r="R2524" s="162">
        <v>1</v>
      </c>
    </row>
    <row r="2525" spans="1:18" x14ac:dyDescent="0.25">
      <c r="A2525" t="s">
        <v>1270</v>
      </c>
      <c r="B2525" s="158">
        <f>VLOOKUP(Tabla14[[#This Row],[id]],Tabla2[],'aux buscarv'!B$1,FALSE)</f>
        <v>45058</v>
      </c>
      <c r="C2525" s="159">
        <f>VLOOKUP(Tabla14[[#This Row],[id]],Tabla2[],'aux buscarv'!C$1,FALSE)</f>
        <v>12</v>
      </c>
      <c r="D2525" s="159">
        <f>VLOOKUP(Tabla14[[#This Row],[id]],Tabla2[],'aux buscarv'!D$1,FALSE)</f>
        <v>5</v>
      </c>
      <c r="E2525" s="159">
        <f>VLOOKUP(Tabla14[[#This Row],[id]],Tabla2[],'aux buscarv'!E$1,FALSE)</f>
        <v>2023</v>
      </c>
      <c r="F2525" s="159">
        <f>VLOOKUP(Tabla14[[#This Row],[id]],Tabla2[],'aux buscarv'!F$1,FALSE)</f>
        <v>20</v>
      </c>
      <c r="G2525" s="159" t="str">
        <f>VLOOKUP(Tabla14[[#This Row],[id]],Tabla2[],'aux buscarv'!G$1,FALSE)</f>
        <v>ESTAR</v>
      </c>
      <c r="H2525" s="159" t="str">
        <f>VLOOKUP(Tabla14[[#This Row],[id]],Tabla2[],'aux buscarv'!H$1,FALSE)</f>
        <v>BUENOS AIRES</v>
      </c>
      <c r="I2525" s="159">
        <f>VLOOKUP(Tabla14[[#This Row],[id]],Tabla2[],'aux buscarv'!I$1,FALSE)</f>
        <v>111</v>
      </c>
      <c r="J2525" s="159" t="str">
        <f>VLOOKUP(Tabla14[[#This Row],[id]],Tabla2[],'aux buscarv'!J$1,FALSE)</f>
        <v>PRESIDENTE PERON</v>
      </c>
      <c r="K2525" s="159" t="str">
        <f>VLOOKUP(Tabla14[[#This Row],[id]],Tabla2[],'aux buscarv'!K$1,FALSE)</f>
        <v>GUERNICA</v>
      </c>
      <c r="L2525" s="159" t="str">
        <f>VLOOKUP(Tabla14[[#This Row],[id]],Tabla2[],'aux buscarv'!L$1,FALSE)</f>
        <v>PLAZA LA H</v>
      </c>
      <c r="M2525" s="159" t="str">
        <f>VLOOKUP(Tabla14[[#This Row],[id]],Tabla2[],'aux buscarv'!M$1,FALSE)</f>
        <v>AV CRISOLOGO LARRALDE Y AV 37</v>
      </c>
      <c r="N2525" s="160" t="str">
        <f>VLOOKUP(Tabla14[[#This Row],[id]],Tabla2[],'aux buscarv'!N$1,FALSE)</f>
        <v>https://maps.app.goo.gl/7jKv6UEVRaKwdFAP6</v>
      </c>
      <c r="O2525" t="s">
        <v>129</v>
      </c>
      <c r="P2525" s="161" t="s">
        <v>1024</v>
      </c>
      <c r="Q2525" t="s">
        <v>136</v>
      </c>
      <c r="R2525" s="162">
        <v>22</v>
      </c>
    </row>
    <row r="2526" spans="1:18" x14ac:dyDescent="0.25">
      <c r="A2526" t="s">
        <v>1270</v>
      </c>
      <c r="B2526" s="158">
        <f>VLOOKUP(Tabla14[[#This Row],[id]],Tabla2[],'aux buscarv'!B$1,FALSE)</f>
        <v>45058</v>
      </c>
      <c r="C2526" s="159">
        <f>VLOOKUP(Tabla14[[#This Row],[id]],Tabla2[],'aux buscarv'!C$1,FALSE)</f>
        <v>12</v>
      </c>
      <c r="D2526" s="159">
        <f>VLOOKUP(Tabla14[[#This Row],[id]],Tabla2[],'aux buscarv'!D$1,FALSE)</f>
        <v>5</v>
      </c>
      <c r="E2526" s="159">
        <f>VLOOKUP(Tabla14[[#This Row],[id]],Tabla2[],'aux buscarv'!E$1,FALSE)</f>
        <v>2023</v>
      </c>
      <c r="F2526" s="159">
        <f>VLOOKUP(Tabla14[[#This Row],[id]],Tabla2[],'aux buscarv'!F$1,FALSE)</f>
        <v>20</v>
      </c>
      <c r="G2526" s="159" t="str">
        <f>VLOOKUP(Tabla14[[#This Row],[id]],Tabla2[],'aux buscarv'!G$1,FALSE)</f>
        <v>ESTAR</v>
      </c>
      <c r="H2526" s="159" t="str">
        <f>VLOOKUP(Tabla14[[#This Row],[id]],Tabla2[],'aux buscarv'!H$1,FALSE)</f>
        <v>BUENOS AIRES</v>
      </c>
      <c r="I2526" s="159">
        <f>VLOOKUP(Tabla14[[#This Row],[id]],Tabla2[],'aux buscarv'!I$1,FALSE)</f>
        <v>111</v>
      </c>
      <c r="J2526" s="159" t="str">
        <f>VLOOKUP(Tabla14[[#This Row],[id]],Tabla2[],'aux buscarv'!J$1,FALSE)</f>
        <v>PRESIDENTE PERON</v>
      </c>
      <c r="K2526" s="159" t="str">
        <f>VLOOKUP(Tabla14[[#This Row],[id]],Tabla2[],'aux buscarv'!K$1,FALSE)</f>
        <v>GUERNICA</v>
      </c>
      <c r="L2526" s="159" t="str">
        <f>VLOOKUP(Tabla14[[#This Row],[id]],Tabla2[],'aux buscarv'!L$1,FALSE)</f>
        <v>PLAZA LA H</v>
      </c>
      <c r="M2526" s="159" t="str">
        <f>VLOOKUP(Tabla14[[#This Row],[id]],Tabla2[],'aux buscarv'!M$1,FALSE)</f>
        <v>AV CRISOLOGO LARRALDE Y AV 37</v>
      </c>
      <c r="N2526" s="160" t="str">
        <f>VLOOKUP(Tabla14[[#This Row],[id]],Tabla2[],'aux buscarv'!N$1,FALSE)</f>
        <v>https://maps.app.goo.gl/7jKv6UEVRaKwdFAP6</v>
      </c>
      <c r="O2526" t="s">
        <v>129</v>
      </c>
      <c r="P2526" s="161" t="s">
        <v>1024</v>
      </c>
      <c r="Q2526" t="s">
        <v>121</v>
      </c>
      <c r="R2526" s="162">
        <v>22</v>
      </c>
    </row>
    <row r="2527" spans="1:18" x14ac:dyDescent="0.25">
      <c r="A2527" t="s">
        <v>1270</v>
      </c>
      <c r="B2527" s="158">
        <f>VLOOKUP(Tabla14[[#This Row],[id]],Tabla2[],'aux buscarv'!B$1,FALSE)</f>
        <v>45058</v>
      </c>
      <c r="C2527" s="159">
        <f>VLOOKUP(Tabla14[[#This Row],[id]],Tabla2[],'aux buscarv'!C$1,FALSE)</f>
        <v>12</v>
      </c>
      <c r="D2527" s="159">
        <f>VLOOKUP(Tabla14[[#This Row],[id]],Tabla2[],'aux buscarv'!D$1,FALSE)</f>
        <v>5</v>
      </c>
      <c r="E2527" s="159">
        <f>VLOOKUP(Tabla14[[#This Row],[id]],Tabla2[],'aux buscarv'!E$1,FALSE)</f>
        <v>2023</v>
      </c>
      <c r="F2527" s="159">
        <f>VLOOKUP(Tabla14[[#This Row],[id]],Tabla2[],'aux buscarv'!F$1,FALSE)</f>
        <v>20</v>
      </c>
      <c r="G2527" s="159" t="str">
        <f>VLOOKUP(Tabla14[[#This Row],[id]],Tabla2[],'aux buscarv'!G$1,FALSE)</f>
        <v>ESTAR</v>
      </c>
      <c r="H2527" s="159" t="str">
        <f>VLOOKUP(Tabla14[[#This Row],[id]],Tabla2[],'aux buscarv'!H$1,FALSE)</f>
        <v>BUENOS AIRES</v>
      </c>
      <c r="I2527" s="159">
        <f>VLOOKUP(Tabla14[[#This Row],[id]],Tabla2[],'aux buscarv'!I$1,FALSE)</f>
        <v>111</v>
      </c>
      <c r="J2527" s="159" t="str">
        <f>VLOOKUP(Tabla14[[#This Row],[id]],Tabla2[],'aux buscarv'!J$1,FALSE)</f>
        <v>PRESIDENTE PERON</v>
      </c>
      <c r="K2527" s="159" t="str">
        <f>VLOOKUP(Tabla14[[#This Row],[id]],Tabla2[],'aux buscarv'!K$1,FALSE)</f>
        <v>GUERNICA</v>
      </c>
      <c r="L2527" s="159" t="str">
        <f>VLOOKUP(Tabla14[[#This Row],[id]],Tabla2[],'aux buscarv'!L$1,FALSE)</f>
        <v>PLAZA LA H</v>
      </c>
      <c r="M2527" s="159" t="str">
        <f>VLOOKUP(Tabla14[[#This Row],[id]],Tabla2[],'aux buscarv'!M$1,FALSE)</f>
        <v>AV CRISOLOGO LARRALDE Y AV 37</v>
      </c>
      <c r="N2527" s="160" t="str">
        <f>VLOOKUP(Tabla14[[#This Row],[id]],Tabla2[],'aux buscarv'!N$1,FALSE)</f>
        <v>https://maps.app.goo.gl/7jKv6UEVRaKwdFAP6</v>
      </c>
      <c r="O2527" t="s">
        <v>129</v>
      </c>
      <c r="P2527" s="161" t="s">
        <v>1024</v>
      </c>
      <c r="Q2527" t="s">
        <v>134</v>
      </c>
      <c r="R2527" s="162">
        <v>1</v>
      </c>
    </row>
    <row r="2528" spans="1:18" x14ac:dyDescent="0.25">
      <c r="A2528" t="s">
        <v>1270</v>
      </c>
      <c r="B2528" s="158">
        <f>VLOOKUP(Tabla14[[#This Row],[id]],Tabla2[],'aux buscarv'!B$1,FALSE)</f>
        <v>45058</v>
      </c>
      <c r="C2528" s="159">
        <f>VLOOKUP(Tabla14[[#This Row],[id]],Tabla2[],'aux buscarv'!C$1,FALSE)</f>
        <v>12</v>
      </c>
      <c r="D2528" s="159">
        <f>VLOOKUP(Tabla14[[#This Row],[id]],Tabla2[],'aux buscarv'!D$1,FALSE)</f>
        <v>5</v>
      </c>
      <c r="E2528" s="159">
        <f>VLOOKUP(Tabla14[[#This Row],[id]],Tabla2[],'aux buscarv'!E$1,FALSE)</f>
        <v>2023</v>
      </c>
      <c r="F2528" s="159">
        <f>VLOOKUP(Tabla14[[#This Row],[id]],Tabla2[],'aux buscarv'!F$1,FALSE)</f>
        <v>20</v>
      </c>
      <c r="G2528" s="159" t="str">
        <f>VLOOKUP(Tabla14[[#This Row],[id]],Tabla2[],'aux buscarv'!G$1,FALSE)</f>
        <v>ESTAR</v>
      </c>
      <c r="H2528" s="159" t="str">
        <f>VLOOKUP(Tabla14[[#This Row],[id]],Tabla2[],'aux buscarv'!H$1,FALSE)</f>
        <v>BUENOS AIRES</v>
      </c>
      <c r="I2528" s="159">
        <f>VLOOKUP(Tabla14[[#This Row],[id]],Tabla2[],'aux buscarv'!I$1,FALSE)</f>
        <v>111</v>
      </c>
      <c r="J2528" s="159" t="str">
        <f>VLOOKUP(Tabla14[[#This Row],[id]],Tabla2[],'aux buscarv'!J$1,FALSE)</f>
        <v>PRESIDENTE PERON</v>
      </c>
      <c r="K2528" s="159" t="str">
        <f>VLOOKUP(Tabla14[[#This Row],[id]],Tabla2[],'aux buscarv'!K$1,FALSE)</f>
        <v>GUERNICA</v>
      </c>
      <c r="L2528" s="159" t="str">
        <f>VLOOKUP(Tabla14[[#This Row],[id]],Tabla2[],'aux buscarv'!L$1,FALSE)</f>
        <v>PLAZA LA H</v>
      </c>
      <c r="M2528" s="159" t="str">
        <f>VLOOKUP(Tabla14[[#This Row],[id]],Tabla2[],'aux buscarv'!M$1,FALSE)</f>
        <v>AV CRISOLOGO LARRALDE Y AV 37</v>
      </c>
      <c r="N2528" s="160" t="str">
        <f>VLOOKUP(Tabla14[[#This Row],[id]],Tabla2[],'aux buscarv'!N$1,FALSE)</f>
        <v>https://maps.app.goo.gl/7jKv6UEVRaKwdFAP6</v>
      </c>
      <c r="O2528" t="s">
        <v>129</v>
      </c>
      <c r="P2528" s="161" t="s">
        <v>1025</v>
      </c>
      <c r="Q2528" t="s">
        <v>111</v>
      </c>
      <c r="R2528" s="162">
        <v>26</v>
      </c>
    </row>
    <row r="2529" spans="1:18" x14ac:dyDescent="0.25">
      <c r="A2529" t="s">
        <v>1270</v>
      </c>
      <c r="B2529" s="158">
        <f>VLOOKUP(Tabla14[[#This Row],[id]],Tabla2[],'aux buscarv'!B$1,FALSE)</f>
        <v>45058</v>
      </c>
      <c r="C2529" s="159">
        <f>VLOOKUP(Tabla14[[#This Row],[id]],Tabla2[],'aux buscarv'!C$1,FALSE)</f>
        <v>12</v>
      </c>
      <c r="D2529" s="159">
        <f>VLOOKUP(Tabla14[[#This Row],[id]],Tabla2[],'aux buscarv'!D$1,FALSE)</f>
        <v>5</v>
      </c>
      <c r="E2529" s="159">
        <f>VLOOKUP(Tabla14[[#This Row],[id]],Tabla2[],'aux buscarv'!E$1,FALSE)</f>
        <v>2023</v>
      </c>
      <c r="F2529" s="159">
        <f>VLOOKUP(Tabla14[[#This Row],[id]],Tabla2[],'aux buscarv'!F$1,FALSE)</f>
        <v>20</v>
      </c>
      <c r="G2529" s="159" t="str">
        <f>VLOOKUP(Tabla14[[#This Row],[id]],Tabla2[],'aux buscarv'!G$1,FALSE)</f>
        <v>ESTAR</v>
      </c>
      <c r="H2529" s="159" t="str">
        <f>VLOOKUP(Tabla14[[#This Row],[id]],Tabla2[],'aux buscarv'!H$1,FALSE)</f>
        <v>BUENOS AIRES</v>
      </c>
      <c r="I2529" s="159">
        <f>VLOOKUP(Tabla14[[#This Row],[id]],Tabla2[],'aux buscarv'!I$1,FALSE)</f>
        <v>111</v>
      </c>
      <c r="J2529" s="159" t="str">
        <f>VLOOKUP(Tabla14[[#This Row],[id]],Tabla2[],'aux buscarv'!J$1,FALSE)</f>
        <v>PRESIDENTE PERON</v>
      </c>
      <c r="K2529" s="159" t="str">
        <f>VLOOKUP(Tabla14[[#This Row],[id]],Tabla2[],'aux buscarv'!K$1,FALSE)</f>
        <v>GUERNICA</v>
      </c>
      <c r="L2529" s="159" t="str">
        <f>VLOOKUP(Tabla14[[#This Row],[id]],Tabla2[],'aux buscarv'!L$1,FALSE)</f>
        <v>PLAZA LA H</v>
      </c>
      <c r="M2529" s="159" t="str">
        <f>VLOOKUP(Tabla14[[#This Row],[id]],Tabla2[],'aux buscarv'!M$1,FALSE)</f>
        <v>AV CRISOLOGO LARRALDE Y AV 37</v>
      </c>
      <c r="N2529" s="160" t="str">
        <f>VLOOKUP(Tabla14[[#This Row],[id]],Tabla2[],'aux buscarv'!N$1,FALSE)</f>
        <v>https://maps.app.goo.gl/7jKv6UEVRaKwdFAP6</v>
      </c>
      <c r="O2529" t="s">
        <v>129</v>
      </c>
      <c r="P2529" s="161" t="s">
        <v>137</v>
      </c>
      <c r="Q2529" t="s">
        <v>111</v>
      </c>
      <c r="R2529" s="162">
        <v>18</v>
      </c>
    </row>
    <row r="2530" spans="1:18" x14ac:dyDescent="0.25">
      <c r="A2530" t="s">
        <v>1270</v>
      </c>
      <c r="B2530" s="158">
        <f>VLOOKUP(Tabla14[[#This Row],[id]],Tabla2[],'aux buscarv'!B$1,FALSE)</f>
        <v>45058</v>
      </c>
      <c r="C2530" s="159">
        <f>VLOOKUP(Tabla14[[#This Row],[id]],Tabla2[],'aux buscarv'!C$1,FALSE)</f>
        <v>12</v>
      </c>
      <c r="D2530" s="159">
        <f>VLOOKUP(Tabla14[[#This Row],[id]],Tabla2[],'aux buscarv'!D$1,FALSE)</f>
        <v>5</v>
      </c>
      <c r="E2530" s="159">
        <f>VLOOKUP(Tabla14[[#This Row],[id]],Tabla2[],'aux buscarv'!E$1,FALSE)</f>
        <v>2023</v>
      </c>
      <c r="F2530" s="159">
        <f>VLOOKUP(Tabla14[[#This Row],[id]],Tabla2[],'aux buscarv'!F$1,FALSE)</f>
        <v>20</v>
      </c>
      <c r="G2530" s="159" t="str">
        <f>VLOOKUP(Tabla14[[#This Row],[id]],Tabla2[],'aux buscarv'!G$1,FALSE)</f>
        <v>ESTAR</v>
      </c>
      <c r="H2530" s="159" t="str">
        <f>VLOOKUP(Tabla14[[#This Row],[id]],Tabla2[],'aux buscarv'!H$1,FALSE)</f>
        <v>BUENOS AIRES</v>
      </c>
      <c r="I2530" s="159">
        <f>VLOOKUP(Tabla14[[#This Row],[id]],Tabla2[],'aux buscarv'!I$1,FALSE)</f>
        <v>111</v>
      </c>
      <c r="J2530" s="159" t="str">
        <f>VLOOKUP(Tabla14[[#This Row],[id]],Tabla2[],'aux buscarv'!J$1,FALSE)</f>
        <v>PRESIDENTE PERON</v>
      </c>
      <c r="K2530" s="159" t="str">
        <f>VLOOKUP(Tabla14[[#This Row],[id]],Tabla2[],'aux buscarv'!K$1,FALSE)</f>
        <v>GUERNICA</v>
      </c>
      <c r="L2530" s="159" t="str">
        <f>VLOOKUP(Tabla14[[#This Row],[id]],Tabla2[],'aux buscarv'!L$1,FALSE)</f>
        <v>PLAZA LA H</v>
      </c>
      <c r="M2530" s="159" t="str">
        <f>VLOOKUP(Tabla14[[#This Row],[id]],Tabla2[],'aux buscarv'!M$1,FALSE)</f>
        <v>AV CRISOLOGO LARRALDE Y AV 37</v>
      </c>
      <c r="N2530" s="160" t="str">
        <f>VLOOKUP(Tabla14[[#This Row],[id]],Tabla2[],'aux buscarv'!N$1,FALSE)</f>
        <v>https://maps.app.goo.gl/7jKv6UEVRaKwdFAP6</v>
      </c>
      <c r="O2530" t="s">
        <v>129</v>
      </c>
      <c r="P2530" s="161" t="s">
        <v>137</v>
      </c>
      <c r="Q2530" t="s">
        <v>138</v>
      </c>
      <c r="R2530" s="162">
        <v>15</v>
      </c>
    </row>
    <row r="2531" spans="1:18" x14ac:dyDescent="0.25">
      <c r="A2531" t="s">
        <v>1270</v>
      </c>
      <c r="B2531" s="158">
        <f>VLOOKUP(Tabla14[[#This Row],[id]],Tabla2[],'aux buscarv'!B$1,FALSE)</f>
        <v>45058</v>
      </c>
      <c r="C2531" s="159">
        <f>VLOOKUP(Tabla14[[#This Row],[id]],Tabla2[],'aux buscarv'!C$1,FALSE)</f>
        <v>12</v>
      </c>
      <c r="D2531" s="159">
        <f>VLOOKUP(Tabla14[[#This Row],[id]],Tabla2[],'aux buscarv'!D$1,FALSE)</f>
        <v>5</v>
      </c>
      <c r="E2531" s="159">
        <f>VLOOKUP(Tabla14[[#This Row],[id]],Tabla2[],'aux buscarv'!E$1,FALSE)</f>
        <v>2023</v>
      </c>
      <c r="F2531" s="159">
        <f>VLOOKUP(Tabla14[[#This Row],[id]],Tabla2[],'aux buscarv'!F$1,FALSE)</f>
        <v>20</v>
      </c>
      <c r="G2531" s="159" t="str">
        <f>VLOOKUP(Tabla14[[#This Row],[id]],Tabla2[],'aux buscarv'!G$1,FALSE)</f>
        <v>ESTAR</v>
      </c>
      <c r="H2531" s="159" t="str">
        <f>VLOOKUP(Tabla14[[#This Row],[id]],Tabla2[],'aux buscarv'!H$1,FALSE)</f>
        <v>BUENOS AIRES</v>
      </c>
      <c r="I2531" s="159">
        <f>VLOOKUP(Tabla14[[#This Row],[id]],Tabla2[],'aux buscarv'!I$1,FALSE)</f>
        <v>111</v>
      </c>
      <c r="J2531" s="159" t="str">
        <f>VLOOKUP(Tabla14[[#This Row],[id]],Tabla2[],'aux buscarv'!J$1,FALSE)</f>
        <v>PRESIDENTE PERON</v>
      </c>
      <c r="K2531" s="159" t="str">
        <f>VLOOKUP(Tabla14[[#This Row],[id]],Tabla2[],'aux buscarv'!K$1,FALSE)</f>
        <v>GUERNICA</v>
      </c>
      <c r="L2531" s="159" t="str">
        <f>VLOOKUP(Tabla14[[#This Row],[id]],Tabla2[],'aux buscarv'!L$1,FALSE)</f>
        <v>PLAZA LA H</v>
      </c>
      <c r="M2531" s="159" t="str">
        <f>VLOOKUP(Tabla14[[#This Row],[id]],Tabla2[],'aux buscarv'!M$1,FALSE)</f>
        <v>AV CRISOLOGO LARRALDE Y AV 37</v>
      </c>
      <c r="N2531" s="160" t="str">
        <f>VLOOKUP(Tabla14[[#This Row],[id]],Tabla2[],'aux buscarv'!N$1,FALSE)</f>
        <v>https://maps.app.goo.gl/7jKv6UEVRaKwdFAP6</v>
      </c>
      <c r="O2531" t="s">
        <v>129</v>
      </c>
      <c r="P2531" s="161" t="s">
        <v>137</v>
      </c>
      <c r="Q2531" t="s">
        <v>139</v>
      </c>
      <c r="R2531" s="162">
        <v>18</v>
      </c>
    </row>
    <row r="2532" spans="1:18" x14ac:dyDescent="0.25">
      <c r="A2532" t="s">
        <v>1270</v>
      </c>
      <c r="B2532" s="158">
        <f>VLOOKUP(Tabla14[[#This Row],[id]],Tabla2[],'aux buscarv'!B$1,FALSE)</f>
        <v>45058</v>
      </c>
      <c r="C2532" s="159">
        <f>VLOOKUP(Tabla14[[#This Row],[id]],Tabla2[],'aux buscarv'!C$1,FALSE)</f>
        <v>12</v>
      </c>
      <c r="D2532" s="159">
        <f>VLOOKUP(Tabla14[[#This Row],[id]],Tabla2[],'aux buscarv'!D$1,FALSE)</f>
        <v>5</v>
      </c>
      <c r="E2532" s="159">
        <f>VLOOKUP(Tabla14[[#This Row],[id]],Tabla2[],'aux buscarv'!E$1,FALSE)</f>
        <v>2023</v>
      </c>
      <c r="F2532" s="159">
        <f>VLOOKUP(Tabla14[[#This Row],[id]],Tabla2[],'aux buscarv'!F$1,FALSE)</f>
        <v>20</v>
      </c>
      <c r="G2532" s="159" t="str">
        <f>VLOOKUP(Tabla14[[#This Row],[id]],Tabla2[],'aux buscarv'!G$1,FALSE)</f>
        <v>ESTAR</v>
      </c>
      <c r="H2532" s="159" t="str">
        <f>VLOOKUP(Tabla14[[#This Row],[id]],Tabla2[],'aux buscarv'!H$1,FALSE)</f>
        <v>BUENOS AIRES</v>
      </c>
      <c r="I2532" s="159">
        <f>VLOOKUP(Tabla14[[#This Row],[id]],Tabla2[],'aux buscarv'!I$1,FALSE)</f>
        <v>111</v>
      </c>
      <c r="J2532" s="159" t="str">
        <f>VLOOKUP(Tabla14[[#This Row],[id]],Tabla2[],'aux buscarv'!J$1,FALSE)</f>
        <v>PRESIDENTE PERON</v>
      </c>
      <c r="K2532" s="159" t="str">
        <f>VLOOKUP(Tabla14[[#This Row],[id]],Tabla2[],'aux buscarv'!K$1,FALSE)</f>
        <v>GUERNICA</v>
      </c>
      <c r="L2532" s="159" t="str">
        <f>VLOOKUP(Tabla14[[#This Row],[id]],Tabla2[],'aux buscarv'!L$1,FALSE)</f>
        <v>PLAZA LA H</v>
      </c>
      <c r="M2532" s="159" t="str">
        <f>VLOOKUP(Tabla14[[#This Row],[id]],Tabla2[],'aux buscarv'!M$1,FALSE)</f>
        <v>AV CRISOLOGO LARRALDE Y AV 37</v>
      </c>
      <c r="N2532" s="160" t="str">
        <f>VLOOKUP(Tabla14[[#This Row],[id]],Tabla2[],'aux buscarv'!N$1,FALSE)</f>
        <v>https://maps.app.goo.gl/7jKv6UEVRaKwdFAP6</v>
      </c>
      <c r="O2532" t="s">
        <v>129</v>
      </c>
      <c r="P2532" s="161" t="s">
        <v>137</v>
      </c>
      <c r="Q2532" t="s">
        <v>140</v>
      </c>
      <c r="R2532" s="162">
        <v>18</v>
      </c>
    </row>
    <row r="2533" spans="1:18" x14ac:dyDescent="0.25">
      <c r="A2533" t="s">
        <v>1270</v>
      </c>
      <c r="B2533" s="158">
        <f>VLOOKUP(Tabla14[[#This Row],[id]],Tabla2[],'aux buscarv'!B$1,FALSE)</f>
        <v>45058</v>
      </c>
      <c r="C2533" s="159">
        <f>VLOOKUP(Tabla14[[#This Row],[id]],Tabla2[],'aux buscarv'!C$1,FALSE)</f>
        <v>12</v>
      </c>
      <c r="D2533" s="159">
        <f>VLOOKUP(Tabla14[[#This Row],[id]],Tabla2[],'aux buscarv'!D$1,FALSE)</f>
        <v>5</v>
      </c>
      <c r="E2533" s="159">
        <f>VLOOKUP(Tabla14[[#This Row],[id]],Tabla2[],'aux buscarv'!E$1,FALSE)</f>
        <v>2023</v>
      </c>
      <c r="F2533" s="159">
        <f>VLOOKUP(Tabla14[[#This Row],[id]],Tabla2[],'aux buscarv'!F$1,FALSE)</f>
        <v>20</v>
      </c>
      <c r="G2533" s="159" t="str">
        <f>VLOOKUP(Tabla14[[#This Row],[id]],Tabla2[],'aux buscarv'!G$1,FALSE)</f>
        <v>ESTAR</v>
      </c>
      <c r="H2533" s="159" t="str">
        <f>VLOOKUP(Tabla14[[#This Row],[id]],Tabla2[],'aux buscarv'!H$1,FALSE)</f>
        <v>BUENOS AIRES</v>
      </c>
      <c r="I2533" s="159">
        <f>VLOOKUP(Tabla14[[#This Row],[id]],Tabla2[],'aux buscarv'!I$1,FALSE)</f>
        <v>111</v>
      </c>
      <c r="J2533" s="159" t="str">
        <f>VLOOKUP(Tabla14[[#This Row],[id]],Tabla2[],'aux buscarv'!J$1,FALSE)</f>
        <v>PRESIDENTE PERON</v>
      </c>
      <c r="K2533" s="159" t="str">
        <f>VLOOKUP(Tabla14[[#This Row],[id]],Tabla2[],'aux buscarv'!K$1,FALSE)</f>
        <v>GUERNICA</v>
      </c>
      <c r="L2533" s="159" t="str">
        <f>VLOOKUP(Tabla14[[#This Row],[id]],Tabla2[],'aux buscarv'!L$1,FALSE)</f>
        <v>PLAZA LA H</v>
      </c>
      <c r="M2533" s="159" t="str">
        <f>VLOOKUP(Tabla14[[#This Row],[id]],Tabla2[],'aux buscarv'!M$1,FALSE)</f>
        <v>AV CRISOLOGO LARRALDE Y AV 37</v>
      </c>
      <c r="N2533" s="160" t="str">
        <f>VLOOKUP(Tabla14[[#This Row],[id]],Tabla2[],'aux buscarv'!N$1,FALSE)</f>
        <v>https://maps.app.goo.gl/7jKv6UEVRaKwdFAP6</v>
      </c>
      <c r="O2533" t="s">
        <v>129</v>
      </c>
      <c r="P2533" s="161" t="s">
        <v>137</v>
      </c>
      <c r="Q2533" t="s">
        <v>142</v>
      </c>
      <c r="R2533" s="162">
        <v>28</v>
      </c>
    </row>
    <row r="2534" spans="1:18" x14ac:dyDescent="0.25">
      <c r="A2534" t="s">
        <v>1270</v>
      </c>
      <c r="B2534" s="158">
        <f>VLOOKUP(Tabla14[[#This Row],[id]],Tabla2[],'aux buscarv'!B$1,FALSE)</f>
        <v>45058</v>
      </c>
      <c r="C2534" s="159">
        <f>VLOOKUP(Tabla14[[#This Row],[id]],Tabla2[],'aux buscarv'!C$1,FALSE)</f>
        <v>12</v>
      </c>
      <c r="D2534" s="159">
        <f>VLOOKUP(Tabla14[[#This Row],[id]],Tabla2[],'aux buscarv'!D$1,FALSE)</f>
        <v>5</v>
      </c>
      <c r="E2534" s="159">
        <f>VLOOKUP(Tabla14[[#This Row],[id]],Tabla2[],'aux buscarv'!E$1,FALSE)</f>
        <v>2023</v>
      </c>
      <c r="F2534" s="159">
        <f>VLOOKUP(Tabla14[[#This Row],[id]],Tabla2[],'aux buscarv'!F$1,FALSE)</f>
        <v>20</v>
      </c>
      <c r="G2534" s="159" t="str">
        <f>VLOOKUP(Tabla14[[#This Row],[id]],Tabla2[],'aux buscarv'!G$1,FALSE)</f>
        <v>ESTAR</v>
      </c>
      <c r="H2534" s="159" t="str">
        <f>VLOOKUP(Tabla14[[#This Row],[id]],Tabla2[],'aux buscarv'!H$1,FALSE)</f>
        <v>BUENOS AIRES</v>
      </c>
      <c r="I2534" s="159">
        <f>VLOOKUP(Tabla14[[#This Row],[id]],Tabla2[],'aux buscarv'!I$1,FALSE)</f>
        <v>111</v>
      </c>
      <c r="J2534" s="159" t="str">
        <f>VLOOKUP(Tabla14[[#This Row],[id]],Tabla2[],'aux buscarv'!J$1,FALSE)</f>
        <v>PRESIDENTE PERON</v>
      </c>
      <c r="K2534" s="159" t="str">
        <f>VLOOKUP(Tabla14[[#This Row],[id]],Tabla2[],'aux buscarv'!K$1,FALSE)</f>
        <v>GUERNICA</v>
      </c>
      <c r="L2534" s="159" t="str">
        <f>VLOOKUP(Tabla14[[#This Row],[id]],Tabla2[],'aux buscarv'!L$1,FALSE)</f>
        <v>PLAZA LA H</v>
      </c>
      <c r="M2534" s="159" t="str">
        <f>VLOOKUP(Tabla14[[#This Row],[id]],Tabla2[],'aux buscarv'!M$1,FALSE)</f>
        <v>AV CRISOLOGO LARRALDE Y AV 37</v>
      </c>
      <c r="N2534" s="160" t="str">
        <f>VLOOKUP(Tabla14[[#This Row],[id]],Tabla2[],'aux buscarv'!N$1,FALSE)</f>
        <v>https://maps.app.goo.gl/7jKv6UEVRaKwdFAP6</v>
      </c>
      <c r="O2534" t="s">
        <v>144</v>
      </c>
      <c r="P2534" s="161" t="s">
        <v>145</v>
      </c>
      <c r="Q2534" t="s">
        <v>111</v>
      </c>
      <c r="R2534" s="162">
        <v>23</v>
      </c>
    </row>
    <row r="2535" spans="1:18" x14ac:dyDescent="0.25">
      <c r="A2535" t="s">
        <v>1270</v>
      </c>
      <c r="B2535" s="158">
        <f>VLOOKUP(Tabla14[[#This Row],[id]],Tabla2[],'aux buscarv'!B$1,FALSE)</f>
        <v>45058</v>
      </c>
      <c r="C2535" s="159">
        <f>VLOOKUP(Tabla14[[#This Row],[id]],Tabla2[],'aux buscarv'!C$1,FALSE)</f>
        <v>12</v>
      </c>
      <c r="D2535" s="159">
        <f>VLOOKUP(Tabla14[[#This Row],[id]],Tabla2[],'aux buscarv'!D$1,FALSE)</f>
        <v>5</v>
      </c>
      <c r="E2535" s="159">
        <f>VLOOKUP(Tabla14[[#This Row],[id]],Tabla2[],'aux buscarv'!E$1,FALSE)</f>
        <v>2023</v>
      </c>
      <c r="F2535" s="159">
        <f>VLOOKUP(Tabla14[[#This Row],[id]],Tabla2[],'aux buscarv'!F$1,FALSE)</f>
        <v>20</v>
      </c>
      <c r="G2535" s="159" t="str">
        <f>VLOOKUP(Tabla14[[#This Row],[id]],Tabla2[],'aux buscarv'!G$1,FALSE)</f>
        <v>ESTAR</v>
      </c>
      <c r="H2535" s="159" t="str">
        <f>VLOOKUP(Tabla14[[#This Row],[id]],Tabla2[],'aux buscarv'!H$1,FALSE)</f>
        <v>BUENOS AIRES</v>
      </c>
      <c r="I2535" s="159">
        <f>VLOOKUP(Tabla14[[#This Row],[id]],Tabla2[],'aux buscarv'!I$1,FALSE)</f>
        <v>111</v>
      </c>
      <c r="J2535" s="159" t="str">
        <f>VLOOKUP(Tabla14[[#This Row],[id]],Tabla2[],'aux buscarv'!J$1,FALSE)</f>
        <v>PRESIDENTE PERON</v>
      </c>
      <c r="K2535" s="159" t="str">
        <f>VLOOKUP(Tabla14[[#This Row],[id]],Tabla2[],'aux buscarv'!K$1,FALSE)</f>
        <v>GUERNICA</v>
      </c>
      <c r="L2535" s="159" t="str">
        <f>VLOOKUP(Tabla14[[#This Row],[id]],Tabla2[],'aux buscarv'!L$1,FALSE)</f>
        <v>PLAZA LA H</v>
      </c>
      <c r="M2535" s="159" t="str">
        <f>VLOOKUP(Tabla14[[#This Row],[id]],Tabla2[],'aux buscarv'!M$1,FALSE)</f>
        <v>AV CRISOLOGO LARRALDE Y AV 37</v>
      </c>
      <c r="N2535" s="160" t="str">
        <f>VLOOKUP(Tabla14[[#This Row],[id]],Tabla2[],'aux buscarv'!N$1,FALSE)</f>
        <v>https://maps.app.goo.gl/7jKv6UEVRaKwdFAP6</v>
      </c>
      <c r="O2535" t="s">
        <v>144</v>
      </c>
      <c r="P2535" s="161" t="s">
        <v>145</v>
      </c>
      <c r="Q2535" t="s">
        <v>146</v>
      </c>
      <c r="R2535" s="162">
        <v>94</v>
      </c>
    </row>
    <row r="2536" spans="1:18" x14ac:dyDescent="0.25">
      <c r="A2536" t="s">
        <v>1270</v>
      </c>
      <c r="B2536" s="158">
        <f>VLOOKUP(Tabla14[[#This Row],[id]],Tabla2[],'aux buscarv'!B$1,FALSE)</f>
        <v>45058</v>
      </c>
      <c r="C2536" s="159">
        <f>VLOOKUP(Tabla14[[#This Row],[id]],Tabla2[],'aux buscarv'!C$1,FALSE)</f>
        <v>12</v>
      </c>
      <c r="D2536" s="159">
        <f>VLOOKUP(Tabla14[[#This Row],[id]],Tabla2[],'aux buscarv'!D$1,FALSE)</f>
        <v>5</v>
      </c>
      <c r="E2536" s="159">
        <f>VLOOKUP(Tabla14[[#This Row],[id]],Tabla2[],'aux buscarv'!E$1,FALSE)</f>
        <v>2023</v>
      </c>
      <c r="F2536" s="159">
        <f>VLOOKUP(Tabla14[[#This Row],[id]],Tabla2[],'aux buscarv'!F$1,FALSE)</f>
        <v>20</v>
      </c>
      <c r="G2536" s="159" t="str">
        <f>VLOOKUP(Tabla14[[#This Row],[id]],Tabla2[],'aux buscarv'!G$1,FALSE)</f>
        <v>ESTAR</v>
      </c>
      <c r="H2536" s="159" t="str">
        <f>VLOOKUP(Tabla14[[#This Row],[id]],Tabla2[],'aux buscarv'!H$1,FALSE)</f>
        <v>BUENOS AIRES</v>
      </c>
      <c r="I2536" s="159">
        <f>VLOOKUP(Tabla14[[#This Row],[id]],Tabla2[],'aux buscarv'!I$1,FALSE)</f>
        <v>111</v>
      </c>
      <c r="J2536" s="159" t="str">
        <f>VLOOKUP(Tabla14[[#This Row],[id]],Tabla2[],'aux buscarv'!J$1,FALSE)</f>
        <v>PRESIDENTE PERON</v>
      </c>
      <c r="K2536" s="159" t="str">
        <f>VLOOKUP(Tabla14[[#This Row],[id]],Tabla2[],'aux buscarv'!K$1,FALSE)</f>
        <v>GUERNICA</v>
      </c>
      <c r="L2536" s="159" t="str">
        <f>VLOOKUP(Tabla14[[#This Row],[id]],Tabla2[],'aux buscarv'!L$1,FALSE)</f>
        <v>PLAZA LA H</v>
      </c>
      <c r="M2536" s="159" t="str">
        <f>VLOOKUP(Tabla14[[#This Row],[id]],Tabla2[],'aux buscarv'!M$1,FALSE)</f>
        <v>AV CRISOLOGO LARRALDE Y AV 37</v>
      </c>
      <c r="N2536" s="160" t="str">
        <f>VLOOKUP(Tabla14[[#This Row],[id]],Tabla2[],'aux buscarv'!N$1,FALSE)</f>
        <v>https://maps.app.goo.gl/7jKv6UEVRaKwdFAP6</v>
      </c>
      <c r="O2536" t="s">
        <v>151</v>
      </c>
      <c r="P2536" s="161" t="s">
        <v>151</v>
      </c>
      <c r="Q2536" t="s">
        <v>111</v>
      </c>
      <c r="R2536" s="162">
        <v>53</v>
      </c>
    </row>
    <row r="2537" spans="1:18" x14ac:dyDescent="0.25">
      <c r="A2537" t="s">
        <v>1270</v>
      </c>
      <c r="B2537" s="158">
        <f>VLOOKUP(Tabla14[[#This Row],[id]],Tabla2[],'aux buscarv'!B$1,FALSE)</f>
        <v>45058</v>
      </c>
      <c r="C2537" s="159">
        <f>VLOOKUP(Tabla14[[#This Row],[id]],Tabla2[],'aux buscarv'!C$1,FALSE)</f>
        <v>12</v>
      </c>
      <c r="D2537" s="159">
        <f>VLOOKUP(Tabla14[[#This Row],[id]],Tabla2[],'aux buscarv'!D$1,FALSE)</f>
        <v>5</v>
      </c>
      <c r="E2537" s="159">
        <f>VLOOKUP(Tabla14[[#This Row],[id]],Tabla2[],'aux buscarv'!E$1,FALSE)</f>
        <v>2023</v>
      </c>
      <c r="F2537" s="159">
        <f>VLOOKUP(Tabla14[[#This Row],[id]],Tabla2[],'aux buscarv'!F$1,FALSE)</f>
        <v>20</v>
      </c>
      <c r="G2537" s="159" t="str">
        <f>VLOOKUP(Tabla14[[#This Row],[id]],Tabla2[],'aux buscarv'!G$1,FALSE)</f>
        <v>ESTAR</v>
      </c>
      <c r="H2537" s="159" t="str">
        <f>VLOOKUP(Tabla14[[#This Row],[id]],Tabla2[],'aux buscarv'!H$1,FALSE)</f>
        <v>BUENOS AIRES</v>
      </c>
      <c r="I2537" s="159">
        <f>VLOOKUP(Tabla14[[#This Row],[id]],Tabla2[],'aux buscarv'!I$1,FALSE)</f>
        <v>111</v>
      </c>
      <c r="J2537" s="159" t="str">
        <f>VLOOKUP(Tabla14[[#This Row],[id]],Tabla2[],'aux buscarv'!J$1,FALSE)</f>
        <v>PRESIDENTE PERON</v>
      </c>
      <c r="K2537" s="159" t="str">
        <f>VLOOKUP(Tabla14[[#This Row],[id]],Tabla2[],'aux buscarv'!K$1,FALSE)</f>
        <v>GUERNICA</v>
      </c>
      <c r="L2537" s="159" t="str">
        <f>VLOOKUP(Tabla14[[#This Row],[id]],Tabla2[],'aux buscarv'!L$1,FALSE)</f>
        <v>PLAZA LA H</v>
      </c>
      <c r="M2537" s="159" t="str">
        <f>VLOOKUP(Tabla14[[#This Row],[id]],Tabla2[],'aux buscarv'!M$1,FALSE)</f>
        <v>AV CRISOLOGO LARRALDE Y AV 37</v>
      </c>
      <c r="N2537" s="160" t="str">
        <f>VLOOKUP(Tabla14[[#This Row],[id]],Tabla2[],'aux buscarv'!N$1,FALSE)</f>
        <v>https://maps.app.goo.gl/7jKv6UEVRaKwdFAP6</v>
      </c>
      <c r="O2537" t="s">
        <v>151</v>
      </c>
      <c r="P2537" s="161" t="s">
        <v>151</v>
      </c>
      <c r="Q2537" t="s">
        <v>142</v>
      </c>
      <c r="R2537" s="162">
        <v>71</v>
      </c>
    </row>
    <row r="2538" spans="1:18" x14ac:dyDescent="0.25">
      <c r="A2538" t="s">
        <v>1270</v>
      </c>
      <c r="B2538" s="158">
        <f>VLOOKUP(Tabla14[[#This Row],[id]],Tabla2[],'aux buscarv'!B$1,FALSE)</f>
        <v>45058</v>
      </c>
      <c r="C2538" s="159">
        <f>VLOOKUP(Tabla14[[#This Row],[id]],Tabla2[],'aux buscarv'!C$1,FALSE)</f>
        <v>12</v>
      </c>
      <c r="D2538" s="159">
        <f>VLOOKUP(Tabla14[[#This Row],[id]],Tabla2[],'aux buscarv'!D$1,FALSE)</f>
        <v>5</v>
      </c>
      <c r="E2538" s="159">
        <f>VLOOKUP(Tabla14[[#This Row],[id]],Tabla2[],'aux buscarv'!E$1,FALSE)</f>
        <v>2023</v>
      </c>
      <c r="F2538" s="159">
        <f>VLOOKUP(Tabla14[[#This Row],[id]],Tabla2[],'aux buscarv'!F$1,FALSE)</f>
        <v>20</v>
      </c>
      <c r="G2538" s="159" t="str">
        <f>VLOOKUP(Tabla14[[#This Row],[id]],Tabla2[],'aux buscarv'!G$1,FALSE)</f>
        <v>ESTAR</v>
      </c>
      <c r="H2538" s="159" t="str">
        <f>VLOOKUP(Tabla14[[#This Row],[id]],Tabla2[],'aux buscarv'!H$1,FALSE)</f>
        <v>BUENOS AIRES</v>
      </c>
      <c r="I2538" s="159">
        <f>VLOOKUP(Tabla14[[#This Row],[id]],Tabla2[],'aux buscarv'!I$1,FALSE)</f>
        <v>111</v>
      </c>
      <c r="J2538" s="159" t="str">
        <f>VLOOKUP(Tabla14[[#This Row],[id]],Tabla2[],'aux buscarv'!J$1,FALSE)</f>
        <v>PRESIDENTE PERON</v>
      </c>
      <c r="K2538" s="159" t="str">
        <f>VLOOKUP(Tabla14[[#This Row],[id]],Tabla2[],'aux buscarv'!K$1,FALSE)</f>
        <v>GUERNICA</v>
      </c>
      <c r="L2538" s="159" t="str">
        <f>VLOOKUP(Tabla14[[#This Row],[id]],Tabla2[],'aux buscarv'!L$1,FALSE)</f>
        <v>PLAZA LA H</v>
      </c>
      <c r="M2538" s="159" t="str">
        <f>VLOOKUP(Tabla14[[#This Row],[id]],Tabla2[],'aux buscarv'!M$1,FALSE)</f>
        <v>AV CRISOLOGO LARRALDE Y AV 37</v>
      </c>
      <c r="N2538" s="160" t="str">
        <f>VLOOKUP(Tabla14[[#This Row],[id]],Tabla2[],'aux buscarv'!N$1,FALSE)</f>
        <v>https://maps.app.goo.gl/7jKv6UEVRaKwdFAP6</v>
      </c>
      <c r="O2538" t="s">
        <v>153</v>
      </c>
      <c r="P2538" s="161" t="s">
        <v>153</v>
      </c>
      <c r="Q2538" t="s">
        <v>111</v>
      </c>
      <c r="R2538" s="162">
        <v>11</v>
      </c>
    </row>
    <row r="2539" spans="1:18" x14ac:dyDescent="0.25">
      <c r="A2539" t="s">
        <v>1270</v>
      </c>
      <c r="B2539" s="158">
        <f>VLOOKUP(Tabla14[[#This Row],[id]],Tabla2[],'aux buscarv'!B$1,FALSE)</f>
        <v>45058</v>
      </c>
      <c r="C2539" s="159">
        <f>VLOOKUP(Tabla14[[#This Row],[id]],Tabla2[],'aux buscarv'!C$1,FALSE)</f>
        <v>12</v>
      </c>
      <c r="D2539" s="159">
        <f>VLOOKUP(Tabla14[[#This Row],[id]],Tabla2[],'aux buscarv'!D$1,FALSE)</f>
        <v>5</v>
      </c>
      <c r="E2539" s="159">
        <f>VLOOKUP(Tabla14[[#This Row],[id]],Tabla2[],'aux buscarv'!E$1,FALSE)</f>
        <v>2023</v>
      </c>
      <c r="F2539" s="159">
        <f>VLOOKUP(Tabla14[[#This Row],[id]],Tabla2[],'aux buscarv'!F$1,FALSE)</f>
        <v>20</v>
      </c>
      <c r="G2539" s="159" t="str">
        <f>VLOOKUP(Tabla14[[#This Row],[id]],Tabla2[],'aux buscarv'!G$1,FALSE)</f>
        <v>ESTAR</v>
      </c>
      <c r="H2539" s="159" t="str">
        <f>VLOOKUP(Tabla14[[#This Row],[id]],Tabla2[],'aux buscarv'!H$1,FALSE)</f>
        <v>BUENOS AIRES</v>
      </c>
      <c r="I2539" s="159">
        <f>VLOOKUP(Tabla14[[#This Row],[id]],Tabla2[],'aux buscarv'!I$1,FALSE)</f>
        <v>111</v>
      </c>
      <c r="J2539" s="159" t="str">
        <f>VLOOKUP(Tabla14[[#This Row],[id]],Tabla2[],'aux buscarv'!J$1,FALSE)</f>
        <v>PRESIDENTE PERON</v>
      </c>
      <c r="K2539" s="159" t="str">
        <f>VLOOKUP(Tabla14[[#This Row],[id]],Tabla2[],'aux buscarv'!K$1,FALSE)</f>
        <v>GUERNICA</v>
      </c>
      <c r="L2539" s="159" t="str">
        <f>VLOOKUP(Tabla14[[#This Row],[id]],Tabla2[],'aux buscarv'!L$1,FALSE)</f>
        <v>PLAZA LA H</v>
      </c>
      <c r="M2539" s="159" t="str">
        <f>VLOOKUP(Tabla14[[#This Row],[id]],Tabla2[],'aux buscarv'!M$1,FALSE)</f>
        <v>AV CRISOLOGO LARRALDE Y AV 37</v>
      </c>
      <c r="N2539" s="160" t="str">
        <f>VLOOKUP(Tabla14[[#This Row],[id]],Tabla2[],'aux buscarv'!N$1,FALSE)</f>
        <v>https://maps.app.goo.gl/7jKv6UEVRaKwdFAP6</v>
      </c>
      <c r="O2539" t="s">
        <v>153</v>
      </c>
      <c r="P2539" s="161" t="s">
        <v>153</v>
      </c>
      <c r="Q2539" t="s">
        <v>154</v>
      </c>
      <c r="R2539" s="162">
        <v>15</v>
      </c>
    </row>
    <row r="2540" spans="1:18" x14ac:dyDescent="0.25">
      <c r="A2540" t="s">
        <v>1270</v>
      </c>
      <c r="B2540" s="158">
        <f>VLOOKUP(Tabla14[[#This Row],[id]],Tabla2[],'aux buscarv'!B$1,FALSE)</f>
        <v>45058</v>
      </c>
      <c r="C2540" s="159">
        <f>VLOOKUP(Tabla14[[#This Row],[id]],Tabla2[],'aux buscarv'!C$1,FALSE)</f>
        <v>12</v>
      </c>
      <c r="D2540" s="159">
        <f>VLOOKUP(Tabla14[[#This Row],[id]],Tabla2[],'aux buscarv'!D$1,FALSE)</f>
        <v>5</v>
      </c>
      <c r="E2540" s="159">
        <f>VLOOKUP(Tabla14[[#This Row],[id]],Tabla2[],'aux buscarv'!E$1,FALSE)</f>
        <v>2023</v>
      </c>
      <c r="F2540" s="159">
        <f>VLOOKUP(Tabla14[[#This Row],[id]],Tabla2[],'aux buscarv'!F$1,FALSE)</f>
        <v>20</v>
      </c>
      <c r="G2540" s="159" t="str">
        <f>VLOOKUP(Tabla14[[#This Row],[id]],Tabla2[],'aux buscarv'!G$1,FALSE)</f>
        <v>ESTAR</v>
      </c>
      <c r="H2540" s="159" t="str">
        <f>VLOOKUP(Tabla14[[#This Row],[id]],Tabla2[],'aux buscarv'!H$1,FALSE)</f>
        <v>BUENOS AIRES</v>
      </c>
      <c r="I2540" s="159">
        <f>VLOOKUP(Tabla14[[#This Row],[id]],Tabla2[],'aux buscarv'!I$1,FALSE)</f>
        <v>111</v>
      </c>
      <c r="J2540" s="159" t="str">
        <f>VLOOKUP(Tabla14[[#This Row],[id]],Tabla2[],'aux buscarv'!J$1,FALSE)</f>
        <v>PRESIDENTE PERON</v>
      </c>
      <c r="K2540" s="159" t="str">
        <f>VLOOKUP(Tabla14[[#This Row],[id]],Tabla2[],'aux buscarv'!K$1,FALSE)</f>
        <v>GUERNICA</v>
      </c>
      <c r="L2540" s="159" t="str">
        <f>VLOOKUP(Tabla14[[#This Row],[id]],Tabla2[],'aux buscarv'!L$1,FALSE)</f>
        <v>PLAZA LA H</v>
      </c>
      <c r="M2540" s="159" t="str">
        <f>VLOOKUP(Tabla14[[#This Row],[id]],Tabla2[],'aux buscarv'!M$1,FALSE)</f>
        <v>AV CRISOLOGO LARRALDE Y AV 37</v>
      </c>
      <c r="N2540" s="160" t="str">
        <f>VLOOKUP(Tabla14[[#This Row],[id]],Tabla2[],'aux buscarv'!N$1,FALSE)</f>
        <v>https://maps.app.goo.gl/7jKv6UEVRaKwdFAP6</v>
      </c>
      <c r="O2540" t="s">
        <v>153</v>
      </c>
      <c r="P2540" s="161" t="s">
        <v>153</v>
      </c>
      <c r="Q2540" t="s">
        <v>157</v>
      </c>
      <c r="R2540" s="162">
        <v>1</v>
      </c>
    </row>
    <row r="2541" spans="1:18" x14ac:dyDescent="0.25">
      <c r="A2541" t="s">
        <v>1270</v>
      </c>
      <c r="B2541" s="158">
        <f>VLOOKUP(Tabla14[[#This Row],[id]],Tabla2[],'aux buscarv'!B$1,FALSE)</f>
        <v>45058</v>
      </c>
      <c r="C2541" s="159">
        <f>VLOOKUP(Tabla14[[#This Row],[id]],Tabla2[],'aux buscarv'!C$1,FALSE)</f>
        <v>12</v>
      </c>
      <c r="D2541" s="159">
        <f>VLOOKUP(Tabla14[[#This Row],[id]],Tabla2[],'aux buscarv'!D$1,FALSE)</f>
        <v>5</v>
      </c>
      <c r="E2541" s="159">
        <f>VLOOKUP(Tabla14[[#This Row],[id]],Tabla2[],'aux buscarv'!E$1,FALSE)</f>
        <v>2023</v>
      </c>
      <c r="F2541" s="159">
        <f>VLOOKUP(Tabla14[[#This Row],[id]],Tabla2[],'aux buscarv'!F$1,FALSE)</f>
        <v>20</v>
      </c>
      <c r="G2541" s="159" t="str">
        <f>VLOOKUP(Tabla14[[#This Row],[id]],Tabla2[],'aux buscarv'!G$1,FALSE)</f>
        <v>ESTAR</v>
      </c>
      <c r="H2541" s="159" t="str">
        <f>VLOOKUP(Tabla14[[#This Row],[id]],Tabla2[],'aux buscarv'!H$1,FALSE)</f>
        <v>BUENOS AIRES</v>
      </c>
      <c r="I2541" s="159">
        <f>VLOOKUP(Tabla14[[#This Row],[id]],Tabla2[],'aux buscarv'!I$1,FALSE)</f>
        <v>111</v>
      </c>
      <c r="J2541" s="159" t="str">
        <f>VLOOKUP(Tabla14[[#This Row],[id]],Tabla2[],'aux buscarv'!J$1,FALSE)</f>
        <v>PRESIDENTE PERON</v>
      </c>
      <c r="K2541" s="159" t="str">
        <f>VLOOKUP(Tabla14[[#This Row],[id]],Tabla2[],'aux buscarv'!K$1,FALSE)</f>
        <v>GUERNICA</v>
      </c>
      <c r="L2541" s="159" t="str">
        <f>VLOOKUP(Tabla14[[#This Row],[id]],Tabla2[],'aux buscarv'!L$1,FALSE)</f>
        <v>PLAZA LA H</v>
      </c>
      <c r="M2541" s="159" t="str">
        <f>VLOOKUP(Tabla14[[#This Row],[id]],Tabla2[],'aux buscarv'!M$1,FALSE)</f>
        <v>AV CRISOLOGO LARRALDE Y AV 37</v>
      </c>
      <c r="N2541" s="160" t="str">
        <f>VLOOKUP(Tabla14[[#This Row],[id]],Tabla2[],'aux buscarv'!N$1,FALSE)</f>
        <v>https://maps.app.goo.gl/7jKv6UEVRaKwdFAP6</v>
      </c>
      <c r="O2541" t="s">
        <v>153</v>
      </c>
      <c r="P2541" s="161" t="s">
        <v>153</v>
      </c>
      <c r="Q2541" t="s">
        <v>158</v>
      </c>
      <c r="R2541" s="162">
        <v>2</v>
      </c>
    </row>
    <row r="2542" spans="1:18" x14ac:dyDescent="0.25">
      <c r="A2542" t="s">
        <v>1270</v>
      </c>
      <c r="B2542" s="158">
        <f>VLOOKUP(Tabla14[[#This Row],[id]],Tabla2[],'aux buscarv'!B$1,FALSE)</f>
        <v>45058</v>
      </c>
      <c r="C2542" s="159">
        <f>VLOOKUP(Tabla14[[#This Row],[id]],Tabla2[],'aux buscarv'!C$1,FALSE)</f>
        <v>12</v>
      </c>
      <c r="D2542" s="159">
        <f>VLOOKUP(Tabla14[[#This Row],[id]],Tabla2[],'aux buscarv'!D$1,FALSE)</f>
        <v>5</v>
      </c>
      <c r="E2542" s="159">
        <f>VLOOKUP(Tabla14[[#This Row],[id]],Tabla2[],'aux buscarv'!E$1,FALSE)</f>
        <v>2023</v>
      </c>
      <c r="F2542" s="159">
        <f>VLOOKUP(Tabla14[[#This Row],[id]],Tabla2[],'aux buscarv'!F$1,FALSE)</f>
        <v>20</v>
      </c>
      <c r="G2542" s="159" t="str">
        <f>VLOOKUP(Tabla14[[#This Row],[id]],Tabla2[],'aux buscarv'!G$1,FALSE)</f>
        <v>ESTAR</v>
      </c>
      <c r="H2542" s="159" t="str">
        <f>VLOOKUP(Tabla14[[#This Row],[id]],Tabla2[],'aux buscarv'!H$1,FALSE)</f>
        <v>BUENOS AIRES</v>
      </c>
      <c r="I2542" s="159">
        <f>VLOOKUP(Tabla14[[#This Row],[id]],Tabla2[],'aux buscarv'!I$1,FALSE)</f>
        <v>111</v>
      </c>
      <c r="J2542" s="159" t="str">
        <f>VLOOKUP(Tabla14[[#This Row],[id]],Tabla2[],'aux buscarv'!J$1,FALSE)</f>
        <v>PRESIDENTE PERON</v>
      </c>
      <c r="K2542" s="159" t="str">
        <f>VLOOKUP(Tabla14[[#This Row],[id]],Tabla2[],'aux buscarv'!K$1,FALSE)</f>
        <v>GUERNICA</v>
      </c>
      <c r="L2542" s="159" t="str">
        <f>VLOOKUP(Tabla14[[#This Row],[id]],Tabla2[],'aux buscarv'!L$1,FALSE)</f>
        <v>PLAZA LA H</v>
      </c>
      <c r="M2542" s="159" t="str">
        <f>VLOOKUP(Tabla14[[#This Row],[id]],Tabla2[],'aux buscarv'!M$1,FALSE)</f>
        <v>AV CRISOLOGO LARRALDE Y AV 37</v>
      </c>
      <c r="N2542" s="160" t="str">
        <f>VLOOKUP(Tabla14[[#This Row],[id]],Tabla2[],'aux buscarv'!N$1,FALSE)</f>
        <v>https://maps.app.goo.gl/7jKv6UEVRaKwdFAP6</v>
      </c>
      <c r="O2542" t="s">
        <v>153</v>
      </c>
      <c r="P2542" s="161" t="s">
        <v>153</v>
      </c>
      <c r="Q2542" t="s">
        <v>134</v>
      </c>
      <c r="R2542" s="162">
        <v>6</v>
      </c>
    </row>
    <row r="2543" spans="1:18" x14ac:dyDescent="0.25">
      <c r="A2543" t="s">
        <v>1287</v>
      </c>
      <c r="B2543" s="158">
        <f>VLOOKUP(Tabla14[[#This Row],[id]],Tabla2[],'aux buscarv'!B$1,FALSE)</f>
        <v>45060</v>
      </c>
      <c r="C2543" s="159">
        <f>VLOOKUP(Tabla14[[#This Row],[id]],Tabla2[],'aux buscarv'!C$1,FALSE)</f>
        <v>14</v>
      </c>
      <c r="D2543" s="159">
        <f>VLOOKUP(Tabla14[[#This Row],[id]],Tabla2[],'aux buscarv'!D$1,FALSE)</f>
        <v>5</v>
      </c>
      <c r="E2543" s="159">
        <f>VLOOKUP(Tabla14[[#This Row],[id]],Tabla2[],'aux buscarv'!E$1,FALSE)</f>
        <v>2023</v>
      </c>
      <c r="F2543" s="159">
        <f>VLOOKUP(Tabla14[[#This Row],[id]],Tabla2[],'aux buscarv'!F$1,FALSE)</f>
        <v>20</v>
      </c>
      <c r="G2543" s="159" t="str">
        <f>VLOOKUP(Tabla14[[#This Row],[id]],Tabla2[],'aux buscarv'!G$1,FALSE)</f>
        <v>DAPPTE</v>
      </c>
      <c r="H2543" s="159" t="str">
        <f>VLOOKUP(Tabla14[[#This Row],[id]],Tabla2[],'aux buscarv'!H$1,FALSE)</f>
        <v>CABA</v>
      </c>
      <c r="I2543" s="159">
        <f>VLOOKUP(Tabla14[[#This Row],[id]],Tabla2[],'aux buscarv'!I$1,FALSE)</f>
        <v>114</v>
      </c>
      <c r="J2543" s="159" t="str">
        <f>VLOOKUP(Tabla14[[#This Row],[id]],Tabla2[],'aux buscarv'!J$1,FALSE)</f>
        <v>COMUNA 14</v>
      </c>
      <c r="K2543" s="159" t="str">
        <f>VLOOKUP(Tabla14[[#This Row],[id]],Tabla2[],'aux buscarv'!K$1,FALSE)</f>
        <v>PALERMO</v>
      </c>
      <c r="L2543" s="159" t="str">
        <f>VLOOKUP(Tabla14[[#This Row],[id]],Tabla2[],'aux buscarv'!L$1,FALSE)</f>
        <v>LAGO DE REGATAS</v>
      </c>
      <c r="M2543" s="159" t="str">
        <f>VLOOKUP(Tabla14[[#This Row],[id]],Tabla2[],'aux buscarv'!M$1,FALSE)</f>
        <v>AV ERNESTO TORQUIST Y AV VALENTIN ALSINA</v>
      </c>
      <c r="N2543" s="160" t="str">
        <f>VLOOKUP(Tabla14[[#This Row],[id]],Tabla2[],'aux buscarv'!N$1,FALSE)</f>
        <v>https://goo.gl/maps/6c4V23SR3UpPVdC99</v>
      </c>
      <c r="O2543" t="s">
        <v>114</v>
      </c>
      <c r="P2543" s="161" t="s">
        <v>115</v>
      </c>
      <c r="Q2543" t="s">
        <v>111</v>
      </c>
      <c r="R2543" s="162">
        <v>9</v>
      </c>
    </row>
    <row r="2544" spans="1:18" x14ac:dyDescent="0.25">
      <c r="A2544" t="s">
        <v>1287</v>
      </c>
      <c r="B2544" s="158">
        <f>VLOOKUP(Tabla14[[#This Row],[id]],Tabla2[],'aux buscarv'!B$1,FALSE)</f>
        <v>45060</v>
      </c>
      <c r="C2544" s="159">
        <f>VLOOKUP(Tabla14[[#This Row],[id]],Tabla2[],'aux buscarv'!C$1,FALSE)</f>
        <v>14</v>
      </c>
      <c r="D2544" s="159">
        <f>VLOOKUP(Tabla14[[#This Row],[id]],Tabla2[],'aux buscarv'!D$1,FALSE)</f>
        <v>5</v>
      </c>
      <c r="E2544" s="159">
        <f>VLOOKUP(Tabla14[[#This Row],[id]],Tabla2[],'aux buscarv'!E$1,FALSE)</f>
        <v>2023</v>
      </c>
      <c r="F2544" s="159">
        <f>VLOOKUP(Tabla14[[#This Row],[id]],Tabla2[],'aux buscarv'!F$1,FALSE)</f>
        <v>20</v>
      </c>
      <c r="G2544" s="159" t="str">
        <f>VLOOKUP(Tabla14[[#This Row],[id]],Tabla2[],'aux buscarv'!G$1,FALSE)</f>
        <v>DAPPTE</v>
      </c>
      <c r="H2544" s="159" t="str">
        <f>VLOOKUP(Tabla14[[#This Row],[id]],Tabla2[],'aux buscarv'!H$1,FALSE)</f>
        <v>CABA</v>
      </c>
      <c r="I2544" s="159">
        <f>VLOOKUP(Tabla14[[#This Row],[id]],Tabla2[],'aux buscarv'!I$1,FALSE)</f>
        <v>114</v>
      </c>
      <c r="J2544" s="159" t="str">
        <f>VLOOKUP(Tabla14[[#This Row],[id]],Tabla2[],'aux buscarv'!J$1,FALSE)</f>
        <v>COMUNA 14</v>
      </c>
      <c r="K2544" s="159" t="str">
        <f>VLOOKUP(Tabla14[[#This Row],[id]],Tabla2[],'aux buscarv'!K$1,FALSE)</f>
        <v>PALERMO</v>
      </c>
      <c r="L2544" s="159" t="str">
        <f>VLOOKUP(Tabla14[[#This Row],[id]],Tabla2[],'aux buscarv'!L$1,FALSE)</f>
        <v>LAGO DE REGATAS</v>
      </c>
      <c r="M2544" s="159" t="str">
        <f>VLOOKUP(Tabla14[[#This Row],[id]],Tabla2[],'aux buscarv'!M$1,FALSE)</f>
        <v>AV ERNESTO TORQUIST Y AV VALENTIN ALSINA</v>
      </c>
      <c r="N2544" s="160" t="str">
        <f>VLOOKUP(Tabla14[[#This Row],[id]],Tabla2[],'aux buscarv'!N$1,FALSE)</f>
        <v>https://goo.gl/maps/6c4V23SR3UpPVdC99</v>
      </c>
      <c r="O2544" t="s">
        <v>114</v>
      </c>
      <c r="P2544" s="161" t="s">
        <v>123</v>
      </c>
      <c r="Q2544" t="s">
        <v>111</v>
      </c>
      <c r="R2544" s="162">
        <v>73</v>
      </c>
    </row>
    <row r="2545" spans="1:18" x14ac:dyDescent="0.25">
      <c r="A2545" t="s">
        <v>1331</v>
      </c>
      <c r="B2545" s="158">
        <f>VLOOKUP(Tabla14[[#This Row],[id]],Tabla2[],'aux buscarv'!B$1,FALSE)</f>
        <v>45061</v>
      </c>
      <c r="C2545" s="159">
        <f>VLOOKUP(Tabla14[[#This Row],[id]],Tabla2[],'aux buscarv'!C$1,FALSE)</f>
        <v>15</v>
      </c>
      <c r="D2545" s="159">
        <f>VLOOKUP(Tabla14[[#This Row],[id]],Tabla2[],'aux buscarv'!D$1,FALSE)</f>
        <v>5</v>
      </c>
      <c r="E2545" s="159">
        <f>VLOOKUP(Tabla14[[#This Row],[id]],Tabla2[],'aux buscarv'!E$1,FALSE)</f>
        <v>2023</v>
      </c>
      <c r="F2545" s="159">
        <f>VLOOKUP(Tabla14[[#This Row],[id]],Tabla2[],'aux buscarv'!F$1,FALSE)</f>
        <v>21</v>
      </c>
      <c r="G2545" s="159" t="str">
        <f>VLOOKUP(Tabla14[[#This Row],[id]],Tabla2[],'aux buscarv'!G$1,FALSE)</f>
        <v>DAPPTE</v>
      </c>
      <c r="H2545" s="159" t="str">
        <f>VLOOKUP(Tabla14[[#This Row],[id]],Tabla2[],'aux buscarv'!H$1,FALSE)</f>
        <v>ENTRE RIOS</v>
      </c>
      <c r="I2545" s="159">
        <f>VLOOKUP(Tabla14[[#This Row],[id]],Tabla2[],'aux buscarv'!I$1,FALSE)</f>
        <v>119</v>
      </c>
      <c r="J2545" s="159" t="str">
        <f>VLOOKUP(Tabla14[[#This Row],[id]],Tabla2[],'aux buscarv'!J$1,FALSE)</f>
        <v>SAN JOSE</v>
      </c>
      <c r="K2545" s="159" t="str">
        <f>VLOOKUP(Tabla14[[#This Row],[id]],Tabla2[],'aux buscarv'!K$1,FALSE)</f>
        <v>SAN JOSE</v>
      </c>
      <c r="L2545" s="159" t="str">
        <f>VLOOKUP(Tabla14[[#This Row],[id]],Tabla2[],'aux buscarv'!L$1,FALSE)</f>
        <v>AREA DE LA MUJER, GENERO Y DIVERSIDAD</v>
      </c>
      <c r="M2545" s="159" t="str">
        <f>VLOOKUP(Tabla14[[#This Row],[id]],Tabla2[],'aux buscarv'!M$1,FALSE)</f>
        <v>CALLE CENTENARIO 2180 Y CALLE PRIMERA JUNTA</v>
      </c>
      <c r="N2545" s="160" t="str">
        <f>VLOOKUP(Tabla14[[#This Row],[id]],Tabla2[],'aux buscarv'!N$1,FALSE)</f>
        <v>https://goo.gl/maps/sGx9Ky9ybX2vHxEb8</v>
      </c>
      <c r="O2545" t="s">
        <v>109</v>
      </c>
      <c r="P2545" s="161" t="s">
        <v>110</v>
      </c>
      <c r="Q2545" t="s">
        <v>111</v>
      </c>
      <c r="R2545" s="162">
        <v>28</v>
      </c>
    </row>
    <row r="2546" spans="1:18" x14ac:dyDescent="0.25">
      <c r="A2546" t="s">
        <v>1331</v>
      </c>
      <c r="B2546" s="158">
        <f>VLOOKUP(Tabla14[[#This Row],[id]],Tabla2[],'aux buscarv'!B$1,FALSE)</f>
        <v>45061</v>
      </c>
      <c r="C2546" s="159">
        <f>VLOOKUP(Tabla14[[#This Row],[id]],Tabla2[],'aux buscarv'!C$1,FALSE)</f>
        <v>15</v>
      </c>
      <c r="D2546" s="159">
        <f>VLOOKUP(Tabla14[[#This Row],[id]],Tabla2[],'aux buscarv'!D$1,FALSE)</f>
        <v>5</v>
      </c>
      <c r="E2546" s="159">
        <f>VLOOKUP(Tabla14[[#This Row],[id]],Tabla2[],'aux buscarv'!E$1,FALSE)</f>
        <v>2023</v>
      </c>
      <c r="F2546" s="159">
        <f>VLOOKUP(Tabla14[[#This Row],[id]],Tabla2[],'aux buscarv'!F$1,FALSE)</f>
        <v>21</v>
      </c>
      <c r="G2546" s="159" t="str">
        <f>VLOOKUP(Tabla14[[#This Row],[id]],Tabla2[],'aux buscarv'!G$1,FALSE)</f>
        <v>DAPPTE</v>
      </c>
      <c r="H2546" s="159" t="str">
        <f>VLOOKUP(Tabla14[[#This Row],[id]],Tabla2[],'aux buscarv'!H$1,FALSE)</f>
        <v>ENTRE RIOS</v>
      </c>
      <c r="I2546" s="159">
        <f>VLOOKUP(Tabla14[[#This Row],[id]],Tabla2[],'aux buscarv'!I$1,FALSE)</f>
        <v>119</v>
      </c>
      <c r="J2546" s="159" t="str">
        <f>VLOOKUP(Tabla14[[#This Row],[id]],Tabla2[],'aux buscarv'!J$1,FALSE)</f>
        <v>SAN JOSE</v>
      </c>
      <c r="K2546" s="159" t="str">
        <f>VLOOKUP(Tabla14[[#This Row],[id]],Tabla2[],'aux buscarv'!K$1,FALSE)</f>
        <v>SAN JOSE</v>
      </c>
      <c r="L2546" s="159" t="str">
        <f>VLOOKUP(Tabla14[[#This Row],[id]],Tabla2[],'aux buscarv'!L$1,FALSE)</f>
        <v>AREA DE LA MUJER, GENERO Y DIVERSIDAD</v>
      </c>
      <c r="M2546" s="159" t="str">
        <f>VLOOKUP(Tabla14[[#This Row],[id]],Tabla2[],'aux buscarv'!M$1,FALSE)</f>
        <v>CALLE CENTENARIO 2180 Y CALLE PRIMERA JUNTA</v>
      </c>
      <c r="N2546" s="160" t="str">
        <f>VLOOKUP(Tabla14[[#This Row],[id]],Tabla2[],'aux buscarv'!N$1,FALSE)</f>
        <v>https://goo.gl/maps/sGx9Ky9ybX2vHxEb8</v>
      </c>
      <c r="O2546" t="s">
        <v>109</v>
      </c>
      <c r="P2546" s="161" t="s">
        <v>110</v>
      </c>
      <c r="Q2546" t="s">
        <v>112</v>
      </c>
      <c r="R2546" s="162">
        <v>60</v>
      </c>
    </row>
    <row r="2547" spans="1:18" x14ac:dyDescent="0.25">
      <c r="A2547" t="s">
        <v>1331</v>
      </c>
      <c r="B2547" s="158">
        <f>VLOOKUP(Tabla14[[#This Row],[id]],Tabla2[],'aux buscarv'!B$1,FALSE)</f>
        <v>45061</v>
      </c>
      <c r="C2547" s="159">
        <f>VLOOKUP(Tabla14[[#This Row],[id]],Tabla2[],'aux buscarv'!C$1,FALSE)</f>
        <v>15</v>
      </c>
      <c r="D2547" s="159">
        <f>VLOOKUP(Tabla14[[#This Row],[id]],Tabla2[],'aux buscarv'!D$1,FALSE)</f>
        <v>5</v>
      </c>
      <c r="E2547" s="159">
        <f>VLOOKUP(Tabla14[[#This Row],[id]],Tabla2[],'aux buscarv'!E$1,FALSE)</f>
        <v>2023</v>
      </c>
      <c r="F2547" s="159">
        <f>VLOOKUP(Tabla14[[#This Row],[id]],Tabla2[],'aux buscarv'!F$1,FALSE)</f>
        <v>21</v>
      </c>
      <c r="G2547" s="159" t="str">
        <f>VLOOKUP(Tabla14[[#This Row],[id]],Tabla2[],'aux buscarv'!G$1,FALSE)</f>
        <v>DAPPTE</v>
      </c>
      <c r="H2547" s="159" t="str">
        <f>VLOOKUP(Tabla14[[#This Row],[id]],Tabla2[],'aux buscarv'!H$1,FALSE)</f>
        <v>ENTRE RIOS</v>
      </c>
      <c r="I2547" s="159">
        <f>VLOOKUP(Tabla14[[#This Row],[id]],Tabla2[],'aux buscarv'!I$1,FALSE)</f>
        <v>119</v>
      </c>
      <c r="J2547" s="159" t="str">
        <f>VLOOKUP(Tabla14[[#This Row],[id]],Tabla2[],'aux buscarv'!J$1,FALSE)</f>
        <v>SAN JOSE</v>
      </c>
      <c r="K2547" s="159" t="str">
        <f>VLOOKUP(Tabla14[[#This Row],[id]],Tabla2[],'aux buscarv'!K$1,FALSE)</f>
        <v>SAN JOSE</v>
      </c>
      <c r="L2547" s="159" t="str">
        <f>VLOOKUP(Tabla14[[#This Row],[id]],Tabla2[],'aux buscarv'!L$1,FALSE)</f>
        <v>AREA DE LA MUJER, GENERO Y DIVERSIDAD</v>
      </c>
      <c r="M2547" s="159" t="str">
        <f>VLOOKUP(Tabla14[[#This Row],[id]],Tabla2[],'aux buscarv'!M$1,FALSE)</f>
        <v>CALLE CENTENARIO 2180 Y CALLE PRIMERA JUNTA</v>
      </c>
      <c r="N2547" s="160" t="str">
        <f>VLOOKUP(Tabla14[[#This Row],[id]],Tabla2[],'aux buscarv'!N$1,FALSE)</f>
        <v>https://goo.gl/maps/sGx9Ky9ybX2vHxEb8</v>
      </c>
      <c r="O2547" t="s">
        <v>109</v>
      </c>
      <c r="P2547" s="161" t="s">
        <v>113</v>
      </c>
      <c r="Q2547" t="s">
        <v>112</v>
      </c>
      <c r="R2547" s="162">
        <v>18</v>
      </c>
    </row>
    <row r="2548" spans="1:18" x14ac:dyDescent="0.25">
      <c r="A2548" t="s">
        <v>1331</v>
      </c>
      <c r="B2548" s="158">
        <f>VLOOKUP(Tabla14[[#This Row],[id]],Tabla2[],'aux buscarv'!B$1,FALSE)</f>
        <v>45061</v>
      </c>
      <c r="C2548" s="159">
        <f>VLOOKUP(Tabla14[[#This Row],[id]],Tabla2[],'aux buscarv'!C$1,FALSE)</f>
        <v>15</v>
      </c>
      <c r="D2548" s="159">
        <f>VLOOKUP(Tabla14[[#This Row],[id]],Tabla2[],'aux buscarv'!D$1,FALSE)</f>
        <v>5</v>
      </c>
      <c r="E2548" s="159">
        <f>VLOOKUP(Tabla14[[#This Row],[id]],Tabla2[],'aux buscarv'!E$1,FALSE)</f>
        <v>2023</v>
      </c>
      <c r="F2548" s="159">
        <f>VLOOKUP(Tabla14[[#This Row],[id]],Tabla2[],'aux buscarv'!F$1,FALSE)</f>
        <v>21</v>
      </c>
      <c r="G2548" s="159" t="str">
        <f>VLOOKUP(Tabla14[[#This Row],[id]],Tabla2[],'aux buscarv'!G$1,FALSE)</f>
        <v>DAPPTE</v>
      </c>
      <c r="H2548" s="159" t="str">
        <f>VLOOKUP(Tabla14[[#This Row],[id]],Tabla2[],'aux buscarv'!H$1,FALSE)</f>
        <v>ENTRE RIOS</v>
      </c>
      <c r="I2548" s="159">
        <f>VLOOKUP(Tabla14[[#This Row],[id]],Tabla2[],'aux buscarv'!I$1,FALSE)</f>
        <v>119</v>
      </c>
      <c r="J2548" s="159" t="str">
        <f>VLOOKUP(Tabla14[[#This Row],[id]],Tabla2[],'aux buscarv'!J$1,FALSE)</f>
        <v>SAN JOSE</v>
      </c>
      <c r="K2548" s="159" t="str">
        <f>VLOOKUP(Tabla14[[#This Row],[id]],Tabla2[],'aux buscarv'!K$1,FALSE)</f>
        <v>SAN JOSE</v>
      </c>
      <c r="L2548" s="159" t="str">
        <f>VLOOKUP(Tabla14[[#This Row],[id]],Tabla2[],'aux buscarv'!L$1,FALSE)</f>
        <v>AREA DE LA MUJER, GENERO Y DIVERSIDAD</v>
      </c>
      <c r="M2548" s="159" t="str">
        <f>VLOOKUP(Tabla14[[#This Row],[id]],Tabla2[],'aux buscarv'!M$1,FALSE)</f>
        <v>CALLE CENTENARIO 2180 Y CALLE PRIMERA JUNTA</v>
      </c>
      <c r="N2548" s="160" t="str">
        <f>VLOOKUP(Tabla14[[#This Row],[id]],Tabla2[],'aux buscarv'!N$1,FALSE)</f>
        <v>https://goo.gl/maps/sGx9Ky9ybX2vHxEb8</v>
      </c>
      <c r="O2548" t="s">
        <v>114</v>
      </c>
      <c r="P2548" s="161" t="s">
        <v>115</v>
      </c>
      <c r="Q2548" t="s">
        <v>111</v>
      </c>
      <c r="R2548" s="162">
        <v>8</v>
      </c>
    </row>
    <row r="2549" spans="1:18" x14ac:dyDescent="0.25">
      <c r="A2549" t="s">
        <v>1331</v>
      </c>
      <c r="B2549" s="158">
        <f>VLOOKUP(Tabla14[[#This Row],[id]],Tabla2[],'aux buscarv'!B$1,FALSE)</f>
        <v>45061</v>
      </c>
      <c r="C2549" s="159">
        <f>VLOOKUP(Tabla14[[#This Row],[id]],Tabla2[],'aux buscarv'!C$1,FALSE)</f>
        <v>15</v>
      </c>
      <c r="D2549" s="159">
        <f>VLOOKUP(Tabla14[[#This Row],[id]],Tabla2[],'aux buscarv'!D$1,FALSE)</f>
        <v>5</v>
      </c>
      <c r="E2549" s="159">
        <f>VLOOKUP(Tabla14[[#This Row],[id]],Tabla2[],'aux buscarv'!E$1,FALSE)</f>
        <v>2023</v>
      </c>
      <c r="F2549" s="159">
        <f>VLOOKUP(Tabla14[[#This Row],[id]],Tabla2[],'aux buscarv'!F$1,FALSE)</f>
        <v>21</v>
      </c>
      <c r="G2549" s="159" t="str">
        <f>VLOOKUP(Tabla14[[#This Row],[id]],Tabla2[],'aux buscarv'!G$1,FALSE)</f>
        <v>DAPPTE</v>
      </c>
      <c r="H2549" s="159" t="str">
        <f>VLOOKUP(Tabla14[[#This Row],[id]],Tabla2[],'aux buscarv'!H$1,FALSE)</f>
        <v>ENTRE RIOS</v>
      </c>
      <c r="I2549" s="159">
        <f>VLOOKUP(Tabla14[[#This Row],[id]],Tabla2[],'aux buscarv'!I$1,FALSE)</f>
        <v>119</v>
      </c>
      <c r="J2549" s="159" t="str">
        <f>VLOOKUP(Tabla14[[#This Row],[id]],Tabla2[],'aux buscarv'!J$1,FALSE)</f>
        <v>SAN JOSE</v>
      </c>
      <c r="K2549" s="159" t="str">
        <f>VLOOKUP(Tabla14[[#This Row],[id]],Tabla2[],'aux buscarv'!K$1,FALSE)</f>
        <v>SAN JOSE</v>
      </c>
      <c r="L2549" s="159" t="str">
        <f>VLOOKUP(Tabla14[[#This Row],[id]],Tabla2[],'aux buscarv'!L$1,FALSE)</f>
        <v>AREA DE LA MUJER, GENERO Y DIVERSIDAD</v>
      </c>
      <c r="M2549" s="159" t="str">
        <f>VLOOKUP(Tabla14[[#This Row],[id]],Tabla2[],'aux buscarv'!M$1,FALSE)</f>
        <v>CALLE CENTENARIO 2180 Y CALLE PRIMERA JUNTA</v>
      </c>
      <c r="N2549" s="160" t="str">
        <f>VLOOKUP(Tabla14[[#This Row],[id]],Tabla2[],'aux buscarv'!N$1,FALSE)</f>
        <v>https://goo.gl/maps/sGx9Ky9ybX2vHxEb8</v>
      </c>
      <c r="O2549" t="s">
        <v>114</v>
      </c>
      <c r="P2549" s="161" t="s">
        <v>123</v>
      </c>
      <c r="Q2549" t="s">
        <v>124</v>
      </c>
      <c r="R2549" s="162">
        <v>5</v>
      </c>
    </row>
    <row r="2550" spans="1:18" x14ac:dyDescent="0.25">
      <c r="A2550" t="s">
        <v>1331</v>
      </c>
      <c r="B2550" s="158">
        <f>VLOOKUP(Tabla14[[#This Row],[id]],Tabla2[],'aux buscarv'!B$1,FALSE)</f>
        <v>45061</v>
      </c>
      <c r="C2550" s="159">
        <f>VLOOKUP(Tabla14[[#This Row],[id]],Tabla2[],'aux buscarv'!C$1,FALSE)</f>
        <v>15</v>
      </c>
      <c r="D2550" s="159">
        <f>VLOOKUP(Tabla14[[#This Row],[id]],Tabla2[],'aux buscarv'!D$1,FALSE)</f>
        <v>5</v>
      </c>
      <c r="E2550" s="159">
        <f>VLOOKUP(Tabla14[[#This Row],[id]],Tabla2[],'aux buscarv'!E$1,FALSE)</f>
        <v>2023</v>
      </c>
      <c r="F2550" s="159">
        <f>VLOOKUP(Tabla14[[#This Row],[id]],Tabla2[],'aux buscarv'!F$1,FALSE)</f>
        <v>21</v>
      </c>
      <c r="G2550" s="159" t="str">
        <f>VLOOKUP(Tabla14[[#This Row],[id]],Tabla2[],'aux buscarv'!G$1,FALSE)</f>
        <v>DAPPTE</v>
      </c>
      <c r="H2550" s="159" t="str">
        <f>VLOOKUP(Tabla14[[#This Row],[id]],Tabla2[],'aux buscarv'!H$1,FALSE)</f>
        <v>ENTRE RIOS</v>
      </c>
      <c r="I2550" s="159">
        <f>VLOOKUP(Tabla14[[#This Row],[id]],Tabla2[],'aux buscarv'!I$1,FALSE)</f>
        <v>119</v>
      </c>
      <c r="J2550" s="159" t="str">
        <f>VLOOKUP(Tabla14[[#This Row],[id]],Tabla2[],'aux buscarv'!J$1,FALSE)</f>
        <v>SAN JOSE</v>
      </c>
      <c r="K2550" s="159" t="str">
        <f>VLOOKUP(Tabla14[[#This Row],[id]],Tabla2[],'aux buscarv'!K$1,FALSE)</f>
        <v>SAN JOSE</v>
      </c>
      <c r="L2550" s="159" t="str">
        <f>VLOOKUP(Tabla14[[#This Row],[id]],Tabla2[],'aux buscarv'!L$1,FALSE)</f>
        <v>AREA DE LA MUJER, GENERO Y DIVERSIDAD</v>
      </c>
      <c r="M2550" s="159" t="str">
        <f>VLOOKUP(Tabla14[[#This Row],[id]],Tabla2[],'aux buscarv'!M$1,FALSE)</f>
        <v>CALLE CENTENARIO 2180 Y CALLE PRIMERA JUNTA</v>
      </c>
      <c r="N2550" s="160" t="str">
        <f>VLOOKUP(Tabla14[[#This Row],[id]],Tabla2[],'aux buscarv'!N$1,FALSE)</f>
        <v>https://goo.gl/maps/sGx9Ky9ybX2vHxEb8</v>
      </c>
      <c r="O2550" t="s">
        <v>114</v>
      </c>
      <c r="P2550" s="161" t="s">
        <v>123</v>
      </c>
      <c r="Q2550" t="s">
        <v>111</v>
      </c>
      <c r="R2550" s="162">
        <v>32</v>
      </c>
    </row>
    <row r="2551" spans="1:18" x14ac:dyDescent="0.25">
      <c r="A2551" t="s">
        <v>1331</v>
      </c>
      <c r="B2551" s="158">
        <f>VLOOKUP(Tabla14[[#This Row],[id]],Tabla2[],'aux buscarv'!B$1,FALSE)</f>
        <v>45061</v>
      </c>
      <c r="C2551" s="159">
        <f>VLOOKUP(Tabla14[[#This Row],[id]],Tabla2[],'aux buscarv'!C$1,FALSE)</f>
        <v>15</v>
      </c>
      <c r="D2551" s="159">
        <f>VLOOKUP(Tabla14[[#This Row],[id]],Tabla2[],'aux buscarv'!D$1,FALSE)</f>
        <v>5</v>
      </c>
      <c r="E2551" s="159">
        <f>VLOOKUP(Tabla14[[#This Row],[id]],Tabla2[],'aux buscarv'!E$1,FALSE)</f>
        <v>2023</v>
      </c>
      <c r="F2551" s="159">
        <f>VLOOKUP(Tabla14[[#This Row],[id]],Tabla2[],'aux buscarv'!F$1,FALSE)</f>
        <v>21</v>
      </c>
      <c r="G2551" s="159" t="str">
        <f>VLOOKUP(Tabla14[[#This Row],[id]],Tabla2[],'aux buscarv'!G$1,FALSE)</f>
        <v>DAPPTE</v>
      </c>
      <c r="H2551" s="159" t="str">
        <f>VLOOKUP(Tabla14[[#This Row],[id]],Tabla2[],'aux buscarv'!H$1,FALSE)</f>
        <v>ENTRE RIOS</v>
      </c>
      <c r="I2551" s="159">
        <f>VLOOKUP(Tabla14[[#This Row],[id]],Tabla2[],'aux buscarv'!I$1,FALSE)</f>
        <v>119</v>
      </c>
      <c r="J2551" s="159" t="str">
        <f>VLOOKUP(Tabla14[[#This Row],[id]],Tabla2[],'aux buscarv'!J$1,FALSE)</f>
        <v>SAN JOSE</v>
      </c>
      <c r="K2551" s="159" t="str">
        <f>VLOOKUP(Tabla14[[#This Row],[id]],Tabla2[],'aux buscarv'!K$1,FALSE)</f>
        <v>SAN JOSE</v>
      </c>
      <c r="L2551" s="159" t="str">
        <f>VLOOKUP(Tabla14[[#This Row],[id]],Tabla2[],'aux buscarv'!L$1,FALSE)</f>
        <v>AREA DE LA MUJER, GENERO Y DIVERSIDAD</v>
      </c>
      <c r="M2551" s="159" t="str">
        <f>VLOOKUP(Tabla14[[#This Row],[id]],Tabla2[],'aux buscarv'!M$1,FALSE)</f>
        <v>CALLE CENTENARIO 2180 Y CALLE PRIMERA JUNTA</v>
      </c>
      <c r="N2551" s="160" t="str">
        <f>VLOOKUP(Tabla14[[#This Row],[id]],Tabla2[],'aux buscarv'!N$1,FALSE)</f>
        <v>https://goo.gl/maps/sGx9Ky9ybX2vHxEb8</v>
      </c>
      <c r="O2551" t="s">
        <v>144</v>
      </c>
      <c r="P2551" s="161" t="s">
        <v>145</v>
      </c>
      <c r="Q2551" t="s">
        <v>111</v>
      </c>
      <c r="R2551" s="162">
        <v>30</v>
      </c>
    </row>
    <row r="2552" spans="1:18" x14ac:dyDescent="0.25">
      <c r="A2552" t="s">
        <v>1331</v>
      </c>
      <c r="B2552" s="158">
        <f>VLOOKUP(Tabla14[[#This Row],[id]],Tabla2[],'aux buscarv'!B$1,FALSE)</f>
        <v>45061</v>
      </c>
      <c r="C2552" s="159">
        <f>VLOOKUP(Tabla14[[#This Row],[id]],Tabla2[],'aux buscarv'!C$1,FALSE)</f>
        <v>15</v>
      </c>
      <c r="D2552" s="159">
        <f>VLOOKUP(Tabla14[[#This Row],[id]],Tabla2[],'aux buscarv'!D$1,FALSE)</f>
        <v>5</v>
      </c>
      <c r="E2552" s="159">
        <f>VLOOKUP(Tabla14[[#This Row],[id]],Tabla2[],'aux buscarv'!E$1,FALSE)</f>
        <v>2023</v>
      </c>
      <c r="F2552" s="159">
        <f>VLOOKUP(Tabla14[[#This Row],[id]],Tabla2[],'aux buscarv'!F$1,FALSE)</f>
        <v>21</v>
      </c>
      <c r="G2552" s="159" t="str">
        <f>VLOOKUP(Tabla14[[#This Row],[id]],Tabla2[],'aux buscarv'!G$1,FALSE)</f>
        <v>DAPPTE</v>
      </c>
      <c r="H2552" s="159" t="str">
        <f>VLOOKUP(Tabla14[[#This Row],[id]],Tabla2[],'aux buscarv'!H$1,FALSE)</f>
        <v>ENTRE RIOS</v>
      </c>
      <c r="I2552" s="159">
        <f>VLOOKUP(Tabla14[[#This Row],[id]],Tabla2[],'aux buscarv'!I$1,FALSE)</f>
        <v>119</v>
      </c>
      <c r="J2552" s="159" t="str">
        <f>VLOOKUP(Tabla14[[#This Row],[id]],Tabla2[],'aux buscarv'!J$1,FALSE)</f>
        <v>SAN JOSE</v>
      </c>
      <c r="K2552" s="159" t="str">
        <f>VLOOKUP(Tabla14[[#This Row],[id]],Tabla2[],'aux buscarv'!K$1,FALSE)</f>
        <v>SAN JOSE</v>
      </c>
      <c r="L2552" s="159" t="str">
        <f>VLOOKUP(Tabla14[[#This Row],[id]],Tabla2[],'aux buscarv'!L$1,FALSE)</f>
        <v>AREA DE LA MUJER, GENERO Y DIVERSIDAD</v>
      </c>
      <c r="M2552" s="159" t="str">
        <f>VLOOKUP(Tabla14[[#This Row],[id]],Tabla2[],'aux buscarv'!M$1,FALSE)</f>
        <v>CALLE CENTENARIO 2180 Y CALLE PRIMERA JUNTA</v>
      </c>
      <c r="N2552" s="160" t="str">
        <f>VLOOKUP(Tabla14[[#This Row],[id]],Tabla2[],'aux buscarv'!N$1,FALSE)</f>
        <v>https://goo.gl/maps/sGx9Ky9ybX2vHxEb8</v>
      </c>
      <c r="O2552" t="s">
        <v>144</v>
      </c>
      <c r="P2552" s="161" t="s">
        <v>145</v>
      </c>
      <c r="Q2552" t="s">
        <v>146</v>
      </c>
      <c r="R2552" s="162">
        <v>120</v>
      </c>
    </row>
    <row r="2553" spans="1:18" x14ac:dyDescent="0.25">
      <c r="A2553" t="s">
        <v>1331</v>
      </c>
      <c r="B2553" s="158">
        <f>VLOOKUP(Tabla14[[#This Row],[id]],Tabla2[],'aux buscarv'!B$1,FALSE)</f>
        <v>45061</v>
      </c>
      <c r="C2553" s="159">
        <f>VLOOKUP(Tabla14[[#This Row],[id]],Tabla2[],'aux buscarv'!C$1,FALSE)</f>
        <v>15</v>
      </c>
      <c r="D2553" s="159">
        <f>VLOOKUP(Tabla14[[#This Row],[id]],Tabla2[],'aux buscarv'!D$1,FALSE)</f>
        <v>5</v>
      </c>
      <c r="E2553" s="159">
        <f>VLOOKUP(Tabla14[[#This Row],[id]],Tabla2[],'aux buscarv'!E$1,FALSE)</f>
        <v>2023</v>
      </c>
      <c r="F2553" s="159">
        <f>VLOOKUP(Tabla14[[#This Row],[id]],Tabla2[],'aux buscarv'!F$1,FALSE)</f>
        <v>21</v>
      </c>
      <c r="G2553" s="159" t="str">
        <f>VLOOKUP(Tabla14[[#This Row],[id]],Tabla2[],'aux buscarv'!G$1,FALSE)</f>
        <v>DAPPTE</v>
      </c>
      <c r="H2553" s="159" t="str">
        <f>VLOOKUP(Tabla14[[#This Row],[id]],Tabla2[],'aux buscarv'!H$1,FALSE)</f>
        <v>ENTRE RIOS</v>
      </c>
      <c r="I2553" s="159">
        <f>VLOOKUP(Tabla14[[#This Row],[id]],Tabla2[],'aux buscarv'!I$1,FALSE)</f>
        <v>119</v>
      </c>
      <c r="J2553" s="159" t="str">
        <f>VLOOKUP(Tabla14[[#This Row],[id]],Tabla2[],'aux buscarv'!J$1,FALSE)</f>
        <v>SAN JOSE</v>
      </c>
      <c r="K2553" s="159" t="str">
        <f>VLOOKUP(Tabla14[[#This Row],[id]],Tabla2[],'aux buscarv'!K$1,FALSE)</f>
        <v>SAN JOSE</v>
      </c>
      <c r="L2553" s="159" t="str">
        <f>VLOOKUP(Tabla14[[#This Row],[id]],Tabla2[],'aux buscarv'!L$1,FALSE)</f>
        <v>AREA DE LA MUJER, GENERO Y DIVERSIDAD</v>
      </c>
      <c r="M2553" s="159" t="str">
        <f>VLOOKUP(Tabla14[[#This Row],[id]],Tabla2[],'aux buscarv'!M$1,FALSE)</f>
        <v>CALLE CENTENARIO 2180 Y CALLE PRIMERA JUNTA</v>
      </c>
      <c r="N2553" s="160" t="str">
        <f>VLOOKUP(Tabla14[[#This Row],[id]],Tabla2[],'aux buscarv'!N$1,FALSE)</f>
        <v>https://goo.gl/maps/sGx9Ky9ybX2vHxEb8</v>
      </c>
      <c r="O2553" t="s">
        <v>151</v>
      </c>
      <c r="P2553" s="161" t="s">
        <v>151</v>
      </c>
      <c r="Q2553" t="s">
        <v>111</v>
      </c>
      <c r="R2553" s="162">
        <v>27</v>
      </c>
    </row>
    <row r="2554" spans="1:18" x14ac:dyDescent="0.25">
      <c r="A2554" t="s">
        <v>1331</v>
      </c>
      <c r="B2554" s="158">
        <f>VLOOKUP(Tabla14[[#This Row],[id]],Tabla2[],'aux buscarv'!B$1,FALSE)</f>
        <v>45061</v>
      </c>
      <c r="C2554" s="159">
        <f>VLOOKUP(Tabla14[[#This Row],[id]],Tabla2[],'aux buscarv'!C$1,FALSE)</f>
        <v>15</v>
      </c>
      <c r="D2554" s="159">
        <f>VLOOKUP(Tabla14[[#This Row],[id]],Tabla2[],'aux buscarv'!D$1,FALSE)</f>
        <v>5</v>
      </c>
      <c r="E2554" s="159">
        <f>VLOOKUP(Tabla14[[#This Row],[id]],Tabla2[],'aux buscarv'!E$1,FALSE)</f>
        <v>2023</v>
      </c>
      <c r="F2554" s="159">
        <f>VLOOKUP(Tabla14[[#This Row],[id]],Tabla2[],'aux buscarv'!F$1,FALSE)</f>
        <v>21</v>
      </c>
      <c r="G2554" s="159" t="str">
        <f>VLOOKUP(Tabla14[[#This Row],[id]],Tabla2[],'aux buscarv'!G$1,FALSE)</f>
        <v>DAPPTE</v>
      </c>
      <c r="H2554" s="159" t="str">
        <f>VLOOKUP(Tabla14[[#This Row],[id]],Tabla2[],'aux buscarv'!H$1,FALSE)</f>
        <v>ENTRE RIOS</v>
      </c>
      <c r="I2554" s="159">
        <f>VLOOKUP(Tabla14[[#This Row],[id]],Tabla2[],'aux buscarv'!I$1,FALSE)</f>
        <v>119</v>
      </c>
      <c r="J2554" s="159" t="str">
        <f>VLOOKUP(Tabla14[[#This Row],[id]],Tabla2[],'aux buscarv'!J$1,FALSE)</f>
        <v>SAN JOSE</v>
      </c>
      <c r="K2554" s="159" t="str">
        <f>VLOOKUP(Tabla14[[#This Row],[id]],Tabla2[],'aux buscarv'!K$1,FALSE)</f>
        <v>SAN JOSE</v>
      </c>
      <c r="L2554" s="159" t="str">
        <f>VLOOKUP(Tabla14[[#This Row],[id]],Tabla2[],'aux buscarv'!L$1,FALSE)</f>
        <v>AREA DE LA MUJER, GENERO Y DIVERSIDAD</v>
      </c>
      <c r="M2554" s="159" t="str">
        <f>VLOOKUP(Tabla14[[#This Row],[id]],Tabla2[],'aux buscarv'!M$1,FALSE)</f>
        <v>CALLE CENTENARIO 2180 Y CALLE PRIMERA JUNTA</v>
      </c>
      <c r="N2554" s="160" t="str">
        <f>VLOOKUP(Tabla14[[#This Row],[id]],Tabla2[],'aux buscarv'!N$1,FALSE)</f>
        <v>https://goo.gl/maps/sGx9Ky9ybX2vHxEb8</v>
      </c>
      <c r="O2554" t="s">
        <v>151</v>
      </c>
      <c r="P2554" s="161" t="s">
        <v>151</v>
      </c>
      <c r="Q2554" t="s">
        <v>142</v>
      </c>
      <c r="R2554" s="162">
        <v>27</v>
      </c>
    </row>
    <row r="2555" spans="1:18" x14ac:dyDescent="0.25">
      <c r="A2555" t="s">
        <v>1276</v>
      </c>
      <c r="B2555" s="158">
        <f>VLOOKUP(Tabla14[[#This Row],[id]],Tabla2[],'aux buscarv'!B$1,FALSE)</f>
        <v>45057</v>
      </c>
      <c r="C2555" s="159">
        <f>VLOOKUP(Tabla14[[#This Row],[id]],Tabla2[],'aux buscarv'!C$1,FALSE)</f>
        <v>11</v>
      </c>
      <c r="D2555" s="159">
        <f>VLOOKUP(Tabla14[[#This Row],[id]],Tabla2[],'aux buscarv'!D$1,FALSE)</f>
        <v>5</v>
      </c>
      <c r="E2555" s="159">
        <f>VLOOKUP(Tabla14[[#This Row],[id]],Tabla2[],'aux buscarv'!E$1,FALSE)</f>
        <v>2023</v>
      </c>
      <c r="F2555" s="159">
        <f>VLOOKUP(Tabla14[[#This Row],[id]],Tabla2[],'aux buscarv'!F$1,FALSE)</f>
        <v>20</v>
      </c>
      <c r="G2555" s="159" t="str">
        <f>VLOOKUP(Tabla14[[#This Row],[id]],Tabla2[],'aux buscarv'!G$1,FALSE)</f>
        <v>DAPPTE</v>
      </c>
      <c r="H2555" s="159" t="str">
        <f>VLOOKUP(Tabla14[[#This Row],[id]],Tabla2[],'aux buscarv'!H$1,FALSE)</f>
        <v>BUENOS AIRES</v>
      </c>
      <c r="I2555" s="159">
        <f>VLOOKUP(Tabla14[[#This Row],[id]],Tabla2[],'aux buscarv'!I$1,FALSE)</f>
        <v>112</v>
      </c>
      <c r="J2555" s="159" t="str">
        <f>VLOOKUP(Tabla14[[#This Row],[id]],Tabla2[],'aux buscarv'!J$1,FALSE)</f>
        <v>LOMAS DE ZAMORA</v>
      </c>
      <c r="K2555" s="159" t="str">
        <f>VLOOKUP(Tabla14[[#This Row],[id]],Tabla2[],'aux buscarv'!K$1,FALSE)</f>
        <v>INGENIERO BUDGE VILLA ALBERTINA</v>
      </c>
      <c r="L2555" s="159" t="str">
        <f>VLOOKUP(Tabla14[[#This Row],[id]],Tabla2[],'aux buscarv'!L$1,FALSE)</f>
        <v>JARDIN GUSANITO FELIZ</v>
      </c>
      <c r="M2555" s="159" t="str">
        <f>VLOOKUP(Tabla14[[#This Row],[id]],Tabla2[],'aux buscarv'!M$1,FALSE)</f>
        <v>BUSTOS 2952 Y ZUMAYA</v>
      </c>
      <c r="N2555" s="160" t="str">
        <f>VLOOKUP(Tabla14[[#This Row],[id]],Tabla2[],'aux buscarv'!N$1,FALSE)</f>
        <v>https://goo.gl/maps/C4G3KrrmKWfvTK8t5</v>
      </c>
      <c r="O2555" t="s">
        <v>109</v>
      </c>
      <c r="P2555" s="161" t="s">
        <v>110</v>
      </c>
      <c r="Q2555" t="s">
        <v>111</v>
      </c>
      <c r="R2555" s="162">
        <v>73</v>
      </c>
    </row>
    <row r="2556" spans="1:18" x14ac:dyDescent="0.25">
      <c r="A2556" t="s">
        <v>1276</v>
      </c>
      <c r="B2556" s="158">
        <f>VLOOKUP(Tabla14[[#This Row],[id]],Tabla2[],'aux buscarv'!B$1,FALSE)</f>
        <v>45057</v>
      </c>
      <c r="C2556" s="159">
        <f>VLOOKUP(Tabla14[[#This Row],[id]],Tabla2[],'aux buscarv'!C$1,FALSE)</f>
        <v>11</v>
      </c>
      <c r="D2556" s="159">
        <f>VLOOKUP(Tabla14[[#This Row],[id]],Tabla2[],'aux buscarv'!D$1,FALSE)</f>
        <v>5</v>
      </c>
      <c r="E2556" s="159">
        <f>VLOOKUP(Tabla14[[#This Row],[id]],Tabla2[],'aux buscarv'!E$1,FALSE)</f>
        <v>2023</v>
      </c>
      <c r="F2556" s="159">
        <f>VLOOKUP(Tabla14[[#This Row],[id]],Tabla2[],'aux buscarv'!F$1,FALSE)</f>
        <v>20</v>
      </c>
      <c r="G2556" s="159" t="str">
        <f>VLOOKUP(Tabla14[[#This Row],[id]],Tabla2[],'aux buscarv'!G$1,FALSE)</f>
        <v>DAPPTE</v>
      </c>
      <c r="H2556" s="159" t="str">
        <f>VLOOKUP(Tabla14[[#This Row],[id]],Tabla2[],'aux buscarv'!H$1,FALSE)</f>
        <v>BUENOS AIRES</v>
      </c>
      <c r="I2556" s="159">
        <f>VLOOKUP(Tabla14[[#This Row],[id]],Tabla2[],'aux buscarv'!I$1,FALSE)</f>
        <v>112</v>
      </c>
      <c r="J2556" s="159" t="str">
        <f>VLOOKUP(Tabla14[[#This Row],[id]],Tabla2[],'aux buscarv'!J$1,FALSE)</f>
        <v>LOMAS DE ZAMORA</v>
      </c>
      <c r="K2556" s="159" t="str">
        <f>VLOOKUP(Tabla14[[#This Row],[id]],Tabla2[],'aux buscarv'!K$1,FALSE)</f>
        <v>INGENIERO BUDGE VILLA ALBERTINA</v>
      </c>
      <c r="L2556" s="159" t="str">
        <f>VLOOKUP(Tabla14[[#This Row],[id]],Tabla2[],'aux buscarv'!L$1,FALSE)</f>
        <v>JARDIN GUSANITO FELIZ</v>
      </c>
      <c r="M2556" s="159" t="str">
        <f>VLOOKUP(Tabla14[[#This Row],[id]],Tabla2[],'aux buscarv'!M$1,FALSE)</f>
        <v>BUSTOS 2952 Y ZUMAYA</v>
      </c>
      <c r="N2556" s="160" t="str">
        <f>VLOOKUP(Tabla14[[#This Row],[id]],Tabla2[],'aux buscarv'!N$1,FALSE)</f>
        <v>https://goo.gl/maps/C4G3KrrmKWfvTK8t5</v>
      </c>
      <c r="O2556" t="s">
        <v>109</v>
      </c>
      <c r="P2556" s="161" t="s">
        <v>110</v>
      </c>
      <c r="Q2556" t="s">
        <v>112</v>
      </c>
      <c r="R2556" s="162">
        <v>215</v>
      </c>
    </row>
    <row r="2557" spans="1:18" x14ac:dyDescent="0.25">
      <c r="A2557" t="s">
        <v>1276</v>
      </c>
      <c r="B2557" s="158">
        <f>VLOOKUP(Tabla14[[#This Row],[id]],Tabla2[],'aux buscarv'!B$1,FALSE)</f>
        <v>45057</v>
      </c>
      <c r="C2557" s="159">
        <f>VLOOKUP(Tabla14[[#This Row],[id]],Tabla2[],'aux buscarv'!C$1,FALSE)</f>
        <v>11</v>
      </c>
      <c r="D2557" s="159">
        <f>VLOOKUP(Tabla14[[#This Row],[id]],Tabla2[],'aux buscarv'!D$1,FALSE)</f>
        <v>5</v>
      </c>
      <c r="E2557" s="159">
        <f>VLOOKUP(Tabla14[[#This Row],[id]],Tabla2[],'aux buscarv'!E$1,FALSE)</f>
        <v>2023</v>
      </c>
      <c r="F2557" s="159">
        <f>VLOOKUP(Tabla14[[#This Row],[id]],Tabla2[],'aux buscarv'!F$1,FALSE)</f>
        <v>20</v>
      </c>
      <c r="G2557" s="159" t="str">
        <f>VLOOKUP(Tabla14[[#This Row],[id]],Tabla2[],'aux buscarv'!G$1,FALSE)</f>
        <v>DAPPTE</v>
      </c>
      <c r="H2557" s="159" t="str">
        <f>VLOOKUP(Tabla14[[#This Row],[id]],Tabla2[],'aux buscarv'!H$1,FALSE)</f>
        <v>BUENOS AIRES</v>
      </c>
      <c r="I2557" s="159">
        <f>VLOOKUP(Tabla14[[#This Row],[id]],Tabla2[],'aux buscarv'!I$1,FALSE)</f>
        <v>112</v>
      </c>
      <c r="J2557" s="159" t="str">
        <f>VLOOKUP(Tabla14[[#This Row],[id]],Tabla2[],'aux buscarv'!J$1,FALSE)</f>
        <v>LOMAS DE ZAMORA</v>
      </c>
      <c r="K2557" s="159" t="str">
        <f>VLOOKUP(Tabla14[[#This Row],[id]],Tabla2[],'aux buscarv'!K$1,FALSE)</f>
        <v>INGENIERO BUDGE VILLA ALBERTINA</v>
      </c>
      <c r="L2557" s="159" t="str">
        <f>VLOOKUP(Tabla14[[#This Row],[id]],Tabla2[],'aux buscarv'!L$1,FALSE)</f>
        <v>JARDIN GUSANITO FELIZ</v>
      </c>
      <c r="M2557" s="159" t="str">
        <f>VLOOKUP(Tabla14[[#This Row],[id]],Tabla2[],'aux buscarv'!M$1,FALSE)</f>
        <v>BUSTOS 2952 Y ZUMAYA</v>
      </c>
      <c r="N2557" s="160" t="str">
        <f>VLOOKUP(Tabla14[[#This Row],[id]],Tabla2[],'aux buscarv'!N$1,FALSE)</f>
        <v>https://goo.gl/maps/C4G3KrrmKWfvTK8t5</v>
      </c>
      <c r="O2557" t="s">
        <v>109</v>
      </c>
      <c r="P2557" s="161" t="s">
        <v>110</v>
      </c>
      <c r="Q2557" t="s">
        <v>120</v>
      </c>
      <c r="R2557" s="162">
        <v>9</v>
      </c>
    </row>
    <row r="2558" spans="1:18" x14ac:dyDescent="0.25">
      <c r="A2558" t="s">
        <v>1276</v>
      </c>
      <c r="B2558" s="158">
        <f>VLOOKUP(Tabla14[[#This Row],[id]],Tabla2[],'aux buscarv'!B$1,FALSE)</f>
        <v>45057</v>
      </c>
      <c r="C2558" s="159">
        <f>VLOOKUP(Tabla14[[#This Row],[id]],Tabla2[],'aux buscarv'!C$1,FALSE)</f>
        <v>11</v>
      </c>
      <c r="D2558" s="159">
        <f>VLOOKUP(Tabla14[[#This Row],[id]],Tabla2[],'aux buscarv'!D$1,FALSE)</f>
        <v>5</v>
      </c>
      <c r="E2558" s="159">
        <f>VLOOKUP(Tabla14[[#This Row],[id]],Tabla2[],'aux buscarv'!E$1,FALSE)</f>
        <v>2023</v>
      </c>
      <c r="F2558" s="159">
        <f>VLOOKUP(Tabla14[[#This Row],[id]],Tabla2[],'aux buscarv'!F$1,FALSE)</f>
        <v>20</v>
      </c>
      <c r="G2558" s="159" t="str">
        <f>VLOOKUP(Tabla14[[#This Row],[id]],Tabla2[],'aux buscarv'!G$1,FALSE)</f>
        <v>DAPPTE</v>
      </c>
      <c r="H2558" s="159" t="str">
        <f>VLOOKUP(Tabla14[[#This Row],[id]],Tabla2[],'aux buscarv'!H$1,FALSE)</f>
        <v>BUENOS AIRES</v>
      </c>
      <c r="I2558" s="159">
        <f>VLOOKUP(Tabla14[[#This Row],[id]],Tabla2[],'aux buscarv'!I$1,FALSE)</f>
        <v>112</v>
      </c>
      <c r="J2558" s="159" t="str">
        <f>VLOOKUP(Tabla14[[#This Row],[id]],Tabla2[],'aux buscarv'!J$1,FALSE)</f>
        <v>LOMAS DE ZAMORA</v>
      </c>
      <c r="K2558" s="159" t="str">
        <f>VLOOKUP(Tabla14[[#This Row],[id]],Tabla2[],'aux buscarv'!K$1,FALSE)</f>
        <v>INGENIERO BUDGE VILLA ALBERTINA</v>
      </c>
      <c r="L2558" s="159" t="str">
        <f>VLOOKUP(Tabla14[[#This Row],[id]],Tabla2[],'aux buscarv'!L$1,FALSE)</f>
        <v>JARDIN GUSANITO FELIZ</v>
      </c>
      <c r="M2558" s="159" t="str">
        <f>VLOOKUP(Tabla14[[#This Row],[id]],Tabla2[],'aux buscarv'!M$1,FALSE)</f>
        <v>BUSTOS 2952 Y ZUMAYA</v>
      </c>
      <c r="N2558" s="160" t="str">
        <f>VLOOKUP(Tabla14[[#This Row],[id]],Tabla2[],'aux buscarv'!N$1,FALSE)</f>
        <v>https://goo.gl/maps/C4G3KrrmKWfvTK8t5</v>
      </c>
      <c r="O2558" t="s">
        <v>109</v>
      </c>
      <c r="P2558" s="161" t="s">
        <v>113</v>
      </c>
      <c r="Q2558" t="s">
        <v>112</v>
      </c>
      <c r="R2558" s="162">
        <v>34</v>
      </c>
    </row>
    <row r="2559" spans="1:18" x14ac:dyDescent="0.25">
      <c r="A2559" t="s">
        <v>1276</v>
      </c>
      <c r="B2559" s="158">
        <f>VLOOKUP(Tabla14[[#This Row],[id]],Tabla2[],'aux buscarv'!B$1,FALSE)</f>
        <v>45057</v>
      </c>
      <c r="C2559" s="159">
        <f>VLOOKUP(Tabla14[[#This Row],[id]],Tabla2[],'aux buscarv'!C$1,FALSE)</f>
        <v>11</v>
      </c>
      <c r="D2559" s="159">
        <f>VLOOKUP(Tabla14[[#This Row],[id]],Tabla2[],'aux buscarv'!D$1,FALSE)</f>
        <v>5</v>
      </c>
      <c r="E2559" s="159">
        <f>VLOOKUP(Tabla14[[#This Row],[id]],Tabla2[],'aux buscarv'!E$1,FALSE)</f>
        <v>2023</v>
      </c>
      <c r="F2559" s="159">
        <f>VLOOKUP(Tabla14[[#This Row],[id]],Tabla2[],'aux buscarv'!F$1,FALSE)</f>
        <v>20</v>
      </c>
      <c r="G2559" s="159" t="str">
        <f>VLOOKUP(Tabla14[[#This Row],[id]],Tabla2[],'aux buscarv'!G$1,FALSE)</f>
        <v>DAPPTE</v>
      </c>
      <c r="H2559" s="159" t="str">
        <f>VLOOKUP(Tabla14[[#This Row],[id]],Tabla2[],'aux buscarv'!H$1,FALSE)</f>
        <v>BUENOS AIRES</v>
      </c>
      <c r="I2559" s="159">
        <f>VLOOKUP(Tabla14[[#This Row],[id]],Tabla2[],'aux buscarv'!I$1,FALSE)</f>
        <v>112</v>
      </c>
      <c r="J2559" s="159" t="str">
        <f>VLOOKUP(Tabla14[[#This Row],[id]],Tabla2[],'aux buscarv'!J$1,FALSE)</f>
        <v>LOMAS DE ZAMORA</v>
      </c>
      <c r="K2559" s="159" t="str">
        <f>VLOOKUP(Tabla14[[#This Row],[id]],Tabla2[],'aux buscarv'!K$1,FALSE)</f>
        <v>INGENIERO BUDGE VILLA ALBERTINA</v>
      </c>
      <c r="L2559" s="159" t="str">
        <f>VLOOKUP(Tabla14[[#This Row],[id]],Tabla2[],'aux buscarv'!L$1,FALSE)</f>
        <v>JARDIN GUSANITO FELIZ</v>
      </c>
      <c r="M2559" s="159" t="str">
        <f>VLOOKUP(Tabla14[[#This Row],[id]],Tabla2[],'aux buscarv'!M$1,FALSE)</f>
        <v>BUSTOS 2952 Y ZUMAYA</v>
      </c>
      <c r="N2559" s="160" t="str">
        <f>VLOOKUP(Tabla14[[#This Row],[id]],Tabla2[],'aux buscarv'!N$1,FALSE)</f>
        <v>https://goo.gl/maps/C4G3KrrmKWfvTK8t5</v>
      </c>
      <c r="O2559" t="s">
        <v>114</v>
      </c>
      <c r="P2559" s="161" t="s">
        <v>115</v>
      </c>
      <c r="Q2559" t="s">
        <v>111</v>
      </c>
      <c r="R2559" s="162">
        <v>40</v>
      </c>
    </row>
    <row r="2560" spans="1:18" x14ac:dyDescent="0.25">
      <c r="A2560" t="s">
        <v>1276</v>
      </c>
      <c r="B2560" s="158">
        <f>VLOOKUP(Tabla14[[#This Row],[id]],Tabla2[],'aux buscarv'!B$1,FALSE)</f>
        <v>45057</v>
      </c>
      <c r="C2560" s="159">
        <f>VLOOKUP(Tabla14[[#This Row],[id]],Tabla2[],'aux buscarv'!C$1,FALSE)</f>
        <v>11</v>
      </c>
      <c r="D2560" s="159">
        <f>VLOOKUP(Tabla14[[#This Row],[id]],Tabla2[],'aux buscarv'!D$1,FALSE)</f>
        <v>5</v>
      </c>
      <c r="E2560" s="159">
        <f>VLOOKUP(Tabla14[[#This Row],[id]],Tabla2[],'aux buscarv'!E$1,FALSE)</f>
        <v>2023</v>
      </c>
      <c r="F2560" s="159">
        <f>VLOOKUP(Tabla14[[#This Row],[id]],Tabla2[],'aux buscarv'!F$1,FALSE)</f>
        <v>20</v>
      </c>
      <c r="G2560" s="159" t="str">
        <f>VLOOKUP(Tabla14[[#This Row],[id]],Tabla2[],'aux buscarv'!G$1,FALSE)</f>
        <v>DAPPTE</v>
      </c>
      <c r="H2560" s="159" t="str">
        <f>VLOOKUP(Tabla14[[#This Row],[id]],Tabla2[],'aux buscarv'!H$1,FALSE)</f>
        <v>BUENOS AIRES</v>
      </c>
      <c r="I2560" s="159">
        <f>VLOOKUP(Tabla14[[#This Row],[id]],Tabla2[],'aux buscarv'!I$1,FALSE)</f>
        <v>112</v>
      </c>
      <c r="J2560" s="159" t="str">
        <f>VLOOKUP(Tabla14[[#This Row],[id]],Tabla2[],'aux buscarv'!J$1,FALSE)</f>
        <v>LOMAS DE ZAMORA</v>
      </c>
      <c r="K2560" s="159" t="str">
        <f>VLOOKUP(Tabla14[[#This Row],[id]],Tabla2[],'aux buscarv'!K$1,FALSE)</f>
        <v>INGENIERO BUDGE VILLA ALBERTINA</v>
      </c>
      <c r="L2560" s="159" t="str">
        <f>VLOOKUP(Tabla14[[#This Row],[id]],Tabla2[],'aux buscarv'!L$1,FALSE)</f>
        <v>JARDIN GUSANITO FELIZ</v>
      </c>
      <c r="M2560" s="159" t="str">
        <f>VLOOKUP(Tabla14[[#This Row],[id]],Tabla2[],'aux buscarv'!M$1,FALSE)</f>
        <v>BUSTOS 2952 Y ZUMAYA</v>
      </c>
      <c r="N2560" s="160" t="str">
        <f>VLOOKUP(Tabla14[[#This Row],[id]],Tabla2[],'aux buscarv'!N$1,FALSE)</f>
        <v>https://goo.gl/maps/C4G3KrrmKWfvTK8t5</v>
      </c>
      <c r="O2560" t="s">
        <v>114</v>
      </c>
      <c r="P2560" s="161" t="s">
        <v>123</v>
      </c>
      <c r="Q2560" t="s">
        <v>124</v>
      </c>
      <c r="R2560" s="162">
        <v>3</v>
      </c>
    </row>
    <row r="2561" spans="1:18" x14ac:dyDescent="0.25">
      <c r="A2561" t="s">
        <v>1276</v>
      </c>
      <c r="B2561" s="158">
        <f>VLOOKUP(Tabla14[[#This Row],[id]],Tabla2[],'aux buscarv'!B$1,FALSE)</f>
        <v>45057</v>
      </c>
      <c r="C2561" s="159">
        <f>VLOOKUP(Tabla14[[#This Row],[id]],Tabla2[],'aux buscarv'!C$1,FALSE)</f>
        <v>11</v>
      </c>
      <c r="D2561" s="159">
        <f>VLOOKUP(Tabla14[[#This Row],[id]],Tabla2[],'aux buscarv'!D$1,FALSE)</f>
        <v>5</v>
      </c>
      <c r="E2561" s="159">
        <f>VLOOKUP(Tabla14[[#This Row],[id]],Tabla2[],'aux buscarv'!E$1,FALSE)</f>
        <v>2023</v>
      </c>
      <c r="F2561" s="159">
        <f>VLOOKUP(Tabla14[[#This Row],[id]],Tabla2[],'aux buscarv'!F$1,FALSE)</f>
        <v>20</v>
      </c>
      <c r="G2561" s="159" t="str">
        <f>VLOOKUP(Tabla14[[#This Row],[id]],Tabla2[],'aux buscarv'!G$1,FALSE)</f>
        <v>DAPPTE</v>
      </c>
      <c r="H2561" s="159" t="str">
        <f>VLOOKUP(Tabla14[[#This Row],[id]],Tabla2[],'aux buscarv'!H$1,FALSE)</f>
        <v>BUENOS AIRES</v>
      </c>
      <c r="I2561" s="159">
        <f>VLOOKUP(Tabla14[[#This Row],[id]],Tabla2[],'aux buscarv'!I$1,FALSE)</f>
        <v>112</v>
      </c>
      <c r="J2561" s="159" t="str">
        <f>VLOOKUP(Tabla14[[#This Row],[id]],Tabla2[],'aux buscarv'!J$1,FALSE)</f>
        <v>LOMAS DE ZAMORA</v>
      </c>
      <c r="K2561" s="159" t="str">
        <f>VLOOKUP(Tabla14[[#This Row],[id]],Tabla2[],'aux buscarv'!K$1,FALSE)</f>
        <v>INGENIERO BUDGE VILLA ALBERTINA</v>
      </c>
      <c r="L2561" s="159" t="str">
        <f>VLOOKUP(Tabla14[[#This Row],[id]],Tabla2[],'aux buscarv'!L$1,FALSE)</f>
        <v>JARDIN GUSANITO FELIZ</v>
      </c>
      <c r="M2561" s="159" t="str">
        <f>VLOOKUP(Tabla14[[#This Row],[id]],Tabla2[],'aux buscarv'!M$1,FALSE)</f>
        <v>BUSTOS 2952 Y ZUMAYA</v>
      </c>
      <c r="N2561" s="160" t="str">
        <f>VLOOKUP(Tabla14[[#This Row],[id]],Tabla2[],'aux buscarv'!N$1,FALSE)</f>
        <v>https://goo.gl/maps/C4G3KrrmKWfvTK8t5</v>
      </c>
      <c r="O2561" t="s">
        <v>114</v>
      </c>
      <c r="P2561" s="161" t="s">
        <v>123</v>
      </c>
      <c r="Q2561" t="s">
        <v>111</v>
      </c>
      <c r="R2561" s="162">
        <v>15</v>
      </c>
    </row>
    <row r="2562" spans="1:18" x14ac:dyDescent="0.25">
      <c r="A2562" t="s">
        <v>1399</v>
      </c>
      <c r="B2562" s="158">
        <f>VLOOKUP(Tabla14[[#This Row],[id]],Tabla2[],'aux buscarv'!B$1,FALSE)</f>
        <v>45058</v>
      </c>
      <c r="C2562" s="159">
        <f>VLOOKUP(Tabla14[[#This Row],[id]],Tabla2[],'aux buscarv'!C$1,FALSE)</f>
        <v>12</v>
      </c>
      <c r="D2562" s="159">
        <f>VLOOKUP(Tabla14[[#This Row],[id]],Tabla2[],'aux buscarv'!D$1,FALSE)</f>
        <v>5</v>
      </c>
      <c r="E2562" s="159">
        <f>VLOOKUP(Tabla14[[#This Row],[id]],Tabla2[],'aux buscarv'!E$1,FALSE)</f>
        <v>2023</v>
      </c>
      <c r="F2562" s="159">
        <f>VLOOKUP(Tabla14[[#This Row],[id]],Tabla2[],'aux buscarv'!F$1,FALSE)</f>
        <v>20</v>
      </c>
      <c r="G2562" s="159" t="str">
        <f>VLOOKUP(Tabla14[[#This Row],[id]],Tabla2[],'aux buscarv'!G$1,FALSE)</f>
        <v>DAPPTE</v>
      </c>
      <c r="H2562" s="159" t="str">
        <f>VLOOKUP(Tabla14[[#This Row],[id]],Tabla2[],'aux buscarv'!H$1,FALSE)</f>
        <v>BUENOS AIRES</v>
      </c>
      <c r="I2562" s="159">
        <f>VLOOKUP(Tabla14[[#This Row],[id]],Tabla2[],'aux buscarv'!I$1,FALSE)</f>
        <v>112</v>
      </c>
      <c r="J2562" s="159" t="str">
        <f>VLOOKUP(Tabla14[[#This Row],[id]],Tabla2[],'aux buscarv'!J$1,FALSE)</f>
        <v>LOMAS DE ZAMORA</v>
      </c>
      <c r="K2562" s="159" t="str">
        <f>VLOOKUP(Tabla14[[#This Row],[id]],Tabla2[],'aux buscarv'!K$1,FALSE)</f>
        <v>VILLA CENTENARIO</v>
      </c>
      <c r="L2562" s="159" t="str">
        <f>VLOOKUP(Tabla14[[#This Row],[id]],Tabla2[],'aux buscarv'!L$1,FALSE)</f>
        <v>JARDIN SAN NICOLAS</v>
      </c>
      <c r="M2562" s="159" t="str">
        <f>VLOOKUP(Tabla14[[#This Row],[id]],Tabla2[],'aux buscarv'!M$1,FALSE)</f>
        <v>BENITO PEREZ GALDOS 1004</v>
      </c>
      <c r="N2562" s="160" t="str">
        <f>VLOOKUP(Tabla14[[#This Row],[id]],Tabla2[],'aux buscarv'!N$1,FALSE)</f>
        <v>https://goo.gl/maps/6h7WrQXE7UZKrdxp7</v>
      </c>
      <c r="O2562" t="s">
        <v>109</v>
      </c>
      <c r="P2562" s="161" t="s">
        <v>110</v>
      </c>
      <c r="Q2562" t="s">
        <v>111</v>
      </c>
      <c r="R2562" s="162">
        <v>81</v>
      </c>
    </row>
    <row r="2563" spans="1:18" x14ac:dyDescent="0.25">
      <c r="A2563" t="s">
        <v>1399</v>
      </c>
      <c r="B2563" s="158">
        <f>VLOOKUP(Tabla14[[#This Row],[id]],Tabla2[],'aux buscarv'!B$1,FALSE)</f>
        <v>45058</v>
      </c>
      <c r="C2563" s="159">
        <f>VLOOKUP(Tabla14[[#This Row],[id]],Tabla2[],'aux buscarv'!C$1,FALSE)</f>
        <v>12</v>
      </c>
      <c r="D2563" s="159">
        <f>VLOOKUP(Tabla14[[#This Row],[id]],Tabla2[],'aux buscarv'!D$1,FALSE)</f>
        <v>5</v>
      </c>
      <c r="E2563" s="159">
        <f>VLOOKUP(Tabla14[[#This Row],[id]],Tabla2[],'aux buscarv'!E$1,FALSE)</f>
        <v>2023</v>
      </c>
      <c r="F2563" s="159">
        <f>VLOOKUP(Tabla14[[#This Row],[id]],Tabla2[],'aux buscarv'!F$1,FALSE)</f>
        <v>20</v>
      </c>
      <c r="G2563" s="159" t="str">
        <f>VLOOKUP(Tabla14[[#This Row],[id]],Tabla2[],'aux buscarv'!G$1,FALSE)</f>
        <v>DAPPTE</v>
      </c>
      <c r="H2563" s="159" t="str">
        <f>VLOOKUP(Tabla14[[#This Row],[id]],Tabla2[],'aux buscarv'!H$1,FALSE)</f>
        <v>BUENOS AIRES</v>
      </c>
      <c r="I2563" s="159">
        <f>VLOOKUP(Tabla14[[#This Row],[id]],Tabla2[],'aux buscarv'!I$1,FALSE)</f>
        <v>112</v>
      </c>
      <c r="J2563" s="159" t="str">
        <f>VLOOKUP(Tabla14[[#This Row],[id]],Tabla2[],'aux buscarv'!J$1,FALSE)</f>
        <v>LOMAS DE ZAMORA</v>
      </c>
      <c r="K2563" s="159" t="str">
        <f>VLOOKUP(Tabla14[[#This Row],[id]],Tabla2[],'aux buscarv'!K$1,FALSE)</f>
        <v>VILLA CENTENARIO</v>
      </c>
      <c r="L2563" s="159" t="str">
        <f>VLOOKUP(Tabla14[[#This Row],[id]],Tabla2[],'aux buscarv'!L$1,FALSE)</f>
        <v>JARDIN SAN NICOLAS</v>
      </c>
      <c r="M2563" s="159" t="str">
        <f>VLOOKUP(Tabla14[[#This Row],[id]],Tabla2[],'aux buscarv'!M$1,FALSE)</f>
        <v>BENITO PEREZ GALDOS 1004</v>
      </c>
      <c r="N2563" s="160" t="str">
        <f>VLOOKUP(Tabla14[[#This Row],[id]],Tabla2[],'aux buscarv'!N$1,FALSE)</f>
        <v>https://goo.gl/maps/6h7WrQXE7UZKrdxp7</v>
      </c>
      <c r="O2563" t="s">
        <v>109</v>
      </c>
      <c r="P2563" s="161" t="s">
        <v>110</v>
      </c>
      <c r="Q2563" t="s">
        <v>112</v>
      </c>
      <c r="R2563" s="162">
        <v>192</v>
      </c>
    </row>
    <row r="2564" spans="1:18" x14ac:dyDescent="0.25">
      <c r="A2564" t="s">
        <v>1399</v>
      </c>
      <c r="B2564" s="158">
        <f>VLOOKUP(Tabla14[[#This Row],[id]],Tabla2[],'aux buscarv'!B$1,FALSE)</f>
        <v>45058</v>
      </c>
      <c r="C2564" s="159">
        <f>VLOOKUP(Tabla14[[#This Row],[id]],Tabla2[],'aux buscarv'!C$1,FALSE)</f>
        <v>12</v>
      </c>
      <c r="D2564" s="159">
        <f>VLOOKUP(Tabla14[[#This Row],[id]],Tabla2[],'aux buscarv'!D$1,FALSE)</f>
        <v>5</v>
      </c>
      <c r="E2564" s="159">
        <f>VLOOKUP(Tabla14[[#This Row],[id]],Tabla2[],'aux buscarv'!E$1,FALSE)</f>
        <v>2023</v>
      </c>
      <c r="F2564" s="159">
        <f>VLOOKUP(Tabla14[[#This Row],[id]],Tabla2[],'aux buscarv'!F$1,FALSE)</f>
        <v>20</v>
      </c>
      <c r="G2564" s="159" t="str">
        <f>VLOOKUP(Tabla14[[#This Row],[id]],Tabla2[],'aux buscarv'!G$1,FALSE)</f>
        <v>DAPPTE</v>
      </c>
      <c r="H2564" s="159" t="str">
        <f>VLOOKUP(Tabla14[[#This Row],[id]],Tabla2[],'aux buscarv'!H$1,FALSE)</f>
        <v>BUENOS AIRES</v>
      </c>
      <c r="I2564" s="159">
        <f>VLOOKUP(Tabla14[[#This Row],[id]],Tabla2[],'aux buscarv'!I$1,FALSE)</f>
        <v>112</v>
      </c>
      <c r="J2564" s="159" t="str">
        <f>VLOOKUP(Tabla14[[#This Row],[id]],Tabla2[],'aux buscarv'!J$1,FALSE)</f>
        <v>LOMAS DE ZAMORA</v>
      </c>
      <c r="K2564" s="159" t="str">
        <f>VLOOKUP(Tabla14[[#This Row],[id]],Tabla2[],'aux buscarv'!K$1,FALSE)</f>
        <v>VILLA CENTENARIO</v>
      </c>
      <c r="L2564" s="159" t="str">
        <f>VLOOKUP(Tabla14[[#This Row],[id]],Tabla2[],'aux buscarv'!L$1,FALSE)</f>
        <v>JARDIN SAN NICOLAS</v>
      </c>
      <c r="M2564" s="159" t="str">
        <f>VLOOKUP(Tabla14[[#This Row],[id]],Tabla2[],'aux buscarv'!M$1,FALSE)</f>
        <v>BENITO PEREZ GALDOS 1004</v>
      </c>
      <c r="N2564" s="160" t="str">
        <f>VLOOKUP(Tabla14[[#This Row],[id]],Tabla2[],'aux buscarv'!N$1,FALSE)</f>
        <v>https://goo.gl/maps/6h7WrQXE7UZKrdxp7</v>
      </c>
      <c r="O2564" t="s">
        <v>109</v>
      </c>
      <c r="P2564" s="161" t="s">
        <v>110</v>
      </c>
      <c r="Q2564" t="s">
        <v>120</v>
      </c>
      <c r="R2564" s="162">
        <v>10</v>
      </c>
    </row>
    <row r="2565" spans="1:18" x14ac:dyDescent="0.25">
      <c r="A2565" t="s">
        <v>1399</v>
      </c>
      <c r="B2565" s="158">
        <f>VLOOKUP(Tabla14[[#This Row],[id]],Tabla2[],'aux buscarv'!B$1,FALSE)</f>
        <v>45058</v>
      </c>
      <c r="C2565" s="159">
        <f>VLOOKUP(Tabla14[[#This Row],[id]],Tabla2[],'aux buscarv'!C$1,FALSE)</f>
        <v>12</v>
      </c>
      <c r="D2565" s="159">
        <f>VLOOKUP(Tabla14[[#This Row],[id]],Tabla2[],'aux buscarv'!D$1,FALSE)</f>
        <v>5</v>
      </c>
      <c r="E2565" s="159">
        <f>VLOOKUP(Tabla14[[#This Row],[id]],Tabla2[],'aux buscarv'!E$1,FALSE)</f>
        <v>2023</v>
      </c>
      <c r="F2565" s="159">
        <f>VLOOKUP(Tabla14[[#This Row],[id]],Tabla2[],'aux buscarv'!F$1,FALSE)</f>
        <v>20</v>
      </c>
      <c r="G2565" s="159" t="str">
        <f>VLOOKUP(Tabla14[[#This Row],[id]],Tabla2[],'aux buscarv'!G$1,FALSE)</f>
        <v>DAPPTE</v>
      </c>
      <c r="H2565" s="159" t="str">
        <f>VLOOKUP(Tabla14[[#This Row],[id]],Tabla2[],'aux buscarv'!H$1,FALSE)</f>
        <v>BUENOS AIRES</v>
      </c>
      <c r="I2565" s="159">
        <f>VLOOKUP(Tabla14[[#This Row],[id]],Tabla2[],'aux buscarv'!I$1,FALSE)</f>
        <v>112</v>
      </c>
      <c r="J2565" s="159" t="str">
        <f>VLOOKUP(Tabla14[[#This Row],[id]],Tabla2[],'aux buscarv'!J$1,FALSE)</f>
        <v>LOMAS DE ZAMORA</v>
      </c>
      <c r="K2565" s="159" t="str">
        <f>VLOOKUP(Tabla14[[#This Row],[id]],Tabla2[],'aux buscarv'!K$1,FALSE)</f>
        <v>VILLA CENTENARIO</v>
      </c>
      <c r="L2565" s="159" t="str">
        <f>VLOOKUP(Tabla14[[#This Row],[id]],Tabla2[],'aux buscarv'!L$1,FALSE)</f>
        <v>JARDIN SAN NICOLAS</v>
      </c>
      <c r="M2565" s="159" t="str">
        <f>VLOOKUP(Tabla14[[#This Row],[id]],Tabla2[],'aux buscarv'!M$1,FALSE)</f>
        <v>BENITO PEREZ GALDOS 1004</v>
      </c>
      <c r="N2565" s="160" t="str">
        <f>VLOOKUP(Tabla14[[#This Row],[id]],Tabla2[],'aux buscarv'!N$1,FALSE)</f>
        <v>https://goo.gl/maps/6h7WrQXE7UZKrdxp7</v>
      </c>
      <c r="O2565" t="s">
        <v>109</v>
      </c>
      <c r="P2565" s="161" t="s">
        <v>113</v>
      </c>
      <c r="Q2565" t="s">
        <v>112</v>
      </c>
      <c r="R2565" s="162">
        <v>27</v>
      </c>
    </row>
    <row r="2566" spans="1:18" x14ac:dyDescent="0.25">
      <c r="A2566" t="s">
        <v>1337</v>
      </c>
      <c r="B2566" s="158">
        <f>VLOOKUP(Tabla14[[#This Row],[id]],Tabla2[],'aux buscarv'!B$1,FALSE)</f>
        <v>45062</v>
      </c>
      <c r="C2566" s="159">
        <f>VLOOKUP(Tabla14[[#This Row],[id]],Tabla2[],'aux buscarv'!C$1,FALSE)</f>
        <v>16</v>
      </c>
      <c r="D2566" s="159">
        <f>VLOOKUP(Tabla14[[#This Row],[id]],Tabla2[],'aux buscarv'!D$1,FALSE)</f>
        <v>5</v>
      </c>
      <c r="E2566" s="159">
        <f>VLOOKUP(Tabla14[[#This Row],[id]],Tabla2[],'aux buscarv'!E$1,FALSE)</f>
        <v>2023</v>
      </c>
      <c r="F2566" s="159">
        <f>VLOOKUP(Tabla14[[#This Row],[id]],Tabla2[],'aux buscarv'!F$1,FALSE)</f>
        <v>21</v>
      </c>
      <c r="G2566" s="159" t="str">
        <f>VLOOKUP(Tabla14[[#This Row],[id]],Tabla2[],'aux buscarv'!G$1,FALSE)</f>
        <v>DAPPTE</v>
      </c>
      <c r="H2566" s="159" t="str">
        <f>VLOOKUP(Tabla14[[#This Row],[id]],Tabla2[],'aux buscarv'!H$1,FALSE)</f>
        <v>ENTRE RIOS</v>
      </c>
      <c r="I2566" s="159">
        <f>VLOOKUP(Tabla14[[#This Row],[id]],Tabla2[],'aux buscarv'!I$1,FALSE)</f>
        <v>119</v>
      </c>
      <c r="J2566" s="159" t="str">
        <f>VLOOKUP(Tabla14[[#This Row],[id]],Tabla2[],'aux buscarv'!J$1,FALSE)</f>
        <v>SAN JOSE</v>
      </c>
      <c r="K2566" s="159" t="str">
        <f>VLOOKUP(Tabla14[[#This Row],[id]],Tabla2[],'aux buscarv'!K$1,FALSE)</f>
        <v>SAN JOSE</v>
      </c>
      <c r="L2566" s="159" t="str">
        <f>VLOOKUP(Tabla14[[#This Row],[id]],Tabla2[],'aux buscarv'!L$1,FALSE)</f>
        <v>AREA DE LA MUJER, GENERO Y DIVERSIDAD</v>
      </c>
      <c r="M2566" s="159" t="str">
        <f>VLOOKUP(Tabla14[[#This Row],[id]],Tabla2[],'aux buscarv'!M$1,FALSE)</f>
        <v>CALLE CENTENARIO 2180 Y CALLE PRIMERA JUNTA</v>
      </c>
      <c r="N2566" s="160" t="str">
        <f>VLOOKUP(Tabla14[[#This Row],[id]],Tabla2[],'aux buscarv'!N$1,FALSE)</f>
        <v>https://goo.gl/maps/sGx9Ky9ybX2vHxEb8</v>
      </c>
      <c r="O2566" t="s">
        <v>109</v>
      </c>
      <c r="P2566" s="161" t="s">
        <v>110</v>
      </c>
      <c r="Q2566" t="s">
        <v>111</v>
      </c>
      <c r="R2566" s="162">
        <v>38</v>
      </c>
    </row>
    <row r="2567" spans="1:18" x14ac:dyDescent="0.25">
      <c r="A2567" t="s">
        <v>1337</v>
      </c>
      <c r="B2567" s="158">
        <f>VLOOKUP(Tabla14[[#This Row],[id]],Tabla2[],'aux buscarv'!B$1,FALSE)</f>
        <v>45062</v>
      </c>
      <c r="C2567" s="159">
        <f>VLOOKUP(Tabla14[[#This Row],[id]],Tabla2[],'aux buscarv'!C$1,FALSE)</f>
        <v>16</v>
      </c>
      <c r="D2567" s="159">
        <f>VLOOKUP(Tabla14[[#This Row],[id]],Tabla2[],'aux buscarv'!D$1,FALSE)</f>
        <v>5</v>
      </c>
      <c r="E2567" s="159">
        <f>VLOOKUP(Tabla14[[#This Row],[id]],Tabla2[],'aux buscarv'!E$1,FALSE)</f>
        <v>2023</v>
      </c>
      <c r="F2567" s="159">
        <f>VLOOKUP(Tabla14[[#This Row],[id]],Tabla2[],'aux buscarv'!F$1,FALSE)</f>
        <v>21</v>
      </c>
      <c r="G2567" s="159" t="str">
        <f>VLOOKUP(Tabla14[[#This Row],[id]],Tabla2[],'aux buscarv'!G$1,FALSE)</f>
        <v>DAPPTE</v>
      </c>
      <c r="H2567" s="159" t="str">
        <f>VLOOKUP(Tabla14[[#This Row],[id]],Tabla2[],'aux buscarv'!H$1,FALSE)</f>
        <v>ENTRE RIOS</v>
      </c>
      <c r="I2567" s="159">
        <f>VLOOKUP(Tabla14[[#This Row],[id]],Tabla2[],'aux buscarv'!I$1,FALSE)</f>
        <v>119</v>
      </c>
      <c r="J2567" s="159" t="str">
        <f>VLOOKUP(Tabla14[[#This Row],[id]],Tabla2[],'aux buscarv'!J$1,FALSE)</f>
        <v>SAN JOSE</v>
      </c>
      <c r="K2567" s="159" t="str">
        <f>VLOOKUP(Tabla14[[#This Row],[id]],Tabla2[],'aux buscarv'!K$1,FALSE)</f>
        <v>SAN JOSE</v>
      </c>
      <c r="L2567" s="159" t="str">
        <f>VLOOKUP(Tabla14[[#This Row],[id]],Tabla2[],'aux buscarv'!L$1,FALSE)</f>
        <v>AREA DE LA MUJER, GENERO Y DIVERSIDAD</v>
      </c>
      <c r="M2567" s="159" t="str">
        <f>VLOOKUP(Tabla14[[#This Row],[id]],Tabla2[],'aux buscarv'!M$1,FALSE)</f>
        <v>CALLE CENTENARIO 2180 Y CALLE PRIMERA JUNTA</v>
      </c>
      <c r="N2567" s="160" t="str">
        <f>VLOOKUP(Tabla14[[#This Row],[id]],Tabla2[],'aux buscarv'!N$1,FALSE)</f>
        <v>https://goo.gl/maps/sGx9Ky9ybX2vHxEb8</v>
      </c>
      <c r="O2567" t="s">
        <v>109</v>
      </c>
      <c r="P2567" s="161" t="s">
        <v>110</v>
      </c>
      <c r="Q2567" t="s">
        <v>112</v>
      </c>
      <c r="R2567" s="162">
        <v>102</v>
      </c>
    </row>
    <row r="2568" spans="1:18" x14ac:dyDescent="0.25">
      <c r="A2568" t="s">
        <v>1337</v>
      </c>
      <c r="B2568" s="158">
        <f>VLOOKUP(Tabla14[[#This Row],[id]],Tabla2[],'aux buscarv'!B$1,FALSE)</f>
        <v>45062</v>
      </c>
      <c r="C2568" s="159">
        <f>VLOOKUP(Tabla14[[#This Row],[id]],Tabla2[],'aux buscarv'!C$1,FALSE)</f>
        <v>16</v>
      </c>
      <c r="D2568" s="159">
        <f>VLOOKUP(Tabla14[[#This Row],[id]],Tabla2[],'aux buscarv'!D$1,FALSE)</f>
        <v>5</v>
      </c>
      <c r="E2568" s="159">
        <f>VLOOKUP(Tabla14[[#This Row],[id]],Tabla2[],'aux buscarv'!E$1,FALSE)</f>
        <v>2023</v>
      </c>
      <c r="F2568" s="159">
        <f>VLOOKUP(Tabla14[[#This Row],[id]],Tabla2[],'aux buscarv'!F$1,FALSE)</f>
        <v>21</v>
      </c>
      <c r="G2568" s="159" t="str">
        <f>VLOOKUP(Tabla14[[#This Row],[id]],Tabla2[],'aux buscarv'!G$1,FALSE)</f>
        <v>DAPPTE</v>
      </c>
      <c r="H2568" s="159" t="str">
        <f>VLOOKUP(Tabla14[[#This Row],[id]],Tabla2[],'aux buscarv'!H$1,FALSE)</f>
        <v>ENTRE RIOS</v>
      </c>
      <c r="I2568" s="159">
        <f>VLOOKUP(Tabla14[[#This Row],[id]],Tabla2[],'aux buscarv'!I$1,FALSE)</f>
        <v>119</v>
      </c>
      <c r="J2568" s="159" t="str">
        <f>VLOOKUP(Tabla14[[#This Row],[id]],Tabla2[],'aux buscarv'!J$1,FALSE)</f>
        <v>SAN JOSE</v>
      </c>
      <c r="K2568" s="159" t="str">
        <f>VLOOKUP(Tabla14[[#This Row],[id]],Tabla2[],'aux buscarv'!K$1,FALSE)</f>
        <v>SAN JOSE</v>
      </c>
      <c r="L2568" s="159" t="str">
        <f>VLOOKUP(Tabla14[[#This Row],[id]],Tabla2[],'aux buscarv'!L$1,FALSE)</f>
        <v>AREA DE LA MUJER, GENERO Y DIVERSIDAD</v>
      </c>
      <c r="M2568" s="159" t="str">
        <f>VLOOKUP(Tabla14[[#This Row],[id]],Tabla2[],'aux buscarv'!M$1,FALSE)</f>
        <v>CALLE CENTENARIO 2180 Y CALLE PRIMERA JUNTA</v>
      </c>
      <c r="N2568" s="160" t="str">
        <f>VLOOKUP(Tabla14[[#This Row],[id]],Tabla2[],'aux buscarv'!N$1,FALSE)</f>
        <v>https://goo.gl/maps/sGx9Ky9ybX2vHxEb8</v>
      </c>
      <c r="O2568" t="s">
        <v>109</v>
      </c>
      <c r="P2568" s="161" t="s">
        <v>113</v>
      </c>
      <c r="Q2568" t="s">
        <v>112</v>
      </c>
      <c r="R2568" s="162">
        <v>18</v>
      </c>
    </row>
    <row r="2569" spans="1:18" x14ac:dyDescent="0.25">
      <c r="A2569" t="s">
        <v>1337</v>
      </c>
      <c r="B2569" s="158">
        <f>VLOOKUP(Tabla14[[#This Row],[id]],Tabla2[],'aux buscarv'!B$1,FALSE)</f>
        <v>45062</v>
      </c>
      <c r="C2569" s="159">
        <f>VLOOKUP(Tabla14[[#This Row],[id]],Tabla2[],'aux buscarv'!C$1,FALSE)</f>
        <v>16</v>
      </c>
      <c r="D2569" s="159">
        <f>VLOOKUP(Tabla14[[#This Row],[id]],Tabla2[],'aux buscarv'!D$1,FALSE)</f>
        <v>5</v>
      </c>
      <c r="E2569" s="159">
        <f>VLOOKUP(Tabla14[[#This Row],[id]],Tabla2[],'aux buscarv'!E$1,FALSE)</f>
        <v>2023</v>
      </c>
      <c r="F2569" s="159">
        <f>VLOOKUP(Tabla14[[#This Row],[id]],Tabla2[],'aux buscarv'!F$1,FALSE)</f>
        <v>21</v>
      </c>
      <c r="G2569" s="159" t="str">
        <f>VLOOKUP(Tabla14[[#This Row],[id]],Tabla2[],'aux buscarv'!G$1,FALSE)</f>
        <v>DAPPTE</v>
      </c>
      <c r="H2569" s="159" t="str">
        <f>VLOOKUP(Tabla14[[#This Row],[id]],Tabla2[],'aux buscarv'!H$1,FALSE)</f>
        <v>ENTRE RIOS</v>
      </c>
      <c r="I2569" s="159">
        <f>VLOOKUP(Tabla14[[#This Row],[id]],Tabla2[],'aux buscarv'!I$1,FALSE)</f>
        <v>119</v>
      </c>
      <c r="J2569" s="159" t="str">
        <f>VLOOKUP(Tabla14[[#This Row],[id]],Tabla2[],'aux buscarv'!J$1,FALSE)</f>
        <v>SAN JOSE</v>
      </c>
      <c r="K2569" s="159" t="str">
        <f>VLOOKUP(Tabla14[[#This Row],[id]],Tabla2[],'aux buscarv'!K$1,FALSE)</f>
        <v>SAN JOSE</v>
      </c>
      <c r="L2569" s="159" t="str">
        <f>VLOOKUP(Tabla14[[#This Row],[id]],Tabla2[],'aux buscarv'!L$1,FALSE)</f>
        <v>AREA DE LA MUJER, GENERO Y DIVERSIDAD</v>
      </c>
      <c r="M2569" s="159" t="str">
        <f>VLOOKUP(Tabla14[[#This Row],[id]],Tabla2[],'aux buscarv'!M$1,FALSE)</f>
        <v>CALLE CENTENARIO 2180 Y CALLE PRIMERA JUNTA</v>
      </c>
      <c r="N2569" s="160" t="str">
        <f>VLOOKUP(Tabla14[[#This Row],[id]],Tabla2[],'aux buscarv'!N$1,FALSE)</f>
        <v>https://goo.gl/maps/sGx9Ky9ybX2vHxEb8</v>
      </c>
      <c r="O2569" t="s">
        <v>114</v>
      </c>
      <c r="P2569" s="161" t="s">
        <v>115</v>
      </c>
      <c r="Q2569" t="s">
        <v>111</v>
      </c>
      <c r="R2569" s="162">
        <v>6</v>
      </c>
    </row>
    <row r="2570" spans="1:18" x14ac:dyDescent="0.25">
      <c r="A2570" t="s">
        <v>1337</v>
      </c>
      <c r="B2570" s="158">
        <f>VLOOKUP(Tabla14[[#This Row],[id]],Tabla2[],'aux buscarv'!B$1,FALSE)</f>
        <v>45062</v>
      </c>
      <c r="C2570" s="159">
        <f>VLOOKUP(Tabla14[[#This Row],[id]],Tabla2[],'aux buscarv'!C$1,FALSE)</f>
        <v>16</v>
      </c>
      <c r="D2570" s="159">
        <f>VLOOKUP(Tabla14[[#This Row],[id]],Tabla2[],'aux buscarv'!D$1,FALSE)</f>
        <v>5</v>
      </c>
      <c r="E2570" s="159">
        <f>VLOOKUP(Tabla14[[#This Row],[id]],Tabla2[],'aux buscarv'!E$1,FALSE)</f>
        <v>2023</v>
      </c>
      <c r="F2570" s="159">
        <f>VLOOKUP(Tabla14[[#This Row],[id]],Tabla2[],'aux buscarv'!F$1,FALSE)</f>
        <v>21</v>
      </c>
      <c r="G2570" s="159" t="str">
        <f>VLOOKUP(Tabla14[[#This Row],[id]],Tabla2[],'aux buscarv'!G$1,FALSE)</f>
        <v>DAPPTE</v>
      </c>
      <c r="H2570" s="159" t="str">
        <f>VLOOKUP(Tabla14[[#This Row],[id]],Tabla2[],'aux buscarv'!H$1,FALSE)</f>
        <v>ENTRE RIOS</v>
      </c>
      <c r="I2570" s="159">
        <f>VLOOKUP(Tabla14[[#This Row],[id]],Tabla2[],'aux buscarv'!I$1,FALSE)</f>
        <v>119</v>
      </c>
      <c r="J2570" s="159" t="str">
        <f>VLOOKUP(Tabla14[[#This Row],[id]],Tabla2[],'aux buscarv'!J$1,FALSE)</f>
        <v>SAN JOSE</v>
      </c>
      <c r="K2570" s="159" t="str">
        <f>VLOOKUP(Tabla14[[#This Row],[id]],Tabla2[],'aux buscarv'!K$1,FALSE)</f>
        <v>SAN JOSE</v>
      </c>
      <c r="L2570" s="159" t="str">
        <f>VLOOKUP(Tabla14[[#This Row],[id]],Tabla2[],'aux buscarv'!L$1,FALSE)</f>
        <v>AREA DE LA MUJER, GENERO Y DIVERSIDAD</v>
      </c>
      <c r="M2570" s="159" t="str">
        <f>VLOOKUP(Tabla14[[#This Row],[id]],Tabla2[],'aux buscarv'!M$1,FALSE)</f>
        <v>CALLE CENTENARIO 2180 Y CALLE PRIMERA JUNTA</v>
      </c>
      <c r="N2570" s="160" t="str">
        <f>VLOOKUP(Tabla14[[#This Row],[id]],Tabla2[],'aux buscarv'!N$1,FALSE)</f>
        <v>https://goo.gl/maps/sGx9Ky9ybX2vHxEb8</v>
      </c>
      <c r="O2570" t="s">
        <v>114</v>
      </c>
      <c r="P2570" s="161" t="s">
        <v>123</v>
      </c>
      <c r="Q2570" t="s">
        <v>124</v>
      </c>
      <c r="R2570" s="162">
        <v>8</v>
      </c>
    </row>
    <row r="2571" spans="1:18" x14ac:dyDescent="0.25">
      <c r="A2571" t="s">
        <v>1337</v>
      </c>
      <c r="B2571" s="158">
        <f>VLOOKUP(Tabla14[[#This Row],[id]],Tabla2[],'aux buscarv'!B$1,FALSE)</f>
        <v>45062</v>
      </c>
      <c r="C2571" s="159">
        <f>VLOOKUP(Tabla14[[#This Row],[id]],Tabla2[],'aux buscarv'!C$1,FALSE)</f>
        <v>16</v>
      </c>
      <c r="D2571" s="159">
        <f>VLOOKUP(Tabla14[[#This Row],[id]],Tabla2[],'aux buscarv'!D$1,FALSE)</f>
        <v>5</v>
      </c>
      <c r="E2571" s="159">
        <f>VLOOKUP(Tabla14[[#This Row],[id]],Tabla2[],'aux buscarv'!E$1,FALSE)</f>
        <v>2023</v>
      </c>
      <c r="F2571" s="159">
        <f>VLOOKUP(Tabla14[[#This Row],[id]],Tabla2[],'aux buscarv'!F$1,FALSE)</f>
        <v>21</v>
      </c>
      <c r="G2571" s="159" t="str">
        <f>VLOOKUP(Tabla14[[#This Row],[id]],Tabla2[],'aux buscarv'!G$1,FALSE)</f>
        <v>DAPPTE</v>
      </c>
      <c r="H2571" s="159" t="str">
        <f>VLOOKUP(Tabla14[[#This Row],[id]],Tabla2[],'aux buscarv'!H$1,FALSE)</f>
        <v>ENTRE RIOS</v>
      </c>
      <c r="I2571" s="159">
        <f>VLOOKUP(Tabla14[[#This Row],[id]],Tabla2[],'aux buscarv'!I$1,FALSE)</f>
        <v>119</v>
      </c>
      <c r="J2571" s="159" t="str">
        <f>VLOOKUP(Tabla14[[#This Row],[id]],Tabla2[],'aux buscarv'!J$1,FALSE)</f>
        <v>SAN JOSE</v>
      </c>
      <c r="K2571" s="159" t="str">
        <f>VLOOKUP(Tabla14[[#This Row],[id]],Tabla2[],'aux buscarv'!K$1,FALSE)</f>
        <v>SAN JOSE</v>
      </c>
      <c r="L2571" s="159" t="str">
        <f>VLOOKUP(Tabla14[[#This Row],[id]],Tabla2[],'aux buscarv'!L$1,FALSE)</f>
        <v>AREA DE LA MUJER, GENERO Y DIVERSIDAD</v>
      </c>
      <c r="M2571" s="159" t="str">
        <f>VLOOKUP(Tabla14[[#This Row],[id]],Tabla2[],'aux buscarv'!M$1,FALSE)</f>
        <v>CALLE CENTENARIO 2180 Y CALLE PRIMERA JUNTA</v>
      </c>
      <c r="N2571" s="160" t="str">
        <f>VLOOKUP(Tabla14[[#This Row],[id]],Tabla2[],'aux buscarv'!N$1,FALSE)</f>
        <v>https://goo.gl/maps/sGx9Ky9ybX2vHxEb8</v>
      </c>
      <c r="O2571" t="s">
        <v>114</v>
      </c>
      <c r="P2571" s="161" t="s">
        <v>123</v>
      </c>
      <c r="Q2571" t="s">
        <v>111</v>
      </c>
      <c r="R2571" s="162">
        <v>77</v>
      </c>
    </row>
    <row r="2572" spans="1:18" x14ac:dyDescent="0.25">
      <c r="A2572" t="s">
        <v>1337</v>
      </c>
      <c r="B2572" s="158">
        <f>VLOOKUP(Tabla14[[#This Row],[id]],Tabla2[],'aux buscarv'!B$1,FALSE)</f>
        <v>45062</v>
      </c>
      <c r="C2572" s="159">
        <f>VLOOKUP(Tabla14[[#This Row],[id]],Tabla2[],'aux buscarv'!C$1,FALSE)</f>
        <v>16</v>
      </c>
      <c r="D2572" s="159">
        <f>VLOOKUP(Tabla14[[#This Row],[id]],Tabla2[],'aux buscarv'!D$1,FALSE)</f>
        <v>5</v>
      </c>
      <c r="E2572" s="159">
        <f>VLOOKUP(Tabla14[[#This Row],[id]],Tabla2[],'aux buscarv'!E$1,FALSE)</f>
        <v>2023</v>
      </c>
      <c r="F2572" s="159">
        <f>VLOOKUP(Tabla14[[#This Row],[id]],Tabla2[],'aux buscarv'!F$1,FALSE)</f>
        <v>21</v>
      </c>
      <c r="G2572" s="159" t="str">
        <f>VLOOKUP(Tabla14[[#This Row],[id]],Tabla2[],'aux buscarv'!G$1,FALSE)</f>
        <v>DAPPTE</v>
      </c>
      <c r="H2572" s="159" t="str">
        <f>VLOOKUP(Tabla14[[#This Row],[id]],Tabla2[],'aux buscarv'!H$1,FALSE)</f>
        <v>ENTRE RIOS</v>
      </c>
      <c r="I2572" s="159">
        <f>VLOOKUP(Tabla14[[#This Row],[id]],Tabla2[],'aux buscarv'!I$1,FALSE)</f>
        <v>119</v>
      </c>
      <c r="J2572" s="159" t="str">
        <f>VLOOKUP(Tabla14[[#This Row],[id]],Tabla2[],'aux buscarv'!J$1,FALSE)</f>
        <v>SAN JOSE</v>
      </c>
      <c r="K2572" s="159" t="str">
        <f>VLOOKUP(Tabla14[[#This Row],[id]],Tabla2[],'aux buscarv'!K$1,FALSE)</f>
        <v>SAN JOSE</v>
      </c>
      <c r="L2572" s="159" t="str">
        <f>VLOOKUP(Tabla14[[#This Row],[id]],Tabla2[],'aux buscarv'!L$1,FALSE)</f>
        <v>AREA DE LA MUJER, GENERO Y DIVERSIDAD</v>
      </c>
      <c r="M2572" s="159" t="str">
        <f>VLOOKUP(Tabla14[[#This Row],[id]],Tabla2[],'aux buscarv'!M$1,FALSE)</f>
        <v>CALLE CENTENARIO 2180 Y CALLE PRIMERA JUNTA</v>
      </c>
      <c r="N2572" s="160" t="str">
        <f>VLOOKUP(Tabla14[[#This Row],[id]],Tabla2[],'aux buscarv'!N$1,FALSE)</f>
        <v>https://goo.gl/maps/sGx9Ky9ybX2vHxEb8</v>
      </c>
      <c r="O2572" t="s">
        <v>144</v>
      </c>
      <c r="P2572" s="161" t="s">
        <v>145</v>
      </c>
      <c r="Q2572" t="s">
        <v>111</v>
      </c>
      <c r="R2572" s="162">
        <v>30</v>
      </c>
    </row>
    <row r="2573" spans="1:18" x14ac:dyDescent="0.25">
      <c r="A2573" t="s">
        <v>1337</v>
      </c>
      <c r="B2573" s="158">
        <f>VLOOKUP(Tabla14[[#This Row],[id]],Tabla2[],'aux buscarv'!B$1,FALSE)</f>
        <v>45062</v>
      </c>
      <c r="C2573" s="159">
        <f>VLOOKUP(Tabla14[[#This Row],[id]],Tabla2[],'aux buscarv'!C$1,FALSE)</f>
        <v>16</v>
      </c>
      <c r="D2573" s="159">
        <f>VLOOKUP(Tabla14[[#This Row],[id]],Tabla2[],'aux buscarv'!D$1,FALSE)</f>
        <v>5</v>
      </c>
      <c r="E2573" s="159">
        <f>VLOOKUP(Tabla14[[#This Row],[id]],Tabla2[],'aux buscarv'!E$1,FALSE)</f>
        <v>2023</v>
      </c>
      <c r="F2573" s="159">
        <f>VLOOKUP(Tabla14[[#This Row],[id]],Tabla2[],'aux buscarv'!F$1,FALSE)</f>
        <v>21</v>
      </c>
      <c r="G2573" s="159" t="str">
        <f>VLOOKUP(Tabla14[[#This Row],[id]],Tabla2[],'aux buscarv'!G$1,FALSE)</f>
        <v>DAPPTE</v>
      </c>
      <c r="H2573" s="159" t="str">
        <f>VLOOKUP(Tabla14[[#This Row],[id]],Tabla2[],'aux buscarv'!H$1,FALSE)</f>
        <v>ENTRE RIOS</v>
      </c>
      <c r="I2573" s="159">
        <f>VLOOKUP(Tabla14[[#This Row],[id]],Tabla2[],'aux buscarv'!I$1,FALSE)</f>
        <v>119</v>
      </c>
      <c r="J2573" s="159" t="str">
        <f>VLOOKUP(Tabla14[[#This Row],[id]],Tabla2[],'aux buscarv'!J$1,FALSE)</f>
        <v>SAN JOSE</v>
      </c>
      <c r="K2573" s="159" t="str">
        <f>VLOOKUP(Tabla14[[#This Row],[id]],Tabla2[],'aux buscarv'!K$1,FALSE)</f>
        <v>SAN JOSE</v>
      </c>
      <c r="L2573" s="159" t="str">
        <f>VLOOKUP(Tabla14[[#This Row],[id]],Tabla2[],'aux buscarv'!L$1,FALSE)</f>
        <v>AREA DE LA MUJER, GENERO Y DIVERSIDAD</v>
      </c>
      <c r="M2573" s="159" t="str">
        <f>VLOOKUP(Tabla14[[#This Row],[id]],Tabla2[],'aux buscarv'!M$1,FALSE)</f>
        <v>CALLE CENTENARIO 2180 Y CALLE PRIMERA JUNTA</v>
      </c>
      <c r="N2573" s="160" t="str">
        <f>VLOOKUP(Tabla14[[#This Row],[id]],Tabla2[],'aux buscarv'!N$1,FALSE)</f>
        <v>https://goo.gl/maps/sGx9Ky9ybX2vHxEb8</v>
      </c>
      <c r="O2573" t="s">
        <v>144</v>
      </c>
      <c r="P2573" s="161" t="s">
        <v>145</v>
      </c>
      <c r="Q2573" t="s">
        <v>146</v>
      </c>
      <c r="R2573" s="162">
        <v>120</v>
      </c>
    </row>
    <row r="2574" spans="1:18" x14ac:dyDescent="0.25">
      <c r="A2574" t="s">
        <v>1337</v>
      </c>
      <c r="B2574" s="158">
        <f>VLOOKUP(Tabla14[[#This Row],[id]],Tabla2[],'aux buscarv'!B$1,FALSE)</f>
        <v>45062</v>
      </c>
      <c r="C2574" s="159">
        <f>VLOOKUP(Tabla14[[#This Row],[id]],Tabla2[],'aux buscarv'!C$1,FALSE)</f>
        <v>16</v>
      </c>
      <c r="D2574" s="159">
        <f>VLOOKUP(Tabla14[[#This Row],[id]],Tabla2[],'aux buscarv'!D$1,FALSE)</f>
        <v>5</v>
      </c>
      <c r="E2574" s="159">
        <f>VLOOKUP(Tabla14[[#This Row],[id]],Tabla2[],'aux buscarv'!E$1,FALSE)</f>
        <v>2023</v>
      </c>
      <c r="F2574" s="159">
        <f>VLOOKUP(Tabla14[[#This Row],[id]],Tabla2[],'aux buscarv'!F$1,FALSE)</f>
        <v>21</v>
      </c>
      <c r="G2574" s="159" t="str">
        <f>VLOOKUP(Tabla14[[#This Row],[id]],Tabla2[],'aux buscarv'!G$1,FALSE)</f>
        <v>DAPPTE</v>
      </c>
      <c r="H2574" s="159" t="str">
        <f>VLOOKUP(Tabla14[[#This Row],[id]],Tabla2[],'aux buscarv'!H$1,FALSE)</f>
        <v>ENTRE RIOS</v>
      </c>
      <c r="I2574" s="159">
        <f>VLOOKUP(Tabla14[[#This Row],[id]],Tabla2[],'aux buscarv'!I$1,FALSE)</f>
        <v>119</v>
      </c>
      <c r="J2574" s="159" t="str">
        <f>VLOOKUP(Tabla14[[#This Row],[id]],Tabla2[],'aux buscarv'!J$1,FALSE)</f>
        <v>SAN JOSE</v>
      </c>
      <c r="K2574" s="159" t="str">
        <f>VLOOKUP(Tabla14[[#This Row],[id]],Tabla2[],'aux buscarv'!K$1,FALSE)</f>
        <v>SAN JOSE</v>
      </c>
      <c r="L2574" s="159" t="str">
        <f>VLOOKUP(Tabla14[[#This Row],[id]],Tabla2[],'aux buscarv'!L$1,FALSE)</f>
        <v>AREA DE LA MUJER, GENERO Y DIVERSIDAD</v>
      </c>
      <c r="M2574" s="159" t="str">
        <f>VLOOKUP(Tabla14[[#This Row],[id]],Tabla2[],'aux buscarv'!M$1,FALSE)</f>
        <v>CALLE CENTENARIO 2180 Y CALLE PRIMERA JUNTA</v>
      </c>
      <c r="N2574" s="160" t="str">
        <f>VLOOKUP(Tabla14[[#This Row],[id]],Tabla2[],'aux buscarv'!N$1,FALSE)</f>
        <v>https://goo.gl/maps/sGx9Ky9ybX2vHxEb8</v>
      </c>
      <c r="O2574" t="s">
        <v>151</v>
      </c>
      <c r="P2574" s="161" t="s">
        <v>151</v>
      </c>
      <c r="Q2574" t="s">
        <v>111</v>
      </c>
      <c r="R2574" s="162">
        <v>28</v>
      </c>
    </row>
    <row r="2575" spans="1:18" x14ac:dyDescent="0.25">
      <c r="A2575" t="s">
        <v>1337</v>
      </c>
      <c r="B2575" s="158">
        <f>VLOOKUP(Tabla14[[#This Row],[id]],Tabla2[],'aux buscarv'!B$1,FALSE)</f>
        <v>45062</v>
      </c>
      <c r="C2575" s="159">
        <f>VLOOKUP(Tabla14[[#This Row],[id]],Tabla2[],'aux buscarv'!C$1,FALSE)</f>
        <v>16</v>
      </c>
      <c r="D2575" s="159">
        <f>VLOOKUP(Tabla14[[#This Row],[id]],Tabla2[],'aux buscarv'!D$1,FALSE)</f>
        <v>5</v>
      </c>
      <c r="E2575" s="159">
        <f>VLOOKUP(Tabla14[[#This Row],[id]],Tabla2[],'aux buscarv'!E$1,FALSE)</f>
        <v>2023</v>
      </c>
      <c r="F2575" s="159">
        <f>VLOOKUP(Tabla14[[#This Row],[id]],Tabla2[],'aux buscarv'!F$1,FALSE)</f>
        <v>21</v>
      </c>
      <c r="G2575" s="159" t="str">
        <f>VLOOKUP(Tabla14[[#This Row],[id]],Tabla2[],'aux buscarv'!G$1,FALSE)</f>
        <v>DAPPTE</v>
      </c>
      <c r="H2575" s="159" t="str">
        <f>VLOOKUP(Tabla14[[#This Row],[id]],Tabla2[],'aux buscarv'!H$1,FALSE)</f>
        <v>ENTRE RIOS</v>
      </c>
      <c r="I2575" s="159">
        <f>VLOOKUP(Tabla14[[#This Row],[id]],Tabla2[],'aux buscarv'!I$1,FALSE)</f>
        <v>119</v>
      </c>
      <c r="J2575" s="159" t="str">
        <f>VLOOKUP(Tabla14[[#This Row],[id]],Tabla2[],'aux buscarv'!J$1,FALSE)</f>
        <v>SAN JOSE</v>
      </c>
      <c r="K2575" s="159" t="str">
        <f>VLOOKUP(Tabla14[[#This Row],[id]],Tabla2[],'aux buscarv'!K$1,FALSE)</f>
        <v>SAN JOSE</v>
      </c>
      <c r="L2575" s="159" t="str">
        <f>VLOOKUP(Tabla14[[#This Row],[id]],Tabla2[],'aux buscarv'!L$1,FALSE)</f>
        <v>AREA DE LA MUJER, GENERO Y DIVERSIDAD</v>
      </c>
      <c r="M2575" s="159" t="str">
        <f>VLOOKUP(Tabla14[[#This Row],[id]],Tabla2[],'aux buscarv'!M$1,FALSE)</f>
        <v>CALLE CENTENARIO 2180 Y CALLE PRIMERA JUNTA</v>
      </c>
      <c r="N2575" s="160" t="str">
        <f>VLOOKUP(Tabla14[[#This Row],[id]],Tabla2[],'aux buscarv'!N$1,FALSE)</f>
        <v>https://goo.gl/maps/sGx9Ky9ybX2vHxEb8</v>
      </c>
      <c r="O2575" t="s">
        <v>151</v>
      </c>
      <c r="P2575" s="161" t="s">
        <v>151</v>
      </c>
      <c r="Q2575" t="s">
        <v>142</v>
      </c>
      <c r="R2575" s="162">
        <v>56</v>
      </c>
    </row>
    <row r="2576" spans="1:18" x14ac:dyDescent="0.25">
      <c r="A2576" t="s">
        <v>1328</v>
      </c>
      <c r="B2576" s="158">
        <f>VLOOKUP(Tabla14[[#This Row],[id]],Tabla2[],'aux buscarv'!B$1,FALSE)</f>
        <v>45063</v>
      </c>
      <c r="C2576" s="159">
        <f>VLOOKUP(Tabla14[[#This Row],[id]],Tabla2[],'aux buscarv'!C$1,FALSE)</f>
        <v>17</v>
      </c>
      <c r="D2576" s="159">
        <f>VLOOKUP(Tabla14[[#This Row],[id]],Tabla2[],'aux buscarv'!D$1,FALSE)</f>
        <v>5</v>
      </c>
      <c r="E2576" s="159">
        <f>VLOOKUP(Tabla14[[#This Row],[id]],Tabla2[],'aux buscarv'!E$1,FALSE)</f>
        <v>2023</v>
      </c>
      <c r="F2576" s="159">
        <f>VLOOKUP(Tabla14[[#This Row],[id]],Tabla2[],'aux buscarv'!F$1,FALSE)</f>
        <v>21</v>
      </c>
      <c r="G2576" s="159" t="str">
        <f>VLOOKUP(Tabla14[[#This Row],[id]],Tabla2[],'aux buscarv'!G$1,FALSE)</f>
        <v>ESTAR</v>
      </c>
      <c r="H2576" s="159" t="str">
        <f>VLOOKUP(Tabla14[[#This Row],[id]],Tabla2[],'aux buscarv'!H$1,FALSE)</f>
        <v>BUENOS AIRES</v>
      </c>
      <c r="I2576" s="159">
        <f>VLOOKUP(Tabla14[[#This Row],[id]],Tabla2[],'aux buscarv'!I$1,FALSE)</f>
        <v>118</v>
      </c>
      <c r="J2576" s="159" t="str">
        <f>VLOOKUP(Tabla14[[#This Row],[id]],Tabla2[],'aux buscarv'!J$1,FALSE)</f>
        <v>FLORENCIO VARELA</v>
      </c>
      <c r="K2576" s="159" t="str">
        <f>VLOOKUP(Tabla14[[#This Row],[id]],Tabla2[],'aux buscarv'!K$1,FALSE)</f>
        <v>ESTANISLAO SEVERO ZEBALLOS</v>
      </c>
      <c r="L2576" s="159" t="str">
        <f>VLOOKUP(Tabla14[[#This Row],[id]],Tabla2[],'aux buscarv'!L$1,FALSE)</f>
        <v>CLUB JORGE NEWBERY</v>
      </c>
      <c r="M2576" s="159" t="str">
        <f>VLOOKUP(Tabla14[[#This Row],[id]],Tabla2[],'aux buscarv'!M$1,FALSE)</f>
        <v>NEUQUEN (CALLE 170) Y ALFONSINA STORNI</v>
      </c>
      <c r="N2576" s="160" t="str">
        <f>VLOOKUP(Tabla14[[#This Row],[id]],Tabla2[],'aux buscarv'!N$1,FALSE)</f>
        <v>https://goo.gl/maps/uz5V98fNAc24tuiM9</v>
      </c>
      <c r="O2576" t="s">
        <v>109</v>
      </c>
      <c r="P2576" s="161" t="s">
        <v>110</v>
      </c>
      <c r="Q2576" t="s">
        <v>111</v>
      </c>
      <c r="R2576" s="162">
        <v>56</v>
      </c>
    </row>
    <row r="2577" spans="1:18" x14ac:dyDescent="0.25">
      <c r="A2577" t="s">
        <v>1328</v>
      </c>
      <c r="B2577" s="158">
        <f>VLOOKUP(Tabla14[[#This Row],[id]],Tabla2[],'aux buscarv'!B$1,FALSE)</f>
        <v>45063</v>
      </c>
      <c r="C2577" s="159">
        <f>VLOOKUP(Tabla14[[#This Row],[id]],Tabla2[],'aux buscarv'!C$1,FALSE)</f>
        <v>17</v>
      </c>
      <c r="D2577" s="159">
        <f>VLOOKUP(Tabla14[[#This Row],[id]],Tabla2[],'aux buscarv'!D$1,FALSE)</f>
        <v>5</v>
      </c>
      <c r="E2577" s="159">
        <f>VLOOKUP(Tabla14[[#This Row],[id]],Tabla2[],'aux buscarv'!E$1,FALSE)</f>
        <v>2023</v>
      </c>
      <c r="F2577" s="159">
        <f>VLOOKUP(Tabla14[[#This Row],[id]],Tabla2[],'aux buscarv'!F$1,FALSE)</f>
        <v>21</v>
      </c>
      <c r="G2577" s="159" t="str">
        <f>VLOOKUP(Tabla14[[#This Row],[id]],Tabla2[],'aux buscarv'!G$1,FALSE)</f>
        <v>ESTAR</v>
      </c>
      <c r="H2577" s="159" t="str">
        <f>VLOOKUP(Tabla14[[#This Row],[id]],Tabla2[],'aux buscarv'!H$1,FALSE)</f>
        <v>BUENOS AIRES</v>
      </c>
      <c r="I2577" s="159">
        <f>VLOOKUP(Tabla14[[#This Row],[id]],Tabla2[],'aux buscarv'!I$1,FALSE)</f>
        <v>118</v>
      </c>
      <c r="J2577" s="159" t="str">
        <f>VLOOKUP(Tabla14[[#This Row],[id]],Tabla2[],'aux buscarv'!J$1,FALSE)</f>
        <v>FLORENCIO VARELA</v>
      </c>
      <c r="K2577" s="159" t="str">
        <f>VLOOKUP(Tabla14[[#This Row],[id]],Tabla2[],'aux buscarv'!K$1,FALSE)</f>
        <v>ESTANISLAO SEVERO ZEBALLOS</v>
      </c>
      <c r="L2577" s="159" t="str">
        <f>VLOOKUP(Tabla14[[#This Row],[id]],Tabla2[],'aux buscarv'!L$1,FALSE)</f>
        <v>CLUB JORGE NEWBERY</v>
      </c>
      <c r="M2577" s="159" t="str">
        <f>VLOOKUP(Tabla14[[#This Row],[id]],Tabla2[],'aux buscarv'!M$1,FALSE)</f>
        <v>NEUQUEN (CALLE 170) Y ALFONSINA STORNI</v>
      </c>
      <c r="N2577" s="160" t="str">
        <f>VLOOKUP(Tabla14[[#This Row],[id]],Tabla2[],'aux buscarv'!N$1,FALSE)</f>
        <v>https://goo.gl/maps/uz5V98fNAc24tuiM9</v>
      </c>
      <c r="O2577" t="s">
        <v>109</v>
      </c>
      <c r="P2577" s="161" t="s">
        <v>110</v>
      </c>
      <c r="Q2577" t="s">
        <v>112</v>
      </c>
      <c r="R2577" s="162">
        <v>87</v>
      </c>
    </row>
    <row r="2578" spans="1:18" x14ac:dyDescent="0.25">
      <c r="A2578" t="s">
        <v>1328</v>
      </c>
      <c r="B2578" s="158">
        <f>VLOOKUP(Tabla14[[#This Row],[id]],Tabla2[],'aux buscarv'!B$1,FALSE)</f>
        <v>45063</v>
      </c>
      <c r="C2578" s="159">
        <f>VLOOKUP(Tabla14[[#This Row],[id]],Tabla2[],'aux buscarv'!C$1,FALSE)</f>
        <v>17</v>
      </c>
      <c r="D2578" s="159">
        <f>VLOOKUP(Tabla14[[#This Row],[id]],Tabla2[],'aux buscarv'!D$1,FALSE)</f>
        <v>5</v>
      </c>
      <c r="E2578" s="159">
        <f>VLOOKUP(Tabla14[[#This Row],[id]],Tabla2[],'aux buscarv'!E$1,FALSE)</f>
        <v>2023</v>
      </c>
      <c r="F2578" s="159">
        <f>VLOOKUP(Tabla14[[#This Row],[id]],Tabla2[],'aux buscarv'!F$1,FALSE)</f>
        <v>21</v>
      </c>
      <c r="G2578" s="159" t="str">
        <f>VLOOKUP(Tabla14[[#This Row],[id]],Tabla2[],'aux buscarv'!G$1,FALSE)</f>
        <v>ESTAR</v>
      </c>
      <c r="H2578" s="159" t="str">
        <f>VLOOKUP(Tabla14[[#This Row],[id]],Tabla2[],'aux buscarv'!H$1,FALSE)</f>
        <v>BUENOS AIRES</v>
      </c>
      <c r="I2578" s="159">
        <f>VLOOKUP(Tabla14[[#This Row],[id]],Tabla2[],'aux buscarv'!I$1,FALSE)</f>
        <v>118</v>
      </c>
      <c r="J2578" s="159" t="str">
        <f>VLOOKUP(Tabla14[[#This Row],[id]],Tabla2[],'aux buscarv'!J$1,FALSE)</f>
        <v>FLORENCIO VARELA</v>
      </c>
      <c r="K2578" s="159" t="str">
        <f>VLOOKUP(Tabla14[[#This Row],[id]],Tabla2[],'aux buscarv'!K$1,FALSE)</f>
        <v>ESTANISLAO SEVERO ZEBALLOS</v>
      </c>
      <c r="L2578" s="159" t="str">
        <f>VLOOKUP(Tabla14[[#This Row],[id]],Tabla2[],'aux buscarv'!L$1,FALSE)</f>
        <v>CLUB JORGE NEWBERY</v>
      </c>
      <c r="M2578" s="159" t="str">
        <f>VLOOKUP(Tabla14[[#This Row],[id]],Tabla2[],'aux buscarv'!M$1,FALSE)</f>
        <v>NEUQUEN (CALLE 170) Y ALFONSINA STORNI</v>
      </c>
      <c r="N2578" s="160" t="str">
        <f>VLOOKUP(Tabla14[[#This Row],[id]],Tabla2[],'aux buscarv'!N$1,FALSE)</f>
        <v>https://goo.gl/maps/uz5V98fNAc24tuiM9</v>
      </c>
      <c r="O2578" t="s">
        <v>109</v>
      </c>
      <c r="P2578" s="161" t="s">
        <v>110</v>
      </c>
      <c r="Q2578" t="s">
        <v>120</v>
      </c>
      <c r="R2578" s="162">
        <v>6</v>
      </c>
    </row>
    <row r="2579" spans="1:18" x14ac:dyDescent="0.25">
      <c r="A2579" t="s">
        <v>1328</v>
      </c>
      <c r="B2579" s="158">
        <f>VLOOKUP(Tabla14[[#This Row],[id]],Tabla2[],'aux buscarv'!B$1,FALSE)</f>
        <v>45063</v>
      </c>
      <c r="C2579" s="159">
        <f>VLOOKUP(Tabla14[[#This Row],[id]],Tabla2[],'aux buscarv'!C$1,FALSE)</f>
        <v>17</v>
      </c>
      <c r="D2579" s="159">
        <f>VLOOKUP(Tabla14[[#This Row],[id]],Tabla2[],'aux buscarv'!D$1,FALSE)</f>
        <v>5</v>
      </c>
      <c r="E2579" s="159">
        <f>VLOOKUP(Tabla14[[#This Row],[id]],Tabla2[],'aux buscarv'!E$1,FALSE)</f>
        <v>2023</v>
      </c>
      <c r="F2579" s="159">
        <f>VLOOKUP(Tabla14[[#This Row],[id]],Tabla2[],'aux buscarv'!F$1,FALSE)</f>
        <v>21</v>
      </c>
      <c r="G2579" s="159" t="str">
        <f>VLOOKUP(Tabla14[[#This Row],[id]],Tabla2[],'aux buscarv'!G$1,FALSE)</f>
        <v>ESTAR</v>
      </c>
      <c r="H2579" s="159" t="str">
        <f>VLOOKUP(Tabla14[[#This Row],[id]],Tabla2[],'aux buscarv'!H$1,FALSE)</f>
        <v>BUENOS AIRES</v>
      </c>
      <c r="I2579" s="159">
        <f>VLOOKUP(Tabla14[[#This Row],[id]],Tabla2[],'aux buscarv'!I$1,FALSE)</f>
        <v>118</v>
      </c>
      <c r="J2579" s="159" t="str">
        <f>VLOOKUP(Tabla14[[#This Row],[id]],Tabla2[],'aux buscarv'!J$1,FALSE)</f>
        <v>FLORENCIO VARELA</v>
      </c>
      <c r="K2579" s="159" t="str">
        <f>VLOOKUP(Tabla14[[#This Row],[id]],Tabla2[],'aux buscarv'!K$1,FALSE)</f>
        <v>ESTANISLAO SEVERO ZEBALLOS</v>
      </c>
      <c r="L2579" s="159" t="str">
        <f>VLOOKUP(Tabla14[[#This Row],[id]],Tabla2[],'aux buscarv'!L$1,FALSE)</f>
        <v>CLUB JORGE NEWBERY</v>
      </c>
      <c r="M2579" s="159" t="str">
        <f>VLOOKUP(Tabla14[[#This Row],[id]],Tabla2[],'aux buscarv'!M$1,FALSE)</f>
        <v>NEUQUEN (CALLE 170) Y ALFONSINA STORNI</v>
      </c>
      <c r="N2579" s="160" t="str">
        <f>VLOOKUP(Tabla14[[#This Row],[id]],Tabla2[],'aux buscarv'!N$1,FALSE)</f>
        <v>https://goo.gl/maps/uz5V98fNAc24tuiM9</v>
      </c>
      <c r="O2579" t="s">
        <v>109</v>
      </c>
      <c r="P2579" s="161" t="s">
        <v>110</v>
      </c>
      <c r="Q2579" t="s">
        <v>121</v>
      </c>
      <c r="R2579" s="162">
        <v>17</v>
      </c>
    </row>
    <row r="2580" spans="1:18" x14ac:dyDescent="0.25">
      <c r="A2580" t="s">
        <v>1328</v>
      </c>
      <c r="B2580" s="158">
        <f>VLOOKUP(Tabla14[[#This Row],[id]],Tabla2[],'aux buscarv'!B$1,FALSE)</f>
        <v>45063</v>
      </c>
      <c r="C2580" s="159">
        <f>VLOOKUP(Tabla14[[#This Row],[id]],Tabla2[],'aux buscarv'!C$1,FALSE)</f>
        <v>17</v>
      </c>
      <c r="D2580" s="159">
        <f>VLOOKUP(Tabla14[[#This Row],[id]],Tabla2[],'aux buscarv'!D$1,FALSE)</f>
        <v>5</v>
      </c>
      <c r="E2580" s="159">
        <f>VLOOKUP(Tabla14[[#This Row],[id]],Tabla2[],'aux buscarv'!E$1,FALSE)</f>
        <v>2023</v>
      </c>
      <c r="F2580" s="159">
        <f>VLOOKUP(Tabla14[[#This Row],[id]],Tabla2[],'aux buscarv'!F$1,FALSE)</f>
        <v>21</v>
      </c>
      <c r="G2580" s="159" t="str">
        <f>VLOOKUP(Tabla14[[#This Row],[id]],Tabla2[],'aux buscarv'!G$1,FALSE)</f>
        <v>ESTAR</v>
      </c>
      <c r="H2580" s="159" t="str">
        <f>VLOOKUP(Tabla14[[#This Row],[id]],Tabla2[],'aux buscarv'!H$1,FALSE)</f>
        <v>BUENOS AIRES</v>
      </c>
      <c r="I2580" s="159">
        <f>VLOOKUP(Tabla14[[#This Row],[id]],Tabla2[],'aux buscarv'!I$1,FALSE)</f>
        <v>118</v>
      </c>
      <c r="J2580" s="159" t="str">
        <f>VLOOKUP(Tabla14[[#This Row],[id]],Tabla2[],'aux buscarv'!J$1,FALSE)</f>
        <v>FLORENCIO VARELA</v>
      </c>
      <c r="K2580" s="159" t="str">
        <f>VLOOKUP(Tabla14[[#This Row],[id]],Tabla2[],'aux buscarv'!K$1,FALSE)</f>
        <v>ESTANISLAO SEVERO ZEBALLOS</v>
      </c>
      <c r="L2580" s="159" t="str">
        <f>VLOOKUP(Tabla14[[#This Row],[id]],Tabla2[],'aux buscarv'!L$1,FALSE)</f>
        <v>CLUB JORGE NEWBERY</v>
      </c>
      <c r="M2580" s="159" t="str">
        <f>VLOOKUP(Tabla14[[#This Row],[id]],Tabla2[],'aux buscarv'!M$1,FALSE)</f>
        <v>NEUQUEN (CALLE 170) Y ALFONSINA STORNI</v>
      </c>
      <c r="N2580" s="160" t="str">
        <f>VLOOKUP(Tabla14[[#This Row],[id]],Tabla2[],'aux buscarv'!N$1,FALSE)</f>
        <v>https://goo.gl/maps/uz5V98fNAc24tuiM9</v>
      </c>
      <c r="O2580" t="s">
        <v>109</v>
      </c>
      <c r="P2580" s="161" t="s">
        <v>113</v>
      </c>
      <c r="Q2580" t="s">
        <v>112</v>
      </c>
      <c r="R2580" s="162">
        <v>23</v>
      </c>
    </row>
    <row r="2581" spans="1:18" x14ac:dyDescent="0.25">
      <c r="A2581" t="s">
        <v>1328</v>
      </c>
      <c r="B2581" s="158">
        <f>VLOOKUP(Tabla14[[#This Row],[id]],Tabla2[],'aux buscarv'!B$1,FALSE)</f>
        <v>45063</v>
      </c>
      <c r="C2581" s="159">
        <f>VLOOKUP(Tabla14[[#This Row],[id]],Tabla2[],'aux buscarv'!C$1,FALSE)</f>
        <v>17</v>
      </c>
      <c r="D2581" s="159">
        <f>VLOOKUP(Tabla14[[#This Row],[id]],Tabla2[],'aux buscarv'!D$1,FALSE)</f>
        <v>5</v>
      </c>
      <c r="E2581" s="159">
        <f>VLOOKUP(Tabla14[[#This Row],[id]],Tabla2[],'aux buscarv'!E$1,FALSE)</f>
        <v>2023</v>
      </c>
      <c r="F2581" s="159">
        <f>VLOOKUP(Tabla14[[#This Row],[id]],Tabla2[],'aux buscarv'!F$1,FALSE)</f>
        <v>21</v>
      </c>
      <c r="G2581" s="159" t="str">
        <f>VLOOKUP(Tabla14[[#This Row],[id]],Tabla2[],'aux buscarv'!G$1,FALSE)</f>
        <v>ESTAR</v>
      </c>
      <c r="H2581" s="159" t="str">
        <f>VLOOKUP(Tabla14[[#This Row],[id]],Tabla2[],'aux buscarv'!H$1,FALSE)</f>
        <v>BUENOS AIRES</v>
      </c>
      <c r="I2581" s="159">
        <f>VLOOKUP(Tabla14[[#This Row],[id]],Tabla2[],'aux buscarv'!I$1,FALSE)</f>
        <v>118</v>
      </c>
      <c r="J2581" s="159" t="str">
        <f>VLOOKUP(Tabla14[[#This Row],[id]],Tabla2[],'aux buscarv'!J$1,FALSE)</f>
        <v>FLORENCIO VARELA</v>
      </c>
      <c r="K2581" s="159" t="str">
        <f>VLOOKUP(Tabla14[[#This Row],[id]],Tabla2[],'aux buscarv'!K$1,FALSE)</f>
        <v>ESTANISLAO SEVERO ZEBALLOS</v>
      </c>
      <c r="L2581" s="159" t="str">
        <f>VLOOKUP(Tabla14[[#This Row],[id]],Tabla2[],'aux buscarv'!L$1,FALSE)</f>
        <v>CLUB JORGE NEWBERY</v>
      </c>
      <c r="M2581" s="159" t="str">
        <f>VLOOKUP(Tabla14[[#This Row],[id]],Tabla2[],'aux buscarv'!M$1,FALSE)</f>
        <v>NEUQUEN (CALLE 170) Y ALFONSINA STORNI</v>
      </c>
      <c r="N2581" s="160" t="str">
        <f>VLOOKUP(Tabla14[[#This Row],[id]],Tabla2[],'aux buscarv'!N$1,FALSE)</f>
        <v>https://goo.gl/maps/uz5V98fNAc24tuiM9</v>
      </c>
      <c r="O2581" t="s">
        <v>114</v>
      </c>
      <c r="P2581" s="161" t="s">
        <v>115</v>
      </c>
      <c r="Q2581" t="s">
        <v>111</v>
      </c>
      <c r="R2581" s="162">
        <v>12</v>
      </c>
    </row>
    <row r="2582" spans="1:18" x14ac:dyDescent="0.25">
      <c r="A2582" t="s">
        <v>1328</v>
      </c>
      <c r="B2582" s="158">
        <f>VLOOKUP(Tabla14[[#This Row],[id]],Tabla2[],'aux buscarv'!B$1,FALSE)</f>
        <v>45063</v>
      </c>
      <c r="C2582" s="159">
        <f>VLOOKUP(Tabla14[[#This Row],[id]],Tabla2[],'aux buscarv'!C$1,FALSE)</f>
        <v>17</v>
      </c>
      <c r="D2582" s="159">
        <f>VLOOKUP(Tabla14[[#This Row],[id]],Tabla2[],'aux buscarv'!D$1,FALSE)</f>
        <v>5</v>
      </c>
      <c r="E2582" s="159">
        <f>VLOOKUP(Tabla14[[#This Row],[id]],Tabla2[],'aux buscarv'!E$1,FALSE)</f>
        <v>2023</v>
      </c>
      <c r="F2582" s="159">
        <f>VLOOKUP(Tabla14[[#This Row],[id]],Tabla2[],'aux buscarv'!F$1,FALSE)</f>
        <v>21</v>
      </c>
      <c r="G2582" s="159" t="str">
        <f>VLOOKUP(Tabla14[[#This Row],[id]],Tabla2[],'aux buscarv'!G$1,FALSE)</f>
        <v>ESTAR</v>
      </c>
      <c r="H2582" s="159" t="str">
        <f>VLOOKUP(Tabla14[[#This Row],[id]],Tabla2[],'aux buscarv'!H$1,FALSE)</f>
        <v>BUENOS AIRES</v>
      </c>
      <c r="I2582" s="159">
        <f>VLOOKUP(Tabla14[[#This Row],[id]],Tabla2[],'aux buscarv'!I$1,FALSE)</f>
        <v>118</v>
      </c>
      <c r="J2582" s="159" t="str">
        <f>VLOOKUP(Tabla14[[#This Row],[id]],Tabla2[],'aux buscarv'!J$1,FALSE)</f>
        <v>FLORENCIO VARELA</v>
      </c>
      <c r="K2582" s="159" t="str">
        <f>VLOOKUP(Tabla14[[#This Row],[id]],Tabla2[],'aux buscarv'!K$1,FALSE)</f>
        <v>ESTANISLAO SEVERO ZEBALLOS</v>
      </c>
      <c r="L2582" s="159" t="str">
        <f>VLOOKUP(Tabla14[[#This Row],[id]],Tabla2[],'aux buscarv'!L$1,FALSE)</f>
        <v>CLUB JORGE NEWBERY</v>
      </c>
      <c r="M2582" s="159" t="str">
        <f>VLOOKUP(Tabla14[[#This Row],[id]],Tabla2[],'aux buscarv'!M$1,FALSE)</f>
        <v>NEUQUEN (CALLE 170) Y ALFONSINA STORNI</v>
      </c>
      <c r="N2582" s="160" t="str">
        <f>VLOOKUP(Tabla14[[#This Row],[id]],Tabla2[],'aux buscarv'!N$1,FALSE)</f>
        <v>https://goo.gl/maps/uz5V98fNAc24tuiM9</v>
      </c>
      <c r="O2582" t="s">
        <v>114</v>
      </c>
      <c r="P2582" s="161" t="s">
        <v>123</v>
      </c>
      <c r="Q2582" t="s">
        <v>124</v>
      </c>
      <c r="R2582" s="162">
        <v>1</v>
      </c>
    </row>
    <row r="2583" spans="1:18" x14ac:dyDescent="0.25">
      <c r="A2583" t="s">
        <v>1328</v>
      </c>
      <c r="B2583" s="158">
        <f>VLOOKUP(Tabla14[[#This Row],[id]],Tabla2[],'aux buscarv'!B$1,FALSE)</f>
        <v>45063</v>
      </c>
      <c r="C2583" s="159">
        <f>VLOOKUP(Tabla14[[#This Row],[id]],Tabla2[],'aux buscarv'!C$1,FALSE)</f>
        <v>17</v>
      </c>
      <c r="D2583" s="159">
        <f>VLOOKUP(Tabla14[[#This Row],[id]],Tabla2[],'aux buscarv'!D$1,FALSE)</f>
        <v>5</v>
      </c>
      <c r="E2583" s="159">
        <f>VLOOKUP(Tabla14[[#This Row],[id]],Tabla2[],'aux buscarv'!E$1,FALSE)</f>
        <v>2023</v>
      </c>
      <c r="F2583" s="159">
        <f>VLOOKUP(Tabla14[[#This Row],[id]],Tabla2[],'aux buscarv'!F$1,FALSE)</f>
        <v>21</v>
      </c>
      <c r="G2583" s="159" t="str">
        <f>VLOOKUP(Tabla14[[#This Row],[id]],Tabla2[],'aux buscarv'!G$1,FALSE)</f>
        <v>ESTAR</v>
      </c>
      <c r="H2583" s="159" t="str">
        <f>VLOOKUP(Tabla14[[#This Row],[id]],Tabla2[],'aux buscarv'!H$1,FALSE)</f>
        <v>BUENOS AIRES</v>
      </c>
      <c r="I2583" s="159">
        <f>VLOOKUP(Tabla14[[#This Row],[id]],Tabla2[],'aux buscarv'!I$1,FALSE)</f>
        <v>118</v>
      </c>
      <c r="J2583" s="159" t="str">
        <f>VLOOKUP(Tabla14[[#This Row],[id]],Tabla2[],'aux buscarv'!J$1,FALSE)</f>
        <v>FLORENCIO VARELA</v>
      </c>
      <c r="K2583" s="159" t="str">
        <f>VLOOKUP(Tabla14[[#This Row],[id]],Tabla2[],'aux buscarv'!K$1,FALSE)</f>
        <v>ESTANISLAO SEVERO ZEBALLOS</v>
      </c>
      <c r="L2583" s="159" t="str">
        <f>VLOOKUP(Tabla14[[#This Row],[id]],Tabla2[],'aux buscarv'!L$1,FALSE)</f>
        <v>CLUB JORGE NEWBERY</v>
      </c>
      <c r="M2583" s="159" t="str">
        <f>VLOOKUP(Tabla14[[#This Row],[id]],Tabla2[],'aux buscarv'!M$1,FALSE)</f>
        <v>NEUQUEN (CALLE 170) Y ALFONSINA STORNI</v>
      </c>
      <c r="N2583" s="160" t="str">
        <f>VLOOKUP(Tabla14[[#This Row],[id]],Tabla2[],'aux buscarv'!N$1,FALSE)</f>
        <v>https://goo.gl/maps/uz5V98fNAc24tuiM9</v>
      </c>
      <c r="O2583" t="s">
        <v>114</v>
      </c>
      <c r="P2583" s="161" t="s">
        <v>123</v>
      </c>
      <c r="Q2583" t="s">
        <v>111</v>
      </c>
      <c r="R2583" s="162">
        <v>17</v>
      </c>
    </row>
    <row r="2584" spans="1:18" x14ac:dyDescent="0.25">
      <c r="A2584" t="s">
        <v>1328</v>
      </c>
      <c r="B2584" s="158">
        <f>VLOOKUP(Tabla14[[#This Row],[id]],Tabla2[],'aux buscarv'!B$1,FALSE)</f>
        <v>45063</v>
      </c>
      <c r="C2584" s="159">
        <f>VLOOKUP(Tabla14[[#This Row],[id]],Tabla2[],'aux buscarv'!C$1,FALSE)</f>
        <v>17</v>
      </c>
      <c r="D2584" s="159">
        <f>VLOOKUP(Tabla14[[#This Row],[id]],Tabla2[],'aux buscarv'!D$1,FALSE)</f>
        <v>5</v>
      </c>
      <c r="E2584" s="159">
        <f>VLOOKUP(Tabla14[[#This Row],[id]],Tabla2[],'aux buscarv'!E$1,FALSE)</f>
        <v>2023</v>
      </c>
      <c r="F2584" s="159">
        <f>VLOOKUP(Tabla14[[#This Row],[id]],Tabla2[],'aux buscarv'!F$1,FALSE)</f>
        <v>21</v>
      </c>
      <c r="G2584" s="159" t="str">
        <f>VLOOKUP(Tabla14[[#This Row],[id]],Tabla2[],'aux buscarv'!G$1,FALSE)</f>
        <v>ESTAR</v>
      </c>
      <c r="H2584" s="159" t="str">
        <f>VLOOKUP(Tabla14[[#This Row],[id]],Tabla2[],'aux buscarv'!H$1,FALSE)</f>
        <v>BUENOS AIRES</v>
      </c>
      <c r="I2584" s="159">
        <f>VLOOKUP(Tabla14[[#This Row],[id]],Tabla2[],'aux buscarv'!I$1,FALSE)</f>
        <v>118</v>
      </c>
      <c r="J2584" s="159" t="str">
        <f>VLOOKUP(Tabla14[[#This Row],[id]],Tabla2[],'aux buscarv'!J$1,FALSE)</f>
        <v>FLORENCIO VARELA</v>
      </c>
      <c r="K2584" s="159" t="str">
        <f>VLOOKUP(Tabla14[[#This Row],[id]],Tabla2[],'aux buscarv'!K$1,FALSE)</f>
        <v>ESTANISLAO SEVERO ZEBALLOS</v>
      </c>
      <c r="L2584" s="159" t="str">
        <f>VLOOKUP(Tabla14[[#This Row],[id]],Tabla2[],'aux buscarv'!L$1,FALSE)</f>
        <v>CLUB JORGE NEWBERY</v>
      </c>
      <c r="M2584" s="159" t="str">
        <f>VLOOKUP(Tabla14[[#This Row],[id]],Tabla2[],'aux buscarv'!M$1,FALSE)</f>
        <v>NEUQUEN (CALLE 170) Y ALFONSINA STORNI</v>
      </c>
      <c r="N2584" s="160" t="str">
        <f>VLOOKUP(Tabla14[[#This Row],[id]],Tabla2[],'aux buscarv'!N$1,FALSE)</f>
        <v>https://goo.gl/maps/uz5V98fNAc24tuiM9</v>
      </c>
      <c r="O2584" t="s">
        <v>153</v>
      </c>
      <c r="P2584" s="161" t="s">
        <v>153</v>
      </c>
      <c r="Q2584" t="s">
        <v>111</v>
      </c>
      <c r="R2584" s="162">
        <v>10</v>
      </c>
    </row>
    <row r="2585" spans="1:18" x14ac:dyDescent="0.25">
      <c r="A2585" t="s">
        <v>1328</v>
      </c>
      <c r="B2585" s="158">
        <f>VLOOKUP(Tabla14[[#This Row],[id]],Tabla2[],'aux buscarv'!B$1,FALSE)</f>
        <v>45063</v>
      </c>
      <c r="C2585" s="159">
        <f>VLOOKUP(Tabla14[[#This Row],[id]],Tabla2[],'aux buscarv'!C$1,FALSE)</f>
        <v>17</v>
      </c>
      <c r="D2585" s="159">
        <f>VLOOKUP(Tabla14[[#This Row],[id]],Tabla2[],'aux buscarv'!D$1,FALSE)</f>
        <v>5</v>
      </c>
      <c r="E2585" s="159">
        <f>VLOOKUP(Tabla14[[#This Row],[id]],Tabla2[],'aux buscarv'!E$1,FALSE)</f>
        <v>2023</v>
      </c>
      <c r="F2585" s="159">
        <f>VLOOKUP(Tabla14[[#This Row],[id]],Tabla2[],'aux buscarv'!F$1,FALSE)</f>
        <v>21</v>
      </c>
      <c r="G2585" s="159" t="str">
        <f>VLOOKUP(Tabla14[[#This Row],[id]],Tabla2[],'aux buscarv'!G$1,FALSE)</f>
        <v>ESTAR</v>
      </c>
      <c r="H2585" s="159" t="str">
        <f>VLOOKUP(Tabla14[[#This Row],[id]],Tabla2[],'aux buscarv'!H$1,FALSE)</f>
        <v>BUENOS AIRES</v>
      </c>
      <c r="I2585" s="159">
        <f>VLOOKUP(Tabla14[[#This Row],[id]],Tabla2[],'aux buscarv'!I$1,FALSE)</f>
        <v>118</v>
      </c>
      <c r="J2585" s="159" t="str">
        <f>VLOOKUP(Tabla14[[#This Row],[id]],Tabla2[],'aux buscarv'!J$1,FALSE)</f>
        <v>FLORENCIO VARELA</v>
      </c>
      <c r="K2585" s="159" t="str">
        <f>VLOOKUP(Tabla14[[#This Row],[id]],Tabla2[],'aux buscarv'!K$1,FALSE)</f>
        <v>ESTANISLAO SEVERO ZEBALLOS</v>
      </c>
      <c r="L2585" s="159" t="str">
        <f>VLOOKUP(Tabla14[[#This Row],[id]],Tabla2[],'aux buscarv'!L$1,FALSE)</f>
        <v>CLUB JORGE NEWBERY</v>
      </c>
      <c r="M2585" s="159" t="str">
        <f>VLOOKUP(Tabla14[[#This Row],[id]],Tabla2[],'aux buscarv'!M$1,FALSE)</f>
        <v>NEUQUEN (CALLE 170) Y ALFONSINA STORNI</v>
      </c>
      <c r="N2585" s="160" t="str">
        <f>VLOOKUP(Tabla14[[#This Row],[id]],Tabla2[],'aux buscarv'!N$1,FALSE)</f>
        <v>https://goo.gl/maps/uz5V98fNAc24tuiM9</v>
      </c>
      <c r="O2585" t="s">
        <v>153</v>
      </c>
      <c r="P2585" s="161" t="s">
        <v>153</v>
      </c>
      <c r="Q2585" t="s">
        <v>154</v>
      </c>
      <c r="R2585" s="162">
        <v>13</v>
      </c>
    </row>
    <row r="2586" spans="1:18" x14ac:dyDescent="0.25">
      <c r="A2586" t="s">
        <v>1328</v>
      </c>
      <c r="B2586" s="158">
        <f>VLOOKUP(Tabla14[[#This Row],[id]],Tabla2[],'aux buscarv'!B$1,FALSE)</f>
        <v>45063</v>
      </c>
      <c r="C2586" s="159">
        <f>VLOOKUP(Tabla14[[#This Row],[id]],Tabla2[],'aux buscarv'!C$1,FALSE)</f>
        <v>17</v>
      </c>
      <c r="D2586" s="159">
        <f>VLOOKUP(Tabla14[[#This Row],[id]],Tabla2[],'aux buscarv'!D$1,FALSE)</f>
        <v>5</v>
      </c>
      <c r="E2586" s="159">
        <f>VLOOKUP(Tabla14[[#This Row],[id]],Tabla2[],'aux buscarv'!E$1,FALSE)</f>
        <v>2023</v>
      </c>
      <c r="F2586" s="159">
        <f>VLOOKUP(Tabla14[[#This Row],[id]],Tabla2[],'aux buscarv'!F$1,FALSE)</f>
        <v>21</v>
      </c>
      <c r="G2586" s="159" t="str">
        <f>VLOOKUP(Tabla14[[#This Row],[id]],Tabla2[],'aux buscarv'!G$1,FALSE)</f>
        <v>ESTAR</v>
      </c>
      <c r="H2586" s="159" t="str">
        <f>VLOOKUP(Tabla14[[#This Row],[id]],Tabla2[],'aux buscarv'!H$1,FALSE)</f>
        <v>BUENOS AIRES</v>
      </c>
      <c r="I2586" s="159">
        <f>VLOOKUP(Tabla14[[#This Row],[id]],Tabla2[],'aux buscarv'!I$1,FALSE)</f>
        <v>118</v>
      </c>
      <c r="J2586" s="159" t="str">
        <f>VLOOKUP(Tabla14[[#This Row],[id]],Tabla2[],'aux buscarv'!J$1,FALSE)</f>
        <v>FLORENCIO VARELA</v>
      </c>
      <c r="K2586" s="159" t="str">
        <f>VLOOKUP(Tabla14[[#This Row],[id]],Tabla2[],'aux buscarv'!K$1,FALSE)</f>
        <v>ESTANISLAO SEVERO ZEBALLOS</v>
      </c>
      <c r="L2586" s="159" t="str">
        <f>VLOOKUP(Tabla14[[#This Row],[id]],Tabla2[],'aux buscarv'!L$1,FALSE)</f>
        <v>CLUB JORGE NEWBERY</v>
      </c>
      <c r="M2586" s="159" t="str">
        <f>VLOOKUP(Tabla14[[#This Row],[id]],Tabla2[],'aux buscarv'!M$1,FALSE)</f>
        <v>NEUQUEN (CALLE 170) Y ALFONSINA STORNI</v>
      </c>
      <c r="N2586" s="160" t="str">
        <f>VLOOKUP(Tabla14[[#This Row],[id]],Tabla2[],'aux buscarv'!N$1,FALSE)</f>
        <v>https://goo.gl/maps/uz5V98fNAc24tuiM9</v>
      </c>
      <c r="O2586" t="s">
        <v>153</v>
      </c>
      <c r="P2586" s="161" t="s">
        <v>153</v>
      </c>
      <c r="Q2586" t="s">
        <v>155</v>
      </c>
      <c r="R2586" s="162">
        <v>5</v>
      </c>
    </row>
    <row r="2587" spans="1:18" x14ac:dyDescent="0.25">
      <c r="A2587" t="s">
        <v>1328</v>
      </c>
      <c r="B2587" s="158">
        <f>VLOOKUP(Tabla14[[#This Row],[id]],Tabla2[],'aux buscarv'!B$1,FALSE)</f>
        <v>45063</v>
      </c>
      <c r="C2587" s="159">
        <f>VLOOKUP(Tabla14[[#This Row],[id]],Tabla2[],'aux buscarv'!C$1,FALSE)</f>
        <v>17</v>
      </c>
      <c r="D2587" s="159">
        <f>VLOOKUP(Tabla14[[#This Row],[id]],Tabla2[],'aux buscarv'!D$1,FALSE)</f>
        <v>5</v>
      </c>
      <c r="E2587" s="159">
        <f>VLOOKUP(Tabla14[[#This Row],[id]],Tabla2[],'aux buscarv'!E$1,FALSE)</f>
        <v>2023</v>
      </c>
      <c r="F2587" s="159">
        <f>VLOOKUP(Tabla14[[#This Row],[id]],Tabla2[],'aux buscarv'!F$1,FALSE)</f>
        <v>21</v>
      </c>
      <c r="G2587" s="159" t="str">
        <f>VLOOKUP(Tabla14[[#This Row],[id]],Tabla2[],'aux buscarv'!G$1,FALSE)</f>
        <v>ESTAR</v>
      </c>
      <c r="H2587" s="159" t="str">
        <f>VLOOKUP(Tabla14[[#This Row],[id]],Tabla2[],'aux buscarv'!H$1,FALSE)</f>
        <v>BUENOS AIRES</v>
      </c>
      <c r="I2587" s="159">
        <f>VLOOKUP(Tabla14[[#This Row],[id]],Tabla2[],'aux buscarv'!I$1,FALSE)</f>
        <v>118</v>
      </c>
      <c r="J2587" s="159" t="str">
        <f>VLOOKUP(Tabla14[[#This Row],[id]],Tabla2[],'aux buscarv'!J$1,FALSE)</f>
        <v>FLORENCIO VARELA</v>
      </c>
      <c r="K2587" s="159" t="str">
        <f>VLOOKUP(Tabla14[[#This Row],[id]],Tabla2[],'aux buscarv'!K$1,FALSE)</f>
        <v>ESTANISLAO SEVERO ZEBALLOS</v>
      </c>
      <c r="L2587" s="159" t="str">
        <f>VLOOKUP(Tabla14[[#This Row],[id]],Tabla2[],'aux buscarv'!L$1,FALSE)</f>
        <v>CLUB JORGE NEWBERY</v>
      </c>
      <c r="M2587" s="159" t="str">
        <f>VLOOKUP(Tabla14[[#This Row],[id]],Tabla2[],'aux buscarv'!M$1,FALSE)</f>
        <v>NEUQUEN (CALLE 170) Y ALFONSINA STORNI</v>
      </c>
      <c r="N2587" s="160" t="str">
        <f>VLOOKUP(Tabla14[[#This Row],[id]],Tabla2[],'aux buscarv'!N$1,FALSE)</f>
        <v>https://goo.gl/maps/uz5V98fNAc24tuiM9</v>
      </c>
      <c r="O2587" t="s">
        <v>153</v>
      </c>
      <c r="P2587" s="161" t="s">
        <v>153</v>
      </c>
      <c r="Q2587" t="s">
        <v>158</v>
      </c>
      <c r="R2587" s="162">
        <v>1</v>
      </c>
    </row>
    <row r="2588" spans="1:18" x14ac:dyDescent="0.25">
      <c r="A2588" t="s">
        <v>1328</v>
      </c>
      <c r="B2588" s="158">
        <f>VLOOKUP(Tabla14[[#This Row],[id]],Tabla2[],'aux buscarv'!B$1,FALSE)</f>
        <v>45063</v>
      </c>
      <c r="C2588" s="159">
        <f>VLOOKUP(Tabla14[[#This Row],[id]],Tabla2[],'aux buscarv'!C$1,FALSE)</f>
        <v>17</v>
      </c>
      <c r="D2588" s="159">
        <f>VLOOKUP(Tabla14[[#This Row],[id]],Tabla2[],'aux buscarv'!D$1,FALSE)</f>
        <v>5</v>
      </c>
      <c r="E2588" s="159">
        <f>VLOOKUP(Tabla14[[#This Row],[id]],Tabla2[],'aux buscarv'!E$1,FALSE)</f>
        <v>2023</v>
      </c>
      <c r="F2588" s="159">
        <f>VLOOKUP(Tabla14[[#This Row],[id]],Tabla2[],'aux buscarv'!F$1,FALSE)</f>
        <v>21</v>
      </c>
      <c r="G2588" s="159" t="str">
        <f>VLOOKUP(Tabla14[[#This Row],[id]],Tabla2[],'aux buscarv'!G$1,FALSE)</f>
        <v>ESTAR</v>
      </c>
      <c r="H2588" s="159" t="str">
        <f>VLOOKUP(Tabla14[[#This Row],[id]],Tabla2[],'aux buscarv'!H$1,FALSE)</f>
        <v>BUENOS AIRES</v>
      </c>
      <c r="I2588" s="159">
        <f>VLOOKUP(Tabla14[[#This Row],[id]],Tabla2[],'aux buscarv'!I$1,FALSE)</f>
        <v>118</v>
      </c>
      <c r="J2588" s="159" t="str">
        <f>VLOOKUP(Tabla14[[#This Row],[id]],Tabla2[],'aux buscarv'!J$1,FALSE)</f>
        <v>FLORENCIO VARELA</v>
      </c>
      <c r="K2588" s="159" t="str">
        <f>VLOOKUP(Tabla14[[#This Row],[id]],Tabla2[],'aux buscarv'!K$1,FALSE)</f>
        <v>ESTANISLAO SEVERO ZEBALLOS</v>
      </c>
      <c r="L2588" s="159" t="str">
        <f>VLOOKUP(Tabla14[[#This Row],[id]],Tabla2[],'aux buscarv'!L$1,FALSE)</f>
        <v>CLUB JORGE NEWBERY</v>
      </c>
      <c r="M2588" s="159" t="str">
        <f>VLOOKUP(Tabla14[[#This Row],[id]],Tabla2[],'aux buscarv'!M$1,FALSE)</f>
        <v>NEUQUEN (CALLE 170) Y ALFONSINA STORNI</v>
      </c>
      <c r="N2588" s="160" t="str">
        <f>VLOOKUP(Tabla14[[#This Row],[id]],Tabla2[],'aux buscarv'!N$1,FALSE)</f>
        <v>https://goo.gl/maps/uz5V98fNAc24tuiM9</v>
      </c>
      <c r="O2588" t="s">
        <v>153</v>
      </c>
      <c r="P2588" s="161" t="s">
        <v>153</v>
      </c>
      <c r="Q2588" t="s">
        <v>134</v>
      </c>
      <c r="R2588" s="162">
        <v>1</v>
      </c>
    </row>
    <row r="2589" spans="1:18" x14ac:dyDescent="0.25">
      <c r="A2589" t="s">
        <v>1314</v>
      </c>
      <c r="B2589" s="158">
        <f>VLOOKUP(Tabla14[[#This Row],[id]],Tabla2[],'aux buscarv'!B$1,FALSE)</f>
        <v>45063</v>
      </c>
      <c r="C2589" s="159">
        <f>VLOOKUP(Tabla14[[#This Row],[id]],Tabla2[],'aux buscarv'!C$1,FALSE)</f>
        <v>17</v>
      </c>
      <c r="D2589" s="159">
        <f>VLOOKUP(Tabla14[[#This Row],[id]],Tabla2[],'aux buscarv'!D$1,FALSE)</f>
        <v>5</v>
      </c>
      <c r="E2589" s="159">
        <f>VLOOKUP(Tabla14[[#This Row],[id]],Tabla2[],'aux buscarv'!E$1,FALSE)</f>
        <v>2023</v>
      </c>
      <c r="F2589" s="159">
        <f>VLOOKUP(Tabla14[[#This Row],[id]],Tabla2[],'aux buscarv'!F$1,FALSE)</f>
        <v>21</v>
      </c>
      <c r="G2589" s="159" t="str">
        <f>VLOOKUP(Tabla14[[#This Row],[id]],Tabla2[],'aux buscarv'!G$1,FALSE)</f>
        <v>EETB</v>
      </c>
      <c r="H2589" s="159" t="str">
        <f>VLOOKUP(Tabla14[[#This Row],[id]],Tabla2[],'aux buscarv'!H$1,FALSE)</f>
        <v>BUENOS AIRES</v>
      </c>
      <c r="I2589" s="159">
        <f>VLOOKUP(Tabla14[[#This Row],[id]],Tabla2[],'aux buscarv'!I$1,FALSE)</f>
        <v>117</v>
      </c>
      <c r="J2589" s="159" t="str">
        <f>VLOOKUP(Tabla14[[#This Row],[id]],Tabla2[],'aux buscarv'!J$1,FALSE)</f>
        <v>HURLINGHAM</v>
      </c>
      <c r="K2589" s="159" t="str">
        <f>VLOOKUP(Tabla14[[#This Row],[id]],Tabla2[],'aux buscarv'!K$1,FALSE)</f>
        <v>WILLIAM C MORRIS</v>
      </c>
      <c r="L2589" s="159">
        <f>VLOOKUP(Tabla14[[#This Row],[id]],Tabla2[],'aux buscarv'!L$1,FALSE)</f>
        <v>0</v>
      </c>
      <c r="M2589" s="159" t="str">
        <f>VLOOKUP(Tabla14[[#This Row],[id]],Tabla2[],'aux buscarv'!M$1,FALSE)</f>
        <v>GENERAL CONRADO VILLEGAS Y CAÑUELAS SUR</v>
      </c>
      <c r="N2589" s="160" t="str">
        <f>VLOOKUP(Tabla14[[#This Row],[id]],Tabla2[],'aux buscarv'!N$1,FALSE)</f>
        <v>https://goo.gl/maps/aLXJ2zMWmNh9KVWX6</v>
      </c>
      <c r="O2589" t="s">
        <v>114</v>
      </c>
      <c r="P2589" s="161" t="s">
        <v>115</v>
      </c>
      <c r="Q2589" t="s">
        <v>111</v>
      </c>
      <c r="R2589" s="162">
        <v>10</v>
      </c>
    </row>
    <row r="2590" spans="1:18" x14ac:dyDescent="0.25">
      <c r="A2590" t="s">
        <v>1314</v>
      </c>
      <c r="B2590" s="158">
        <f>VLOOKUP(Tabla14[[#This Row],[id]],Tabla2[],'aux buscarv'!B$1,FALSE)</f>
        <v>45063</v>
      </c>
      <c r="C2590" s="159">
        <f>VLOOKUP(Tabla14[[#This Row],[id]],Tabla2[],'aux buscarv'!C$1,FALSE)</f>
        <v>17</v>
      </c>
      <c r="D2590" s="159">
        <f>VLOOKUP(Tabla14[[#This Row],[id]],Tabla2[],'aux buscarv'!D$1,FALSE)</f>
        <v>5</v>
      </c>
      <c r="E2590" s="159">
        <f>VLOOKUP(Tabla14[[#This Row],[id]],Tabla2[],'aux buscarv'!E$1,FALSE)</f>
        <v>2023</v>
      </c>
      <c r="F2590" s="159">
        <f>VLOOKUP(Tabla14[[#This Row],[id]],Tabla2[],'aux buscarv'!F$1,FALSE)</f>
        <v>21</v>
      </c>
      <c r="G2590" s="159" t="str">
        <f>VLOOKUP(Tabla14[[#This Row],[id]],Tabla2[],'aux buscarv'!G$1,FALSE)</f>
        <v>EETB</v>
      </c>
      <c r="H2590" s="159" t="str">
        <f>VLOOKUP(Tabla14[[#This Row],[id]],Tabla2[],'aux buscarv'!H$1,FALSE)</f>
        <v>BUENOS AIRES</v>
      </c>
      <c r="I2590" s="159">
        <f>VLOOKUP(Tabla14[[#This Row],[id]],Tabla2[],'aux buscarv'!I$1,FALSE)</f>
        <v>117</v>
      </c>
      <c r="J2590" s="159" t="str">
        <f>VLOOKUP(Tabla14[[#This Row],[id]],Tabla2[],'aux buscarv'!J$1,FALSE)</f>
        <v>HURLINGHAM</v>
      </c>
      <c r="K2590" s="159" t="str">
        <f>VLOOKUP(Tabla14[[#This Row],[id]],Tabla2[],'aux buscarv'!K$1,FALSE)</f>
        <v>WILLIAM C MORRIS</v>
      </c>
      <c r="L2590" s="159">
        <f>VLOOKUP(Tabla14[[#This Row],[id]],Tabla2[],'aux buscarv'!L$1,FALSE)</f>
        <v>0</v>
      </c>
      <c r="M2590" s="159" t="str">
        <f>VLOOKUP(Tabla14[[#This Row],[id]],Tabla2[],'aux buscarv'!M$1,FALSE)</f>
        <v>GENERAL CONRADO VILLEGAS Y CAÑUELAS SUR</v>
      </c>
      <c r="N2590" s="160" t="str">
        <f>VLOOKUP(Tabla14[[#This Row],[id]],Tabla2[],'aux buscarv'!N$1,FALSE)</f>
        <v>https://goo.gl/maps/aLXJ2zMWmNh9KVWX6</v>
      </c>
      <c r="O2590" t="s">
        <v>114</v>
      </c>
      <c r="P2590" s="161" t="s">
        <v>123</v>
      </c>
      <c r="Q2590" t="s">
        <v>124</v>
      </c>
      <c r="R2590" s="162">
        <v>2</v>
      </c>
    </row>
    <row r="2591" spans="1:18" x14ac:dyDescent="0.25">
      <c r="A2591" t="s">
        <v>1314</v>
      </c>
      <c r="B2591" s="158">
        <f>VLOOKUP(Tabla14[[#This Row],[id]],Tabla2[],'aux buscarv'!B$1,FALSE)</f>
        <v>45063</v>
      </c>
      <c r="C2591" s="159">
        <f>VLOOKUP(Tabla14[[#This Row],[id]],Tabla2[],'aux buscarv'!C$1,FALSE)</f>
        <v>17</v>
      </c>
      <c r="D2591" s="159">
        <f>VLOOKUP(Tabla14[[#This Row],[id]],Tabla2[],'aux buscarv'!D$1,FALSE)</f>
        <v>5</v>
      </c>
      <c r="E2591" s="159">
        <f>VLOOKUP(Tabla14[[#This Row],[id]],Tabla2[],'aux buscarv'!E$1,FALSE)</f>
        <v>2023</v>
      </c>
      <c r="F2591" s="159">
        <f>VLOOKUP(Tabla14[[#This Row],[id]],Tabla2[],'aux buscarv'!F$1,FALSE)</f>
        <v>21</v>
      </c>
      <c r="G2591" s="159" t="str">
        <f>VLOOKUP(Tabla14[[#This Row],[id]],Tabla2[],'aux buscarv'!G$1,FALSE)</f>
        <v>EETB</v>
      </c>
      <c r="H2591" s="159" t="str">
        <f>VLOOKUP(Tabla14[[#This Row],[id]],Tabla2[],'aux buscarv'!H$1,FALSE)</f>
        <v>BUENOS AIRES</v>
      </c>
      <c r="I2591" s="159">
        <f>VLOOKUP(Tabla14[[#This Row],[id]],Tabla2[],'aux buscarv'!I$1,FALSE)</f>
        <v>117</v>
      </c>
      <c r="J2591" s="159" t="str">
        <f>VLOOKUP(Tabla14[[#This Row],[id]],Tabla2[],'aux buscarv'!J$1,FALSE)</f>
        <v>HURLINGHAM</v>
      </c>
      <c r="K2591" s="159" t="str">
        <f>VLOOKUP(Tabla14[[#This Row],[id]],Tabla2[],'aux buscarv'!K$1,FALSE)</f>
        <v>WILLIAM C MORRIS</v>
      </c>
      <c r="L2591" s="159">
        <f>VLOOKUP(Tabla14[[#This Row],[id]],Tabla2[],'aux buscarv'!L$1,FALSE)</f>
        <v>0</v>
      </c>
      <c r="M2591" s="159" t="str">
        <f>VLOOKUP(Tabla14[[#This Row],[id]],Tabla2[],'aux buscarv'!M$1,FALSE)</f>
        <v>GENERAL CONRADO VILLEGAS Y CAÑUELAS SUR</v>
      </c>
      <c r="N2591" s="160" t="str">
        <f>VLOOKUP(Tabla14[[#This Row],[id]],Tabla2[],'aux buscarv'!N$1,FALSE)</f>
        <v>https://goo.gl/maps/aLXJ2zMWmNh9KVWX6</v>
      </c>
      <c r="O2591" t="s">
        <v>114</v>
      </c>
      <c r="P2591" s="161" t="s">
        <v>123</v>
      </c>
      <c r="Q2591" t="s">
        <v>111</v>
      </c>
      <c r="R2591" s="162">
        <v>20</v>
      </c>
    </row>
    <row r="2592" spans="1:18" x14ac:dyDescent="0.25">
      <c r="A2592" t="s">
        <v>1377</v>
      </c>
      <c r="B2592" s="158">
        <f>VLOOKUP(Tabla14[[#This Row],[id]],Tabla2[],'aux buscarv'!B$1,FALSE)</f>
        <v>45063</v>
      </c>
      <c r="C2592" s="159">
        <f>VLOOKUP(Tabla14[[#This Row],[id]],Tabla2[],'aux buscarv'!C$1,FALSE)</f>
        <v>17</v>
      </c>
      <c r="D2592" s="159">
        <f>VLOOKUP(Tabla14[[#This Row],[id]],Tabla2[],'aux buscarv'!D$1,FALSE)</f>
        <v>5</v>
      </c>
      <c r="E2592" s="159">
        <f>VLOOKUP(Tabla14[[#This Row],[id]],Tabla2[],'aux buscarv'!E$1,FALSE)</f>
        <v>2023</v>
      </c>
      <c r="F2592" s="159">
        <f>VLOOKUP(Tabla14[[#This Row],[id]],Tabla2[],'aux buscarv'!F$1,FALSE)</f>
        <v>21</v>
      </c>
      <c r="G2592" s="159" t="str">
        <f>VLOOKUP(Tabla14[[#This Row],[id]],Tabla2[],'aux buscarv'!G$1,FALSE)</f>
        <v>DAPPTE</v>
      </c>
      <c r="H2592" s="159" t="str">
        <f>VLOOKUP(Tabla14[[#This Row],[id]],Tabla2[],'aux buscarv'!H$1,FALSE)</f>
        <v>CABA</v>
      </c>
      <c r="I2592" s="159">
        <f>VLOOKUP(Tabla14[[#This Row],[id]],Tabla2[],'aux buscarv'!I$1,FALSE)</f>
        <v>124</v>
      </c>
      <c r="J2592" s="159" t="str">
        <f>VLOOKUP(Tabla14[[#This Row],[id]],Tabla2[],'aux buscarv'!J$1,FALSE)</f>
        <v>COMUNA 1</v>
      </c>
      <c r="K2592" s="159" t="str">
        <f>VLOOKUP(Tabla14[[#This Row],[id]],Tabla2[],'aux buscarv'!K$1,FALSE)</f>
        <v>MONSERRAT</v>
      </c>
      <c r="L2592" s="159" t="str">
        <f>VLOOKUP(Tabla14[[#This Row],[id]],Tabla2[],'aux buscarv'!L$1,FALSE)</f>
        <v>JEFATURA DE GABINETE</v>
      </c>
      <c r="M2592" s="159" t="str">
        <f>VLOOKUP(Tabla14[[#This Row],[id]],Tabla2[],'aux buscarv'!M$1,FALSE)</f>
        <v>AV GRAL J A ROCA 782</v>
      </c>
      <c r="N2592" s="160" t="str">
        <f>VLOOKUP(Tabla14[[#This Row],[id]],Tabla2[],'aux buscarv'!N$1,FALSE)</f>
        <v>https://goo.gl/maps/avpYtwfJVVB3iHJ37</v>
      </c>
      <c r="O2592" t="s">
        <v>109</v>
      </c>
      <c r="P2592" s="161" t="s">
        <v>110</v>
      </c>
      <c r="Q2592" t="s">
        <v>111</v>
      </c>
      <c r="R2592" s="162">
        <v>51</v>
      </c>
    </row>
    <row r="2593" spans="1:18" x14ac:dyDescent="0.25">
      <c r="A2593" t="s">
        <v>1377</v>
      </c>
      <c r="B2593" s="158">
        <f>VLOOKUP(Tabla14[[#This Row],[id]],Tabla2[],'aux buscarv'!B$1,FALSE)</f>
        <v>45063</v>
      </c>
      <c r="C2593" s="159">
        <f>VLOOKUP(Tabla14[[#This Row],[id]],Tabla2[],'aux buscarv'!C$1,FALSE)</f>
        <v>17</v>
      </c>
      <c r="D2593" s="159">
        <f>VLOOKUP(Tabla14[[#This Row],[id]],Tabla2[],'aux buscarv'!D$1,FALSE)</f>
        <v>5</v>
      </c>
      <c r="E2593" s="159">
        <f>VLOOKUP(Tabla14[[#This Row],[id]],Tabla2[],'aux buscarv'!E$1,FALSE)</f>
        <v>2023</v>
      </c>
      <c r="F2593" s="159">
        <f>VLOOKUP(Tabla14[[#This Row],[id]],Tabla2[],'aux buscarv'!F$1,FALSE)</f>
        <v>21</v>
      </c>
      <c r="G2593" s="159" t="str">
        <f>VLOOKUP(Tabla14[[#This Row],[id]],Tabla2[],'aux buscarv'!G$1,FALSE)</f>
        <v>DAPPTE</v>
      </c>
      <c r="H2593" s="159" t="str">
        <f>VLOOKUP(Tabla14[[#This Row],[id]],Tabla2[],'aux buscarv'!H$1,FALSE)</f>
        <v>CABA</v>
      </c>
      <c r="I2593" s="159">
        <f>VLOOKUP(Tabla14[[#This Row],[id]],Tabla2[],'aux buscarv'!I$1,FALSE)</f>
        <v>124</v>
      </c>
      <c r="J2593" s="159" t="str">
        <f>VLOOKUP(Tabla14[[#This Row],[id]],Tabla2[],'aux buscarv'!J$1,FALSE)</f>
        <v>COMUNA 1</v>
      </c>
      <c r="K2593" s="159" t="str">
        <f>VLOOKUP(Tabla14[[#This Row],[id]],Tabla2[],'aux buscarv'!K$1,FALSE)</f>
        <v>MONSERRAT</v>
      </c>
      <c r="L2593" s="159" t="str">
        <f>VLOOKUP(Tabla14[[#This Row],[id]],Tabla2[],'aux buscarv'!L$1,FALSE)</f>
        <v>JEFATURA DE GABINETE</v>
      </c>
      <c r="M2593" s="159" t="str">
        <f>VLOOKUP(Tabla14[[#This Row],[id]],Tabla2[],'aux buscarv'!M$1,FALSE)</f>
        <v>AV GRAL J A ROCA 782</v>
      </c>
      <c r="N2593" s="160" t="str">
        <f>VLOOKUP(Tabla14[[#This Row],[id]],Tabla2[],'aux buscarv'!N$1,FALSE)</f>
        <v>https://goo.gl/maps/avpYtwfJVVB3iHJ37</v>
      </c>
      <c r="O2593" t="s">
        <v>109</v>
      </c>
      <c r="P2593" s="161" t="s">
        <v>110</v>
      </c>
      <c r="Q2593" t="s">
        <v>112</v>
      </c>
      <c r="R2593" s="162">
        <v>136</v>
      </c>
    </row>
    <row r="2594" spans="1:18" x14ac:dyDescent="0.25">
      <c r="A2594" t="s">
        <v>1377</v>
      </c>
      <c r="B2594" s="158">
        <f>VLOOKUP(Tabla14[[#This Row],[id]],Tabla2[],'aux buscarv'!B$1,FALSE)</f>
        <v>45063</v>
      </c>
      <c r="C2594" s="159">
        <f>VLOOKUP(Tabla14[[#This Row],[id]],Tabla2[],'aux buscarv'!C$1,FALSE)</f>
        <v>17</v>
      </c>
      <c r="D2594" s="159">
        <f>VLOOKUP(Tabla14[[#This Row],[id]],Tabla2[],'aux buscarv'!D$1,FALSE)</f>
        <v>5</v>
      </c>
      <c r="E2594" s="159">
        <f>VLOOKUP(Tabla14[[#This Row],[id]],Tabla2[],'aux buscarv'!E$1,FALSE)</f>
        <v>2023</v>
      </c>
      <c r="F2594" s="159">
        <f>VLOOKUP(Tabla14[[#This Row],[id]],Tabla2[],'aux buscarv'!F$1,FALSE)</f>
        <v>21</v>
      </c>
      <c r="G2594" s="159" t="str">
        <f>VLOOKUP(Tabla14[[#This Row],[id]],Tabla2[],'aux buscarv'!G$1,FALSE)</f>
        <v>DAPPTE</v>
      </c>
      <c r="H2594" s="159" t="str">
        <f>VLOOKUP(Tabla14[[#This Row],[id]],Tabla2[],'aux buscarv'!H$1,FALSE)</f>
        <v>CABA</v>
      </c>
      <c r="I2594" s="159">
        <f>VLOOKUP(Tabla14[[#This Row],[id]],Tabla2[],'aux buscarv'!I$1,FALSE)</f>
        <v>124</v>
      </c>
      <c r="J2594" s="159" t="str">
        <f>VLOOKUP(Tabla14[[#This Row],[id]],Tabla2[],'aux buscarv'!J$1,FALSE)</f>
        <v>COMUNA 1</v>
      </c>
      <c r="K2594" s="159" t="str">
        <f>VLOOKUP(Tabla14[[#This Row],[id]],Tabla2[],'aux buscarv'!K$1,FALSE)</f>
        <v>MONSERRAT</v>
      </c>
      <c r="L2594" s="159" t="str">
        <f>VLOOKUP(Tabla14[[#This Row],[id]],Tabla2[],'aux buscarv'!L$1,FALSE)</f>
        <v>JEFATURA DE GABINETE</v>
      </c>
      <c r="M2594" s="159" t="str">
        <f>VLOOKUP(Tabla14[[#This Row],[id]],Tabla2[],'aux buscarv'!M$1,FALSE)</f>
        <v>AV GRAL J A ROCA 782</v>
      </c>
      <c r="N2594" s="160" t="str">
        <f>VLOOKUP(Tabla14[[#This Row],[id]],Tabla2[],'aux buscarv'!N$1,FALSE)</f>
        <v>https://goo.gl/maps/avpYtwfJVVB3iHJ37</v>
      </c>
      <c r="O2594" t="s">
        <v>109</v>
      </c>
      <c r="P2594" s="161" t="s">
        <v>113</v>
      </c>
      <c r="Q2594" t="s">
        <v>112</v>
      </c>
      <c r="R2594" s="162">
        <v>16</v>
      </c>
    </row>
    <row r="2595" spans="1:18" x14ac:dyDescent="0.25">
      <c r="A2595" t="s">
        <v>1294</v>
      </c>
      <c r="B2595" s="158">
        <f>VLOOKUP(Tabla14[[#This Row],[id]],Tabla2[],'aux buscarv'!B$1,FALSE)</f>
        <v>45055</v>
      </c>
      <c r="C2595" s="159">
        <f>VLOOKUP(Tabla14[[#This Row],[id]],Tabla2[],'aux buscarv'!C$1,FALSE)</f>
        <v>9</v>
      </c>
      <c r="D2595" s="159">
        <f>VLOOKUP(Tabla14[[#This Row],[id]],Tabla2[],'aux buscarv'!D$1,FALSE)</f>
        <v>5</v>
      </c>
      <c r="E2595" s="159">
        <f>VLOOKUP(Tabla14[[#This Row],[id]],Tabla2[],'aux buscarv'!E$1,FALSE)</f>
        <v>2023</v>
      </c>
      <c r="F2595" s="159">
        <f>VLOOKUP(Tabla14[[#This Row],[id]],Tabla2[],'aux buscarv'!F$1,FALSE)</f>
        <v>20</v>
      </c>
      <c r="G2595" s="159" t="str">
        <f>VLOOKUP(Tabla14[[#This Row],[id]],Tabla2[],'aux buscarv'!G$1,FALSE)</f>
        <v>CARPAS SALUDABLES</v>
      </c>
      <c r="H2595" s="159" t="str">
        <f>VLOOKUP(Tabla14[[#This Row],[id]],Tabla2[],'aux buscarv'!H$1,FALSE)</f>
        <v>BUENOS AIRES</v>
      </c>
      <c r="I2595" s="159">
        <f>VLOOKUP(Tabla14[[#This Row],[id]],Tabla2[],'aux buscarv'!I$1,FALSE)</f>
        <v>115</v>
      </c>
      <c r="J2595" s="159" t="str">
        <f>VLOOKUP(Tabla14[[#This Row],[id]],Tabla2[],'aux buscarv'!J$1,FALSE)</f>
        <v>TANDIL/ MAR DEL PLATA</v>
      </c>
      <c r="K2595" s="159" t="str">
        <f>VLOOKUP(Tabla14[[#This Row],[id]],Tabla2[],'aux buscarv'!K$1,FALSE)</f>
        <v>-</v>
      </c>
      <c r="L2595" s="159" t="str">
        <f>VLOOKUP(Tabla14[[#This Row],[id]],Tabla2[],'aux buscarv'!L$1,FALSE)</f>
        <v>-</v>
      </c>
      <c r="M2595" s="159" t="str">
        <f>VLOOKUP(Tabla14[[#This Row],[id]],Tabla2[],'aux buscarv'!M$1,FALSE)</f>
        <v>-</v>
      </c>
      <c r="N2595" s="160" t="str">
        <f>VLOOKUP(Tabla14[[#This Row],[id]],Tabla2[],'aux buscarv'!N$1,FALSE)</f>
        <v>-</v>
      </c>
      <c r="O2595" t="s">
        <v>114</v>
      </c>
      <c r="P2595" s="161" t="s">
        <v>115</v>
      </c>
      <c r="Q2595" t="s">
        <v>111</v>
      </c>
      <c r="R2595" s="162">
        <v>32</v>
      </c>
    </row>
    <row r="2596" spans="1:18" x14ac:dyDescent="0.25">
      <c r="A2596" t="s">
        <v>1295</v>
      </c>
      <c r="B2596" s="158">
        <f>VLOOKUP(Tabla14[[#This Row],[id]],Tabla2[],'aux buscarv'!B$1,FALSE)</f>
        <v>45056</v>
      </c>
      <c r="C2596" s="159">
        <f>VLOOKUP(Tabla14[[#This Row],[id]],Tabla2[],'aux buscarv'!C$1,FALSE)</f>
        <v>10</v>
      </c>
      <c r="D2596" s="159">
        <f>VLOOKUP(Tabla14[[#This Row],[id]],Tabla2[],'aux buscarv'!D$1,FALSE)</f>
        <v>5</v>
      </c>
      <c r="E2596" s="159">
        <f>VLOOKUP(Tabla14[[#This Row],[id]],Tabla2[],'aux buscarv'!E$1,FALSE)</f>
        <v>2023</v>
      </c>
      <c r="F2596" s="159">
        <f>VLOOKUP(Tabla14[[#This Row],[id]],Tabla2[],'aux buscarv'!F$1,FALSE)</f>
        <v>20</v>
      </c>
      <c r="G2596" s="159" t="str">
        <f>VLOOKUP(Tabla14[[#This Row],[id]],Tabla2[],'aux buscarv'!G$1,FALSE)</f>
        <v>CARPAS SALUDABLES</v>
      </c>
      <c r="H2596" s="159" t="str">
        <f>VLOOKUP(Tabla14[[#This Row],[id]],Tabla2[],'aux buscarv'!H$1,FALSE)</f>
        <v>BUENOS AIRES</v>
      </c>
      <c r="I2596" s="159">
        <f>VLOOKUP(Tabla14[[#This Row],[id]],Tabla2[],'aux buscarv'!I$1,FALSE)</f>
        <v>115</v>
      </c>
      <c r="J2596" s="159" t="str">
        <f>VLOOKUP(Tabla14[[#This Row],[id]],Tabla2[],'aux buscarv'!J$1,FALSE)</f>
        <v>TANDIL/ MAR DEL PLATA</v>
      </c>
      <c r="K2596" s="159" t="str">
        <f>VLOOKUP(Tabla14[[#This Row],[id]],Tabla2[],'aux buscarv'!K$1,FALSE)</f>
        <v>-</v>
      </c>
      <c r="L2596" s="159" t="str">
        <f>VLOOKUP(Tabla14[[#This Row],[id]],Tabla2[],'aux buscarv'!L$1,FALSE)</f>
        <v>-</v>
      </c>
      <c r="M2596" s="159" t="str">
        <f>VLOOKUP(Tabla14[[#This Row],[id]],Tabla2[],'aux buscarv'!M$1,FALSE)</f>
        <v>-</v>
      </c>
      <c r="N2596" s="160" t="str">
        <f>VLOOKUP(Tabla14[[#This Row],[id]],Tabla2[],'aux buscarv'!N$1,FALSE)</f>
        <v>-</v>
      </c>
      <c r="O2596" t="s">
        <v>114</v>
      </c>
      <c r="P2596" s="161" t="s">
        <v>115</v>
      </c>
      <c r="Q2596" t="s">
        <v>111</v>
      </c>
      <c r="R2596" s="162">
        <v>105</v>
      </c>
    </row>
    <row r="2597" spans="1:18" x14ac:dyDescent="0.25">
      <c r="A2597" t="s">
        <v>1296</v>
      </c>
      <c r="B2597" s="158">
        <f>VLOOKUP(Tabla14[[#This Row],[id]],Tabla2[],'aux buscarv'!B$1,FALSE)</f>
        <v>45057</v>
      </c>
      <c r="C2597" s="159">
        <f>VLOOKUP(Tabla14[[#This Row],[id]],Tabla2[],'aux buscarv'!C$1,FALSE)</f>
        <v>11</v>
      </c>
      <c r="D2597" s="159">
        <f>VLOOKUP(Tabla14[[#This Row],[id]],Tabla2[],'aux buscarv'!D$1,FALSE)</f>
        <v>5</v>
      </c>
      <c r="E2597" s="159">
        <f>VLOOKUP(Tabla14[[#This Row],[id]],Tabla2[],'aux buscarv'!E$1,FALSE)</f>
        <v>2023</v>
      </c>
      <c r="F2597" s="159">
        <f>VLOOKUP(Tabla14[[#This Row],[id]],Tabla2[],'aux buscarv'!F$1,FALSE)</f>
        <v>20</v>
      </c>
      <c r="G2597" s="159" t="str">
        <f>VLOOKUP(Tabla14[[#This Row],[id]],Tabla2[],'aux buscarv'!G$1,FALSE)</f>
        <v>CARPAS SALUDABLES</v>
      </c>
      <c r="H2597" s="159" t="str">
        <f>VLOOKUP(Tabla14[[#This Row],[id]],Tabla2[],'aux buscarv'!H$1,FALSE)</f>
        <v>BUENOS AIRES</v>
      </c>
      <c r="I2597" s="159">
        <f>VLOOKUP(Tabla14[[#This Row],[id]],Tabla2[],'aux buscarv'!I$1,FALSE)</f>
        <v>115</v>
      </c>
      <c r="J2597" s="159" t="str">
        <f>VLOOKUP(Tabla14[[#This Row],[id]],Tabla2[],'aux buscarv'!J$1,FALSE)</f>
        <v>TANDIL/ MAR DEL PLATA</v>
      </c>
      <c r="K2597" s="159" t="str">
        <f>VLOOKUP(Tabla14[[#This Row],[id]],Tabla2[],'aux buscarv'!K$1,FALSE)</f>
        <v>-</v>
      </c>
      <c r="L2597" s="159" t="str">
        <f>VLOOKUP(Tabla14[[#This Row],[id]],Tabla2[],'aux buscarv'!L$1,FALSE)</f>
        <v>-</v>
      </c>
      <c r="M2597" s="159" t="str">
        <f>VLOOKUP(Tabla14[[#This Row],[id]],Tabla2[],'aux buscarv'!M$1,FALSE)</f>
        <v>-</v>
      </c>
      <c r="N2597" s="160" t="str">
        <f>VLOOKUP(Tabla14[[#This Row],[id]],Tabla2[],'aux buscarv'!N$1,FALSE)</f>
        <v>-</v>
      </c>
      <c r="O2597" t="s">
        <v>114</v>
      </c>
      <c r="P2597" s="161" t="s">
        <v>115</v>
      </c>
      <c r="Q2597" t="s">
        <v>111</v>
      </c>
      <c r="R2597" s="162">
        <v>41</v>
      </c>
    </row>
    <row r="2598" spans="1:18" x14ac:dyDescent="0.25">
      <c r="A2598" t="s">
        <v>1297</v>
      </c>
      <c r="B2598" s="158">
        <f>VLOOKUP(Tabla14[[#This Row],[id]],Tabla2[],'aux buscarv'!B$1,FALSE)</f>
        <v>45058</v>
      </c>
      <c r="C2598" s="159">
        <f>VLOOKUP(Tabla14[[#This Row],[id]],Tabla2[],'aux buscarv'!C$1,FALSE)</f>
        <v>12</v>
      </c>
      <c r="D2598" s="159">
        <f>VLOOKUP(Tabla14[[#This Row],[id]],Tabla2[],'aux buscarv'!D$1,FALSE)</f>
        <v>5</v>
      </c>
      <c r="E2598" s="159">
        <f>VLOOKUP(Tabla14[[#This Row],[id]],Tabla2[],'aux buscarv'!E$1,FALSE)</f>
        <v>2023</v>
      </c>
      <c r="F2598" s="159">
        <f>VLOOKUP(Tabla14[[#This Row],[id]],Tabla2[],'aux buscarv'!F$1,FALSE)</f>
        <v>20</v>
      </c>
      <c r="G2598" s="159" t="str">
        <f>VLOOKUP(Tabla14[[#This Row],[id]],Tabla2[],'aux buscarv'!G$1,FALSE)</f>
        <v>CARPAS SALUDABLES</v>
      </c>
      <c r="H2598" s="159" t="str">
        <f>VLOOKUP(Tabla14[[#This Row],[id]],Tabla2[],'aux buscarv'!H$1,FALSE)</f>
        <v>BUENOS AIRES</v>
      </c>
      <c r="I2598" s="159">
        <f>VLOOKUP(Tabla14[[#This Row],[id]],Tabla2[],'aux buscarv'!I$1,FALSE)</f>
        <v>115</v>
      </c>
      <c r="J2598" s="159" t="str">
        <f>VLOOKUP(Tabla14[[#This Row],[id]],Tabla2[],'aux buscarv'!J$1,FALSE)</f>
        <v>TANDIL/ MAR DEL PLATA</v>
      </c>
      <c r="K2598" s="159" t="str">
        <f>VLOOKUP(Tabla14[[#This Row],[id]],Tabla2[],'aux buscarv'!K$1,FALSE)</f>
        <v>-</v>
      </c>
      <c r="L2598" s="159" t="str">
        <f>VLOOKUP(Tabla14[[#This Row],[id]],Tabla2[],'aux buscarv'!L$1,FALSE)</f>
        <v>-</v>
      </c>
      <c r="M2598" s="159" t="str">
        <f>VLOOKUP(Tabla14[[#This Row],[id]],Tabla2[],'aux buscarv'!M$1,FALSE)</f>
        <v>-</v>
      </c>
      <c r="N2598" s="160" t="str">
        <f>VLOOKUP(Tabla14[[#This Row],[id]],Tabla2[],'aux buscarv'!N$1,FALSE)</f>
        <v>-</v>
      </c>
      <c r="O2598" t="s">
        <v>114</v>
      </c>
      <c r="P2598" s="161" t="s">
        <v>115</v>
      </c>
      <c r="Q2598" t="s">
        <v>111</v>
      </c>
      <c r="R2598" s="162">
        <v>37</v>
      </c>
    </row>
    <row r="2599" spans="1:18" x14ac:dyDescent="0.25">
      <c r="A2599" t="s">
        <v>1393</v>
      </c>
      <c r="B2599" s="158">
        <f>VLOOKUP(Tabla14[[#This Row],[id]],Tabla2[],'aux buscarv'!B$1,FALSE)</f>
        <v>45063</v>
      </c>
      <c r="C2599" s="159">
        <f>VLOOKUP(Tabla14[[#This Row],[id]],Tabla2[],'aux buscarv'!C$1,FALSE)</f>
        <v>17</v>
      </c>
      <c r="D2599" s="159">
        <f>VLOOKUP(Tabla14[[#This Row],[id]],Tabla2[],'aux buscarv'!D$1,FALSE)</f>
        <v>5</v>
      </c>
      <c r="E2599" s="159">
        <f>VLOOKUP(Tabla14[[#This Row],[id]],Tabla2[],'aux buscarv'!E$1,FALSE)</f>
        <v>2023</v>
      </c>
      <c r="F2599" s="159">
        <f>VLOOKUP(Tabla14[[#This Row],[id]],Tabla2[],'aux buscarv'!F$1,FALSE)</f>
        <v>21</v>
      </c>
      <c r="G2599" s="159" t="str">
        <f>VLOOKUP(Tabla14[[#This Row],[id]],Tabla2[],'aux buscarv'!G$1,FALSE)</f>
        <v>CARPAS SALUDABLES</v>
      </c>
      <c r="H2599" s="159" t="str">
        <f>VLOOKUP(Tabla14[[#This Row],[id]],Tabla2[],'aux buscarv'!H$1,FALSE)</f>
        <v>CABA</v>
      </c>
      <c r="I2599" s="159">
        <f>VLOOKUP(Tabla14[[#This Row],[id]],Tabla2[],'aux buscarv'!I$1,FALSE)</f>
        <v>126</v>
      </c>
      <c r="J2599" s="159" t="str">
        <f>VLOOKUP(Tabla14[[#This Row],[id]],Tabla2[],'aux buscarv'!J$1,FALSE)</f>
        <v>COMUNA 1</v>
      </c>
      <c r="K2599" s="159" t="str">
        <f>VLOOKUP(Tabla14[[#This Row],[id]],Tabla2[],'aux buscarv'!K$1,FALSE)</f>
        <v>SAN NICOLAS</v>
      </c>
      <c r="L2599" s="159" t="str">
        <f>VLOOKUP(Tabla14[[#This Row],[id]],Tabla2[],'aux buscarv'!L$1,FALSE)</f>
        <v>PAMI</v>
      </c>
      <c r="M2599" s="159" t="str">
        <f>VLOOKUP(Tabla14[[#This Row],[id]],Tabla2[],'aux buscarv'!M$1,FALSE)</f>
        <v>AV CORRIENTES 665</v>
      </c>
      <c r="N2599" s="160" t="str">
        <f>VLOOKUP(Tabla14[[#This Row],[id]],Tabla2[],'aux buscarv'!N$1,FALSE)</f>
        <v>https://goo.gl/maps/GD13CEUpcvRZ7SjQ7</v>
      </c>
      <c r="O2599" t="s">
        <v>109</v>
      </c>
      <c r="P2599" s="161" t="s">
        <v>110</v>
      </c>
      <c r="Q2599" t="s">
        <v>111</v>
      </c>
      <c r="R2599" s="162">
        <v>94</v>
      </c>
    </row>
    <row r="2600" spans="1:18" x14ac:dyDescent="0.25">
      <c r="A2600" t="s">
        <v>1393</v>
      </c>
      <c r="B2600" s="158">
        <f>VLOOKUP(Tabla14[[#This Row],[id]],Tabla2[],'aux buscarv'!B$1,FALSE)</f>
        <v>45063</v>
      </c>
      <c r="C2600" s="159">
        <f>VLOOKUP(Tabla14[[#This Row],[id]],Tabla2[],'aux buscarv'!C$1,FALSE)</f>
        <v>17</v>
      </c>
      <c r="D2600" s="159">
        <f>VLOOKUP(Tabla14[[#This Row],[id]],Tabla2[],'aux buscarv'!D$1,FALSE)</f>
        <v>5</v>
      </c>
      <c r="E2600" s="159">
        <f>VLOOKUP(Tabla14[[#This Row],[id]],Tabla2[],'aux buscarv'!E$1,FALSE)</f>
        <v>2023</v>
      </c>
      <c r="F2600" s="159">
        <f>VLOOKUP(Tabla14[[#This Row],[id]],Tabla2[],'aux buscarv'!F$1,FALSE)</f>
        <v>21</v>
      </c>
      <c r="G2600" s="159" t="str">
        <f>VLOOKUP(Tabla14[[#This Row],[id]],Tabla2[],'aux buscarv'!G$1,FALSE)</f>
        <v>CARPAS SALUDABLES</v>
      </c>
      <c r="H2600" s="159" t="str">
        <f>VLOOKUP(Tabla14[[#This Row],[id]],Tabla2[],'aux buscarv'!H$1,FALSE)</f>
        <v>CABA</v>
      </c>
      <c r="I2600" s="159">
        <f>VLOOKUP(Tabla14[[#This Row],[id]],Tabla2[],'aux buscarv'!I$1,FALSE)</f>
        <v>126</v>
      </c>
      <c r="J2600" s="159" t="str">
        <f>VLOOKUP(Tabla14[[#This Row],[id]],Tabla2[],'aux buscarv'!J$1,FALSE)</f>
        <v>COMUNA 1</v>
      </c>
      <c r="K2600" s="159" t="str">
        <f>VLOOKUP(Tabla14[[#This Row],[id]],Tabla2[],'aux buscarv'!K$1,FALSE)</f>
        <v>SAN NICOLAS</v>
      </c>
      <c r="L2600" s="159" t="str">
        <f>VLOOKUP(Tabla14[[#This Row],[id]],Tabla2[],'aux buscarv'!L$1,FALSE)</f>
        <v>PAMI</v>
      </c>
      <c r="M2600" s="159" t="str">
        <f>VLOOKUP(Tabla14[[#This Row],[id]],Tabla2[],'aux buscarv'!M$1,FALSE)</f>
        <v>AV CORRIENTES 665</v>
      </c>
      <c r="N2600" s="160" t="str">
        <f>VLOOKUP(Tabla14[[#This Row],[id]],Tabla2[],'aux buscarv'!N$1,FALSE)</f>
        <v>https://goo.gl/maps/GD13CEUpcvRZ7SjQ7</v>
      </c>
      <c r="O2600" t="s">
        <v>109</v>
      </c>
      <c r="P2600" s="161" t="s">
        <v>110</v>
      </c>
      <c r="Q2600" t="s">
        <v>112</v>
      </c>
      <c r="R2600" s="162">
        <v>196</v>
      </c>
    </row>
    <row r="2601" spans="1:18" x14ac:dyDescent="0.25">
      <c r="A2601" t="s">
        <v>1393</v>
      </c>
      <c r="B2601" s="158">
        <f>VLOOKUP(Tabla14[[#This Row],[id]],Tabla2[],'aux buscarv'!B$1,FALSE)</f>
        <v>45063</v>
      </c>
      <c r="C2601" s="159">
        <f>VLOOKUP(Tabla14[[#This Row],[id]],Tabla2[],'aux buscarv'!C$1,FALSE)</f>
        <v>17</v>
      </c>
      <c r="D2601" s="159">
        <f>VLOOKUP(Tabla14[[#This Row],[id]],Tabla2[],'aux buscarv'!D$1,FALSE)</f>
        <v>5</v>
      </c>
      <c r="E2601" s="159">
        <f>VLOOKUP(Tabla14[[#This Row],[id]],Tabla2[],'aux buscarv'!E$1,FALSE)</f>
        <v>2023</v>
      </c>
      <c r="F2601" s="159">
        <f>VLOOKUP(Tabla14[[#This Row],[id]],Tabla2[],'aux buscarv'!F$1,FALSE)</f>
        <v>21</v>
      </c>
      <c r="G2601" s="159" t="str">
        <f>VLOOKUP(Tabla14[[#This Row],[id]],Tabla2[],'aux buscarv'!G$1,FALSE)</f>
        <v>CARPAS SALUDABLES</v>
      </c>
      <c r="H2601" s="159" t="str">
        <f>VLOOKUP(Tabla14[[#This Row],[id]],Tabla2[],'aux buscarv'!H$1,FALSE)</f>
        <v>CABA</v>
      </c>
      <c r="I2601" s="159">
        <f>VLOOKUP(Tabla14[[#This Row],[id]],Tabla2[],'aux buscarv'!I$1,FALSE)</f>
        <v>126</v>
      </c>
      <c r="J2601" s="159" t="str">
        <f>VLOOKUP(Tabla14[[#This Row],[id]],Tabla2[],'aux buscarv'!J$1,FALSE)</f>
        <v>COMUNA 1</v>
      </c>
      <c r="K2601" s="159" t="str">
        <f>VLOOKUP(Tabla14[[#This Row],[id]],Tabla2[],'aux buscarv'!K$1,FALSE)</f>
        <v>SAN NICOLAS</v>
      </c>
      <c r="L2601" s="159" t="str">
        <f>VLOOKUP(Tabla14[[#This Row],[id]],Tabla2[],'aux buscarv'!L$1,FALSE)</f>
        <v>PAMI</v>
      </c>
      <c r="M2601" s="159" t="str">
        <f>VLOOKUP(Tabla14[[#This Row],[id]],Tabla2[],'aux buscarv'!M$1,FALSE)</f>
        <v>AV CORRIENTES 665</v>
      </c>
      <c r="N2601" s="160" t="str">
        <f>VLOOKUP(Tabla14[[#This Row],[id]],Tabla2[],'aux buscarv'!N$1,FALSE)</f>
        <v>https://goo.gl/maps/GD13CEUpcvRZ7SjQ7</v>
      </c>
      <c r="O2601" t="s">
        <v>109</v>
      </c>
      <c r="P2601" s="161" t="s">
        <v>110</v>
      </c>
      <c r="Q2601" t="s">
        <v>120</v>
      </c>
      <c r="R2601" s="162">
        <v>1</v>
      </c>
    </row>
    <row r="2602" spans="1:18" x14ac:dyDescent="0.25">
      <c r="A2602" t="s">
        <v>1393</v>
      </c>
      <c r="B2602" s="158">
        <f>VLOOKUP(Tabla14[[#This Row],[id]],Tabla2[],'aux buscarv'!B$1,FALSE)</f>
        <v>45063</v>
      </c>
      <c r="C2602" s="159">
        <f>VLOOKUP(Tabla14[[#This Row],[id]],Tabla2[],'aux buscarv'!C$1,FALSE)</f>
        <v>17</v>
      </c>
      <c r="D2602" s="159">
        <f>VLOOKUP(Tabla14[[#This Row],[id]],Tabla2[],'aux buscarv'!D$1,FALSE)</f>
        <v>5</v>
      </c>
      <c r="E2602" s="159">
        <f>VLOOKUP(Tabla14[[#This Row],[id]],Tabla2[],'aux buscarv'!E$1,FALSE)</f>
        <v>2023</v>
      </c>
      <c r="F2602" s="159">
        <f>VLOOKUP(Tabla14[[#This Row],[id]],Tabla2[],'aux buscarv'!F$1,FALSE)</f>
        <v>21</v>
      </c>
      <c r="G2602" s="159" t="str">
        <f>VLOOKUP(Tabla14[[#This Row],[id]],Tabla2[],'aux buscarv'!G$1,FALSE)</f>
        <v>CARPAS SALUDABLES</v>
      </c>
      <c r="H2602" s="159" t="str">
        <f>VLOOKUP(Tabla14[[#This Row],[id]],Tabla2[],'aux buscarv'!H$1,FALSE)</f>
        <v>CABA</v>
      </c>
      <c r="I2602" s="159">
        <f>VLOOKUP(Tabla14[[#This Row],[id]],Tabla2[],'aux buscarv'!I$1,FALSE)</f>
        <v>126</v>
      </c>
      <c r="J2602" s="159" t="str">
        <f>VLOOKUP(Tabla14[[#This Row],[id]],Tabla2[],'aux buscarv'!J$1,FALSE)</f>
        <v>COMUNA 1</v>
      </c>
      <c r="K2602" s="159" t="str">
        <f>VLOOKUP(Tabla14[[#This Row],[id]],Tabla2[],'aux buscarv'!K$1,FALSE)</f>
        <v>SAN NICOLAS</v>
      </c>
      <c r="L2602" s="159" t="str">
        <f>VLOOKUP(Tabla14[[#This Row],[id]],Tabla2[],'aux buscarv'!L$1,FALSE)</f>
        <v>PAMI</v>
      </c>
      <c r="M2602" s="159" t="str">
        <f>VLOOKUP(Tabla14[[#This Row],[id]],Tabla2[],'aux buscarv'!M$1,FALSE)</f>
        <v>AV CORRIENTES 665</v>
      </c>
      <c r="N2602" s="160" t="str">
        <f>VLOOKUP(Tabla14[[#This Row],[id]],Tabla2[],'aux buscarv'!N$1,FALSE)</f>
        <v>https://goo.gl/maps/GD13CEUpcvRZ7SjQ7</v>
      </c>
      <c r="O2602" t="s">
        <v>109</v>
      </c>
      <c r="P2602" s="161" t="s">
        <v>113</v>
      </c>
      <c r="Q2602" t="s">
        <v>112</v>
      </c>
      <c r="R2602" s="162">
        <v>15</v>
      </c>
    </row>
    <row r="2603" spans="1:18" x14ac:dyDescent="0.25">
      <c r="A2603" t="s">
        <v>1393</v>
      </c>
      <c r="B2603" s="158">
        <f>VLOOKUP(Tabla14[[#This Row],[id]],Tabla2[],'aux buscarv'!B$1,FALSE)</f>
        <v>45063</v>
      </c>
      <c r="C2603" s="159">
        <f>VLOOKUP(Tabla14[[#This Row],[id]],Tabla2[],'aux buscarv'!C$1,FALSE)</f>
        <v>17</v>
      </c>
      <c r="D2603" s="159">
        <f>VLOOKUP(Tabla14[[#This Row],[id]],Tabla2[],'aux buscarv'!D$1,FALSE)</f>
        <v>5</v>
      </c>
      <c r="E2603" s="159">
        <f>VLOOKUP(Tabla14[[#This Row],[id]],Tabla2[],'aux buscarv'!E$1,FALSE)</f>
        <v>2023</v>
      </c>
      <c r="F2603" s="159">
        <f>VLOOKUP(Tabla14[[#This Row],[id]],Tabla2[],'aux buscarv'!F$1,FALSE)</f>
        <v>21</v>
      </c>
      <c r="G2603" s="159" t="str">
        <f>VLOOKUP(Tabla14[[#This Row],[id]],Tabla2[],'aux buscarv'!G$1,FALSE)</f>
        <v>CARPAS SALUDABLES</v>
      </c>
      <c r="H2603" s="159" t="str">
        <f>VLOOKUP(Tabla14[[#This Row],[id]],Tabla2[],'aux buscarv'!H$1,FALSE)</f>
        <v>CABA</v>
      </c>
      <c r="I2603" s="159">
        <f>VLOOKUP(Tabla14[[#This Row],[id]],Tabla2[],'aux buscarv'!I$1,FALSE)</f>
        <v>126</v>
      </c>
      <c r="J2603" s="159" t="str">
        <f>VLOOKUP(Tabla14[[#This Row],[id]],Tabla2[],'aux buscarv'!J$1,FALSE)</f>
        <v>COMUNA 1</v>
      </c>
      <c r="K2603" s="159" t="str">
        <f>VLOOKUP(Tabla14[[#This Row],[id]],Tabla2[],'aux buscarv'!K$1,FALSE)</f>
        <v>SAN NICOLAS</v>
      </c>
      <c r="L2603" s="159" t="str">
        <f>VLOOKUP(Tabla14[[#This Row],[id]],Tabla2[],'aux buscarv'!L$1,FALSE)</f>
        <v>PAMI</v>
      </c>
      <c r="M2603" s="159" t="str">
        <f>VLOOKUP(Tabla14[[#This Row],[id]],Tabla2[],'aux buscarv'!M$1,FALSE)</f>
        <v>AV CORRIENTES 665</v>
      </c>
      <c r="N2603" s="160" t="str">
        <f>VLOOKUP(Tabla14[[#This Row],[id]],Tabla2[],'aux buscarv'!N$1,FALSE)</f>
        <v>https://goo.gl/maps/GD13CEUpcvRZ7SjQ7</v>
      </c>
      <c r="O2603" t="s">
        <v>114</v>
      </c>
      <c r="P2603" s="161" t="s">
        <v>115</v>
      </c>
      <c r="Q2603" t="s">
        <v>111</v>
      </c>
      <c r="R2603" s="162">
        <v>110</v>
      </c>
    </row>
    <row r="2604" spans="1:18" x14ac:dyDescent="0.25">
      <c r="A2604" t="s">
        <v>1338</v>
      </c>
      <c r="B2604" s="158">
        <f>VLOOKUP(Tabla14[[#This Row],[id]],Tabla2[],'aux buscarv'!B$1,FALSE)</f>
        <v>45063</v>
      </c>
      <c r="C2604" s="159">
        <f>VLOOKUP(Tabla14[[#This Row],[id]],Tabla2[],'aux buscarv'!C$1,FALSE)</f>
        <v>17</v>
      </c>
      <c r="D2604" s="159">
        <f>VLOOKUP(Tabla14[[#This Row],[id]],Tabla2[],'aux buscarv'!D$1,FALSE)</f>
        <v>5</v>
      </c>
      <c r="E2604" s="159">
        <f>VLOOKUP(Tabla14[[#This Row],[id]],Tabla2[],'aux buscarv'!E$1,FALSE)</f>
        <v>2023</v>
      </c>
      <c r="F2604" s="159">
        <f>VLOOKUP(Tabla14[[#This Row],[id]],Tabla2[],'aux buscarv'!F$1,FALSE)</f>
        <v>21</v>
      </c>
      <c r="G2604" s="159" t="str">
        <f>VLOOKUP(Tabla14[[#This Row],[id]],Tabla2[],'aux buscarv'!G$1,FALSE)</f>
        <v>DAPPTE</v>
      </c>
      <c r="H2604" s="159" t="str">
        <f>VLOOKUP(Tabla14[[#This Row],[id]],Tabla2[],'aux buscarv'!H$1,FALSE)</f>
        <v>ENTRE RIOS</v>
      </c>
      <c r="I2604" s="159">
        <f>VLOOKUP(Tabla14[[#This Row],[id]],Tabla2[],'aux buscarv'!I$1,FALSE)</f>
        <v>119</v>
      </c>
      <c r="J2604" s="159" t="str">
        <f>VLOOKUP(Tabla14[[#This Row],[id]],Tabla2[],'aux buscarv'!J$1,FALSE)</f>
        <v>SAN JOSE</v>
      </c>
      <c r="K2604" s="159" t="str">
        <f>VLOOKUP(Tabla14[[#This Row],[id]],Tabla2[],'aux buscarv'!K$1,FALSE)</f>
        <v>SAN JOSE</v>
      </c>
      <c r="L2604" s="159" t="str">
        <f>VLOOKUP(Tabla14[[#This Row],[id]],Tabla2[],'aux buscarv'!L$1,FALSE)</f>
        <v>AREA DE LA MUJER, GENERO Y DIVERSIDAD</v>
      </c>
      <c r="M2604" s="159" t="str">
        <f>VLOOKUP(Tabla14[[#This Row],[id]],Tabla2[],'aux buscarv'!M$1,FALSE)</f>
        <v>CALLE CENTENARIO 2180 Y CALLE PRIMERA JUNTA</v>
      </c>
      <c r="N2604" s="160" t="str">
        <f>VLOOKUP(Tabla14[[#This Row],[id]],Tabla2[],'aux buscarv'!N$1,FALSE)</f>
        <v>https://goo.gl/maps/sGx9Ky9ybX2vHxEb8</v>
      </c>
      <c r="O2604" t="s">
        <v>109</v>
      </c>
      <c r="P2604" s="161" t="s">
        <v>110</v>
      </c>
      <c r="Q2604" t="s">
        <v>111</v>
      </c>
      <c r="R2604" s="162">
        <v>46</v>
      </c>
    </row>
    <row r="2605" spans="1:18" x14ac:dyDescent="0.25">
      <c r="A2605" t="s">
        <v>1338</v>
      </c>
      <c r="B2605" s="158">
        <f>VLOOKUP(Tabla14[[#This Row],[id]],Tabla2[],'aux buscarv'!B$1,FALSE)</f>
        <v>45063</v>
      </c>
      <c r="C2605" s="159">
        <f>VLOOKUP(Tabla14[[#This Row],[id]],Tabla2[],'aux buscarv'!C$1,FALSE)</f>
        <v>17</v>
      </c>
      <c r="D2605" s="159">
        <f>VLOOKUP(Tabla14[[#This Row],[id]],Tabla2[],'aux buscarv'!D$1,FALSE)</f>
        <v>5</v>
      </c>
      <c r="E2605" s="159">
        <f>VLOOKUP(Tabla14[[#This Row],[id]],Tabla2[],'aux buscarv'!E$1,FALSE)</f>
        <v>2023</v>
      </c>
      <c r="F2605" s="159">
        <f>VLOOKUP(Tabla14[[#This Row],[id]],Tabla2[],'aux buscarv'!F$1,FALSE)</f>
        <v>21</v>
      </c>
      <c r="G2605" s="159" t="str">
        <f>VLOOKUP(Tabla14[[#This Row],[id]],Tabla2[],'aux buscarv'!G$1,FALSE)</f>
        <v>DAPPTE</v>
      </c>
      <c r="H2605" s="159" t="str">
        <f>VLOOKUP(Tabla14[[#This Row],[id]],Tabla2[],'aux buscarv'!H$1,FALSE)</f>
        <v>ENTRE RIOS</v>
      </c>
      <c r="I2605" s="159">
        <f>VLOOKUP(Tabla14[[#This Row],[id]],Tabla2[],'aux buscarv'!I$1,FALSE)</f>
        <v>119</v>
      </c>
      <c r="J2605" s="159" t="str">
        <f>VLOOKUP(Tabla14[[#This Row],[id]],Tabla2[],'aux buscarv'!J$1,FALSE)</f>
        <v>SAN JOSE</v>
      </c>
      <c r="K2605" s="159" t="str">
        <f>VLOOKUP(Tabla14[[#This Row],[id]],Tabla2[],'aux buscarv'!K$1,FALSE)</f>
        <v>SAN JOSE</v>
      </c>
      <c r="L2605" s="159" t="str">
        <f>VLOOKUP(Tabla14[[#This Row],[id]],Tabla2[],'aux buscarv'!L$1,FALSE)</f>
        <v>AREA DE LA MUJER, GENERO Y DIVERSIDAD</v>
      </c>
      <c r="M2605" s="159" t="str">
        <f>VLOOKUP(Tabla14[[#This Row],[id]],Tabla2[],'aux buscarv'!M$1,FALSE)</f>
        <v>CALLE CENTENARIO 2180 Y CALLE PRIMERA JUNTA</v>
      </c>
      <c r="N2605" s="160" t="str">
        <f>VLOOKUP(Tabla14[[#This Row],[id]],Tabla2[],'aux buscarv'!N$1,FALSE)</f>
        <v>https://goo.gl/maps/sGx9Ky9ybX2vHxEb8</v>
      </c>
      <c r="O2605" t="s">
        <v>109</v>
      </c>
      <c r="P2605" s="161" t="s">
        <v>110</v>
      </c>
      <c r="Q2605" t="s">
        <v>112</v>
      </c>
      <c r="R2605" s="162">
        <v>95</v>
      </c>
    </row>
    <row r="2606" spans="1:18" x14ac:dyDescent="0.25">
      <c r="A2606" t="s">
        <v>1338</v>
      </c>
      <c r="B2606" s="158">
        <f>VLOOKUP(Tabla14[[#This Row],[id]],Tabla2[],'aux buscarv'!B$1,FALSE)</f>
        <v>45063</v>
      </c>
      <c r="C2606" s="159">
        <f>VLOOKUP(Tabla14[[#This Row],[id]],Tabla2[],'aux buscarv'!C$1,FALSE)</f>
        <v>17</v>
      </c>
      <c r="D2606" s="159">
        <f>VLOOKUP(Tabla14[[#This Row],[id]],Tabla2[],'aux buscarv'!D$1,FALSE)</f>
        <v>5</v>
      </c>
      <c r="E2606" s="159">
        <f>VLOOKUP(Tabla14[[#This Row],[id]],Tabla2[],'aux buscarv'!E$1,FALSE)</f>
        <v>2023</v>
      </c>
      <c r="F2606" s="159">
        <f>VLOOKUP(Tabla14[[#This Row],[id]],Tabla2[],'aux buscarv'!F$1,FALSE)</f>
        <v>21</v>
      </c>
      <c r="G2606" s="159" t="str">
        <f>VLOOKUP(Tabla14[[#This Row],[id]],Tabla2[],'aux buscarv'!G$1,FALSE)</f>
        <v>DAPPTE</v>
      </c>
      <c r="H2606" s="159" t="str">
        <f>VLOOKUP(Tabla14[[#This Row],[id]],Tabla2[],'aux buscarv'!H$1,FALSE)</f>
        <v>ENTRE RIOS</v>
      </c>
      <c r="I2606" s="159">
        <f>VLOOKUP(Tabla14[[#This Row],[id]],Tabla2[],'aux buscarv'!I$1,FALSE)</f>
        <v>119</v>
      </c>
      <c r="J2606" s="159" t="str">
        <f>VLOOKUP(Tabla14[[#This Row],[id]],Tabla2[],'aux buscarv'!J$1,FALSE)</f>
        <v>SAN JOSE</v>
      </c>
      <c r="K2606" s="159" t="str">
        <f>VLOOKUP(Tabla14[[#This Row],[id]],Tabla2[],'aux buscarv'!K$1,FALSE)</f>
        <v>SAN JOSE</v>
      </c>
      <c r="L2606" s="159" t="str">
        <f>VLOOKUP(Tabla14[[#This Row],[id]],Tabla2[],'aux buscarv'!L$1,FALSE)</f>
        <v>AREA DE LA MUJER, GENERO Y DIVERSIDAD</v>
      </c>
      <c r="M2606" s="159" t="str">
        <f>VLOOKUP(Tabla14[[#This Row],[id]],Tabla2[],'aux buscarv'!M$1,FALSE)</f>
        <v>CALLE CENTENARIO 2180 Y CALLE PRIMERA JUNTA</v>
      </c>
      <c r="N2606" s="160" t="str">
        <f>VLOOKUP(Tabla14[[#This Row],[id]],Tabla2[],'aux buscarv'!N$1,FALSE)</f>
        <v>https://goo.gl/maps/sGx9Ky9ybX2vHxEb8</v>
      </c>
      <c r="O2606" t="s">
        <v>109</v>
      </c>
      <c r="P2606" s="161" t="s">
        <v>113</v>
      </c>
      <c r="Q2606" t="s">
        <v>112</v>
      </c>
      <c r="R2606" s="162">
        <v>26</v>
      </c>
    </row>
    <row r="2607" spans="1:18" x14ac:dyDescent="0.25">
      <c r="A2607" t="s">
        <v>1338</v>
      </c>
      <c r="B2607" s="158">
        <f>VLOOKUP(Tabla14[[#This Row],[id]],Tabla2[],'aux buscarv'!B$1,FALSE)</f>
        <v>45063</v>
      </c>
      <c r="C2607" s="159">
        <f>VLOOKUP(Tabla14[[#This Row],[id]],Tabla2[],'aux buscarv'!C$1,FALSE)</f>
        <v>17</v>
      </c>
      <c r="D2607" s="159">
        <f>VLOOKUP(Tabla14[[#This Row],[id]],Tabla2[],'aux buscarv'!D$1,FALSE)</f>
        <v>5</v>
      </c>
      <c r="E2607" s="159">
        <f>VLOOKUP(Tabla14[[#This Row],[id]],Tabla2[],'aux buscarv'!E$1,FALSE)</f>
        <v>2023</v>
      </c>
      <c r="F2607" s="159">
        <f>VLOOKUP(Tabla14[[#This Row],[id]],Tabla2[],'aux buscarv'!F$1,FALSE)</f>
        <v>21</v>
      </c>
      <c r="G2607" s="159" t="str">
        <f>VLOOKUP(Tabla14[[#This Row],[id]],Tabla2[],'aux buscarv'!G$1,FALSE)</f>
        <v>DAPPTE</v>
      </c>
      <c r="H2607" s="159" t="str">
        <f>VLOOKUP(Tabla14[[#This Row],[id]],Tabla2[],'aux buscarv'!H$1,FALSE)</f>
        <v>ENTRE RIOS</v>
      </c>
      <c r="I2607" s="159">
        <f>VLOOKUP(Tabla14[[#This Row],[id]],Tabla2[],'aux buscarv'!I$1,FALSE)</f>
        <v>119</v>
      </c>
      <c r="J2607" s="159" t="str">
        <f>VLOOKUP(Tabla14[[#This Row],[id]],Tabla2[],'aux buscarv'!J$1,FALSE)</f>
        <v>SAN JOSE</v>
      </c>
      <c r="K2607" s="159" t="str">
        <f>VLOOKUP(Tabla14[[#This Row],[id]],Tabla2[],'aux buscarv'!K$1,FALSE)</f>
        <v>SAN JOSE</v>
      </c>
      <c r="L2607" s="159" t="str">
        <f>VLOOKUP(Tabla14[[#This Row],[id]],Tabla2[],'aux buscarv'!L$1,FALSE)</f>
        <v>AREA DE LA MUJER, GENERO Y DIVERSIDAD</v>
      </c>
      <c r="M2607" s="159" t="str">
        <f>VLOOKUP(Tabla14[[#This Row],[id]],Tabla2[],'aux buscarv'!M$1,FALSE)</f>
        <v>CALLE CENTENARIO 2180 Y CALLE PRIMERA JUNTA</v>
      </c>
      <c r="N2607" s="160" t="str">
        <f>VLOOKUP(Tabla14[[#This Row],[id]],Tabla2[],'aux buscarv'!N$1,FALSE)</f>
        <v>https://goo.gl/maps/sGx9Ky9ybX2vHxEb8</v>
      </c>
      <c r="O2607" t="s">
        <v>114</v>
      </c>
      <c r="P2607" s="161" t="s">
        <v>115</v>
      </c>
      <c r="Q2607" t="s">
        <v>111</v>
      </c>
      <c r="R2607" s="162">
        <v>2</v>
      </c>
    </row>
    <row r="2608" spans="1:18" x14ac:dyDescent="0.25">
      <c r="A2608" t="s">
        <v>1338</v>
      </c>
      <c r="B2608" s="158">
        <f>VLOOKUP(Tabla14[[#This Row],[id]],Tabla2[],'aux buscarv'!B$1,FALSE)</f>
        <v>45063</v>
      </c>
      <c r="C2608" s="159">
        <f>VLOOKUP(Tabla14[[#This Row],[id]],Tabla2[],'aux buscarv'!C$1,FALSE)</f>
        <v>17</v>
      </c>
      <c r="D2608" s="159">
        <f>VLOOKUP(Tabla14[[#This Row],[id]],Tabla2[],'aux buscarv'!D$1,FALSE)</f>
        <v>5</v>
      </c>
      <c r="E2608" s="159">
        <f>VLOOKUP(Tabla14[[#This Row],[id]],Tabla2[],'aux buscarv'!E$1,FALSE)</f>
        <v>2023</v>
      </c>
      <c r="F2608" s="159">
        <f>VLOOKUP(Tabla14[[#This Row],[id]],Tabla2[],'aux buscarv'!F$1,FALSE)</f>
        <v>21</v>
      </c>
      <c r="G2608" s="159" t="str">
        <f>VLOOKUP(Tabla14[[#This Row],[id]],Tabla2[],'aux buscarv'!G$1,FALSE)</f>
        <v>DAPPTE</v>
      </c>
      <c r="H2608" s="159" t="str">
        <f>VLOOKUP(Tabla14[[#This Row],[id]],Tabla2[],'aux buscarv'!H$1,FALSE)</f>
        <v>ENTRE RIOS</v>
      </c>
      <c r="I2608" s="159">
        <f>VLOOKUP(Tabla14[[#This Row],[id]],Tabla2[],'aux buscarv'!I$1,FALSE)</f>
        <v>119</v>
      </c>
      <c r="J2608" s="159" t="str">
        <f>VLOOKUP(Tabla14[[#This Row],[id]],Tabla2[],'aux buscarv'!J$1,FALSE)</f>
        <v>SAN JOSE</v>
      </c>
      <c r="K2608" s="159" t="str">
        <f>VLOOKUP(Tabla14[[#This Row],[id]],Tabla2[],'aux buscarv'!K$1,FALSE)</f>
        <v>SAN JOSE</v>
      </c>
      <c r="L2608" s="159" t="str">
        <f>VLOOKUP(Tabla14[[#This Row],[id]],Tabla2[],'aux buscarv'!L$1,FALSE)</f>
        <v>AREA DE LA MUJER, GENERO Y DIVERSIDAD</v>
      </c>
      <c r="M2608" s="159" t="str">
        <f>VLOOKUP(Tabla14[[#This Row],[id]],Tabla2[],'aux buscarv'!M$1,FALSE)</f>
        <v>CALLE CENTENARIO 2180 Y CALLE PRIMERA JUNTA</v>
      </c>
      <c r="N2608" s="160" t="str">
        <f>VLOOKUP(Tabla14[[#This Row],[id]],Tabla2[],'aux buscarv'!N$1,FALSE)</f>
        <v>https://goo.gl/maps/sGx9Ky9ybX2vHxEb8</v>
      </c>
      <c r="O2608" t="s">
        <v>114</v>
      </c>
      <c r="P2608" s="161" t="s">
        <v>123</v>
      </c>
      <c r="Q2608" t="s">
        <v>124</v>
      </c>
      <c r="R2608" s="162">
        <v>6</v>
      </c>
    </row>
    <row r="2609" spans="1:18" x14ac:dyDescent="0.25">
      <c r="A2609" t="s">
        <v>1338</v>
      </c>
      <c r="B2609" s="158">
        <f>VLOOKUP(Tabla14[[#This Row],[id]],Tabla2[],'aux buscarv'!B$1,FALSE)</f>
        <v>45063</v>
      </c>
      <c r="C2609" s="159">
        <f>VLOOKUP(Tabla14[[#This Row],[id]],Tabla2[],'aux buscarv'!C$1,FALSE)</f>
        <v>17</v>
      </c>
      <c r="D2609" s="159">
        <f>VLOOKUP(Tabla14[[#This Row],[id]],Tabla2[],'aux buscarv'!D$1,FALSE)</f>
        <v>5</v>
      </c>
      <c r="E2609" s="159">
        <f>VLOOKUP(Tabla14[[#This Row],[id]],Tabla2[],'aux buscarv'!E$1,FALSE)</f>
        <v>2023</v>
      </c>
      <c r="F2609" s="159">
        <f>VLOOKUP(Tabla14[[#This Row],[id]],Tabla2[],'aux buscarv'!F$1,FALSE)</f>
        <v>21</v>
      </c>
      <c r="G2609" s="159" t="str">
        <f>VLOOKUP(Tabla14[[#This Row],[id]],Tabla2[],'aux buscarv'!G$1,FALSE)</f>
        <v>DAPPTE</v>
      </c>
      <c r="H2609" s="159" t="str">
        <f>VLOOKUP(Tabla14[[#This Row],[id]],Tabla2[],'aux buscarv'!H$1,FALSE)</f>
        <v>ENTRE RIOS</v>
      </c>
      <c r="I2609" s="159">
        <f>VLOOKUP(Tabla14[[#This Row],[id]],Tabla2[],'aux buscarv'!I$1,FALSE)</f>
        <v>119</v>
      </c>
      <c r="J2609" s="159" t="str">
        <f>VLOOKUP(Tabla14[[#This Row],[id]],Tabla2[],'aux buscarv'!J$1,FALSE)</f>
        <v>SAN JOSE</v>
      </c>
      <c r="K2609" s="159" t="str">
        <f>VLOOKUP(Tabla14[[#This Row],[id]],Tabla2[],'aux buscarv'!K$1,FALSE)</f>
        <v>SAN JOSE</v>
      </c>
      <c r="L2609" s="159" t="str">
        <f>VLOOKUP(Tabla14[[#This Row],[id]],Tabla2[],'aux buscarv'!L$1,FALSE)</f>
        <v>AREA DE LA MUJER, GENERO Y DIVERSIDAD</v>
      </c>
      <c r="M2609" s="159" t="str">
        <f>VLOOKUP(Tabla14[[#This Row],[id]],Tabla2[],'aux buscarv'!M$1,FALSE)</f>
        <v>CALLE CENTENARIO 2180 Y CALLE PRIMERA JUNTA</v>
      </c>
      <c r="N2609" s="160" t="str">
        <f>VLOOKUP(Tabla14[[#This Row],[id]],Tabla2[],'aux buscarv'!N$1,FALSE)</f>
        <v>https://goo.gl/maps/sGx9Ky9ybX2vHxEb8</v>
      </c>
      <c r="O2609" t="s">
        <v>114</v>
      </c>
      <c r="P2609" s="161" t="s">
        <v>123</v>
      </c>
      <c r="Q2609" t="s">
        <v>111</v>
      </c>
      <c r="R2609" s="162">
        <v>68</v>
      </c>
    </row>
    <row r="2610" spans="1:18" x14ac:dyDescent="0.25">
      <c r="A2610" t="s">
        <v>1338</v>
      </c>
      <c r="B2610" s="158">
        <f>VLOOKUP(Tabla14[[#This Row],[id]],Tabla2[],'aux buscarv'!B$1,FALSE)</f>
        <v>45063</v>
      </c>
      <c r="C2610" s="159">
        <f>VLOOKUP(Tabla14[[#This Row],[id]],Tabla2[],'aux buscarv'!C$1,FALSE)</f>
        <v>17</v>
      </c>
      <c r="D2610" s="159">
        <f>VLOOKUP(Tabla14[[#This Row],[id]],Tabla2[],'aux buscarv'!D$1,FALSE)</f>
        <v>5</v>
      </c>
      <c r="E2610" s="159">
        <f>VLOOKUP(Tabla14[[#This Row],[id]],Tabla2[],'aux buscarv'!E$1,FALSE)</f>
        <v>2023</v>
      </c>
      <c r="F2610" s="159">
        <f>VLOOKUP(Tabla14[[#This Row],[id]],Tabla2[],'aux buscarv'!F$1,FALSE)</f>
        <v>21</v>
      </c>
      <c r="G2610" s="159" t="str">
        <f>VLOOKUP(Tabla14[[#This Row],[id]],Tabla2[],'aux buscarv'!G$1,FALSE)</f>
        <v>DAPPTE</v>
      </c>
      <c r="H2610" s="159" t="str">
        <f>VLOOKUP(Tabla14[[#This Row],[id]],Tabla2[],'aux buscarv'!H$1,FALSE)</f>
        <v>ENTRE RIOS</v>
      </c>
      <c r="I2610" s="159">
        <f>VLOOKUP(Tabla14[[#This Row],[id]],Tabla2[],'aux buscarv'!I$1,FALSE)</f>
        <v>119</v>
      </c>
      <c r="J2610" s="159" t="str">
        <f>VLOOKUP(Tabla14[[#This Row],[id]],Tabla2[],'aux buscarv'!J$1,FALSE)</f>
        <v>SAN JOSE</v>
      </c>
      <c r="K2610" s="159" t="str">
        <f>VLOOKUP(Tabla14[[#This Row],[id]],Tabla2[],'aux buscarv'!K$1,FALSE)</f>
        <v>SAN JOSE</v>
      </c>
      <c r="L2610" s="159" t="str">
        <f>VLOOKUP(Tabla14[[#This Row],[id]],Tabla2[],'aux buscarv'!L$1,FALSE)</f>
        <v>AREA DE LA MUJER, GENERO Y DIVERSIDAD</v>
      </c>
      <c r="M2610" s="159" t="str">
        <f>VLOOKUP(Tabla14[[#This Row],[id]],Tabla2[],'aux buscarv'!M$1,FALSE)</f>
        <v>CALLE CENTENARIO 2180 Y CALLE PRIMERA JUNTA</v>
      </c>
      <c r="N2610" s="160" t="str">
        <f>VLOOKUP(Tabla14[[#This Row],[id]],Tabla2[],'aux buscarv'!N$1,FALSE)</f>
        <v>https://goo.gl/maps/sGx9Ky9ybX2vHxEb8</v>
      </c>
      <c r="O2610" t="s">
        <v>144</v>
      </c>
      <c r="P2610" s="161" t="s">
        <v>145</v>
      </c>
      <c r="Q2610" t="s">
        <v>111</v>
      </c>
      <c r="R2610" s="162">
        <v>32</v>
      </c>
    </row>
    <row r="2611" spans="1:18" x14ac:dyDescent="0.25">
      <c r="A2611" t="s">
        <v>1338</v>
      </c>
      <c r="B2611" s="158">
        <f>VLOOKUP(Tabla14[[#This Row],[id]],Tabla2[],'aux buscarv'!B$1,FALSE)</f>
        <v>45063</v>
      </c>
      <c r="C2611" s="159">
        <f>VLOOKUP(Tabla14[[#This Row],[id]],Tabla2[],'aux buscarv'!C$1,FALSE)</f>
        <v>17</v>
      </c>
      <c r="D2611" s="159">
        <f>VLOOKUP(Tabla14[[#This Row],[id]],Tabla2[],'aux buscarv'!D$1,FALSE)</f>
        <v>5</v>
      </c>
      <c r="E2611" s="159">
        <f>VLOOKUP(Tabla14[[#This Row],[id]],Tabla2[],'aux buscarv'!E$1,FALSE)</f>
        <v>2023</v>
      </c>
      <c r="F2611" s="159">
        <f>VLOOKUP(Tabla14[[#This Row],[id]],Tabla2[],'aux buscarv'!F$1,FALSE)</f>
        <v>21</v>
      </c>
      <c r="G2611" s="159" t="str">
        <f>VLOOKUP(Tabla14[[#This Row],[id]],Tabla2[],'aux buscarv'!G$1,FALSE)</f>
        <v>DAPPTE</v>
      </c>
      <c r="H2611" s="159" t="str">
        <f>VLOOKUP(Tabla14[[#This Row],[id]],Tabla2[],'aux buscarv'!H$1,FALSE)</f>
        <v>ENTRE RIOS</v>
      </c>
      <c r="I2611" s="159">
        <f>VLOOKUP(Tabla14[[#This Row],[id]],Tabla2[],'aux buscarv'!I$1,FALSE)</f>
        <v>119</v>
      </c>
      <c r="J2611" s="159" t="str">
        <f>VLOOKUP(Tabla14[[#This Row],[id]],Tabla2[],'aux buscarv'!J$1,FALSE)</f>
        <v>SAN JOSE</v>
      </c>
      <c r="K2611" s="159" t="str">
        <f>VLOOKUP(Tabla14[[#This Row],[id]],Tabla2[],'aux buscarv'!K$1,FALSE)</f>
        <v>SAN JOSE</v>
      </c>
      <c r="L2611" s="159" t="str">
        <f>VLOOKUP(Tabla14[[#This Row],[id]],Tabla2[],'aux buscarv'!L$1,FALSE)</f>
        <v>AREA DE LA MUJER, GENERO Y DIVERSIDAD</v>
      </c>
      <c r="M2611" s="159" t="str">
        <f>VLOOKUP(Tabla14[[#This Row],[id]],Tabla2[],'aux buscarv'!M$1,FALSE)</f>
        <v>CALLE CENTENARIO 2180 Y CALLE PRIMERA JUNTA</v>
      </c>
      <c r="N2611" s="160" t="str">
        <f>VLOOKUP(Tabla14[[#This Row],[id]],Tabla2[],'aux buscarv'!N$1,FALSE)</f>
        <v>https://goo.gl/maps/sGx9Ky9ybX2vHxEb8</v>
      </c>
      <c r="O2611" t="s">
        <v>144</v>
      </c>
      <c r="P2611" s="161" t="s">
        <v>145</v>
      </c>
      <c r="Q2611" t="s">
        <v>146</v>
      </c>
      <c r="R2611" s="162">
        <v>128</v>
      </c>
    </row>
    <row r="2612" spans="1:18" x14ac:dyDescent="0.25">
      <c r="A2612" t="s">
        <v>1338</v>
      </c>
      <c r="B2612" s="158">
        <f>VLOOKUP(Tabla14[[#This Row],[id]],Tabla2[],'aux buscarv'!B$1,FALSE)</f>
        <v>45063</v>
      </c>
      <c r="C2612" s="159">
        <f>VLOOKUP(Tabla14[[#This Row],[id]],Tabla2[],'aux buscarv'!C$1,FALSE)</f>
        <v>17</v>
      </c>
      <c r="D2612" s="159">
        <f>VLOOKUP(Tabla14[[#This Row],[id]],Tabla2[],'aux buscarv'!D$1,FALSE)</f>
        <v>5</v>
      </c>
      <c r="E2612" s="159">
        <f>VLOOKUP(Tabla14[[#This Row],[id]],Tabla2[],'aux buscarv'!E$1,FALSE)</f>
        <v>2023</v>
      </c>
      <c r="F2612" s="159">
        <f>VLOOKUP(Tabla14[[#This Row],[id]],Tabla2[],'aux buscarv'!F$1,FALSE)</f>
        <v>21</v>
      </c>
      <c r="G2612" s="159" t="str">
        <f>VLOOKUP(Tabla14[[#This Row],[id]],Tabla2[],'aux buscarv'!G$1,FALSE)</f>
        <v>DAPPTE</v>
      </c>
      <c r="H2612" s="159" t="str">
        <f>VLOOKUP(Tabla14[[#This Row],[id]],Tabla2[],'aux buscarv'!H$1,FALSE)</f>
        <v>ENTRE RIOS</v>
      </c>
      <c r="I2612" s="159">
        <f>VLOOKUP(Tabla14[[#This Row],[id]],Tabla2[],'aux buscarv'!I$1,FALSE)</f>
        <v>119</v>
      </c>
      <c r="J2612" s="159" t="str">
        <f>VLOOKUP(Tabla14[[#This Row],[id]],Tabla2[],'aux buscarv'!J$1,FALSE)</f>
        <v>SAN JOSE</v>
      </c>
      <c r="K2612" s="159" t="str">
        <f>VLOOKUP(Tabla14[[#This Row],[id]],Tabla2[],'aux buscarv'!K$1,FALSE)</f>
        <v>SAN JOSE</v>
      </c>
      <c r="L2612" s="159" t="str">
        <f>VLOOKUP(Tabla14[[#This Row],[id]],Tabla2[],'aux buscarv'!L$1,FALSE)</f>
        <v>AREA DE LA MUJER, GENERO Y DIVERSIDAD</v>
      </c>
      <c r="M2612" s="159" t="str">
        <f>VLOOKUP(Tabla14[[#This Row],[id]],Tabla2[],'aux buscarv'!M$1,FALSE)</f>
        <v>CALLE CENTENARIO 2180 Y CALLE PRIMERA JUNTA</v>
      </c>
      <c r="N2612" s="160" t="str">
        <f>VLOOKUP(Tabla14[[#This Row],[id]],Tabla2[],'aux buscarv'!N$1,FALSE)</f>
        <v>https://goo.gl/maps/sGx9Ky9ybX2vHxEb8</v>
      </c>
      <c r="O2612" t="s">
        <v>151</v>
      </c>
      <c r="P2612" s="161" t="s">
        <v>151</v>
      </c>
      <c r="Q2612" t="s">
        <v>111</v>
      </c>
      <c r="R2612" s="162">
        <v>36</v>
      </c>
    </row>
    <row r="2613" spans="1:18" x14ac:dyDescent="0.25">
      <c r="A2613" t="s">
        <v>1338</v>
      </c>
      <c r="B2613" s="158">
        <f>VLOOKUP(Tabla14[[#This Row],[id]],Tabla2[],'aux buscarv'!B$1,FALSE)</f>
        <v>45063</v>
      </c>
      <c r="C2613" s="159">
        <f>VLOOKUP(Tabla14[[#This Row],[id]],Tabla2[],'aux buscarv'!C$1,FALSE)</f>
        <v>17</v>
      </c>
      <c r="D2613" s="159">
        <f>VLOOKUP(Tabla14[[#This Row],[id]],Tabla2[],'aux buscarv'!D$1,FALSE)</f>
        <v>5</v>
      </c>
      <c r="E2613" s="159">
        <f>VLOOKUP(Tabla14[[#This Row],[id]],Tabla2[],'aux buscarv'!E$1,FALSE)</f>
        <v>2023</v>
      </c>
      <c r="F2613" s="159">
        <f>VLOOKUP(Tabla14[[#This Row],[id]],Tabla2[],'aux buscarv'!F$1,FALSE)</f>
        <v>21</v>
      </c>
      <c r="G2613" s="159" t="str">
        <f>VLOOKUP(Tabla14[[#This Row],[id]],Tabla2[],'aux buscarv'!G$1,FALSE)</f>
        <v>DAPPTE</v>
      </c>
      <c r="H2613" s="159" t="str">
        <f>VLOOKUP(Tabla14[[#This Row],[id]],Tabla2[],'aux buscarv'!H$1,FALSE)</f>
        <v>ENTRE RIOS</v>
      </c>
      <c r="I2613" s="159">
        <f>VLOOKUP(Tabla14[[#This Row],[id]],Tabla2[],'aux buscarv'!I$1,FALSE)</f>
        <v>119</v>
      </c>
      <c r="J2613" s="159" t="str">
        <f>VLOOKUP(Tabla14[[#This Row],[id]],Tabla2[],'aux buscarv'!J$1,FALSE)</f>
        <v>SAN JOSE</v>
      </c>
      <c r="K2613" s="159" t="str">
        <f>VLOOKUP(Tabla14[[#This Row],[id]],Tabla2[],'aux buscarv'!K$1,FALSE)</f>
        <v>SAN JOSE</v>
      </c>
      <c r="L2613" s="159" t="str">
        <f>VLOOKUP(Tabla14[[#This Row],[id]],Tabla2[],'aux buscarv'!L$1,FALSE)</f>
        <v>AREA DE LA MUJER, GENERO Y DIVERSIDAD</v>
      </c>
      <c r="M2613" s="159" t="str">
        <f>VLOOKUP(Tabla14[[#This Row],[id]],Tabla2[],'aux buscarv'!M$1,FALSE)</f>
        <v>CALLE CENTENARIO 2180 Y CALLE PRIMERA JUNTA</v>
      </c>
      <c r="N2613" s="160" t="str">
        <f>VLOOKUP(Tabla14[[#This Row],[id]],Tabla2[],'aux buscarv'!N$1,FALSE)</f>
        <v>https://goo.gl/maps/sGx9Ky9ybX2vHxEb8</v>
      </c>
      <c r="O2613" t="s">
        <v>151</v>
      </c>
      <c r="P2613" s="161" t="s">
        <v>151</v>
      </c>
      <c r="Q2613" t="s">
        <v>142</v>
      </c>
      <c r="R2613" s="162">
        <v>66</v>
      </c>
    </row>
    <row r="2614" spans="1:18" x14ac:dyDescent="0.25">
      <c r="A2614" t="s">
        <v>1339</v>
      </c>
      <c r="B2614" s="158">
        <f>VLOOKUP(Tabla14[[#This Row],[id]],Tabla2[],'aux buscarv'!B$1,FALSE)</f>
        <v>45064</v>
      </c>
      <c r="C2614" s="159">
        <f>VLOOKUP(Tabla14[[#This Row],[id]],Tabla2[],'aux buscarv'!C$1,FALSE)</f>
        <v>18</v>
      </c>
      <c r="D2614" s="159">
        <f>VLOOKUP(Tabla14[[#This Row],[id]],Tabla2[],'aux buscarv'!D$1,FALSE)</f>
        <v>5</v>
      </c>
      <c r="E2614" s="159">
        <f>VLOOKUP(Tabla14[[#This Row],[id]],Tabla2[],'aux buscarv'!E$1,FALSE)</f>
        <v>2023</v>
      </c>
      <c r="F2614" s="159">
        <f>VLOOKUP(Tabla14[[#This Row],[id]],Tabla2[],'aux buscarv'!F$1,FALSE)</f>
        <v>21</v>
      </c>
      <c r="G2614" s="159" t="str">
        <f>VLOOKUP(Tabla14[[#This Row],[id]],Tabla2[],'aux buscarv'!G$1,FALSE)</f>
        <v>DAPPTE</v>
      </c>
      <c r="H2614" s="159" t="str">
        <f>VLOOKUP(Tabla14[[#This Row],[id]],Tabla2[],'aux buscarv'!H$1,FALSE)</f>
        <v>ENTRE RIOS</v>
      </c>
      <c r="I2614" s="159">
        <f>VLOOKUP(Tabla14[[#This Row],[id]],Tabla2[],'aux buscarv'!I$1,FALSE)</f>
        <v>119</v>
      </c>
      <c r="J2614" s="159" t="str">
        <f>VLOOKUP(Tabla14[[#This Row],[id]],Tabla2[],'aux buscarv'!J$1,FALSE)</f>
        <v>SAN JOSE</v>
      </c>
      <c r="K2614" s="159" t="str">
        <f>VLOOKUP(Tabla14[[#This Row],[id]],Tabla2[],'aux buscarv'!K$1,FALSE)</f>
        <v>SAN JOSE</v>
      </c>
      <c r="L2614" s="159" t="str">
        <f>VLOOKUP(Tabla14[[#This Row],[id]],Tabla2[],'aux buscarv'!L$1,FALSE)</f>
        <v>AREA DE LA MUJER, GENERO Y DIVERSIDAD</v>
      </c>
      <c r="M2614" s="159" t="str">
        <f>VLOOKUP(Tabla14[[#This Row],[id]],Tabla2[],'aux buscarv'!M$1,FALSE)</f>
        <v>CALLE CENTENARIO 2180 Y CALLE PRIMERA JUNTA</v>
      </c>
      <c r="N2614" s="160" t="str">
        <f>VLOOKUP(Tabla14[[#This Row],[id]],Tabla2[],'aux buscarv'!N$1,FALSE)</f>
        <v>https://goo.gl/maps/sGx9Ky9ybX2vHxEb8</v>
      </c>
      <c r="O2614" t="s">
        <v>109</v>
      </c>
      <c r="P2614" s="161" t="s">
        <v>110</v>
      </c>
      <c r="Q2614" t="s">
        <v>111</v>
      </c>
      <c r="R2614" s="162">
        <v>53</v>
      </c>
    </row>
    <row r="2615" spans="1:18" x14ac:dyDescent="0.25">
      <c r="A2615" t="s">
        <v>1339</v>
      </c>
      <c r="B2615" s="158">
        <f>VLOOKUP(Tabla14[[#This Row],[id]],Tabla2[],'aux buscarv'!B$1,FALSE)</f>
        <v>45064</v>
      </c>
      <c r="C2615" s="159">
        <f>VLOOKUP(Tabla14[[#This Row],[id]],Tabla2[],'aux buscarv'!C$1,FALSE)</f>
        <v>18</v>
      </c>
      <c r="D2615" s="159">
        <f>VLOOKUP(Tabla14[[#This Row],[id]],Tabla2[],'aux buscarv'!D$1,FALSE)</f>
        <v>5</v>
      </c>
      <c r="E2615" s="159">
        <f>VLOOKUP(Tabla14[[#This Row],[id]],Tabla2[],'aux buscarv'!E$1,FALSE)</f>
        <v>2023</v>
      </c>
      <c r="F2615" s="159">
        <f>VLOOKUP(Tabla14[[#This Row],[id]],Tabla2[],'aux buscarv'!F$1,FALSE)</f>
        <v>21</v>
      </c>
      <c r="G2615" s="159" t="str">
        <f>VLOOKUP(Tabla14[[#This Row],[id]],Tabla2[],'aux buscarv'!G$1,FALSE)</f>
        <v>DAPPTE</v>
      </c>
      <c r="H2615" s="159" t="str">
        <f>VLOOKUP(Tabla14[[#This Row],[id]],Tabla2[],'aux buscarv'!H$1,FALSE)</f>
        <v>ENTRE RIOS</v>
      </c>
      <c r="I2615" s="159">
        <f>VLOOKUP(Tabla14[[#This Row],[id]],Tabla2[],'aux buscarv'!I$1,FALSE)</f>
        <v>119</v>
      </c>
      <c r="J2615" s="159" t="str">
        <f>VLOOKUP(Tabla14[[#This Row],[id]],Tabla2[],'aux buscarv'!J$1,FALSE)</f>
        <v>SAN JOSE</v>
      </c>
      <c r="K2615" s="159" t="str">
        <f>VLOOKUP(Tabla14[[#This Row],[id]],Tabla2[],'aux buscarv'!K$1,FALSE)</f>
        <v>SAN JOSE</v>
      </c>
      <c r="L2615" s="159" t="str">
        <f>VLOOKUP(Tabla14[[#This Row],[id]],Tabla2[],'aux buscarv'!L$1,FALSE)</f>
        <v>AREA DE LA MUJER, GENERO Y DIVERSIDAD</v>
      </c>
      <c r="M2615" s="159" t="str">
        <f>VLOOKUP(Tabla14[[#This Row],[id]],Tabla2[],'aux buscarv'!M$1,FALSE)</f>
        <v>CALLE CENTENARIO 2180 Y CALLE PRIMERA JUNTA</v>
      </c>
      <c r="N2615" s="160" t="str">
        <f>VLOOKUP(Tabla14[[#This Row],[id]],Tabla2[],'aux buscarv'!N$1,FALSE)</f>
        <v>https://goo.gl/maps/sGx9Ky9ybX2vHxEb8</v>
      </c>
      <c r="O2615" t="s">
        <v>109</v>
      </c>
      <c r="P2615" s="161" t="s">
        <v>110</v>
      </c>
      <c r="Q2615" t="s">
        <v>112</v>
      </c>
      <c r="R2615" s="162">
        <v>118</v>
      </c>
    </row>
    <row r="2616" spans="1:18" x14ac:dyDescent="0.25">
      <c r="A2616" t="s">
        <v>1339</v>
      </c>
      <c r="B2616" s="158">
        <f>VLOOKUP(Tabla14[[#This Row],[id]],Tabla2[],'aux buscarv'!B$1,FALSE)</f>
        <v>45064</v>
      </c>
      <c r="C2616" s="159">
        <f>VLOOKUP(Tabla14[[#This Row],[id]],Tabla2[],'aux buscarv'!C$1,FALSE)</f>
        <v>18</v>
      </c>
      <c r="D2616" s="159">
        <f>VLOOKUP(Tabla14[[#This Row],[id]],Tabla2[],'aux buscarv'!D$1,FALSE)</f>
        <v>5</v>
      </c>
      <c r="E2616" s="159">
        <f>VLOOKUP(Tabla14[[#This Row],[id]],Tabla2[],'aux buscarv'!E$1,FALSE)</f>
        <v>2023</v>
      </c>
      <c r="F2616" s="159">
        <f>VLOOKUP(Tabla14[[#This Row],[id]],Tabla2[],'aux buscarv'!F$1,FALSE)</f>
        <v>21</v>
      </c>
      <c r="G2616" s="159" t="str">
        <f>VLOOKUP(Tabla14[[#This Row],[id]],Tabla2[],'aux buscarv'!G$1,FALSE)</f>
        <v>DAPPTE</v>
      </c>
      <c r="H2616" s="159" t="str">
        <f>VLOOKUP(Tabla14[[#This Row],[id]],Tabla2[],'aux buscarv'!H$1,FALSE)</f>
        <v>ENTRE RIOS</v>
      </c>
      <c r="I2616" s="159">
        <f>VLOOKUP(Tabla14[[#This Row],[id]],Tabla2[],'aux buscarv'!I$1,FALSE)</f>
        <v>119</v>
      </c>
      <c r="J2616" s="159" t="str">
        <f>VLOOKUP(Tabla14[[#This Row],[id]],Tabla2[],'aux buscarv'!J$1,FALSE)</f>
        <v>SAN JOSE</v>
      </c>
      <c r="K2616" s="159" t="str">
        <f>VLOOKUP(Tabla14[[#This Row],[id]],Tabla2[],'aux buscarv'!K$1,FALSE)</f>
        <v>SAN JOSE</v>
      </c>
      <c r="L2616" s="159" t="str">
        <f>VLOOKUP(Tabla14[[#This Row],[id]],Tabla2[],'aux buscarv'!L$1,FALSE)</f>
        <v>AREA DE LA MUJER, GENERO Y DIVERSIDAD</v>
      </c>
      <c r="M2616" s="159" t="str">
        <f>VLOOKUP(Tabla14[[#This Row],[id]],Tabla2[],'aux buscarv'!M$1,FALSE)</f>
        <v>CALLE CENTENARIO 2180 Y CALLE PRIMERA JUNTA</v>
      </c>
      <c r="N2616" s="160" t="str">
        <f>VLOOKUP(Tabla14[[#This Row],[id]],Tabla2[],'aux buscarv'!N$1,FALSE)</f>
        <v>https://goo.gl/maps/sGx9Ky9ybX2vHxEb8</v>
      </c>
      <c r="O2616" t="s">
        <v>109</v>
      </c>
      <c r="P2616" s="161" t="s">
        <v>113</v>
      </c>
      <c r="Q2616" t="s">
        <v>112</v>
      </c>
      <c r="R2616" s="162">
        <v>27</v>
      </c>
    </row>
    <row r="2617" spans="1:18" x14ac:dyDescent="0.25">
      <c r="A2617" t="s">
        <v>1339</v>
      </c>
      <c r="B2617" s="158">
        <f>VLOOKUP(Tabla14[[#This Row],[id]],Tabla2[],'aux buscarv'!B$1,FALSE)</f>
        <v>45064</v>
      </c>
      <c r="C2617" s="159">
        <f>VLOOKUP(Tabla14[[#This Row],[id]],Tabla2[],'aux buscarv'!C$1,FALSE)</f>
        <v>18</v>
      </c>
      <c r="D2617" s="159">
        <f>VLOOKUP(Tabla14[[#This Row],[id]],Tabla2[],'aux buscarv'!D$1,FALSE)</f>
        <v>5</v>
      </c>
      <c r="E2617" s="159">
        <f>VLOOKUP(Tabla14[[#This Row],[id]],Tabla2[],'aux buscarv'!E$1,FALSE)</f>
        <v>2023</v>
      </c>
      <c r="F2617" s="159">
        <f>VLOOKUP(Tabla14[[#This Row],[id]],Tabla2[],'aux buscarv'!F$1,FALSE)</f>
        <v>21</v>
      </c>
      <c r="G2617" s="159" t="str">
        <f>VLOOKUP(Tabla14[[#This Row],[id]],Tabla2[],'aux buscarv'!G$1,FALSE)</f>
        <v>DAPPTE</v>
      </c>
      <c r="H2617" s="159" t="str">
        <f>VLOOKUP(Tabla14[[#This Row],[id]],Tabla2[],'aux buscarv'!H$1,FALSE)</f>
        <v>ENTRE RIOS</v>
      </c>
      <c r="I2617" s="159">
        <f>VLOOKUP(Tabla14[[#This Row],[id]],Tabla2[],'aux buscarv'!I$1,FALSE)</f>
        <v>119</v>
      </c>
      <c r="J2617" s="159" t="str">
        <f>VLOOKUP(Tabla14[[#This Row],[id]],Tabla2[],'aux buscarv'!J$1,FALSE)</f>
        <v>SAN JOSE</v>
      </c>
      <c r="K2617" s="159" t="str">
        <f>VLOOKUP(Tabla14[[#This Row],[id]],Tabla2[],'aux buscarv'!K$1,FALSE)</f>
        <v>SAN JOSE</v>
      </c>
      <c r="L2617" s="159" t="str">
        <f>VLOOKUP(Tabla14[[#This Row],[id]],Tabla2[],'aux buscarv'!L$1,FALSE)</f>
        <v>AREA DE LA MUJER, GENERO Y DIVERSIDAD</v>
      </c>
      <c r="M2617" s="159" t="str">
        <f>VLOOKUP(Tabla14[[#This Row],[id]],Tabla2[],'aux buscarv'!M$1,FALSE)</f>
        <v>CALLE CENTENARIO 2180 Y CALLE PRIMERA JUNTA</v>
      </c>
      <c r="N2617" s="160" t="str">
        <f>VLOOKUP(Tabla14[[#This Row],[id]],Tabla2[],'aux buscarv'!N$1,FALSE)</f>
        <v>https://goo.gl/maps/sGx9Ky9ybX2vHxEb8</v>
      </c>
      <c r="O2617" t="s">
        <v>114</v>
      </c>
      <c r="P2617" s="161" t="s">
        <v>115</v>
      </c>
      <c r="Q2617" t="s">
        <v>111</v>
      </c>
      <c r="R2617" s="162">
        <v>8</v>
      </c>
    </row>
    <row r="2618" spans="1:18" x14ac:dyDescent="0.25">
      <c r="A2618" t="s">
        <v>1339</v>
      </c>
      <c r="B2618" s="158">
        <f>VLOOKUP(Tabla14[[#This Row],[id]],Tabla2[],'aux buscarv'!B$1,FALSE)</f>
        <v>45064</v>
      </c>
      <c r="C2618" s="159">
        <f>VLOOKUP(Tabla14[[#This Row],[id]],Tabla2[],'aux buscarv'!C$1,FALSE)</f>
        <v>18</v>
      </c>
      <c r="D2618" s="159">
        <f>VLOOKUP(Tabla14[[#This Row],[id]],Tabla2[],'aux buscarv'!D$1,FALSE)</f>
        <v>5</v>
      </c>
      <c r="E2618" s="159">
        <f>VLOOKUP(Tabla14[[#This Row],[id]],Tabla2[],'aux buscarv'!E$1,FALSE)</f>
        <v>2023</v>
      </c>
      <c r="F2618" s="159">
        <f>VLOOKUP(Tabla14[[#This Row],[id]],Tabla2[],'aux buscarv'!F$1,FALSE)</f>
        <v>21</v>
      </c>
      <c r="G2618" s="159" t="str">
        <f>VLOOKUP(Tabla14[[#This Row],[id]],Tabla2[],'aux buscarv'!G$1,FALSE)</f>
        <v>DAPPTE</v>
      </c>
      <c r="H2618" s="159" t="str">
        <f>VLOOKUP(Tabla14[[#This Row],[id]],Tabla2[],'aux buscarv'!H$1,FALSE)</f>
        <v>ENTRE RIOS</v>
      </c>
      <c r="I2618" s="159">
        <f>VLOOKUP(Tabla14[[#This Row],[id]],Tabla2[],'aux buscarv'!I$1,FALSE)</f>
        <v>119</v>
      </c>
      <c r="J2618" s="159" t="str">
        <f>VLOOKUP(Tabla14[[#This Row],[id]],Tabla2[],'aux buscarv'!J$1,FALSE)</f>
        <v>SAN JOSE</v>
      </c>
      <c r="K2618" s="159" t="str">
        <f>VLOOKUP(Tabla14[[#This Row],[id]],Tabla2[],'aux buscarv'!K$1,FALSE)</f>
        <v>SAN JOSE</v>
      </c>
      <c r="L2618" s="159" t="str">
        <f>VLOOKUP(Tabla14[[#This Row],[id]],Tabla2[],'aux buscarv'!L$1,FALSE)</f>
        <v>AREA DE LA MUJER, GENERO Y DIVERSIDAD</v>
      </c>
      <c r="M2618" s="159" t="str">
        <f>VLOOKUP(Tabla14[[#This Row],[id]],Tabla2[],'aux buscarv'!M$1,FALSE)</f>
        <v>CALLE CENTENARIO 2180 Y CALLE PRIMERA JUNTA</v>
      </c>
      <c r="N2618" s="160" t="str">
        <f>VLOOKUP(Tabla14[[#This Row],[id]],Tabla2[],'aux buscarv'!N$1,FALSE)</f>
        <v>https://goo.gl/maps/sGx9Ky9ybX2vHxEb8</v>
      </c>
      <c r="O2618" t="s">
        <v>114</v>
      </c>
      <c r="P2618" s="161" t="s">
        <v>123</v>
      </c>
      <c r="Q2618" t="s">
        <v>124</v>
      </c>
      <c r="R2618" s="162">
        <v>5</v>
      </c>
    </row>
    <row r="2619" spans="1:18" x14ac:dyDescent="0.25">
      <c r="A2619" t="s">
        <v>1339</v>
      </c>
      <c r="B2619" s="158">
        <f>VLOOKUP(Tabla14[[#This Row],[id]],Tabla2[],'aux buscarv'!B$1,FALSE)</f>
        <v>45064</v>
      </c>
      <c r="C2619" s="159">
        <f>VLOOKUP(Tabla14[[#This Row],[id]],Tabla2[],'aux buscarv'!C$1,FALSE)</f>
        <v>18</v>
      </c>
      <c r="D2619" s="159">
        <f>VLOOKUP(Tabla14[[#This Row],[id]],Tabla2[],'aux buscarv'!D$1,FALSE)</f>
        <v>5</v>
      </c>
      <c r="E2619" s="159">
        <f>VLOOKUP(Tabla14[[#This Row],[id]],Tabla2[],'aux buscarv'!E$1,FALSE)</f>
        <v>2023</v>
      </c>
      <c r="F2619" s="159">
        <f>VLOOKUP(Tabla14[[#This Row],[id]],Tabla2[],'aux buscarv'!F$1,FALSE)</f>
        <v>21</v>
      </c>
      <c r="G2619" s="159" t="str">
        <f>VLOOKUP(Tabla14[[#This Row],[id]],Tabla2[],'aux buscarv'!G$1,FALSE)</f>
        <v>DAPPTE</v>
      </c>
      <c r="H2619" s="159" t="str">
        <f>VLOOKUP(Tabla14[[#This Row],[id]],Tabla2[],'aux buscarv'!H$1,FALSE)</f>
        <v>ENTRE RIOS</v>
      </c>
      <c r="I2619" s="159">
        <f>VLOOKUP(Tabla14[[#This Row],[id]],Tabla2[],'aux buscarv'!I$1,FALSE)</f>
        <v>119</v>
      </c>
      <c r="J2619" s="159" t="str">
        <f>VLOOKUP(Tabla14[[#This Row],[id]],Tabla2[],'aux buscarv'!J$1,FALSE)</f>
        <v>SAN JOSE</v>
      </c>
      <c r="K2619" s="159" t="str">
        <f>VLOOKUP(Tabla14[[#This Row],[id]],Tabla2[],'aux buscarv'!K$1,FALSE)</f>
        <v>SAN JOSE</v>
      </c>
      <c r="L2619" s="159" t="str">
        <f>VLOOKUP(Tabla14[[#This Row],[id]],Tabla2[],'aux buscarv'!L$1,FALSE)</f>
        <v>AREA DE LA MUJER, GENERO Y DIVERSIDAD</v>
      </c>
      <c r="M2619" s="159" t="str">
        <f>VLOOKUP(Tabla14[[#This Row],[id]],Tabla2[],'aux buscarv'!M$1,FALSE)</f>
        <v>CALLE CENTENARIO 2180 Y CALLE PRIMERA JUNTA</v>
      </c>
      <c r="N2619" s="160" t="str">
        <f>VLOOKUP(Tabla14[[#This Row],[id]],Tabla2[],'aux buscarv'!N$1,FALSE)</f>
        <v>https://goo.gl/maps/sGx9Ky9ybX2vHxEb8</v>
      </c>
      <c r="O2619" t="s">
        <v>114</v>
      </c>
      <c r="P2619" s="161" t="s">
        <v>123</v>
      </c>
      <c r="Q2619" t="s">
        <v>111</v>
      </c>
      <c r="R2619" s="162">
        <v>92</v>
      </c>
    </row>
    <row r="2620" spans="1:18" x14ac:dyDescent="0.25">
      <c r="A2620" t="s">
        <v>1339</v>
      </c>
      <c r="B2620" s="158">
        <f>VLOOKUP(Tabla14[[#This Row],[id]],Tabla2[],'aux buscarv'!B$1,FALSE)</f>
        <v>45064</v>
      </c>
      <c r="C2620" s="159">
        <f>VLOOKUP(Tabla14[[#This Row],[id]],Tabla2[],'aux buscarv'!C$1,FALSE)</f>
        <v>18</v>
      </c>
      <c r="D2620" s="159">
        <f>VLOOKUP(Tabla14[[#This Row],[id]],Tabla2[],'aux buscarv'!D$1,FALSE)</f>
        <v>5</v>
      </c>
      <c r="E2620" s="159">
        <f>VLOOKUP(Tabla14[[#This Row],[id]],Tabla2[],'aux buscarv'!E$1,FALSE)</f>
        <v>2023</v>
      </c>
      <c r="F2620" s="159">
        <f>VLOOKUP(Tabla14[[#This Row],[id]],Tabla2[],'aux buscarv'!F$1,FALSE)</f>
        <v>21</v>
      </c>
      <c r="G2620" s="159" t="str">
        <f>VLOOKUP(Tabla14[[#This Row],[id]],Tabla2[],'aux buscarv'!G$1,FALSE)</f>
        <v>DAPPTE</v>
      </c>
      <c r="H2620" s="159" t="str">
        <f>VLOOKUP(Tabla14[[#This Row],[id]],Tabla2[],'aux buscarv'!H$1,FALSE)</f>
        <v>ENTRE RIOS</v>
      </c>
      <c r="I2620" s="159">
        <f>VLOOKUP(Tabla14[[#This Row],[id]],Tabla2[],'aux buscarv'!I$1,FALSE)</f>
        <v>119</v>
      </c>
      <c r="J2620" s="159" t="str">
        <f>VLOOKUP(Tabla14[[#This Row],[id]],Tabla2[],'aux buscarv'!J$1,FALSE)</f>
        <v>SAN JOSE</v>
      </c>
      <c r="K2620" s="159" t="str">
        <f>VLOOKUP(Tabla14[[#This Row],[id]],Tabla2[],'aux buscarv'!K$1,FALSE)</f>
        <v>SAN JOSE</v>
      </c>
      <c r="L2620" s="159" t="str">
        <f>VLOOKUP(Tabla14[[#This Row],[id]],Tabla2[],'aux buscarv'!L$1,FALSE)</f>
        <v>AREA DE LA MUJER, GENERO Y DIVERSIDAD</v>
      </c>
      <c r="M2620" s="159" t="str">
        <f>VLOOKUP(Tabla14[[#This Row],[id]],Tabla2[],'aux buscarv'!M$1,FALSE)</f>
        <v>CALLE CENTENARIO 2180 Y CALLE PRIMERA JUNTA</v>
      </c>
      <c r="N2620" s="160" t="str">
        <f>VLOOKUP(Tabla14[[#This Row],[id]],Tabla2[],'aux buscarv'!N$1,FALSE)</f>
        <v>https://goo.gl/maps/sGx9Ky9ybX2vHxEb8</v>
      </c>
      <c r="O2620" t="s">
        <v>144</v>
      </c>
      <c r="P2620" s="161" t="s">
        <v>145</v>
      </c>
      <c r="Q2620" t="s">
        <v>111</v>
      </c>
      <c r="R2620" s="162">
        <v>30</v>
      </c>
    </row>
    <row r="2621" spans="1:18" x14ac:dyDescent="0.25">
      <c r="A2621" t="s">
        <v>1339</v>
      </c>
      <c r="B2621" s="158">
        <f>VLOOKUP(Tabla14[[#This Row],[id]],Tabla2[],'aux buscarv'!B$1,FALSE)</f>
        <v>45064</v>
      </c>
      <c r="C2621" s="159">
        <f>VLOOKUP(Tabla14[[#This Row],[id]],Tabla2[],'aux buscarv'!C$1,FALSE)</f>
        <v>18</v>
      </c>
      <c r="D2621" s="159">
        <f>VLOOKUP(Tabla14[[#This Row],[id]],Tabla2[],'aux buscarv'!D$1,FALSE)</f>
        <v>5</v>
      </c>
      <c r="E2621" s="159">
        <f>VLOOKUP(Tabla14[[#This Row],[id]],Tabla2[],'aux buscarv'!E$1,FALSE)</f>
        <v>2023</v>
      </c>
      <c r="F2621" s="159">
        <f>VLOOKUP(Tabla14[[#This Row],[id]],Tabla2[],'aux buscarv'!F$1,FALSE)</f>
        <v>21</v>
      </c>
      <c r="G2621" s="159" t="str">
        <f>VLOOKUP(Tabla14[[#This Row],[id]],Tabla2[],'aux buscarv'!G$1,FALSE)</f>
        <v>DAPPTE</v>
      </c>
      <c r="H2621" s="159" t="str">
        <f>VLOOKUP(Tabla14[[#This Row],[id]],Tabla2[],'aux buscarv'!H$1,FALSE)</f>
        <v>ENTRE RIOS</v>
      </c>
      <c r="I2621" s="159">
        <f>VLOOKUP(Tabla14[[#This Row],[id]],Tabla2[],'aux buscarv'!I$1,FALSE)</f>
        <v>119</v>
      </c>
      <c r="J2621" s="159" t="str">
        <f>VLOOKUP(Tabla14[[#This Row],[id]],Tabla2[],'aux buscarv'!J$1,FALSE)</f>
        <v>SAN JOSE</v>
      </c>
      <c r="K2621" s="159" t="str">
        <f>VLOOKUP(Tabla14[[#This Row],[id]],Tabla2[],'aux buscarv'!K$1,FALSE)</f>
        <v>SAN JOSE</v>
      </c>
      <c r="L2621" s="159" t="str">
        <f>VLOOKUP(Tabla14[[#This Row],[id]],Tabla2[],'aux buscarv'!L$1,FALSE)</f>
        <v>AREA DE LA MUJER, GENERO Y DIVERSIDAD</v>
      </c>
      <c r="M2621" s="159" t="str">
        <f>VLOOKUP(Tabla14[[#This Row],[id]],Tabla2[],'aux buscarv'!M$1,FALSE)</f>
        <v>CALLE CENTENARIO 2180 Y CALLE PRIMERA JUNTA</v>
      </c>
      <c r="N2621" s="160" t="str">
        <f>VLOOKUP(Tabla14[[#This Row],[id]],Tabla2[],'aux buscarv'!N$1,FALSE)</f>
        <v>https://goo.gl/maps/sGx9Ky9ybX2vHxEb8</v>
      </c>
      <c r="O2621" t="s">
        <v>144</v>
      </c>
      <c r="P2621" s="161" t="s">
        <v>145</v>
      </c>
      <c r="Q2621" t="s">
        <v>146</v>
      </c>
      <c r="R2621" s="162">
        <v>120</v>
      </c>
    </row>
    <row r="2622" spans="1:18" x14ac:dyDescent="0.25">
      <c r="A2622" t="s">
        <v>1339</v>
      </c>
      <c r="B2622" s="158">
        <f>VLOOKUP(Tabla14[[#This Row],[id]],Tabla2[],'aux buscarv'!B$1,FALSE)</f>
        <v>45064</v>
      </c>
      <c r="C2622" s="159">
        <f>VLOOKUP(Tabla14[[#This Row],[id]],Tabla2[],'aux buscarv'!C$1,FALSE)</f>
        <v>18</v>
      </c>
      <c r="D2622" s="159">
        <f>VLOOKUP(Tabla14[[#This Row],[id]],Tabla2[],'aux buscarv'!D$1,FALSE)</f>
        <v>5</v>
      </c>
      <c r="E2622" s="159">
        <f>VLOOKUP(Tabla14[[#This Row],[id]],Tabla2[],'aux buscarv'!E$1,FALSE)</f>
        <v>2023</v>
      </c>
      <c r="F2622" s="159">
        <f>VLOOKUP(Tabla14[[#This Row],[id]],Tabla2[],'aux buscarv'!F$1,FALSE)</f>
        <v>21</v>
      </c>
      <c r="G2622" s="159" t="str">
        <f>VLOOKUP(Tabla14[[#This Row],[id]],Tabla2[],'aux buscarv'!G$1,FALSE)</f>
        <v>DAPPTE</v>
      </c>
      <c r="H2622" s="159" t="str">
        <f>VLOOKUP(Tabla14[[#This Row],[id]],Tabla2[],'aux buscarv'!H$1,FALSE)</f>
        <v>ENTRE RIOS</v>
      </c>
      <c r="I2622" s="159">
        <f>VLOOKUP(Tabla14[[#This Row],[id]],Tabla2[],'aux buscarv'!I$1,FALSE)</f>
        <v>119</v>
      </c>
      <c r="J2622" s="159" t="str">
        <f>VLOOKUP(Tabla14[[#This Row],[id]],Tabla2[],'aux buscarv'!J$1,FALSE)</f>
        <v>SAN JOSE</v>
      </c>
      <c r="K2622" s="159" t="str">
        <f>VLOOKUP(Tabla14[[#This Row],[id]],Tabla2[],'aux buscarv'!K$1,FALSE)</f>
        <v>SAN JOSE</v>
      </c>
      <c r="L2622" s="159" t="str">
        <f>VLOOKUP(Tabla14[[#This Row],[id]],Tabla2[],'aux buscarv'!L$1,FALSE)</f>
        <v>AREA DE LA MUJER, GENERO Y DIVERSIDAD</v>
      </c>
      <c r="M2622" s="159" t="str">
        <f>VLOOKUP(Tabla14[[#This Row],[id]],Tabla2[],'aux buscarv'!M$1,FALSE)</f>
        <v>CALLE CENTENARIO 2180 Y CALLE PRIMERA JUNTA</v>
      </c>
      <c r="N2622" s="160" t="str">
        <f>VLOOKUP(Tabla14[[#This Row],[id]],Tabla2[],'aux buscarv'!N$1,FALSE)</f>
        <v>https://goo.gl/maps/sGx9Ky9ybX2vHxEb8</v>
      </c>
      <c r="O2622" t="s">
        <v>151</v>
      </c>
      <c r="P2622" s="161" t="s">
        <v>151</v>
      </c>
      <c r="Q2622" t="s">
        <v>111</v>
      </c>
      <c r="R2622" s="162">
        <v>30</v>
      </c>
    </row>
    <row r="2623" spans="1:18" x14ac:dyDescent="0.25">
      <c r="A2623" t="s">
        <v>1339</v>
      </c>
      <c r="B2623" s="158">
        <f>VLOOKUP(Tabla14[[#This Row],[id]],Tabla2[],'aux buscarv'!B$1,FALSE)</f>
        <v>45064</v>
      </c>
      <c r="C2623" s="159">
        <f>VLOOKUP(Tabla14[[#This Row],[id]],Tabla2[],'aux buscarv'!C$1,FALSE)</f>
        <v>18</v>
      </c>
      <c r="D2623" s="159">
        <f>VLOOKUP(Tabla14[[#This Row],[id]],Tabla2[],'aux buscarv'!D$1,FALSE)</f>
        <v>5</v>
      </c>
      <c r="E2623" s="159">
        <f>VLOOKUP(Tabla14[[#This Row],[id]],Tabla2[],'aux buscarv'!E$1,FALSE)</f>
        <v>2023</v>
      </c>
      <c r="F2623" s="159">
        <f>VLOOKUP(Tabla14[[#This Row],[id]],Tabla2[],'aux buscarv'!F$1,FALSE)</f>
        <v>21</v>
      </c>
      <c r="G2623" s="159" t="str">
        <f>VLOOKUP(Tabla14[[#This Row],[id]],Tabla2[],'aux buscarv'!G$1,FALSE)</f>
        <v>DAPPTE</v>
      </c>
      <c r="H2623" s="159" t="str">
        <f>VLOOKUP(Tabla14[[#This Row],[id]],Tabla2[],'aux buscarv'!H$1,FALSE)</f>
        <v>ENTRE RIOS</v>
      </c>
      <c r="I2623" s="159">
        <f>VLOOKUP(Tabla14[[#This Row],[id]],Tabla2[],'aux buscarv'!I$1,FALSE)</f>
        <v>119</v>
      </c>
      <c r="J2623" s="159" t="str">
        <f>VLOOKUP(Tabla14[[#This Row],[id]],Tabla2[],'aux buscarv'!J$1,FALSE)</f>
        <v>SAN JOSE</v>
      </c>
      <c r="K2623" s="159" t="str">
        <f>VLOOKUP(Tabla14[[#This Row],[id]],Tabla2[],'aux buscarv'!K$1,FALSE)</f>
        <v>SAN JOSE</v>
      </c>
      <c r="L2623" s="159" t="str">
        <f>VLOOKUP(Tabla14[[#This Row],[id]],Tabla2[],'aux buscarv'!L$1,FALSE)</f>
        <v>AREA DE LA MUJER, GENERO Y DIVERSIDAD</v>
      </c>
      <c r="M2623" s="159" t="str">
        <f>VLOOKUP(Tabla14[[#This Row],[id]],Tabla2[],'aux buscarv'!M$1,FALSE)</f>
        <v>CALLE CENTENARIO 2180 Y CALLE PRIMERA JUNTA</v>
      </c>
      <c r="N2623" s="160" t="str">
        <f>VLOOKUP(Tabla14[[#This Row],[id]],Tabla2[],'aux buscarv'!N$1,FALSE)</f>
        <v>https://goo.gl/maps/sGx9Ky9ybX2vHxEb8</v>
      </c>
      <c r="O2623" t="s">
        <v>151</v>
      </c>
      <c r="P2623" s="161" t="s">
        <v>151</v>
      </c>
      <c r="Q2623" t="s">
        <v>142</v>
      </c>
      <c r="R2623" s="162">
        <v>60</v>
      </c>
    </row>
    <row r="2624" spans="1:18" x14ac:dyDescent="0.25">
      <c r="A2624" t="s">
        <v>1356</v>
      </c>
      <c r="B2624" s="158">
        <f>VLOOKUP(Tabla14[[#This Row],[id]],Tabla2[],'aux buscarv'!B$1,FALSE)</f>
        <v>45064</v>
      </c>
      <c r="C2624" s="159">
        <f>VLOOKUP(Tabla14[[#This Row],[id]],Tabla2[],'aux buscarv'!C$1,FALSE)</f>
        <v>18</v>
      </c>
      <c r="D2624" s="159">
        <f>VLOOKUP(Tabla14[[#This Row],[id]],Tabla2[],'aux buscarv'!D$1,FALSE)</f>
        <v>5</v>
      </c>
      <c r="E2624" s="159">
        <f>VLOOKUP(Tabla14[[#This Row],[id]],Tabla2[],'aux buscarv'!E$1,FALSE)</f>
        <v>2023</v>
      </c>
      <c r="F2624" s="159">
        <f>VLOOKUP(Tabla14[[#This Row],[id]],Tabla2[],'aux buscarv'!F$1,FALSE)</f>
        <v>21</v>
      </c>
      <c r="G2624" s="159" t="str">
        <f>VLOOKUP(Tabla14[[#This Row],[id]],Tabla2[],'aux buscarv'!G$1,FALSE)</f>
        <v>DAPPTE</v>
      </c>
      <c r="H2624" s="159" t="str">
        <f>VLOOKUP(Tabla14[[#This Row],[id]],Tabla2[],'aux buscarv'!H$1,FALSE)</f>
        <v>BUENOS AIRES</v>
      </c>
      <c r="I2624" s="159">
        <f>VLOOKUP(Tabla14[[#This Row],[id]],Tabla2[],'aux buscarv'!I$1,FALSE)</f>
        <v>122</v>
      </c>
      <c r="J2624" s="159" t="str">
        <f>VLOOKUP(Tabla14[[#This Row],[id]],Tabla2[],'aux buscarv'!J$1,FALSE)</f>
        <v>QUILMES</v>
      </c>
      <c r="K2624" s="159" t="str">
        <f>VLOOKUP(Tabla14[[#This Row],[id]],Tabla2[],'aux buscarv'!K$1,FALSE)</f>
        <v>QUILMES OESTE</v>
      </c>
      <c r="L2624" s="159" t="str">
        <f>VLOOKUP(Tabla14[[#This Row],[id]],Tabla2[],'aux buscarv'!L$1,FALSE)</f>
        <v>JARDIN MANUELITAS</v>
      </c>
      <c r="M2624" s="159" t="str">
        <f>VLOOKUP(Tabla14[[#This Row],[id]],Tabla2[],'aux buscarv'!M$1,FALSE)</f>
        <v>CALLE 893 N° 1532 ENTRE809 Y 810</v>
      </c>
      <c r="N2624" s="160" t="str">
        <f>VLOOKUP(Tabla14[[#This Row],[id]],Tabla2[],'aux buscarv'!N$1,FALSE)</f>
        <v>https://goo.gl/maps/K12SUWzYXEagkN2x9</v>
      </c>
      <c r="O2624" t="s">
        <v>109</v>
      </c>
      <c r="P2624" s="161" t="s">
        <v>110</v>
      </c>
      <c r="Q2624" t="s">
        <v>111</v>
      </c>
      <c r="R2624" s="162">
        <v>55</v>
      </c>
    </row>
    <row r="2625" spans="1:18" x14ac:dyDescent="0.25">
      <c r="A2625" t="s">
        <v>1356</v>
      </c>
      <c r="B2625" s="158">
        <f>VLOOKUP(Tabla14[[#This Row],[id]],Tabla2[],'aux buscarv'!B$1,FALSE)</f>
        <v>45064</v>
      </c>
      <c r="C2625" s="159">
        <f>VLOOKUP(Tabla14[[#This Row],[id]],Tabla2[],'aux buscarv'!C$1,FALSE)</f>
        <v>18</v>
      </c>
      <c r="D2625" s="159">
        <f>VLOOKUP(Tabla14[[#This Row],[id]],Tabla2[],'aux buscarv'!D$1,FALSE)</f>
        <v>5</v>
      </c>
      <c r="E2625" s="159">
        <f>VLOOKUP(Tabla14[[#This Row],[id]],Tabla2[],'aux buscarv'!E$1,FALSE)</f>
        <v>2023</v>
      </c>
      <c r="F2625" s="159">
        <f>VLOOKUP(Tabla14[[#This Row],[id]],Tabla2[],'aux buscarv'!F$1,FALSE)</f>
        <v>21</v>
      </c>
      <c r="G2625" s="159" t="str">
        <f>VLOOKUP(Tabla14[[#This Row],[id]],Tabla2[],'aux buscarv'!G$1,FALSE)</f>
        <v>DAPPTE</v>
      </c>
      <c r="H2625" s="159" t="str">
        <f>VLOOKUP(Tabla14[[#This Row],[id]],Tabla2[],'aux buscarv'!H$1,FALSE)</f>
        <v>BUENOS AIRES</v>
      </c>
      <c r="I2625" s="159">
        <f>VLOOKUP(Tabla14[[#This Row],[id]],Tabla2[],'aux buscarv'!I$1,FALSE)</f>
        <v>122</v>
      </c>
      <c r="J2625" s="159" t="str">
        <f>VLOOKUP(Tabla14[[#This Row],[id]],Tabla2[],'aux buscarv'!J$1,FALSE)</f>
        <v>QUILMES</v>
      </c>
      <c r="K2625" s="159" t="str">
        <f>VLOOKUP(Tabla14[[#This Row],[id]],Tabla2[],'aux buscarv'!K$1,FALSE)</f>
        <v>QUILMES OESTE</v>
      </c>
      <c r="L2625" s="159" t="str">
        <f>VLOOKUP(Tabla14[[#This Row],[id]],Tabla2[],'aux buscarv'!L$1,FALSE)</f>
        <v>JARDIN MANUELITAS</v>
      </c>
      <c r="M2625" s="159" t="str">
        <f>VLOOKUP(Tabla14[[#This Row],[id]],Tabla2[],'aux buscarv'!M$1,FALSE)</f>
        <v>CALLE 893 N° 1532 ENTRE809 Y 810</v>
      </c>
      <c r="N2625" s="160" t="str">
        <f>VLOOKUP(Tabla14[[#This Row],[id]],Tabla2[],'aux buscarv'!N$1,FALSE)</f>
        <v>https://goo.gl/maps/K12SUWzYXEagkN2x9</v>
      </c>
      <c r="O2625" t="s">
        <v>109</v>
      </c>
      <c r="P2625" s="161" t="s">
        <v>110</v>
      </c>
      <c r="Q2625" t="s">
        <v>112</v>
      </c>
      <c r="R2625" s="162">
        <v>147</v>
      </c>
    </row>
    <row r="2626" spans="1:18" x14ac:dyDescent="0.25">
      <c r="A2626" t="s">
        <v>1356</v>
      </c>
      <c r="B2626" s="158">
        <f>VLOOKUP(Tabla14[[#This Row],[id]],Tabla2[],'aux buscarv'!B$1,FALSE)</f>
        <v>45064</v>
      </c>
      <c r="C2626" s="159">
        <f>VLOOKUP(Tabla14[[#This Row],[id]],Tabla2[],'aux buscarv'!C$1,FALSE)</f>
        <v>18</v>
      </c>
      <c r="D2626" s="159">
        <f>VLOOKUP(Tabla14[[#This Row],[id]],Tabla2[],'aux buscarv'!D$1,FALSE)</f>
        <v>5</v>
      </c>
      <c r="E2626" s="159">
        <f>VLOOKUP(Tabla14[[#This Row],[id]],Tabla2[],'aux buscarv'!E$1,FALSE)</f>
        <v>2023</v>
      </c>
      <c r="F2626" s="159">
        <f>VLOOKUP(Tabla14[[#This Row],[id]],Tabla2[],'aux buscarv'!F$1,FALSE)</f>
        <v>21</v>
      </c>
      <c r="G2626" s="159" t="str">
        <f>VLOOKUP(Tabla14[[#This Row],[id]],Tabla2[],'aux buscarv'!G$1,FALSE)</f>
        <v>DAPPTE</v>
      </c>
      <c r="H2626" s="159" t="str">
        <f>VLOOKUP(Tabla14[[#This Row],[id]],Tabla2[],'aux buscarv'!H$1,FALSE)</f>
        <v>BUENOS AIRES</v>
      </c>
      <c r="I2626" s="159">
        <f>VLOOKUP(Tabla14[[#This Row],[id]],Tabla2[],'aux buscarv'!I$1,FALSE)</f>
        <v>122</v>
      </c>
      <c r="J2626" s="159" t="str">
        <f>VLOOKUP(Tabla14[[#This Row],[id]],Tabla2[],'aux buscarv'!J$1,FALSE)</f>
        <v>QUILMES</v>
      </c>
      <c r="K2626" s="159" t="str">
        <f>VLOOKUP(Tabla14[[#This Row],[id]],Tabla2[],'aux buscarv'!K$1,FALSE)</f>
        <v>QUILMES OESTE</v>
      </c>
      <c r="L2626" s="159" t="str">
        <f>VLOOKUP(Tabla14[[#This Row],[id]],Tabla2[],'aux buscarv'!L$1,FALSE)</f>
        <v>JARDIN MANUELITAS</v>
      </c>
      <c r="M2626" s="159" t="str">
        <f>VLOOKUP(Tabla14[[#This Row],[id]],Tabla2[],'aux buscarv'!M$1,FALSE)</f>
        <v>CALLE 893 N° 1532 ENTRE809 Y 810</v>
      </c>
      <c r="N2626" s="160" t="str">
        <f>VLOOKUP(Tabla14[[#This Row],[id]],Tabla2[],'aux buscarv'!N$1,FALSE)</f>
        <v>https://goo.gl/maps/K12SUWzYXEagkN2x9</v>
      </c>
      <c r="O2626" t="s">
        <v>109</v>
      </c>
      <c r="P2626" s="161" t="s">
        <v>110</v>
      </c>
      <c r="Q2626" t="s">
        <v>120</v>
      </c>
      <c r="R2626" s="162">
        <v>4</v>
      </c>
    </row>
    <row r="2627" spans="1:18" x14ac:dyDescent="0.25">
      <c r="A2627" t="s">
        <v>1356</v>
      </c>
      <c r="B2627" s="158">
        <f>VLOOKUP(Tabla14[[#This Row],[id]],Tabla2[],'aux buscarv'!B$1,FALSE)</f>
        <v>45064</v>
      </c>
      <c r="C2627" s="159">
        <f>VLOOKUP(Tabla14[[#This Row],[id]],Tabla2[],'aux buscarv'!C$1,FALSE)</f>
        <v>18</v>
      </c>
      <c r="D2627" s="159">
        <f>VLOOKUP(Tabla14[[#This Row],[id]],Tabla2[],'aux buscarv'!D$1,FALSE)</f>
        <v>5</v>
      </c>
      <c r="E2627" s="159">
        <f>VLOOKUP(Tabla14[[#This Row],[id]],Tabla2[],'aux buscarv'!E$1,FALSE)</f>
        <v>2023</v>
      </c>
      <c r="F2627" s="159">
        <f>VLOOKUP(Tabla14[[#This Row],[id]],Tabla2[],'aux buscarv'!F$1,FALSE)</f>
        <v>21</v>
      </c>
      <c r="G2627" s="159" t="str">
        <f>VLOOKUP(Tabla14[[#This Row],[id]],Tabla2[],'aux buscarv'!G$1,FALSE)</f>
        <v>DAPPTE</v>
      </c>
      <c r="H2627" s="159" t="str">
        <f>VLOOKUP(Tabla14[[#This Row],[id]],Tabla2[],'aux buscarv'!H$1,FALSE)</f>
        <v>BUENOS AIRES</v>
      </c>
      <c r="I2627" s="159">
        <f>VLOOKUP(Tabla14[[#This Row],[id]],Tabla2[],'aux buscarv'!I$1,FALSE)</f>
        <v>122</v>
      </c>
      <c r="J2627" s="159" t="str">
        <f>VLOOKUP(Tabla14[[#This Row],[id]],Tabla2[],'aux buscarv'!J$1,FALSE)</f>
        <v>QUILMES</v>
      </c>
      <c r="K2627" s="159" t="str">
        <f>VLOOKUP(Tabla14[[#This Row],[id]],Tabla2[],'aux buscarv'!K$1,FALSE)</f>
        <v>QUILMES OESTE</v>
      </c>
      <c r="L2627" s="159" t="str">
        <f>VLOOKUP(Tabla14[[#This Row],[id]],Tabla2[],'aux buscarv'!L$1,FALSE)</f>
        <v>JARDIN MANUELITAS</v>
      </c>
      <c r="M2627" s="159" t="str">
        <f>VLOOKUP(Tabla14[[#This Row],[id]],Tabla2[],'aux buscarv'!M$1,FALSE)</f>
        <v>CALLE 893 N° 1532 ENTRE809 Y 810</v>
      </c>
      <c r="N2627" s="160" t="str">
        <f>VLOOKUP(Tabla14[[#This Row],[id]],Tabla2[],'aux buscarv'!N$1,FALSE)</f>
        <v>https://goo.gl/maps/K12SUWzYXEagkN2x9</v>
      </c>
      <c r="O2627" t="s">
        <v>109</v>
      </c>
      <c r="P2627" s="161" t="s">
        <v>113</v>
      </c>
      <c r="Q2627" t="s">
        <v>112</v>
      </c>
      <c r="R2627" s="162">
        <v>23</v>
      </c>
    </row>
    <row r="2628" spans="1:18" x14ac:dyDescent="0.25">
      <c r="A2628" t="s">
        <v>1356</v>
      </c>
      <c r="B2628" s="158">
        <f>VLOOKUP(Tabla14[[#This Row],[id]],Tabla2[],'aux buscarv'!B$1,FALSE)</f>
        <v>45064</v>
      </c>
      <c r="C2628" s="159">
        <f>VLOOKUP(Tabla14[[#This Row],[id]],Tabla2[],'aux buscarv'!C$1,FALSE)</f>
        <v>18</v>
      </c>
      <c r="D2628" s="159">
        <f>VLOOKUP(Tabla14[[#This Row],[id]],Tabla2[],'aux buscarv'!D$1,FALSE)</f>
        <v>5</v>
      </c>
      <c r="E2628" s="159">
        <f>VLOOKUP(Tabla14[[#This Row],[id]],Tabla2[],'aux buscarv'!E$1,FALSE)</f>
        <v>2023</v>
      </c>
      <c r="F2628" s="159">
        <f>VLOOKUP(Tabla14[[#This Row],[id]],Tabla2[],'aux buscarv'!F$1,FALSE)</f>
        <v>21</v>
      </c>
      <c r="G2628" s="159" t="str">
        <f>VLOOKUP(Tabla14[[#This Row],[id]],Tabla2[],'aux buscarv'!G$1,FALSE)</f>
        <v>DAPPTE</v>
      </c>
      <c r="H2628" s="159" t="str">
        <f>VLOOKUP(Tabla14[[#This Row],[id]],Tabla2[],'aux buscarv'!H$1,FALSE)</f>
        <v>BUENOS AIRES</v>
      </c>
      <c r="I2628" s="159">
        <f>VLOOKUP(Tabla14[[#This Row],[id]],Tabla2[],'aux buscarv'!I$1,FALSE)</f>
        <v>122</v>
      </c>
      <c r="J2628" s="159" t="str">
        <f>VLOOKUP(Tabla14[[#This Row],[id]],Tabla2[],'aux buscarv'!J$1,FALSE)</f>
        <v>QUILMES</v>
      </c>
      <c r="K2628" s="159" t="str">
        <f>VLOOKUP(Tabla14[[#This Row],[id]],Tabla2[],'aux buscarv'!K$1,FALSE)</f>
        <v>QUILMES OESTE</v>
      </c>
      <c r="L2628" s="159" t="str">
        <f>VLOOKUP(Tabla14[[#This Row],[id]],Tabla2[],'aux buscarv'!L$1,FALSE)</f>
        <v>JARDIN MANUELITAS</v>
      </c>
      <c r="M2628" s="159" t="str">
        <f>VLOOKUP(Tabla14[[#This Row],[id]],Tabla2[],'aux buscarv'!M$1,FALSE)</f>
        <v>CALLE 893 N° 1532 ENTRE809 Y 810</v>
      </c>
      <c r="N2628" s="160" t="str">
        <f>VLOOKUP(Tabla14[[#This Row],[id]],Tabla2[],'aux buscarv'!N$1,FALSE)</f>
        <v>https://goo.gl/maps/K12SUWzYXEagkN2x9</v>
      </c>
      <c r="O2628" t="s">
        <v>114</v>
      </c>
      <c r="P2628" s="161" t="s">
        <v>115</v>
      </c>
      <c r="Q2628" t="s">
        <v>111</v>
      </c>
      <c r="R2628" s="162">
        <v>26</v>
      </c>
    </row>
    <row r="2629" spans="1:18" x14ac:dyDescent="0.25">
      <c r="A2629" t="s">
        <v>1356</v>
      </c>
      <c r="B2629" s="158">
        <f>VLOOKUP(Tabla14[[#This Row],[id]],Tabla2[],'aux buscarv'!B$1,FALSE)</f>
        <v>45064</v>
      </c>
      <c r="C2629" s="159">
        <f>VLOOKUP(Tabla14[[#This Row],[id]],Tabla2[],'aux buscarv'!C$1,FALSE)</f>
        <v>18</v>
      </c>
      <c r="D2629" s="159">
        <f>VLOOKUP(Tabla14[[#This Row],[id]],Tabla2[],'aux buscarv'!D$1,FALSE)</f>
        <v>5</v>
      </c>
      <c r="E2629" s="159">
        <f>VLOOKUP(Tabla14[[#This Row],[id]],Tabla2[],'aux buscarv'!E$1,FALSE)</f>
        <v>2023</v>
      </c>
      <c r="F2629" s="159">
        <f>VLOOKUP(Tabla14[[#This Row],[id]],Tabla2[],'aux buscarv'!F$1,FALSE)</f>
        <v>21</v>
      </c>
      <c r="G2629" s="159" t="str">
        <f>VLOOKUP(Tabla14[[#This Row],[id]],Tabla2[],'aux buscarv'!G$1,FALSE)</f>
        <v>DAPPTE</v>
      </c>
      <c r="H2629" s="159" t="str">
        <f>VLOOKUP(Tabla14[[#This Row],[id]],Tabla2[],'aux buscarv'!H$1,FALSE)</f>
        <v>BUENOS AIRES</v>
      </c>
      <c r="I2629" s="159">
        <f>VLOOKUP(Tabla14[[#This Row],[id]],Tabla2[],'aux buscarv'!I$1,FALSE)</f>
        <v>122</v>
      </c>
      <c r="J2629" s="159" t="str">
        <f>VLOOKUP(Tabla14[[#This Row],[id]],Tabla2[],'aux buscarv'!J$1,FALSE)</f>
        <v>QUILMES</v>
      </c>
      <c r="K2629" s="159" t="str">
        <f>VLOOKUP(Tabla14[[#This Row],[id]],Tabla2[],'aux buscarv'!K$1,FALSE)</f>
        <v>QUILMES OESTE</v>
      </c>
      <c r="L2629" s="159" t="str">
        <f>VLOOKUP(Tabla14[[#This Row],[id]],Tabla2[],'aux buscarv'!L$1,FALSE)</f>
        <v>JARDIN MANUELITAS</v>
      </c>
      <c r="M2629" s="159" t="str">
        <f>VLOOKUP(Tabla14[[#This Row],[id]],Tabla2[],'aux buscarv'!M$1,FALSE)</f>
        <v>CALLE 893 N° 1532 ENTRE809 Y 810</v>
      </c>
      <c r="N2629" s="160" t="str">
        <f>VLOOKUP(Tabla14[[#This Row],[id]],Tabla2[],'aux buscarv'!N$1,FALSE)</f>
        <v>https://goo.gl/maps/K12SUWzYXEagkN2x9</v>
      </c>
      <c r="O2629" t="s">
        <v>114</v>
      </c>
      <c r="P2629" s="161" t="s">
        <v>123</v>
      </c>
      <c r="Q2629" t="s">
        <v>124</v>
      </c>
      <c r="R2629" s="162">
        <v>3</v>
      </c>
    </row>
    <row r="2630" spans="1:18" x14ac:dyDescent="0.25">
      <c r="A2630" t="s">
        <v>1356</v>
      </c>
      <c r="B2630" s="158">
        <f>VLOOKUP(Tabla14[[#This Row],[id]],Tabla2[],'aux buscarv'!B$1,FALSE)</f>
        <v>45064</v>
      </c>
      <c r="C2630" s="159">
        <f>VLOOKUP(Tabla14[[#This Row],[id]],Tabla2[],'aux buscarv'!C$1,FALSE)</f>
        <v>18</v>
      </c>
      <c r="D2630" s="159">
        <f>VLOOKUP(Tabla14[[#This Row],[id]],Tabla2[],'aux buscarv'!D$1,FALSE)</f>
        <v>5</v>
      </c>
      <c r="E2630" s="159">
        <f>VLOOKUP(Tabla14[[#This Row],[id]],Tabla2[],'aux buscarv'!E$1,FALSE)</f>
        <v>2023</v>
      </c>
      <c r="F2630" s="159">
        <f>VLOOKUP(Tabla14[[#This Row],[id]],Tabla2[],'aux buscarv'!F$1,FALSE)</f>
        <v>21</v>
      </c>
      <c r="G2630" s="159" t="str">
        <f>VLOOKUP(Tabla14[[#This Row],[id]],Tabla2[],'aux buscarv'!G$1,FALSE)</f>
        <v>DAPPTE</v>
      </c>
      <c r="H2630" s="159" t="str">
        <f>VLOOKUP(Tabla14[[#This Row],[id]],Tabla2[],'aux buscarv'!H$1,FALSE)</f>
        <v>BUENOS AIRES</v>
      </c>
      <c r="I2630" s="159">
        <f>VLOOKUP(Tabla14[[#This Row],[id]],Tabla2[],'aux buscarv'!I$1,FALSE)</f>
        <v>122</v>
      </c>
      <c r="J2630" s="159" t="str">
        <f>VLOOKUP(Tabla14[[#This Row],[id]],Tabla2[],'aux buscarv'!J$1,FALSE)</f>
        <v>QUILMES</v>
      </c>
      <c r="K2630" s="159" t="str">
        <f>VLOOKUP(Tabla14[[#This Row],[id]],Tabla2[],'aux buscarv'!K$1,FALSE)</f>
        <v>QUILMES OESTE</v>
      </c>
      <c r="L2630" s="159" t="str">
        <f>VLOOKUP(Tabla14[[#This Row],[id]],Tabla2[],'aux buscarv'!L$1,FALSE)</f>
        <v>JARDIN MANUELITAS</v>
      </c>
      <c r="M2630" s="159" t="str">
        <f>VLOOKUP(Tabla14[[#This Row],[id]],Tabla2[],'aux buscarv'!M$1,FALSE)</f>
        <v>CALLE 893 N° 1532 ENTRE809 Y 810</v>
      </c>
      <c r="N2630" s="160" t="str">
        <f>VLOOKUP(Tabla14[[#This Row],[id]],Tabla2[],'aux buscarv'!N$1,FALSE)</f>
        <v>https://goo.gl/maps/K12SUWzYXEagkN2x9</v>
      </c>
      <c r="O2630" t="s">
        <v>114</v>
      </c>
      <c r="P2630" s="161" t="s">
        <v>123</v>
      </c>
      <c r="Q2630" t="s">
        <v>111</v>
      </c>
      <c r="R2630" s="162">
        <v>48</v>
      </c>
    </row>
    <row r="2631" spans="1:18" x14ac:dyDescent="0.25">
      <c r="A2631" t="s">
        <v>1329</v>
      </c>
      <c r="B2631" s="158">
        <f>VLOOKUP(Tabla14[[#This Row],[id]],Tabla2[],'aux buscarv'!B$1,FALSE)</f>
        <v>45064</v>
      </c>
      <c r="C2631" s="159">
        <f>VLOOKUP(Tabla14[[#This Row],[id]],Tabla2[],'aux buscarv'!C$1,FALSE)</f>
        <v>18</v>
      </c>
      <c r="D2631" s="159">
        <f>VLOOKUP(Tabla14[[#This Row],[id]],Tabla2[],'aux buscarv'!D$1,FALSE)</f>
        <v>5</v>
      </c>
      <c r="E2631" s="159">
        <f>VLOOKUP(Tabla14[[#This Row],[id]],Tabla2[],'aux buscarv'!E$1,FALSE)</f>
        <v>2023</v>
      </c>
      <c r="F2631" s="159">
        <f>VLOOKUP(Tabla14[[#This Row],[id]],Tabla2[],'aux buscarv'!F$1,FALSE)</f>
        <v>21</v>
      </c>
      <c r="G2631" s="159" t="str">
        <f>VLOOKUP(Tabla14[[#This Row],[id]],Tabla2[],'aux buscarv'!G$1,FALSE)</f>
        <v>ESTAR</v>
      </c>
      <c r="H2631" s="159" t="str">
        <f>VLOOKUP(Tabla14[[#This Row],[id]],Tabla2[],'aux buscarv'!H$1,FALSE)</f>
        <v>BUENOS AIRES</v>
      </c>
      <c r="I2631" s="159">
        <f>VLOOKUP(Tabla14[[#This Row],[id]],Tabla2[],'aux buscarv'!I$1,FALSE)</f>
        <v>118</v>
      </c>
      <c r="J2631" s="159" t="str">
        <f>VLOOKUP(Tabla14[[#This Row],[id]],Tabla2[],'aux buscarv'!J$1,FALSE)</f>
        <v>FLORENCIO VARELA</v>
      </c>
      <c r="K2631" s="159" t="str">
        <f>VLOOKUP(Tabla14[[#This Row],[id]],Tabla2[],'aux buscarv'!K$1,FALSE)</f>
        <v>ESTANISLAO SEVERO ZEBALLOS</v>
      </c>
      <c r="L2631" s="159" t="str">
        <f>VLOOKUP(Tabla14[[#This Row],[id]],Tabla2[],'aux buscarv'!L$1,FALSE)</f>
        <v>CLUB JORGE NEWBERY</v>
      </c>
      <c r="M2631" s="159" t="str">
        <f>VLOOKUP(Tabla14[[#This Row],[id]],Tabla2[],'aux buscarv'!M$1,FALSE)</f>
        <v>NEUQUEN (CALLE 170) Y ALFONSINA STORNI</v>
      </c>
      <c r="N2631" s="160" t="str">
        <f>VLOOKUP(Tabla14[[#This Row],[id]],Tabla2[],'aux buscarv'!N$1,FALSE)</f>
        <v>https://goo.gl/maps/uz5V98fNAc24tuiM9</v>
      </c>
      <c r="O2631" t="s">
        <v>109</v>
      </c>
      <c r="P2631" s="161" t="s">
        <v>110</v>
      </c>
      <c r="Q2631" t="s">
        <v>111</v>
      </c>
      <c r="R2631" s="162">
        <v>60</v>
      </c>
    </row>
    <row r="2632" spans="1:18" x14ac:dyDescent="0.25">
      <c r="A2632" t="s">
        <v>1329</v>
      </c>
      <c r="B2632" s="158">
        <f>VLOOKUP(Tabla14[[#This Row],[id]],Tabla2[],'aux buscarv'!B$1,FALSE)</f>
        <v>45064</v>
      </c>
      <c r="C2632" s="159">
        <f>VLOOKUP(Tabla14[[#This Row],[id]],Tabla2[],'aux buscarv'!C$1,FALSE)</f>
        <v>18</v>
      </c>
      <c r="D2632" s="159">
        <f>VLOOKUP(Tabla14[[#This Row],[id]],Tabla2[],'aux buscarv'!D$1,FALSE)</f>
        <v>5</v>
      </c>
      <c r="E2632" s="159">
        <f>VLOOKUP(Tabla14[[#This Row],[id]],Tabla2[],'aux buscarv'!E$1,FALSE)</f>
        <v>2023</v>
      </c>
      <c r="F2632" s="159">
        <f>VLOOKUP(Tabla14[[#This Row],[id]],Tabla2[],'aux buscarv'!F$1,FALSE)</f>
        <v>21</v>
      </c>
      <c r="G2632" s="159" t="str">
        <f>VLOOKUP(Tabla14[[#This Row],[id]],Tabla2[],'aux buscarv'!G$1,FALSE)</f>
        <v>ESTAR</v>
      </c>
      <c r="H2632" s="159" t="str">
        <f>VLOOKUP(Tabla14[[#This Row],[id]],Tabla2[],'aux buscarv'!H$1,FALSE)</f>
        <v>BUENOS AIRES</v>
      </c>
      <c r="I2632" s="159">
        <f>VLOOKUP(Tabla14[[#This Row],[id]],Tabla2[],'aux buscarv'!I$1,FALSE)</f>
        <v>118</v>
      </c>
      <c r="J2632" s="159" t="str">
        <f>VLOOKUP(Tabla14[[#This Row],[id]],Tabla2[],'aux buscarv'!J$1,FALSE)</f>
        <v>FLORENCIO VARELA</v>
      </c>
      <c r="K2632" s="159" t="str">
        <f>VLOOKUP(Tabla14[[#This Row],[id]],Tabla2[],'aux buscarv'!K$1,FALSE)</f>
        <v>ESTANISLAO SEVERO ZEBALLOS</v>
      </c>
      <c r="L2632" s="159" t="str">
        <f>VLOOKUP(Tabla14[[#This Row],[id]],Tabla2[],'aux buscarv'!L$1,FALSE)</f>
        <v>CLUB JORGE NEWBERY</v>
      </c>
      <c r="M2632" s="159" t="str">
        <f>VLOOKUP(Tabla14[[#This Row],[id]],Tabla2[],'aux buscarv'!M$1,FALSE)</f>
        <v>NEUQUEN (CALLE 170) Y ALFONSINA STORNI</v>
      </c>
      <c r="N2632" s="160" t="str">
        <f>VLOOKUP(Tabla14[[#This Row],[id]],Tabla2[],'aux buscarv'!N$1,FALSE)</f>
        <v>https://goo.gl/maps/uz5V98fNAc24tuiM9</v>
      </c>
      <c r="O2632" t="s">
        <v>109</v>
      </c>
      <c r="P2632" s="161" t="s">
        <v>110</v>
      </c>
      <c r="Q2632" t="s">
        <v>112</v>
      </c>
      <c r="R2632" s="162">
        <v>106</v>
      </c>
    </row>
    <row r="2633" spans="1:18" x14ac:dyDescent="0.25">
      <c r="A2633" t="s">
        <v>1329</v>
      </c>
      <c r="B2633" s="158">
        <f>VLOOKUP(Tabla14[[#This Row],[id]],Tabla2[],'aux buscarv'!B$1,FALSE)</f>
        <v>45064</v>
      </c>
      <c r="C2633" s="159">
        <f>VLOOKUP(Tabla14[[#This Row],[id]],Tabla2[],'aux buscarv'!C$1,FALSE)</f>
        <v>18</v>
      </c>
      <c r="D2633" s="159">
        <f>VLOOKUP(Tabla14[[#This Row],[id]],Tabla2[],'aux buscarv'!D$1,FALSE)</f>
        <v>5</v>
      </c>
      <c r="E2633" s="159">
        <f>VLOOKUP(Tabla14[[#This Row],[id]],Tabla2[],'aux buscarv'!E$1,FALSE)</f>
        <v>2023</v>
      </c>
      <c r="F2633" s="159">
        <f>VLOOKUP(Tabla14[[#This Row],[id]],Tabla2[],'aux buscarv'!F$1,FALSE)</f>
        <v>21</v>
      </c>
      <c r="G2633" s="159" t="str">
        <f>VLOOKUP(Tabla14[[#This Row],[id]],Tabla2[],'aux buscarv'!G$1,FALSE)</f>
        <v>ESTAR</v>
      </c>
      <c r="H2633" s="159" t="str">
        <f>VLOOKUP(Tabla14[[#This Row],[id]],Tabla2[],'aux buscarv'!H$1,FALSE)</f>
        <v>BUENOS AIRES</v>
      </c>
      <c r="I2633" s="159">
        <f>VLOOKUP(Tabla14[[#This Row],[id]],Tabla2[],'aux buscarv'!I$1,FALSE)</f>
        <v>118</v>
      </c>
      <c r="J2633" s="159" t="str">
        <f>VLOOKUP(Tabla14[[#This Row],[id]],Tabla2[],'aux buscarv'!J$1,FALSE)</f>
        <v>FLORENCIO VARELA</v>
      </c>
      <c r="K2633" s="159" t="str">
        <f>VLOOKUP(Tabla14[[#This Row],[id]],Tabla2[],'aux buscarv'!K$1,FALSE)</f>
        <v>ESTANISLAO SEVERO ZEBALLOS</v>
      </c>
      <c r="L2633" s="159" t="str">
        <f>VLOOKUP(Tabla14[[#This Row],[id]],Tabla2[],'aux buscarv'!L$1,FALSE)</f>
        <v>CLUB JORGE NEWBERY</v>
      </c>
      <c r="M2633" s="159" t="str">
        <f>VLOOKUP(Tabla14[[#This Row],[id]],Tabla2[],'aux buscarv'!M$1,FALSE)</f>
        <v>NEUQUEN (CALLE 170) Y ALFONSINA STORNI</v>
      </c>
      <c r="N2633" s="160" t="str">
        <f>VLOOKUP(Tabla14[[#This Row],[id]],Tabla2[],'aux buscarv'!N$1,FALSE)</f>
        <v>https://goo.gl/maps/uz5V98fNAc24tuiM9</v>
      </c>
      <c r="O2633" t="s">
        <v>109</v>
      </c>
      <c r="P2633" s="161" t="s">
        <v>110</v>
      </c>
      <c r="Q2633" t="s">
        <v>120</v>
      </c>
      <c r="R2633" s="162">
        <v>16</v>
      </c>
    </row>
    <row r="2634" spans="1:18" x14ac:dyDescent="0.25">
      <c r="A2634" t="s">
        <v>1329</v>
      </c>
      <c r="B2634" s="158">
        <f>VLOOKUP(Tabla14[[#This Row],[id]],Tabla2[],'aux buscarv'!B$1,FALSE)</f>
        <v>45064</v>
      </c>
      <c r="C2634" s="159">
        <f>VLOOKUP(Tabla14[[#This Row],[id]],Tabla2[],'aux buscarv'!C$1,FALSE)</f>
        <v>18</v>
      </c>
      <c r="D2634" s="159">
        <f>VLOOKUP(Tabla14[[#This Row],[id]],Tabla2[],'aux buscarv'!D$1,FALSE)</f>
        <v>5</v>
      </c>
      <c r="E2634" s="159">
        <f>VLOOKUP(Tabla14[[#This Row],[id]],Tabla2[],'aux buscarv'!E$1,FALSE)</f>
        <v>2023</v>
      </c>
      <c r="F2634" s="159">
        <f>VLOOKUP(Tabla14[[#This Row],[id]],Tabla2[],'aux buscarv'!F$1,FALSE)</f>
        <v>21</v>
      </c>
      <c r="G2634" s="159" t="str">
        <f>VLOOKUP(Tabla14[[#This Row],[id]],Tabla2[],'aux buscarv'!G$1,FALSE)</f>
        <v>ESTAR</v>
      </c>
      <c r="H2634" s="159" t="str">
        <f>VLOOKUP(Tabla14[[#This Row],[id]],Tabla2[],'aux buscarv'!H$1,FALSE)</f>
        <v>BUENOS AIRES</v>
      </c>
      <c r="I2634" s="159">
        <f>VLOOKUP(Tabla14[[#This Row],[id]],Tabla2[],'aux buscarv'!I$1,FALSE)</f>
        <v>118</v>
      </c>
      <c r="J2634" s="159" t="str">
        <f>VLOOKUP(Tabla14[[#This Row],[id]],Tabla2[],'aux buscarv'!J$1,FALSE)</f>
        <v>FLORENCIO VARELA</v>
      </c>
      <c r="K2634" s="159" t="str">
        <f>VLOOKUP(Tabla14[[#This Row],[id]],Tabla2[],'aux buscarv'!K$1,FALSE)</f>
        <v>ESTANISLAO SEVERO ZEBALLOS</v>
      </c>
      <c r="L2634" s="159" t="str">
        <f>VLOOKUP(Tabla14[[#This Row],[id]],Tabla2[],'aux buscarv'!L$1,FALSE)</f>
        <v>CLUB JORGE NEWBERY</v>
      </c>
      <c r="M2634" s="159" t="str">
        <f>VLOOKUP(Tabla14[[#This Row],[id]],Tabla2[],'aux buscarv'!M$1,FALSE)</f>
        <v>NEUQUEN (CALLE 170) Y ALFONSINA STORNI</v>
      </c>
      <c r="N2634" s="160" t="str">
        <f>VLOOKUP(Tabla14[[#This Row],[id]],Tabla2[],'aux buscarv'!N$1,FALSE)</f>
        <v>https://goo.gl/maps/uz5V98fNAc24tuiM9</v>
      </c>
      <c r="O2634" t="s">
        <v>109</v>
      </c>
      <c r="P2634" s="161" t="s">
        <v>110</v>
      </c>
      <c r="Q2634" t="s">
        <v>121</v>
      </c>
      <c r="R2634" s="162">
        <v>25</v>
      </c>
    </row>
    <row r="2635" spans="1:18" x14ac:dyDescent="0.25">
      <c r="A2635" t="s">
        <v>1329</v>
      </c>
      <c r="B2635" s="158">
        <f>VLOOKUP(Tabla14[[#This Row],[id]],Tabla2[],'aux buscarv'!B$1,FALSE)</f>
        <v>45064</v>
      </c>
      <c r="C2635" s="159">
        <f>VLOOKUP(Tabla14[[#This Row],[id]],Tabla2[],'aux buscarv'!C$1,FALSE)</f>
        <v>18</v>
      </c>
      <c r="D2635" s="159">
        <f>VLOOKUP(Tabla14[[#This Row],[id]],Tabla2[],'aux buscarv'!D$1,FALSE)</f>
        <v>5</v>
      </c>
      <c r="E2635" s="159">
        <f>VLOOKUP(Tabla14[[#This Row],[id]],Tabla2[],'aux buscarv'!E$1,FALSE)</f>
        <v>2023</v>
      </c>
      <c r="F2635" s="159">
        <f>VLOOKUP(Tabla14[[#This Row],[id]],Tabla2[],'aux buscarv'!F$1,FALSE)</f>
        <v>21</v>
      </c>
      <c r="G2635" s="159" t="str">
        <f>VLOOKUP(Tabla14[[#This Row],[id]],Tabla2[],'aux buscarv'!G$1,FALSE)</f>
        <v>ESTAR</v>
      </c>
      <c r="H2635" s="159" t="str">
        <f>VLOOKUP(Tabla14[[#This Row],[id]],Tabla2[],'aux buscarv'!H$1,FALSE)</f>
        <v>BUENOS AIRES</v>
      </c>
      <c r="I2635" s="159">
        <f>VLOOKUP(Tabla14[[#This Row],[id]],Tabla2[],'aux buscarv'!I$1,FALSE)</f>
        <v>118</v>
      </c>
      <c r="J2635" s="159" t="str">
        <f>VLOOKUP(Tabla14[[#This Row],[id]],Tabla2[],'aux buscarv'!J$1,FALSE)</f>
        <v>FLORENCIO VARELA</v>
      </c>
      <c r="K2635" s="159" t="str">
        <f>VLOOKUP(Tabla14[[#This Row],[id]],Tabla2[],'aux buscarv'!K$1,FALSE)</f>
        <v>ESTANISLAO SEVERO ZEBALLOS</v>
      </c>
      <c r="L2635" s="159" t="str">
        <f>VLOOKUP(Tabla14[[#This Row],[id]],Tabla2[],'aux buscarv'!L$1,FALSE)</f>
        <v>CLUB JORGE NEWBERY</v>
      </c>
      <c r="M2635" s="159" t="str">
        <f>VLOOKUP(Tabla14[[#This Row],[id]],Tabla2[],'aux buscarv'!M$1,FALSE)</f>
        <v>NEUQUEN (CALLE 170) Y ALFONSINA STORNI</v>
      </c>
      <c r="N2635" s="160" t="str">
        <f>VLOOKUP(Tabla14[[#This Row],[id]],Tabla2[],'aux buscarv'!N$1,FALSE)</f>
        <v>https://goo.gl/maps/uz5V98fNAc24tuiM9</v>
      </c>
      <c r="O2635" t="s">
        <v>109</v>
      </c>
      <c r="P2635" s="161" t="s">
        <v>113</v>
      </c>
      <c r="Q2635" t="s">
        <v>112</v>
      </c>
      <c r="R2635" s="162">
        <v>32</v>
      </c>
    </row>
    <row r="2636" spans="1:18" x14ac:dyDescent="0.25">
      <c r="A2636" t="s">
        <v>1329</v>
      </c>
      <c r="B2636" s="158">
        <f>VLOOKUP(Tabla14[[#This Row],[id]],Tabla2[],'aux buscarv'!B$1,FALSE)</f>
        <v>45064</v>
      </c>
      <c r="C2636" s="159">
        <f>VLOOKUP(Tabla14[[#This Row],[id]],Tabla2[],'aux buscarv'!C$1,FALSE)</f>
        <v>18</v>
      </c>
      <c r="D2636" s="159">
        <f>VLOOKUP(Tabla14[[#This Row],[id]],Tabla2[],'aux buscarv'!D$1,FALSE)</f>
        <v>5</v>
      </c>
      <c r="E2636" s="159">
        <f>VLOOKUP(Tabla14[[#This Row],[id]],Tabla2[],'aux buscarv'!E$1,FALSE)</f>
        <v>2023</v>
      </c>
      <c r="F2636" s="159">
        <f>VLOOKUP(Tabla14[[#This Row],[id]],Tabla2[],'aux buscarv'!F$1,FALSE)</f>
        <v>21</v>
      </c>
      <c r="G2636" s="159" t="str">
        <f>VLOOKUP(Tabla14[[#This Row],[id]],Tabla2[],'aux buscarv'!G$1,FALSE)</f>
        <v>ESTAR</v>
      </c>
      <c r="H2636" s="159" t="str">
        <f>VLOOKUP(Tabla14[[#This Row],[id]],Tabla2[],'aux buscarv'!H$1,FALSE)</f>
        <v>BUENOS AIRES</v>
      </c>
      <c r="I2636" s="159">
        <f>VLOOKUP(Tabla14[[#This Row],[id]],Tabla2[],'aux buscarv'!I$1,FALSE)</f>
        <v>118</v>
      </c>
      <c r="J2636" s="159" t="str">
        <f>VLOOKUP(Tabla14[[#This Row],[id]],Tabla2[],'aux buscarv'!J$1,FALSE)</f>
        <v>FLORENCIO VARELA</v>
      </c>
      <c r="K2636" s="159" t="str">
        <f>VLOOKUP(Tabla14[[#This Row],[id]],Tabla2[],'aux buscarv'!K$1,FALSE)</f>
        <v>ESTANISLAO SEVERO ZEBALLOS</v>
      </c>
      <c r="L2636" s="159" t="str">
        <f>VLOOKUP(Tabla14[[#This Row],[id]],Tabla2[],'aux buscarv'!L$1,FALSE)</f>
        <v>CLUB JORGE NEWBERY</v>
      </c>
      <c r="M2636" s="159" t="str">
        <f>VLOOKUP(Tabla14[[#This Row],[id]],Tabla2[],'aux buscarv'!M$1,FALSE)</f>
        <v>NEUQUEN (CALLE 170) Y ALFONSINA STORNI</v>
      </c>
      <c r="N2636" s="160" t="str">
        <f>VLOOKUP(Tabla14[[#This Row],[id]],Tabla2[],'aux buscarv'!N$1,FALSE)</f>
        <v>https://goo.gl/maps/uz5V98fNAc24tuiM9</v>
      </c>
      <c r="O2636" t="s">
        <v>114</v>
      </c>
      <c r="P2636" s="161" t="s">
        <v>115</v>
      </c>
      <c r="Q2636" t="s">
        <v>111</v>
      </c>
      <c r="R2636" s="162">
        <v>11</v>
      </c>
    </row>
    <row r="2637" spans="1:18" x14ac:dyDescent="0.25">
      <c r="A2637" t="s">
        <v>1329</v>
      </c>
      <c r="B2637" s="158">
        <f>VLOOKUP(Tabla14[[#This Row],[id]],Tabla2[],'aux buscarv'!B$1,FALSE)</f>
        <v>45064</v>
      </c>
      <c r="C2637" s="159">
        <f>VLOOKUP(Tabla14[[#This Row],[id]],Tabla2[],'aux buscarv'!C$1,FALSE)</f>
        <v>18</v>
      </c>
      <c r="D2637" s="159">
        <f>VLOOKUP(Tabla14[[#This Row],[id]],Tabla2[],'aux buscarv'!D$1,FALSE)</f>
        <v>5</v>
      </c>
      <c r="E2637" s="159">
        <f>VLOOKUP(Tabla14[[#This Row],[id]],Tabla2[],'aux buscarv'!E$1,FALSE)</f>
        <v>2023</v>
      </c>
      <c r="F2637" s="159">
        <f>VLOOKUP(Tabla14[[#This Row],[id]],Tabla2[],'aux buscarv'!F$1,FALSE)</f>
        <v>21</v>
      </c>
      <c r="G2637" s="159" t="str">
        <f>VLOOKUP(Tabla14[[#This Row],[id]],Tabla2[],'aux buscarv'!G$1,FALSE)</f>
        <v>ESTAR</v>
      </c>
      <c r="H2637" s="159" t="str">
        <f>VLOOKUP(Tabla14[[#This Row],[id]],Tabla2[],'aux buscarv'!H$1,FALSE)</f>
        <v>BUENOS AIRES</v>
      </c>
      <c r="I2637" s="159">
        <f>VLOOKUP(Tabla14[[#This Row],[id]],Tabla2[],'aux buscarv'!I$1,FALSE)</f>
        <v>118</v>
      </c>
      <c r="J2637" s="159" t="str">
        <f>VLOOKUP(Tabla14[[#This Row],[id]],Tabla2[],'aux buscarv'!J$1,FALSE)</f>
        <v>FLORENCIO VARELA</v>
      </c>
      <c r="K2637" s="159" t="str">
        <f>VLOOKUP(Tabla14[[#This Row],[id]],Tabla2[],'aux buscarv'!K$1,FALSE)</f>
        <v>ESTANISLAO SEVERO ZEBALLOS</v>
      </c>
      <c r="L2637" s="159" t="str">
        <f>VLOOKUP(Tabla14[[#This Row],[id]],Tabla2[],'aux buscarv'!L$1,FALSE)</f>
        <v>CLUB JORGE NEWBERY</v>
      </c>
      <c r="M2637" s="159" t="str">
        <f>VLOOKUP(Tabla14[[#This Row],[id]],Tabla2[],'aux buscarv'!M$1,FALSE)</f>
        <v>NEUQUEN (CALLE 170) Y ALFONSINA STORNI</v>
      </c>
      <c r="N2637" s="160" t="str">
        <f>VLOOKUP(Tabla14[[#This Row],[id]],Tabla2[],'aux buscarv'!N$1,FALSE)</f>
        <v>https://goo.gl/maps/uz5V98fNAc24tuiM9</v>
      </c>
      <c r="O2637" t="s">
        <v>114</v>
      </c>
      <c r="P2637" s="161" t="s">
        <v>123</v>
      </c>
      <c r="Q2637" t="s">
        <v>124</v>
      </c>
      <c r="R2637" s="162">
        <v>5</v>
      </c>
    </row>
    <row r="2638" spans="1:18" x14ac:dyDescent="0.25">
      <c r="A2638" t="s">
        <v>1329</v>
      </c>
      <c r="B2638" s="158">
        <f>VLOOKUP(Tabla14[[#This Row],[id]],Tabla2[],'aux buscarv'!B$1,FALSE)</f>
        <v>45064</v>
      </c>
      <c r="C2638" s="159">
        <f>VLOOKUP(Tabla14[[#This Row],[id]],Tabla2[],'aux buscarv'!C$1,FALSE)</f>
        <v>18</v>
      </c>
      <c r="D2638" s="159">
        <f>VLOOKUP(Tabla14[[#This Row],[id]],Tabla2[],'aux buscarv'!D$1,FALSE)</f>
        <v>5</v>
      </c>
      <c r="E2638" s="159">
        <f>VLOOKUP(Tabla14[[#This Row],[id]],Tabla2[],'aux buscarv'!E$1,FALSE)</f>
        <v>2023</v>
      </c>
      <c r="F2638" s="159">
        <f>VLOOKUP(Tabla14[[#This Row],[id]],Tabla2[],'aux buscarv'!F$1,FALSE)</f>
        <v>21</v>
      </c>
      <c r="G2638" s="159" t="str">
        <f>VLOOKUP(Tabla14[[#This Row],[id]],Tabla2[],'aux buscarv'!G$1,FALSE)</f>
        <v>ESTAR</v>
      </c>
      <c r="H2638" s="159" t="str">
        <f>VLOOKUP(Tabla14[[#This Row],[id]],Tabla2[],'aux buscarv'!H$1,FALSE)</f>
        <v>BUENOS AIRES</v>
      </c>
      <c r="I2638" s="159">
        <f>VLOOKUP(Tabla14[[#This Row],[id]],Tabla2[],'aux buscarv'!I$1,FALSE)</f>
        <v>118</v>
      </c>
      <c r="J2638" s="159" t="str">
        <f>VLOOKUP(Tabla14[[#This Row],[id]],Tabla2[],'aux buscarv'!J$1,FALSE)</f>
        <v>FLORENCIO VARELA</v>
      </c>
      <c r="K2638" s="159" t="str">
        <f>VLOOKUP(Tabla14[[#This Row],[id]],Tabla2[],'aux buscarv'!K$1,FALSE)</f>
        <v>ESTANISLAO SEVERO ZEBALLOS</v>
      </c>
      <c r="L2638" s="159" t="str">
        <f>VLOOKUP(Tabla14[[#This Row],[id]],Tabla2[],'aux buscarv'!L$1,FALSE)</f>
        <v>CLUB JORGE NEWBERY</v>
      </c>
      <c r="M2638" s="159" t="str">
        <f>VLOOKUP(Tabla14[[#This Row],[id]],Tabla2[],'aux buscarv'!M$1,FALSE)</f>
        <v>NEUQUEN (CALLE 170) Y ALFONSINA STORNI</v>
      </c>
      <c r="N2638" s="160" t="str">
        <f>VLOOKUP(Tabla14[[#This Row],[id]],Tabla2[],'aux buscarv'!N$1,FALSE)</f>
        <v>https://goo.gl/maps/uz5V98fNAc24tuiM9</v>
      </c>
      <c r="O2638" t="s">
        <v>114</v>
      </c>
      <c r="P2638" s="161" t="s">
        <v>123</v>
      </c>
      <c r="Q2638" t="s">
        <v>111</v>
      </c>
      <c r="R2638" s="162">
        <v>74</v>
      </c>
    </row>
    <row r="2639" spans="1:18" x14ac:dyDescent="0.25">
      <c r="A2639" t="s">
        <v>1329</v>
      </c>
      <c r="B2639" s="158">
        <f>VLOOKUP(Tabla14[[#This Row],[id]],Tabla2[],'aux buscarv'!B$1,FALSE)</f>
        <v>45064</v>
      </c>
      <c r="C2639" s="159">
        <f>VLOOKUP(Tabla14[[#This Row],[id]],Tabla2[],'aux buscarv'!C$1,FALSE)</f>
        <v>18</v>
      </c>
      <c r="D2639" s="159">
        <f>VLOOKUP(Tabla14[[#This Row],[id]],Tabla2[],'aux buscarv'!D$1,FALSE)</f>
        <v>5</v>
      </c>
      <c r="E2639" s="159">
        <f>VLOOKUP(Tabla14[[#This Row],[id]],Tabla2[],'aux buscarv'!E$1,FALSE)</f>
        <v>2023</v>
      </c>
      <c r="F2639" s="159">
        <f>VLOOKUP(Tabla14[[#This Row],[id]],Tabla2[],'aux buscarv'!F$1,FALSE)</f>
        <v>21</v>
      </c>
      <c r="G2639" s="159" t="str">
        <f>VLOOKUP(Tabla14[[#This Row],[id]],Tabla2[],'aux buscarv'!G$1,FALSE)</f>
        <v>ESTAR</v>
      </c>
      <c r="H2639" s="159" t="str">
        <f>VLOOKUP(Tabla14[[#This Row],[id]],Tabla2[],'aux buscarv'!H$1,FALSE)</f>
        <v>BUENOS AIRES</v>
      </c>
      <c r="I2639" s="159">
        <f>VLOOKUP(Tabla14[[#This Row],[id]],Tabla2[],'aux buscarv'!I$1,FALSE)</f>
        <v>118</v>
      </c>
      <c r="J2639" s="159" t="str">
        <f>VLOOKUP(Tabla14[[#This Row],[id]],Tabla2[],'aux buscarv'!J$1,FALSE)</f>
        <v>FLORENCIO VARELA</v>
      </c>
      <c r="K2639" s="159" t="str">
        <f>VLOOKUP(Tabla14[[#This Row],[id]],Tabla2[],'aux buscarv'!K$1,FALSE)</f>
        <v>ESTANISLAO SEVERO ZEBALLOS</v>
      </c>
      <c r="L2639" s="159" t="str">
        <f>VLOOKUP(Tabla14[[#This Row],[id]],Tabla2[],'aux buscarv'!L$1,FALSE)</f>
        <v>CLUB JORGE NEWBERY</v>
      </c>
      <c r="M2639" s="159" t="str">
        <f>VLOOKUP(Tabla14[[#This Row],[id]],Tabla2[],'aux buscarv'!M$1,FALSE)</f>
        <v>NEUQUEN (CALLE 170) Y ALFONSINA STORNI</v>
      </c>
      <c r="N2639" s="160" t="str">
        <f>VLOOKUP(Tabla14[[#This Row],[id]],Tabla2[],'aux buscarv'!N$1,FALSE)</f>
        <v>https://goo.gl/maps/uz5V98fNAc24tuiM9</v>
      </c>
      <c r="O2639" t="s">
        <v>129</v>
      </c>
      <c r="P2639" s="161" t="s">
        <v>1022</v>
      </c>
      <c r="Q2639" t="s">
        <v>111</v>
      </c>
      <c r="R2639" s="162">
        <v>9</v>
      </c>
    </row>
    <row r="2640" spans="1:18" x14ac:dyDescent="0.25">
      <c r="A2640" t="s">
        <v>1329</v>
      </c>
      <c r="B2640" s="158">
        <f>VLOOKUP(Tabla14[[#This Row],[id]],Tabla2[],'aux buscarv'!B$1,FALSE)</f>
        <v>45064</v>
      </c>
      <c r="C2640" s="159">
        <f>VLOOKUP(Tabla14[[#This Row],[id]],Tabla2[],'aux buscarv'!C$1,FALSE)</f>
        <v>18</v>
      </c>
      <c r="D2640" s="159">
        <f>VLOOKUP(Tabla14[[#This Row],[id]],Tabla2[],'aux buscarv'!D$1,FALSE)</f>
        <v>5</v>
      </c>
      <c r="E2640" s="159">
        <f>VLOOKUP(Tabla14[[#This Row],[id]],Tabla2[],'aux buscarv'!E$1,FALSE)</f>
        <v>2023</v>
      </c>
      <c r="F2640" s="159">
        <f>VLOOKUP(Tabla14[[#This Row],[id]],Tabla2[],'aux buscarv'!F$1,FALSE)</f>
        <v>21</v>
      </c>
      <c r="G2640" s="159" t="str">
        <f>VLOOKUP(Tabla14[[#This Row],[id]],Tabla2[],'aux buscarv'!G$1,FALSE)</f>
        <v>ESTAR</v>
      </c>
      <c r="H2640" s="159" t="str">
        <f>VLOOKUP(Tabla14[[#This Row],[id]],Tabla2[],'aux buscarv'!H$1,FALSE)</f>
        <v>BUENOS AIRES</v>
      </c>
      <c r="I2640" s="159">
        <f>VLOOKUP(Tabla14[[#This Row],[id]],Tabla2[],'aux buscarv'!I$1,FALSE)</f>
        <v>118</v>
      </c>
      <c r="J2640" s="159" t="str">
        <f>VLOOKUP(Tabla14[[#This Row],[id]],Tabla2[],'aux buscarv'!J$1,FALSE)</f>
        <v>FLORENCIO VARELA</v>
      </c>
      <c r="K2640" s="159" t="str">
        <f>VLOOKUP(Tabla14[[#This Row],[id]],Tabla2[],'aux buscarv'!K$1,FALSE)</f>
        <v>ESTANISLAO SEVERO ZEBALLOS</v>
      </c>
      <c r="L2640" s="159" t="str">
        <f>VLOOKUP(Tabla14[[#This Row],[id]],Tabla2[],'aux buscarv'!L$1,FALSE)</f>
        <v>CLUB JORGE NEWBERY</v>
      </c>
      <c r="M2640" s="159" t="str">
        <f>VLOOKUP(Tabla14[[#This Row],[id]],Tabla2[],'aux buscarv'!M$1,FALSE)</f>
        <v>NEUQUEN (CALLE 170) Y ALFONSINA STORNI</v>
      </c>
      <c r="N2640" s="160" t="str">
        <f>VLOOKUP(Tabla14[[#This Row],[id]],Tabla2[],'aux buscarv'!N$1,FALSE)</f>
        <v>https://goo.gl/maps/uz5V98fNAc24tuiM9</v>
      </c>
      <c r="O2640" t="s">
        <v>129</v>
      </c>
      <c r="P2640" s="161" t="s">
        <v>1022</v>
      </c>
      <c r="Q2640" t="s">
        <v>131</v>
      </c>
      <c r="R2640" s="162">
        <v>4</v>
      </c>
    </row>
    <row r="2641" spans="1:18" x14ac:dyDescent="0.25">
      <c r="A2641" t="s">
        <v>1329</v>
      </c>
      <c r="B2641" s="158">
        <f>VLOOKUP(Tabla14[[#This Row],[id]],Tabla2[],'aux buscarv'!B$1,FALSE)</f>
        <v>45064</v>
      </c>
      <c r="C2641" s="159">
        <f>VLOOKUP(Tabla14[[#This Row],[id]],Tabla2[],'aux buscarv'!C$1,FALSE)</f>
        <v>18</v>
      </c>
      <c r="D2641" s="159">
        <f>VLOOKUP(Tabla14[[#This Row],[id]],Tabla2[],'aux buscarv'!D$1,FALSE)</f>
        <v>5</v>
      </c>
      <c r="E2641" s="159">
        <f>VLOOKUP(Tabla14[[#This Row],[id]],Tabla2[],'aux buscarv'!E$1,FALSE)</f>
        <v>2023</v>
      </c>
      <c r="F2641" s="159">
        <f>VLOOKUP(Tabla14[[#This Row],[id]],Tabla2[],'aux buscarv'!F$1,FALSE)</f>
        <v>21</v>
      </c>
      <c r="G2641" s="159" t="str">
        <f>VLOOKUP(Tabla14[[#This Row],[id]],Tabla2[],'aux buscarv'!G$1,FALSE)</f>
        <v>ESTAR</v>
      </c>
      <c r="H2641" s="159" t="str">
        <f>VLOOKUP(Tabla14[[#This Row],[id]],Tabla2[],'aux buscarv'!H$1,FALSE)</f>
        <v>BUENOS AIRES</v>
      </c>
      <c r="I2641" s="159">
        <f>VLOOKUP(Tabla14[[#This Row],[id]],Tabla2[],'aux buscarv'!I$1,FALSE)</f>
        <v>118</v>
      </c>
      <c r="J2641" s="159" t="str">
        <f>VLOOKUP(Tabla14[[#This Row],[id]],Tabla2[],'aux buscarv'!J$1,FALSE)</f>
        <v>FLORENCIO VARELA</v>
      </c>
      <c r="K2641" s="159" t="str">
        <f>VLOOKUP(Tabla14[[#This Row],[id]],Tabla2[],'aux buscarv'!K$1,FALSE)</f>
        <v>ESTANISLAO SEVERO ZEBALLOS</v>
      </c>
      <c r="L2641" s="159" t="str">
        <f>VLOOKUP(Tabla14[[#This Row],[id]],Tabla2[],'aux buscarv'!L$1,FALSE)</f>
        <v>CLUB JORGE NEWBERY</v>
      </c>
      <c r="M2641" s="159" t="str">
        <f>VLOOKUP(Tabla14[[#This Row],[id]],Tabla2[],'aux buscarv'!M$1,FALSE)</f>
        <v>NEUQUEN (CALLE 170) Y ALFONSINA STORNI</v>
      </c>
      <c r="N2641" s="160" t="str">
        <f>VLOOKUP(Tabla14[[#This Row],[id]],Tabla2[],'aux buscarv'!N$1,FALSE)</f>
        <v>https://goo.gl/maps/uz5V98fNAc24tuiM9</v>
      </c>
      <c r="O2641" t="s">
        <v>129</v>
      </c>
      <c r="P2641" s="161" t="s">
        <v>1022</v>
      </c>
      <c r="Q2641" t="s">
        <v>132</v>
      </c>
      <c r="R2641" s="162">
        <v>5</v>
      </c>
    </row>
    <row r="2642" spans="1:18" x14ac:dyDescent="0.25">
      <c r="A2642" t="s">
        <v>1329</v>
      </c>
      <c r="B2642" s="158">
        <f>VLOOKUP(Tabla14[[#This Row],[id]],Tabla2[],'aux buscarv'!B$1,FALSE)</f>
        <v>45064</v>
      </c>
      <c r="C2642" s="159">
        <f>VLOOKUP(Tabla14[[#This Row],[id]],Tabla2[],'aux buscarv'!C$1,FALSE)</f>
        <v>18</v>
      </c>
      <c r="D2642" s="159">
        <f>VLOOKUP(Tabla14[[#This Row],[id]],Tabla2[],'aux buscarv'!D$1,FALSE)</f>
        <v>5</v>
      </c>
      <c r="E2642" s="159">
        <f>VLOOKUP(Tabla14[[#This Row],[id]],Tabla2[],'aux buscarv'!E$1,FALSE)</f>
        <v>2023</v>
      </c>
      <c r="F2642" s="159">
        <f>VLOOKUP(Tabla14[[#This Row],[id]],Tabla2[],'aux buscarv'!F$1,FALSE)</f>
        <v>21</v>
      </c>
      <c r="G2642" s="159" t="str">
        <f>VLOOKUP(Tabla14[[#This Row],[id]],Tabla2[],'aux buscarv'!G$1,FALSE)</f>
        <v>ESTAR</v>
      </c>
      <c r="H2642" s="159" t="str">
        <f>VLOOKUP(Tabla14[[#This Row],[id]],Tabla2[],'aux buscarv'!H$1,FALSE)</f>
        <v>BUENOS AIRES</v>
      </c>
      <c r="I2642" s="159">
        <f>VLOOKUP(Tabla14[[#This Row],[id]],Tabla2[],'aux buscarv'!I$1,FALSE)</f>
        <v>118</v>
      </c>
      <c r="J2642" s="159" t="str">
        <f>VLOOKUP(Tabla14[[#This Row],[id]],Tabla2[],'aux buscarv'!J$1,FALSE)</f>
        <v>FLORENCIO VARELA</v>
      </c>
      <c r="K2642" s="159" t="str">
        <f>VLOOKUP(Tabla14[[#This Row],[id]],Tabla2[],'aux buscarv'!K$1,FALSE)</f>
        <v>ESTANISLAO SEVERO ZEBALLOS</v>
      </c>
      <c r="L2642" s="159" t="str">
        <f>VLOOKUP(Tabla14[[#This Row],[id]],Tabla2[],'aux buscarv'!L$1,FALSE)</f>
        <v>CLUB JORGE NEWBERY</v>
      </c>
      <c r="M2642" s="159" t="str">
        <f>VLOOKUP(Tabla14[[#This Row],[id]],Tabla2[],'aux buscarv'!M$1,FALSE)</f>
        <v>NEUQUEN (CALLE 170) Y ALFONSINA STORNI</v>
      </c>
      <c r="N2642" s="160" t="str">
        <f>VLOOKUP(Tabla14[[#This Row],[id]],Tabla2[],'aux buscarv'!N$1,FALSE)</f>
        <v>https://goo.gl/maps/uz5V98fNAc24tuiM9</v>
      </c>
      <c r="O2642" t="s">
        <v>129</v>
      </c>
      <c r="P2642" s="161" t="s">
        <v>1022</v>
      </c>
      <c r="Q2642" t="s">
        <v>134</v>
      </c>
      <c r="R2642" s="162">
        <v>2</v>
      </c>
    </row>
    <row r="2643" spans="1:18" x14ac:dyDescent="0.25">
      <c r="A2643" t="s">
        <v>1329</v>
      </c>
      <c r="B2643" s="158">
        <f>VLOOKUP(Tabla14[[#This Row],[id]],Tabla2[],'aux buscarv'!B$1,FALSE)</f>
        <v>45064</v>
      </c>
      <c r="C2643" s="159">
        <f>VLOOKUP(Tabla14[[#This Row],[id]],Tabla2[],'aux buscarv'!C$1,FALSE)</f>
        <v>18</v>
      </c>
      <c r="D2643" s="159">
        <f>VLOOKUP(Tabla14[[#This Row],[id]],Tabla2[],'aux buscarv'!D$1,FALSE)</f>
        <v>5</v>
      </c>
      <c r="E2643" s="159">
        <f>VLOOKUP(Tabla14[[#This Row],[id]],Tabla2[],'aux buscarv'!E$1,FALSE)</f>
        <v>2023</v>
      </c>
      <c r="F2643" s="159">
        <f>VLOOKUP(Tabla14[[#This Row],[id]],Tabla2[],'aux buscarv'!F$1,FALSE)</f>
        <v>21</v>
      </c>
      <c r="G2643" s="159" t="str">
        <f>VLOOKUP(Tabla14[[#This Row],[id]],Tabla2[],'aux buscarv'!G$1,FALSE)</f>
        <v>ESTAR</v>
      </c>
      <c r="H2643" s="159" t="str">
        <f>VLOOKUP(Tabla14[[#This Row],[id]],Tabla2[],'aux buscarv'!H$1,FALSE)</f>
        <v>BUENOS AIRES</v>
      </c>
      <c r="I2643" s="159">
        <f>VLOOKUP(Tabla14[[#This Row],[id]],Tabla2[],'aux buscarv'!I$1,FALSE)</f>
        <v>118</v>
      </c>
      <c r="J2643" s="159" t="str">
        <f>VLOOKUP(Tabla14[[#This Row],[id]],Tabla2[],'aux buscarv'!J$1,FALSE)</f>
        <v>FLORENCIO VARELA</v>
      </c>
      <c r="K2643" s="159" t="str">
        <f>VLOOKUP(Tabla14[[#This Row],[id]],Tabla2[],'aux buscarv'!K$1,FALSE)</f>
        <v>ESTANISLAO SEVERO ZEBALLOS</v>
      </c>
      <c r="L2643" s="159" t="str">
        <f>VLOOKUP(Tabla14[[#This Row],[id]],Tabla2[],'aux buscarv'!L$1,FALSE)</f>
        <v>CLUB JORGE NEWBERY</v>
      </c>
      <c r="M2643" s="159" t="str">
        <f>VLOOKUP(Tabla14[[#This Row],[id]],Tabla2[],'aux buscarv'!M$1,FALSE)</f>
        <v>NEUQUEN (CALLE 170) Y ALFONSINA STORNI</v>
      </c>
      <c r="N2643" s="160" t="str">
        <f>VLOOKUP(Tabla14[[#This Row],[id]],Tabla2[],'aux buscarv'!N$1,FALSE)</f>
        <v>https://goo.gl/maps/uz5V98fNAc24tuiM9</v>
      </c>
      <c r="O2643" t="s">
        <v>129</v>
      </c>
      <c r="P2643" s="161" t="s">
        <v>1024</v>
      </c>
      <c r="Q2643" t="s">
        <v>111</v>
      </c>
      <c r="R2643" s="162">
        <v>30</v>
      </c>
    </row>
    <row r="2644" spans="1:18" x14ac:dyDescent="0.25">
      <c r="A2644" t="s">
        <v>1329</v>
      </c>
      <c r="B2644" s="158">
        <f>VLOOKUP(Tabla14[[#This Row],[id]],Tabla2[],'aux buscarv'!B$1,FALSE)</f>
        <v>45064</v>
      </c>
      <c r="C2644" s="159">
        <f>VLOOKUP(Tabla14[[#This Row],[id]],Tabla2[],'aux buscarv'!C$1,FALSE)</f>
        <v>18</v>
      </c>
      <c r="D2644" s="159">
        <f>VLOOKUP(Tabla14[[#This Row],[id]],Tabla2[],'aux buscarv'!D$1,FALSE)</f>
        <v>5</v>
      </c>
      <c r="E2644" s="159">
        <f>VLOOKUP(Tabla14[[#This Row],[id]],Tabla2[],'aux buscarv'!E$1,FALSE)</f>
        <v>2023</v>
      </c>
      <c r="F2644" s="159">
        <f>VLOOKUP(Tabla14[[#This Row],[id]],Tabla2[],'aux buscarv'!F$1,FALSE)</f>
        <v>21</v>
      </c>
      <c r="G2644" s="159" t="str">
        <f>VLOOKUP(Tabla14[[#This Row],[id]],Tabla2[],'aux buscarv'!G$1,FALSE)</f>
        <v>ESTAR</v>
      </c>
      <c r="H2644" s="159" t="str">
        <f>VLOOKUP(Tabla14[[#This Row],[id]],Tabla2[],'aux buscarv'!H$1,FALSE)</f>
        <v>BUENOS AIRES</v>
      </c>
      <c r="I2644" s="159">
        <f>VLOOKUP(Tabla14[[#This Row],[id]],Tabla2[],'aux buscarv'!I$1,FALSE)</f>
        <v>118</v>
      </c>
      <c r="J2644" s="159" t="str">
        <f>VLOOKUP(Tabla14[[#This Row],[id]],Tabla2[],'aux buscarv'!J$1,FALSE)</f>
        <v>FLORENCIO VARELA</v>
      </c>
      <c r="K2644" s="159" t="str">
        <f>VLOOKUP(Tabla14[[#This Row],[id]],Tabla2[],'aux buscarv'!K$1,FALSE)</f>
        <v>ESTANISLAO SEVERO ZEBALLOS</v>
      </c>
      <c r="L2644" s="159" t="str">
        <f>VLOOKUP(Tabla14[[#This Row],[id]],Tabla2[],'aux buscarv'!L$1,FALSE)</f>
        <v>CLUB JORGE NEWBERY</v>
      </c>
      <c r="M2644" s="159" t="str">
        <f>VLOOKUP(Tabla14[[#This Row],[id]],Tabla2[],'aux buscarv'!M$1,FALSE)</f>
        <v>NEUQUEN (CALLE 170) Y ALFONSINA STORNI</v>
      </c>
      <c r="N2644" s="160" t="str">
        <f>VLOOKUP(Tabla14[[#This Row],[id]],Tabla2[],'aux buscarv'!N$1,FALSE)</f>
        <v>https://goo.gl/maps/uz5V98fNAc24tuiM9</v>
      </c>
      <c r="O2644" t="s">
        <v>129</v>
      </c>
      <c r="P2644" s="161" t="s">
        <v>1024</v>
      </c>
      <c r="Q2644" t="s">
        <v>132</v>
      </c>
      <c r="R2644" s="162">
        <v>4</v>
      </c>
    </row>
    <row r="2645" spans="1:18" x14ac:dyDescent="0.25">
      <c r="A2645" t="s">
        <v>1329</v>
      </c>
      <c r="B2645" s="158">
        <f>VLOOKUP(Tabla14[[#This Row],[id]],Tabla2[],'aux buscarv'!B$1,FALSE)</f>
        <v>45064</v>
      </c>
      <c r="C2645" s="159">
        <f>VLOOKUP(Tabla14[[#This Row],[id]],Tabla2[],'aux buscarv'!C$1,FALSE)</f>
        <v>18</v>
      </c>
      <c r="D2645" s="159">
        <f>VLOOKUP(Tabla14[[#This Row],[id]],Tabla2[],'aux buscarv'!D$1,FALSE)</f>
        <v>5</v>
      </c>
      <c r="E2645" s="159">
        <f>VLOOKUP(Tabla14[[#This Row],[id]],Tabla2[],'aux buscarv'!E$1,FALSE)</f>
        <v>2023</v>
      </c>
      <c r="F2645" s="159">
        <f>VLOOKUP(Tabla14[[#This Row],[id]],Tabla2[],'aux buscarv'!F$1,FALSE)</f>
        <v>21</v>
      </c>
      <c r="G2645" s="159" t="str">
        <f>VLOOKUP(Tabla14[[#This Row],[id]],Tabla2[],'aux buscarv'!G$1,FALSE)</f>
        <v>ESTAR</v>
      </c>
      <c r="H2645" s="159" t="str">
        <f>VLOOKUP(Tabla14[[#This Row],[id]],Tabla2[],'aux buscarv'!H$1,FALSE)</f>
        <v>BUENOS AIRES</v>
      </c>
      <c r="I2645" s="159">
        <f>VLOOKUP(Tabla14[[#This Row],[id]],Tabla2[],'aux buscarv'!I$1,FALSE)</f>
        <v>118</v>
      </c>
      <c r="J2645" s="159" t="str">
        <f>VLOOKUP(Tabla14[[#This Row],[id]],Tabla2[],'aux buscarv'!J$1,FALSE)</f>
        <v>FLORENCIO VARELA</v>
      </c>
      <c r="K2645" s="159" t="str">
        <f>VLOOKUP(Tabla14[[#This Row],[id]],Tabla2[],'aux buscarv'!K$1,FALSE)</f>
        <v>ESTANISLAO SEVERO ZEBALLOS</v>
      </c>
      <c r="L2645" s="159" t="str">
        <f>VLOOKUP(Tabla14[[#This Row],[id]],Tabla2[],'aux buscarv'!L$1,FALSE)</f>
        <v>CLUB JORGE NEWBERY</v>
      </c>
      <c r="M2645" s="159" t="str">
        <f>VLOOKUP(Tabla14[[#This Row],[id]],Tabla2[],'aux buscarv'!M$1,FALSE)</f>
        <v>NEUQUEN (CALLE 170) Y ALFONSINA STORNI</v>
      </c>
      <c r="N2645" s="160" t="str">
        <f>VLOOKUP(Tabla14[[#This Row],[id]],Tabla2[],'aux buscarv'!N$1,FALSE)</f>
        <v>https://goo.gl/maps/uz5V98fNAc24tuiM9</v>
      </c>
      <c r="O2645" t="s">
        <v>129</v>
      </c>
      <c r="P2645" s="161" t="s">
        <v>1024</v>
      </c>
      <c r="Q2645" t="s">
        <v>136</v>
      </c>
      <c r="R2645" s="162">
        <v>26</v>
      </c>
    </row>
    <row r="2646" spans="1:18" x14ac:dyDescent="0.25">
      <c r="A2646" t="s">
        <v>1329</v>
      </c>
      <c r="B2646" s="158">
        <f>VLOOKUP(Tabla14[[#This Row],[id]],Tabla2[],'aux buscarv'!B$1,FALSE)</f>
        <v>45064</v>
      </c>
      <c r="C2646" s="159">
        <f>VLOOKUP(Tabla14[[#This Row],[id]],Tabla2[],'aux buscarv'!C$1,FALSE)</f>
        <v>18</v>
      </c>
      <c r="D2646" s="159">
        <f>VLOOKUP(Tabla14[[#This Row],[id]],Tabla2[],'aux buscarv'!D$1,FALSE)</f>
        <v>5</v>
      </c>
      <c r="E2646" s="159">
        <f>VLOOKUP(Tabla14[[#This Row],[id]],Tabla2[],'aux buscarv'!E$1,FALSE)</f>
        <v>2023</v>
      </c>
      <c r="F2646" s="159">
        <f>VLOOKUP(Tabla14[[#This Row],[id]],Tabla2[],'aux buscarv'!F$1,FALSE)</f>
        <v>21</v>
      </c>
      <c r="G2646" s="159" t="str">
        <f>VLOOKUP(Tabla14[[#This Row],[id]],Tabla2[],'aux buscarv'!G$1,FALSE)</f>
        <v>ESTAR</v>
      </c>
      <c r="H2646" s="159" t="str">
        <f>VLOOKUP(Tabla14[[#This Row],[id]],Tabla2[],'aux buscarv'!H$1,FALSE)</f>
        <v>BUENOS AIRES</v>
      </c>
      <c r="I2646" s="159">
        <f>VLOOKUP(Tabla14[[#This Row],[id]],Tabla2[],'aux buscarv'!I$1,FALSE)</f>
        <v>118</v>
      </c>
      <c r="J2646" s="159" t="str">
        <f>VLOOKUP(Tabla14[[#This Row],[id]],Tabla2[],'aux buscarv'!J$1,FALSE)</f>
        <v>FLORENCIO VARELA</v>
      </c>
      <c r="K2646" s="159" t="str">
        <f>VLOOKUP(Tabla14[[#This Row],[id]],Tabla2[],'aux buscarv'!K$1,FALSE)</f>
        <v>ESTANISLAO SEVERO ZEBALLOS</v>
      </c>
      <c r="L2646" s="159" t="str">
        <f>VLOOKUP(Tabla14[[#This Row],[id]],Tabla2[],'aux buscarv'!L$1,FALSE)</f>
        <v>CLUB JORGE NEWBERY</v>
      </c>
      <c r="M2646" s="159" t="str">
        <f>VLOOKUP(Tabla14[[#This Row],[id]],Tabla2[],'aux buscarv'!M$1,FALSE)</f>
        <v>NEUQUEN (CALLE 170) Y ALFONSINA STORNI</v>
      </c>
      <c r="N2646" s="160" t="str">
        <f>VLOOKUP(Tabla14[[#This Row],[id]],Tabla2[],'aux buscarv'!N$1,FALSE)</f>
        <v>https://goo.gl/maps/uz5V98fNAc24tuiM9</v>
      </c>
      <c r="O2646" t="s">
        <v>129</v>
      </c>
      <c r="P2646" s="161" t="s">
        <v>1024</v>
      </c>
      <c r="Q2646" t="s">
        <v>121</v>
      </c>
      <c r="R2646" s="162">
        <v>29</v>
      </c>
    </row>
    <row r="2647" spans="1:18" x14ac:dyDescent="0.25">
      <c r="A2647" t="s">
        <v>1329</v>
      </c>
      <c r="B2647" s="158">
        <f>VLOOKUP(Tabla14[[#This Row],[id]],Tabla2[],'aux buscarv'!B$1,FALSE)</f>
        <v>45064</v>
      </c>
      <c r="C2647" s="159">
        <f>VLOOKUP(Tabla14[[#This Row],[id]],Tabla2[],'aux buscarv'!C$1,FALSE)</f>
        <v>18</v>
      </c>
      <c r="D2647" s="159">
        <f>VLOOKUP(Tabla14[[#This Row],[id]],Tabla2[],'aux buscarv'!D$1,FALSE)</f>
        <v>5</v>
      </c>
      <c r="E2647" s="159">
        <f>VLOOKUP(Tabla14[[#This Row],[id]],Tabla2[],'aux buscarv'!E$1,FALSE)</f>
        <v>2023</v>
      </c>
      <c r="F2647" s="159">
        <f>VLOOKUP(Tabla14[[#This Row],[id]],Tabla2[],'aux buscarv'!F$1,FALSE)</f>
        <v>21</v>
      </c>
      <c r="G2647" s="159" t="str">
        <f>VLOOKUP(Tabla14[[#This Row],[id]],Tabla2[],'aux buscarv'!G$1,FALSE)</f>
        <v>ESTAR</v>
      </c>
      <c r="H2647" s="159" t="str">
        <f>VLOOKUP(Tabla14[[#This Row],[id]],Tabla2[],'aux buscarv'!H$1,FALSE)</f>
        <v>BUENOS AIRES</v>
      </c>
      <c r="I2647" s="159">
        <f>VLOOKUP(Tabla14[[#This Row],[id]],Tabla2[],'aux buscarv'!I$1,FALSE)</f>
        <v>118</v>
      </c>
      <c r="J2647" s="159" t="str">
        <f>VLOOKUP(Tabla14[[#This Row],[id]],Tabla2[],'aux buscarv'!J$1,FALSE)</f>
        <v>FLORENCIO VARELA</v>
      </c>
      <c r="K2647" s="159" t="str">
        <f>VLOOKUP(Tabla14[[#This Row],[id]],Tabla2[],'aux buscarv'!K$1,FALSE)</f>
        <v>ESTANISLAO SEVERO ZEBALLOS</v>
      </c>
      <c r="L2647" s="159" t="str">
        <f>VLOOKUP(Tabla14[[#This Row],[id]],Tabla2[],'aux buscarv'!L$1,FALSE)</f>
        <v>CLUB JORGE NEWBERY</v>
      </c>
      <c r="M2647" s="159" t="str">
        <f>VLOOKUP(Tabla14[[#This Row],[id]],Tabla2[],'aux buscarv'!M$1,FALSE)</f>
        <v>NEUQUEN (CALLE 170) Y ALFONSINA STORNI</v>
      </c>
      <c r="N2647" s="160" t="str">
        <f>VLOOKUP(Tabla14[[#This Row],[id]],Tabla2[],'aux buscarv'!N$1,FALSE)</f>
        <v>https://goo.gl/maps/uz5V98fNAc24tuiM9</v>
      </c>
      <c r="O2647" t="s">
        <v>129</v>
      </c>
      <c r="P2647" s="161" t="s">
        <v>1024</v>
      </c>
      <c r="Q2647" t="s">
        <v>134</v>
      </c>
      <c r="R2647" s="162">
        <v>2</v>
      </c>
    </row>
    <row r="2648" spans="1:18" x14ac:dyDescent="0.25">
      <c r="A2648" t="s">
        <v>1329</v>
      </c>
      <c r="B2648" s="158">
        <f>VLOOKUP(Tabla14[[#This Row],[id]],Tabla2[],'aux buscarv'!B$1,FALSE)</f>
        <v>45064</v>
      </c>
      <c r="C2648" s="159">
        <f>VLOOKUP(Tabla14[[#This Row],[id]],Tabla2[],'aux buscarv'!C$1,FALSE)</f>
        <v>18</v>
      </c>
      <c r="D2648" s="159">
        <f>VLOOKUP(Tabla14[[#This Row],[id]],Tabla2[],'aux buscarv'!D$1,FALSE)</f>
        <v>5</v>
      </c>
      <c r="E2648" s="159">
        <f>VLOOKUP(Tabla14[[#This Row],[id]],Tabla2[],'aux buscarv'!E$1,FALSE)</f>
        <v>2023</v>
      </c>
      <c r="F2648" s="159">
        <f>VLOOKUP(Tabla14[[#This Row],[id]],Tabla2[],'aux buscarv'!F$1,FALSE)</f>
        <v>21</v>
      </c>
      <c r="G2648" s="159" t="str">
        <f>VLOOKUP(Tabla14[[#This Row],[id]],Tabla2[],'aux buscarv'!G$1,FALSE)</f>
        <v>ESTAR</v>
      </c>
      <c r="H2648" s="159" t="str">
        <f>VLOOKUP(Tabla14[[#This Row],[id]],Tabla2[],'aux buscarv'!H$1,FALSE)</f>
        <v>BUENOS AIRES</v>
      </c>
      <c r="I2648" s="159">
        <f>VLOOKUP(Tabla14[[#This Row],[id]],Tabla2[],'aux buscarv'!I$1,FALSE)</f>
        <v>118</v>
      </c>
      <c r="J2648" s="159" t="str">
        <f>VLOOKUP(Tabla14[[#This Row],[id]],Tabla2[],'aux buscarv'!J$1,FALSE)</f>
        <v>FLORENCIO VARELA</v>
      </c>
      <c r="K2648" s="159" t="str">
        <f>VLOOKUP(Tabla14[[#This Row],[id]],Tabla2[],'aux buscarv'!K$1,FALSE)</f>
        <v>ESTANISLAO SEVERO ZEBALLOS</v>
      </c>
      <c r="L2648" s="159" t="str">
        <f>VLOOKUP(Tabla14[[#This Row],[id]],Tabla2[],'aux buscarv'!L$1,FALSE)</f>
        <v>CLUB JORGE NEWBERY</v>
      </c>
      <c r="M2648" s="159" t="str">
        <f>VLOOKUP(Tabla14[[#This Row],[id]],Tabla2[],'aux buscarv'!M$1,FALSE)</f>
        <v>NEUQUEN (CALLE 170) Y ALFONSINA STORNI</v>
      </c>
      <c r="N2648" s="160" t="str">
        <f>VLOOKUP(Tabla14[[#This Row],[id]],Tabla2[],'aux buscarv'!N$1,FALSE)</f>
        <v>https://goo.gl/maps/uz5V98fNAc24tuiM9</v>
      </c>
      <c r="O2648" t="s">
        <v>129</v>
      </c>
      <c r="P2648" s="161" t="s">
        <v>137</v>
      </c>
      <c r="Q2648" t="s">
        <v>111</v>
      </c>
      <c r="R2648" s="162">
        <v>10</v>
      </c>
    </row>
    <row r="2649" spans="1:18" x14ac:dyDescent="0.25">
      <c r="A2649" t="s">
        <v>1329</v>
      </c>
      <c r="B2649" s="158">
        <f>VLOOKUP(Tabla14[[#This Row],[id]],Tabla2[],'aux buscarv'!B$1,FALSE)</f>
        <v>45064</v>
      </c>
      <c r="C2649" s="159">
        <f>VLOOKUP(Tabla14[[#This Row],[id]],Tabla2[],'aux buscarv'!C$1,FALSE)</f>
        <v>18</v>
      </c>
      <c r="D2649" s="159">
        <f>VLOOKUP(Tabla14[[#This Row],[id]],Tabla2[],'aux buscarv'!D$1,FALSE)</f>
        <v>5</v>
      </c>
      <c r="E2649" s="159">
        <f>VLOOKUP(Tabla14[[#This Row],[id]],Tabla2[],'aux buscarv'!E$1,FALSE)</f>
        <v>2023</v>
      </c>
      <c r="F2649" s="159">
        <f>VLOOKUP(Tabla14[[#This Row],[id]],Tabla2[],'aux buscarv'!F$1,FALSE)</f>
        <v>21</v>
      </c>
      <c r="G2649" s="159" t="str">
        <f>VLOOKUP(Tabla14[[#This Row],[id]],Tabla2[],'aux buscarv'!G$1,FALSE)</f>
        <v>ESTAR</v>
      </c>
      <c r="H2649" s="159" t="str">
        <f>VLOOKUP(Tabla14[[#This Row],[id]],Tabla2[],'aux buscarv'!H$1,FALSE)</f>
        <v>BUENOS AIRES</v>
      </c>
      <c r="I2649" s="159">
        <f>VLOOKUP(Tabla14[[#This Row],[id]],Tabla2[],'aux buscarv'!I$1,FALSE)</f>
        <v>118</v>
      </c>
      <c r="J2649" s="159" t="str">
        <f>VLOOKUP(Tabla14[[#This Row],[id]],Tabla2[],'aux buscarv'!J$1,FALSE)</f>
        <v>FLORENCIO VARELA</v>
      </c>
      <c r="K2649" s="159" t="str">
        <f>VLOOKUP(Tabla14[[#This Row],[id]],Tabla2[],'aux buscarv'!K$1,FALSE)</f>
        <v>ESTANISLAO SEVERO ZEBALLOS</v>
      </c>
      <c r="L2649" s="159" t="str">
        <f>VLOOKUP(Tabla14[[#This Row],[id]],Tabla2[],'aux buscarv'!L$1,FALSE)</f>
        <v>CLUB JORGE NEWBERY</v>
      </c>
      <c r="M2649" s="159" t="str">
        <f>VLOOKUP(Tabla14[[#This Row],[id]],Tabla2[],'aux buscarv'!M$1,FALSE)</f>
        <v>NEUQUEN (CALLE 170) Y ALFONSINA STORNI</v>
      </c>
      <c r="N2649" s="160" t="str">
        <f>VLOOKUP(Tabla14[[#This Row],[id]],Tabla2[],'aux buscarv'!N$1,FALSE)</f>
        <v>https://goo.gl/maps/uz5V98fNAc24tuiM9</v>
      </c>
      <c r="O2649" t="s">
        <v>129</v>
      </c>
      <c r="P2649" s="161" t="s">
        <v>137</v>
      </c>
      <c r="Q2649" t="s">
        <v>138</v>
      </c>
      <c r="R2649" s="162">
        <v>3</v>
      </c>
    </row>
    <row r="2650" spans="1:18" x14ac:dyDescent="0.25">
      <c r="A2650" t="s">
        <v>1329</v>
      </c>
      <c r="B2650" s="158">
        <f>VLOOKUP(Tabla14[[#This Row],[id]],Tabla2[],'aux buscarv'!B$1,FALSE)</f>
        <v>45064</v>
      </c>
      <c r="C2650" s="159">
        <f>VLOOKUP(Tabla14[[#This Row],[id]],Tabla2[],'aux buscarv'!C$1,FALSE)</f>
        <v>18</v>
      </c>
      <c r="D2650" s="159">
        <f>VLOOKUP(Tabla14[[#This Row],[id]],Tabla2[],'aux buscarv'!D$1,FALSE)</f>
        <v>5</v>
      </c>
      <c r="E2650" s="159">
        <f>VLOOKUP(Tabla14[[#This Row],[id]],Tabla2[],'aux buscarv'!E$1,FALSE)</f>
        <v>2023</v>
      </c>
      <c r="F2650" s="159">
        <f>VLOOKUP(Tabla14[[#This Row],[id]],Tabla2[],'aux buscarv'!F$1,FALSE)</f>
        <v>21</v>
      </c>
      <c r="G2650" s="159" t="str">
        <f>VLOOKUP(Tabla14[[#This Row],[id]],Tabla2[],'aux buscarv'!G$1,FALSE)</f>
        <v>ESTAR</v>
      </c>
      <c r="H2650" s="159" t="str">
        <f>VLOOKUP(Tabla14[[#This Row],[id]],Tabla2[],'aux buscarv'!H$1,FALSE)</f>
        <v>BUENOS AIRES</v>
      </c>
      <c r="I2650" s="159">
        <f>VLOOKUP(Tabla14[[#This Row],[id]],Tabla2[],'aux buscarv'!I$1,FALSE)</f>
        <v>118</v>
      </c>
      <c r="J2650" s="159" t="str">
        <f>VLOOKUP(Tabla14[[#This Row],[id]],Tabla2[],'aux buscarv'!J$1,FALSE)</f>
        <v>FLORENCIO VARELA</v>
      </c>
      <c r="K2650" s="159" t="str">
        <f>VLOOKUP(Tabla14[[#This Row],[id]],Tabla2[],'aux buscarv'!K$1,FALSE)</f>
        <v>ESTANISLAO SEVERO ZEBALLOS</v>
      </c>
      <c r="L2650" s="159" t="str">
        <f>VLOOKUP(Tabla14[[#This Row],[id]],Tabla2[],'aux buscarv'!L$1,FALSE)</f>
        <v>CLUB JORGE NEWBERY</v>
      </c>
      <c r="M2650" s="159" t="str">
        <f>VLOOKUP(Tabla14[[#This Row],[id]],Tabla2[],'aux buscarv'!M$1,FALSE)</f>
        <v>NEUQUEN (CALLE 170) Y ALFONSINA STORNI</v>
      </c>
      <c r="N2650" s="160" t="str">
        <f>VLOOKUP(Tabla14[[#This Row],[id]],Tabla2[],'aux buscarv'!N$1,FALSE)</f>
        <v>https://goo.gl/maps/uz5V98fNAc24tuiM9</v>
      </c>
      <c r="O2650" t="s">
        <v>129</v>
      </c>
      <c r="P2650" s="161" t="s">
        <v>281</v>
      </c>
      <c r="Q2650" t="s">
        <v>138</v>
      </c>
      <c r="R2650" s="162">
        <v>3</v>
      </c>
    </row>
    <row r="2651" spans="1:18" x14ac:dyDescent="0.25">
      <c r="A2651" t="s">
        <v>1329</v>
      </c>
      <c r="B2651" s="158">
        <f>VLOOKUP(Tabla14[[#This Row],[id]],Tabla2[],'aux buscarv'!B$1,FALSE)</f>
        <v>45064</v>
      </c>
      <c r="C2651" s="159">
        <f>VLOOKUP(Tabla14[[#This Row],[id]],Tabla2[],'aux buscarv'!C$1,FALSE)</f>
        <v>18</v>
      </c>
      <c r="D2651" s="159">
        <f>VLOOKUP(Tabla14[[#This Row],[id]],Tabla2[],'aux buscarv'!D$1,FALSE)</f>
        <v>5</v>
      </c>
      <c r="E2651" s="159">
        <f>VLOOKUP(Tabla14[[#This Row],[id]],Tabla2[],'aux buscarv'!E$1,FALSE)</f>
        <v>2023</v>
      </c>
      <c r="F2651" s="159">
        <f>VLOOKUP(Tabla14[[#This Row],[id]],Tabla2[],'aux buscarv'!F$1,FALSE)</f>
        <v>21</v>
      </c>
      <c r="G2651" s="159" t="str">
        <f>VLOOKUP(Tabla14[[#This Row],[id]],Tabla2[],'aux buscarv'!G$1,FALSE)</f>
        <v>ESTAR</v>
      </c>
      <c r="H2651" s="159" t="str">
        <f>VLOOKUP(Tabla14[[#This Row],[id]],Tabla2[],'aux buscarv'!H$1,FALSE)</f>
        <v>BUENOS AIRES</v>
      </c>
      <c r="I2651" s="159">
        <f>VLOOKUP(Tabla14[[#This Row],[id]],Tabla2[],'aux buscarv'!I$1,FALSE)</f>
        <v>118</v>
      </c>
      <c r="J2651" s="159" t="str">
        <f>VLOOKUP(Tabla14[[#This Row],[id]],Tabla2[],'aux buscarv'!J$1,FALSE)</f>
        <v>FLORENCIO VARELA</v>
      </c>
      <c r="K2651" s="159" t="str">
        <f>VLOOKUP(Tabla14[[#This Row],[id]],Tabla2[],'aux buscarv'!K$1,FALSE)</f>
        <v>ESTANISLAO SEVERO ZEBALLOS</v>
      </c>
      <c r="L2651" s="159" t="str">
        <f>VLOOKUP(Tabla14[[#This Row],[id]],Tabla2[],'aux buscarv'!L$1,FALSE)</f>
        <v>CLUB JORGE NEWBERY</v>
      </c>
      <c r="M2651" s="159" t="str">
        <f>VLOOKUP(Tabla14[[#This Row],[id]],Tabla2[],'aux buscarv'!M$1,FALSE)</f>
        <v>NEUQUEN (CALLE 170) Y ALFONSINA STORNI</v>
      </c>
      <c r="N2651" s="160" t="str">
        <f>VLOOKUP(Tabla14[[#This Row],[id]],Tabla2[],'aux buscarv'!N$1,FALSE)</f>
        <v>https://goo.gl/maps/uz5V98fNAc24tuiM9</v>
      </c>
      <c r="O2651" t="s">
        <v>151</v>
      </c>
      <c r="P2651" s="161" t="s">
        <v>151</v>
      </c>
      <c r="Q2651" t="s">
        <v>111</v>
      </c>
      <c r="R2651" s="162">
        <v>38</v>
      </c>
    </row>
    <row r="2652" spans="1:18" x14ac:dyDescent="0.25">
      <c r="A2652" t="s">
        <v>1329</v>
      </c>
      <c r="B2652" s="158">
        <f>VLOOKUP(Tabla14[[#This Row],[id]],Tabla2[],'aux buscarv'!B$1,FALSE)</f>
        <v>45064</v>
      </c>
      <c r="C2652" s="159">
        <f>VLOOKUP(Tabla14[[#This Row],[id]],Tabla2[],'aux buscarv'!C$1,FALSE)</f>
        <v>18</v>
      </c>
      <c r="D2652" s="159">
        <f>VLOOKUP(Tabla14[[#This Row],[id]],Tabla2[],'aux buscarv'!D$1,FALSE)</f>
        <v>5</v>
      </c>
      <c r="E2652" s="159">
        <f>VLOOKUP(Tabla14[[#This Row],[id]],Tabla2[],'aux buscarv'!E$1,FALSE)</f>
        <v>2023</v>
      </c>
      <c r="F2652" s="159">
        <f>VLOOKUP(Tabla14[[#This Row],[id]],Tabla2[],'aux buscarv'!F$1,FALSE)</f>
        <v>21</v>
      </c>
      <c r="G2652" s="159" t="str">
        <f>VLOOKUP(Tabla14[[#This Row],[id]],Tabla2[],'aux buscarv'!G$1,FALSE)</f>
        <v>ESTAR</v>
      </c>
      <c r="H2652" s="159" t="str">
        <f>VLOOKUP(Tabla14[[#This Row],[id]],Tabla2[],'aux buscarv'!H$1,FALSE)</f>
        <v>BUENOS AIRES</v>
      </c>
      <c r="I2652" s="159">
        <f>VLOOKUP(Tabla14[[#This Row],[id]],Tabla2[],'aux buscarv'!I$1,FALSE)</f>
        <v>118</v>
      </c>
      <c r="J2652" s="159" t="str">
        <f>VLOOKUP(Tabla14[[#This Row],[id]],Tabla2[],'aux buscarv'!J$1,FALSE)</f>
        <v>FLORENCIO VARELA</v>
      </c>
      <c r="K2652" s="159" t="str">
        <f>VLOOKUP(Tabla14[[#This Row],[id]],Tabla2[],'aux buscarv'!K$1,FALSE)</f>
        <v>ESTANISLAO SEVERO ZEBALLOS</v>
      </c>
      <c r="L2652" s="159" t="str">
        <f>VLOOKUP(Tabla14[[#This Row],[id]],Tabla2[],'aux buscarv'!L$1,FALSE)</f>
        <v>CLUB JORGE NEWBERY</v>
      </c>
      <c r="M2652" s="159" t="str">
        <f>VLOOKUP(Tabla14[[#This Row],[id]],Tabla2[],'aux buscarv'!M$1,FALSE)</f>
        <v>NEUQUEN (CALLE 170) Y ALFONSINA STORNI</v>
      </c>
      <c r="N2652" s="160" t="str">
        <f>VLOOKUP(Tabla14[[#This Row],[id]],Tabla2[],'aux buscarv'!N$1,FALSE)</f>
        <v>https://goo.gl/maps/uz5V98fNAc24tuiM9</v>
      </c>
      <c r="O2652" t="s">
        <v>151</v>
      </c>
      <c r="P2652" s="161" t="s">
        <v>151</v>
      </c>
      <c r="Q2652" t="s">
        <v>142</v>
      </c>
      <c r="R2652" s="162">
        <v>48</v>
      </c>
    </row>
    <row r="2653" spans="1:18" x14ac:dyDescent="0.25">
      <c r="A2653" t="s">
        <v>1329</v>
      </c>
      <c r="B2653" s="158">
        <f>VLOOKUP(Tabla14[[#This Row],[id]],Tabla2[],'aux buscarv'!B$1,FALSE)</f>
        <v>45064</v>
      </c>
      <c r="C2653" s="159">
        <f>VLOOKUP(Tabla14[[#This Row],[id]],Tabla2[],'aux buscarv'!C$1,FALSE)</f>
        <v>18</v>
      </c>
      <c r="D2653" s="159">
        <f>VLOOKUP(Tabla14[[#This Row],[id]],Tabla2[],'aux buscarv'!D$1,FALSE)</f>
        <v>5</v>
      </c>
      <c r="E2653" s="159">
        <f>VLOOKUP(Tabla14[[#This Row],[id]],Tabla2[],'aux buscarv'!E$1,FALSE)</f>
        <v>2023</v>
      </c>
      <c r="F2653" s="159">
        <f>VLOOKUP(Tabla14[[#This Row],[id]],Tabla2[],'aux buscarv'!F$1,FALSE)</f>
        <v>21</v>
      </c>
      <c r="G2653" s="159" t="str">
        <f>VLOOKUP(Tabla14[[#This Row],[id]],Tabla2[],'aux buscarv'!G$1,FALSE)</f>
        <v>ESTAR</v>
      </c>
      <c r="H2653" s="159" t="str">
        <f>VLOOKUP(Tabla14[[#This Row],[id]],Tabla2[],'aux buscarv'!H$1,FALSE)</f>
        <v>BUENOS AIRES</v>
      </c>
      <c r="I2653" s="159">
        <f>VLOOKUP(Tabla14[[#This Row],[id]],Tabla2[],'aux buscarv'!I$1,FALSE)</f>
        <v>118</v>
      </c>
      <c r="J2653" s="159" t="str">
        <f>VLOOKUP(Tabla14[[#This Row],[id]],Tabla2[],'aux buscarv'!J$1,FALSE)</f>
        <v>FLORENCIO VARELA</v>
      </c>
      <c r="K2653" s="159" t="str">
        <f>VLOOKUP(Tabla14[[#This Row],[id]],Tabla2[],'aux buscarv'!K$1,FALSE)</f>
        <v>ESTANISLAO SEVERO ZEBALLOS</v>
      </c>
      <c r="L2653" s="159" t="str">
        <f>VLOOKUP(Tabla14[[#This Row],[id]],Tabla2[],'aux buscarv'!L$1,FALSE)</f>
        <v>CLUB JORGE NEWBERY</v>
      </c>
      <c r="M2653" s="159" t="str">
        <f>VLOOKUP(Tabla14[[#This Row],[id]],Tabla2[],'aux buscarv'!M$1,FALSE)</f>
        <v>NEUQUEN (CALLE 170) Y ALFONSINA STORNI</v>
      </c>
      <c r="N2653" s="160" t="str">
        <f>VLOOKUP(Tabla14[[#This Row],[id]],Tabla2[],'aux buscarv'!N$1,FALSE)</f>
        <v>https://goo.gl/maps/uz5V98fNAc24tuiM9</v>
      </c>
      <c r="O2653" t="s">
        <v>153</v>
      </c>
      <c r="P2653" s="161" t="s">
        <v>153</v>
      </c>
      <c r="Q2653" t="s">
        <v>111</v>
      </c>
      <c r="R2653" s="162">
        <v>9</v>
      </c>
    </row>
    <row r="2654" spans="1:18" x14ac:dyDescent="0.25">
      <c r="A2654" t="s">
        <v>1329</v>
      </c>
      <c r="B2654" s="158">
        <f>VLOOKUP(Tabla14[[#This Row],[id]],Tabla2[],'aux buscarv'!B$1,FALSE)</f>
        <v>45064</v>
      </c>
      <c r="C2654" s="159">
        <f>VLOOKUP(Tabla14[[#This Row],[id]],Tabla2[],'aux buscarv'!C$1,FALSE)</f>
        <v>18</v>
      </c>
      <c r="D2654" s="159">
        <f>VLOOKUP(Tabla14[[#This Row],[id]],Tabla2[],'aux buscarv'!D$1,FALSE)</f>
        <v>5</v>
      </c>
      <c r="E2654" s="159">
        <f>VLOOKUP(Tabla14[[#This Row],[id]],Tabla2[],'aux buscarv'!E$1,FALSE)</f>
        <v>2023</v>
      </c>
      <c r="F2654" s="159">
        <f>VLOOKUP(Tabla14[[#This Row],[id]],Tabla2[],'aux buscarv'!F$1,FALSE)</f>
        <v>21</v>
      </c>
      <c r="G2654" s="159" t="str">
        <f>VLOOKUP(Tabla14[[#This Row],[id]],Tabla2[],'aux buscarv'!G$1,FALSE)</f>
        <v>ESTAR</v>
      </c>
      <c r="H2654" s="159" t="str">
        <f>VLOOKUP(Tabla14[[#This Row],[id]],Tabla2[],'aux buscarv'!H$1,FALSE)</f>
        <v>BUENOS AIRES</v>
      </c>
      <c r="I2654" s="159">
        <f>VLOOKUP(Tabla14[[#This Row],[id]],Tabla2[],'aux buscarv'!I$1,FALSE)</f>
        <v>118</v>
      </c>
      <c r="J2654" s="159" t="str">
        <f>VLOOKUP(Tabla14[[#This Row],[id]],Tabla2[],'aux buscarv'!J$1,FALSE)</f>
        <v>FLORENCIO VARELA</v>
      </c>
      <c r="K2654" s="159" t="str">
        <f>VLOOKUP(Tabla14[[#This Row],[id]],Tabla2[],'aux buscarv'!K$1,FALSE)</f>
        <v>ESTANISLAO SEVERO ZEBALLOS</v>
      </c>
      <c r="L2654" s="159" t="str">
        <f>VLOOKUP(Tabla14[[#This Row],[id]],Tabla2[],'aux buscarv'!L$1,FALSE)</f>
        <v>CLUB JORGE NEWBERY</v>
      </c>
      <c r="M2654" s="159" t="str">
        <f>VLOOKUP(Tabla14[[#This Row],[id]],Tabla2[],'aux buscarv'!M$1,FALSE)</f>
        <v>NEUQUEN (CALLE 170) Y ALFONSINA STORNI</v>
      </c>
      <c r="N2654" s="160" t="str">
        <f>VLOOKUP(Tabla14[[#This Row],[id]],Tabla2[],'aux buscarv'!N$1,FALSE)</f>
        <v>https://goo.gl/maps/uz5V98fNAc24tuiM9</v>
      </c>
      <c r="O2654" t="s">
        <v>153</v>
      </c>
      <c r="P2654" s="161" t="s">
        <v>153</v>
      </c>
      <c r="Q2654" t="s">
        <v>154</v>
      </c>
      <c r="R2654" s="162">
        <v>12</v>
      </c>
    </row>
    <row r="2655" spans="1:18" x14ac:dyDescent="0.25">
      <c r="A2655" t="s">
        <v>1329</v>
      </c>
      <c r="B2655" s="158">
        <f>VLOOKUP(Tabla14[[#This Row],[id]],Tabla2[],'aux buscarv'!B$1,FALSE)</f>
        <v>45064</v>
      </c>
      <c r="C2655" s="159">
        <f>VLOOKUP(Tabla14[[#This Row],[id]],Tabla2[],'aux buscarv'!C$1,FALSE)</f>
        <v>18</v>
      </c>
      <c r="D2655" s="159">
        <f>VLOOKUP(Tabla14[[#This Row],[id]],Tabla2[],'aux buscarv'!D$1,FALSE)</f>
        <v>5</v>
      </c>
      <c r="E2655" s="159">
        <f>VLOOKUP(Tabla14[[#This Row],[id]],Tabla2[],'aux buscarv'!E$1,FALSE)</f>
        <v>2023</v>
      </c>
      <c r="F2655" s="159">
        <f>VLOOKUP(Tabla14[[#This Row],[id]],Tabla2[],'aux buscarv'!F$1,FALSE)</f>
        <v>21</v>
      </c>
      <c r="G2655" s="159" t="str">
        <f>VLOOKUP(Tabla14[[#This Row],[id]],Tabla2[],'aux buscarv'!G$1,FALSE)</f>
        <v>ESTAR</v>
      </c>
      <c r="H2655" s="159" t="str">
        <f>VLOOKUP(Tabla14[[#This Row],[id]],Tabla2[],'aux buscarv'!H$1,FALSE)</f>
        <v>BUENOS AIRES</v>
      </c>
      <c r="I2655" s="159">
        <f>VLOOKUP(Tabla14[[#This Row],[id]],Tabla2[],'aux buscarv'!I$1,FALSE)</f>
        <v>118</v>
      </c>
      <c r="J2655" s="159" t="str">
        <f>VLOOKUP(Tabla14[[#This Row],[id]],Tabla2[],'aux buscarv'!J$1,FALSE)</f>
        <v>FLORENCIO VARELA</v>
      </c>
      <c r="K2655" s="159" t="str">
        <f>VLOOKUP(Tabla14[[#This Row],[id]],Tabla2[],'aux buscarv'!K$1,FALSE)</f>
        <v>ESTANISLAO SEVERO ZEBALLOS</v>
      </c>
      <c r="L2655" s="159" t="str">
        <f>VLOOKUP(Tabla14[[#This Row],[id]],Tabla2[],'aux buscarv'!L$1,FALSE)</f>
        <v>CLUB JORGE NEWBERY</v>
      </c>
      <c r="M2655" s="159" t="str">
        <f>VLOOKUP(Tabla14[[#This Row],[id]],Tabla2[],'aux buscarv'!M$1,FALSE)</f>
        <v>NEUQUEN (CALLE 170) Y ALFONSINA STORNI</v>
      </c>
      <c r="N2655" s="160" t="str">
        <f>VLOOKUP(Tabla14[[#This Row],[id]],Tabla2[],'aux buscarv'!N$1,FALSE)</f>
        <v>https://goo.gl/maps/uz5V98fNAc24tuiM9</v>
      </c>
      <c r="O2655" t="s">
        <v>153</v>
      </c>
      <c r="P2655" s="161" t="s">
        <v>153</v>
      </c>
      <c r="Q2655" t="s">
        <v>155</v>
      </c>
      <c r="R2655" s="162">
        <v>4</v>
      </c>
    </row>
    <row r="2656" spans="1:18" x14ac:dyDescent="0.25">
      <c r="A2656" t="s">
        <v>1329</v>
      </c>
      <c r="B2656" s="158">
        <f>VLOOKUP(Tabla14[[#This Row],[id]],Tabla2[],'aux buscarv'!B$1,FALSE)</f>
        <v>45064</v>
      </c>
      <c r="C2656" s="159">
        <f>VLOOKUP(Tabla14[[#This Row],[id]],Tabla2[],'aux buscarv'!C$1,FALSE)</f>
        <v>18</v>
      </c>
      <c r="D2656" s="159">
        <f>VLOOKUP(Tabla14[[#This Row],[id]],Tabla2[],'aux buscarv'!D$1,FALSE)</f>
        <v>5</v>
      </c>
      <c r="E2656" s="159">
        <f>VLOOKUP(Tabla14[[#This Row],[id]],Tabla2[],'aux buscarv'!E$1,FALSE)</f>
        <v>2023</v>
      </c>
      <c r="F2656" s="159">
        <f>VLOOKUP(Tabla14[[#This Row],[id]],Tabla2[],'aux buscarv'!F$1,FALSE)</f>
        <v>21</v>
      </c>
      <c r="G2656" s="159" t="str">
        <f>VLOOKUP(Tabla14[[#This Row],[id]],Tabla2[],'aux buscarv'!G$1,FALSE)</f>
        <v>ESTAR</v>
      </c>
      <c r="H2656" s="159" t="str">
        <f>VLOOKUP(Tabla14[[#This Row],[id]],Tabla2[],'aux buscarv'!H$1,FALSE)</f>
        <v>BUENOS AIRES</v>
      </c>
      <c r="I2656" s="159">
        <f>VLOOKUP(Tabla14[[#This Row],[id]],Tabla2[],'aux buscarv'!I$1,FALSE)</f>
        <v>118</v>
      </c>
      <c r="J2656" s="159" t="str">
        <f>VLOOKUP(Tabla14[[#This Row],[id]],Tabla2[],'aux buscarv'!J$1,FALSE)</f>
        <v>FLORENCIO VARELA</v>
      </c>
      <c r="K2656" s="159" t="str">
        <f>VLOOKUP(Tabla14[[#This Row],[id]],Tabla2[],'aux buscarv'!K$1,FALSE)</f>
        <v>ESTANISLAO SEVERO ZEBALLOS</v>
      </c>
      <c r="L2656" s="159" t="str">
        <f>VLOOKUP(Tabla14[[#This Row],[id]],Tabla2[],'aux buscarv'!L$1,FALSE)</f>
        <v>CLUB JORGE NEWBERY</v>
      </c>
      <c r="M2656" s="159" t="str">
        <f>VLOOKUP(Tabla14[[#This Row],[id]],Tabla2[],'aux buscarv'!M$1,FALSE)</f>
        <v>NEUQUEN (CALLE 170) Y ALFONSINA STORNI</v>
      </c>
      <c r="N2656" s="160" t="str">
        <f>VLOOKUP(Tabla14[[#This Row],[id]],Tabla2[],'aux buscarv'!N$1,FALSE)</f>
        <v>https://goo.gl/maps/uz5V98fNAc24tuiM9</v>
      </c>
      <c r="O2656" t="s">
        <v>153</v>
      </c>
      <c r="P2656" s="161" t="s">
        <v>153</v>
      </c>
      <c r="Q2656" t="s">
        <v>157</v>
      </c>
      <c r="R2656" s="162">
        <v>1</v>
      </c>
    </row>
    <row r="2657" spans="1:18" x14ac:dyDescent="0.25">
      <c r="A2657" t="s">
        <v>1329</v>
      </c>
      <c r="B2657" s="158">
        <f>VLOOKUP(Tabla14[[#This Row],[id]],Tabla2[],'aux buscarv'!B$1,FALSE)</f>
        <v>45064</v>
      </c>
      <c r="C2657" s="159">
        <f>VLOOKUP(Tabla14[[#This Row],[id]],Tabla2[],'aux buscarv'!C$1,FALSE)</f>
        <v>18</v>
      </c>
      <c r="D2657" s="159">
        <f>VLOOKUP(Tabla14[[#This Row],[id]],Tabla2[],'aux buscarv'!D$1,FALSE)</f>
        <v>5</v>
      </c>
      <c r="E2657" s="159">
        <f>VLOOKUP(Tabla14[[#This Row],[id]],Tabla2[],'aux buscarv'!E$1,FALSE)</f>
        <v>2023</v>
      </c>
      <c r="F2657" s="159">
        <f>VLOOKUP(Tabla14[[#This Row],[id]],Tabla2[],'aux buscarv'!F$1,FALSE)</f>
        <v>21</v>
      </c>
      <c r="G2657" s="159" t="str">
        <f>VLOOKUP(Tabla14[[#This Row],[id]],Tabla2[],'aux buscarv'!G$1,FALSE)</f>
        <v>ESTAR</v>
      </c>
      <c r="H2657" s="159" t="str">
        <f>VLOOKUP(Tabla14[[#This Row],[id]],Tabla2[],'aux buscarv'!H$1,FALSE)</f>
        <v>BUENOS AIRES</v>
      </c>
      <c r="I2657" s="159">
        <f>VLOOKUP(Tabla14[[#This Row],[id]],Tabla2[],'aux buscarv'!I$1,FALSE)</f>
        <v>118</v>
      </c>
      <c r="J2657" s="159" t="str">
        <f>VLOOKUP(Tabla14[[#This Row],[id]],Tabla2[],'aux buscarv'!J$1,FALSE)</f>
        <v>FLORENCIO VARELA</v>
      </c>
      <c r="K2657" s="159" t="str">
        <f>VLOOKUP(Tabla14[[#This Row],[id]],Tabla2[],'aux buscarv'!K$1,FALSE)</f>
        <v>ESTANISLAO SEVERO ZEBALLOS</v>
      </c>
      <c r="L2657" s="159" t="str">
        <f>VLOOKUP(Tabla14[[#This Row],[id]],Tabla2[],'aux buscarv'!L$1,FALSE)</f>
        <v>CLUB JORGE NEWBERY</v>
      </c>
      <c r="M2657" s="159" t="str">
        <f>VLOOKUP(Tabla14[[#This Row],[id]],Tabla2[],'aux buscarv'!M$1,FALSE)</f>
        <v>NEUQUEN (CALLE 170) Y ALFONSINA STORNI</v>
      </c>
      <c r="N2657" s="160" t="str">
        <f>VLOOKUP(Tabla14[[#This Row],[id]],Tabla2[],'aux buscarv'!N$1,FALSE)</f>
        <v>https://goo.gl/maps/uz5V98fNAc24tuiM9</v>
      </c>
      <c r="O2657" t="s">
        <v>153</v>
      </c>
      <c r="P2657" s="161" t="s">
        <v>153</v>
      </c>
      <c r="Q2657" t="s">
        <v>158</v>
      </c>
      <c r="R2657" s="162">
        <v>3</v>
      </c>
    </row>
    <row r="2658" spans="1:18" x14ac:dyDescent="0.25">
      <c r="A2658" t="s">
        <v>1329</v>
      </c>
      <c r="B2658" s="158">
        <f>VLOOKUP(Tabla14[[#This Row],[id]],Tabla2[],'aux buscarv'!B$1,FALSE)</f>
        <v>45064</v>
      </c>
      <c r="C2658" s="159">
        <f>VLOOKUP(Tabla14[[#This Row],[id]],Tabla2[],'aux buscarv'!C$1,FALSE)</f>
        <v>18</v>
      </c>
      <c r="D2658" s="159">
        <f>VLOOKUP(Tabla14[[#This Row],[id]],Tabla2[],'aux buscarv'!D$1,FALSE)</f>
        <v>5</v>
      </c>
      <c r="E2658" s="159">
        <f>VLOOKUP(Tabla14[[#This Row],[id]],Tabla2[],'aux buscarv'!E$1,FALSE)</f>
        <v>2023</v>
      </c>
      <c r="F2658" s="159">
        <f>VLOOKUP(Tabla14[[#This Row],[id]],Tabla2[],'aux buscarv'!F$1,FALSE)</f>
        <v>21</v>
      </c>
      <c r="G2658" s="159" t="str">
        <f>VLOOKUP(Tabla14[[#This Row],[id]],Tabla2[],'aux buscarv'!G$1,FALSE)</f>
        <v>ESTAR</v>
      </c>
      <c r="H2658" s="159" t="str">
        <f>VLOOKUP(Tabla14[[#This Row],[id]],Tabla2[],'aux buscarv'!H$1,FALSE)</f>
        <v>BUENOS AIRES</v>
      </c>
      <c r="I2658" s="159">
        <f>VLOOKUP(Tabla14[[#This Row],[id]],Tabla2[],'aux buscarv'!I$1,FALSE)</f>
        <v>118</v>
      </c>
      <c r="J2658" s="159" t="str">
        <f>VLOOKUP(Tabla14[[#This Row],[id]],Tabla2[],'aux buscarv'!J$1,FALSE)</f>
        <v>FLORENCIO VARELA</v>
      </c>
      <c r="K2658" s="159" t="str">
        <f>VLOOKUP(Tabla14[[#This Row],[id]],Tabla2[],'aux buscarv'!K$1,FALSE)</f>
        <v>ESTANISLAO SEVERO ZEBALLOS</v>
      </c>
      <c r="L2658" s="159" t="str">
        <f>VLOOKUP(Tabla14[[#This Row],[id]],Tabla2[],'aux buscarv'!L$1,FALSE)</f>
        <v>CLUB JORGE NEWBERY</v>
      </c>
      <c r="M2658" s="159" t="str">
        <f>VLOOKUP(Tabla14[[#This Row],[id]],Tabla2[],'aux buscarv'!M$1,FALSE)</f>
        <v>NEUQUEN (CALLE 170) Y ALFONSINA STORNI</v>
      </c>
      <c r="N2658" s="160" t="str">
        <f>VLOOKUP(Tabla14[[#This Row],[id]],Tabla2[],'aux buscarv'!N$1,FALSE)</f>
        <v>https://goo.gl/maps/uz5V98fNAc24tuiM9</v>
      </c>
      <c r="O2658" t="s">
        <v>153</v>
      </c>
      <c r="P2658" s="161" t="s">
        <v>153</v>
      </c>
      <c r="Q2658" t="s">
        <v>134</v>
      </c>
      <c r="R2658" s="162">
        <v>1</v>
      </c>
    </row>
    <row r="2659" spans="1:18" x14ac:dyDescent="0.25">
      <c r="A2659" t="s">
        <v>1345</v>
      </c>
      <c r="B2659" s="158">
        <f>VLOOKUP(Tabla14[[#This Row],[id]],Tabla2[],'aux buscarv'!B$1,FALSE)</f>
        <v>45064</v>
      </c>
      <c r="C2659" s="159">
        <f>VLOOKUP(Tabla14[[#This Row],[id]],Tabla2[],'aux buscarv'!C$1,FALSE)</f>
        <v>18</v>
      </c>
      <c r="D2659" s="159">
        <f>VLOOKUP(Tabla14[[#This Row],[id]],Tabla2[],'aux buscarv'!D$1,FALSE)</f>
        <v>5</v>
      </c>
      <c r="E2659" s="159">
        <f>VLOOKUP(Tabla14[[#This Row],[id]],Tabla2[],'aux buscarv'!E$1,FALSE)</f>
        <v>2023</v>
      </c>
      <c r="F2659" s="159">
        <f>VLOOKUP(Tabla14[[#This Row],[id]],Tabla2[],'aux buscarv'!F$1,FALSE)</f>
        <v>21</v>
      </c>
      <c r="G2659" s="159" t="str">
        <f>VLOOKUP(Tabla14[[#This Row],[id]],Tabla2[],'aux buscarv'!G$1,FALSE)</f>
        <v>DAPPTE</v>
      </c>
      <c r="H2659" s="159" t="str">
        <f>VLOOKUP(Tabla14[[#This Row],[id]],Tabla2[],'aux buscarv'!H$1,FALSE)</f>
        <v>CABA</v>
      </c>
      <c r="I2659" s="159">
        <f>VLOOKUP(Tabla14[[#This Row],[id]],Tabla2[],'aux buscarv'!I$1,FALSE)</f>
        <v>129</v>
      </c>
      <c r="J2659" s="159" t="str">
        <f>VLOOKUP(Tabla14[[#This Row],[id]],Tabla2[],'aux buscarv'!J$1,FALSE)</f>
        <v>COMUNA 1</v>
      </c>
      <c r="K2659" s="159" t="str">
        <f>VLOOKUP(Tabla14[[#This Row],[id]],Tabla2[],'aux buscarv'!K$1,FALSE)</f>
        <v>BARRIO MUGICA</v>
      </c>
      <c r="L2659" s="159" t="str">
        <f>VLOOKUP(Tabla14[[#This Row],[id]],Tabla2[],'aux buscarv'!L$1,FALSE)</f>
        <v>CANCHA BICHITO DE LUZ, SECTOR YPF</v>
      </c>
      <c r="M2659" s="159" t="str">
        <f>VLOOKUP(Tabla14[[#This Row],[id]],Tabla2[],'aux buscarv'!M$1,FALSE)</f>
        <v>CALLE EVITA Y CALLE ALERCE</v>
      </c>
      <c r="N2659" s="160" t="str">
        <f>VLOOKUP(Tabla14[[#This Row],[id]],Tabla2[],'aux buscarv'!N$1,FALSE)</f>
        <v>https://maps.app.goo.gl/yiQw7WKbSFZwgCLm7</v>
      </c>
      <c r="O2659" t="s">
        <v>109</v>
      </c>
      <c r="P2659" s="161" t="s">
        <v>110</v>
      </c>
      <c r="Q2659" t="s">
        <v>111</v>
      </c>
      <c r="R2659" s="162">
        <v>40</v>
      </c>
    </row>
    <row r="2660" spans="1:18" x14ac:dyDescent="0.25">
      <c r="A2660" t="s">
        <v>1345</v>
      </c>
      <c r="B2660" s="158">
        <f>VLOOKUP(Tabla14[[#This Row],[id]],Tabla2[],'aux buscarv'!B$1,FALSE)</f>
        <v>45064</v>
      </c>
      <c r="C2660" s="159">
        <f>VLOOKUP(Tabla14[[#This Row],[id]],Tabla2[],'aux buscarv'!C$1,FALSE)</f>
        <v>18</v>
      </c>
      <c r="D2660" s="159">
        <f>VLOOKUP(Tabla14[[#This Row],[id]],Tabla2[],'aux buscarv'!D$1,FALSE)</f>
        <v>5</v>
      </c>
      <c r="E2660" s="159">
        <f>VLOOKUP(Tabla14[[#This Row],[id]],Tabla2[],'aux buscarv'!E$1,FALSE)</f>
        <v>2023</v>
      </c>
      <c r="F2660" s="159">
        <f>VLOOKUP(Tabla14[[#This Row],[id]],Tabla2[],'aux buscarv'!F$1,FALSE)</f>
        <v>21</v>
      </c>
      <c r="G2660" s="159" t="str">
        <f>VLOOKUP(Tabla14[[#This Row],[id]],Tabla2[],'aux buscarv'!G$1,FALSE)</f>
        <v>DAPPTE</v>
      </c>
      <c r="H2660" s="159" t="str">
        <f>VLOOKUP(Tabla14[[#This Row],[id]],Tabla2[],'aux buscarv'!H$1,FALSE)</f>
        <v>CABA</v>
      </c>
      <c r="I2660" s="159">
        <f>VLOOKUP(Tabla14[[#This Row],[id]],Tabla2[],'aux buscarv'!I$1,FALSE)</f>
        <v>129</v>
      </c>
      <c r="J2660" s="159" t="str">
        <f>VLOOKUP(Tabla14[[#This Row],[id]],Tabla2[],'aux buscarv'!J$1,FALSE)</f>
        <v>COMUNA 1</v>
      </c>
      <c r="K2660" s="159" t="str">
        <f>VLOOKUP(Tabla14[[#This Row],[id]],Tabla2[],'aux buscarv'!K$1,FALSE)</f>
        <v>BARRIO MUGICA</v>
      </c>
      <c r="L2660" s="159" t="str">
        <f>VLOOKUP(Tabla14[[#This Row],[id]],Tabla2[],'aux buscarv'!L$1,FALSE)</f>
        <v>CANCHA BICHITO DE LUZ, SECTOR YPF</v>
      </c>
      <c r="M2660" s="159" t="str">
        <f>VLOOKUP(Tabla14[[#This Row],[id]],Tabla2[],'aux buscarv'!M$1,FALSE)</f>
        <v>CALLE EVITA Y CALLE ALERCE</v>
      </c>
      <c r="N2660" s="160" t="str">
        <f>VLOOKUP(Tabla14[[#This Row],[id]],Tabla2[],'aux buscarv'!N$1,FALSE)</f>
        <v>https://maps.app.goo.gl/yiQw7WKbSFZwgCLm7</v>
      </c>
      <c r="O2660" t="s">
        <v>109</v>
      </c>
      <c r="P2660" s="161" t="s">
        <v>110</v>
      </c>
      <c r="Q2660" t="s">
        <v>112</v>
      </c>
      <c r="R2660" s="162">
        <v>73</v>
      </c>
    </row>
    <row r="2661" spans="1:18" x14ac:dyDescent="0.25">
      <c r="A2661" t="s">
        <v>1345</v>
      </c>
      <c r="B2661" s="158">
        <f>VLOOKUP(Tabla14[[#This Row],[id]],Tabla2[],'aux buscarv'!B$1,FALSE)</f>
        <v>45064</v>
      </c>
      <c r="C2661" s="159">
        <f>VLOOKUP(Tabla14[[#This Row],[id]],Tabla2[],'aux buscarv'!C$1,FALSE)</f>
        <v>18</v>
      </c>
      <c r="D2661" s="159">
        <f>VLOOKUP(Tabla14[[#This Row],[id]],Tabla2[],'aux buscarv'!D$1,FALSE)</f>
        <v>5</v>
      </c>
      <c r="E2661" s="159">
        <f>VLOOKUP(Tabla14[[#This Row],[id]],Tabla2[],'aux buscarv'!E$1,FALSE)</f>
        <v>2023</v>
      </c>
      <c r="F2661" s="159">
        <f>VLOOKUP(Tabla14[[#This Row],[id]],Tabla2[],'aux buscarv'!F$1,FALSE)</f>
        <v>21</v>
      </c>
      <c r="G2661" s="159" t="str">
        <f>VLOOKUP(Tabla14[[#This Row],[id]],Tabla2[],'aux buscarv'!G$1,FALSE)</f>
        <v>DAPPTE</v>
      </c>
      <c r="H2661" s="159" t="str">
        <f>VLOOKUP(Tabla14[[#This Row],[id]],Tabla2[],'aux buscarv'!H$1,FALSE)</f>
        <v>CABA</v>
      </c>
      <c r="I2661" s="159">
        <f>VLOOKUP(Tabla14[[#This Row],[id]],Tabla2[],'aux buscarv'!I$1,FALSE)</f>
        <v>129</v>
      </c>
      <c r="J2661" s="159" t="str">
        <f>VLOOKUP(Tabla14[[#This Row],[id]],Tabla2[],'aux buscarv'!J$1,FALSE)</f>
        <v>COMUNA 1</v>
      </c>
      <c r="K2661" s="159" t="str">
        <f>VLOOKUP(Tabla14[[#This Row],[id]],Tabla2[],'aux buscarv'!K$1,FALSE)</f>
        <v>BARRIO MUGICA</v>
      </c>
      <c r="L2661" s="159" t="str">
        <f>VLOOKUP(Tabla14[[#This Row],[id]],Tabla2[],'aux buscarv'!L$1,FALSE)</f>
        <v>CANCHA BICHITO DE LUZ, SECTOR YPF</v>
      </c>
      <c r="M2661" s="159" t="str">
        <f>VLOOKUP(Tabla14[[#This Row],[id]],Tabla2[],'aux buscarv'!M$1,FALSE)</f>
        <v>CALLE EVITA Y CALLE ALERCE</v>
      </c>
      <c r="N2661" s="160" t="str">
        <f>VLOOKUP(Tabla14[[#This Row],[id]],Tabla2[],'aux buscarv'!N$1,FALSE)</f>
        <v>https://maps.app.goo.gl/yiQw7WKbSFZwgCLm7</v>
      </c>
      <c r="O2661" t="s">
        <v>109</v>
      </c>
      <c r="P2661" s="161" t="s">
        <v>110</v>
      </c>
      <c r="Q2661" t="s">
        <v>120</v>
      </c>
      <c r="R2661" s="162">
        <v>3</v>
      </c>
    </row>
    <row r="2662" spans="1:18" x14ac:dyDescent="0.25">
      <c r="A2662" t="s">
        <v>1345</v>
      </c>
      <c r="B2662" s="158">
        <f>VLOOKUP(Tabla14[[#This Row],[id]],Tabla2[],'aux buscarv'!B$1,FALSE)</f>
        <v>45064</v>
      </c>
      <c r="C2662" s="159">
        <f>VLOOKUP(Tabla14[[#This Row],[id]],Tabla2[],'aux buscarv'!C$1,FALSE)</f>
        <v>18</v>
      </c>
      <c r="D2662" s="159">
        <f>VLOOKUP(Tabla14[[#This Row],[id]],Tabla2[],'aux buscarv'!D$1,FALSE)</f>
        <v>5</v>
      </c>
      <c r="E2662" s="159">
        <f>VLOOKUP(Tabla14[[#This Row],[id]],Tabla2[],'aux buscarv'!E$1,FALSE)</f>
        <v>2023</v>
      </c>
      <c r="F2662" s="159">
        <f>VLOOKUP(Tabla14[[#This Row],[id]],Tabla2[],'aux buscarv'!F$1,FALSE)</f>
        <v>21</v>
      </c>
      <c r="G2662" s="159" t="str">
        <f>VLOOKUP(Tabla14[[#This Row],[id]],Tabla2[],'aux buscarv'!G$1,FALSE)</f>
        <v>DAPPTE</v>
      </c>
      <c r="H2662" s="159" t="str">
        <f>VLOOKUP(Tabla14[[#This Row],[id]],Tabla2[],'aux buscarv'!H$1,FALSE)</f>
        <v>CABA</v>
      </c>
      <c r="I2662" s="159">
        <f>VLOOKUP(Tabla14[[#This Row],[id]],Tabla2[],'aux buscarv'!I$1,FALSE)</f>
        <v>129</v>
      </c>
      <c r="J2662" s="159" t="str">
        <f>VLOOKUP(Tabla14[[#This Row],[id]],Tabla2[],'aux buscarv'!J$1,FALSE)</f>
        <v>COMUNA 1</v>
      </c>
      <c r="K2662" s="159" t="str">
        <f>VLOOKUP(Tabla14[[#This Row],[id]],Tabla2[],'aux buscarv'!K$1,FALSE)</f>
        <v>BARRIO MUGICA</v>
      </c>
      <c r="L2662" s="159" t="str">
        <f>VLOOKUP(Tabla14[[#This Row],[id]],Tabla2[],'aux buscarv'!L$1,FALSE)</f>
        <v>CANCHA BICHITO DE LUZ, SECTOR YPF</v>
      </c>
      <c r="M2662" s="159" t="str">
        <f>VLOOKUP(Tabla14[[#This Row],[id]],Tabla2[],'aux buscarv'!M$1,FALSE)</f>
        <v>CALLE EVITA Y CALLE ALERCE</v>
      </c>
      <c r="N2662" s="160" t="str">
        <f>VLOOKUP(Tabla14[[#This Row],[id]],Tabla2[],'aux buscarv'!N$1,FALSE)</f>
        <v>https://maps.app.goo.gl/yiQw7WKbSFZwgCLm7</v>
      </c>
      <c r="O2662" t="s">
        <v>109</v>
      </c>
      <c r="P2662" s="161" t="s">
        <v>113</v>
      </c>
      <c r="Q2662" t="s">
        <v>112</v>
      </c>
      <c r="R2662" s="162">
        <v>14</v>
      </c>
    </row>
    <row r="2663" spans="1:18" x14ac:dyDescent="0.25">
      <c r="A2663" t="s">
        <v>1345</v>
      </c>
      <c r="B2663" s="158">
        <f>VLOOKUP(Tabla14[[#This Row],[id]],Tabla2[],'aux buscarv'!B$1,FALSE)</f>
        <v>45064</v>
      </c>
      <c r="C2663" s="159">
        <f>VLOOKUP(Tabla14[[#This Row],[id]],Tabla2[],'aux buscarv'!C$1,FALSE)</f>
        <v>18</v>
      </c>
      <c r="D2663" s="159">
        <f>VLOOKUP(Tabla14[[#This Row],[id]],Tabla2[],'aux buscarv'!D$1,FALSE)</f>
        <v>5</v>
      </c>
      <c r="E2663" s="159">
        <f>VLOOKUP(Tabla14[[#This Row],[id]],Tabla2[],'aux buscarv'!E$1,FALSE)</f>
        <v>2023</v>
      </c>
      <c r="F2663" s="159">
        <f>VLOOKUP(Tabla14[[#This Row],[id]],Tabla2[],'aux buscarv'!F$1,FALSE)</f>
        <v>21</v>
      </c>
      <c r="G2663" s="159" t="str">
        <f>VLOOKUP(Tabla14[[#This Row],[id]],Tabla2[],'aux buscarv'!G$1,FALSE)</f>
        <v>DAPPTE</v>
      </c>
      <c r="H2663" s="159" t="str">
        <f>VLOOKUP(Tabla14[[#This Row],[id]],Tabla2[],'aux buscarv'!H$1,FALSE)</f>
        <v>CABA</v>
      </c>
      <c r="I2663" s="159">
        <f>VLOOKUP(Tabla14[[#This Row],[id]],Tabla2[],'aux buscarv'!I$1,FALSE)</f>
        <v>129</v>
      </c>
      <c r="J2663" s="159" t="str">
        <f>VLOOKUP(Tabla14[[#This Row],[id]],Tabla2[],'aux buscarv'!J$1,FALSE)</f>
        <v>COMUNA 1</v>
      </c>
      <c r="K2663" s="159" t="str">
        <f>VLOOKUP(Tabla14[[#This Row],[id]],Tabla2[],'aux buscarv'!K$1,FALSE)</f>
        <v>BARRIO MUGICA</v>
      </c>
      <c r="L2663" s="159" t="str">
        <f>VLOOKUP(Tabla14[[#This Row],[id]],Tabla2[],'aux buscarv'!L$1,FALSE)</f>
        <v>CANCHA BICHITO DE LUZ, SECTOR YPF</v>
      </c>
      <c r="M2663" s="159" t="str">
        <f>VLOOKUP(Tabla14[[#This Row],[id]],Tabla2[],'aux buscarv'!M$1,FALSE)</f>
        <v>CALLE EVITA Y CALLE ALERCE</v>
      </c>
      <c r="N2663" s="160" t="str">
        <f>VLOOKUP(Tabla14[[#This Row],[id]],Tabla2[],'aux buscarv'!N$1,FALSE)</f>
        <v>https://maps.app.goo.gl/yiQw7WKbSFZwgCLm7</v>
      </c>
      <c r="O2663" t="s">
        <v>114</v>
      </c>
      <c r="P2663" s="161" t="s">
        <v>115</v>
      </c>
      <c r="Q2663" t="s">
        <v>111</v>
      </c>
      <c r="R2663" s="162">
        <v>20</v>
      </c>
    </row>
    <row r="2664" spans="1:18" x14ac:dyDescent="0.25">
      <c r="A2664" t="s">
        <v>1345</v>
      </c>
      <c r="B2664" s="158">
        <f>VLOOKUP(Tabla14[[#This Row],[id]],Tabla2[],'aux buscarv'!B$1,FALSE)</f>
        <v>45064</v>
      </c>
      <c r="C2664" s="159">
        <f>VLOOKUP(Tabla14[[#This Row],[id]],Tabla2[],'aux buscarv'!C$1,FALSE)</f>
        <v>18</v>
      </c>
      <c r="D2664" s="159">
        <f>VLOOKUP(Tabla14[[#This Row],[id]],Tabla2[],'aux buscarv'!D$1,FALSE)</f>
        <v>5</v>
      </c>
      <c r="E2664" s="159">
        <f>VLOOKUP(Tabla14[[#This Row],[id]],Tabla2[],'aux buscarv'!E$1,FALSE)</f>
        <v>2023</v>
      </c>
      <c r="F2664" s="159">
        <f>VLOOKUP(Tabla14[[#This Row],[id]],Tabla2[],'aux buscarv'!F$1,FALSE)</f>
        <v>21</v>
      </c>
      <c r="G2664" s="159" t="str">
        <f>VLOOKUP(Tabla14[[#This Row],[id]],Tabla2[],'aux buscarv'!G$1,FALSE)</f>
        <v>DAPPTE</v>
      </c>
      <c r="H2664" s="159" t="str">
        <f>VLOOKUP(Tabla14[[#This Row],[id]],Tabla2[],'aux buscarv'!H$1,FALSE)</f>
        <v>CABA</v>
      </c>
      <c r="I2664" s="159">
        <f>VLOOKUP(Tabla14[[#This Row],[id]],Tabla2[],'aux buscarv'!I$1,FALSE)</f>
        <v>129</v>
      </c>
      <c r="J2664" s="159" t="str">
        <f>VLOOKUP(Tabla14[[#This Row],[id]],Tabla2[],'aux buscarv'!J$1,FALSE)</f>
        <v>COMUNA 1</v>
      </c>
      <c r="K2664" s="159" t="str">
        <f>VLOOKUP(Tabla14[[#This Row],[id]],Tabla2[],'aux buscarv'!K$1,FALSE)</f>
        <v>BARRIO MUGICA</v>
      </c>
      <c r="L2664" s="159" t="str">
        <f>VLOOKUP(Tabla14[[#This Row],[id]],Tabla2[],'aux buscarv'!L$1,FALSE)</f>
        <v>CANCHA BICHITO DE LUZ, SECTOR YPF</v>
      </c>
      <c r="M2664" s="159" t="str">
        <f>VLOOKUP(Tabla14[[#This Row],[id]],Tabla2[],'aux buscarv'!M$1,FALSE)</f>
        <v>CALLE EVITA Y CALLE ALERCE</v>
      </c>
      <c r="N2664" s="160" t="str">
        <f>VLOOKUP(Tabla14[[#This Row],[id]],Tabla2[],'aux buscarv'!N$1,FALSE)</f>
        <v>https://maps.app.goo.gl/yiQw7WKbSFZwgCLm7</v>
      </c>
      <c r="O2664" t="s">
        <v>114</v>
      </c>
      <c r="P2664" s="161" t="s">
        <v>123</v>
      </c>
      <c r="Q2664" t="s">
        <v>124</v>
      </c>
      <c r="R2664" s="162">
        <v>2</v>
      </c>
    </row>
    <row r="2665" spans="1:18" x14ac:dyDescent="0.25">
      <c r="A2665" t="s">
        <v>1345</v>
      </c>
      <c r="B2665" s="158">
        <f>VLOOKUP(Tabla14[[#This Row],[id]],Tabla2[],'aux buscarv'!B$1,FALSE)</f>
        <v>45064</v>
      </c>
      <c r="C2665" s="159">
        <f>VLOOKUP(Tabla14[[#This Row],[id]],Tabla2[],'aux buscarv'!C$1,FALSE)</f>
        <v>18</v>
      </c>
      <c r="D2665" s="159">
        <f>VLOOKUP(Tabla14[[#This Row],[id]],Tabla2[],'aux buscarv'!D$1,FALSE)</f>
        <v>5</v>
      </c>
      <c r="E2665" s="159">
        <f>VLOOKUP(Tabla14[[#This Row],[id]],Tabla2[],'aux buscarv'!E$1,FALSE)</f>
        <v>2023</v>
      </c>
      <c r="F2665" s="159">
        <f>VLOOKUP(Tabla14[[#This Row],[id]],Tabla2[],'aux buscarv'!F$1,FALSE)</f>
        <v>21</v>
      </c>
      <c r="G2665" s="159" t="str">
        <f>VLOOKUP(Tabla14[[#This Row],[id]],Tabla2[],'aux buscarv'!G$1,FALSE)</f>
        <v>DAPPTE</v>
      </c>
      <c r="H2665" s="159" t="str">
        <f>VLOOKUP(Tabla14[[#This Row],[id]],Tabla2[],'aux buscarv'!H$1,FALSE)</f>
        <v>CABA</v>
      </c>
      <c r="I2665" s="159">
        <f>VLOOKUP(Tabla14[[#This Row],[id]],Tabla2[],'aux buscarv'!I$1,FALSE)</f>
        <v>129</v>
      </c>
      <c r="J2665" s="159" t="str">
        <f>VLOOKUP(Tabla14[[#This Row],[id]],Tabla2[],'aux buscarv'!J$1,FALSE)</f>
        <v>COMUNA 1</v>
      </c>
      <c r="K2665" s="159" t="str">
        <f>VLOOKUP(Tabla14[[#This Row],[id]],Tabla2[],'aux buscarv'!K$1,FALSE)</f>
        <v>BARRIO MUGICA</v>
      </c>
      <c r="L2665" s="159" t="str">
        <f>VLOOKUP(Tabla14[[#This Row],[id]],Tabla2[],'aux buscarv'!L$1,FALSE)</f>
        <v>CANCHA BICHITO DE LUZ, SECTOR YPF</v>
      </c>
      <c r="M2665" s="159" t="str">
        <f>VLOOKUP(Tabla14[[#This Row],[id]],Tabla2[],'aux buscarv'!M$1,FALSE)</f>
        <v>CALLE EVITA Y CALLE ALERCE</v>
      </c>
      <c r="N2665" s="160" t="str">
        <f>VLOOKUP(Tabla14[[#This Row],[id]],Tabla2[],'aux buscarv'!N$1,FALSE)</f>
        <v>https://maps.app.goo.gl/yiQw7WKbSFZwgCLm7</v>
      </c>
      <c r="O2665" t="s">
        <v>114</v>
      </c>
      <c r="P2665" s="161" t="s">
        <v>123</v>
      </c>
      <c r="Q2665" t="s">
        <v>111</v>
      </c>
      <c r="R2665" s="162">
        <v>35</v>
      </c>
    </row>
    <row r="2666" spans="1:18" x14ac:dyDescent="0.25">
      <c r="A2666" t="s">
        <v>1345</v>
      </c>
      <c r="B2666" s="158">
        <f>VLOOKUP(Tabla14[[#This Row],[id]],Tabla2[],'aux buscarv'!B$1,FALSE)</f>
        <v>45064</v>
      </c>
      <c r="C2666" s="159">
        <f>VLOOKUP(Tabla14[[#This Row],[id]],Tabla2[],'aux buscarv'!C$1,FALSE)</f>
        <v>18</v>
      </c>
      <c r="D2666" s="159">
        <f>VLOOKUP(Tabla14[[#This Row],[id]],Tabla2[],'aux buscarv'!D$1,FALSE)</f>
        <v>5</v>
      </c>
      <c r="E2666" s="159">
        <f>VLOOKUP(Tabla14[[#This Row],[id]],Tabla2[],'aux buscarv'!E$1,FALSE)</f>
        <v>2023</v>
      </c>
      <c r="F2666" s="159">
        <f>VLOOKUP(Tabla14[[#This Row],[id]],Tabla2[],'aux buscarv'!F$1,FALSE)</f>
        <v>21</v>
      </c>
      <c r="G2666" s="159" t="str">
        <f>VLOOKUP(Tabla14[[#This Row],[id]],Tabla2[],'aux buscarv'!G$1,FALSE)</f>
        <v>DAPPTE</v>
      </c>
      <c r="H2666" s="159" t="str">
        <f>VLOOKUP(Tabla14[[#This Row],[id]],Tabla2[],'aux buscarv'!H$1,FALSE)</f>
        <v>CABA</v>
      </c>
      <c r="I2666" s="159">
        <f>VLOOKUP(Tabla14[[#This Row],[id]],Tabla2[],'aux buscarv'!I$1,FALSE)</f>
        <v>129</v>
      </c>
      <c r="J2666" s="159" t="str">
        <f>VLOOKUP(Tabla14[[#This Row],[id]],Tabla2[],'aux buscarv'!J$1,FALSE)</f>
        <v>COMUNA 1</v>
      </c>
      <c r="K2666" s="159" t="str">
        <f>VLOOKUP(Tabla14[[#This Row],[id]],Tabla2[],'aux buscarv'!K$1,FALSE)</f>
        <v>BARRIO MUGICA</v>
      </c>
      <c r="L2666" s="159" t="str">
        <f>VLOOKUP(Tabla14[[#This Row],[id]],Tabla2[],'aux buscarv'!L$1,FALSE)</f>
        <v>CANCHA BICHITO DE LUZ, SECTOR YPF</v>
      </c>
      <c r="M2666" s="159" t="str">
        <f>VLOOKUP(Tabla14[[#This Row],[id]],Tabla2[],'aux buscarv'!M$1,FALSE)</f>
        <v>CALLE EVITA Y CALLE ALERCE</v>
      </c>
      <c r="N2666" s="160" t="str">
        <f>VLOOKUP(Tabla14[[#This Row],[id]],Tabla2[],'aux buscarv'!N$1,FALSE)</f>
        <v>https://maps.app.goo.gl/yiQw7WKbSFZwgCLm7</v>
      </c>
      <c r="O2666" t="s">
        <v>129</v>
      </c>
      <c r="P2666" s="161" t="s">
        <v>1023</v>
      </c>
      <c r="Q2666" t="s">
        <v>111</v>
      </c>
      <c r="R2666" s="162">
        <v>15</v>
      </c>
    </row>
    <row r="2667" spans="1:18" x14ac:dyDescent="0.25">
      <c r="A2667" t="s">
        <v>1345</v>
      </c>
      <c r="B2667" s="158">
        <f>VLOOKUP(Tabla14[[#This Row],[id]],Tabla2[],'aux buscarv'!B$1,FALSE)</f>
        <v>45064</v>
      </c>
      <c r="C2667" s="159">
        <f>VLOOKUP(Tabla14[[#This Row],[id]],Tabla2[],'aux buscarv'!C$1,FALSE)</f>
        <v>18</v>
      </c>
      <c r="D2667" s="159">
        <f>VLOOKUP(Tabla14[[#This Row],[id]],Tabla2[],'aux buscarv'!D$1,FALSE)</f>
        <v>5</v>
      </c>
      <c r="E2667" s="159">
        <f>VLOOKUP(Tabla14[[#This Row],[id]],Tabla2[],'aux buscarv'!E$1,FALSE)</f>
        <v>2023</v>
      </c>
      <c r="F2667" s="159">
        <f>VLOOKUP(Tabla14[[#This Row],[id]],Tabla2[],'aux buscarv'!F$1,FALSE)</f>
        <v>21</v>
      </c>
      <c r="G2667" s="159" t="str">
        <f>VLOOKUP(Tabla14[[#This Row],[id]],Tabla2[],'aux buscarv'!G$1,FALSE)</f>
        <v>DAPPTE</v>
      </c>
      <c r="H2667" s="159" t="str">
        <f>VLOOKUP(Tabla14[[#This Row],[id]],Tabla2[],'aux buscarv'!H$1,FALSE)</f>
        <v>CABA</v>
      </c>
      <c r="I2667" s="159">
        <f>VLOOKUP(Tabla14[[#This Row],[id]],Tabla2[],'aux buscarv'!I$1,FALSE)</f>
        <v>129</v>
      </c>
      <c r="J2667" s="159" t="str">
        <f>VLOOKUP(Tabla14[[#This Row],[id]],Tabla2[],'aux buscarv'!J$1,FALSE)</f>
        <v>COMUNA 1</v>
      </c>
      <c r="K2667" s="159" t="str">
        <f>VLOOKUP(Tabla14[[#This Row],[id]],Tabla2[],'aux buscarv'!K$1,FALSE)</f>
        <v>BARRIO MUGICA</v>
      </c>
      <c r="L2667" s="159" t="str">
        <f>VLOOKUP(Tabla14[[#This Row],[id]],Tabla2[],'aux buscarv'!L$1,FALSE)</f>
        <v>CANCHA BICHITO DE LUZ, SECTOR YPF</v>
      </c>
      <c r="M2667" s="159" t="str">
        <f>VLOOKUP(Tabla14[[#This Row],[id]],Tabla2[],'aux buscarv'!M$1,FALSE)</f>
        <v>CALLE EVITA Y CALLE ALERCE</v>
      </c>
      <c r="N2667" s="160" t="str">
        <f>VLOOKUP(Tabla14[[#This Row],[id]],Tabla2[],'aux buscarv'!N$1,FALSE)</f>
        <v>https://maps.app.goo.gl/yiQw7WKbSFZwgCLm7</v>
      </c>
      <c r="O2667" t="s">
        <v>129</v>
      </c>
      <c r="P2667" s="161" t="s">
        <v>1025</v>
      </c>
      <c r="Q2667" t="s">
        <v>111</v>
      </c>
      <c r="R2667" s="162">
        <v>25</v>
      </c>
    </row>
    <row r="2668" spans="1:18" x14ac:dyDescent="0.25">
      <c r="A2668" t="s">
        <v>1318</v>
      </c>
      <c r="B2668" s="158">
        <f>VLOOKUP(Tabla14[[#This Row],[id]],Tabla2[],'aux buscarv'!B$1,FALSE)</f>
        <v>45065</v>
      </c>
      <c r="C2668" s="159">
        <f>VLOOKUP(Tabla14[[#This Row],[id]],Tabla2[],'aux buscarv'!C$1,FALSE)</f>
        <v>19</v>
      </c>
      <c r="D2668" s="159">
        <f>VLOOKUP(Tabla14[[#This Row],[id]],Tabla2[],'aux buscarv'!D$1,FALSE)</f>
        <v>5</v>
      </c>
      <c r="E2668" s="159">
        <f>VLOOKUP(Tabla14[[#This Row],[id]],Tabla2[],'aux buscarv'!E$1,FALSE)</f>
        <v>2023</v>
      </c>
      <c r="F2668" s="159">
        <f>VLOOKUP(Tabla14[[#This Row],[id]],Tabla2[],'aux buscarv'!F$1,FALSE)</f>
        <v>21</v>
      </c>
      <c r="G2668" s="159" t="str">
        <f>VLOOKUP(Tabla14[[#This Row],[id]],Tabla2[],'aux buscarv'!G$1,FALSE)</f>
        <v>EETB</v>
      </c>
      <c r="H2668" s="159" t="str">
        <f>VLOOKUP(Tabla14[[#This Row],[id]],Tabla2[],'aux buscarv'!H$1,FALSE)</f>
        <v>BUENOS AIRES</v>
      </c>
      <c r="I2668" s="159">
        <f>VLOOKUP(Tabla14[[#This Row],[id]],Tabla2[],'aux buscarv'!I$1,FALSE)</f>
        <v>117</v>
      </c>
      <c r="J2668" s="159" t="str">
        <f>VLOOKUP(Tabla14[[#This Row],[id]],Tabla2[],'aux buscarv'!J$1,FALSE)</f>
        <v>LA MATANZA</v>
      </c>
      <c r="K2668" s="159" t="str">
        <f>VLOOKUP(Tabla14[[#This Row],[id]],Tabla2[],'aux buscarv'!K$1,FALSE)</f>
        <v>GONZALEZ CATAN</v>
      </c>
      <c r="L2668" s="159" t="str">
        <f>VLOOKUP(Tabla14[[#This Row],[id]],Tabla2[],'aux buscarv'!L$1,FALSE)</f>
        <v>DEPORTIVO PARAGUAYO</v>
      </c>
      <c r="M2668" s="159" t="str">
        <f>VLOOKUP(Tabla14[[#This Row],[id]],Tabla2[],'aux buscarv'!M$1,FALSE)</f>
        <v>INT FEDERICO P RUSSO Y LAVALLEJA</v>
      </c>
      <c r="N2668" s="160" t="str">
        <f>VLOOKUP(Tabla14[[#This Row],[id]],Tabla2[],'aux buscarv'!N$1,FALSE)</f>
        <v>https://goo.gl/maps/C2pKkjCX5oNTY7SE9</v>
      </c>
      <c r="O2668" t="s">
        <v>109</v>
      </c>
      <c r="P2668" s="161" t="s">
        <v>110</v>
      </c>
      <c r="Q2668" t="s">
        <v>111</v>
      </c>
      <c r="R2668" s="162">
        <v>47</v>
      </c>
    </row>
    <row r="2669" spans="1:18" x14ac:dyDescent="0.25">
      <c r="A2669" t="s">
        <v>1318</v>
      </c>
      <c r="B2669" s="158">
        <f>VLOOKUP(Tabla14[[#This Row],[id]],Tabla2[],'aux buscarv'!B$1,FALSE)</f>
        <v>45065</v>
      </c>
      <c r="C2669" s="159">
        <f>VLOOKUP(Tabla14[[#This Row],[id]],Tabla2[],'aux buscarv'!C$1,FALSE)</f>
        <v>19</v>
      </c>
      <c r="D2669" s="159">
        <f>VLOOKUP(Tabla14[[#This Row],[id]],Tabla2[],'aux buscarv'!D$1,FALSE)</f>
        <v>5</v>
      </c>
      <c r="E2669" s="159">
        <f>VLOOKUP(Tabla14[[#This Row],[id]],Tabla2[],'aux buscarv'!E$1,FALSE)</f>
        <v>2023</v>
      </c>
      <c r="F2669" s="159">
        <f>VLOOKUP(Tabla14[[#This Row],[id]],Tabla2[],'aux buscarv'!F$1,FALSE)</f>
        <v>21</v>
      </c>
      <c r="G2669" s="159" t="str">
        <f>VLOOKUP(Tabla14[[#This Row],[id]],Tabla2[],'aux buscarv'!G$1,FALSE)</f>
        <v>EETB</v>
      </c>
      <c r="H2669" s="159" t="str">
        <f>VLOOKUP(Tabla14[[#This Row],[id]],Tabla2[],'aux buscarv'!H$1,FALSE)</f>
        <v>BUENOS AIRES</v>
      </c>
      <c r="I2669" s="159">
        <f>VLOOKUP(Tabla14[[#This Row],[id]],Tabla2[],'aux buscarv'!I$1,FALSE)</f>
        <v>117</v>
      </c>
      <c r="J2669" s="159" t="str">
        <f>VLOOKUP(Tabla14[[#This Row],[id]],Tabla2[],'aux buscarv'!J$1,FALSE)</f>
        <v>LA MATANZA</v>
      </c>
      <c r="K2669" s="159" t="str">
        <f>VLOOKUP(Tabla14[[#This Row],[id]],Tabla2[],'aux buscarv'!K$1,FALSE)</f>
        <v>GONZALEZ CATAN</v>
      </c>
      <c r="L2669" s="159" t="str">
        <f>VLOOKUP(Tabla14[[#This Row],[id]],Tabla2[],'aux buscarv'!L$1,FALSE)</f>
        <v>DEPORTIVO PARAGUAYO</v>
      </c>
      <c r="M2669" s="159" t="str">
        <f>VLOOKUP(Tabla14[[#This Row],[id]],Tabla2[],'aux buscarv'!M$1,FALSE)</f>
        <v>INT FEDERICO P RUSSO Y LAVALLEJA</v>
      </c>
      <c r="N2669" s="160" t="str">
        <f>VLOOKUP(Tabla14[[#This Row],[id]],Tabla2[],'aux buscarv'!N$1,FALSE)</f>
        <v>https://goo.gl/maps/C2pKkjCX5oNTY7SE9</v>
      </c>
      <c r="O2669" t="s">
        <v>109</v>
      </c>
      <c r="P2669" s="161" t="s">
        <v>110</v>
      </c>
      <c r="Q2669" t="s">
        <v>112</v>
      </c>
      <c r="R2669" s="162">
        <v>73</v>
      </c>
    </row>
    <row r="2670" spans="1:18" x14ac:dyDescent="0.25">
      <c r="A2670" t="s">
        <v>1318</v>
      </c>
      <c r="B2670" s="158">
        <f>VLOOKUP(Tabla14[[#This Row],[id]],Tabla2[],'aux buscarv'!B$1,FALSE)</f>
        <v>45065</v>
      </c>
      <c r="C2670" s="159">
        <f>VLOOKUP(Tabla14[[#This Row],[id]],Tabla2[],'aux buscarv'!C$1,FALSE)</f>
        <v>19</v>
      </c>
      <c r="D2670" s="159">
        <f>VLOOKUP(Tabla14[[#This Row],[id]],Tabla2[],'aux buscarv'!D$1,FALSE)</f>
        <v>5</v>
      </c>
      <c r="E2670" s="159">
        <f>VLOOKUP(Tabla14[[#This Row],[id]],Tabla2[],'aux buscarv'!E$1,FALSE)</f>
        <v>2023</v>
      </c>
      <c r="F2670" s="159">
        <f>VLOOKUP(Tabla14[[#This Row],[id]],Tabla2[],'aux buscarv'!F$1,FALSE)</f>
        <v>21</v>
      </c>
      <c r="G2670" s="159" t="str">
        <f>VLOOKUP(Tabla14[[#This Row],[id]],Tabla2[],'aux buscarv'!G$1,FALSE)</f>
        <v>EETB</v>
      </c>
      <c r="H2670" s="159" t="str">
        <f>VLOOKUP(Tabla14[[#This Row],[id]],Tabla2[],'aux buscarv'!H$1,FALSE)</f>
        <v>BUENOS AIRES</v>
      </c>
      <c r="I2670" s="159">
        <f>VLOOKUP(Tabla14[[#This Row],[id]],Tabla2[],'aux buscarv'!I$1,FALSE)</f>
        <v>117</v>
      </c>
      <c r="J2670" s="159" t="str">
        <f>VLOOKUP(Tabla14[[#This Row],[id]],Tabla2[],'aux buscarv'!J$1,FALSE)</f>
        <v>LA MATANZA</v>
      </c>
      <c r="K2670" s="159" t="str">
        <f>VLOOKUP(Tabla14[[#This Row],[id]],Tabla2[],'aux buscarv'!K$1,FALSE)</f>
        <v>GONZALEZ CATAN</v>
      </c>
      <c r="L2670" s="159" t="str">
        <f>VLOOKUP(Tabla14[[#This Row],[id]],Tabla2[],'aux buscarv'!L$1,FALSE)</f>
        <v>DEPORTIVO PARAGUAYO</v>
      </c>
      <c r="M2670" s="159" t="str">
        <f>VLOOKUP(Tabla14[[#This Row],[id]],Tabla2[],'aux buscarv'!M$1,FALSE)</f>
        <v>INT FEDERICO P RUSSO Y LAVALLEJA</v>
      </c>
      <c r="N2670" s="160" t="str">
        <f>VLOOKUP(Tabla14[[#This Row],[id]],Tabla2[],'aux buscarv'!N$1,FALSE)</f>
        <v>https://goo.gl/maps/C2pKkjCX5oNTY7SE9</v>
      </c>
      <c r="O2670" t="s">
        <v>109</v>
      </c>
      <c r="P2670" s="161" t="s">
        <v>110</v>
      </c>
      <c r="Q2670" t="s">
        <v>121</v>
      </c>
      <c r="R2670" s="162">
        <v>27</v>
      </c>
    </row>
    <row r="2671" spans="1:18" x14ac:dyDescent="0.25">
      <c r="A2671" t="s">
        <v>1318</v>
      </c>
      <c r="B2671" s="158">
        <f>VLOOKUP(Tabla14[[#This Row],[id]],Tabla2[],'aux buscarv'!B$1,FALSE)</f>
        <v>45065</v>
      </c>
      <c r="C2671" s="159">
        <f>VLOOKUP(Tabla14[[#This Row],[id]],Tabla2[],'aux buscarv'!C$1,FALSE)</f>
        <v>19</v>
      </c>
      <c r="D2671" s="159">
        <f>VLOOKUP(Tabla14[[#This Row],[id]],Tabla2[],'aux buscarv'!D$1,FALSE)</f>
        <v>5</v>
      </c>
      <c r="E2671" s="159">
        <f>VLOOKUP(Tabla14[[#This Row],[id]],Tabla2[],'aux buscarv'!E$1,FALSE)</f>
        <v>2023</v>
      </c>
      <c r="F2671" s="159">
        <f>VLOOKUP(Tabla14[[#This Row],[id]],Tabla2[],'aux buscarv'!F$1,FALSE)</f>
        <v>21</v>
      </c>
      <c r="G2671" s="159" t="str">
        <f>VLOOKUP(Tabla14[[#This Row],[id]],Tabla2[],'aux buscarv'!G$1,FALSE)</f>
        <v>EETB</v>
      </c>
      <c r="H2671" s="159" t="str">
        <f>VLOOKUP(Tabla14[[#This Row],[id]],Tabla2[],'aux buscarv'!H$1,FALSE)</f>
        <v>BUENOS AIRES</v>
      </c>
      <c r="I2671" s="159">
        <f>VLOOKUP(Tabla14[[#This Row],[id]],Tabla2[],'aux buscarv'!I$1,FALSE)</f>
        <v>117</v>
      </c>
      <c r="J2671" s="159" t="str">
        <f>VLOOKUP(Tabla14[[#This Row],[id]],Tabla2[],'aux buscarv'!J$1,FALSE)</f>
        <v>LA MATANZA</v>
      </c>
      <c r="K2671" s="159" t="str">
        <f>VLOOKUP(Tabla14[[#This Row],[id]],Tabla2[],'aux buscarv'!K$1,FALSE)</f>
        <v>GONZALEZ CATAN</v>
      </c>
      <c r="L2671" s="159" t="str">
        <f>VLOOKUP(Tabla14[[#This Row],[id]],Tabla2[],'aux buscarv'!L$1,FALSE)</f>
        <v>DEPORTIVO PARAGUAYO</v>
      </c>
      <c r="M2671" s="159" t="str">
        <f>VLOOKUP(Tabla14[[#This Row],[id]],Tabla2[],'aux buscarv'!M$1,FALSE)</f>
        <v>INT FEDERICO P RUSSO Y LAVALLEJA</v>
      </c>
      <c r="N2671" s="160" t="str">
        <f>VLOOKUP(Tabla14[[#This Row],[id]],Tabla2[],'aux buscarv'!N$1,FALSE)</f>
        <v>https://goo.gl/maps/C2pKkjCX5oNTY7SE9</v>
      </c>
      <c r="O2671" t="s">
        <v>114</v>
      </c>
      <c r="P2671" s="161" t="s">
        <v>115</v>
      </c>
      <c r="Q2671" t="s">
        <v>111</v>
      </c>
      <c r="R2671" s="162">
        <v>27</v>
      </c>
    </row>
    <row r="2672" spans="1:18" x14ac:dyDescent="0.25">
      <c r="A2672" t="s">
        <v>1318</v>
      </c>
      <c r="B2672" s="158">
        <f>VLOOKUP(Tabla14[[#This Row],[id]],Tabla2[],'aux buscarv'!B$1,FALSE)</f>
        <v>45065</v>
      </c>
      <c r="C2672" s="159">
        <f>VLOOKUP(Tabla14[[#This Row],[id]],Tabla2[],'aux buscarv'!C$1,FALSE)</f>
        <v>19</v>
      </c>
      <c r="D2672" s="159">
        <f>VLOOKUP(Tabla14[[#This Row],[id]],Tabla2[],'aux buscarv'!D$1,FALSE)</f>
        <v>5</v>
      </c>
      <c r="E2672" s="159">
        <f>VLOOKUP(Tabla14[[#This Row],[id]],Tabla2[],'aux buscarv'!E$1,FALSE)</f>
        <v>2023</v>
      </c>
      <c r="F2672" s="159">
        <f>VLOOKUP(Tabla14[[#This Row],[id]],Tabla2[],'aux buscarv'!F$1,FALSE)</f>
        <v>21</v>
      </c>
      <c r="G2672" s="159" t="str">
        <f>VLOOKUP(Tabla14[[#This Row],[id]],Tabla2[],'aux buscarv'!G$1,FALSE)</f>
        <v>EETB</v>
      </c>
      <c r="H2672" s="159" t="str">
        <f>VLOOKUP(Tabla14[[#This Row],[id]],Tabla2[],'aux buscarv'!H$1,FALSE)</f>
        <v>BUENOS AIRES</v>
      </c>
      <c r="I2672" s="159">
        <f>VLOOKUP(Tabla14[[#This Row],[id]],Tabla2[],'aux buscarv'!I$1,FALSE)</f>
        <v>117</v>
      </c>
      <c r="J2672" s="159" t="str">
        <f>VLOOKUP(Tabla14[[#This Row],[id]],Tabla2[],'aux buscarv'!J$1,FALSE)</f>
        <v>LA MATANZA</v>
      </c>
      <c r="K2672" s="159" t="str">
        <f>VLOOKUP(Tabla14[[#This Row],[id]],Tabla2[],'aux buscarv'!K$1,FALSE)</f>
        <v>GONZALEZ CATAN</v>
      </c>
      <c r="L2672" s="159" t="str">
        <f>VLOOKUP(Tabla14[[#This Row],[id]],Tabla2[],'aux buscarv'!L$1,FALSE)</f>
        <v>DEPORTIVO PARAGUAYO</v>
      </c>
      <c r="M2672" s="159" t="str">
        <f>VLOOKUP(Tabla14[[#This Row],[id]],Tabla2[],'aux buscarv'!M$1,FALSE)</f>
        <v>INT FEDERICO P RUSSO Y LAVALLEJA</v>
      </c>
      <c r="N2672" s="160" t="str">
        <f>VLOOKUP(Tabla14[[#This Row],[id]],Tabla2[],'aux buscarv'!N$1,FALSE)</f>
        <v>https://goo.gl/maps/C2pKkjCX5oNTY7SE9</v>
      </c>
      <c r="O2672" t="s">
        <v>114</v>
      </c>
      <c r="P2672" s="161" t="s">
        <v>123</v>
      </c>
      <c r="Q2672" t="s">
        <v>124</v>
      </c>
      <c r="R2672" s="162">
        <v>2</v>
      </c>
    </row>
    <row r="2673" spans="1:18" x14ac:dyDescent="0.25">
      <c r="A2673" t="s">
        <v>1318</v>
      </c>
      <c r="B2673" s="158">
        <f>VLOOKUP(Tabla14[[#This Row],[id]],Tabla2[],'aux buscarv'!B$1,FALSE)</f>
        <v>45065</v>
      </c>
      <c r="C2673" s="159">
        <f>VLOOKUP(Tabla14[[#This Row],[id]],Tabla2[],'aux buscarv'!C$1,FALSE)</f>
        <v>19</v>
      </c>
      <c r="D2673" s="159">
        <f>VLOOKUP(Tabla14[[#This Row],[id]],Tabla2[],'aux buscarv'!D$1,FALSE)</f>
        <v>5</v>
      </c>
      <c r="E2673" s="159">
        <f>VLOOKUP(Tabla14[[#This Row],[id]],Tabla2[],'aux buscarv'!E$1,FALSE)</f>
        <v>2023</v>
      </c>
      <c r="F2673" s="159">
        <f>VLOOKUP(Tabla14[[#This Row],[id]],Tabla2[],'aux buscarv'!F$1,FALSE)</f>
        <v>21</v>
      </c>
      <c r="G2673" s="159" t="str">
        <f>VLOOKUP(Tabla14[[#This Row],[id]],Tabla2[],'aux buscarv'!G$1,FALSE)</f>
        <v>EETB</v>
      </c>
      <c r="H2673" s="159" t="str">
        <f>VLOOKUP(Tabla14[[#This Row],[id]],Tabla2[],'aux buscarv'!H$1,FALSE)</f>
        <v>BUENOS AIRES</v>
      </c>
      <c r="I2673" s="159">
        <f>VLOOKUP(Tabla14[[#This Row],[id]],Tabla2[],'aux buscarv'!I$1,FALSE)</f>
        <v>117</v>
      </c>
      <c r="J2673" s="159" t="str">
        <f>VLOOKUP(Tabla14[[#This Row],[id]],Tabla2[],'aux buscarv'!J$1,FALSE)</f>
        <v>LA MATANZA</v>
      </c>
      <c r="K2673" s="159" t="str">
        <f>VLOOKUP(Tabla14[[#This Row],[id]],Tabla2[],'aux buscarv'!K$1,FALSE)</f>
        <v>GONZALEZ CATAN</v>
      </c>
      <c r="L2673" s="159" t="str">
        <f>VLOOKUP(Tabla14[[#This Row],[id]],Tabla2[],'aux buscarv'!L$1,FALSE)</f>
        <v>DEPORTIVO PARAGUAYO</v>
      </c>
      <c r="M2673" s="159" t="str">
        <f>VLOOKUP(Tabla14[[#This Row],[id]],Tabla2[],'aux buscarv'!M$1,FALSE)</f>
        <v>INT FEDERICO P RUSSO Y LAVALLEJA</v>
      </c>
      <c r="N2673" s="160" t="str">
        <f>VLOOKUP(Tabla14[[#This Row],[id]],Tabla2[],'aux buscarv'!N$1,FALSE)</f>
        <v>https://goo.gl/maps/C2pKkjCX5oNTY7SE9</v>
      </c>
      <c r="O2673" t="s">
        <v>114</v>
      </c>
      <c r="P2673" s="161" t="s">
        <v>123</v>
      </c>
      <c r="Q2673" t="s">
        <v>111</v>
      </c>
      <c r="R2673" s="162">
        <v>17</v>
      </c>
    </row>
    <row r="2674" spans="1:18" x14ac:dyDescent="0.25">
      <c r="A2674" t="s">
        <v>1330</v>
      </c>
      <c r="B2674" s="158">
        <f>VLOOKUP(Tabla14[[#This Row],[id]],Tabla2[],'aux buscarv'!B$1,FALSE)</f>
        <v>45065</v>
      </c>
      <c r="C2674" s="159">
        <f>VLOOKUP(Tabla14[[#This Row],[id]],Tabla2[],'aux buscarv'!C$1,FALSE)</f>
        <v>19</v>
      </c>
      <c r="D2674" s="159">
        <f>VLOOKUP(Tabla14[[#This Row],[id]],Tabla2[],'aux buscarv'!D$1,FALSE)</f>
        <v>5</v>
      </c>
      <c r="E2674" s="159">
        <f>VLOOKUP(Tabla14[[#This Row],[id]],Tabla2[],'aux buscarv'!E$1,FALSE)</f>
        <v>2023</v>
      </c>
      <c r="F2674" s="159">
        <f>VLOOKUP(Tabla14[[#This Row],[id]],Tabla2[],'aux buscarv'!F$1,FALSE)</f>
        <v>21</v>
      </c>
      <c r="G2674" s="159" t="str">
        <f>VLOOKUP(Tabla14[[#This Row],[id]],Tabla2[],'aux buscarv'!G$1,FALSE)</f>
        <v>ESTAR</v>
      </c>
      <c r="H2674" s="159" t="str">
        <f>VLOOKUP(Tabla14[[#This Row],[id]],Tabla2[],'aux buscarv'!H$1,FALSE)</f>
        <v>BUENOS AIRES</v>
      </c>
      <c r="I2674" s="159">
        <f>VLOOKUP(Tabla14[[#This Row],[id]],Tabla2[],'aux buscarv'!I$1,FALSE)</f>
        <v>118</v>
      </c>
      <c r="J2674" s="159" t="str">
        <f>VLOOKUP(Tabla14[[#This Row],[id]],Tabla2[],'aux buscarv'!J$1,FALSE)</f>
        <v>FLORENCIO VARELA</v>
      </c>
      <c r="K2674" s="159" t="str">
        <f>VLOOKUP(Tabla14[[#This Row],[id]],Tabla2[],'aux buscarv'!K$1,FALSE)</f>
        <v>ESTANISLAO SEVERO ZEBALLOS</v>
      </c>
      <c r="L2674" s="159" t="str">
        <f>VLOOKUP(Tabla14[[#This Row],[id]],Tabla2[],'aux buscarv'!L$1,FALSE)</f>
        <v>CLUB JORGE NEWBERY</v>
      </c>
      <c r="M2674" s="159" t="str">
        <f>VLOOKUP(Tabla14[[#This Row],[id]],Tabla2[],'aux buscarv'!M$1,FALSE)</f>
        <v>NEUQUEN (CALLE 170) Y ALFONSINA STORNI</v>
      </c>
      <c r="N2674" s="160" t="str">
        <f>VLOOKUP(Tabla14[[#This Row],[id]],Tabla2[],'aux buscarv'!N$1,FALSE)</f>
        <v>https://goo.gl/maps/uz5V98fNAc24tuiM9</v>
      </c>
      <c r="O2674" t="s">
        <v>109</v>
      </c>
      <c r="P2674" s="161" t="s">
        <v>110</v>
      </c>
      <c r="Q2674" t="s">
        <v>111</v>
      </c>
      <c r="R2674" s="162">
        <v>28</v>
      </c>
    </row>
    <row r="2675" spans="1:18" x14ac:dyDescent="0.25">
      <c r="A2675" t="s">
        <v>1330</v>
      </c>
      <c r="B2675" s="158">
        <f>VLOOKUP(Tabla14[[#This Row],[id]],Tabla2[],'aux buscarv'!B$1,FALSE)</f>
        <v>45065</v>
      </c>
      <c r="C2675" s="159">
        <f>VLOOKUP(Tabla14[[#This Row],[id]],Tabla2[],'aux buscarv'!C$1,FALSE)</f>
        <v>19</v>
      </c>
      <c r="D2675" s="159">
        <f>VLOOKUP(Tabla14[[#This Row],[id]],Tabla2[],'aux buscarv'!D$1,FALSE)</f>
        <v>5</v>
      </c>
      <c r="E2675" s="159">
        <f>VLOOKUP(Tabla14[[#This Row],[id]],Tabla2[],'aux buscarv'!E$1,FALSE)</f>
        <v>2023</v>
      </c>
      <c r="F2675" s="159">
        <f>VLOOKUP(Tabla14[[#This Row],[id]],Tabla2[],'aux buscarv'!F$1,FALSE)</f>
        <v>21</v>
      </c>
      <c r="G2675" s="159" t="str">
        <f>VLOOKUP(Tabla14[[#This Row],[id]],Tabla2[],'aux buscarv'!G$1,FALSE)</f>
        <v>ESTAR</v>
      </c>
      <c r="H2675" s="159" t="str">
        <f>VLOOKUP(Tabla14[[#This Row],[id]],Tabla2[],'aux buscarv'!H$1,FALSE)</f>
        <v>BUENOS AIRES</v>
      </c>
      <c r="I2675" s="159">
        <f>VLOOKUP(Tabla14[[#This Row],[id]],Tabla2[],'aux buscarv'!I$1,FALSE)</f>
        <v>118</v>
      </c>
      <c r="J2675" s="159" t="str">
        <f>VLOOKUP(Tabla14[[#This Row],[id]],Tabla2[],'aux buscarv'!J$1,FALSE)</f>
        <v>FLORENCIO VARELA</v>
      </c>
      <c r="K2675" s="159" t="str">
        <f>VLOOKUP(Tabla14[[#This Row],[id]],Tabla2[],'aux buscarv'!K$1,FALSE)</f>
        <v>ESTANISLAO SEVERO ZEBALLOS</v>
      </c>
      <c r="L2675" s="159" t="str">
        <f>VLOOKUP(Tabla14[[#This Row],[id]],Tabla2[],'aux buscarv'!L$1,FALSE)</f>
        <v>CLUB JORGE NEWBERY</v>
      </c>
      <c r="M2675" s="159" t="str">
        <f>VLOOKUP(Tabla14[[#This Row],[id]],Tabla2[],'aux buscarv'!M$1,FALSE)</f>
        <v>NEUQUEN (CALLE 170) Y ALFONSINA STORNI</v>
      </c>
      <c r="N2675" s="160" t="str">
        <f>VLOOKUP(Tabla14[[#This Row],[id]],Tabla2[],'aux buscarv'!N$1,FALSE)</f>
        <v>https://goo.gl/maps/uz5V98fNAc24tuiM9</v>
      </c>
      <c r="O2675" t="s">
        <v>109</v>
      </c>
      <c r="P2675" s="161" t="s">
        <v>110</v>
      </c>
      <c r="Q2675" t="s">
        <v>112</v>
      </c>
      <c r="R2675" s="162">
        <v>47</v>
      </c>
    </row>
    <row r="2676" spans="1:18" x14ac:dyDescent="0.25">
      <c r="A2676" t="s">
        <v>1330</v>
      </c>
      <c r="B2676" s="158">
        <f>VLOOKUP(Tabla14[[#This Row],[id]],Tabla2[],'aux buscarv'!B$1,FALSE)</f>
        <v>45065</v>
      </c>
      <c r="C2676" s="159">
        <f>VLOOKUP(Tabla14[[#This Row],[id]],Tabla2[],'aux buscarv'!C$1,FALSE)</f>
        <v>19</v>
      </c>
      <c r="D2676" s="159">
        <f>VLOOKUP(Tabla14[[#This Row],[id]],Tabla2[],'aux buscarv'!D$1,FALSE)</f>
        <v>5</v>
      </c>
      <c r="E2676" s="159">
        <f>VLOOKUP(Tabla14[[#This Row],[id]],Tabla2[],'aux buscarv'!E$1,FALSE)</f>
        <v>2023</v>
      </c>
      <c r="F2676" s="159">
        <f>VLOOKUP(Tabla14[[#This Row],[id]],Tabla2[],'aux buscarv'!F$1,FALSE)</f>
        <v>21</v>
      </c>
      <c r="G2676" s="159" t="str">
        <f>VLOOKUP(Tabla14[[#This Row],[id]],Tabla2[],'aux buscarv'!G$1,FALSE)</f>
        <v>ESTAR</v>
      </c>
      <c r="H2676" s="159" t="str">
        <f>VLOOKUP(Tabla14[[#This Row],[id]],Tabla2[],'aux buscarv'!H$1,FALSE)</f>
        <v>BUENOS AIRES</v>
      </c>
      <c r="I2676" s="159">
        <f>VLOOKUP(Tabla14[[#This Row],[id]],Tabla2[],'aux buscarv'!I$1,FALSE)</f>
        <v>118</v>
      </c>
      <c r="J2676" s="159" t="str">
        <f>VLOOKUP(Tabla14[[#This Row],[id]],Tabla2[],'aux buscarv'!J$1,FALSE)</f>
        <v>FLORENCIO VARELA</v>
      </c>
      <c r="K2676" s="159" t="str">
        <f>VLOOKUP(Tabla14[[#This Row],[id]],Tabla2[],'aux buscarv'!K$1,FALSE)</f>
        <v>ESTANISLAO SEVERO ZEBALLOS</v>
      </c>
      <c r="L2676" s="159" t="str">
        <f>VLOOKUP(Tabla14[[#This Row],[id]],Tabla2[],'aux buscarv'!L$1,FALSE)</f>
        <v>CLUB JORGE NEWBERY</v>
      </c>
      <c r="M2676" s="159" t="str">
        <f>VLOOKUP(Tabla14[[#This Row],[id]],Tabla2[],'aux buscarv'!M$1,FALSE)</f>
        <v>NEUQUEN (CALLE 170) Y ALFONSINA STORNI</v>
      </c>
      <c r="N2676" s="160" t="str">
        <f>VLOOKUP(Tabla14[[#This Row],[id]],Tabla2[],'aux buscarv'!N$1,FALSE)</f>
        <v>https://goo.gl/maps/uz5V98fNAc24tuiM9</v>
      </c>
      <c r="O2676" t="s">
        <v>109</v>
      </c>
      <c r="P2676" s="161" t="s">
        <v>110</v>
      </c>
      <c r="Q2676" t="s">
        <v>120</v>
      </c>
      <c r="R2676" s="162">
        <v>10</v>
      </c>
    </row>
    <row r="2677" spans="1:18" x14ac:dyDescent="0.25">
      <c r="A2677" t="s">
        <v>1330</v>
      </c>
      <c r="B2677" s="158">
        <f>VLOOKUP(Tabla14[[#This Row],[id]],Tabla2[],'aux buscarv'!B$1,FALSE)</f>
        <v>45065</v>
      </c>
      <c r="C2677" s="159">
        <f>VLOOKUP(Tabla14[[#This Row],[id]],Tabla2[],'aux buscarv'!C$1,FALSE)</f>
        <v>19</v>
      </c>
      <c r="D2677" s="159">
        <f>VLOOKUP(Tabla14[[#This Row],[id]],Tabla2[],'aux buscarv'!D$1,FALSE)</f>
        <v>5</v>
      </c>
      <c r="E2677" s="159">
        <f>VLOOKUP(Tabla14[[#This Row],[id]],Tabla2[],'aux buscarv'!E$1,FALSE)</f>
        <v>2023</v>
      </c>
      <c r="F2677" s="159">
        <f>VLOOKUP(Tabla14[[#This Row],[id]],Tabla2[],'aux buscarv'!F$1,FALSE)</f>
        <v>21</v>
      </c>
      <c r="G2677" s="159" t="str">
        <f>VLOOKUP(Tabla14[[#This Row],[id]],Tabla2[],'aux buscarv'!G$1,FALSE)</f>
        <v>ESTAR</v>
      </c>
      <c r="H2677" s="159" t="str">
        <f>VLOOKUP(Tabla14[[#This Row],[id]],Tabla2[],'aux buscarv'!H$1,FALSE)</f>
        <v>BUENOS AIRES</v>
      </c>
      <c r="I2677" s="159">
        <f>VLOOKUP(Tabla14[[#This Row],[id]],Tabla2[],'aux buscarv'!I$1,FALSE)</f>
        <v>118</v>
      </c>
      <c r="J2677" s="159" t="str">
        <f>VLOOKUP(Tabla14[[#This Row],[id]],Tabla2[],'aux buscarv'!J$1,FALSE)</f>
        <v>FLORENCIO VARELA</v>
      </c>
      <c r="K2677" s="159" t="str">
        <f>VLOOKUP(Tabla14[[#This Row],[id]],Tabla2[],'aux buscarv'!K$1,FALSE)</f>
        <v>ESTANISLAO SEVERO ZEBALLOS</v>
      </c>
      <c r="L2677" s="159" t="str">
        <f>VLOOKUP(Tabla14[[#This Row],[id]],Tabla2[],'aux buscarv'!L$1,FALSE)</f>
        <v>CLUB JORGE NEWBERY</v>
      </c>
      <c r="M2677" s="159" t="str">
        <f>VLOOKUP(Tabla14[[#This Row],[id]],Tabla2[],'aux buscarv'!M$1,FALSE)</f>
        <v>NEUQUEN (CALLE 170) Y ALFONSINA STORNI</v>
      </c>
      <c r="N2677" s="160" t="str">
        <f>VLOOKUP(Tabla14[[#This Row],[id]],Tabla2[],'aux buscarv'!N$1,FALSE)</f>
        <v>https://goo.gl/maps/uz5V98fNAc24tuiM9</v>
      </c>
      <c r="O2677" t="s">
        <v>109</v>
      </c>
      <c r="P2677" s="161" t="s">
        <v>110</v>
      </c>
      <c r="Q2677" t="s">
        <v>121</v>
      </c>
      <c r="R2677" s="162">
        <v>12</v>
      </c>
    </row>
    <row r="2678" spans="1:18" x14ac:dyDescent="0.25">
      <c r="A2678" t="s">
        <v>1330</v>
      </c>
      <c r="B2678" s="158">
        <f>VLOOKUP(Tabla14[[#This Row],[id]],Tabla2[],'aux buscarv'!B$1,FALSE)</f>
        <v>45065</v>
      </c>
      <c r="C2678" s="159">
        <f>VLOOKUP(Tabla14[[#This Row],[id]],Tabla2[],'aux buscarv'!C$1,FALSE)</f>
        <v>19</v>
      </c>
      <c r="D2678" s="159">
        <f>VLOOKUP(Tabla14[[#This Row],[id]],Tabla2[],'aux buscarv'!D$1,FALSE)</f>
        <v>5</v>
      </c>
      <c r="E2678" s="159">
        <f>VLOOKUP(Tabla14[[#This Row],[id]],Tabla2[],'aux buscarv'!E$1,FALSE)</f>
        <v>2023</v>
      </c>
      <c r="F2678" s="159">
        <f>VLOOKUP(Tabla14[[#This Row],[id]],Tabla2[],'aux buscarv'!F$1,FALSE)</f>
        <v>21</v>
      </c>
      <c r="G2678" s="159" t="str">
        <f>VLOOKUP(Tabla14[[#This Row],[id]],Tabla2[],'aux buscarv'!G$1,FALSE)</f>
        <v>ESTAR</v>
      </c>
      <c r="H2678" s="159" t="str">
        <f>VLOOKUP(Tabla14[[#This Row],[id]],Tabla2[],'aux buscarv'!H$1,FALSE)</f>
        <v>BUENOS AIRES</v>
      </c>
      <c r="I2678" s="159">
        <f>VLOOKUP(Tabla14[[#This Row],[id]],Tabla2[],'aux buscarv'!I$1,FALSE)</f>
        <v>118</v>
      </c>
      <c r="J2678" s="159" t="str">
        <f>VLOOKUP(Tabla14[[#This Row],[id]],Tabla2[],'aux buscarv'!J$1,FALSE)</f>
        <v>FLORENCIO VARELA</v>
      </c>
      <c r="K2678" s="159" t="str">
        <f>VLOOKUP(Tabla14[[#This Row],[id]],Tabla2[],'aux buscarv'!K$1,FALSE)</f>
        <v>ESTANISLAO SEVERO ZEBALLOS</v>
      </c>
      <c r="L2678" s="159" t="str">
        <f>VLOOKUP(Tabla14[[#This Row],[id]],Tabla2[],'aux buscarv'!L$1,FALSE)</f>
        <v>CLUB JORGE NEWBERY</v>
      </c>
      <c r="M2678" s="159" t="str">
        <f>VLOOKUP(Tabla14[[#This Row],[id]],Tabla2[],'aux buscarv'!M$1,FALSE)</f>
        <v>NEUQUEN (CALLE 170) Y ALFONSINA STORNI</v>
      </c>
      <c r="N2678" s="160" t="str">
        <f>VLOOKUP(Tabla14[[#This Row],[id]],Tabla2[],'aux buscarv'!N$1,FALSE)</f>
        <v>https://goo.gl/maps/uz5V98fNAc24tuiM9</v>
      </c>
      <c r="O2678" t="s">
        <v>109</v>
      </c>
      <c r="P2678" s="161" t="s">
        <v>113</v>
      </c>
      <c r="Q2678" t="s">
        <v>112</v>
      </c>
      <c r="R2678" s="162">
        <v>6</v>
      </c>
    </row>
    <row r="2679" spans="1:18" x14ac:dyDescent="0.25">
      <c r="A2679" t="s">
        <v>1330</v>
      </c>
      <c r="B2679" s="158">
        <f>VLOOKUP(Tabla14[[#This Row],[id]],Tabla2[],'aux buscarv'!B$1,FALSE)</f>
        <v>45065</v>
      </c>
      <c r="C2679" s="159">
        <f>VLOOKUP(Tabla14[[#This Row],[id]],Tabla2[],'aux buscarv'!C$1,FALSE)</f>
        <v>19</v>
      </c>
      <c r="D2679" s="159">
        <f>VLOOKUP(Tabla14[[#This Row],[id]],Tabla2[],'aux buscarv'!D$1,FALSE)</f>
        <v>5</v>
      </c>
      <c r="E2679" s="159">
        <f>VLOOKUP(Tabla14[[#This Row],[id]],Tabla2[],'aux buscarv'!E$1,FALSE)</f>
        <v>2023</v>
      </c>
      <c r="F2679" s="159">
        <f>VLOOKUP(Tabla14[[#This Row],[id]],Tabla2[],'aux buscarv'!F$1,FALSE)</f>
        <v>21</v>
      </c>
      <c r="G2679" s="159" t="str">
        <f>VLOOKUP(Tabla14[[#This Row],[id]],Tabla2[],'aux buscarv'!G$1,FALSE)</f>
        <v>ESTAR</v>
      </c>
      <c r="H2679" s="159" t="str">
        <f>VLOOKUP(Tabla14[[#This Row],[id]],Tabla2[],'aux buscarv'!H$1,FALSE)</f>
        <v>BUENOS AIRES</v>
      </c>
      <c r="I2679" s="159">
        <f>VLOOKUP(Tabla14[[#This Row],[id]],Tabla2[],'aux buscarv'!I$1,FALSE)</f>
        <v>118</v>
      </c>
      <c r="J2679" s="159" t="str">
        <f>VLOOKUP(Tabla14[[#This Row],[id]],Tabla2[],'aux buscarv'!J$1,FALSE)</f>
        <v>FLORENCIO VARELA</v>
      </c>
      <c r="K2679" s="159" t="str">
        <f>VLOOKUP(Tabla14[[#This Row],[id]],Tabla2[],'aux buscarv'!K$1,FALSE)</f>
        <v>ESTANISLAO SEVERO ZEBALLOS</v>
      </c>
      <c r="L2679" s="159" t="str">
        <f>VLOOKUP(Tabla14[[#This Row],[id]],Tabla2[],'aux buscarv'!L$1,FALSE)</f>
        <v>CLUB JORGE NEWBERY</v>
      </c>
      <c r="M2679" s="159" t="str">
        <f>VLOOKUP(Tabla14[[#This Row],[id]],Tabla2[],'aux buscarv'!M$1,FALSE)</f>
        <v>NEUQUEN (CALLE 170) Y ALFONSINA STORNI</v>
      </c>
      <c r="N2679" s="160" t="str">
        <f>VLOOKUP(Tabla14[[#This Row],[id]],Tabla2[],'aux buscarv'!N$1,FALSE)</f>
        <v>https://goo.gl/maps/uz5V98fNAc24tuiM9</v>
      </c>
      <c r="O2679" t="s">
        <v>114</v>
      </c>
      <c r="P2679" s="161" t="s">
        <v>115</v>
      </c>
      <c r="Q2679" t="s">
        <v>111</v>
      </c>
      <c r="R2679" s="162">
        <v>4</v>
      </c>
    </row>
    <row r="2680" spans="1:18" x14ac:dyDescent="0.25">
      <c r="A2680" t="s">
        <v>1330</v>
      </c>
      <c r="B2680" s="158">
        <f>VLOOKUP(Tabla14[[#This Row],[id]],Tabla2[],'aux buscarv'!B$1,FALSE)</f>
        <v>45065</v>
      </c>
      <c r="C2680" s="159">
        <f>VLOOKUP(Tabla14[[#This Row],[id]],Tabla2[],'aux buscarv'!C$1,FALSE)</f>
        <v>19</v>
      </c>
      <c r="D2680" s="159">
        <f>VLOOKUP(Tabla14[[#This Row],[id]],Tabla2[],'aux buscarv'!D$1,FALSE)</f>
        <v>5</v>
      </c>
      <c r="E2680" s="159">
        <f>VLOOKUP(Tabla14[[#This Row],[id]],Tabla2[],'aux buscarv'!E$1,FALSE)</f>
        <v>2023</v>
      </c>
      <c r="F2680" s="159">
        <f>VLOOKUP(Tabla14[[#This Row],[id]],Tabla2[],'aux buscarv'!F$1,FALSE)</f>
        <v>21</v>
      </c>
      <c r="G2680" s="159" t="str">
        <f>VLOOKUP(Tabla14[[#This Row],[id]],Tabla2[],'aux buscarv'!G$1,FALSE)</f>
        <v>ESTAR</v>
      </c>
      <c r="H2680" s="159" t="str">
        <f>VLOOKUP(Tabla14[[#This Row],[id]],Tabla2[],'aux buscarv'!H$1,FALSE)</f>
        <v>BUENOS AIRES</v>
      </c>
      <c r="I2680" s="159">
        <f>VLOOKUP(Tabla14[[#This Row],[id]],Tabla2[],'aux buscarv'!I$1,FALSE)</f>
        <v>118</v>
      </c>
      <c r="J2680" s="159" t="str">
        <f>VLOOKUP(Tabla14[[#This Row],[id]],Tabla2[],'aux buscarv'!J$1,FALSE)</f>
        <v>FLORENCIO VARELA</v>
      </c>
      <c r="K2680" s="159" t="str">
        <f>VLOOKUP(Tabla14[[#This Row],[id]],Tabla2[],'aux buscarv'!K$1,FALSE)</f>
        <v>ESTANISLAO SEVERO ZEBALLOS</v>
      </c>
      <c r="L2680" s="159" t="str">
        <f>VLOOKUP(Tabla14[[#This Row],[id]],Tabla2[],'aux buscarv'!L$1,FALSE)</f>
        <v>CLUB JORGE NEWBERY</v>
      </c>
      <c r="M2680" s="159" t="str">
        <f>VLOOKUP(Tabla14[[#This Row],[id]],Tabla2[],'aux buscarv'!M$1,FALSE)</f>
        <v>NEUQUEN (CALLE 170) Y ALFONSINA STORNI</v>
      </c>
      <c r="N2680" s="160" t="str">
        <f>VLOOKUP(Tabla14[[#This Row],[id]],Tabla2[],'aux buscarv'!N$1,FALSE)</f>
        <v>https://goo.gl/maps/uz5V98fNAc24tuiM9</v>
      </c>
      <c r="O2680" t="s">
        <v>114</v>
      </c>
      <c r="P2680" s="161" t="s">
        <v>123</v>
      </c>
      <c r="Q2680" t="s">
        <v>124</v>
      </c>
      <c r="R2680" s="162">
        <v>4</v>
      </c>
    </row>
    <row r="2681" spans="1:18" x14ac:dyDescent="0.25">
      <c r="A2681" t="s">
        <v>1330</v>
      </c>
      <c r="B2681" s="158">
        <f>VLOOKUP(Tabla14[[#This Row],[id]],Tabla2[],'aux buscarv'!B$1,FALSE)</f>
        <v>45065</v>
      </c>
      <c r="C2681" s="159">
        <f>VLOOKUP(Tabla14[[#This Row],[id]],Tabla2[],'aux buscarv'!C$1,FALSE)</f>
        <v>19</v>
      </c>
      <c r="D2681" s="159">
        <f>VLOOKUP(Tabla14[[#This Row],[id]],Tabla2[],'aux buscarv'!D$1,FALSE)</f>
        <v>5</v>
      </c>
      <c r="E2681" s="159">
        <f>VLOOKUP(Tabla14[[#This Row],[id]],Tabla2[],'aux buscarv'!E$1,FALSE)</f>
        <v>2023</v>
      </c>
      <c r="F2681" s="159">
        <f>VLOOKUP(Tabla14[[#This Row],[id]],Tabla2[],'aux buscarv'!F$1,FALSE)</f>
        <v>21</v>
      </c>
      <c r="G2681" s="159" t="str">
        <f>VLOOKUP(Tabla14[[#This Row],[id]],Tabla2[],'aux buscarv'!G$1,FALSE)</f>
        <v>ESTAR</v>
      </c>
      <c r="H2681" s="159" t="str">
        <f>VLOOKUP(Tabla14[[#This Row],[id]],Tabla2[],'aux buscarv'!H$1,FALSE)</f>
        <v>BUENOS AIRES</v>
      </c>
      <c r="I2681" s="159">
        <f>VLOOKUP(Tabla14[[#This Row],[id]],Tabla2[],'aux buscarv'!I$1,FALSE)</f>
        <v>118</v>
      </c>
      <c r="J2681" s="159" t="str">
        <f>VLOOKUP(Tabla14[[#This Row],[id]],Tabla2[],'aux buscarv'!J$1,FALSE)</f>
        <v>FLORENCIO VARELA</v>
      </c>
      <c r="K2681" s="159" t="str">
        <f>VLOOKUP(Tabla14[[#This Row],[id]],Tabla2[],'aux buscarv'!K$1,FALSE)</f>
        <v>ESTANISLAO SEVERO ZEBALLOS</v>
      </c>
      <c r="L2681" s="159" t="str">
        <f>VLOOKUP(Tabla14[[#This Row],[id]],Tabla2[],'aux buscarv'!L$1,FALSE)</f>
        <v>CLUB JORGE NEWBERY</v>
      </c>
      <c r="M2681" s="159" t="str">
        <f>VLOOKUP(Tabla14[[#This Row],[id]],Tabla2[],'aux buscarv'!M$1,FALSE)</f>
        <v>NEUQUEN (CALLE 170) Y ALFONSINA STORNI</v>
      </c>
      <c r="N2681" s="160" t="str">
        <f>VLOOKUP(Tabla14[[#This Row],[id]],Tabla2[],'aux buscarv'!N$1,FALSE)</f>
        <v>https://goo.gl/maps/uz5V98fNAc24tuiM9</v>
      </c>
      <c r="O2681" t="s">
        <v>114</v>
      </c>
      <c r="P2681" s="161" t="s">
        <v>123</v>
      </c>
      <c r="Q2681" t="s">
        <v>111</v>
      </c>
      <c r="R2681" s="162">
        <v>23</v>
      </c>
    </row>
    <row r="2682" spans="1:18" x14ac:dyDescent="0.25">
      <c r="A2682" t="s">
        <v>1330</v>
      </c>
      <c r="B2682" s="158">
        <f>VLOOKUP(Tabla14[[#This Row],[id]],Tabla2[],'aux buscarv'!B$1,FALSE)</f>
        <v>45065</v>
      </c>
      <c r="C2682" s="159">
        <f>VLOOKUP(Tabla14[[#This Row],[id]],Tabla2[],'aux buscarv'!C$1,FALSE)</f>
        <v>19</v>
      </c>
      <c r="D2682" s="159">
        <f>VLOOKUP(Tabla14[[#This Row],[id]],Tabla2[],'aux buscarv'!D$1,FALSE)</f>
        <v>5</v>
      </c>
      <c r="E2682" s="159">
        <f>VLOOKUP(Tabla14[[#This Row],[id]],Tabla2[],'aux buscarv'!E$1,FALSE)</f>
        <v>2023</v>
      </c>
      <c r="F2682" s="159">
        <f>VLOOKUP(Tabla14[[#This Row],[id]],Tabla2[],'aux buscarv'!F$1,FALSE)</f>
        <v>21</v>
      </c>
      <c r="G2682" s="159" t="str">
        <f>VLOOKUP(Tabla14[[#This Row],[id]],Tabla2[],'aux buscarv'!G$1,FALSE)</f>
        <v>ESTAR</v>
      </c>
      <c r="H2682" s="159" t="str">
        <f>VLOOKUP(Tabla14[[#This Row],[id]],Tabla2[],'aux buscarv'!H$1,FALSE)</f>
        <v>BUENOS AIRES</v>
      </c>
      <c r="I2682" s="159">
        <f>VLOOKUP(Tabla14[[#This Row],[id]],Tabla2[],'aux buscarv'!I$1,FALSE)</f>
        <v>118</v>
      </c>
      <c r="J2682" s="159" t="str">
        <f>VLOOKUP(Tabla14[[#This Row],[id]],Tabla2[],'aux buscarv'!J$1,FALSE)</f>
        <v>FLORENCIO VARELA</v>
      </c>
      <c r="K2682" s="159" t="str">
        <f>VLOOKUP(Tabla14[[#This Row],[id]],Tabla2[],'aux buscarv'!K$1,FALSE)</f>
        <v>ESTANISLAO SEVERO ZEBALLOS</v>
      </c>
      <c r="L2682" s="159" t="str">
        <f>VLOOKUP(Tabla14[[#This Row],[id]],Tabla2[],'aux buscarv'!L$1,FALSE)</f>
        <v>CLUB JORGE NEWBERY</v>
      </c>
      <c r="M2682" s="159" t="str">
        <f>VLOOKUP(Tabla14[[#This Row],[id]],Tabla2[],'aux buscarv'!M$1,FALSE)</f>
        <v>NEUQUEN (CALLE 170) Y ALFONSINA STORNI</v>
      </c>
      <c r="N2682" s="160" t="str">
        <f>VLOOKUP(Tabla14[[#This Row],[id]],Tabla2[],'aux buscarv'!N$1,FALSE)</f>
        <v>https://goo.gl/maps/uz5V98fNAc24tuiM9</v>
      </c>
      <c r="O2682" t="s">
        <v>129</v>
      </c>
      <c r="P2682" s="161" t="s">
        <v>1022</v>
      </c>
      <c r="Q2682" t="s">
        <v>111</v>
      </c>
      <c r="R2682" s="162">
        <v>5</v>
      </c>
    </row>
    <row r="2683" spans="1:18" x14ac:dyDescent="0.25">
      <c r="A2683" t="s">
        <v>1330</v>
      </c>
      <c r="B2683" s="158">
        <f>VLOOKUP(Tabla14[[#This Row],[id]],Tabla2[],'aux buscarv'!B$1,FALSE)</f>
        <v>45065</v>
      </c>
      <c r="C2683" s="159">
        <f>VLOOKUP(Tabla14[[#This Row],[id]],Tabla2[],'aux buscarv'!C$1,FALSE)</f>
        <v>19</v>
      </c>
      <c r="D2683" s="159">
        <f>VLOOKUP(Tabla14[[#This Row],[id]],Tabla2[],'aux buscarv'!D$1,FALSE)</f>
        <v>5</v>
      </c>
      <c r="E2683" s="159">
        <f>VLOOKUP(Tabla14[[#This Row],[id]],Tabla2[],'aux buscarv'!E$1,FALSE)</f>
        <v>2023</v>
      </c>
      <c r="F2683" s="159">
        <f>VLOOKUP(Tabla14[[#This Row],[id]],Tabla2[],'aux buscarv'!F$1,FALSE)</f>
        <v>21</v>
      </c>
      <c r="G2683" s="159" t="str">
        <f>VLOOKUP(Tabla14[[#This Row],[id]],Tabla2[],'aux buscarv'!G$1,FALSE)</f>
        <v>ESTAR</v>
      </c>
      <c r="H2683" s="159" t="str">
        <f>VLOOKUP(Tabla14[[#This Row],[id]],Tabla2[],'aux buscarv'!H$1,FALSE)</f>
        <v>BUENOS AIRES</v>
      </c>
      <c r="I2683" s="159">
        <f>VLOOKUP(Tabla14[[#This Row],[id]],Tabla2[],'aux buscarv'!I$1,FALSE)</f>
        <v>118</v>
      </c>
      <c r="J2683" s="159" t="str">
        <f>VLOOKUP(Tabla14[[#This Row],[id]],Tabla2[],'aux buscarv'!J$1,FALSE)</f>
        <v>FLORENCIO VARELA</v>
      </c>
      <c r="K2683" s="159" t="str">
        <f>VLOOKUP(Tabla14[[#This Row],[id]],Tabla2[],'aux buscarv'!K$1,FALSE)</f>
        <v>ESTANISLAO SEVERO ZEBALLOS</v>
      </c>
      <c r="L2683" s="159" t="str">
        <f>VLOOKUP(Tabla14[[#This Row],[id]],Tabla2[],'aux buscarv'!L$1,FALSE)</f>
        <v>CLUB JORGE NEWBERY</v>
      </c>
      <c r="M2683" s="159" t="str">
        <f>VLOOKUP(Tabla14[[#This Row],[id]],Tabla2[],'aux buscarv'!M$1,FALSE)</f>
        <v>NEUQUEN (CALLE 170) Y ALFONSINA STORNI</v>
      </c>
      <c r="N2683" s="160" t="str">
        <f>VLOOKUP(Tabla14[[#This Row],[id]],Tabla2[],'aux buscarv'!N$1,FALSE)</f>
        <v>https://goo.gl/maps/uz5V98fNAc24tuiM9</v>
      </c>
      <c r="O2683" t="s">
        <v>129</v>
      </c>
      <c r="P2683" s="161" t="s">
        <v>1022</v>
      </c>
      <c r="Q2683" t="s">
        <v>131</v>
      </c>
      <c r="R2683" s="162">
        <v>1</v>
      </c>
    </row>
    <row r="2684" spans="1:18" x14ac:dyDescent="0.25">
      <c r="A2684" t="s">
        <v>1330</v>
      </c>
      <c r="B2684" s="158">
        <f>VLOOKUP(Tabla14[[#This Row],[id]],Tabla2[],'aux buscarv'!B$1,FALSE)</f>
        <v>45065</v>
      </c>
      <c r="C2684" s="159">
        <f>VLOOKUP(Tabla14[[#This Row],[id]],Tabla2[],'aux buscarv'!C$1,FALSE)</f>
        <v>19</v>
      </c>
      <c r="D2684" s="159">
        <f>VLOOKUP(Tabla14[[#This Row],[id]],Tabla2[],'aux buscarv'!D$1,FALSE)</f>
        <v>5</v>
      </c>
      <c r="E2684" s="159">
        <f>VLOOKUP(Tabla14[[#This Row],[id]],Tabla2[],'aux buscarv'!E$1,FALSE)</f>
        <v>2023</v>
      </c>
      <c r="F2684" s="159">
        <f>VLOOKUP(Tabla14[[#This Row],[id]],Tabla2[],'aux buscarv'!F$1,FALSE)</f>
        <v>21</v>
      </c>
      <c r="G2684" s="159" t="str">
        <f>VLOOKUP(Tabla14[[#This Row],[id]],Tabla2[],'aux buscarv'!G$1,FALSE)</f>
        <v>ESTAR</v>
      </c>
      <c r="H2684" s="159" t="str">
        <f>VLOOKUP(Tabla14[[#This Row],[id]],Tabla2[],'aux buscarv'!H$1,FALSE)</f>
        <v>BUENOS AIRES</v>
      </c>
      <c r="I2684" s="159">
        <f>VLOOKUP(Tabla14[[#This Row],[id]],Tabla2[],'aux buscarv'!I$1,FALSE)</f>
        <v>118</v>
      </c>
      <c r="J2684" s="159" t="str">
        <f>VLOOKUP(Tabla14[[#This Row],[id]],Tabla2[],'aux buscarv'!J$1,FALSE)</f>
        <v>FLORENCIO VARELA</v>
      </c>
      <c r="K2684" s="159" t="str">
        <f>VLOOKUP(Tabla14[[#This Row],[id]],Tabla2[],'aux buscarv'!K$1,FALSE)</f>
        <v>ESTANISLAO SEVERO ZEBALLOS</v>
      </c>
      <c r="L2684" s="159" t="str">
        <f>VLOOKUP(Tabla14[[#This Row],[id]],Tabla2[],'aux buscarv'!L$1,FALSE)</f>
        <v>CLUB JORGE NEWBERY</v>
      </c>
      <c r="M2684" s="159" t="str">
        <f>VLOOKUP(Tabla14[[#This Row],[id]],Tabla2[],'aux buscarv'!M$1,FALSE)</f>
        <v>NEUQUEN (CALLE 170) Y ALFONSINA STORNI</v>
      </c>
      <c r="N2684" s="160" t="str">
        <f>VLOOKUP(Tabla14[[#This Row],[id]],Tabla2[],'aux buscarv'!N$1,FALSE)</f>
        <v>https://goo.gl/maps/uz5V98fNAc24tuiM9</v>
      </c>
      <c r="O2684" t="s">
        <v>129</v>
      </c>
      <c r="P2684" s="161" t="s">
        <v>1022</v>
      </c>
      <c r="Q2684" t="s">
        <v>132</v>
      </c>
      <c r="R2684" s="162">
        <v>2</v>
      </c>
    </row>
    <row r="2685" spans="1:18" x14ac:dyDescent="0.25">
      <c r="A2685" t="s">
        <v>1330</v>
      </c>
      <c r="B2685" s="158">
        <f>VLOOKUP(Tabla14[[#This Row],[id]],Tabla2[],'aux buscarv'!B$1,FALSE)</f>
        <v>45065</v>
      </c>
      <c r="C2685" s="159">
        <f>VLOOKUP(Tabla14[[#This Row],[id]],Tabla2[],'aux buscarv'!C$1,FALSE)</f>
        <v>19</v>
      </c>
      <c r="D2685" s="159">
        <f>VLOOKUP(Tabla14[[#This Row],[id]],Tabla2[],'aux buscarv'!D$1,FALSE)</f>
        <v>5</v>
      </c>
      <c r="E2685" s="159">
        <f>VLOOKUP(Tabla14[[#This Row],[id]],Tabla2[],'aux buscarv'!E$1,FALSE)</f>
        <v>2023</v>
      </c>
      <c r="F2685" s="159">
        <f>VLOOKUP(Tabla14[[#This Row],[id]],Tabla2[],'aux buscarv'!F$1,FALSE)</f>
        <v>21</v>
      </c>
      <c r="G2685" s="159" t="str">
        <f>VLOOKUP(Tabla14[[#This Row],[id]],Tabla2[],'aux buscarv'!G$1,FALSE)</f>
        <v>ESTAR</v>
      </c>
      <c r="H2685" s="159" t="str">
        <f>VLOOKUP(Tabla14[[#This Row],[id]],Tabla2[],'aux buscarv'!H$1,FALSE)</f>
        <v>BUENOS AIRES</v>
      </c>
      <c r="I2685" s="159">
        <f>VLOOKUP(Tabla14[[#This Row],[id]],Tabla2[],'aux buscarv'!I$1,FALSE)</f>
        <v>118</v>
      </c>
      <c r="J2685" s="159" t="str">
        <f>VLOOKUP(Tabla14[[#This Row],[id]],Tabla2[],'aux buscarv'!J$1,FALSE)</f>
        <v>FLORENCIO VARELA</v>
      </c>
      <c r="K2685" s="159" t="str">
        <f>VLOOKUP(Tabla14[[#This Row],[id]],Tabla2[],'aux buscarv'!K$1,FALSE)</f>
        <v>ESTANISLAO SEVERO ZEBALLOS</v>
      </c>
      <c r="L2685" s="159" t="str">
        <f>VLOOKUP(Tabla14[[#This Row],[id]],Tabla2[],'aux buscarv'!L$1,FALSE)</f>
        <v>CLUB JORGE NEWBERY</v>
      </c>
      <c r="M2685" s="159" t="str">
        <f>VLOOKUP(Tabla14[[#This Row],[id]],Tabla2[],'aux buscarv'!M$1,FALSE)</f>
        <v>NEUQUEN (CALLE 170) Y ALFONSINA STORNI</v>
      </c>
      <c r="N2685" s="160" t="str">
        <f>VLOOKUP(Tabla14[[#This Row],[id]],Tabla2[],'aux buscarv'!N$1,FALSE)</f>
        <v>https://goo.gl/maps/uz5V98fNAc24tuiM9</v>
      </c>
      <c r="O2685" t="s">
        <v>129</v>
      </c>
      <c r="P2685" s="161" t="s">
        <v>1022</v>
      </c>
      <c r="Q2685" t="s">
        <v>133</v>
      </c>
      <c r="R2685" s="162">
        <v>1</v>
      </c>
    </row>
    <row r="2686" spans="1:18" x14ac:dyDescent="0.25">
      <c r="A2686" t="s">
        <v>1330</v>
      </c>
      <c r="B2686" s="158">
        <f>VLOOKUP(Tabla14[[#This Row],[id]],Tabla2[],'aux buscarv'!B$1,FALSE)</f>
        <v>45065</v>
      </c>
      <c r="C2686" s="159">
        <f>VLOOKUP(Tabla14[[#This Row],[id]],Tabla2[],'aux buscarv'!C$1,FALSE)</f>
        <v>19</v>
      </c>
      <c r="D2686" s="159">
        <f>VLOOKUP(Tabla14[[#This Row],[id]],Tabla2[],'aux buscarv'!D$1,FALSE)</f>
        <v>5</v>
      </c>
      <c r="E2686" s="159">
        <f>VLOOKUP(Tabla14[[#This Row],[id]],Tabla2[],'aux buscarv'!E$1,FALSE)</f>
        <v>2023</v>
      </c>
      <c r="F2686" s="159">
        <f>VLOOKUP(Tabla14[[#This Row],[id]],Tabla2[],'aux buscarv'!F$1,FALSE)</f>
        <v>21</v>
      </c>
      <c r="G2686" s="159" t="str">
        <f>VLOOKUP(Tabla14[[#This Row],[id]],Tabla2[],'aux buscarv'!G$1,FALSE)</f>
        <v>ESTAR</v>
      </c>
      <c r="H2686" s="159" t="str">
        <f>VLOOKUP(Tabla14[[#This Row],[id]],Tabla2[],'aux buscarv'!H$1,FALSE)</f>
        <v>BUENOS AIRES</v>
      </c>
      <c r="I2686" s="159">
        <f>VLOOKUP(Tabla14[[#This Row],[id]],Tabla2[],'aux buscarv'!I$1,FALSE)</f>
        <v>118</v>
      </c>
      <c r="J2686" s="159" t="str">
        <f>VLOOKUP(Tabla14[[#This Row],[id]],Tabla2[],'aux buscarv'!J$1,FALSE)</f>
        <v>FLORENCIO VARELA</v>
      </c>
      <c r="K2686" s="159" t="str">
        <f>VLOOKUP(Tabla14[[#This Row],[id]],Tabla2[],'aux buscarv'!K$1,FALSE)</f>
        <v>ESTANISLAO SEVERO ZEBALLOS</v>
      </c>
      <c r="L2686" s="159" t="str">
        <f>VLOOKUP(Tabla14[[#This Row],[id]],Tabla2[],'aux buscarv'!L$1,FALSE)</f>
        <v>CLUB JORGE NEWBERY</v>
      </c>
      <c r="M2686" s="159" t="str">
        <f>VLOOKUP(Tabla14[[#This Row],[id]],Tabla2[],'aux buscarv'!M$1,FALSE)</f>
        <v>NEUQUEN (CALLE 170) Y ALFONSINA STORNI</v>
      </c>
      <c r="N2686" s="160" t="str">
        <f>VLOOKUP(Tabla14[[#This Row],[id]],Tabla2[],'aux buscarv'!N$1,FALSE)</f>
        <v>https://goo.gl/maps/uz5V98fNAc24tuiM9</v>
      </c>
      <c r="O2686" t="s">
        <v>129</v>
      </c>
      <c r="P2686" s="161" t="s">
        <v>1024</v>
      </c>
      <c r="Q2686" t="s">
        <v>111</v>
      </c>
      <c r="R2686" s="162">
        <v>19</v>
      </c>
    </row>
    <row r="2687" spans="1:18" x14ac:dyDescent="0.25">
      <c r="A2687" t="s">
        <v>1330</v>
      </c>
      <c r="B2687" s="158">
        <f>VLOOKUP(Tabla14[[#This Row],[id]],Tabla2[],'aux buscarv'!B$1,FALSE)</f>
        <v>45065</v>
      </c>
      <c r="C2687" s="159">
        <f>VLOOKUP(Tabla14[[#This Row],[id]],Tabla2[],'aux buscarv'!C$1,FALSE)</f>
        <v>19</v>
      </c>
      <c r="D2687" s="159">
        <f>VLOOKUP(Tabla14[[#This Row],[id]],Tabla2[],'aux buscarv'!D$1,FALSE)</f>
        <v>5</v>
      </c>
      <c r="E2687" s="159">
        <f>VLOOKUP(Tabla14[[#This Row],[id]],Tabla2[],'aux buscarv'!E$1,FALSE)</f>
        <v>2023</v>
      </c>
      <c r="F2687" s="159">
        <f>VLOOKUP(Tabla14[[#This Row],[id]],Tabla2[],'aux buscarv'!F$1,FALSE)</f>
        <v>21</v>
      </c>
      <c r="G2687" s="159" t="str">
        <f>VLOOKUP(Tabla14[[#This Row],[id]],Tabla2[],'aux buscarv'!G$1,FALSE)</f>
        <v>ESTAR</v>
      </c>
      <c r="H2687" s="159" t="str">
        <f>VLOOKUP(Tabla14[[#This Row],[id]],Tabla2[],'aux buscarv'!H$1,FALSE)</f>
        <v>BUENOS AIRES</v>
      </c>
      <c r="I2687" s="159">
        <f>VLOOKUP(Tabla14[[#This Row],[id]],Tabla2[],'aux buscarv'!I$1,FALSE)</f>
        <v>118</v>
      </c>
      <c r="J2687" s="159" t="str">
        <f>VLOOKUP(Tabla14[[#This Row],[id]],Tabla2[],'aux buscarv'!J$1,FALSE)</f>
        <v>FLORENCIO VARELA</v>
      </c>
      <c r="K2687" s="159" t="str">
        <f>VLOOKUP(Tabla14[[#This Row],[id]],Tabla2[],'aux buscarv'!K$1,FALSE)</f>
        <v>ESTANISLAO SEVERO ZEBALLOS</v>
      </c>
      <c r="L2687" s="159" t="str">
        <f>VLOOKUP(Tabla14[[#This Row],[id]],Tabla2[],'aux buscarv'!L$1,FALSE)</f>
        <v>CLUB JORGE NEWBERY</v>
      </c>
      <c r="M2687" s="159" t="str">
        <f>VLOOKUP(Tabla14[[#This Row],[id]],Tabla2[],'aux buscarv'!M$1,FALSE)</f>
        <v>NEUQUEN (CALLE 170) Y ALFONSINA STORNI</v>
      </c>
      <c r="N2687" s="160" t="str">
        <f>VLOOKUP(Tabla14[[#This Row],[id]],Tabla2[],'aux buscarv'!N$1,FALSE)</f>
        <v>https://goo.gl/maps/uz5V98fNAc24tuiM9</v>
      </c>
      <c r="O2687" t="s">
        <v>129</v>
      </c>
      <c r="P2687" s="161" t="s">
        <v>1024</v>
      </c>
      <c r="Q2687" t="s">
        <v>136</v>
      </c>
      <c r="R2687" s="162">
        <v>19</v>
      </c>
    </row>
    <row r="2688" spans="1:18" x14ac:dyDescent="0.25">
      <c r="A2688" t="s">
        <v>1330</v>
      </c>
      <c r="B2688" s="158">
        <f>VLOOKUP(Tabla14[[#This Row],[id]],Tabla2[],'aux buscarv'!B$1,FALSE)</f>
        <v>45065</v>
      </c>
      <c r="C2688" s="159">
        <f>VLOOKUP(Tabla14[[#This Row],[id]],Tabla2[],'aux buscarv'!C$1,FALSE)</f>
        <v>19</v>
      </c>
      <c r="D2688" s="159">
        <f>VLOOKUP(Tabla14[[#This Row],[id]],Tabla2[],'aux buscarv'!D$1,FALSE)</f>
        <v>5</v>
      </c>
      <c r="E2688" s="159">
        <f>VLOOKUP(Tabla14[[#This Row],[id]],Tabla2[],'aux buscarv'!E$1,FALSE)</f>
        <v>2023</v>
      </c>
      <c r="F2688" s="159">
        <f>VLOOKUP(Tabla14[[#This Row],[id]],Tabla2[],'aux buscarv'!F$1,FALSE)</f>
        <v>21</v>
      </c>
      <c r="G2688" s="159" t="str">
        <f>VLOOKUP(Tabla14[[#This Row],[id]],Tabla2[],'aux buscarv'!G$1,FALSE)</f>
        <v>ESTAR</v>
      </c>
      <c r="H2688" s="159" t="str">
        <f>VLOOKUP(Tabla14[[#This Row],[id]],Tabla2[],'aux buscarv'!H$1,FALSE)</f>
        <v>BUENOS AIRES</v>
      </c>
      <c r="I2688" s="159">
        <f>VLOOKUP(Tabla14[[#This Row],[id]],Tabla2[],'aux buscarv'!I$1,FALSE)</f>
        <v>118</v>
      </c>
      <c r="J2688" s="159" t="str">
        <f>VLOOKUP(Tabla14[[#This Row],[id]],Tabla2[],'aux buscarv'!J$1,FALSE)</f>
        <v>FLORENCIO VARELA</v>
      </c>
      <c r="K2688" s="159" t="str">
        <f>VLOOKUP(Tabla14[[#This Row],[id]],Tabla2[],'aux buscarv'!K$1,FALSE)</f>
        <v>ESTANISLAO SEVERO ZEBALLOS</v>
      </c>
      <c r="L2688" s="159" t="str">
        <f>VLOOKUP(Tabla14[[#This Row],[id]],Tabla2[],'aux buscarv'!L$1,FALSE)</f>
        <v>CLUB JORGE NEWBERY</v>
      </c>
      <c r="M2688" s="159" t="str">
        <f>VLOOKUP(Tabla14[[#This Row],[id]],Tabla2[],'aux buscarv'!M$1,FALSE)</f>
        <v>NEUQUEN (CALLE 170) Y ALFONSINA STORNI</v>
      </c>
      <c r="N2688" s="160" t="str">
        <f>VLOOKUP(Tabla14[[#This Row],[id]],Tabla2[],'aux buscarv'!N$1,FALSE)</f>
        <v>https://goo.gl/maps/uz5V98fNAc24tuiM9</v>
      </c>
      <c r="O2688" t="s">
        <v>129</v>
      </c>
      <c r="P2688" s="161" t="s">
        <v>1024</v>
      </c>
      <c r="Q2688" t="s">
        <v>121</v>
      </c>
      <c r="R2688" s="162">
        <v>19</v>
      </c>
    </row>
    <row r="2689" spans="1:18" x14ac:dyDescent="0.25">
      <c r="A2689" t="s">
        <v>1330</v>
      </c>
      <c r="B2689" s="158">
        <f>VLOOKUP(Tabla14[[#This Row],[id]],Tabla2[],'aux buscarv'!B$1,FALSE)</f>
        <v>45065</v>
      </c>
      <c r="C2689" s="159">
        <f>VLOOKUP(Tabla14[[#This Row],[id]],Tabla2[],'aux buscarv'!C$1,FALSE)</f>
        <v>19</v>
      </c>
      <c r="D2689" s="159">
        <f>VLOOKUP(Tabla14[[#This Row],[id]],Tabla2[],'aux buscarv'!D$1,FALSE)</f>
        <v>5</v>
      </c>
      <c r="E2689" s="159">
        <f>VLOOKUP(Tabla14[[#This Row],[id]],Tabla2[],'aux buscarv'!E$1,FALSE)</f>
        <v>2023</v>
      </c>
      <c r="F2689" s="159">
        <f>VLOOKUP(Tabla14[[#This Row],[id]],Tabla2[],'aux buscarv'!F$1,FALSE)</f>
        <v>21</v>
      </c>
      <c r="G2689" s="159" t="str">
        <f>VLOOKUP(Tabla14[[#This Row],[id]],Tabla2[],'aux buscarv'!G$1,FALSE)</f>
        <v>ESTAR</v>
      </c>
      <c r="H2689" s="159" t="str">
        <f>VLOOKUP(Tabla14[[#This Row],[id]],Tabla2[],'aux buscarv'!H$1,FALSE)</f>
        <v>BUENOS AIRES</v>
      </c>
      <c r="I2689" s="159">
        <f>VLOOKUP(Tabla14[[#This Row],[id]],Tabla2[],'aux buscarv'!I$1,FALSE)</f>
        <v>118</v>
      </c>
      <c r="J2689" s="159" t="str">
        <f>VLOOKUP(Tabla14[[#This Row],[id]],Tabla2[],'aux buscarv'!J$1,FALSE)</f>
        <v>FLORENCIO VARELA</v>
      </c>
      <c r="K2689" s="159" t="str">
        <f>VLOOKUP(Tabla14[[#This Row],[id]],Tabla2[],'aux buscarv'!K$1,FALSE)</f>
        <v>ESTANISLAO SEVERO ZEBALLOS</v>
      </c>
      <c r="L2689" s="159" t="str">
        <f>VLOOKUP(Tabla14[[#This Row],[id]],Tabla2[],'aux buscarv'!L$1,FALSE)</f>
        <v>CLUB JORGE NEWBERY</v>
      </c>
      <c r="M2689" s="159" t="str">
        <f>VLOOKUP(Tabla14[[#This Row],[id]],Tabla2[],'aux buscarv'!M$1,FALSE)</f>
        <v>NEUQUEN (CALLE 170) Y ALFONSINA STORNI</v>
      </c>
      <c r="N2689" s="160" t="str">
        <f>VLOOKUP(Tabla14[[#This Row],[id]],Tabla2[],'aux buscarv'!N$1,FALSE)</f>
        <v>https://goo.gl/maps/uz5V98fNAc24tuiM9</v>
      </c>
      <c r="O2689" t="s">
        <v>129</v>
      </c>
      <c r="P2689" s="161" t="s">
        <v>137</v>
      </c>
      <c r="Q2689" t="s">
        <v>111</v>
      </c>
      <c r="R2689" s="162">
        <v>4</v>
      </c>
    </row>
    <row r="2690" spans="1:18" x14ac:dyDescent="0.25">
      <c r="A2690" t="s">
        <v>1330</v>
      </c>
      <c r="B2690" s="158">
        <f>VLOOKUP(Tabla14[[#This Row],[id]],Tabla2[],'aux buscarv'!B$1,FALSE)</f>
        <v>45065</v>
      </c>
      <c r="C2690" s="159">
        <f>VLOOKUP(Tabla14[[#This Row],[id]],Tabla2[],'aux buscarv'!C$1,FALSE)</f>
        <v>19</v>
      </c>
      <c r="D2690" s="159">
        <f>VLOOKUP(Tabla14[[#This Row],[id]],Tabla2[],'aux buscarv'!D$1,FALSE)</f>
        <v>5</v>
      </c>
      <c r="E2690" s="159">
        <f>VLOOKUP(Tabla14[[#This Row],[id]],Tabla2[],'aux buscarv'!E$1,FALSE)</f>
        <v>2023</v>
      </c>
      <c r="F2690" s="159">
        <f>VLOOKUP(Tabla14[[#This Row],[id]],Tabla2[],'aux buscarv'!F$1,FALSE)</f>
        <v>21</v>
      </c>
      <c r="G2690" s="159" t="str">
        <f>VLOOKUP(Tabla14[[#This Row],[id]],Tabla2[],'aux buscarv'!G$1,FALSE)</f>
        <v>ESTAR</v>
      </c>
      <c r="H2690" s="159" t="str">
        <f>VLOOKUP(Tabla14[[#This Row],[id]],Tabla2[],'aux buscarv'!H$1,FALSE)</f>
        <v>BUENOS AIRES</v>
      </c>
      <c r="I2690" s="159">
        <f>VLOOKUP(Tabla14[[#This Row],[id]],Tabla2[],'aux buscarv'!I$1,FALSE)</f>
        <v>118</v>
      </c>
      <c r="J2690" s="159" t="str">
        <f>VLOOKUP(Tabla14[[#This Row],[id]],Tabla2[],'aux buscarv'!J$1,FALSE)</f>
        <v>FLORENCIO VARELA</v>
      </c>
      <c r="K2690" s="159" t="str">
        <f>VLOOKUP(Tabla14[[#This Row],[id]],Tabla2[],'aux buscarv'!K$1,FALSE)</f>
        <v>ESTANISLAO SEVERO ZEBALLOS</v>
      </c>
      <c r="L2690" s="159" t="str">
        <f>VLOOKUP(Tabla14[[#This Row],[id]],Tabla2[],'aux buscarv'!L$1,FALSE)</f>
        <v>CLUB JORGE NEWBERY</v>
      </c>
      <c r="M2690" s="159" t="str">
        <f>VLOOKUP(Tabla14[[#This Row],[id]],Tabla2[],'aux buscarv'!M$1,FALSE)</f>
        <v>NEUQUEN (CALLE 170) Y ALFONSINA STORNI</v>
      </c>
      <c r="N2690" s="160" t="str">
        <f>VLOOKUP(Tabla14[[#This Row],[id]],Tabla2[],'aux buscarv'!N$1,FALSE)</f>
        <v>https://goo.gl/maps/uz5V98fNAc24tuiM9</v>
      </c>
      <c r="O2690" t="s">
        <v>129</v>
      </c>
      <c r="P2690" s="161" t="s">
        <v>137</v>
      </c>
      <c r="Q2690" t="s">
        <v>138</v>
      </c>
      <c r="R2690" s="162">
        <v>1</v>
      </c>
    </row>
    <row r="2691" spans="1:18" x14ac:dyDescent="0.25">
      <c r="A2691" t="s">
        <v>1330</v>
      </c>
      <c r="B2691" s="158">
        <f>VLOOKUP(Tabla14[[#This Row],[id]],Tabla2[],'aux buscarv'!B$1,FALSE)</f>
        <v>45065</v>
      </c>
      <c r="C2691" s="159">
        <f>VLOOKUP(Tabla14[[#This Row],[id]],Tabla2[],'aux buscarv'!C$1,FALSE)</f>
        <v>19</v>
      </c>
      <c r="D2691" s="159">
        <f>VLOOKUP(Tabla14[[#This Row],[id]],Tabla2[],'aux buscarv'!D$1,FALSE)</f>
        <v>5</v>
      </c>
      <c r="E2691" s="159">
        <f>VLOOKUP(Tabla14[[#This Row],[id]],Tabla2[],'aux buscarv'!E$1,FALSE)</f>
        <v>2023</v>
      </c>
      <c r="F2691" s="159">
        <f>VLOOKUP(Tabla14[[#This Row],[id]],Tabla2[],'aux buscarv'!F$1,FALSE)</f>
        <v>21</v>
      </c>
      <c r="G2691" s="159" t="str">
        <f>VLOOKUP(Tabla14[[#This Row],[id]],Tabla2[],'aux buscarv'!G$1,FALSE)</f>
        <v>ESTAR</v>
      </c>
      <c r="H2691" s="159" t="str">
        <f>VLOOKUP(Tabla14[[#This Row],[id]],Tabla2[],'aux buscarv'!H$1,FALSE)</f>
        <v>BUENOS AIRES</v>
      </c>
      <c r="I2691" s="159">
        <f>VLOOKUP(Tabla14[[#This Row],[id]],Tabla2[],'aux buscarv'!I$1,FALSE)</f>
        <v>118</v>
      </c>
      <c r="J2691" s="159" t="str">
        <f>VLOOKUP(Tabla14[[#This Row],[id]],Tabla2[],'aux buscarv'!J$1,FALSE)</f>
        <v>FLORENCIO VARELA</v>
      </c>
      <c r="K2691" s="159" t="str">
        <f>VLOOKUP(Tabla14[[#This Row],[id]],Tabla2[],'aux buscarv'!K$1,FALSE)</f>
        <v>ESTANISLAO SEVERO ZEBALLOS</v>
      </c>
      <c r="L2691" s="159" t="str">
        <f>VLOOKUP(Tabla14[[#This Row],[id]],Tabla2[],'aux buscarv'!L$1,FALSE)</f>
        <v>CLUB JORGE NEWBERY</v>
      </c>
      <c r="M2691" s="159" t="str">
        <f>VLOOKUP(Tabla14[[#This Row],[id]],Tabla2[],'aux buscarv'!M$1,FALSE)</f>
        <v>NEUQUEN (CALLE 170) Y ALFONSINA STORNI</v>
      </c>
      <c r="N2691" s="160" t="str">
        <f>VLOOKUP(Tabla14[[#This Row],[id]],Tabla2[],'aux buscarv'!N$1,FALSE)</f>
        <v>https://goo.gl/maps/uz5V98fNAc24tuiM9</v>
      </c>
      <c r="O2691" t="s">
        <v>129</v>
      </c>
      <c r="P2691" s="161" t="s">
        <v>137</v>
      </c>
      <c r="Q2691" t="s">
        <v>134</v>
      </c>
      <c r="R2691" s="162">
        <v>3</v>
      </c>
    </row>
    <row r="2692" spans="1:18" x14ac:dyDescent="0.25">
      <c r="A2692" t="s">
        <v>1330</v>
      </c>
      <c r="B2692" s="158">
        <f>VLOOKUP(Tabla14[[#This Row],[id]],Tabla2[],'aux buscarv'!B$1,FALSE)</f>
        <v>45065</v>
      </c>
      <c r="C2692" s="159">
        <f>VLOOKUP(Tabla14[[#This Row],[id]],Tabla2[],'aux buscarv'!C$1,FALSE)</f>
        <v>19</v>
      </c>
      <c r="D2692" s="159">
        <f>VLOOKUP(Tabla14[[#This Row],[id]],Tabla2[],'aux buscarv'!D$1,FALSE)</f>
        <v>5</v>
      </c>
      <c r="E2692" s="159">
        <f>VLOOKUP(Tabla14[[#This Row],[id]],Tabla2[],'aux buscarv'!E$1,FALSE)</f>
        <v>2023</v>
      </c>
      <c r="F2692" s="159">
        <f>VLOOKUP(Tabla14[[#This Row],[id]],Tabla2[],'aux buscarv'!F$1,FALSE)</f>
        <v>21</v>
      </c>
      <c r="G2692" s="159" t="str">
        <f>VLOOKUP(Tabla14[[#This Row],[id]],Tabla2[],'aux buscarv'!G$1,FALSE)</f>
        <v>ESTAR</v>
      </c>
      <c r="H2692" s="159" t="str">
        <f>VLOOKUP(Tabla14[[#This Row],[id]],Tabla2[],'aux buscarv'!H$1,FALSE)</f>
        <v>BUENOS AIRES</v>
      </c>
      <c r="I2692" s="159">
        <f>VLOOKUP(Tabla14[[#This Row],[id]],Tabla2[],'aux buscarv'!I$1,FALSE)</f>
        <v>118</v>
      </c>
      <c r="J2692" s="159" t="str">
        <f>VLOOKUP(Tabla14[[#This Row],[id]],Tabla2[],'aux buscarv'!J$1,FALSE)</f>
        <v>FLORENCIO VARELA</v>
      </c>
      <c r="K2692" s="159" t="str">
        <f>VLOOKUP(Tabla14[[#This Row],[id]],Tabla2[],'aux buscarv'!K$1,FALSE)</f>
        <v>ESTANISLAO SEVERO ZEBALLOS</v>
      </c>
      <c r="L2692" s="159" t="str">
        <f>VLOOKUP(Tabla14[[#This Row],[id]],Tabla2[],'aux buscarv'!L$1,FALSE)</f>
        <v>CLUB JORGE NEWBERY</v>
      </c>
      <c r="M2692" s="159" t="str">
        <f>VLOOKUP(Tabla14[[#This Row],[id]],Tabla2[],'aux buscarv'!M$1,FALSE)</f>
        <v>NEUQUEN (CALLE 170) Y ALFONSINA STORNI</v>
      </c>
      <c r="N2692" s="160" t="str">
        <f>VLOOKUP(Tabla14[[#This Row],[id]],Tabla2[],'aux buscarv'!N$1,FALSE)</f>
        <v>https://goo.gl/maps/uz5V98fNAc24tuiM9</v>
      </c>
      <c r="O2692" t="s">
        <v>129</v>
      </c>
      <c r="P2692" s="161" t="s">
        <v>281</v>
      </c>
      <c r="Q2692" t="s">
        <v>138</v>
      </c>
      <c r="R2692" s="162">
        <v>1</v>
      </c>
    </row>
    <row r="2693" spans="1:18" x14ac:dyDescent="0.25">
      <c r="A2693" t="s">
        <v>1330</v>
      </c>
      <c r="B2693" s="158">
        <f>VLOOKUP(Tabla14[[#This Row],[id]],Tabla2[],'aux buscarv'!B$1,FALSE)</f>
        <v>45065</v>
      </c>
      <c r="C2693" s="159">
        <f>VLOOKUP(Tabla14[[#This Row],[id]],Tabla2[],'aux buscarv'!C$1,FALSE)</f>
        <v>19</v>
      </c>
      <c r="D2693" s="159">
        <f>VLOOKUP(Tabla14[[#This Row],[id]],Tabla2[],'aux buscarv'!D$1,FALSE)</f>
        <v>5</v>
      </c>
      <c r="E2693" s="159">
        <f>VLOOKUP(Tabla14[[#This Row],[id]],Tabla2[],'aux buscarv'!E$1,FALSE)</f>
        <v>2023</v>
      </c>
      <c r="F2693" s="159">
        <f>VLOOKUP(Tabla14[[#This Row],[id]],Tabla2[],'aux buscarv'!F$1,FALSE)</f>
        <v>21</v>
      </c>
      <c r="G2693" s="159" t="str">
        <f>VLOOKUP(Tabla14[[#This Row],[id]],Tabla2[],'aux buscarv'!G$1,FALSE)</f>
        <v>ESTAR</v>
      </c>
      <c r="H2693" s="159" t="str">
        <f>VLOOKUP(Tabla14[[#This Row],[id]],Tabla2[],'aux buscarv'!H$1,FALSE)</f>
        <v>BUENOS AIRES</v>
      </c>
      <c r="I2693" s="159">
        <f>VLOOKUP(Tabla14[[#This Row],[id]],Tabla2[],'aux buscarv'!I$1,FALSE)</f>
        <v>118</v>
      </c>
      <c r="J2693" s="159" t="str">
        <f>VLOOKUP(Tabla14[[#This Row],[id]],Tabla2[],'aux buscarv'!J$1,FALSE)</f>
        <v>FLORENCIO VARELA</v>
      </c>
      <c r="K2693" s="159" t="str">
        <f>VLOOKUP(Tabla14[[#This Row],[id]],Tabla2[],'aux buscarv'!K$1,FALSE)</f>
        <v>ESTANISLAO SEVERO ZEBALLOS</v>
      </c>
      <c r="L2693" s="159" t="str">
        <f>VLOOKUP(Tabla14[[#This Row],[id]],Tabla2[],'aux buscarv'!L$1,FALSE)</f>
        <v>CLUB JORGE NEWBERY</v>
      </c>
      <c r="M2693" s="159" t="str">
        <f>VLOOKUP(Tabla14[[#This Row],[id]],Tabla2[],'aux buscarv'!M$1,FALSE)</f>
        <v>NEUQUEN (CALLE 170) Y ALFONSINA STORNI</v>
      </c>
      <c r="N2693" s="160" t="str">
        <f>VLOOKUP(Tabla14[[#This Row],[id]],Tabla2[],'aux buscarv'!N$1,FALSE)</f>
        <v>https://goo.gl/maps/uz5V98fNAc24tuiM9</v>
      </c>
      <c r="O2693" t="s">
        <v>151</v>
      </c>
      <c r="P2693" s="161" t="s">
        <v>151</v>
      </c>
      <c r="Q2693" t="s">
        <v>111</v>
      </c>
      <c r="R2693" s="162">
        <v>22</v>
      </c>
    </row>
    <row r="2694" spans="1:18" x14ac:dyDescent="0.25">
      <c r="A2694" t="s">
        <v>1330</v>
      </c>
      <c r="B2694" s="158">
        <f>VLOOKUP(Tabla14[[#This Row],[id]],Tabla2[],'aux buscarv'!B$1,FALSE)</f>
        <v>45065</v>
      </c>
      <c r="C2694" s="159">
        <f>VLOOKUP(Tabla14[[#This Row],[id]],Tabla2[],'aux buscarv'!C$1,FALSE)</f>
        <v>19</v>
      </c>
      <c r="D2694" s="159">
        <f>VLOOKUP(Tabla14[[#This Row],[id]],Tabla2[],'aux buscarv'!D$1,FALSE)</f>
        <v>5</v>
      </c>
      <c r="E2694" s="159">
        <f>VLOOKUP(Tabla14[[#This Row],[id]],Tabla2[],'aux buscarv'!E$1,FALSE)</f>
        <v>2023</v>
      </c>
      <c r="F2694" s="159">
        <f>VLOOKUP(Tabla14[[#This Row],[id]],Tabla2[],'aux buscarv'!F$1,FALSE)</f>
        <v>21</v>
      </c>
      <c r="G2694" s="159" t="str">
        <f>VLOOKUP(Tabla14[[#This Row],[id]],Tabla2[],'aux buscarv'!G$1,FALSE)</f>
        <v>ESTAR</v>
      </c>
      <c r="H2694" s="159" t="str">
        <f>VLOOKUP(Tabla14[[#This Row],[id]],Tabla2[],'aux buscarv'!H$1,FALSE)</f>
        <v>BUENOS AIRES</v>
      </c>
      <c r="I2694" s="159">
        <f>VLOOKUP(Tabla14[[#This Row],[id]],Tabla2[],'aux buscarv'!I$1,FALSE)</f>
        <v>118</v>
      </c>
      <c r="J2694" s="159" t="str">
        <f>VLOOKUP(Tabla14[[#This Row],[id]],Tabla2[],'aux buscarv'!J$1,FALSE)</f>
        <v>FLORENCIO VARELA</v>
      </c>
      <c r="K2694" s="159" t="str">
        <f>VLOOKUP(Tabla14[[#This Row],[id]],Tabla2[],'aux buscarv'!K$1,FALSE)</f>
        <v>ESTANISLAO SEVERO ZEBALLOS</v>
      </c>
      <c r="L2694" s="159" t="str">
        <f>VLOOKUP(Tabla14[[#This Row],[id]],Tabla2[],'aux buscarv'!L$1,FALSE)</f>
        <v>CLUB JORGE NEWBERY</v>
      </c>
      <c r="M2694" s="159" t="str">
        <f>VLOOKUP(Tabla14[[#This Row],[id]],Tabla2[],'aux buscarv'!M$1,FALSE)</f>
        <v>NEUQUEN (CALLE 170) Y ALFONSINA STORNI</v>
      </c>
      <c r="N2694" s="160" t="str">
        <f>VLOOKUP(Tabla14[[#This Row],[id]],Tabla2[],'aux buscarv'!N$1,FALSE)</f>
        <v>https://goo.gl/maps/uz5V98fNAc24tuiM9</v>
      </c>
      <c r="O2694" t="s">
        <v>151</v>
      </c>
      <c r="P2694" s="161" t="s">
        <v>151</v>
      </c>
      <c r="Q2694" t="s">
        <v>142</v>
      </c>
      <c r="R2694" s="162">
        <v>28</v>
      </c>
    </row>
    <row r="2695" spans="1:18" x14ac:dyDescent="0.25">
      <c r="A2695" t="s">
        <v>1330</v>
      </c>
      <c r="B2695" s="158">
        <f>VLOOKUP(Tabla14[[#This Row],[id]],Tabla2[],'aux buscarv'!B$1,FALSE)</f>
        <v>45065</v>
      </c>
      <c r="C2695" s="159">
        <f>VLOOKUP(Tabla14[[#This Row],[id]],Tabla2[],'aux buscarv'!C$1,FALSE)</f>
        <v>19</v>
      </c>
      <c r="D2695" s="159">
        <f>VLOOKUP(Tabla14[[#This Row],[id]],Tabla2[],'aux buscarv'!D$1,FALSE)</f>
        <v>5</v>
      </c>
      <c r="E2695" s="159">
        <f>VLOOKUP(Tabla14[[#This Row],[id]],Tabla2[],'aux buscarv'!E$1,FALSE)</f>
        <v>2023</v>
      </c>
      <c r="F2695" s="159">
        <f>VLOOKUP(Tabla14[[#This Row],[id]],Tabla2[],'aux buscarv'!F$1,FALSE)</f>
        <v>21</v>
      </c>
      <c r="G2695" s="159" t="str">
        <f>VLOOKUP(Tabla14[[#This Row],[id]],Tabla2[],'aux buscarv'!G$1,FALSE)</f>
        <v>ESTAR</v>
      </c>
      <c r="H2695" s="159" t="str">
        <f>VLOOKUP(Tabla14[[#This Row],[id]],Tabla2[],'aux buscarv'!H$1,FALSE)</f>
        <v>BUENOS AIRES</v>
      </c>
      <c r="I2695" s="159">
        <f>VLOOKUP(Tabla14[[#This Row],[id]],Tabla2[],'aux buscarv'!I$1,FALSE)</f>
        <v>118</v>
      </c>
      <c r="J2695" s="159" t="str">
        <f>VLOOKUP(Tabla14[[#This Row],[id]],Tabla2[],'aux buscarv'!J$1,FALSE)</f>
        <v>FLORENCIO VARELA</v>
      </c>
      <c r="K2695" s="159" t="str">
        <f>VLOOKUP(Tabla14[[#This Row],[id]],Tabla2[],'aux buscarv'!K$1,FALSE)</f>
        <v>ESTANISLAO SEVERO ZEBALLOS</v>
      </c>
      <c r="L2695" s="159" t="str">
        <f>VLOOKUP(Tabla14[[#This Row],[id]],Tabla2[],'aux buscarv'!L$1,FALSE)</f>
        <v>CLUB JORGE NEWBERY</v>
      </c>
      <c r="M2695" s="159" t="str">
        <f>VLOOKUP(Tabla14[[#This Row],[id]],Tabla2[],'aux buscarv'!M$1,FALSE)</f>
        <v>NEUQUEN (CALLE 170) Y ALFONSINA STORNI</v>
      </c>
      <c r="N2695" s="160" t="str">
        <f>VLOOKUP(Tabla14[[#This Row],[id]],Tabla2[],'aux buscarv'!N$1,FALSE)</f>
        <v>https://goo.gl/maps/uz5V98fNAc24tuiM9</v>
      </c>
      <c r="O2695" t="s">
        <v>153</v>
      </c>
      <c r="P2695" s="161" t="s">
        <v>153</v>
      </c>
      <c r="Q2695" t="s">
        <v>111</v>
      </c>
      <c r="R2695" s="162">
        <v>2</v>
      </c>
    </row>
    <row r="2696" spans="1:18" x14ac:dyDescent="0.25">
      <c r="A2696" t="s">
        <v>1330</v>
      </c>
      <c r="B2696" s="158">
        <f>VLOOKUP(Tabla14[[#This Row],[id]],Tabla2[],'aux buscarv'!B$1,FALSE)</f>
        <v>45065</v>
      </c>
      <c r="C2696" s="159">
        <f>VLOOKUP(Tabla14[[#This Row],[id]],Tabla2[],'aux buscarv'!C$1,FALSE)</f>
        <v>19</v>
      </c>
      <c r="D2696" s="159">
        <f>VLOOKUP(Tabla14[[#This Row],[id]],Tabla2[],'aux buscarv'!D$1,FALSE)</f>
        <v>5</v>
      </c>
      <c r="E2696" s="159">
        <f>VLOOKUP(Tabla14[[#This Row],[id]],Tabla2[],'aux buscarv'!E$1,FALSE)</f>
        <v>2023</v>
      </c>
      <c r="F2696" s="159">
        <f>VLOOKUP(Tabla14[[#This Row],[id]],Tabla2[],'aux buscarv'!F$1,FALSE)</f>
        <v>21</v>
      </c>
      <c r="G2696" s="159" t="str">
        <f>VLOOKUP(Tabla14[[#This Row],[id]],Tabla2[],'aux buscarv'!G$1,FALSE)</f>
        <v>ESTAR</v>
      </c>
      <c r="H2696" s="159" t="str">
        <f>VLOOKUP(Tabla14[[#This Row],[id]],Tabla2[],'aux buscarv'!H$1,FALSE)</f>
        <v>BUENOS AIRES</v>
      </c>
      <c r="I2696" s="159">
        <f>VLOOKUP(Tabla14[[#This Row],[id]],Tabla2[],'aux buscarv'!I$1,FALSE)</f>
        <v>118</v>
      </c>
      <c r="J2696" s="159" t="str">
        <f>VLOOKUP(Tabla14[[#This Row],[id]],Tabla2[],'aux buscarv'!J$1,FALSE)</f>
        <v>FLORENCIO VARELA</v>
      </c>
      <c r="K2696" s="159" t="str">
        <f>VLOOKUP(Tabla14[[#This Row],[id]],Tabla2[],'aux buscarv'!K$1,FALSE)</f>
        <v>ESTANISLAO SEVERO ZEBALLOS</v>
      </c>
      <c r="L2696" s="159" t="str">
        <f>VLOOKUP(Tabla14[[#This Row],[id]],Tabla2[],'aux buscarv'!L$1,FALSE)</f>
        <v>CLUB JORGE NEWBERY</v>
      </c>
      <c r="M2696" s="159" t="str">
        <f>VLOOKUP(Tabla14[[#This Row],[id]],Tabla2[],'aux buscarv'!M$1,FALSE)</f>
        <v>NEUQUEN (CALLE 170) Y ALFONSINA STORNI</v>
      </c>
      <c r="N2696" s="160" t="str">
        <f>VLOOKUP(Tabla14[[#This Row],[id]],Tabla2[],'aux buscarv'!N$1,FALSE)</f>
        <v>https://goo.gl/maps/uz5V98fNAc24tuiM9</v>
      </c>
      <c r="O2696" t="s">
        <v>153</v>
      </c>
      <c r="P2696" s="161" t="s">
        <v>153</v>
      </c>
      <c r="Q2696" t="s">
        <v>154</v>
      </c>
      <c r="R2696" s="162">
        <v>2</v>
      </c>
    </row>
    <row r="2697" spans="1:18" x14ac:dyDescent="0.25">
      <c r="A2697" t="s">
        <v>1330</v>
      </c>
      <c r="B2697" s="158">
        <f>VLOOKUP(Tabla14[[#This Row],[id]],Tabla2[],'aux buscarv'!B$1,FALSE)</f>
        <v>45065</v>
      </c>
      <c r="C2697" s="159">
        <f>VLOOKUP(Tabla14[[#This Row],[id]],Tabla2[],'aux buscarv'!C$1,FALSE)</f>
        <v>19</v>
      </c>
      <c r="D2697" s="159">
        <f>VLOOKUP(Tabla14[[#This Row],[id]],Tabla2[],'aux buscarv'!D$1,FALSE)</f>
        <v>5</v>
      </c>
      <c r="E2697" s="159">
        <f>VLOOKUP(Tabla14[[#This Row],[id]],Tabla2[],'aux buscarv'!E$1,FALSE)</f>
        <v>2023</v>
      </c>
      <c r="F2697" s="159">
        <f>VLOOKUP(Tabla14[[#This Row],[id]],Tabla2[],'aux buscarv'!F$1,FALSE)</f>
        <v>21</v>
      </c>
      <c r="G2697" s="159" t="str">
        <f>VLOOKUP(Tabla14[[#This Row],[id]],Tabla2[],'aux buscarv'!G$1,FALSE)</f>
        <v>ESTAR</v>
      </c>
      <c r="H2697" s="159" t="str">
        <f>VLOOKUP(Tabla14[[#This Row],[id]],Tabla2[],'aux buscarv'!H$1,FALSE)</f>
        <v>BUENOS AIRES</v>
      </c>
      <c r="I2697" s="159">
        <f>VLOOKUP(Tabla14[[#This Row],[id]],Tabla2[],'aux buscarv'!I$1,FALSE)</f>
        <v>118</v>
      </c>
      <c r="J2697" s="159" t="str">
        <f>VLOOKUP(Tabla14[[#This Row],[id]],Tabla2[],'aux buscarv'!J$1,FALSE)</f>
        <v>FLORENCIO VARELA</v>
      </c>
      <c r="K2697" s="159" t="str">
        <f>VLOOKUP(Tabla14[[#This Row],[id]],Tabla2[],'aux buscarv'!K$1,FALSE)</f>
        <v>ESTANISLAO SEVERO ZEBALLOS</v>
      </c>
      <c r="L2697" s="159" t="str">
        <f>VLOOKUP(Tabla14[[#This Row],[id]],Tabla2[],'aux buscarv'!L$1,FALSE)</f>
        <v>CLUB JORGE NEWBERY</v>
      </c>
      <c r="M2697" s="159" t="str">
        <f>VLOOKUP(Tabla14[[#This Row],[id]],Tabla2[],'aux buscarv'!M$1,FALSE)</f>
        <v>NEUQUEN (CALLE 170) Y ALFONSINA STORNI</v>
      </c>
      <c r="N2697" s="160" t="str">
        <f>VLOOKUP(Tabla14[[#This Row],[id]],Tabla2[],'aux buscarv'!N$1,FALSE)</f>
        <v>https://goo.gl/maps/uz5V98fNAc24tuiM9</v>
      </c>
      <c r="O2697" t="s">
        <v>153</v>
      </c>
      <c r="P2697" s="161" t="s">
        <v>153</v>
      </c>
      <c r="Q2697" t="s">
        <v>155</v>
      </c>
      <c r="R2697" s="162">
        <v>1</v>
      </c>
    </row>
    <row r="2698" spans="1:18" x14ac:dyDescent="0.25">
      <c r="A2698" t="s">
        <v>1330</v>
      </c>
      <c r="B2698" s="158">
        <f>VLOOKUP(Tabla14[[#This Row],[id]],Tabla2[],'aux buscarv'!B$1,FALSE)</f>
        <v>45065</v>
      </c>
      <c r="C2698" s="159">
        <f>VLOOKUP(Tabla14[[#This Row],[id]],Tabla2[],'aux buscarv'!C$1,FALSE)</f>
        <v>19</v>
      </c>
      <c r="D2698" s="159">
        <f>VLOOKUP(Tabla14[[#This Row],[id]],Tabla2[],'aux buscarv'!D$1,FALSE)</f>
        <v>5</v>
      </c>
      <c r="E2698" s="159">
        <f>VLOOKUP(Tabla14[[#This Row],[id]],Tabla2[],'aux buscarv'!E$1,FALSE)</f>
        <v>2023</v>
      </c>
      <c r="F2698" s="159">
        <f>VLOOKUP(Tabla14[[#This Row],[id]],Tabla2[],'aux buscarv'!F$1,FALSE)</f>
        <v>21</v>
      </c>
      <c r="G2698" s="159" t="str">
        <f>VLOOKUP(Tabla14[[#This Row],[id]],Tabla2[],'aux buscarv'!G$1,FALSE)</f>
        <v>ESTAR</v>
      </c>
      <c r="H2698" s="159" t="str">
        <f>VLOOKUP(Tabla14[[#This Row],[id]],Tabla2[],'aux buscarv'!H$1,FALSE)</f>
        <v>BUENOS AIRES</v>
      </c>
      <c r="I2698" s="159">
        <f>VLOOKUP(Tabla14[[#This Row],[id]],Tabla2[],'aux buscarv'!I$1,FALSE)</f>
        <v>118</v>
      </c>
      <c r="J2698" s="159" t="str">
        <f>VLOOKUP(Tabla14[[#This Row],[id]],Tabla2[],'aux buscarv'!J$1,FALSE)</f>
        <v>FLORENCIO VARELA</v>
      </c>
      <c r="K2698" s="159" t="str">
        <f>VLOOKUP(Tabla14[[#This Row],[id]],Tabla2[],'aux buscarv'!K$1,FALSE)</f>
        <v>ESTANISLAO SEVERO ZEBALLOS</v>
      </c>
      <c r="L2698" s="159" t="str">
        <f>VLOOKUP(Tabla14[[#This Row],[id]],Tabla2[],'aux buscarv'!L$1,FALSE)</f>
        <v>CLUB JORGE NEWBERY</v>
      </c>
      <c r="M2698" s="159" t="str">
        <f>VLOOKUP(Tabla14[[#This Row],[id]],Tabla2[],'aux buscarv'!M$1,FALSE)</f>
        <v>NEUQUEN (CALLE 170) Y ALFONSINA STORNI</v>
      </c>
      <c r="N2698" s="160" t="str">
        <f>VLOOKUP(Tabla14[[#This Row],[id]],Tabla2[],'aux buscarv'!N$1,FALSE)</f>
        <v>https://goo.gl/maps/uz5V98fNAc24tuiM9</v>
      </c>
      <c r="O2698" t="s">
        <v>153</v>
      </c>
      <c r="P2698" s="161" t="s">
        <v>153</v>
      </c>
      <c r="Q2698" t="s">
        <v>158</v>
      </c>
      <c r="R2698" s="162">
        <v>1</v>
      </c>
    </row>
    <row r="2699" spans="1:18" x14ac:dyDescent="0.25">
      <c r="A2699" t="s">
        <v>1363</v>
      </c>
      <c r="B2699" s="158">
        <f>VLOOKUP(Tabla14[[#This Row],[id]],Tabla2[],'aux buscarv'!B$1,FALSE)</f>
        <v>45065</v>
      </c>
      <c r="C2699" s="159">
        <f>VLOOKUP(Tabla14[[#This Row],[id]],Tabla2[],'aux buscarv'!C$1,FALSE)</f>
        <v>19</v>
      </c>
      <c r="D2699" s="159">
        <f>VLOOKUP(Tabla14[[#This Row],[id]],Tabla2[],'aux buscarv'!D$1,FALSE)</f>
        <v>5</v>
      </c>
      <c r="E2699" s="159">
        <f>VLOOKUP(Tabla14[[#This Row],[id]],Tabla2[],'aux buscarv'!E$1,FALSE)</f>
        <v>2023</v>
      </c>
      <c r="F2699" s="159">
        <f>VLOOKUP(Tabla14[[#This Row],[id]],Tabla2[],'aux buscarv'!F$1,FALSE)</f>
        <v>21</v>
      </c>
      <c r="G2699" s="159" t="str">
        <f>VLOOKUP(Tabla14[[#This Row],[id]],Tabla2[],'aux buscarv'!G$1,FALSE)</f>
        <v>DAPPTE</v>
      </c>
      <c r="H2699" s="159" t="str">
        <f>VLOOKUP(Tabla14[[#This Row],[id]],Tabla2[],'aux buscarv'!H$1,FALSE)</f>
        <v>BUENOS AIRES</v>
      </c>
      <c r="I2699" s="159">
        <f>VLOOKUP(Tabla14[[#This Row],[id]],Tabla2[],'aux buscarv'!I$1,FALSE)</f>
        <v>122</v>
      </c>
      <c r="J2699" s="159" t="str">
        <f>VLOOKUP(Tabla14[[#This Row],[id]],Tabla2[],'aux buscarv'!J$1,FALSE)</f>
        <v>LA MATANZA</v>
      </c>
      <c r="K2699" s="159" t="str">
        <f>VLOOKUP(Tabla14[[#This Row],[id]],Tabla2[],'aux buscarv'!K$1,FALSE)</f>
        <v>GONZALEZ CATAN</v>
      </c>
      <c r="L2699" s="159" t="str">
        <f>VLOOKUP(Tabla14[[#This Row],[id]],Tabla2[],'aux buscarv'!L$1,FALSE)</f>
        <v>JARDIN RAYITO DE LUZ</v>
      </c>
      <c r="M2699" s="159" t="str">
        <f>VLOOKUP(Tabla14[[#This Row],[id]],Tabla2[],'aux buscarv'!M$1,FALSE)</f>
        <v>GARZON 6896</v>
      </c>
      <c r="N2699" s="160" t="str">
        <f>VLOOKUP(Tabla14[[#This Row],[id]],Tabla2[],'aux buscarv'!N$1,FALSE)</f>
        <v>https://goo.gl/maps/P8BMG8bRDGHM9dn77</v>
      </c>
      <c r="O2699" t="s">
        <v>109</v>
      </c>
      <c r="P2699" s="161" t="s">
        <v>110</v>
      </c>
      <c r="Q2699" t="s">
        <v>111</v>
      </c>
      <c r="R2699" s="162">
        <v>28</v>
      </c>
    </row>
    <row r="2700" spans="1:18" x14ac:dyDescent="0.25">
      <c r="A2700" t="s">
        <v>1363</v>
      </c>
      <c r="B2700" s="158">
        <f>VLOOKUP(Tabla14[[#This Row],[id]],Tabla2[],'aux buscarv'!B$1,FALSE)</f>
        <v>45065</v>
      </c>
      <c r="C2700" s="159">
        <f>VLOOKUP(Tabla14[[#This Row],[id]],Tabla2[],'aux buscarv'!C$1,FALSE)</f>
        <v>19</v>
      </c>
      <c r="D2700" s="159">
        <f>VLOOKUP(Tabla14[[#This Row],[id]],Tabla2[],'aux buscarv'!D$1,FALSE)</f>
        <v>5</v>
      </c>
      <c r="E2700" s="159">
        <f>VLOOKUP(Tabla14[[#This Row],[id]],Tabla2[],'aux buscarv'!E$1,FALSE)</f>
        <v>2023</v>
      </c>
      <c r="F2700" s="159">
        <f>VLOOKUP(Tabla14[[#This Row],[id]],Tabla2[],'aux buscarv'!F$1,FALSE)</f>
        <v>21</v>
      </c>
      <c r="G2700" s="159" t="str">
        <f>VLOOKUP(Tabla14[[#This Row],[id]],Tabla2[],'aux buscarv'!G$1,FALSE)</f>
        <v>DAPPTE</v>
      </c>
      <c r="H2700" s="159" t="str">
        <f>VLOOKUP(Tabla14[[#This Row],[id]],Tabla2[],'aux buscarv'!H$1,FALSE)</f>
        <v>BUENOS AIRES</v>
      </c>
      <c r="I2700" s="159">
        <f>VLOOKUP(Tabla14[[#This Row],[id]],Tabla2[],'aux buscarv'!I$1,FALSE)</f>
        <v>122</v>
      </c>
      <c r="J2700" s="159" t="str">
        <f>VLOOKUP(Tabla14[[#This Row],[id]],Tabla2[],'aux buscarv'!J$1,FALSE)</f>
        <v>LA MATANZA</v>
      </c>
      <c r="K2700" s="159" t="str">
        <f>VLOOKUP(Tabla14[[#This Row],[id]],Tabla2[],'aux buscarv'!K$1,FALSE)</f>
        <v>GONZALEZ CATAN</v>
      </c>
      <c r="L2700" s="159" t="str">
        <f>VLOOKUP(Tabla14[[#This Row],[id]],Tabla2[],'aux buscarv'!L$1,FALSE)</f>
        <v>JARDIN RAYITO DE LUZ</v>
      </c>
      <c r="M2700" s="159" t="str">
        <f>VLOOKUP(Tabla14[[#This Row],[id]],Tabla2[],'aux buscarv'!M$1,FALSE)</f>
        <v>GARZON 6896</v>
      </c>
      <c r="N2700" s="160" t="str">
        <f>VLOOKUP(Tabla14[[#This Row],[id]],Tabla2[],'aux buscarv'!N$1,FALSE)</f>
        <v>https://goo.gl/maps/P8BMG8bRDGHM9dn77</v>
      </c>
      <c r="O2700" t="s">
        <v>109</v>
      </c>
      <c r="P2700" s="161" t="s">
        <v>110</v>
      </c>
      <c r="Q2700" t="s">
        <v>112</v>
      </c>
      <c r="R2700" s="162">
        <v>67</v>
      </c>
    </row>
    <row r="2701" spans="1:18" x14ac:dyDescent="0.25">
      <c r="A2701" t="s">
        <v>1363</v>
      </c>
      <c r="B2701" s="158">
        <f>VLOOKUP(Tabla14[[#This Row],[id]],Tabla2[],'aux buscarv'!B$1,FALSE)</f>
        <v>45065</v>
      </c>
      <c r="C2701" s="159">
        <f>VLOOKUP(Tabla14[[#This Row],[id]],Tabla2[],'aux buscarv'!C$1,FALSE)</f>
        <v>19</v>
      </c>
      <c r="D2701" s="159">
        <f>VLOOKUP(Tabla14[[#This Row],[id]],Tabla2[],'aux buscarv'!D$1,FALSE)</f>
        <v>5</v>
      </c>
      <c r="E2701" s="159">
        <f>VLOOKUP(Tabla14[[#This Row],[id]],Tabla2[],'aux buscarv'!E$1,FALSE)</f>
        <v>2023</v>
      </c>
      <c r="F2701" s="159">
        <f>VLOOKUP(Tabla14[[#This Row],[id]],Tabla2[],'aux buscarv'!F$1,FALSE)</f>
        <v>21</v>
      </c>
      <c r="G2701" s="159" t="str">
        <f>VLOOKUP(Tabla14[[#This Row],[id]],Tabla2[],'aux buscarv'!G$1,FALSE)</f>
        <v>DAPPTE</v>
      </c>
      <c r="H2701" s="159" t="str">
        <f>VLOOKUP(Tabla14[[#This Row],[id]],Tabla2[],'aux buscarv'!H$1,FALSE)</f>
        <v>BUENOS AIRES</v>
      </c>
      <c r="I2701" s="159">
        <f>VLOOKUP(Tabla14[[#This Row],[id]],Tabla2[],'aux buscarv'!I$1,FALSE)</f>
        <v>122</v>
      </c>
      <c r="J2701" s="159" t="str">
        <f>VLOOKUP(Tabla14[[#This Row],[id]],Tabla2[],'aux buscarv'!J$1,FALSE)</f>
        <v>LA MATANZA</v>
      </c>
      <c r="K2701" s="159" t="str">
        <f>VLOOKUP(Tabla14[[#This Row],[id]],Tabla2[],'aux buscarv'!K$1,FALSE)</f>
        <v>GONZALEZ CATAN</v>
      </c>
      <c r="L2701" s="159" t="str">
        <f>VLOOKUP(Tabla14[[#This Row],[id]],Tabla2[],'aux buscarv'!L$1,FALSE)</f>
        <v>JARDIN RAYITO DE LUZ</v>
      </c>
      <c r="M2701" s="159" t="str">
        <f>VLOOKUP(Tabla14[[#This Row],[id]],Tabla2[],'aux buscarv'!M$1,FALSE)</f>
        <v>GARZON 6896</v>
      </c>
      <c r="N2701" s="160" t="str">
        <f>VLOOKUP(Tabla14[[#This Row],[id]],Tabla2[],'aux buscarv'!N$1,FALSE)</f>
        <v>https://goo.gl/maps/P8BMG8bRDGHM9dn77</v>
      </c>
      <c r="O2701" t="s">
        <v>109</v>
      </c>
      <c r="P2701" s="161" t="s">
        <v>110</v>
      </c>
      <c r="Q2701" t="s">
        <v>120</v>
      </c>
      <c r="R2701" s="162">
        <v>3</v>
      </c>
    </row>
    <row r="2702" spans="1:18" x14ac:dyDescent="0.25">
      <c r="A2702" t="s">
        <v>1363</v>
      </c>
      <c r="B2702" s="158">
        <f>VLOOKUP(Tabla14[[#This Row],[id]],Tabla2[],'aux buscarv'!B$1,FALSE)</f>
        <v>45065</v>
      </c>
      <c r="C2702" s="159">
        <f>VLOOKUP(Tabla14[[#This Row],[id]],Tabla2[],'aux buscarv'!C$1,FALSE)</f>
        <v>19</v>
      </c>
      <c r="D2702" s="159">
        <f>VLOOKUP(Tabla14[[#This Row],[id]],Tabla2[],'aux buscarv'!D$1,FALSE)</f>
        <v>5</v>
      </c>
      <c r="E2702" s="159">
        <f>VLOOKUP(Tabla14[[#This Row],[id]],Tabla2[],'aux buscarv'!E$1,FALSE)</f>
        <v>2023</v>
      </c>
      <c r="F2702" s="159">
        <f>VLOOKUP(Tabla14[[#This Row],[id]],Tabla2[],'aux buscarv'!F$1,FALSE)</f>
        <v>21</v>
      </c>
      <c r="G2702" s="159" t="str">
        <f>VLOOKUP(Tabla14[[#This Row],[id]],Tabla2[],'aux buscarv'!G$1,FALSE)</f>
        <v>DAPPTE</v>
      </c>
      <c r="H2702" s="159" t="str">
        <f>VLOOKUP(Tabla14[[#This Row],[id]],Tabla2[],'aux buscarv'!H$1,FALSE)</f>
        <v>BUENOS AIRES</v>
      </c>
      <c r="I2702" s="159">
        <f>VLOOKUP(Tabla14[[#This Row],[id]],Tabla2[],'aux buscarv'!I$1,FALSE)</f>
        <v>122</v>
      </c>
      <c r="J2702" s="159" t="str">
        <f>VLOOKUP(Tabla14[[#This Row],[id]],Tabla2[],'aux buscarv'!J$1,FALSE)</f>
        <v>LA MATANZA</v>
      </c>
      <c r="K2702" s="159" t="str">
        <f>VLOOKUP(Tabla14[[#This Row],[id]],Tabla2[],'aux buscarv'!K$1,FALSE)</f>
        <v>GONZALEZ CATAN</v>
      </c>
      <c r="L2702" s="159" t="str">
        <f>VLOOKUP(Tabla14[[#This Row],[id]],Tabla2[],'aux buscarv'!L$1,FALSE)</f>
        <v>JARDIN RAYITO DE LUZ</v>
      </c>
      <c r="M2702" s="159" t="str">
        <f>VLOOKUP(Tabla14[[#This Row],[id]],Tabla2[],'aux buscarv'!M$1,FALSE)</f>
        <v>GARZON 6896</v>
      </c>
      <c r="N2702" s="160" t="str">
        <f>VLOOKUP(Tabla14[[#This Row],[id]],Tabla2[],'aux buscarv'!N$1,FALSE)</f>
        <v>https://goo.gl/maps/P8BMG8bRDGHM9dn77</v>
      </c>
      <c r="O2702" t="s">
        <v>109</v>
      </c>
      <c r="P2702" s="161" t="s">
        <v>113</v>
      </c>
      <c r="Q2702" t="s">
        <v>112</v>
      </c>
      <c r="R2702" s="162">
        <v>11</v>
      </c>
    </row>
    <row r="2703" spans="1:18" x14ac:dyDescent="0.25">
      <c r="A2703" t="s">
        <v>1363</v>
      </c>
      <c r="B2703" s="158">
        <f>VLOOKUP(Tabla14[[#This Row],[id]],Tabla2[],'aux buscarv'!B$1,FALSE)</f>
        <v>45065</v>
      </c>
      <c r="C2703" s="159">
        <f>VLOOKUP(Tabla14[[#This Row],[id]],Tabla2[],'aux buscarv'!C$1,FALSE)</f>
        <v>19</v>
      </c>
      <c r="D2703" s="159">
        <f>VLOOKUP(Tabla14[[#This Row],[id]],Tabla2[],'aux buscarv'!D$1,FALSE)</f>
        <v>5</v>
      </c>
      <c r="E2703" s="159">
        <f>VLOOKUP(Tabla14[[#This Row],[id]],Tabla2[],'aux buscarv'!E$1,FALSE)</f>
        <v>2023</v>
      </c>
      <c r="F2703" s="159">
        <f>VLOOKUP(Tabla14[[#This Row],[id]],Tabla2[],'aux buscarv'!F$1,FALSE)</f>
        <v>21</v>
      </c>
      <c r="G2703" s="159" t="str">
        <f>VLOOKUP(Tabla14[[#This Row],[id]],Tabla2[],'aux buscarv'!G$1,FALSE)</f>
        <v>DAPPTE</v>
      </c>
      <c r="H2703" s="159" t="str">
        <f>VLOOKUP(Tabla14[[#This Row],[id]],Tabla2[],'aux buscarv'!H$1,FALSE)</f>
        <v>BUENOS AIRES</v>
      </c>
      <c r="I2703" s="159">
        <f>VLOOKUP(Tabla14[[#This Row],[id]],Tabla2[],'aux buscarv'!I$1,FALSE)</f>
        <v>122</v>
      </c>
      <c r="J2703" s="159" t="str">
        <f>VLOOKUP(Tabla14[[#This Row],[id]],Tabla2[],'aux buscarv'!J$1,FALSE)</f>
        <v>LA MATANZA</v>
      </c>
      <c r="K2703" s="159" t="str">
        <f>VLOOKUP(Tabla14[[#This Row],[id]],Tabla2[],'aux buscarv'!K$1,FALSE)</f>
        <v>GONZALEZ CATAN</v>
      </c>
      <c r="L2703" s="159" t="str">
        <f>VLOOKUP(Tabla14[[#This Row],[id]],Tabla2[],'aux buscarv'!L$1,FALSE)</f>
        <v>JARDIN RAYITO DE LUZ</v>
      </c>
      <c r="M2703" s="159" t="str">
        <f>VLOOKUP(Tabla14[[#This Row],[id]],Tabla2[],'aux buscarv'!M$1,FALSE)</f>
        <v>GARZON 6896</v>
      </c>
      <c r="N2703" s="160" t="str">
        <f>VLOOKUP(Tabla14[[#This Row],[id]],Tabla2[],'aux buscarv'!N$1,FALSE)</f>
        <v>https://goo.gl/maps/P8BMG8bRDGHM9dn77</v>
      </c>
      <c r="O2703" t="s">
        <v>114</v>
      </c>
      <c r="P2703" s="161" t="s">
        <v>115</v>
      </c>
      <c r="Q2703" t="s">
        <v>111</v>
      </c>
      <c r="R2703" s="162">
        <v>10</v>
      </c>
    </row>
    <row r="2704" spans="1:18" x14ac:dyDescent="0.25">
      <c r="A2704" t="s">
        <v>1400</v>
      </c>
      <c r="B2704" s="158">
        <f>VLOOKUP(Tabla14[[#This Row],[id]],Tabla2[],'aux buscarv'!B$1,FALSE)</f>
        <v>45060</v>
      </c>
      <c r="C2704" s="159">
        <f>VLOOKUP(Tabla14[[#This Row],[id]],Tabla2[],'aux buscarv'!C$1,FALSE)</f>
        <v>14</v>
      </c>
      <c r="D2704" s="159">
        <f>VLOOKUP(Tabla14[[#This Row],[id]],Tabla2[],'aux buscarv'!D$1,FALSE)</f>
        <v>5</v>
      </c>
      <c r="E2704" s="159">
        <f>VLOOKUP(Tabla14[[#This Row],[id]],Tabla2[],'aux buscarv'!E$1,FALSE)</f>
        <v>2023</v>
      </c>
      <c r="F2704" s="159">
        <f>VLOOKUP(Tabla14[[#This Row],[id]],Tabla2[],'aux buscarv'!F$1,FALSE)</f>
        <v>20</v>
      </c>
      <c r="G2704" s="159" t="str">
        <f>VLOOKUP(Tabla14[[#This Row],[id]],Tabla2[],'aux buscarv'!G$1,FALSE)</f>
        <v>CARPAS SALUDABLES</v>
      </c>
      <c r="H2704" s="159" t="str">
        <f>VLOOKUP(Tabla14[[#This Row],[id]],Tabla2[],'aux buscarv'!H$1,FALSE)</f>
        <v>BUENOS AIRES</v>
      </c>
      <c r="I2704" s="159">
        <f>VLOOKUP(Tabla14[[#This Row],[id]],Tabla2[],'aux buscarv'!I$1,FALSE)</f>
        <v>115</v>
      </c>
      <c r="J2704" s="159" t="str">
        <f>VLOOKUP(Tabla14[[#This Row],[id]],Tabla2[],'aux buscarv'!J$1,FALSE)</f>
        <v>TANDIL/ MAR DEL PLATA</v>
      </c>
      <c r="K2704" s="159" t="str">
        <f>VLOOKUP(Tabla14[[#This Row],[id]],Tabla2[],'aux buscarv'!K$1,FALSE)</f>
        <v>-</v>
      </c>
      <c r="L2704" s="159" t="str">
        <f>VLOOKUP(Tabla14[[#This Row],[id]],Tabla2[],'aux buscarv'!L$1,FALSE)</f>
        <v>-</v>
      </c>
      <c r="M2704" s="159" t="str">
        <f>VLOOKUP(Tabla14[[#This Row],[id]],Tabla2[],'aux buscarv'!M$1,FALSE)</f>
        <v>-</v>
      </c>
      <c r="N2704" s="160" t="str">
        <f>VLOOKUP(Tabla14[[#This Row],[id]],Tabla2[],'aux buscarv'!N$1,FALSE)</f>
        <v>-</v>
      </c>
      <c r="O2704" t="s">
        <v>114</v>
      </c>
      <c r="P2704" s="161" t="s">
        <v>115</v>
      </c>
      <c r="Q2704" t="s">
        <v>111</v>
      </c>
      <c r="R2704" s="162">
        <v>52</v>
      </c>
    </row>
    <row r="2705" spans="1:18" x14ac:dyDescent="0.25">
      <c r="A2705" t="s">
        <v>1340</v>
      </c>
      <c r="B2705" s="46">
        <f>VLOOKUP(Tabla14[[#This Row],[id]],Tabla2[],'aux buscarv'!B$1,FALSE)</f>
        <v>45065</v>
      </c>
      <c r="C2705" s="61">
        <f>VLOOKUP(Tabla14[[#This Row],[id]],Tabla2[],'aux buscarv'!C$1,FALSE)</f>
        <v>19</v>
      </c>
      <c r="D2705" s="61">
        <f>VLOOKUP(Tabla14[[#This Row],[id]],Tabla2[],'aux buscarv'!D$1,FALSE)</f>
        <v>5</v>
      </c>
      <c r="E2705" s="61">
        <f>VLOOKUP(Tabla14[[#This Row],[id]],Tabla2[],'aux buscarv'!E$1,FALSE)</f>
        <v>2023</v>
      </c>
      <c r="F2705" s="61">
        <f>VLOOKUP(Tabla14[[#This Row],[id]],Tabla2[],'aux buscarv'!F$1,FALSE)</f>
        <v>21</v>
      </c>
      <c r="G2705" s="61" t="str">
        <f>VLOOKUP(Tabla14[[#This Row],[id]],Tabla2[],'aux buscarv'!G$1,FALSE)</f>
        <v>DAPPTE</v>
      </c>
      <c r="H2705" s="61" t="str">
        <f>VLOOKUP(Tabla14[[#This Row],[id]],Tabla2[],'aux buscarv'!H$1,FALSE)</f>
        <v>ENTRE RIOS</v>
      </c>
      <c r="I2705" s="61">
        <f>VLOOKUP(Tabla14[[#This Row],[id]],Tabla2[],'aux buscarv'!I$1,FALSE)</f>
        <v>119</v>
      </c>
      <c r="J2705" s="61" t="str">
        <f>VLOOKUP(Tabla14[[#This Row],[id]],Tabla2[],'aux buscarv'!J$1,FALSE)</f>
        <v>SAN JOSE</v>
      </c>
      <c r="K2705" s="61" t="str">
        <f>VLOOKUP(Tabla14[[#This Row],[id]],Tabla2[],'aux buscarv'!K$1,FALSE)</f>
        <v>SAN JOSE</v>
      </c>
      <c r="L2705" s="61" t="str">
        <f>VLOOKUP(Tabla14[[#This Row],[id]],Tabla2[],'aux buscarv'!L$1,FALSE)</f>
        <v>AREA DE LA MUJER, GENERO Y DIVERSIDAD</v>
      </c>
      <c r="M2705" s="61" t="str">
        <f>VLOOKUP(Tabla14[[#This Row],[id]],Tabla2[],'aux buscarv'!M$1,FALSE)</f>
        <v>CALLE CENTENARIO 2180 Y CALLE PRIMERA JUNTA</v>
      </c>
      <c r="N2705" s="62" t="str">
        <f>VLOOKUP(Tabla14[[#This Row],[id]],Tabla2[],'aux buscarv'!N$1,FALSE)</f>
        <v>https://goo.gl/maps/sGx9Ky9ybX2vHxEb8</v>
      </c>
      <c r="O2705" t="s">
        <v>109</v>
      </c>
      <c r="P2705" t="s">
        <v>110</v>
      </c>
      <c r="Q2705" t="s">
        <v>111</v>
      </c>
      <c r="R2705">
        <v>67</v>
      </c>
    </row>
    <row r="2706" spans="1:18" x14ac:dyDescent="0.25">
      <c r="A2706" t="s">
        <v>1340</v>
      </c>
      <c r="B2706" s="46">
        <f>VLOOKUP(Tabla14[[#This Row],[id]],Tabla2[],'aux buscarv'!B$1,FALSE)</f>
        <v>45065</v>
      </c>
      <c r="C2706" s="61">
        <f>VLOOKUP(Tabla14[[#This Row],[id]],Tabla2[],'aux buscarv'!C$1,FALSE)</f>
        <v>19</v>
      </c>
      <c r="D2706" s="61">
        <f>VLOOKUP(Tabla14[[#This Row],[id]],Tabla2[],'aux buscarv'!D$1,FALSE)</f>
        <v>5</v>
      </c>
      <c r="E2706" s="61">
        <f>VLOOKUP(Tabla14[[#This Row],[id]],Tabla2[],'aux buscarv'!E$1,FALSE)</f>
        <v>2023</v>
      </c>
      <c r="F2706" s="61">
        <f>VLOOKUP(Tabla14[[#This Row],[id]],Tabla2[],'aux buscarv'!F$1,FALSE)</f>
        <v>21</v>
      </c>
      <c r="G2706" s="61" t="str">
        <f>VLOOKUP(Tabla14[[#This Row],[id]],Tabla2[],'aux buscarv'!G$1,FALSE)</f>
        <v>DAPPTE</v>
      </c>
      <c r="H2706" s="61" t="str">
        <f>VLOOKUP(Tabla14[[#This Row],[id]],Tabla2[],'aux buscarv'!H$1,FALSE)</f>
        <v>ENTRE RIOS</v>
      </c>
      <c r="I2706" s="61">
        <f>VLOOKUP(Tabla14[[#This Row],[id]],Tabla2[],'aux buscarv'!I$1,FALSE)</f>
        <v>119</v>
      </c>
      <c r="J2706" s="61" t="str">
        <f>VLOOKUP(Tabla14[[#This Row],[id]],Tabla2[],'aux buscarv'!J$1,FALSE)</f>
        <v>SAN JOSE</v>
      </c>
      <c r="K2706" s="61" t="str">
        <f>VLOOKUP(Tabla14[[#This Row],[id]],Tabla2[],'aux buscarv'!K$1,FALSE)</f>
        <v>SAN JOSE</v>
      </c>
      <c r="L2706" s="61" t="str">
        <f>VLOOKUP(Tabla14[[#This Row],[id]],Tabla2[],'aux buscarv'!L$1,FALSE)</f>
        <v>AREA DE LA MUJER, GENERO Y DIVERSIDAD</v>
      </c>
      <c r="M2706" s="61" t="str">
        <f>VLOOKUP(Tabla14[[#This Row],[id]],Tabla2[],'aux buscarv'!M$1,FALSE)</f>
        <v>CALLE CENTENARIO 2180 Y CALLE PRIMERA JUNTA</v>
      </c>
      <c r="N2706" s="62" t="str">
        <f>VLOOKUP(Tabla14[[#This Row],[id]],Tabla2[],'aux buscarv'!N$1,FALSE)</f>
        <v>https://goo.gl/maps/sGx9Ky9ybX2vHxEb8</v>
      </c>
      <c r="O2706" t="s">
        <v>109</v>
      </c>
      <c r="P2706" t="s">
        <v>110</v>
      </c>
      <c r="Q2706" t="s">
        <v>112</v>
      </c>
      <c r="R2706">
        <v>144</v>
      </c>
    </row>
    <row r="2707" spans="1:18" x14ac:dyDescent="0.25">
      <c r="A2707" t="s">
        <v>1340</v>
      </c>
      <c r="B2707" s="46">
        <f>VLOOKUP(Tabla14[[#This Row],[id]],Tabla2[],'aux buscarv'!B$1,FALSE)</f>
        <v>45065</v>
      </c>
      <c r="C2707" s="61">
        <f>VLOOKUP(Tabla14[[#This Row],[id]],Tabla2[],'aux buscarv'!C$1,FALSE)</f>
        <v>19</v>
      </c>
      <c r="D2707" s="61">
        <f>VLOOKUP(Tabla14[[#This Row],[id]],Tabla2[],'aux buscarv'!D$1,FALSE)</f>
        <v>5</v>
      </c>
      <c r="E2707" s="61">
        <f>VLOOKUP(Tabla14[[#This Row],[id]],Tabla2[],'aux buscarv'!E$1,FALSE)</f>
        <v>2023</v>
      </c>
      <c r="F2707" s="61">
        <f>VLOOKUP(Tabla14[[#This Row],[id]],Tabla2[],'aux buscarv'!F$1,FALSE)</f>
        <v>21</v>
      </c>
      <c r="G2707" s="61" t="str">
        <f>VLOOKUP(Tabla14[[#This Row],[id]],Tabla2[],'aux buscarv'!G$1,FALSE)</f>
        <v>DAPPTE</v>
      </c>
      <c r="H2707" s="61" t="str">
        <f>VLOOKUP(Tabla14[[#This Row],[id]],Tabla2[],'aux buscarv'!H$1,FALSE)</f>
        <v>ENTRE RIOS</v>
      </c>
      <c r="I2707" s="61">
        <f>VLOOKUP(Tabla14[[#This Row],[id]],Tabla2[],'aux buscarv'!I$1,FALSE)</f>
        <v>119</v>
      </c>
      <c r="J2707" s="61" t="str">
        <f>VLOOKUP(Tabla14[[#This Row],[id]],Tabla2[],'aux buscarv'!J$1,FALSE)</f>
        <v>SAN JOSE</v>
      </c>
      <c r="K2707" s="61" t="str">
        <f>VLOOKUP(Tabla14[[#This Row],[id]],Tabla2[],'aux buscarv'!K$1,FALSE)</f>
        <v>SAN JOSE</v>
      </c>
      <c r="L2707" s="61" t="str">
        <f>VLOOKUP(Tabla14[[#This Row],[id]],Tabla2[],'aux buscarv'!L$1,FALSE)</f>
        <v>AREA DE LA MUJER, GENERO Y DIVERSIDAD</v>
      </c>
      <c r="M2707" s="61" t="str">
        <f>VLOOKUP(Tabla14[[#This Row],[id]],Tabla2[],'aux buscarv'!M$1,FALSE)</f>
        <v>CALLE CENTENARIO 2180 Y CALLE PRIMERA JUNTA</v>
      </c>
      <c r="N2707" s="62" t="str">
        <f>VLOOKUP(Tabla14[[#This Row],[id]],Tabla2[],'aux buscarv'!N$1,FALSE)</f>
        <v>https://goo.gl/maps/sGx9Ky9ybX2vHxEb8</v>
      </c>
      <c r="O2707" t="s">
        <v>109</v>
      </c>
      <c r="P2707" t="s">
        <v>113</v>
      </c>
      <c r="Q2707" t="s">
        <v>112</v>
      </c>
      <c r="R2707">
        <v>39</v>
      </c>
    </row>
    <row r="2708" spans="1:18" x14ac:dyDescent="0.25">
      <c r="A2708" t="s">
        <v>1340</v>
      </c>
      <c r="B2708" s="46">
        <f>VLOOKUP(Tabla14[[#This Row],[id]],Tabla2[],'aux buscarv'!B$1,FALSE)</f>
        <v>45065</v>
      </c>
      <c r="C2708" s="61">
        <f>VLOOKUP(Tabla14[[#This Row],[id]],Tabla2[],'aux buscarv'!C$1,FALSE)</f>
        <v>19</v>
      </c>
      <c r="D2708" s="61">
        <f>VLOOKUP(Tabla14[[#This Row],[id]],Tabla2[],'aux buscarv'!D$1,FALSE)</f>
        <v>5</v>
      </c>
      <c r="E2708" s="61">
        <f>VLOOKUP(Tabla14[[#This Row],[id]],Tabla2[],'aux buscarv'!E$1,FALSE)</f>
        <v>2023</v>
      </c>
      <c r="F2708" s="61">
        <f>VLOOKUP(Tabla14[[#This Row],[id]],Tabla2[],'aux buscarv'!F$1,FALSE)</f>
        <v>21</v>
      </c>
      <c r="G2708" s="61" t="str">
        <f>VLOOKUP(Tabla14[[#This Row],[id]],Tabla2[],'aux buscarv'!G$1,FALSE)</f>
        <v>DAPPTE</v>
      </c>
      <c r="H2708" s="61" t="str">
        <f>VLOOKUP(Tabla14[[#This Row],[id]],Tabla2[],'aux buscarv'!H$1,FALSE)</f>
        <v>ENTRE RIOS</v>
      </c>
      <c r="I2708" s="61">
        <f>VLOOKUP(Tabla14[[#This Row],[id]],Tabla2[],'aux buscarv'!I$1,FALSE)</f>
        <v>119</v>
      </c>
      <c r="J2708" s="61" t="str">
        <f>VLOOKUP(Tabla14[[#This Row],[id]],Tabla2[],'aux buscarv'!J$1,FALSE)</f>
        <v>SAN JOSE</v>
      </c>
      <c r="K2708" s="61" t="str">
        <f>VLOOKUP(Tabla14[[#This Row],[id]],Tabla2[],'aux buscarv'!K$1,FALSE)</f>
        <v>SAN JOSE</v>
      </c>
      <c r="L2708" s="61" t="str">
        <f>VLOOKUP(Tabla14[[#This Row],[id]],Tabla2[],'aux buscarv'!L$1,FALSE)</f>
        <v>AREA DE LA MUJER, GENERO Y DIVERSIDAD</v>
      </c>
      <c r="M2708" s="61" t="str">
        <f>VLOOKUP(Tabla14[[#This Row],[id]],Tabla2[],'aux buscarv'!M$1,FALSE)</f>
        <v>CALLE CENTENARIO 2180 Y CALLE PRIMERA JUNTA</v>
      </c>
      <c r="N2708" s="62" t="str">
        <f>VLOOKUP(Tabla14[[#This Row],[id]],Tabla2[],'aux buscarv'!N$1,FALSE)</f>
        <v>https://goo.gl/maps/sGx9Ky9ybX2vHxEb8</v>
      </c>
      <c r="O2708" t="s">
        <v>114</v>
      </c>
      <c r="P2708" t="s">
        <v>115</v>
      </c>
      <c r="Q2708" t="s">
        <v>111</v>
      </c>
      <c r="R2708">
        <v>6</v>
      </c>
    </row>
    <row r="2709" spans="1:18" x14ac:dyDescent="0.25">
      <c r="A2709" t="s">
        <v>1340</v>
      </c>
      <c r="B2709" s="46">
        <f>VLOOKUP(Tabla14[[#This Row],[id]],Tabla2[],'aux buscarv'!B$1,FALSE)</f>
        <v>45065</v>
      </c>
      <c r="C2709" s="61">
        <f>VLOOKUP(Tabla14[[#This Row],[id]],Tabla2[],'aux buscarv'!C$1,FALSE)</f>
        <v>19</v>
      </c>
      <c r="D2709" s="61">
        <f>VLOOKUP(Tabla14[[#This Row],[id]],Tabla2[],'aux buscarv'!D$1,FALSE)</f>
        <v>5</v>
      </c>
      <c r="E2709" s="61">
        <f>VLOOKUP(Tabla14[[#This Row],[id]],Tabla2[],'aux buscarv'!E$1,FALSE)</f>
        <v>2023</v>
      </c>
      <c r="F2709" s="61">
        <f>VLOOKUP(Tabla14[[#This Row],[id]],Tabla2[],'aux buscarv'!F$1,FALSE)</f>
        <v>21</v>
      </c>
      <c r="G2709" s="61" t="str">
        <f>VLOOKUP(Tabla14[[#This Row],[id]],Tabla2[],'aux buscarv'!G$1,FALSE)</f>
        <v>DAPPTE</v>
      </c>
      <c r="H2709" s="61" t="str">
        <f>VLOOKUP(Tabla14[[#This Row],[id]],Tabla2[],'aux buscarv'!H$1,FALSE)</f>
        <v>ENTRE RIOS</v>
      </c>
      <c r="I2709" s="61">
        <f>VLOOKUP(Tabla14[[#This Row],[id]],Tabla2[],'aux buscarv'!I$1,FALSE)</f>
        <v>119</v>
      </c>
      <c r="J2709" s="61" t="str">
        <f>VLOOKUP(Tabla14[[#This Row],[id]],Tabla2[],'aux buscarv'!J$1,FALSE)</f>
        <v>SAN JOSE</v>
      </c>
      <c r="K2709" s="61" t="str">
        <f>VLOOKUP(Tabla14[[#This Row],[id]],Tabla2[],'aux buscarv'!K$1,FALSE)</f>
        <v>SAN JOSE</v>
      </c>
      <c r="L2709" s="61" t="str">
        <f>VLOOKUP(Tabla14[[#This Row],[id]],Tabla2[],'aux buscarv'!L$1,FALSE)</f>
        <v>AREA DE LA MUJER, GENERO Y DIVERSIDAD</v>
      </c>
      <c r="M2709" s="61" t="str">
        <f>VLOOKUP(Tabla14[[#This Row],[id]],Tabla2[],'aux buscarv'!M$1,FALSE)</f>
        <v>CALLE CENTENARIO 2180 Y CALLE PRIMERA JUNTA</v>
      </c>
      <c r="N2709" s="62" t="str">
        <f>VLOOKUP(Tabla14[[#This Row],[id]],Tabla2[],'aux buscarv'!N$1,FALSE)</f>
        <v>https://goo.gl/maps/sGx9Ky9ybX2vHxEb8</v>
      </c>
      <c r="O2709" t="s">
        <v>114</v>
      </c>
      <c r="P2709" t="s">
        <v>123</v>
      </c>
      <c r="Q2709" t="s">
        <v>124</v>
      </c>
      <c r="R2709">
        <v>4</v>
      </c>
    </row>
    <row r="2710" spans="1:18" x14ac:dyDescent="0.25">
      <c r="A2710" t="s">
        <v>1340</v>
      </c>
      <c r="B2710" s="46">
        <f>VLOOKUP(Tabla14[[#This Row],[id]],Tabla2[],'aux buscarv'!B$1,FALSE)</f>
        <v>45065</v>
      </c>
      <c r="C2710" s="61">
        <f>VLOOKUP(Tabla14[[#This Row],[id]],Tabla2[],'aux buscarv'!C$1,FALSE)</f>
        <v>19</v>
      </c>
      <c r="D2710" s="61">
        <f>VLOOKUP(Tabla14[[#This Row],[id]],Tabla2[],'aux buscarv'!D$1,FALSE)</f>
        <v>5</v>
      </c>
      <c r="E2710" s="61">
        <f>VLOOKUP(Tabla14[[#This Row],[id]],Tabla2[],'aux buscarv'!E$1,FALSE)</f>
        <v>2023</v>
      </c>
      <c r="F2710" s="61">
        <f>VLOOKUP(Tabla14[[#This Row],[id]],Tabla2[],'aux buscarv'!F$1,FALSE)</f>
        <v>21</v>
      </c>
      <c r="G2710" s="61" t="str">
        <f>VLOOKUP(Tabla14[[#This Row],[id]],Tabla2[],'aux buscarv'!G$1,FALSE)</f>
        <v>DAPPTE</v>
      </c>
      <c r="H2710" s="61" t="str">
        <f>VLOOKUP(Tabla14[[#This Row],[id]],Tabla2[],'aux buscarv'!H$1,FALSE)</f>
        <v>ENTRE RIOS</v>
      </c>
      <c r="I2710" s="61">
        <f>VLOOKUP(Tabla14[[#This Row],[id]],Tabla2[],'aux buscarv'!I$1,FALSE)</f>
        <v>119</v>
      </c>
      <c r="J2710" s="61" t="str">
        <f>VLOOKUP(Tabla14[[#This Row],[id]],Tabla2[],'aux buscarv'!J$1,FALSE)</f>
        <v>SAN JOSE</v>
      </c>
      <c r="K2710" s="61" t="str">
        <f>VLOOKUP(Tabla14[[#This Row],[id]],Tabla2[],'aux buscarv'!K$1,FALSE)</f>
        <v>SAN JOSE</v>
      </c>
      <c r="L2710" s="61" t="str">
        <f>VLOOKUP(Tabla14[[#This Row],[id]],Tabla2[],'aux buscarv'!L$1,FALSE)</f>
        <v>AREA DE LA MUJER, GENERO Y DIVERSIDAD</v>
      </c>
      <c r="M2710" s="61" t="str">
        <f>VLOOKUP(Tabla14[[#This Row],[id]],Tabla2[],'aux buscarv'!M$1,FALSE)</f>
        <v>CALLE CENTENARIO 2180 Y CALLE PRIMERA JUNTA</v>
      </c>
      <c r="N2710" s="62" t="str">
        <f>VLOOKUP(Tabla14[[#This Row],[id]],Tabla2[],'aux buscarv'!N$1,FALSE)</f>
        <v>https://goo.gl/maps/sGx9Ky9ybX2vHxEb8</v>
      </c>
      <c r="O2710" t="s">
        <v>114</v>
      </c>
      <c r="P2710" t="s">
        <v>123</v>
      </c>
      <c r="Q2710" t="s">
        <v>111</v>
      </c>
      <c r="R2710">
        <v>125</v>
      </c>
    </row>
    <row r="2711" spans="1:18" x14ac:dyDescent="0.25">
      <c r="A2711" t="s">
        <v>1340</v>
      </c>
      <c r="B2711" s="46">
        <f>VLOOKUP(Tabla14[[#This Row],[id]],Tabla2[],'aux buscarv'!B$1,FALSE)</f>
        <v>45065</v>
      </c>
      <c r="C2711" s="61">
        <f>VLOOKUP(Tabla14[[#This Row],[id]],Tabla2[],'aux buscarv'!C$1,FALSE)</f>
        <v>19</v>
      </c>
      <c r="D2711" s="61">
        <f>VLOOKUP(Tabla14[[#This Row],[id]],Tabla2[],'aux buscarv'!D$1,FALSE)</f>
        <v>5</v>
      </c>
      <c r="E2711" s="61">
        <f>VLOOKUP(Tabla14[[#This Row],[id]],Tabla2[],'aux buscarv'!E$1,FALSE)</f>
        <v>2023</v>
      </c>
      <c r="F2711" s="61">
        <f>VLOOKUP(Tabla14[[#This Row],[id]],Tabla2[],'aux buscarv'!F$1,FALSE)</f>
        <v>21</v>
      </c>
      <c r="G2711" s="61" t="str">
        <f>VLOOKUP(Tabla14[[#This Row],[id]],Tabla2[],'aux buscarv'!G$1,FALSE)</f>
        <v>DAPPTE</v>
      </c>
      <c r="H2711" s="61" t="str">
        <f>VLOOKUP(Tabla14[[#This Row],[id]],Tabla2[],'aux buscarv'!H$1,FALSE)</f>
        <v>ENTRE RIOS</v>
      </c>
      <c r="I2711" s="61">
        <f>VLOOKUP(Tabla14[[#This Row],[id]],Tabla2[],'aux buscarv'!I$1,FALSE)</f>
        <v>119</v>
      </c>
      <c r="J2711" s="61" t="str">
        <f>VLOOKUP(Tabla14[[#This Row],[id]],Tabla2[],'aux buscarv'!J$1,FALSE)</f>
        <v>SAN JOSE</v>
      </c>
      <c r="K2711" s="61" t="str">
        <f>VLOOKUP(Tabla14[[#This Row],[id]],Tabla2[],'aux buscarv'!K$1,FALSE)</f>
        <v>SAN JOSE</v>
      </c>
      <c r="L2711" s="61" t="str">
        <f>VLOOKUP(Tabla14[[#This Row],[id]],Tabla2[],'aux buscarv'!L$1,FALSE)</f>
        <v>AREA DE LA MUJER, GENERO Y DIVERSIDAD</v>
      </c>
      <c r="M2711" s="61" t="str">
        <f>VLOOKUP(Tabla14[[#This Row],[id]],Tabla2[],'aux buscarv'!M$1,FALSE)</f>
        <v>CALLE CENTENARIO 2180 Y CALLE PRIMERA JUNTA</v>
      </c>
      <c r="N2711" s="62" t="str">
        <f>VLOOKUP(Tabla14[[#This Row],[id]],Tabla2[],'aux buscarv'!N$1,FALSE)</f>
        <v>https://goo.gl/maps/sGx9Ky9ybX2vHxEb8</v>
      </c>
      <c r="O2711" t="s">
        <v>144</v>
      </c>
      <c r="P2711" t="s">
        <v>145</v>
      </c>
      <c r="Q2711" t="s">
        <v>111</v>
      </c>
      <c r="R2711">
        <v>31</v>
      </c>
    </row>
    <row r="2712" spans="1:18" x14ac:dyDescent="0.25">
      <c r="A2712" t="s">
        <v>1340</v>
      </c>
      <c r="B2712" s="46">
        <f>VLOOKUP(Tabla14[[#This Row],[id]],Tabla2[],'aux buscarv'!B$1,FALSE)</f>
        <v>45065</v>
      </c>
      <c r="C2712" s="61">
        <f>VLOOKUP(Tabla14[[#This Row],[id]],Tabla2[],'aux buscarv'!C$1,FALSE)</f>
        <v>19</v>
      </c>
      <c r="D2712" s="61">
        <f>VLOOKUP(Tabla14[[#This Row],[id]],Tabla2[],'aux buscarv'!D$1,FALSE)</f>
        <v>5</v>
      </c>
      <c r="E2712" s="61">
        <f>VLOOKUP(Tabla14[[#This Row],[id]],Tabla2[],'aux buscarv'!E$1,FALSE)</f>
        <v>2023</v>
      </c>
      <c r="F2712" s="61">
        <f>VLOOKUP(Tabla14[[#This Row],[id]],Tabla2[],'aux buscarv'!F$1,FALSE)</f>
        <v>21</v>
      </c>
      <c r="G2712" s="61" t="str">
        <f>VLOOKUP(Tabla14[[#This Row],[id]],Tabla2[],'aux buscarv'!G$1,FALSE)</f>
        <v>DAPPTE</v>
      </c>
      <c r="H2712" s="61" t="str">
        <f>VLOOKUP(Tabla14[[#This Row],[id]],Tabla2[],'aux buscarv'!H$1,FALSE)</f>
        <v>ENTRE RIOS</v>
      </c>
      <c r="I2712" s="61">
        <f>VLOOKUP(Tabla14[[#This Row],[id]],Tabla2[],'aux buscarv'!I$1,FALSE)</f>
        <v>119</v>
      </c>
      <c r="J2712" s="61" t="str">
        <f>VLOOKUP(Tabla14[[#This Row],[id]],Tabla2[],'aux buscarv'!J$1,FALSE)</f>
        <v>SAN JOSE</v>
      </c>
      <c r="K2712" s="61" t="str">
        <f>VLOOKUP(Tabla14[[#This Row],[id]],Tabla2[],'aux buscarv'!K$1,FALSE)</f>
        <v>SAN JOSE</v>
      </c>
      <c r="L2712" s="61" t="str">
        <f>VLOOKUP(Tabla14[[#This Row],[id]],Tabla2[],'aux buscarv'!L$1,FALSE)</f>
        <v>AREA DE LA MUJER, GENERO Y DIVERSIDAD</v>
      </c>
      <c r="M2712" s="61" t="str">
        <f>VLOOKUP(Tabla14[[#This Row],[id]],Tabla2[],'aux buscarv'!M$1,FALSE)</f>
        <v>CALLE CENTENARIO 2180 Y CALLE PRIMERA JUNTA</v>
      </c>
      <c r="N2712" s="62" t="str">
        <f>VLOOKUP(Tabla14[[#This Row],[id]],Tabla2[],'aux buscarv'!N$1,FALSE)</f>
        <v>https://goo.gl/maps/sGx9Ky9ybX2vHxEb8</v>
      </c>
      <c r="O2712" t="s">
        <v>144</v>
      </c>
      <c r="P2712" t="s">
        <v>145</v>
      </c>
      <c r="Q2712" t="s">
        <v>146</v>
      </c>
      <c r="R2712">
        <v>124</v>
      </c>
    </row>
    <row r="2713" spans="1:18" x14ac:dyDescent="0.25">
      <c r="A2713" t="s">
        <v>1340</v>
      </c>
      <c r="B2713" s="46">
        <f>VLOOKUP(Tabla14[[#This Row],[id]],Tabla2[],'aux buscarv'!B$1,FALSE)</f>
        <v>45065</v>
      </c>
      <c r="C2713" s="61">
        <f>VLOOKUP(Tabla14[[#This Row],[id]],Tabla2[],'aux buscarv'!C$1,FALSE)</f>
        <v>19</v>
      </c>
      <c r="D2713" s="61">
        <f>VLOOKUP(Tabla14[[#This Row],[id]],Tabla2[],'aux buscarv'!D$1,FALSE)</f>
        <v>5</v>
      </c>
      <c r="E2713" s="61">
        <f>VLOOKUP(Tabla14[[#This Row],[id]],Tabla2[],'aux buscarv'!E$1,FALSE)</f>
        <v>2023</v>
      </c>
      <c r="F2713" s="61">
        <f>VLOOKUP(Tabla14[[#This Row],[id]],Tabla2[],'aux buscarv'!F$1,FALSE)</f>
        <v>21</v>
      </c>
      <c r="G2713" s="61" t="str">
        <f>VLOOKUP(Tabla14[[#This Row],[id]],Tabla2[],'aux buscarv'!G$1,FALSE)</f>
        <v>DAPPTE</v>
      </c>
      <c r="H2713" s="61" t="str">
        <f>VLOOKUP(Tabla14[[#This Row],[id]],Tabla2[],'aux buscarv'!H$1,FALSE)</f>
        <v>ENTRE RIOS</v>
      </c>
      <c r="I2713" s="61">
        <f>VLOOKUP(Tabla14[[#This Row],[id]],Tabla2[],'aux buscarv'!I$1,FALSE)</f>
        <v>119</v>
      </c>
      <c r="J2713" s="61" t="str">
        <f>VLOOKUP(Tabla14[[#This Row],[id]],Tabla2[],'aux buscarv'!J$1,FALSE)</f>
        <v>SAN JOSE</v>
      </c>
      <c r="K2713" s="61" t="str">
        <f>VLOOKUP(Tabla14[[#This Row],[id]],Tabla2[],'aux buscarv'!K$1,FALSE)</f>
        <v>SAN JOSE</v>
      </c>
      <c r="L2713" s="61" t="str">
        <f>VLOOKUP(Tabla14[[#This Row],[id]],Tabla2[],'aux buscarv'!L$1,FALSE)</f>
        <v>AREA DE LA MUJER, GENERO Y DIVERSIDAD</v>
      </c>
      <c r="M2713" s="61" t="str">
        <f>VLOOKUP(Tabla14[[#This Row],[id]],Tabla2[],'aux buscarv'!M$1,FALSE)</f>
        <v>CALLE CENTENARIO 2180 Y CALLE PRIMERA JUNTA</v>
      </c>
      <c r="N2713" s="62" t="str">
        <f>VLOOKUP(Tabla14[[#This Row],[id]],Tabla2[],'aux buscarv'!N$1,FALSE)</f>
        <v>https://goo.gl/maps/sGx9Ky9ybX2vHxEb8</v>
      </c>
      <c r="O2713" t="s">
        <v>151</v>
      </c>
      <c r="P2713" t="s">
        <v>151</v>
      </c>
      <c r="Q2713" t="s">
        <v>111</v>
      </c>
      <c r="R2713">
        <v>30</v>
      </c>
    </row>
    <row r="2714" spans="1:18" x14ac:dyDescent="0.25">
      <c r="A2714" t="s">
        <v>1340</v>
      </c>
      <c r="B2714" s="46">
        <f>VLOOKUP(Tabla14[[#This Row],[id]],Tabla2[],'aux buscarv'!B$1,FALSE)</f>
        <v>45065</v>
      </c>
      <c r="C2714" s="61">
        <f>VLOOKUP(Tabla14[[#This Row],[id]],Tabla2[],'aux buscarv'!C$1,FALSE)</f>
        <v>19</v>
      </c>
      <c r="D2714" s="61">
        <f>VLOOKUP(Tabla14[[#This Row],[id]],Tabla2[],'aux buscarv'!D$1,FALSE)</f>
        <v>5</v>
      </c>
      <c r="E2714" s="61">
        <f>VLOOKUP(Tabla14[[#This Row],[id]],Tabla2[],'aux buscarv'!E$1,FALSE)</f>
        <v>2023</v>
      </c>
      <c r="F2714" s="61">
        <f>VLOOKUP(Tabla14[[#This Row],[id]],Tabla2[],'aux buscarv'!F$1,FALSE)</f>
        <v>21</v>
      </c>
      <c r="G2714" s="61" t="str">
        <f>VLOOKUP(Tabla14[[#This Row],[id]],Tabla2[],'aux buscarv'!G$1,FALSE)</f>
        <v>DAPPTE</v>
      </c>
      <c r="H2714" s="61" t="str">
        <f>VLOOKUP(Tabla14[[#This Row],[id]],Tabla2[],'aux buscarv'!H$1,FALSE)</f>
        <v>ENTRE RIOS</v>
      </c>
      <c r="I2714" s="61">
        <f>VLOOKUP(Tabla14[[#This Row],[id]],Tabla2[],'aux buscarv'!I$1,FALSE)</f>
        <v>119</v>
      </c>
      <c r="J2714" s="61" t="str">
        <f>VLOOKUP(Tabla14[[#This Row],[id]],Tabla2[],'aux buscarv'!J$1,FALSE)</f>
        <v>SAN JOSE</v>
      </c>
      <c r="K2714" s="61" t="str">
        <f>VLOOKUP(Tabla14[[#This Row],[id]],Tabla2[],'aux buscarv'!K$1,FALSE)</f>
        <v>SAN JOSE</v>
      </c>
      <c r="L2714" s="61" t="str">
        <f>VLOOKUP(Tabla14[[#This Row],[id]],Tabla2[],'aux buscarv'!L$1,FALSE)</f>
        <v>AREA DE LA MUJER, GENERO Y DIVERSIDAD</v>
      </c>
      <c r="M2714" s="61" t="str">
        <f>VLOOKUP(Tabla14[[#This Row],[id]],Tabla2[],'aux buscarv'!M$1,FALSE)</f>
        <v>CALLE CENTENARIO 2180 Y CALLE PRIMERA JUNTA</v>
      </c>
      <c r="N2714" s="62" t="str">
        <f>VLOOKUP(Tabla14[[#This Row],[id]],Tabla2[],'aux buscarv'!N$1,FALSE)</f>
        <v>https://goo.gl/maps/sGx9Ky9ybX2vHxEb8</v>
      </c>
      <c r="O2714" t="s">
        <v>151</v>
      </c>
      <c r="P2714" t="s">
        <v>151</v>
      </c>
      <c r="Q2714" t="s">
        <v>142</v>
      </c>
      <c r="R2714">
        <v>60</v>
      </c>
    </row>
    <row r="2715" spans="1:18" x14ac:dyDescent="0.25">
      <c r="A2715" t="s">
        <v>1385</v>
      </c>
      <c r="B2715" s="46">
        <f>VLOOKUP(Tabla14[[#This Row],[id]],Tabla2[],'aux buscarv'!B$1,FALSE)</f>
        <v>45065</v>
      </c>
      <c r="C2715" s="61">
        <f>VLOOKUP(Tabla14[[#This Row],[id]],Tabla2[],'aux buscarv'!C$1,FALSE)</f>
        <v>19</v>
      </c>
      <c r="D2715" s="61">
        <f>VLOOKUP(Tabla14[[#This Row],[id]],Tabla2[],'aux buscarv'!D$1,FALSE)</f>
        <v>5</v>
      </c>
      <c r="E2715" s="61">
        <f>VLOOKUP(Tabla14[[#This Row],[id]],Tabla2[],'aux buscarv'!E$1,FALSE)</f>
        <v>2023</v>
      </c>
      <c r="F2715" s="61">
        <f>VLOOKUP(Tabla14[[#This Row],[id]],Tabla2[],'aux buscarv'!F$1,FALSE)</f>
        <v>21</v>
      </c>
      <c r="G2715" s="61" t="str">
        <f>VLOOKUP(Tabla14[[#This Row],[id]],Tabla2[],'aux buscarv'!G$1,FALSE)</f>
        <v>DAPPTE</v>
      </c>
      <c r="H2715" s="61" t="str">
        <f>VLOOKUP(Tabla14[[#This Row],[id]],Tabla2[],'aux buscarv'!H$1,FALSE)</f>
        <v>CABA</v>
      </c>
      <c r="I2715" s="61">
        <f>VLOOKUP(Tabla14[[#This Row],[id]],Tabla2[],'aux buscarv'!I$1,FALSE)</f>
        <v>125</v>
      </c>
      <c r="J2715" s="61" t="str">
        <f>VLOOKUP(Tabla14[[#This Row],[id]],Tabla2[],'aux buscarv'!J$1,FALSE)</f>
        <v>COMUNA 2</v>
      </c>
      <c r="K2715" s="61" t="str">
        <f>VLOOKUP(Tabla14[[#This Row],[id]],Tabla2[],'aux buscarv'!K$1,FALSE)</f>
        <v>RECOLETA</v>
      </c>
      <c r="L2715" s="61" t="str">
        <f>VLOOKUP(Tabla14[[#This Row],[id]],Tabla2[],'aux buscarv'!L$1,FALSE)</f>
        <v>TV PUBLICA</v>
      </c>
      <c r="M2715" s="61" t="str">
        <f>VLOOKUP(Tabla14[[#This Row],[id]],Tabla2[],'aux buscarv'!M$1,FALSE)</f>
        <v>AV FIGUEROA ALCORTA Y TAGLE</v>
      </c>
      <c r="N2715" s="62" t="str">
        <f>VLOOKUP(Tabla14[[#This Row],[id]],Tabla2[],'aux buscarv'!N$1,FALSE)</f>
        <v>https://goo.gl/maps/mxtjCTSWXob6ehDS7</v>
      </c>
      <c r="O2715" t="s">
        <v>109</v>
      </c>
      <c r="P2715" t="s">
        <v>110</v>
      </c>
      <c r="Q2715" t="s">
        <v>111</v>
      </c>
      <c r="R2715">
        <v>58</v>
      </c>
    </row>
    <row r="2716" spans="1:18" x14ac:dyDescent="0.25">
      <c r="A2716" t="s">
        <v>1385</v>
      </c>
      <c r="B2716" s="46">
        <f>VLOOKUP(Tabla14[[#This Row],[id]],Tabla2[],'aux buscarv'!B$1,FALSE)</f>
        <v>45065</v>
      </c>
      <c r="C2716" s="61">
        <f>VLOOKUP(Tabla14[[#This Row],[id]],Tabla2[],'aux buscarv'!C$1,FALSE)</f>
        <v>19</v>
      </c>
      <c r="D2716" s="61">
        <f>VLOOKUP(Tabla14[[#This Row],[id]],Tabla2[],'aux buscarv'!D$1,FALSE)</f>
        <v>5</v>
      </c>
      <c r="E2716" s="61">
        <f>VLOOKUP(Tabla14[[#This Row],[id]],Tabla2[],'aux buscarv'!E$1,FALSE)</f>
        <v>2023</v>
      </c>
      <c r="F2716" s="61">
        <f>VLOOKUP(Tabla14[[#This Row],[id]],Tabla2[],'aux buscarv'!F$1,FALSE)</f>
        <v>21</v>
      </c>
      <c r="G2716" s="61" t="str">
        <f>VLOOKUP(Tabla14[[#This Row],[id]],Tabla2[],'aux buscarv'!G$1,FALSE)</f>
        <v>DAPPTE</v>
      </c>
      <c r="H2716" s="61" t="str">
        <f>VLOOKUP(Tabla14[[#This Row],[id]],Tabla2[],'aux buscarv'!H$1,FALSE)</f>
        <v>CABA</v>
      </c>
      <c r="I2716" s="61">
        <f>VLOOKUP(Tabla14[[#This Row],[id]],Tabla2[],'aux buscarv'!I$1,FALSE)</f>
        <v>125</v>
      </c>
      <c r="J2716" s="61" t="str">
        <f>VLOOKUP(Tabla14[[#This Row],[id]],Tabla2[],'aux buscarv'!J$1,FALSE)</f>
        <v>COMUNA 2</v>
      </c>
      <c r="K2716" s="61" t="str">
        <f>VLOOKUP(Tabla14[[#This Row],[id]],Tabla2[],'aux buscarv'!K$1,FALSE)</f>
        <v>RECOLETA</v>
      </c>
      <c r="L2716" s="61" t="str">
        <f>VLOOKUP(Tabla14[[#This Row],[id]],Tabla2[],'aux buscarv'!L$1,FALSE)</f>
        <v>TV PUBLICA</v>
      </c>
      <c r="M2716" s="61" t="str">
        <f>VLOOKUP(Tabla14[[#This Row],[id]],Tabla2[],'aux buscarv'!M$1,FALSE)</f>
        <v>AV FIGUEROA ALCORTA Y TAGLE</v>
      </c>
      <c r="N2716" s="62" t="str">
        <f>VLOOKUP(Tabla14[[#This Row],[id]],Tabla2[],'aux buscarv'!N$1,FALSE)</f>
        <v>https://goo.gl/maps/mxtjCTSWXob6ehDS7</v>
      </c>
      <c r="O2716" t="s">
        <v>109</v>
      </c>
      <c r="P2716" t="s">
        <v>110</v>
      </c>
      <c r="Q2716" t="s">
        <v>112</v>
      </c>
      <c r="R2716">
        <v>102</v>
      </c>
    </row>
    <row r="2717" spans="1:18" x14ac:dyDescent="0.25">
      <c r="A2717" t="s">
        <v>1385</v>
      </c>
      <c r="B2717" s="46">
        <f>VLOOKUP(Tabla14[[#This Row],[id]],Tabla2[],'aux buscarv'!B$1,FALSE)</f>
        <v>45065</v>
      </c>
      <c r="C2717" s="61">
        <f>VLOOKUP(Tabla14[[#This Row],[id]],Tabla2[],'aux buscarv'!C$1,FALSE)</f>
        <v>19</v>
      </c>
      <c r="D2717" s="61">
        <f>VLOOKUP(Tabla14[[#This Row],[id]],Tabla2[],'aux buscarv'!D$1,FALSE)</f>
        <v>5</v>
      </c>
      <c r="E2717" s="61">
        <f>VLOOKUP(Tabla14[[#This Row],[id]],Tabla2[],'aux buscarv'!E$1,FALSE)</f>
        <v>2023</v>
      </c>
      <c r="F2717" s="61">
        <f>VLOOKUP(Tabla14[[#This Row],[id]],Tabla2[],'aux buscarv'!F$1,FALSE)</f>
        <v>21</v>
      </c>
      <c r="G2717" s="61" t="str">
        <f>VLOOKUP(Tabla14[[#This Row],[id]],Tabla2[],'aux buscarv'!G$1,FALSE)</f>
        <v>DAPPTE</v>
      </c>
      <c r="H2717" s="61" t="str">
        <f>VLOOKUP(Tabla14[[#This Row],[id]],Tabla2[],'aux buscarv'!H$1,FALSE)</f>
        <v>CABA</v>
      </c>
      <c r="I2717" s="61">
        <f>VLOOKUP(Tabla14[[#This Row],[id]],Tabla2[],'aux buscarv'!I$1,FALSE)</f>
        <v>125</v>
      </c>
      <c r="J2717" s="61" t="str">
        <f>VLOOKUP(Tabla14[[#This Row],[id]],Tabla2[],'aux buscarv'!J$1,FALSE)</f>
        <v>COMUNA 2</v>
      </c>
      <c r="K2717" s="61" t="str">
        <f>VLOOKUP(Tabla14[[#This Row],[id]],Tabla2[],'aux buscarv'!K$1,FALSE)</f>
        <v>RECOLETA</v>
      </c>
      <c r="L2717" s="61" t="str">
        <f>VLOOKUP(Tabla14[[#This Row],[id]],Tabla2[],'aux buscarv'!L$1,FALSE)</f>
        <v>TV PUBLICA</v>
      </c>
      <c r="M2717" s="61" t="str">
        <f>VLOOKUP(Tabla14[[#This Row],[id]],Tabla2[],'aux buscarv'!M$1,FALSE)</f>
        <v>AV FIGUEROA ALCORTA Y TAGLE</v>
      </c>
      <c r="N2717" s="62" t="str">
        <f>VLOOKUP(Tabla14[[#This Row],[id]],Tabla2[],'aux buscarv'!N$1,FALSE)</f>
        <v>https://goo.gl/maps/mxtjCTSWXob6ehDS7</v>
      </c>
      <c r="O2717" t="s">
        <v>109</v>
      </c>
      <c r="P2717" t="s">
        <v>113</v>
      </c>
      <c r="Q2717" t="s">
        <v>112</v>
      </c>
      <c r="R2717">
        <v>10</v>
      </c>
    </row>
    <row r="2718" spans="1:18" x14ac:dyDescent="0.25">
      <c r="A2718" t="s">
        <v>1341</v>
      </c>
      <c r="B2718" s="46">
        <f>VLOOKUP(Tabla14[[#This Row],[id]],Tabla2[],'aux buscarv'!B$1,FALSE)</f>
        <v>45066</v>
      </c>
      <c r="C2718" s="61">
        <f>VLOOKUP(Tabla14[[#This Row],[id]],Tabla2[],'aux buscarv'!C$1,FALSE)</f>
        <v>20</v>
      </c>
      <c r="D2718" s="61">
        <f>VLOOKUP(Tabla14[[#This Row],[id]],Tabla2[],'aux buscarv'!D$1,FALSE)</f>
        <v>5</v>
      </c>
      <c r="E2718" s="61">
        <f>VLOOKUP(Tabla14[[#This Row],[id]],Tabla2[],'aux buscarv'!E$1,FALSE)</f>
        <v>2023</v>
      </c>
      <c r="F2718" s="61">
        <f>VLOOKUP(Tabla14[[#This Row],[id]],Tabla2[],'aux buscarv'!F$1,FALSE)</f>
        <v>21</v>
      </c>
      <c r="G2718" s="61" t="str">
        <f>VLOOKUP(Tabla14[[#This Row],[id]],Tabla2[],'aux buscarv'!G$1,FALSE)</f>
        <v>DAPPTE</v>
      </c>
      <c r="H2718" s="61" t="str">
        <f>VLOOKUP(Tabla14[[#This Row],[id]],Tabla2[],'aux buscarv'!H$1,FALSE)</f>
        <v>ENTRE RIOS</v>
      </c>
      <c r="I2718" s="61">
        <f>VLOOKUP(Tabla14[[#This Row],[id]],Tabla2[],'aux buscarv'!I$1,FALSE)</f>
        <v>119</v>
      </c>
      <c r="J2718" s="61" t="str">
        <f>VLOOKUP(Tabla14[[#This Row],[id]],Tabla2[],'aux buscarv'!J$1,FALSE)</f>
        <v>SAN JOSE</v>
      </c>
      <c r="K2718" s="61" t="str">
        <f>VLOOKUP(Tabla14[[#This Row],[id]],Tabla2[],'aux buscarv'!K$1,FALSE)</f>
        <v>SAN JOSE</v>
      </c>
      <c r="L2718" s="61" t="str">
        <f>VLOOKUP(Tabla14[[#This Row],[id]],Tabla2[],'aux buscarv'!L$1,FALSE)</f>
        <v>AREA DE LA MUJER, GENERO Y DIVERSIDAD</v>
      </c>
      <c r="M2718" s="61" t="str">
        <f>VLOOKUP(Tabla14[[#This Row],[id]],Tabla2[],'aux buscarv'!M$1,FALSE)</f>
        <v>CALLE CENTENARIO 2180 Y CALLE PRIMERA JUNTA</v>
      </c>
      <c r="N2718" s="62" t="str">
        <f>VLOOKUP(Tabla14[[#This Row],[id]],Tabla2[],'aux buscarv'!N$1,FALSE)</f>
        <v>https://goo.gl/maps/sGx9Ky9ybX2vHxEb8</v>
      </c>
      <c r="O2718" t="s">
        <v>109</v>
      </c>
      <c r="P2718" t="s">
        <v>110</v>
      </c>
      <c r="Q2718" t="s">
        <v>111</v>
      </c>
      <c r="R2718">
        <v>34</v>
      </c>
    </row>
    <row r="2719" spans="1:18" x14ac:dyDescent="0.25">
      <c r="A2719" t="s">
        <v>1341</v>
      </c>
      <c r="B2719" s="46">
        <f>VLOOKUP(Tabla14[[#This Row],[id]],Tabla2[],'aux buscarv'!B$1,FALSE)</f>
        <v>45066</v>
      </c>
      <c r="C2719" s="61">
        <f>VLOOKUP(Tabla14[[#This Row],[id]],Tabla2[],'aux buscarv'!C$1,FALSE)</f>
        <v>20</v>
      </c>
      <c r="D2719" s="61">
        <f>VLOOKUP(Tabla14[[#This Row],[id]],Tabla2[],'aux buscarv'!D$1,FALSE)</f>
        <v>5</v>
      </c>
      <c r="E2719" s="61">
        <f>VLOOKUP(Tabla14[[#This Row],[id]],Tabla2[],'aux buscarv'!E$1,FALSE)</f>
        <v>2023</v>
      </c>
      <c r="F2719" s="61">
        <f>VLOOKUP(Tabla14[[#This Row],[id]],Tabla2[],'aux buscarv'!F$1,FALSE)</f>
        <v>21</v>
      </c>
      <c r="G2719" s="61" t="str">
        <f>VLOOKUP(Tabla14[[#This Row],[id]],Tabla2[],'aux buscarv'!G$1,FALSE)</f>
        <v>DAPPTE</v>
      </c>
      <c r="H2719" s="61" t="str">
        <f>VLOOKUP(Tabla14[[#This Row],[id]],Tabla2[],'aux buscarv'!H$1,FALSE)</f>
        <v>ENTRE RIOS</v>
      </c>
      <c r="I2719" s="61">
        <f>VLOOKUP(Tabla14[[#This Row],[id]],Tabla2[],'aux buscarv'!I$1,FALSE)</f>
        <v>119</v>
      </c>
      <c r="J2719" s="61" t="str">
        <f>VLOOKUP(Tabla14[[#This Row],[id]],Tabla2[],'aux buscarv'!J$1,FALSE)</f>
        <v>SAN JOSE</v>
      </c>
      <c r="K2719" s="61" t="str">
        <f>VLOOKUP(Tabla14[[#This Row],[id]],Tabla2[],'aux buscarv'!K$1,FALSE)</f>
        <v>SAN JOSE</v>
      </c>
      <c r="L2719" s="61" t="str">
        <f>VLOOKUP(Tabla14[[#This Row],[id]],Tabla2[],'aux buscarv'!L$1,FALSE)</f>
        <v>AREA DE LA MUJER, GENERO Y DIVERSIDAD</v>
      </c>
      <c r="M2719" s="61" t="str">
        <f>VLOOKUP(Tabla14[[#This Row],[id]],Tabla2[],'aux buscarv'!M$1,FALSE)</f>
        <v>CALLE CENTENARIO 2180 Y CALLE PRIMERA JUNTA</v>
      </c>
      <c r="N2719" s="62" t="str">
        <f>VLOOKUP(Tabla14[[#This Row],[id]],Tabla2[],'aux buscarv'!N$1,FALSE)</f>
        <v>https://goo.gl/maps/sGx9Ky9ybX2vHxEb8</v>
      </c>
      <c r="O2719" t="s">
        <v>109</v>
      </c>
      <c r="P2719" t="s">
        <v>110</v>
      </c>
      <c r="Q2719" t="s">
        <v>112</v>
      </c>
      <c r="R2719">
        <v>88</v>
      </c>
    </row>
    <row r="2720" spans="1:18" x14ac:dyDescent="0.25">
      <c r="A2720" t="s">
        <v>1341</v>
      </c>
      <c r="B2720" s="46">
        <f>VLOOKUP(Tabla14[[#This Row],[id]],Tabla2[],'aux buscarv'!B$1,FALSE)</f>
        <v>45066</v>
      </c>
      <c r="C2720" s="61">
        <f>VLOOKUP(Tabla14[[#This Row],[id]],Tabla2[],'aux buscarv'!C$1,FALSE)</f>
        <v>20</v>
      </c>
      <c r="D2720" s="61">
        <f>VLOOKUP(Tabla14[[#This Row],[id]],Tabla2[],'aux buscarv'!D$1,FALSE)</f>
        <v>5</v>
      </c>
      <c r="E2720" s="61">
        <f>VLOOKUP(Tabla14[[#This Row],[id]],Tabla2[],'aux buscarv'!E$1,FALSE)</f>
        <v>2023</v>
      </c>
      <c r="F2720" s="61">
        <f>VLOOKUP(Tabla14[[#This Row],[id]],Tabla2[],'aux buscarv'!F$1,FALSE)</f>
        <v>21</v>
      </c>
      <c r="G2720" s="61" t="str">
        <f>VLOOKUP(Tabla14[[#This Row],[id]],Tabla2[],'aux buscarv'!G$1,FALSE)</f>
        <v>DAPPTE</v>
      </c>
      <c r="H2720" s="61" t="str">
        <f>VLOOKUP(Tabla14[[#This Row],[id]],Tabla2[],'aux buscarv'!H$1,FALSE)</f>
        <v>ENTRE RIOS</v>
      </c>
      <c r="I2720" s="61">
        <f>VLOOKUP(Tabla14[[#This Row],[id]],Tabla2[],'aux buscarv'!I$1,FALSE)</f>
        <v>119</v>
      </c>
      <c r="J2720" s="61" t="str">
        <f>VLOOKUP(Tabla14[[#This Row],[id]],Tabla2[],'aux buscarv'!J$1,FALSE)</f>
        <v>SAN JOSE</v>
      </c>
      <c r="K2720" s="61" t="str">
        <f>VLOOKUP(Tabla14[[#This Row],[id]],Tabla2[],'aux buscarv'!K$1,FALSE)</f>
        <v>SAN JOSE</v>
      </c>
      <c r="L2720" s="61" t="str">
        <f>VLOOKUP(Tabla14[[#This Row],[id]],Tabla2[],'aux buscarv'!L$1,FALSE)</f>
        <v>AREA DE LA MUJER, GENERO Y DIVERSIDAD</v>
      </c>
      <c r="M2720" s="61" t="str">
        <f>VLOOKUP(Tabla14[[#This Row],[id]],Tabla2[],'aux buscarv'!M$1,FALSE)</f>
        <v>CALLE CENTENARIO 2180 Y CALLE PRIMERA JUNTA</v>
      </c>
      <c r="N2720" s="62" t="str">
        <f>VLOOKUP(Tabla14[[#This Row],[id]],Tabla2[],'aux buscarv'!N$1,FALSE)</f>
        <v>https://goo.gl/maps/sGx9Ky9ybX2vHxEb8</v>
      </c>
      <c r="O2720" t="s">
        <v>109</v>
      </c>
      <c r="P2720" t="s">
        <v>113</v>
      </c>
      <c r="Q2720" t="s">
        <v>112</v>
      </c>
      <c r="R2720">
        <v>18</v>
      </c>
    </row>
    <row r="2721" spans="1:18" x14ac:dyDescent="0.25">
      <c r="A2721" t="s">
        <v>1341</v>
      </c>
      <c r="B2721" s="46">
        <f>VLOOKUP(Tabla14[[#This Row],[id]],Tabla2[],'aux buscarv'!B$1,FALSE)</f>
        <v>45066</v>
      </c>
      <c r="C2721" s="61">
        <f>VLOOKUP(Tabla14[[#This Row],[id]],Tabla2[],'aux buscarv'!C$1,FALSE)</f>
        <v>20</v>
      </c>
      <c r="D2721" s="61">
        <f>VLOOKUP(Tabla14[[#This Row],[id]],Tabla2[],'aux buscarv'!D$1,FALSE)</f>
        <v>5</v>
      </c>
      <c r="E2721" s="61">
        <f>VLOOKUP(Tabla14[[#This Row],[id]],Tabla2[],'aux buscarv'!E$1,FALSE)</f>
        <v>2023</v>
      </c>
      <c r="F2721" s="61">
        <f>VLOOKUP(Tabla14[[#This Row],[id]],Tabla2[],'aux buscarv'!F$1,FALSE)</f>
        <v>21</v>
      </c>
      <c r="G2721" s="61" t="str">
        <f>VLOOKUP(Tabla14[[#This Row],[id]],Tabla2[],'aux buscarv'!G$1,FALSE)</f>
        <v>DAPPTE</v>
      </c>
      <c r="H2721" s="61" t="str">
        <f>VLOOKUP(Tabla14[[#This Row],[id]],Tabla2[],'aux buscarv'!H$1,FALSE)</f>
        <v>ENTRE RIOS</v>
      </c>
      <c r="I2721" s="61">
        <f>VLOOKUP(Tabla14[[#This Row],[id]],Tabla2[],'aux buscarv'!I$1,FALSE)</f>
        <v>119</v>
      </c>
      <c r="J2721" s="61" t="str">
        <f>VLOOKUP(Tabla14[[#This Row],[id]],Tabla2[],'aux buscarv'!J$1,FALSE)</f>
        <v>SAN JOSE</v>
      </c>
      <c r="K2721" s="61" t="str">
        <f>VLOOKUP(Tabla14[[#This Row],[id]],Tabla2[],'aux buscarv'!K$1,FALSE)</f>
        <v>SAN JOSE</v>
      </c>
      <c r="L2721" s="61" t="str">
        <f>VLOOKUP(Tabla14[[#This Row],[id]],Tabla2[],'aux buscarv'!L$1,FALSE)</f>
        <v>AREA DE LA MUJER, GENERO Y DIVERSIDAD</v>
      </c>
      <c r="M2721" s="61" t="str">
        <f>VLOOKUP(Tabla14[[#This Row],[id]],Tabla2[],'aux buscarv'!M$1,FALSE)</f>
        <v>CALLE CENTENARIO 2180 Y CALLE PRIMERA JUNTA</v>
      </c>
      <c r="N2721" s="62" t="str">
        <f>VLOOKUP(Tabla14[[#This Row],[id]],Tabla2[],'aux buscarv'!N$1,FALSE)</f>
        <v>https://goo.gl/maps/sGx9Ky9ybX2vHxEb8</v>
      </c>
      <c r="O2721" t="s">
        <v>114</v>
      </c>
      <c r="P2721" t="s">
        <v>115</v>
      </c>
      <c r="Q2721" t="s">
        <v>111</v>
      </c>
      <c r="R2721">
        <v>1</v>
      </c>
    </row>
    <row r="2722" spans="1:18" x14ac:dyDescent="0.25">
      <c r="A2722" t="s">
        <v>1341</v>
      </c>
      <c r="B2722" s="46">
        <f>VLOOKUP(Tabla14[[#This Row],[id]],Tabla2[],'aux buscarv'!B$1,FALSE)</f>
        <v>45066</v>
      </c>
      <c r="C2722" s="61">
        <f>VLOOKUP(Tabla14[[#This Row],[id]],Tabla2[],'aux buscarv'!C$1,FALSE)</f>
        <v>20</v>
      </c>
      <c r="D2722" s="61">
        <f>VLOOKUP(Tabla14[[#This Row],[id]],Tabla2[],'aux buscarv'!D$1,FALSE)</f>
        <v>5</v>
      </c>
      <c r="E2722" s="61">
        <f>VLOOKUP(Tabla14[[#This Row],[id]],Tabla2[],'aux buscarv'!E$1,FALSE)</f>
        <v>2023</v>
      </c>
      <c r="F2722" s="61">
        <f>VLOOKUP(Tabla14[[#This Row],[id]],Tabla2[],'aux buscarv'!F$1,FALSE)</f>
        <v>21</v>
      </c>
      <c r="G2722" s="61" t="str">
        <f>VLOOKUP(Tabla14[[#This Row],[id]],Tabla2[],'aux buscarv'!G$1,FALSE)</f>
        <v>DAPPTE</v>
      </c>
      <c r="H2722" s="61" t="str">
        <f>VLOOKUP(Tabla14[[#This Row],[id]],Tabla2[],'aux buscarv'!H$1,FALSE)</f>
        <v>ENTRE RIOS</v>
      </c>
      <c r="I2722" s="61">
        <f>VLOOKUP(Tabla14[[#This Row],[id]],Tabla2[],'aux buscarv'!I$1,FALSE)</f>
        <v>119</v>
      </c>
      <c r="J2722" s="61" t="str">
        <f>VLOOKUP(Tabla14[[#This Row],[id]],Tabla2[],'aux buscarv'!J$1,FALSE)</f>
        <v>SAN JOSE</v>
      </c>
      <c r="K2722" s="61" t="str">
        <f>VLOOKUP(Tabla14[[#This Row],[id]],Tabla2[],'aux buscarv'!K$1,FALSE)</f>
        <v>SAN JOSE</v>
      </c>
      <c r="L2722" s="61" t="str">
        <f>VLOOKUP(Tabla14[[#This Row],[id]],Tabla2[],'aux buscarv'!L$1,FALSE)</f>
        <v>AREA DE LA MUJER, GENERO Y DIVERSIDAD</v>
      </c>
      <c r="M2722" s="61" t="str">
        <f>VLOOKUP(Tabla14[[#This Row],[id]],Tabla2[],'aux buscarv'!M$1,FALSE)</f>
        <v>CALLE CENTENARIO 2180 Y CALLE PRIMERA JUNTA</v>
      </c>
      <c r="N2722" s="62" t="str">
        <f>VLOOKUP(Tabla14[[#This Row],[id]],Tabla2[],'aux buscarv'!N$1,FALSE)</f>
        <v>https://goo.gl/maps/sGx9Ky9ybX2vHxEb8</v>
      </c>
      <c r="O2722" t="s">
        <v>114</v>
      </c>
      <c r="P2722" t="s">
        <v>123</v>
      </c>
      <c r="Q2722" t="s">
        <v>124</v>
      </c>
      <c r="R2722">
        <v>4</v>
      </c>
    </row>
    <row r="2723" spans="1:18" x14ac:dyDescent="0.25">
      <c r="A2723" t="s">
        <v>1341</v>
      </c>
      <c r="B2723" s="46">
        <f>VLOOKUP(Tabla14[[#This Row],[id]],Tabla2[],'aux buscarv'!B$1,FALSE)</f>
        <v>45066</v>
      </c>
      <c r="C2723" s="61">
        <f>VLOOKUP(Tabla14[[#This Row],[id]],Tabla2[],'aux buscarv'!C$1,FALSE)</f>
        <v>20</v>
      </c>
      <c r="D2723" s="61">
        <f>VLOOKUP(Tabla14[[#This Row],[id]],Tabla2[],'aux buscarv'!D$1,FALSE)</f>
        <v>5</v>
      </c>
      <c r="E2723" s="61">
        <f>VLOOKUP(Tabla14[[#This Row],[id]],Tabla2[],'aux buscarv'!E$1,FALSE)</f>
        <v>2023</v>
      </c>
      <c r="F2723" s="61">
        <f>VLOOKUP(Tabla14[[#This Row],[id]],Tabla2[],'aux buscarv'!F$1,FALSE)</f>
        <v>21</v>
      </c>
      <c r="G2723" s="61" t="str">
        <f>VLOOKUP(Tabla14[[#This Row],[id]],Tabla2[],'aux buscarv'!G$1,FALSE)</f>
        <v>DAPPTE</v>
      </c>
      <c r="H2723" s="61" t="str">
        <f>VLOOKUP(Tabla14[[#This Row],[id]],Tabla2[],'aux buscarv'!H$1,FALSE)</f>
        <v>ENTRE RIOS</v>
      </c>
      <c r="I2723" s="61">
        <f>VLOOKUP(Tabla14[[#This Row],[id]],Tabla2[],'aux buscarv'!I$1,FALSE)</f>
        <v>119</v>
      </c>
      <c r="J2723" s="61" t="str">
        <f>VLOOKUP(Tabla14[[#This Row],[id]],Tabla2[],'aux buscarv'!J$1,FALSE)</f>
        <v>SAN JOSE</v>
      </c>
      <c r="K2723" s="61" t="str">
        <f>VLOOKUP(Tabla14[[#This Row],[id]],Tabla2[],'aux buscarv'!K$1,FALSE)</f>
        <v>SAN JOSE</v>
      </c>
      <c r="L2723" s="61" t="str">
        <f>VLOOKUP(Tabla14[[#This Row],[id]],Tabla2[],'aux buscarv'!L$1,FALSE)</f>
        <v>AREA DE LA MUJER, GENERO Y DIVERSIDAD</v>
      </c>
      <c r="M2723" s="61" t="str">
        <f>VLOOKUP(Tabla14[[#This Row],[id]],Tabla2[],'aux buscarv'!M$1,FALSE)</f>
        <v>CALLE CENTENARIO 2180 Y CALLE PRIMERA JUNTA</v>
      </c>
      <c r="N2723" s="62" t="str">
        <f>VLOOKUP(Tabla14[[#This Row],[id]],Tabla2[],'aux buscarv'!N$1,FALSE)</f>
        <v>https://goo.gl/maps/sGx9Ky9ybX2vHxEb8</v>
      </c>
      <c r="O2723" t="s">
        <v>114</v>
      </c>
      <c r="P2723" t="s">
        <v>123</v>
      </c>
      <c r="Q2723" t="s">
        <v>111</v>
      </c>
      <c r="R2723">
        <v>75</v>
      </c>
    </row>
    <row r="2724" spans="1:18" x14ac:dyDescent="0.25">
      <c r="A2724" t="s">
        <v>1341</v>
      </c>
      <c r="B2724" s="46">
        <f>VLOOKUP(Tabla14[[#This Row],[id]],Tabla2[],'aux buscarv'!B$1,FALSE)</f>
        <v>45066</v>
      </c>
      <c r="C2724" s="61">
        <f>VLOOKUP(Tabla14[[#This Row],[id]],Tabla2[],'aux buscarv'!C$1,FALSE)</f>
        <v>20</v>
      </c>
      <c r="D2724" s="61">
        <f>VLOOKUP(Tabla14[[#This Row],[id]],Tabla2[],'aux buscarv'!D$1,FALSE)</f>
        <v>5</v>
      </c>
      <c r="E2724" s="61">
        <f>VLOOKUP(Tabla14[[#This Row],[id]],Tabla2[],'aux buscarv'!E$1,FALSE)</f>
        <v>2023</v>
      </c>
      <c r="F2724" s="61">
        <f>VLOOKUP(Tabla14[[#This Row],[id]],Tabla2[],'aux buscarv'!F$1,FALSE)</f>
        <v>21</v>
      </c>
      <c r="G2724" s="61" t="str">
        <f>VLOOKUP(Tabla14[[#This Row],[id]],Tabla2[],'aux buscarv'!G$1,FALSE)</f>
        <v>DAPPTE</v>
      </c>
      <c r="H2724" s="61" t="str">
        <f>VLOOKUP(Tabla14[[#This Row],[id]],Tabla2[],'aux buscarv'!H$1,FALSE)</f>
        <v>ENTRE RIOS</v>
      </c>
      <c r="I2724" s="61">
        <f>VLOOKUP(Tabla14[[#This Row],[id]],Tabla2[],'aux buscarv'!I$1,FALSE)</f>
        <v>119</v>
      </c>
      <c r="J2724" s="61" t="str">
        <f>VLOOKUP(Tabla14[[#This Row],[id]],Tabla2[],'aux buscarv'!J$1,FALSE)</f>
        <v>SAN JOSE</v>
      </c>
      <c r="K2724" s="61" t="str">
        <f>VLOOKUP(Tabla14[[#This Row],[id]],Tabla2[],'aux buscarv'!K$1,FALSE)</f>
        <v>SAN JOSE</v>
      </c>
      <c r="L2724" s="61" t="str">
        <f>VLOOKUP(Tabla14[[#This Row],[id]],Tabla2[],'aux buscarv'!L$1,FALSE)</f>
        <v>AREA DE LA MUJER, GENERO Y DIVERSIDAD</v>
      </c>
      <c r="M2724" s="61" t="str">
        <f>VLOOKUP(Tabla14[[#This Row],[id]],Tabla2[],'aux buscarv'!M$1,FALSE)</f>
        <v>CALLE CENTENARIO 2180 Y CALLE PRIMERA JUNTA</v>
      </c>
      <c r="N2724" s="62" t="str">
        <f>VLOOKUP(Tabla14[[#This Row],[id]],Tabla2[],'aux buscarv'!N$1,FALSE)</f>
        <v>https://goo.gl/maps/sGx9Ky9ybX2vHxEb8</v>
      </c>
      <c r="O2724" t="s">
        <v>144</v>
      </c>
      <c r="P2724" t="s">
        <v>145</v>
      </c>
      <c r="Q2724" t="s">
        <v>111</v>
      </c>
      <c r="R2724">
        <v>30</v>
      </c>
    </row>
    <row r="2725" spans="1:18" x14ac:dyDescent="0.25">
      <c r="A2725" t="s">
        <v>1341</v>
      </c>
      <c r="B2725" s="46">
        <f>VLOOKUP(Tabla14[[#This Row],[id]],Tabla2[],'aux buscarv'!B$1,FALSE)</f>
        <v>45066</v>
      </c>
      <c r="C2725" s="61">
        <f>VLOOKUP(Tabla14[[#This Row],[id]],Tabla2[],'aux buscarv'!C$1,FALSE)</f>
        <v>20</v>
      </c>
      <c r="D2725" s="61">
        <f>VLOOKUP(Tabla14[[#This Row],[id]],Tabla2[],'aux buscarv'!D$1,FALSE)</f>
        <v>5</v>
      </c>
      <c r="E2725" s="61">
        <f>VLOOKUP(Tabla14[[#This Row],[id]],Tabla2[],'aux buscarv'!E$1,FALSE)</f>
        <v>2023</v>
      </c>
      <c r="F2725" s="61">
        <f>VLOOKUP(Tabla14[[#This Row],[id]],Tabla2[],'aux buscarv'!F$1,FALSE)</f>
        <v>21</v>
      </c>
      <c r="G2725" s="61" t="str">
        <f>VLOOKUP(Tabla14[[#This Row],[id]],Tabla2[],'aux buscarv'!G$1,FALSE)</f>
        <v>DAPPTE</v>
      </c>
      <c r="H2725" s="61" t="str">
        <f>VLOOKUP(Tabla14[[#This Row],[id]],Tabla2[],'aux buscarv'!H$1,FALSE)</f>
        <v>ENTRE RIOS</v>
      </c>
      <c r="I2725" s="61">
        <f>VLOOKUP(Tabla14[[#This Row],[id]],Tabla2[],'aux buscarv'!I$1,FALSE)</f>
        <v>119</v>
      </c>
      <c r="J2725" s="61" t="str">
        <f>VLOOKUP(Tabla14[[#This Row],[id]],Tabla2[],'aux buscarv'!J$1,FALSE)</f>
        <v>SAN JOSE</v>
      </c>
      <c r="K2725" s="61" t="str">
        <f>VLOOKUP(Tabla14[[#This Row],[id]],Tabla2[],'aux buscarv'!K$1,FALSE)</f>
        <v>SAN JOSE</v>
      </c>
      <c r="L2725" s="61" t="str">
        <f>VLOOKUP(Tabla14[[#This Row],[id]],Tabla2[],'aux buscarv'!L$1,FALSE)</f>
        <v>AREA DE LA MUJER, GENERO Y DIVERSIDAD</v>
      </c>
      <c r="M2725" s="61" t="str">
        <f>VLOOKUP(Tabla14[[#This Row],[id]],Tabla2[],'aux buscarv'!M$1,FALSE)</f>
        <v>CALLE CENTENARIO 2180 Y CALLE PRIMERA JUNTA</v>
      </c>
      <c r="N2725" s="62" t="str">
        <f>VLOOKUP(Tabla14[[#This Row],[id]],Tabla2[],'aux buscarv'!N$1,FALSE)</f>
        <v>https://goo.gl/maps/sGx9Ky9ybX2vHxEb8</v>
      </c>
      <c r="O2725" t="s">
        <v>144</v>
      </c>
      <c r="P2725" t="s">
        <v>145</v>
      </c>
      <c r="Q2725" t="s">
        <v>146</v>
      </c>
      <c r="R2725">
        <v>120</v>
      </c>
    </row>
    <row r="2726" spans="1:18" x14ac:dyDescent="0.25">
      <c r="A2726" t="s">
        <v>1341</v>
      </c>
      <c r="B2726" s="46">
        <f>VLOOKUP(Tabla14[[#This Row],[id]],Tabla2[],'aux buscarv'!B$1,FALSE)</f>
        <v>45066</v>
      </c>
      <c r="C2726" s="61">
        <f>VLOOKUP(Tabla14[[#This Row],[id]],Tabla2[],'aux buscarv'!C$1,FALSE)</f>
        <v>20</v>
      </c>
      <c r="D2726" s="61">
        <f>VLOOKUP(Tabla14[[#This Row],[id]],Tabla2[],'aux buscarv'!D$1,FALSE)</f>
        <v>5</v>
      </c>
      <c r="E2726" s="61">
        <f>VLOOKUP(Tabla14[[#This Row],[id]],Tabla2[],'aux buscarv'!E$1,FALSE)</f>
        <v>2023</v>
      </c>
      <c r="F2726" s="61">
        <f>VLOOKUP(Tabla14[[#This Row],[id]],Tabla2[],'aux buscarv'!F$1,FALSE)</f>
        <v>21</v>
      </c>
      <c r="G2726" s="61" t="str">
        <f>VLOOKUP(Tabla14[[#This Row],[id]],Tabla2[],'aux buscarv'!G$1,FALSE)</f>
        <v>DAPPTE</v>
      </c>
      <c r="H2726" s="61" t="str">
        <f>VLOOKUP(Tabla14[[#This Row],[id]],Tabla2[],'aux buscarv'!H$1,FALSE)</f>
        <v>ENTRE RIOS</v>
      </c>
      <c r="I2726" s="61">
        <f>VLOOKUP(Tabla14[[#This Row],[id]],Tabla2[],'aux buscarv'!I$1,FALSE)</f>
        <v>119</v>
      </c>
      <c r="J2726" s="61" t="str">
        <f>VLOOKUP(Tabla14[[#This Row],[id]],Tabla2[],'aux buscarv'!J$1,FALSE)</f>
        <v>SAN JOSE</v>
      </c>
      <c r="K2726" s="61" t="str">
        <f>VLOOKUP(Tabla14[[#This Row],[id]],Tabla2[],'aux buscarv'!K$1,FALSE)</f>
        <v>SAN JOSE</v>
      </c>
      <c r="L2726" s="61" t="str">
        <f>VLOOKUP(Tabla14[[#This Row],[id]],Tabla2[],'aux buscarv'!L$1,FALSE)</f>
        <v>AREA DE LA MUJER, GENERO Y DIVERSIDAD</v>
      </c>
      <c r="M2726" s="61" t="str">
        <f>VLOOKUP(Tabla14[[#This Row],[id]],Tabla2[],'aux buscarv'!M$1,FALSE)</f>
        <v>CALLE CENTENARIO 2180 Y CALLE PRIMERA JUNTA</v>
      </c>
      <c r="N2726" s="62" t="str">
        <f>VLOOKUP(Tabla14[[#This Row],[id]],Tabla2[],'aux buscarv'!N$1,FALSE)</f>
        <v>https://goo.gl/maps/sGx9Ky9ybX2vHxEb8</v>
      </c>
      <c r="O2726" t="s">
        <v>151</v>
      </c>
      <c r="P2726" t="s">
        <v>151</v>
      </c>
      <c r="Q2726" t="s">
        <v>111</v>
      </c>
      <c r="R2726">
        <v>28</v>
      </c>
    </row>
    <row r="2727" spans="1:18" x14ac:dyDescent="0.25">
      <c r="A2727" t="s">
        <v>1341</v>
      </c>
      <c r="B2727" s="46">
        <f>VLOOKUP(Tabla14[[#This Row],[id]],Tabla2[],'aux buscarv'!B$1,FALSE)</f>
        <v>45066</v>
      </c>
      <c r="C2727" s="61">
        <f>VLOOKUP(Tabla14[[#This Row],[id]],Tabla2[],'aux buscarv'!C$1,FALSE)</f>
        <v>20</v>
      </c>
      <c r="D2727" s="61">
        <f>VLOOKUP(Tabla14[[#This Row],[id]],Tabla2[],'aux buscarv'!D$1,FALSE)</f>
        <v>5</v>
      </c>
      <c r="E2727" s="61">
        <f>VLOOKUP(Tabla14[[#This Row],[id]],Tabla2[],'aux buscarv'!E$1,FALSE)</f>
        <v>2023</v>
      </c>
      <c r="F2727" s="61">
        <f>VLOOKUP(Tabla14[[#This Row],[id]],Tabla2[],'aux buscarv'!F$1,FALSE)</f>
        <v>21</v>
      </c>
      <c r="G2727" s="61" t="str">
        <f>VLOOKUP(Tabla14[[#This Row],[id]],Tabla2[],'aux buscarv'!G$1,FALSE)</f>
        <v>DAPPTE</v>
      </c>
      <c r="H2727" s="61" t="str">
        <f>VLOOKUP(Tabla14[[#This Row],[id]],Tabla2[],'aux buscarv'!H$1,FALSE)</f>
        <v>ENTRE RIOS</v>
      </c>
      <c r="I2727" s="61">
        <f>VLOOKUP(Tabla14[[#This Row],[id]],Tabla2[],'aux buscarv'!I$1,FALSE)</f>
        <v>119</v>
      </c>
      <c r="J2727" s="61" t="str">
        <f>VLOOKUP(Tabla14[[#This Row],[id]],Tabla2[],'aux buscarv'!J$1,FALSE)</f>
        <v>SAN JOSE</v>
      </c>
      <c r="K2727" s="61" t="str">
        <f>VLOOKUP(Tabla14[[#This Row],[id]],Tabla2[],'aux buscarv'!K$1,FALSE)</f>
        <v>SAN JOSE</v>
      </c>
      <c r="L2727" s="61" t="str">
        <f>VLOOKUP(Tabla14[[#This Row],[id]],Tabla2[],'aux buscarv'!L$1,FALSE)</f>
        <v>AREA DE LA MUJER, GENERO Y DIVERSIDAD</v>
      </c>
      <c r="M2727" s="61" t="str">
        <f>VLOOKUP(Tabla14[[#This Row],[id]],Tabla2[],'aux buscarv'!M$1,FALSE)</f>
        <v>CALLE CENTENARIO 2180 Y CALLE PRIMERA JUNTA</v>
      </c>
      <c r="N2727" s="62" t="str">
        <f>VLOOKUP(Tabla14[[#This Row],[id]],Tabla2[],'aux buscarv'!N$1,FALSE)</f>
        <v>https://goo.gl/maps/sGx9Ky9ybX2vHxEb8</v>
      </c>
      <c r="O2727" t="s">
        <v>151</v>
      </c>
      <c r="P2727" t="s">
        <v>151</v>
      </c>
      <c r="Q2727" t="s">
        <v>142</v>
      </c>
      <c r="R2727">
        <v>58</v>
      </c>
    </row>
    <row r="2728" spans="1:18" x14ac:dyDescent="0.25">
      <c r="A2728" t="s">
        <v>1417</v>
      </c>
      <c r="B2728" s="46">
        <f>VLOOKUP(Tabla14[[#This Row],[id]],Tabla2[],'aux buscarv'!B$1,FALSE)</f>
        <v>45068</v>
      </c>
      <c r="C2728" s="61">
        <f>VLOOKUP(Tabla14[[#This Row],[id]],Tabla2[],'aux buscarv'!C$1,FALSE)</f>
        <v>22</v>
      </c>
      <c r="D2728" s="61">
        <f>VLOOKUP(Tabla14[[#This Row],[id]],Tabla2[],'aux buscarv'!D$1,FALSE)</f>
        <v>5</v>
      </c>
      <c r="E2728" s="61">
        <f>VLOOKUP(Tabla14[[#This Row],[id]],Tabla2[],'aux buscarv'!E$1,FALSE)</f>
        <v>2023</v>
      </c>
      <c r="F2728" s="61">
        <f>VLOOKUP(Tabla14[[#This Row],[id]],Tabla2[],'aux buscarv'!F$1,FALSE)</f>
        <v>22</v>
      </c>
      <c r="G2728" s="61" t="str">
        <f>VLOOKUP(Tabla14[[#This Row],[id]],Tabla2[],'aux buscarv'!G$1,FALSE)</f>
        <v>DAPPTE</v>
      </c>
      <c r="H2728" s="61" t="str">
        <f>VLOOKUP(Tabla14[[#This Row],[id]],Tabla2[],'aux buscarv'!H$1,FALSE)</f>
        <v>BUENOS AIRES</v>
      </c>
      <c r="I2728" s="61">
        <f>VLOOKUP(Tabla14[[#This Row],[id]],Tabla2[],'aux buscarv'!I$1,FALSE)</f>
        <v>136</v>
      </c>
      <c r="J2728" s="61" t="str">
        <f>VLOOKUP(Tabla14[[#This Row],[id]],Tabla2[],'aux buscarv'!J$1,FALSE)</f>
        <v>LUJAN</v>
      </c>
      <c r="K2728" s="61" t="str">
        <f>VLOOKUP(Tabla14[[#This Row],[id]],Tabla2[],'aux buscarv'!K$1,FALSE)</f>
        <v>TORRES</v>
      </c>
      <c r="L2728" s="61" t="str">
        <f>VLOOKUP(Tabla14[[#This Row],[id]],Tabla2[],'aux buscarv'!L$1,FALSE)</f>
        <v>HOSPITAL NACIONAL DR MANUEL A MOSTES DE OCA</v>
      </c>
      <c r="M2728" s="61" t="str">
        <f>VLOOKUP(Tabla14[[#This Row],[id]],Tabla2[],'aux buscarv'!M$1,FALSE)</f>
        <v>PADRE JOSE MARIA CRIADO ALONSO Y EVARISTO CARRIEGO</v>
      </c>
      <c r="N2728" s="62" t="str">
        <f>VLOOKUP(Tabla14[[#This Row],[id]],Tabla2[],'aux buscarv'!N$1,FALSE)</f>
        <v>https://goo.gl/maps/UKFMaR44cYm3iTwy8</v>
      </c>
      <c r="O2728" t="s">
        <v>114</v>
      </c>
      <c r="P2728" t="s">
        <v>115</v>
      </c>
      <c r="Q2728" t="s">
        <v>111</v>
      </c>
      <c r="R2728">
        <v>4</v>
      </c>
    </row>
    <row r="2729" spans="1:18" x14ac:dyDescent="0.25">
      <c r="A2729" t="s">
        <v>1417</v>
      </c>
      <c r="B2729" s="46">
        <f>VLOOKUP(Tabla14[[#This Row],[id]],Tabla2[],'aux buscarv'!B$1,FALSE)</f>
        <v>45068</v>
      </c>
      <c r="C2729" s="61">
        <f>VLOOKUP(Tabla14[[#This Row],[id]],Tabla2[],'aux buscarv'!C$1,FALSE)</f>
        <v>22</v>
      </c>
      <c r="D2729" s="61">
        <f>VLOOKUP(Tabla14[[#This Row],[id]],Tabla2[],'aux buscarv'!D$1,FALSE)</f>
        <v>5</v>
      </c>
      <c r="E2729" s="61">
        <f>VLOOKUP(Tabla14[[#This Row],[id]],Tabla2[],'aux buscarv'!E$1,FALSE)</f>
        <v>2023</v>
      </c>
      <c r="F2729" s="61">
        <f>VLOOKUP(Tabla14[[#This Row],[id]],Tabla2[],'aux buscarv'!F$1,FALSE)</f>
        <v>22</v>
      </c>
      <c r="G2729" s="61" t="str">
        <f>VLOOKUP(Tabla14[[#This Row],[id]],Tabla2[],'aux buscarv'!G$1,FALSE)</f>
        <v>DAPPTE</v>
      </c>
      <c r="H2729" s="61" t="str">
        <f>VLOOKUP(Tabla14[[#This Row],[id]],Tabla2[],'aux buscarv'!H$1,FALSE)</f>
        <v>BUENOS AIRES</v>
      </c>
      <c r="I2729" s="61">
        <f>VLOOKUP(Tabla14[[#This Row],[id]],Tabla2[],'aux buscarv'!I$1,FALSE)</f>
        <v>136</v>
      </c>
      <c r="J2729" s="61" t="str">
        <f>VLOOKUP(Tabla14[[#This Row],[id]],Tabla2[],'aux buscarv'!J$1,FALSE)</f>
        <v>LUJAN</v>
      </c>
      <c r="K2729" s="61" t="str">
        <f>VLOOKUP(Tabla14[[#This Row],[id]],Tabla2[],'aux buscarv'!K$1,FALSE)</f>
        <v>TORRES</v>
      </c>
      <c r="L2729" s="61" t="str">
        <f>VLOOKUP(Tabla14[[#This Row],[id]],Tabla2[],'aux buscarv'!L$1,FALSE)</f>
        <v>HOSPITAL NACIONAL DR MANUEL A MOSTES DE OCA</v>
      </c>
      <c r="M2729" s="61" t="str">
        <f>VLOOKUP(Tabla14[[#This Row],[id]],Tabla2[],'aux buscarv'!M$1,FALSE)</f>
        <v>PADRE JOSE MARIA CRIADO ALONSO Y EVARISTO CARRIEGO</v>
      </c>
      <c r="N2729" s="62" t="str">
        <f>VLOOKUP(Tabla14[[#This Row],[id]],Tabla2[],'aux buscarv'!N$1,FALSE)</f>
        <v>https://goo.gl/maps/UKFMaR44cYm3iTwy8</v>
      </c>
      <c r="O2729" t="s">
        <v>114</v>
      </c>
      <c r="P2729" t="s">
        <v>123</v>
      </c>
      <c r="Q2729" t="s">
        <v>124</v>
      </c>
      <c r="R2729">
        <v>2</v>
      </c>
    </row>
    <row r="2730" spans="1:18" x14ac:dyDescent="0.25">
      <c r="A2730" t="s">
        <v>1417</v>
      </c>
      <c r="B2730" s="46">
        <f>VLOOKUP(Tabla14[[#This Row],[id]],Tabla2[],'aux buscarv'!B$1,FALSE)</f>
        <v>45068</v>
      </c>
      <c r="C2730" s="61">
        <f>VLOOKUP(Tabla14[[#This Row],[id]],Tabla2[],'aux buscarv'!C$1,FALSE)</f>
        <v>22</v>
      </c>
      <c r="D2730" s="61">
        <f>VLOOKUP(Tabla14[[#This Row],[id]],Tabla2[],'aux buscarv'!D$1,FALSE)</f>
        <v>5</v>
      </c>
      <c r="E2730" s="61">
        <f>VLOOKUP(Tabla14[[#This Row],[id]],Tabla2[],'aux buscarv'!E$1,FALSE)</f>
        <v>2023</v>
      </c>
      <c r="F2730" s="61">
        <f>VLOOKUP(Tabla14[[#This Row],[id]],Tabla2[],'aux buscarv'!F$1,FALSE)</f>
        <v>22</v>
      </c>
      <c r="G2730" s="61" t="str">
        <f>VLOOKUP(Tabla14[[#This Row],[id]],Tabla2[],'aux buscarv'!G$1,FALSE)</f>
        <v>DAPPTE</v>
      </c>
      <c r="H2730" s="61" t="str">
        <f>VLOOKUP(Tabla14[[#This Row],[id]],Tabla2[],'aux buscarv'!H$1,FALSE)</f>
        <v>BUENOS AIRES</v>
      </c>
      <c r="I2730" s="61">
        <f>VLOOKUP(Tabla14[[#This Row],[id]],Tabla2[],'aux buscarv'!I$1,FALSE)</f>
        <v>136</v>
      </c>
      <c r="J2730" s="61" t="str">
        <f>VLOOKUP(Tabla14[[#This Row],[id]],Tabla2[],'aux buscarv'!J$1,FALSE)</f>
        <v>LUJAN</v>
      </c>
      <c r="K2730" s="61" t="str">
        <f>VLOOKUP(Tabla14[[#This Row],[id]],Tabla2[],'aux buscarv'!K$1,FALSE)</f>
        <v>TORRES</v>
      </c>
      <c r="L2730" s="61" t="str">
        <f>VLOOKUP(Tabla14[[#This Row],[id]],Tabla2[],'aux buscarv'!L$1,FALSE)</f>
        <v>HOSPITAL NACIONAL DR MANUEL A MOSTES DE OCA</v>
      </c>
      <c r="M2730" s="61" t="str">
        <f>VLOOKUP(Tabla14[[#This Row],[id]],Tabla2[],'aux buscarv'!M$1,FALSE)</f>
        <v>PADRE JOSE MARIA CRIADO ALONSO Y EVARISTO CARRIEGO</v>
      </c>
      <c r="N2730" s="62" t="str">
        <f>VLOOKUP(Tabla14[[#This Row],[id]],Tabla2[],'aux buscarv'!N$1,FALSE)</f>
        <v>https://goo.gl/maps/UKFMaR44cYm3iTwy8</v>
      </c>
      <c r="O2730" t="s">
        <v>114</v>
      </c>
      <c r="P2730" t="s">
        <v>123</v>
      </c>
      <c r="Q2730" t="s">
        <v>111</v>
      </c>
      <c r="R2730">
        <v>20</v>
      </c>
    </row>
    <row r="2731" spans="1:18" x14ac:dyDescent="0.25">
      <c r="A2731" t="s">
        <v>1417</v>
      </c>
      <c r="B2731" s="46">
        <f>VLOOKUP(Tabla14[[#This Row],[id]],Tabla2[],'aux buscarv'!B$1,FALSE)</f>
        <v>45068</v>
      </c>
      <c r="C2731" s="61">
        <f>VLOOKUP(Tabla14[[#This Row],[id]],Tabla2[],'aux buscarv'!C$1,FALSE)</f>
        <v>22</v>
      </c>
      <c r="D2731" s="61">
        <f>VLOOKUP(Tabla14[[#This Row],[id]],Tabla2[],'aux buscarv'!D$1,FALSE)</f>
        <v>5</v>
      </c>
      <c r="E2731" s="61">
        <f>VLOOKUP(Tabla14[[#This Row],[id]],Tabla2[],'aux buscarv'!E$1,FALSE)</f>
        <v>2023</v>
      </c>
      <c r="F2731" s="61">
        <f>VLOOKUP(Tabla14[[#This Row],[id]],Tabla2[],'aux buscarv'!F$1,FALSE)</f>
        <v>22</v>
      </c>
      <c r="G2731" s="61" t="str">
        <f>VLOOKUP(Tabla14[[#This Row],[id]],Tabla2[],'aux buscarv'!G$1,FALSE)</f>
        <v>DAPPTE</v>
      </c>
      <c r="H2731" s="61" t="str">
        <f>VLOOKUP(Tabla14[[#This Row],[id]],Tabla2[],'aux buscarv'!H$1,FALSE)</f>
        <v>BUENOS AIRES</v>
      </c>
      <c r="I2731" s="61">
        <f>VLOOKUP(Tabla14[[#This Row],[id]],Tabla2[],'aux buscarv'!I$1,FALSE)</f>
        <v>136</v>
      </c>
      <c r="J2731" s="61" t="str">
        <f>VLOOKUP(Tabla14[[#This Row],[id]],Tabla2[],'aux buscarv'!J$1,FALSE)</f>
        <v>LUJAN</v>
      </c>
      <c r="K2731" s="61" t="str">
        <f>VLOOKUP(Tabla14[[#This Row],[id]],Tabla2[],'aux buscarv'!K$1,FALSE)</f>
        <v>TORRES</v>
      </c>
      <c r="L2731" s="61" t="str">
        <f>VLOOKUP(Tabla14[[#This Row],[id]],Tabla2[],'aux buscarv'!L$1,FALSE)</f>
        <v>HOSPITAL NACIONAL DR MANUEL A MOSTES DE OCA</v>
      </c>
      <c r="M2731" s="61" t="str">
        <f>VLOOKUP(Tabla14[[#This Row],[id]],Tabla2[],'aux buscarv'!M$1,FALSE)</f>
        <v>PADRE JOSE MARIA CRIADO ALONSO Y EVARISTO CARRIEGO</v>
      </c>
      <c r="N2731" s="62" t="str">
        <f>VLOOKUP(Tabla14[[#This Row],[id]],Tabla2[],'aux buscarv'!N$1,FALSE)</f>
        <v>https://goo.gl/maps/UKFMaR44cYm3iTwy8</v>
      </c>
      <c r="O2731" t="s">
        <v>144</v>
      </c>
      <c r="P2731" t="s">
        <v>145</v>
      </c>
      <c r="Q2731" t="s">
        <v>111</v>
      </c>
      <c r="R2731">
        <v>15</v>
      </c>
    </row>
    <row r="2732" spans="1:18" x14ac:dyDescent="0.25">
      <c r="A2732" t="s">
        <v>1417</v>
      </c>
      <c r="B2732" s="46">
        <f>VLOOKUP(Tabla14[[#This Row],[id]],Tabla2[],'aux buscarv'!B$1,FALSE)</f>
        <v>45068</v>
      </c>
      <c r="C2732" s="61">
        <f>VLOOKUP(Tabla14[[#This Row],[id]],Tabla2[],'aux buscarv'!C$1,FALSE)</f>
        <v>22</v>
      </c>
      <c r="D2732" s="61">
        <f>VLOOKUP(Tabla14[[#This Row],[id]],Tabla2[],'aux buscarv'!D$1,FALSE)</f>
        <v>5</v>
      </c>
      <c r="E2732" s="61">
        <f>VLOOKUP(Tabla14[[#This Row],[id]],Tabla2[],'aux buscarv'!E$1,FALSE)</f>
        <v>2023</v>
      </c>
      <c r="F2732" s="61">
        <f>VLOOKUP(Tabla14[[#This Row],[id]],Tabla2[],'aux buscarv'!F$1,FALSE)</f>
        <v>22</v>
      </c>
      <c r="G2732" s="61" t="str">
        <f>VLOOKUP(Tabla14[[#This Row],[id]],Tabla2[],'aux buscarv'!G$1,FALSE)</f>
        <v>DAPPTE</v>
      </c>
      <c r="H2732" s="61" t="str">
        <f>VLOOKUP(Tabla14[[#This Row],[id]],Tabla2[],'aux buscarv'!H$1,FALSE)</f>
        <v>BUENOS AIRES</v>
      </c>
      <c r="I2732" s="61">
        <f>VLOOKUP(Tabla14[[#This Row],[id]],Tabla2[],'aux buscarv'!I$1,FALSE)</f>
        <v>136</v>
      </c>
      <c r="J2732" s="61" t="str">
        <f>VLOOKUP(Tabla14[[#This Row],[id]],Tabla2[],'aux buscarv'!J$1,FALSE)</f>
        <v>LUJAN</v>
      </c>
      <c r="K2732" s="61" t="str">
        <f>VLOOKUP(Tabla14[[#This Row],[id]],Tabla2[],'aux buscarv'!K$1,FALSE)</f>
        <v>TORRES</v>
      </c>
      <c r="L2732" s="61" t="str">
        <f>VLOOKUP(Tabla14[[#This Row],[id]],Tabla2[],'aux buscarv'!L$1,FALSE)</f>
        <v>HOSPITAL NACIONAL DR MANUEL A MOSTES DE OCA</v>
      </c>
      <c r="M2732" s="61" t="str">
        <f>VLOOKUP(Tabla14[[#This Row],[id]],Tabla2[],'aux buscarv'!M$1,FALSE)</f>
        <v>PADRE JOSE MARIA CRIADO ALONSO Y EVARISTO CARRIEGO</v>
      </c>
      <c r="N2732" s="62" t="str">
        <f>VLOOKUP(Tabla14[[#This Row],[id]],Tabla2[],'aux buscarv'!N$1,FALSE)</f>
        <v>https://goo.gl/maps/UKFMaR44cYm3iTwy8</v>
      </c>
      <c r="O2732" t="s">
        <v>144</v>
      </c>
      <c r="P2732" t="s">
        <v>145</v>
      </c>
      <c r="Q2732" t="s">
        <v>146</v>
      </c>
      <c r="R2732">
        <v>58</v>
      </c>
    </row>
    <row r="2733" spans="1:18" x14ac:dyDescent="0.25">
      <c r="A2733" t="s">
        <v>1421</v>
      </c>
      <c r="B2733" s="46">
        <f>VLOOKUP(Tabla14[[#This Row],[id]],Tabla2[],'aux buscarv'!B$1,FALSE)</f>
        <v>45068</v>
      </c>
      <c r="C2733" s="61">
        <f>VLOOKUP(Tabla14[[#This Row],[id]],Tabla2[],'aux buscarv'!C$1,FALSE)</f>
        <v>22</v>
      </c>
      <c r="D2733" s="61">
        <f>VLOOKUP(Tabla14[[#This Row],[id]],Tabla2[],'aux buscarv'!D$1,FALSE)</f>
        <v>5</v>
      </c>
      <c r="E2733" s="61">
        <f>VLOOKUP(Tabla14[[#This Row],[id]],Tabla2[],'aux buscarv'!E$1,FALSE)</f>
        <v>2023</v>
      </c>
      <c r="F2733" s="61">
        <f>VLOOKUP(Tabla14[[#This Row],[id]],Tabla2[],'aux buscarv'!F$1,FALSE)</f>
        <v>22</v>
      </c>
      <c r="G2733" s="61" t="str">
        <f>VLOOKUP(Tabla14[[#This Row],[id]],Tabla2[],'aux buscarv'!G$1,FALSE)</f>
        <v>DAPPTE</v>
      </c>
      <c r="H2733" s="61" t="str">
        <f>VLOOKUP(Tabla14[[#This Row],[id]],Tabla2[],'aux buscarv'!H$1,FALSE)</f>
        <v>CABA</v>
      </c>
      <c r="I2733" s="61">
        <f>VLOOKUP(Tabla14[[#This Row],[id]],Tabla2[],'aux buscarv'!I$1,FALSE)</f>
        <v>130</v>
      </c>
      <c r="J2733" s="61" t="str">
        <f>VLOOKUP(Tabla14[[#This Row],[id]],Tabla2[],'aux buscarv'!J$1,FALSE)</f>
        <v>COMUNA 1</v>
      </c>
      <c r="K2733" s="61" t="str">
        <f>VLOOKUP(Tabla14[[#This Row],[id]],Tabla2[],'aux buscarv'!K$1,FALSE)</f>
        <v>MONSERRAT</v>
      </c>
      <c r="L2733" s="61" t="str">
        <f>VLOOKUP(Tabla14[[#This Row],[id]],Tabla2[],'aux buscarv'!L$1,FALSE)</f>
        <v>PLAZOLETA ENFRENTE ENFRENTE DEL MSAL</v>
      </c>
      <c r="M2733" s="61" t="str">
        <f>VLOOKUP(Tabla14[[#This Row],[id]],Tabla2[],'aux buscarv'!M$1,FALSE)</f>
        <v>MORENO ENTRE LIMA Y 9 DE JULIO</v>
      </c>
      <c r="N2733" s="62" t="str">
        <f>VLOOKUP(Tabla14[[#This Row],[id]],Tabla2[],'aux buscarv'!N$1,FALSE)</f>
        <v>https://goo.gl/maps/v4vzCugZuWYXvAYS7</v>
      </c>
      <c r="O2733" t="s">
        <v>109</v>
      </c>
      <c r="P2733" t="s">
        <v>110</v>
      </c>
      <c r="Q2733" t="s">
        <v>111</v>
      </c>
      <c r="R2733">
        <v>59</v>
      </c>
    </row>
    <row r="2734" spans="1:18" x14ac:dyDescent="0.25">
      <c r="A2734" t="s">
        <v>1421</v>
      </c>
      <c r="B2734" s="46">
        <f>VLOOKUP(Tabla14[[#This Row],[id]],Tabla2[],'aux buscarv'!B$1,FALSE)</f>
        <v>45068</v>
      </c>
      <c r="C2734" s="61">
        <f>VLOOKUP(Tabla14[[#This Row],[id]],Tabla2[],'aux buscarv'!C$1,FALSE)</f>
        <v>22</v>
      </c>
      <c r="D2734" s="61">
        <f>VLOOKUP(Tabla14[[#This Row],[id]],Tabla2[],'aux buscarv'!D$1,FALSE)</f>
        <v>5</v>
      </c>
      <c r="E2734" s="61">
        <f>VLOOKUP(Tabla14[[#This Row],[id]],Tabla2[],'aux buscarv'!E$1,FALSE)</f>
        <v>2023</v>
      </c>
      <c r="F2734" s="61">
        <f>VLOOKUP(Tabla14[[#This Row],[id]],Tabla2[],'aux buscarv'!F$1,FALSE)</f>
        <v>22</v>
      </c>
      <c r="G2734" s="61" t="str">
        <f>VLOOKUP(Tabla14[[#This Row],[id]],Tabla2[],'aux buscarv'!G$1,FALSE)</f>
        <v>DAPPTE</v>
      </c>
      <c r="H2734" s="61" t="str">
        <f>VLOOKUP(Tabla14[[#This Row],[id]],Tabla2[],'aux buscarv'!H$1,FALSE)</f>
        <v>CABA</v>
      </c>
      <c r="I2734" s="61">
        <f>VLOOKUP(Tabla14[[#This Row],[id]],Tabla2[],'aux buscarv'!I$1,FALSE)</f>
        <v>130</v>
      </c>
      <c r="J2734" s="61" t="str">
        <f>VLOOKUP(Tabla14[[#This Row],[id]],Tabla2[],'aux buscarv'!J$1,FALSE)</f>
        <v>COMUNA 1</v>
      </c>
      <c r="K2734" s="61" t="str">
        <f>VLOOKUP(Tabla14[[#This Row],[id]],Tabla2[],'aux buscarv'!K$1,FALSE)</f>
        <v>MONSERRAT</v>
      </c>
      <c r="L2734" s="61" t="str">
        <f>VLOOKUP(Tabla14[[#This Row],[id]],Tabla2[],'aux buscarv'!L$1,FALSE)</f>
        <v>PLAZOLETA ENFRENTE ENFRENTE DEL MSAL</v>
      </c>
      <c r="M2734" s="61" t="str">
        <f>VLOOKUP(Tabla14[[#This Row],[id]],Tabla2[],'aux buscarv'!M$1,FALSE)</f>
        <v>MORENO ENTRE LIMA Y 9 DE JULIO</v>
      </c>
      <c r="N2734" s="62" t="str">
        <f>VLOOKUP(Tabla14[[#This Row],[id]],Tabla2[],'aux buscarv'!N$1,FALSE)</f>
        <v>https://goo.gl/maps/v4vzCugZuWYXvAYS7</v>
      </c>
      <c r="O2734" t="s">
        <v>109</v>
      </c>
      <c r="P2734" t="s">
        <v>110</v>
      </c>
      <c r="Q2734" t="s">
        <v>112</v>
      </c>
      <c r="R2734">
        <v>88</v>
      </c>
    </row>
    <row r="2735" spans="1:18" x14ac:dyDescent="0.25">
      <c r="A2735" t="s">
        <v>1421</v>
      </c>
      <c r="B2735" s="46">
        <f>VLOOKUP(Tabla14[[#This Row],[id]],Tabla2[],'aux buscarv'!B$1,FALSE)</f>
        <v>45068</v>
      </c>
      <c r="C2735" s="61">
        <f>VLOOKUP(Tabla14[[#This Row],[id]],Tabla2[],'aux buscarv'!C$1,FALSE)</f>
        <v>22</v>
      </c>
      <c r="D2735" s="61">
        <f>VLOOKUP(Tabla14[[#This Row],[id]],Tabla2[],'aux buscarv'!D$1,FALSE)</f>
        <v>5</v>
      </c>
      <c r="E2735" s="61">
        <f>VLOOKUP(Tabla14[[#This Row],[id]],Tabla2[],'aux buscarv'!E$1,FALSE)</f>
        <v>2023</v>
      </c>
      <c r="F2735" s="61">
        <f>VLOOKUP(Tabla14[[#This Row],[id]],Tabla2[],'aux buscarv'!F$1,FALSE)</f>
        <v>22</v>
      </c>
      <c r="G2735" s="61" t="str">
        <f>VLOOKUP(Tabla14[[#This Row],[id]],Tabla2[],'aux buscarv'!G$1,FALSE)</f>
        <v>DAPPTE</v>
      </c>
      <c r="H2735" s="61" t="str">
        <f>VLOOKUP(Tabla14[[#This Row],[id]],Tabla2[],'aux buscarv'!H$1,FALSE)</f>
        <v>CABA</v>
      </c>
      <c r="I2735" s="61">
        <f>VLOOKUP(Tabla14[[#This Row],[id]],Tabla2[],'aux buscarv'!I$1,FALSE)</f>
        <v>130</v>
      </c>
      <c r="J2735" s="61" t="str">
        <f>VLOOKUP(Tabla14[[#This Row],[id]],Tabla2[],'aux buscarv'!J$1,FALSE)</f>
        <v>COMUNA 1</v>
      </c>
      <c r="K2735" s="61" t="str">
        <f>VLOOKUP(Tabla14[[#This Row],[id]],Tabla2[],'aux buscarv'!K$1,FALSE)</f>
        <v>MONSERRAT</v>
      </c>
      <c r="L2735" s="61" t="str">
        <f>VLOOKUP(Tabla14[[#This Row],[id]],Tabla2[],'aux buscarv'!L$1,FALSE)</f>
        <v>PLAZOLETA ENFRENTE ENFRENTE DEL MSAL</v>
      </c>
      <c r="M2735" s="61" t="str">
        <f>VLOOKUP(Tabla14[[#This Row],[id]],Tabla2[],'aux buscarv'!M$1,FALSE)</f>
        <v>MORENO ENTRE LIMA Y 9 DE JULIO</v>
      </c>
      <c r="N2735" s="62" t="str">
        <f>VLOOKUP(Tabla14[[#This Row],[id]],Tabla2[],'aux buscarv'!N$1,FALSE)</f>
        <v>https://goo.gl/maps/v4vzCugZuWYXvAYS7</v>
      </c>
      <c r="O2735" t="s">
        <v>109</v>
      </c>
      <c r="P2735" t="s">
        <v>113</v>
      </c>
      <c r="Q2735" t="s">
        <v>112</v>
      </c>
      <c r="R2735">
        <v>6</v>
      </c>
    </row>
    <row r="2736" spans="1:18" x14ac:dyDescent="0.25">
      <c r="A2736" t="s">
        <v>1421</v>
      </c>
      <c r="B2736" s="46">
        <f>VLOOKUP(Tabla14[[#This Row],[id]],Tabla2[],'aux buscarv'!B$1,FALSE)</f>
        <v>45068</v>
      </c>
      <c r="C2736" s="61">
        <f>VLOOKUP(Tabla14[[#This Row],[id]],Tabla2[],'aux buscarv'!C$1,FALSE)</f>
        <v>22</v>
      </c>
      <c r="D2736" s="61">
        <f>VLOOKUP(Tabla14[[#This Row],[id]],Tabla2[],'aux buscarv'!D$1,FALSE)</f>
        <v>5</v>
      </c>
      <c r="E2736" s="61">
        <f>VLOOKUP(Tabla14[[#This Row],[id]],Tabla2[],'aux buscarv'!E$1,FALSE)</f>
        <v>2023</v>
      </c>
      <c r="F2736" s="61">
        <f>VLOOKUP(Tabla14[[#This Row],[id]],Tabla2[],'aux buscarv'!F$1,FALSE)</f>
        <v>22</v>
      </c>
      <c r="G2736" s="61" t="str">
        <f>VLOOKUP(Tabla14[[#This Row],[id]],Tabla2[],'aux buscarv'!G$1,FALSE)</f>
        <v>DAPPTE</v>
      </c>
      <c r="H2736" s="61" t="str">
        <f>VLOOKUP(Tabla14[[#This Row],[id]],Tabla2[],'aux buscarv'!H$1,FALSE)</f>
        <v>CABA</v>
      </c>
      <c r="I2736" s="61">
        <f>VLOOKUP(Tabla14[[#This Row],[id]],Tabla2[],'aux buscarv'!I$1,FALSE)</f>
        <v>130</v>
      </c>
      <c r="J2736" s="61" t="str">
        <f>VLOOKUP(Tabla14[[#This Row],[id]],Tabla2[],'aux buscarv'!J$1,FALSE)</f>
        <v>COMUNA 1</v>
      </c>
      <c r="K2736" s="61" t="str">
        <f>VLOOKUP(Tabla14[[#This Row],[id]],Tabla2[],'aux buscarv'!K$1,FALSE)</f>
        <v>MONSERRAT</v>
      </c>
      <c r="L2736" s="61" t="str">
        <f>VLOOKUP(Tabla14[[#This Row],[id]],Tabla2[],'aux buscarv'!L$1,FALSE)</f>
        <v>PLAZOLETA ENFRENTE ENFRENTE DEL MSAL</v>
      </c>
      <c r="M2736" s="61" t="str">
        <f>VLOOKUP(Tabla14[[#This Row],[id]],Tabla2[],'aux buscarv'!M$1,FALSE)</f>
        <v>MORENO ENTRE LIMA Y 9 DE JULIO</v>
      </c>
      <c r="N2736" s="62" t="str">
        <f>VLOOKUP(Tabla14[[#This Row],[id]],Tabla2[],'aux buscarv'!N$1,FALSE)</f>
        <v>https://goo.gl/maps/v4vzCugZuWYXvAYS7</v>
      </c>
      <c r="O2736" t="s">
        <v>114</v>
      </c>
      <c r="P2736" t="s">
        <v>115</v>
      </c>
      <c r="Q2736" t="s">
        <v>111</v>
      </c>
      <c r="R2736">
        <v>67</v>
      </c>
    </row>
    <row r="2737" spans="1:18" x14ac:dyDescent="0.25">
      <c r="A2737" t="s">
        <v>1421</v>
      </c>
      <c r="B2737" s="46">
        <f>VLOOKUP(Tabla14[[#This Row],[id]],Tabla2[],'aux buscarv'!B$1,FALSE)</f>
        <v>45068</v>
      </c>
      <c r="C2737" s="61">
        <f>VLOOKUP(Tabla14[[#This Row],[id]],Tabla2[],'aux buscarv'!C$1,FALSE)</f>
        <v>22</v>
      </c>
      <c r="D2737" s="61">
        <f>VLOOKUP(Tabla14[[#This Row],[id]],Tabla2[],'aux buscarv'!D$1,FALSE)</f>
        <v>5</v>
      </c>
      <c r="E2737" s="61">
        <f>VLOOKUP(Tabla14[[#This Row],[id]],Tabla2[],'aux buscarv'!E$1,FALSE)</f>
        <v>2023</v>
      </c>
      <c r="F2737" s="61">
        <f>VLOOKUP(Tabla14[[#This Row],[id]],Tabla2[],'aux buscarv'!F$1,FALSE)</f>
        <v>22</v>
      </c>
      <c r="G2737" s="61" t="str">
        <f>VLOOKUP(Tabla14[[#This Row],[id]],Tabla2[],'aux buscarv'!G$1,FALSE)</f>
        <v>DAPPTE</v>
      </c>
      <c r="H2737" s="61" t="str">
        <f>VLOOKUP(Tabla14[[#This Row],[id]],Tabla2[],'aux buscarv'!H$1,FALSE)</f>
        <v>CABA</v>
      </c>
      <c r="I2737" s="61">
        <f>VLOOKUP(Tabla14[[#This Row],[id]],Tabla2[],'aux buscarv'!I$1,FALSE)</f>
        <v>130</v>
      </c>
      <c r="J2737" s="61" t="str">
        <f>VLOOKUP(Tabla14[[#This Row],[id]],Tabla2[],'aux buscarv'!J$1,FALSE)</f>
        <v>COMUNA 1</v>
      </c>
      <c r="K2737" s="61" t="str">
        <f>VLOOKUP(Tabla14[[#This Row],[id]],Tabla2[],'aux buscarv'!K$1,FALSE)</f>
        <v>MONSERRAT</v>
      </c>
      <c r="L2737" s="61" t="str">
        <f>VLOOKUP(Tabla14[[#This Row],[id]],Tabla2[],'aux buscarv'!L$1,FALSE)</f>
        <v>PLAZOLETA ENFRENTE ENFRENTE DEL MSAL</v>
      </c>
      <c r="M2737" s="61" t="str">
        <f>VLOOKUP(Tabla14[[#This Row],[id]],Tabla2[],'aux buscarv'!M$1,FALSE)</f>
        <v>MORENO ENTRE LIMA Y 9 DE JULIO</v>
      </c>
      <c r="N2737" s="62" t="str">
        <f>VLOOKUP(Tabla14[[#This Row],[id]],Tabla2[],'aux buscarv'!N$1,FALSE)</f>
        <v>https://goo.gl/maps/v4vzCugZuWYXvAYS7</v>
      </c>
      <c r="O2737" t="s">
        <v>114</v>
      </c>
      <c r="P2737" t="s">
        <v>123</v>
      </c>
      <c r="Q2737" t="s">
        <v>111</v>
      </c>
      <c r="R2737">
        <v>67</v>
      </c>
    </row>
    <row r="2738" spans="1:18" x14ac:dyDescent="0.25">
      <c r="A2738" t="s">
        <v>1425</v>
      </c>
      <c r="B2738" s="46">
        <f>VLOOKUP(Tabla14[[#This Row],[id]],Tabla2[],'aux buscarv'!B$1,FALSE)</f>
        <v>45068</v>
      </c>
      <c r="C2738" s="61">
        <f>VLOOKUP(Tabla14[[#This Row],[id]],Tabla2[],'aux buscarv'!C$1,FALSE)</f>
        <v>22</v>
      </c>
      <c r="D2738" s="61">
        <f>VLOOKUP(Tabla14[[#This Row],[id]],Tabla2[],'aux buscarv'!D$1,FALSE)</f>
        <v>5</v>
      </c>
      <c r="E2738" s="61">
        <f>VLOOKUP(Tabla14[[#This Row],[id]],Tabla2[],'aux buscarv'!E$1,FALSE)</f>
        <v>2023</v>
      </c>
      <c r="F2738" s="61">
        <f>VLOOKUP(Tabla14[[#This Row],[id]],Tabla2[],'aux buscarv'!F$1,FALSE)</f>
        <v>22</v>
      </c>
      <c r="G2738" s="61" t="str">
        <f>VLOOKUP(Tabla14[[#This Row],[id]],Tabla2[],'aux buscarv'!G$1,FALSE)</f>
        <v>DAPPTE</v>
      </c>
      <c r="H2738" s="61" t="str">
        <f>VLOOKUP(Tabla14[[#This Row],[id]],Tabla2[],'aux buscarv'!H$1,FALSE)</f>
        <v>CABA</v>
      </c>
      <c r="I2738" s="61">
        <f>VLOOKUP(Tabla14[[#This Row],[id]],Tabla2[],'aux buscarv'!I$1,FALSE)</f>
        <v>131</v>
      </c>
      <c r="J2738" s="61" t="str">
        <f>VLOOKUP(Tabla14[[#This Row],[id]],Tabla2[],'aux buscarv'!J$1,FALSE)</f>
        <v>COMUNA 1</v>
      </c>
      <c r="K2738" s="61" t="str">
        <f>VLOOKUP(Tabla14[[#This Row],[id]],Tabla2[],'aux buscarv'!K$1,FALSE)</f>
        <v>MONSERRAT</v>
      </c>
      <c r="L2738" s="61" t="str">
        <f>VLOOKUP(Tabla14[[#This Row],[id]],Tabla2[],'aux buscarv'!L$1,FALSE)</f>
        <v>JEFATURA DE GABINETE</v>
      </c>
      <c r="M2738" s="61" t="str">
        <f>VLOOKUP(Tabla14[[#This Row],[id]],Tabla2[],'aux buscarv'!M$1,FALSE)</f>
        <v>PRESIDENTE JULIO A ROCA 782</v>
      </c>
      <c r="N2738" s="62" t="str">
        <f>VLOOKUP(Tabla14[[#This Row],[id]],Tabla2[],'aux buscarv'!N$1,FALSE)</f>
        <v>https://goo.gl/maps/avpYtwfJVVB3iHJ37</v>
      </c>
      <c r="O2738" t="s">
        <v>109</v>
      </c>
      <c r="P2738" t="s">
        <v>110</v>
      </c>
      <c r="Q2738" t="s">
        <v>111</v>
      </c>
      <c r="R2738">
        <v>43</v>
      </c>
    </row>
    <row r="2739" spans="1:18" x14ac:dyDescent="0.25">
      <c r="A2739" t="s">
        <v>1425</v>
      </c>
      <c r="B2739" s="46">
        <f>VLOOKUP(Tabla14[[#This Row],[id]],Tabla2[],'aux buscarv'!B$1,FALSE)</f>
        <v>45068</v>
      </c>
      <c r="C2739" s="61">
        <f>VLOOKUP(Tabla14[[#This Row],[id]],Tabla2[],'aux buscarv'!C$1,FALSE)</f>
        <v>22</v>
      </c>
      <c r="D2739" s="61">
        <f>VLOOKUP(Tabla14[[#This Row],[id]],Tabla2[],'aux buscarv'!D$1,FALSE)</f>
        <v>5</v>
      </c>
      <c r="E2739" s="61">
        <f>VLOOKUP(Tabla14[[#This Row],[id]],Tabla2[],'aux buscarv'!E$1,FALSE)</f>
        <v>2023</v>
      </c>
      <c r="F2739" s="61">
        <f>VLOOKUP(Tabla14[[#This Row],[id]],Tabla2[],'aux buscarv'!F$1,FALSE)</f>
        <v>22</v>
      </c>
      <c r="G2739" s="61" t="str">
        <f>VLOOKUP(Tabla14[[#This Row],[id]],Tabla2[],'aux buscarv'!G$1,FALSE)</f>
        <v>DAPPTE</v>
      </c>
      <c r="H2739" s="61" t="str">
        <f>VLOOKUP(Tabla14[[#This Row],[id]],Tabla2[],'aux buscarv'!H$1,FALSE)</f>
        <v>CABA</v>
      </c>
      <c r="I2739" s="61">
        <f>VLOOKUP(Tabla14[[#This Row],[id]],Tabla2[],'aux buscarv'!I$1,FALSE)</f>
        <v>131</v>
      </c>
      <c r="J2739" s="61" t="str">
        <f>VLOOKUP(Tabla14[[#This Row],[id]],Tabla2[],'aux buscarv'!J$1,FALSE)</f>
        <v>COMUNA 1</v>
      </c>
      <c r="K2739" s="61" t="str">
        <f>VLOOKUP(Tabla14[[#This Row],[id]],Tabla2[],'aux buscarv'!K$1,FALSE)</f>
        <v>MONSERRAT</v>
      </c>
      <c r="L2739" s="61" t="str">
        <f>VLOOKUP(Tabla14[[#This Row],[id]],Tabla2[],'aux buscarv'!L$1,FALSE)</f>
        <v>JEFATURA DE GABINETE</v>
      </c>
      <c r="M2739" s="61" t="str">
        <f>VLOOKUP(Tabla14[[#This Row],[id]],Tabla2[],'aux buscarv'!M$1,FALSE)</f>
        <v>PRESIDENTE JULIO A ROCA 782</v>
      </c>
      <c r="N2739" s="62" t="str">
        <f>VLOOKUP(Tabla14[[#This Row],[id]],Tabla2[],'aux buscarv'!N$1,FALSE)</f>
        <v>https://goo.gl/maps/avpYtwfJVVB3iHJ37</v>
      </c>
      <c r="O2739" t="s">
        <v>109</v>
      </c>
      <c r="P2739" t="s">
        <v>110</v>
      </c>
      <c r="Q2739" t="s">
        <v>112</v>
      </c>
      <c r="R2739">
        <v>97</v>
      </c>
    </row>
    <row r="2740" spans="1:18" x14ac:dyDescent="0.25">
      <c r="A2740" t="s">
        <v>1425</v>
      </c>
      <c r="B2740" s="46">
        <f>VLOOKUP(Tabla14[[#This Row],[id]],Tabla2[],'aux buscarv'!B$1,FALSE)</f>
        <v>45068</v>
      </c>
      <c r="C2740" s="61">
        <f>VLOOKUP(Tabla14[[#This Row],[id]],Tabla2[],'aux buscarv'!C$1,FALSE)</f>
        <v>22</v>
      </c>
      <c r="D2740" s="61">
        <f>VLOOKUP(Tabla14[[#This Row],[id]],Tabla2[],'aux buscarv'!D$1,FALSE)</f>
        <v>5</v>
      </c>
      <c r="E2740" s="61">
        <f>VLOOKUP(Tabla14[[#This Row],[id]],Tabla2[],'aux buscarv'!E$1,FALSE)</f>
        <v>2023</v>
      </c>
      <c r="F2740" s="61">
        <f>VLOOKUP(Tabla14[[#This Row],[id]],Tabla2[],'aux buscarv'!F$1,FALSE)</f>
        <v>22</v>
      </c>
      <c r="G2740" s="61" t="str">
        <f>VLOOKUP(Tabla14[[#This Row],[id]],Tabla2[],'aux buscarv'!G$1,FALSE)</f>
        <v>DAPPTE</v>
      </c>
      <c r="H2740" s="61" t="str">
        <f>VLOOKUP(Tabla14[[#This Row],[id]],Tabla2[],'aux buscarv'!H$1,FALSE)</f>
        <v>CABA</v>
      </c>
      <c r="I2740" s="61">
        <f>VLOOKUP(Tabla14[[#This Row],[id]],Tabla2[],'aux buscarv'!I$1,FALSE)</f>
        <v>131</v>
      </c>
      <c r="J2740" s="61" t="str">
        <f>VLOOKUP(Tabla14[[#This Row],[id]],Tabla2[],'aux buscarv'!J$1,FALSE)</f>
        <v>COMUNA 1</v>
      </c>
      <c r="K2740" s="61" t="str">
        <f>VLOOKUP(Tabla14[[#This Row],[id]],Tabla2[],'aux buscarv'!K$1,FALSE)</f>
        <v>MONSERRAT</v>
      </c>
      <c r="L2740" s="61" t="str">
        <f>VLOOKUP(Tabla14[[#This Row],[id]],Tabla2[],'aux buscarv'!L$1,FALSE)</f>
        <v>JEFATURA DE GABINETE</v>
      </c>
      <c r="M2740" s="61" t="str">
        <f>VLOOKUP(Tabla14[[#This Row],[id]],Tabla2[],'aux buscarv'!M$1,FALSE)</f>
        <v>PRESIDENTE JULIO A ROCA 782</v>
      </c>
      <c r="N2740" s="62" t="str">
        <f>VLOOKUP(Tabla14[[#This Row],[id]],Tabla2[],'aux buscarv'!N$1,FALSE)</f>
        <v>https://goo.gl/maps/avpYtwfJVVB3iHJ37</v>
      </c>
      <c r="O2740" t="s">
        <v>109</v>
      </c>
      <c r="P2740" t="s">
        <v>113</v>
      </c>
      <c r="Q2740" t="s">
        <v>112</v>
      </c>
      <c r="R2740">
        <v>8</v>
      </c>
    </row>
    <row r="2741" spans="1:18" x14ac:dyDescent="0.25">
      <c r="A2741" t="s">
        <v>1379</v>
      </c>
      <c r="B2741" s="46">
        <f>VLOOKUP(Tabla14[[#This Row],[id]],Tabla2[],'aux buscarv'!B$1,FALSE)</f>
        <v>45061</v>
      </c>
      <c r="C2741" s="61">
        <f>VLOOKUP(Tabla14[[#This Row],[id]],Tabla2[],'aux buscarv'!C$1,FALSE)</f>
        <v>15</v>
      </c>
      <c r="D2741" s="61">
        <f>VLOOKUP(Tabla14[[#This Row],[id]],Tabla2[],'aux buscarv'!D$1,FALSE)</f>
        <v>5</v>
      </c>
      <c r="E2741" s="61">
        <f>VLOOKUP(Tabla14[[#This Row],[id]],Tabla2[],'aux buscarv'!E$1,FALSE)</f>
        <v>2023</v>
      </c>
      <c r="F2741" s="61">
        <f>VLOOKUP(Tabla14[[#This Row],[id]],Tabla2[],'aux buscarv'!F$1,FALSE)</f>
        <v>21</v>
      </c>
      <c r="G2741" s="61" t="str">
        <f>VLOOKUP(Tabla14[[#This Row],[id]],Tabla2[],'aux buscarv'!G$1,FALSE)</f>
        <v>DAPPTE</v>
      </c>
      <c r="H2741" s="61" t="str">
        <f>VLOOKUP(Tabla14[[#This Row],[id]],Tabla2[],'aux buscarv'!H$1,FALSE)</f>
        <v>CABA</v>
      </c>
      <c r="I2741" s="61">
        <f>VLOOKUP(Tabla14[[#This Row],[id]],Tabla2[],'aux buscarv'!I$1,FALSE)</f>
        <v>125</v>
      </c>
      <c r="J2741" s="61" t="str">
        <f>VLOOKUP(Tabla14[[#This Row],[id]],Tabla2[],'aux buscarv'!J$1,FALSE)</f>
        <v>COMUNA 2</v>
      </c>
      <c r="K2741" s="61" t="str">
        <f>VLOOKUP(Tabla14[[#This Row],[id]],Tabla2[],'aux buscarv'!K$1,FALSE)</f>
        <v>RECOLETA</v>
      </c>
      <c r="L2741" s="61" t="str">
        <f>VLOOKUP(Tabla14[[#This Row],[id]],Tabla2[],'aux buscarv'!L$1,FALSE)</f>
        <v>TV PUBLICA</v>
      </c>
      <c r="M2741" s="61" t="str">
        <f>VLOOKUP(Tabla14[[#This Row],[id]],Tabla2[],'aux buscarv'!M$1,FALSE)</f>
        <v>AV FIGUEROA ALCORTA Y TAGLE</v>
      </c>
      <c r="N2741" s="62" t="str">
        <f>VLOOKUP(Tabla14[[#This Row],[id]],Tabla2[],'aux buscarv'!N$1,FALSE)</f>
        <v>https://goo.gl/maps/mxtjCTSWXob6ehDS7</v>
      </c>
      <c r="O2741" t="s">
        <v>109</v>
      </c>
      <c r="P2741" t="s">
        <v>110</v>
      </c>
      <c r="Q2741" t="s">
        <v>111</v>
      </c>
      <c r="R2741">
        <v>62</v>
      </c>
    </row>
    <row r="2742" spans="1:18" x14ac:dyDescent="0.25">
      <c r="A2742" t="s">
        <v>1379</v>
      </c>
      <c r="B2742" s="46">
        <f>VLOOKUP(Tabla14[[#This Row],[id]],Tabla2[],'aux buscarv'!B$1,FALSE)</f>
        <v>45061</v>
      </c>
      <c r="C2742" s="61">
        <f>VLOOKUP(Tabla14[[#This Row],[id]],Tabla2[],'aux buscarv'!C$1,FALSE)</f>
        <v>15</v>
      </c>
      <c r="D2742" s="61">
        <f>VLOOKUP(Tabla14[[#This Row],[id]],Tabla2[],'aux buscarv'!D$1,FALSE)</f>
        <v>5</v>
      </c>
      <c r="E2742" s="61">
        <f>VLOOKUP(Tabla14[[#This Row],[id]],Tabla2[],'aux buscarv'!E$1,FALSE)</f>
        <v>2023</v>
      </c>
      <c r="F2742" s="61">
        <f>VLOOKUP(Tabla14[[#This Row],[id]],Tabla2[],'aux buscarv'!F$1,FALSE)</f>
        <v>21</v>
      </c>
      <c r="G2742" s="61" t="str">
        <f>VLOOKUP(Tabla14[[#This Row],[id]],Tabla2[],'aux buscarv'!G$1,FALSE)</f>
        <v>DAPPTE</v>
      </c>
      <c r="H2742" s="61" t="str">
        <f>VLOOKUP(Tabla14[[#This Row],[id]],Tabla2[],'aux buscarv'!H$1,FALSE)</f>
        <v>CABA</v>
      </c>
      <c r="I2742" s="61">
        <f>VLOOKUP(Tabla14[[#This Row],[id]],Tabla2[],'aux buscarv'!I$1,FALSE)</f>
        <v>125</v>
      </c>
      <c r="J2742" s="61" t="str">
        <f>VLOOKUP(Tabla14[[#This Row],[id]],Tabla2[],'aux buscarv'!J$1,FALSE)</f>
        <v>COMUNA 2</v>
      </c>
      <c r="K2742" s="61" t="str">
        <f>VLOOKUP(Tabla14[[#This Row],[id]],Tabla2[],'aux buscarv'!K$1,FALSE)</f>
        <v>RECOLETA</v>
      </c>
      <c r="L2742" s="61" t="str">
        <f>VLOOKUP(Tabla14[[#This Row],[id]],Tabla2[],'aux buscarv'!L$1,FALSE)</f>
        <v>TV PUBLICA</v>
      </c>
      <c r="M2742" s="61" t="str">
        <f>VLOOKUP(Tabla14[[#This Row],[id]],Tabla2[],'aux buscarv'!M$1,FALSE)</f>
        <v>AV FIGUEROA ALCORTA Y TAGLE</v>
      </c>
      <c r="N2742" s="62" t="str">
        <f>VLOOKUP(Tabla14[[#This Row],[id]],Tabla2[],'aux buscarv'!N$1,FALSE)</f>
        <v>https://goo.gl/maps/mxtjCTSWXob6ehDS7</v>
      </c>
      <c r="O2742" t="s">
        <v>109</v>
      </c>
      <c r="P2742" t="s">
        <v>110</v>
      </c>
      <c r="Q2742" t="s">
        <v>112</v>
      </c>
      <c r="R2742">
        <v>179</v>
      </c>
    </row>
    <row r="2743" spans="1:18" x14ac:dyDescent="0.25">
      <c r="A2743" t="s">
        <v>1379</v>
      </c>
      <c r="B2743" s="46">
        <f>VLOOKUP(Tabla14[[#This Row],[id]],Tabla2[],'aux buscarv'!B$1,FALSE)</f>
        <v>45061</v>
      </c>
      <c r="C2743" s="61">
        <f>VLOOKUP(Tabla14[[#This Row],[id]],Tabla2[],'aux buscarv'!C$1,FALSE)</f>
        <v>15</v>
      </c>
      <c r="D2743" s="61">
        <f>VLOOKUP(Tabla14[[#This Row],[id]],Tabla2[],'aux buscarv'!D$1,FALSE)</f>
        <v>5</v>
      </c>
      <c r="E2743" s="61">
        <f>VLOOKUP(Tabla14[[#This Row],[id]],Tabla2[],'aux buscarv'!E$1,FALSE)</f>
        <v>2023</v>
      </c>
      <c r="F2743" s="61">
        <f>VLOOKUP(Tabla14[[#This Row],[id]],Tabla2[],'aux buscarv'!F$1,FALSE)</f>
        <v>21</v>
      </c>
      <c r="G2743" s="61" t="str">
        <f>VLOOKUP(Tabla14[[#This Row],[id]],Tabla2[],'aux buscarv'!G$1,FALSE)</f>
        <v>DAPPTE</v>
      </c>
      <c r="H2743" s="61" t="str">
        <f>VLOOKUP(Tabla14[[#This Row],[id]],Tabla2[],'aux buscarv'!H$1,FALSE)</f>
        <v>CABA</v>
      </c>
      <c r="I2743" s="61">
        <f>VLOOKUP(Tabla14[[#This Row],[id]],Tabla2[],'aux buscarv'!I$1,FALSE)</f>
        <v>125</v>
      </c>
      <c r="J2743" s="61" t="str">
        <f>VLOOKUP(Tabla14[[#This Row],[id]],Tabla2[],'aux buscarv'!J$1,FALSE)</f>
        <v>COMUNA 2</v>
      </c>
      <c r="K2743" s="61" t="str">
        <f>VLOOKUP(Tabla14[[#This Row],[id]],Tabla2[],'aux buscarv'!K$1,FALSE)</f>
        <v>RECOLETA</v>
      </c>
      <c r="L2743" s="61" t="str">
        <f>VLOOKUP(Tabla14[[#This Row],[id]],Tabla2[],'aux buscarv'!L$1,FALSE)</f>
        <v>TV PUBLICA</v>
      </c>
      <c r="M2743" s="61" t="str">
        <f>VLOOKUP(Tabla14[[#This Row],[id]],Tabla2[],'aux buscarv'!M$1,FALSE)</f>
        <v>AV FIGUEROA ALCORTA Y TAGLE</v>
      </c>
      <c r="N2743" s="62" t="str">
        <f>VLOOKUP(Tabla14[[#This Row],[id]],Tabla2[],'aux buscarv'!N$1,FALSE)</f>
        <v>https://goo.gl/maps/mxtjCTSWXob6ehDS7</v>
      </c>
      <c r="O2743" t="s">
        <v>109</v>
      </c>
      <c r="P2743" t="s">
        <v>113</v>
      </c>
      <c r="Q2743" t="s">
        <v>112</v>
      </c>
      <c r="R2743">
        <v>22</v>
      </c>
    </row>
    <row r="2744" spans="1:18" x14ac:dyDescent="0.25">
      <c r="A2744" t="s">
        <v>1384</v>
      </c>
      <c r="B2744" s="46">
        <f>VLOOKUP(Tabla14[[#This Row],[id]],Tabla2[],'aux buscarv'!B$1,FALSE)</f>
        <v>45063</v>
      </c>
      <c r="C2744" s="61">
        <f>VLOOKUP(Tabla14[[#This Row],[id]],Tabla2[],'aux buscarv'!C$1,FALSE)</f>
        <v>17</v>
      </c>
      <c r="D2744" s="61">
        <f>VLOOKUP(Tabla14[[#This Row],[id]],Tabla2[],'aux buscarv'!D$1,FALSE)</f>
        <v>5</v>
      </c>
      <c r="E2744" s="61">
        <f>VLOOKUP(Tabla14[[#This Row],[id]],Tabla2[],'aux buscarv'!E$1,FALSE)</f>
        <v>2023</v>
      </c>
      <c r="F2744" s="61">
        <f>VLOOKUP(Tabla14[[#This Row],[id]],Tabla2[],'aux buscarv'!F$1,FALSE)</f>
        <v>21</v>
      </c>
      <c r="G2744" s="61" t="str">
        <f>VLOOKUP(Tabla14[[#This Row],[id]],Tabla2[],'aux buscarv'!G$1,FALSE)</f>
        <v>DAPPTE</v>
      </c>
      <c r="H2744" s="61" t="str">
        <f>VLOOKUP(Tabla14[[#This Row],[id]],Tabla2[],'aux buscarv'!H$1,FALSE)</f>
        <v>CABA</v>
      </c>
      <c r="I2744" s="61">
        <f>VLOOKUP(Tabla14[[#This Row],[id]],Tabla2[],'aux buscarv'!I$1,FALSE)</f>
        <v>125</v>
      </c>
      <c r="J2744" s="61" t="str">
        <f>VLOOKUP(Tabla14[[#This Row],[id]],Tabla2[],'aux buscarv'!J$1,FALSE)</f>
        <v>COMUNA 2</v>
      </c>
      <c r="K2744" s="61" t="str">
        <f>VLOOKUP(Tabla14[[#This Row],[id]],Tabla2[],'aux buscarv'!K$1,FALSE)</f>
        <v>RECOLETA</v>
      </c>
      <c r="L2744" s="61" t="str">
        <f>VLOOKUP(Tabla14[[#This Row],[id]],Tabla2[],'aux buscarv'!L$1,FALSE)</f>
        <v>TV PUBLICA</v>
      </c>
      <c r="M2744" s="61" t="str">
        <f>VLOOKUP(Tabla14[[#This Row],[id]],Tabla2[],'aux buscarv'!M$1,FALSE)</f>
        <v>AV FIGUEROA ALCORTA Y TAGLE</v>
      </c>
      <c r="N2744" s="62" t="str">
        <f>VLOOKUP(Tabla14[[#This Row],[id]],Tabla2[],'aux buscarv'!N$1,FALSE)</f>
        <v>https://goo.gl/maps/mxtjCTSWXob6ehDS7</v>
      </c>
      <c r="O2744" t="s">
        <v>109</v>
      </c>
      <c r="P2744" t="s">
        <v>110</v>
      </c>
      <c r="Q2744" t="s">
        <v>111</v>
      </c>
      <c r="R2744">
        <v>51</v>
      </c>
    </row>
    <row r="2745" spans="1:18" x14ac:dyDescent="0.25">
      <c r="A2745" t="s">
        <v>1384</v>
      </c>
      <c r="B2745" s="46">
        <f>VLOOKUP(Tabla14[[#This Row],[id]],Tabla2[],'aux buscarv'!B$1,FALSE)</f>
        <v>45063</v>
      </c>
      <c r="C2745" s="61">
        <f>VLOOKUP(Tabla14[[#This Row],[id]],Tabla2[],'aux buscarv'!C$1,FALSE)</f>
        <v>17</v>
      </c>
      <c r="D2745" s="61">
        <f>VLOOKUP(Tabla14[[#This Row],[id]],Tabla2[],'aux buscarv'!D$1,FALSE)</f>
        <v>5</v>
      </c>
      <c r="E2745" s="61">
        <f>VLOOKUP(Tabla14[[#This Row],[id]],Tabla2[],'aux buscarv'!E$1,FALSE)</f>
        <v>2023</v>
      </c>
      <c r="F2745" s="61">
        <f>VLOOKUP(Tabla14[[#This Row],[id]],Tabla2[],'aux buscarv'!F$1,FALSE)</f>
        <v>21</v>
      </c>
      <c r="G2745" s="61" t="str">
        <f>VLOOKUP(Tabla14[[#This Row],[id]],Tabla2[],'aux buscarv'!G$1,FALSE)</f>
        <v>DAPPTE</v>
      </c>
      <c r="H2745" s="61" t="str">
        <f>VLOOKUP(Tabla14[[#This Row],[id]],Tabla2[],'aux buscarv'!H$1,FALSE)</f>
        <v>CABA</v>
      </c>
      <c r="I2745" s="61">
        <f>VLOOKUP(Tabla14[[#This Row],[id]],Tabla2[],'aux buscarv'!I$1,FALSE)</f>
        <v>125</v>
      </c>
      <c r="J2745" s="61" t="str">
        <f>VLOOKUP(Tabla14[[#This Row],[id]],Tabla2[],'aux buscarv'!J$1,FALSE)</f>
        <v>COMUNA 2</v>
      </c>
      <c r="K2745" s="61" t="str">
        <f>VLOOKUP(Tabla14[[#This Row],[id]],Tabla2[],'aux buscarv'!K$1,FALSE)</f>
        <v>RECOLETA</v>
      </c>
      <c r="L2745" s="61" t="str">
        <f>VLOOKUP(Tabla14[[#This Row],[id]],Tabla2[],'aux buscarv'!L$1,FALSE)</f>
        <v>TV PUBLICA</v>
      </c>
      <c r="M2745" s="61" t="str">
        <f>VLOOKUP(Tabla14[[#This Row],[id]],Tabla2[],'aux buscarv'!M$1,FALSE)</f>
        <v>AV FIGUEROA ALCORTA Y TAGLE</v>
      </c>
      <c r="N2745" s="62" t="str">
        <f>VLOOKUP(Tabla14[[#This Row],[id]],Tabla2[],'aux buscarv'!N$1,FALSE)</f>
        <v>https://goo.gl/maps/mxtjCTSWXob6ehDS7</v>
      </c>
      <c r="O2745" t="s">
        <v>109</v>
      </c>
      <c r="P2745" t="s">
        <v>110</v>
      </c>
      <c r="Q2745" t="s">
        <v>112</v>
      </c>
      <c r="R2745">
        <v>126</v>
      </c>
    </row>
    <row r="2746" spans="1:18" x14ac:dyDescent="0.25">
      <c r="A2746" t="s">
        <v>1384</v>
      </c>
      <c r="B2746" s="46">
        <f>VLOOKUP(Tabla14[[#This Row],[id]],Tabla2[],'aux buscarv'!B$1,FALSE)</f>
        <v>45063</v>
      </c>
      <c r="C2746" s="61">
        <f>VLOOKUP(Tabla14[[#This Row],[id]],Tabla2[],'aux buscarv'!C$1,FALSE)</f>
        <v>17</v>
      </c>
      <c r="D2746" s="61">
        <f>VLOOKUP(Tabla14[[#This Row],[id]],Tabla2[],'aux buscarv'!D$1,FALSE)</f>
        <v>5</v>
      </c>
      <c r="E2746" s="61">
        <f>VLOOKUP(Tabla14[[#This Row],[id]],Tabla2[],'aux buscarv'!E$1,FALSE)</f>
        <v>2023</v>
      </c>
      <c r="F2746" s="61">
        <f>VLOOKUP(Tabla14[[#This Row],[id]],Tabla2[],'aux buscarv'!F$1,FALSE)</f>
        <v>21</v>
      </c>
      <c r="G2746" s="61" t="str">
        <f>VLOOKUP(Tabla14[[#This Row],[id]],Tabla2[],'aux buscarv'!G$1,FALSE)</f>
        <v>DAPPTE</v>
      </c>
      <c r="H2746" s="61" t="str">
        <f>VLOOKUP(Tabla14[[#This Row],[id]],Tabla2[],'aux buscarv'!H$1,FALSE)</f>
        <v>CABA</v>
      </c>
      <c r="I2746" s="61">
        <f>VLOOKUP(Tabla14[[#This Row],[id]],Tabla2[],'aux buscarv'!I$1,FALSE)</f>
        <v>125</v>
      </c>
      <c r="J2746" s="61" t="str">
        <f>VLOOKUP(Tabla14[[#This Row],[id]],Tabla2[],'aux buscarv'!J$1,FALSE)</f>
        <v>COMUNA 2</v>
      </c>
      <c r="K2746" s="61" t="str">
        <f>VLOOKUP(Tabla14[[#This Row],[id]],Tabla2[],'aux buscarv'!K$1,FALSE)</f>
        <v>RECOLETA</v>
      </c>
      <c r="L2746" s="61" t="str">
        <f>VLOOKUP(Tabla14[[#This Row],[id]],Tabla2[],'aux buscarv'!L$1,FALSE)</f>
        <v>TV PUBLICA</v>
      </c>
      <c r="M2746" s="61" t="str">
        <f>VLOOKUP(Tabla14[[#This Row],[id]],Tabla2[],'aux buscarv'!M$1,FALSE)</f>
        <v>AV FIGUEROA ALCORTA Y TAGLE</v>
      </c>
      <c r="N2746" s="62" t="str">
        <f>VLOOKUP(Tabla14[[#This Row],[id]],Tabla2[],'aux buscarv'!N$1,FALSE)</f>
        <v>https://goo.gl/maps/mxtjCTSWXob6ehDS7</v>
      </c>
      <c r="O2746" t="s">
        <v>109</v>
      </c>
      <c r="P2746" t="s">
        <v>113</v>
      </c>
      <c r="Q2746" t="s">
        <v>112</v>
      </c>
      <c r="R2746">
        <v>16</v>
      </c>
    </row>
    <row r="2747" spans="1:18" x14ac:dyDescent="0.25">
      <c r="A2747" t="s">
        <v>1403</v>
      </c>
      <c r="B2747" s="46">
        <f>VLOOKUP(Tabla14[[#This Row],[id]],Tabla2[],'aux buscarv'!B$1,FALSE)</f>
        <v>45068</v>
      </c>
      <c r="C2747" s="61">
        <f>VLOOKUP(Tabla14[[#This Row],[id]],Tabla2[],'aux buscarv'!C$1,FALSE)</f>
        <v>22</v>
      </c>
      <c r="D2747" s="61">
        <f>VLOOKUP(Tabla14[[#This Row],[id]],Tabla2[],'aux buscarv'!D$1,FALSE)</f>
        <v>5</v>
      </c>
      <c r="E2747" s="61">
        <f>VLOOKUP(Tabla14[[#This Row],[id]],Tabla2[],'aux buscarv'!E$1,FALSE)</f>
        <v>2023</v>
      </c>
      <c r="F2747" s="61">
        <f>VLOOKUP(Tabla14[[#This Row],[id]],Tabla2[],'aux buscarv'!F$1,FALSE)</f>
        <v>22</v>
      </c>
      <c r="G2747" s="61" t="str">
        <f>VLOOKUP(Tabla14[[#This Row],[id]],Tabla2[],'aux buscarv'!G$1,FALSE)</f>
        <v>ESTAR</v>
      </c>
      <c r="H2747" s="61" t="str">
        <f>VLOOKUP(Tabla14[[#This Row],[id]],Tabla2[],'aux buscarv'!H$1,FALSE)</f>
        <v>CABA</v>
      </c>
      <c r="I2747" s="61">
        <f>VLOOKUP(Tabla14[[#This Row],[id]],Tabla2[],'aux buscarv'!I$1,FALSE)</f>
        <v>127</v>
      </c>
      <c r="J2747" s="61" t="str">
        <f>VLOOKUP(Tabla14[[#This Row],[id]],Tabla2[],'aux buscarv'!J$1,FALSE)</f>
        <v xml:space="preserve">COMUNA 4 </v>
      </c>
      <c r="K2747" s="61" t="str">
        <f>VLOOKUP(Tabla14[[#This Row],[id]],Tabla2[],'aux buscarv'!K$1,FALSE)</f>
        <v>BARRACAS VILLA 2124</v>
      </c>
      <c r="L2747" s="61">
        <f>VLOOKUP(Tabla14[[#This Row],[id]],Tabla2[],'aux buscarv'!L$1,FALSE)</f>
        <v>0</v>
      </c>
      <c r="M2747" s="61" t="str">
        <f>VLOOKUP(Tabla14[[#This Row],[id]],Tabla2[],'aux buscarv'!M$1,FALSE)</f>
        <v>AGUSTIN MAGALDI Y CAMINO DE SIRGA</v>
      </c>
      <c r="N2747" s="62" t="str">
        <f>VLOOKUP(Tabla14[[#This Row],[id]],Tabla2[],'aux buscarv'!N$1,FALSE)</f>
        <v>https://goo.gl/maps/UbeXEBYMZ1grnzZJA</v>
      </c>
      <c r="O2747" t="s">
        <v>109</v>
      </c>
      <c r="P2747" t="s">
        <v>110</v>
      </c>
      <c r="Q2747" t="s">
        <v>111</v>
      </c>
      <c r="R2747">
        <v>13</v>
      </c>
    </row>
    <row r="2748" spans="1:18" x14ac:dyDescent="0.25">
      <c r="A2748" t="s">
        <v>1403</v>
      </c>
      <c r="B2748" s="46">
        <f>VLOOKUP(Tabla14[[#This Row],[id]],Tabla2[],'aux buscarv'!B$1,FALSE)</f>
        <v>45068</v>
      </c>
      <c r="C2748" s="61">
        <f>VLOOKUP(Tabla14[[#This Row],[id]],Tabla2[],'aux buscarv'!C$1,FALSE)</f>
        <v>22</v>
      </c>
      <c r="D2748" s="61">
        <f>VLOOKUP(Tabla14[[#This Row],[id]],Tabla2[],'aux buscarv'!D$1,FALSE)</f>
        <v>5</v>
      </c>
      <c r="E2748" s="61">
        <f>VLOOKUP(Tabla14[[#This Row],[id]],Tabla2[],'aux buscarv'!E$1,FALSE)</f>
        <v>2023</v>
      </c>
      <c r="F2748" s="61">
        <f>VLOOKUP(Tabla14[[#This Row],[id]],Tabla2[],'aux buscarv'!F$1,FALSE)</f>
        <v>22</v>
      </c>
      <c r="G2748" s="61" t="str">
        <f>VLOOKUP(Tabla14[[#This Row],[id]],Tabla2[],'aux buscarv'!G$1,FALSE)</f>
        <v>ESTAR</v>
      </c>
      <c r="H2748" s="61" t="str">
        <f>VLOOKUP(Tabla14[[#This Row],[id]],Tabla2[],'aux buscarv'!H$1,FALSE)</f>
        <v>CABA</v>
      </c>
      <c r="I2748" s="61">
        <f>VLOOKUP(Tabla14[[#This Row],[id]],Tabla2[],'aux buscarv'!I$1,FALSE)</f>
        <v>127</v>
      </c>
      <c r="J2748" s="61" t="str">
        <f>VLOOKUP(Tabla14[[#This Row],[id]],Tabla2[],'aux buscarv'!J$1,FALSE)</f>
        <v xml:space="preserve">COMUNA 4 </v>
      </c>
      <c r="K2748" s="61" t="str">
        <f>VLOOKUP(Tabla14[[#This Row],[id]],Tabla2[],'aux buscarv'!K$1,FALSE)</f>
        <v>BARRACAS VILLA 2124</v>
      </c>
      <c r="L2748" s="61">
        <f>VLOOKUP(Tabla14[[#This Row],[id]],Tabla2[],'aux buscarv'!L$1,FALSE)</f>
        <v>0</v>
      </c>
      <c r="M2748" s="61" t="str">
        <f>VLOOKUP(Tabla14[[#This Row],[id]],Tabla2[],'aux buscarv'!M$1,FALSE)</f>
        <v>AGUSTIN MAGALDI Y CAMINO DE SIRGA</v>
      </c>
      <c r="N2748" s="62" t="str">
        <f>VLOOKUP(Tabla14[[#This Row],[id]],Tabla2[],'aux buscarv'!N$1,FALSE)</f>
        <v>https://goo.gl/maps/UbeXEBYMZ1grnzZJA</v>
      </c>
      <c r="O2748" t="s">
        <v>109</v>
      </c>
      <c r="P2748" t="s">
        <v>110</v>
      </c>
      <c r="Q2748" t="s">
        <v>112</v>
      </c>
      <c r="R2748">
        <v>22</v>
      </c>
    </row>
    <row r="2749" spans="1:18" x14ac:dyDescent="0.25">
      <c r="A2749" t="s">
        <v>1403</v>
      </c>
      <c r="B2749" s="46">
        <f>VLOOKUP(Tabla14[[#This Row],[id]],Tabla2[],'aux buscarv'!B$1,FALSE)</f>
        <v>45068</v>
      </c>
      <c r="C2749" s="61">
        <f>VLOOKUP(Tabla14[[#This Row],[id]],Tabla2[],'aux buscarv'!C$1,FALSE)</f>
        <v>22</v>
      </c>
      <c r="D2749" s="61">
        <f>VLOOKUP(Tabla14[[#This Row],[id]],Tabla2[],'aux buscarv'!D$1,FALSE)</f>
        <v>5</v>
      </c>
      <c r="E2749" s="61">
        <f>VLOOKUP(Tabla14[[#This Row],[id]],Tabla2[],'aux buscarv'!E$1,FALSE)</f>
        <v>2023</v>
      </c>
      <c r="F2749" s="61">
        <f>VLOOKUP(Tabla14[[#This Row],[id]],Tabla2[],'aux buscarv'!F$1,FALSE)</f>
        <v>22</v>
      </c>
      <c r="G2749" s="61" t="str">
        <f>VLOOKUP(Tabla14[[#This Row],[id]],Tabla2[],'aux buscarv'!G$1,FALSE)</f>
        <v>ESTAR</v>
      </c>
      <c r="H2749" s="61" t="str">
        <f>VLOOKUP(Tabla14[[#This Row],[id]],Tabla2[],'aux buscarv'!H$1,FALSE)</f>
        <v>CABA</v>
      </c>
      <c r="I2749" s="61">
        <f>VLOOKUP(Tabla14[[#This Row],[id]],Tabla2[],'aux buscarv'!I$1,FALSE)</f>
        <v>127</v>
      </c>
      <c r="J2749" s="61" t="str">
        <f>VLOOKUP(Tabla14[[#This Row],[id]],Tabla2[],'aux buscarv'!J$1,FALSE)</f>
        <v xml:space="preserve">COMUNA 4 </v>
      </c>
      <c r="K2749" s="61" t="str">
        <f>VLOOKUP(Tabla14[[#This Row],[id]],Tabla2[],'aux buscarv'!K$1,FALSE)</f>
        <v>BARRACAS VILLA 2124</v>
      </c>
      <c r="L2749" s="61">
        <f>VLOOKUP(Tabla14[[#This Row],[id]],Tabla2[],'aux buscarv'!L$1,FALSE)</f>
        <v>0</v>
      </c>
      <c r="M2749" s="61" t="str">
        <f>VLOOKUP(Tabla14[[#This Row],[id]],Tabla2[],'aux buscarv'!M$1,FALSE)</f>
        <v>AGUSTIN MAGALDI Y CAMINO DE SIRGA</v>
      </c>
      <c r="N2749" s="62" t="str">
        <f>VLOOKUP(Tabla14[[#This Row],[id]],Tabla2[],'aux buscarv'!N$1,FALSE)</f>
        <v>https://goo.gl/maps/UbeXEBYMZ1grnzZJA</v>
      </c>
      <c r="O2749" t="s">
        <v>109</v>
      </c>
      <c r="P2749" t="s">
        <v>113</v>
      </c>
      <c r="Q2749" t="s">
        <v>112</v>
      </c>
      <c r="R2749">
        <v>5</v>
      </c>
    </row>
    <row r="2750" spans="1:18" x14ac:dyDescent="0.25">
      <c r="A2750" t="s">
        <v>1403</v>
      </c>
      <c r="B2750" s="46">
        <f>VLOOKUP(Tabla14[[#This Row],[id]],Tabla2[],'aux buscarv'!B$1,FALSE)</f>
        <v>45068</v>
      </c>
      <c r="C2750" s="61">
        <f>VLOOKUP(Tabla14[[#This Row],[id]],Tabla2[],'aux buscarv'!C$1,FALSE)</f>
        <v>22</v>
      </c>
      <c r="D2750" s="61">
        <f>VLOOKUP(Tabla14[[#This Row],[id]],Tabla2[],'aux buscarv'!D$1,FALSE)</f>
        <v>5</v>
      </c>
      <c r="E2750" s="61">
        <f>VLOOKUP(Tabla14[[#This Row],[id]],Tabla2[],'aux buscarv'!E$1,FALSE)</f>
        <v>2023</v>
      </c>
      <c r="F2750" s="61">
        <f>VLOOKUP(Tabla14[[#This Row],[id]],Tabla2[],'aux buscarv'!F$1,FALSE)</f>
        <v>22</v>
      </c>
      <c r="G2750" s="61" t="str">
        <f>VLOOKUP(Tabla14[[#This Row],[id]],Tabla2[],'aux buscarv'!G$1,FALSE)</f>
        <v>ESTAR</v>
      </c>
      <c r="H2750" s="61" t="str">
        <f>VLOOKUP(Tabla14[[#This Row],[id]],Tabla2[],'aux buscarv'!H$1,FALSE)</f>
        <v>CABA</v>
      </c>
      <c r="I2750" s="61">
        <f>VLOOKUP(Tabla14[[#This Row],[id]],Tabla2[],'aux buscarv'!I$1,FALSE)</f>
        <v>127</v>
      </c>
      <c r="J2750" s="61" t="str">
        <f>VLOOKUP(Tabla14[[#This Row],[id]],Tabla2[],'aux buscarv'!J$1,FALSE)</f>
        <v xml:space="preserve">COMUNA 4 </v>
      </c>
      <c r="K2750" s="61" t="str">
        <f>VLOOKUP(Tabla14[[#This Row],[id]],Tabla2[],'aux buscarv'!K$1,FALSE)</f>
        <v>BARRACAS VILLA 2124</v>
      </c>
      <c r="L2750" s="61">
        <f>VLOOKUP(Tabla14[[#This Row],[id]],Tabla2[],'aux buscarv'!L$1,FALSE)</f>
        <v>0</v>
      </c>
      <c r="M2750" s="61" t="str">
        <f>VLOOKUP(Tabla14[[#This Row],[id]],Tabla2[],'aux buscarv'!M$1,FALSE)</f>
        <v>AGUSTIN MAGALDI Y CAMINO DE SIRGA</v>
      </c>
      <c r="N2750" s="62" t="str">
        <f>VLOOKUP(Tabla14[[#This Row],[id]],Tabla2[],'aux buscarv'!N$1,FALSE)</f>
        <v>https://goo.gl/maps/UbeXEBYMZ1grnzZJA</v>
      </c>
      <c r="O2750" t="s">
        <v>114</v>
      </c>
      <c r="P2750" t="s">
        <v>115</v>
      </c>
      <c r="Q2750" t="s">
        <v>111</v>
      </c>
      <c r="R2750">
        <v>11</v>
      </c>
    </row>
    <row r="2751" spans="1:18" x14ac:dyDescent="0.25">
      <c r="A2751" t="s">
        <v>1378</v>
      </c>
      <c r="B2751" s="46">
        <f>VLOOKUP(Tabla14[[#This Row],[id]],Tabla2[],'aux buscarv'!B$1,FALSE)</f>
        <v>45065</v>
      </c>
      <c r="C2751" s="61">
        <f>VLOOKUP(Tabla14[[#This Row],[id]],Tabla2[],'aux buscarv'!C$1,FALSE)</f>
        <v>19</v>
      </c>
      <c r="D2751" s="61">
        <f>VLOOKUP(Tabla14[[#This Row],[id]],Tabla2[],'aux buscarv'!D$1,FALSE)</f>
        <v>5</v>
      </c>
      <c r="E2751" s="61">
        <f>VLOOKUP(Tabla14[[#This Row],[id]],Tabla2[],'aux buscarv'!E$1,FALSE)</f>
        <v>2023</v>
      </c>
      <c r="F2751" s="61">
        <f>VLOOKUP(Tabla14[[#This Row],[id]],Tabla2[],'aux buscarv'!F$1,FALSE)</f>
        <v>21</v>
      </c>
      <c r="G2751" s="61" t="str">
        <f>VLOOKUP(Tabla14[[#This Row],[id]],Tabla2[],'aux buscarv'!G$1,FALSE)</f>
        <v>DAPPTE</v>
      </c>
      <c r="H2751" s="61" t="str">
        <f>VLOOKUP(Tabla14[[#This Row],[id]],Tabla2[],'aux buscarv'!H$1,FALSE)</f>
        <v>CABA</v>
      </c>
      <c r="I2751" s="61">
        <f>VLOOKUP(Tabla14[[#This Row],[id]],Tabla2[],'aux buscarv'!I$1,FALSE)</f>
        <v>124</v>
      </c>
      <c r="J2751" s="61" t="str">
        <f>VLOOKUP(Tabla14[[#This Row],[id]],Tabla2[],'aux buscarv'!J$1,FALSE)</f>
        <v>COMUNA 1</v>
      </c>
      <c r="K2751" s="61" t="str">
        <f>VLOOKUP(Tabla14[[#This Row],[id]],Tabla2[],'aux buscarv'!K$1,FALSE)</f>
        <v>MONSERRAT</v>
      </c>
      <c r="L2751" s="61" t="str">
        <f>VLOOKUP(Tabla14[[#This Row],[id]],Tabla2[],'aux buscarv'!L$1,FALSE)</f>
        <v>JEFATURA DE GABINETE</v>
      </c>
      <c r="M2751" s="61" t="str">
        <f>VLOOKUP(Tabla14[[#This Row],[id]],Tabla2[],'aux buscarv'!M$1,FALSE)</f>
        <v>AV GRAL J A ROCA 782</v>
      </c>
      <c r="N2751" s="62" t="str">
        <f>VLOOKUP(Tabla14[[#This Row],[id]],Tabla2[],'aux buscarv'!N$1,FALSE)</f>
        <v>https://goo.gl/maps/avpYtwfJVVB3iHJ37</v>
      </c>
      <c r="O2751" t="s">
        <v>109</v>
      </c>
      <c r="P2751" t="s">
        <v>110</v>
      </c>
      <c r="Q2751" t="s">
        <v>111</v>
      </c>
      <c r="R2751">
        <v>95</v>
      </c>
    </row>
    <row r="2752" spans="1:18" x14ac:dyDescent="0.25">
      <c r="A2752" t="s">
        <v>1378</v>
      </c>
      <c r="B2752" s="46">
        <f>VLOOKUP(Tabla14[[#This Row],[id]],Tabla2[],'aux buscarv'!B$1,FALSE)</f>
        <v>45065</v>
      </c>
      <c r="C2752" s="61">
        <f>VLOOKUP(Tabla14[[#This Row],[id]],Tabla2[],'aux buscarv'!C$1,FALSE)</f>
        <v>19</v>
      </c>
      <c r="D2752" s="61">
        <f>VLOOKUP(Tabla14[[#This Row],[id]],Tabla2[],'aux buscarv'!D$1,FALSE)</f>
        <v>5</v>
      </c>
      <c r="E2752" s="61">
        <f>VLOOKUP(Tabla14[[#This Row],[id]],Tabla2[],'aux buscarv'!E$1,FALSE)</f>
        <v>2023</v>
      </c>
      <c r="F2752" s="61">
        <f>VLOOKUP(Tabla14[[#This Row],[id]],Tabla2[],'aux buscarv'!F$1,FALSE)</f>
        <v>21</v>
      </c>
      <c r="G2752" s="61" t="str">
        <f>VLOOKUP(Tabla14[[#This Row],[id]],Tabla2[],'aux buscarv'!G$1,FALSE)</f>
        <v>DAPPTE</v>
      </c>
      <c r="H2752" s="61" t="str">
        <f>VLOOKUP(Tabla14[[#This Row],[id]],Tabla2[],'aux buscarv'!H$1,FALSE)</f>
        <v>CABA</v>
      </c>
      <c r="I2752" s="61">
        <f>VLOOKUP(Tabla14[[#This Row],[id]],Tabla2[],'aux buscarv'!I$1,FALSE)</f>
        <v>124</v>
      </c>
      <c r="J2752" s="61" t="str">
        <f>VLOOKUP(Tabla14[[#This Row],[id]],Tabla2[],'aux buscarv'!J$1,FALSE)</f>
        <v>COMUNA 1</v>
      </c>
      <c r="K2752" s="61" t="str">
        <f>VLOOKUP(Tabla14[[#This Row],[id]],Tabla2[],'aux buscarv'!K$1,FALSE)</f>
        <v>MONSERRAT</v>
      </c>
      <c r="L2752" s="61" t="str">
        <f>VLOOKUP(Tabla14[[#This Row],[id]],Tabla2[],'aux buscarv'!L$1,FALSE)</f>
        <v>JEFATURA DE GABINETE</v>
      </c>
      <c r="M2752" s="61" t="str">
        <f>VLOOKUP(Tabla14[[#This Row],[id]],Tabla2[],'aux buscarv'!M$1,FALSE)</f>
        <v>AV GRAL J A ROCA 782</v>
      </c>
      <c r="N2752" s="62" t="str">
        <f>VLOOKUP(Tabla14[[#This Row],[id]],Tabla2[],'aux buscarv'!N$1,FALSE)</f>
        <v>https://goo.gl/maps/avpYtwfJVVB3iHJ37</v>
      </c>
      <c r="O2752" t="s">
        <v>109</v>
      </c>
      <c r="P2752" t="s">
        <v>110</v>
      </c>
      <c r="Q2752" t="s">
        <v>112</v>
      </c>
      <c r="R2752">
        <v>187</v>
      </c>
    </row>
    <row r="2753" spans="1:18" x14ac:dyDescent="0.25">
      <c r="A2753" t="s">
        <v>1378</v>
      </c>
      <c r="B2753" s="46">
        <f>VLOOKUP(Tabla14[[#This Row],[id]],Tabla2[],'aux buscarv'!B$1,FALSE)</f>
        <v>45065</v>
      </c>
      <c r="C2753" s="61">
        <f>VLOOKUP(Tabla14[[#This Row],[id]],Tabla2[],'aux buscarv'!C$1,FALSE)</f>
        <v>19</v>
      </c>
      <c r="D2753" s="61">
        <f>VLOOKUP(Tabla14[[#This Row],[id]],Tabla2[],'aux buscarv'!D$1,FALSE)</f>
        <v>5</v>
      </c>
      <c r="E2753" s="61">
        <f>VLOOKUP(Tabla14[[#This Row],[id]],Tabla2[],'aux buscarv'!E$1,FALSE)</f>
        <v>2023</v>
      </c>
      <c r="F2753" s="61">
        <f>VLOOKUP(Tabla14[[#This Row],[id]],Tabla2[],'aux buscarv'!F$1,FALSE)</f>
        <v>21</v>
      </c>
      <c r="G2753" s="61" t="str">
        <f>VLOOKUP(Tabla14[[#This Row],[id]],Tabla2[],'aux buscarv'!G$1,FALSE)</f>
        <v>DAPPTE</v>
      </c>
      <c r="H2753" s="61" t="str">
        <f>VLOOKUP(Tabla14[[#This Row],[id]],Tabla2[],'aux buscarv'!H$1,FALSE)</f>
        <v>CABA</v>
      </c>
      <c r="I2753" s="61">
        <f>VLOOKUP(Tabla14[[#This Row],[id]],Tabla2[],'aux buscarv'!I$1,FALSE)</f>
        <v>124</v>
      </c>
      <c r="J2753" s="61" t="str">
        <f>VLOOKUP(Tabla14[[#This Row],[id]],Tabla2[],'aux buscarv'!J$1,FALSE)</f>
        <v>COMUNA 1</v>
      </c>
      <c r="K2753" s="61" t="str">
        <f>VLOOKUP(Tabla14[[#This Row],[id]],Tabla2[],'aux buscarv'!K$1,FALSE)</f>
        <v>MONSERRAT</v>
      </c>
      <c r="L2753" s="61" t="str">
        <f>VLOOKUP(Tabla14[[#This Row],[id]],Tabla2[],'aux buscarv'!L$1,FALSE)</f>
        <v>JEFATURA DE GABINETE</v>
      </c>
      <c r="M2753" s="61" t="str">
        <f>VLOOKUP(Tabla14[[#This Row],[id]],Tabla2[],'aux buscarv'!M$1,FALSE)</f>
        <v>AV GRAL J A ROCA 782</v>
      </c>
      <c r="N2753" s="62" t="str">
        <f>VLOOKUP(Tabla14[[#This Row],[id]],Tabla2[],'aux buscarv'!N$1,FALSE)</f>
        <v>https://goo.gl/maps/avpYtwfJVVB3iHJ37</v>
      </c>
      <c r="O2753" t="s">
        <v>109</v>
      </c>
      <c r="P2753" t="s">
        <v>110</v>
      </c>
      <c r="Q2753" t="s">
        <v>120</v>
      </c>
      <c r="R2753">
        <v>5</v>
      </c>
    </row>
    <row r="2754" spans="1:18" x14ac:dyDescent="0.25">
      <c r="A2754" t="s">
        <v>1378</v>
      </c>
      <c r="B2754" s="46">
        <f>VLOOKUP(Tabla14[[#This Row],[id]],Tabla2[],'aux buscarv'!B$1,FALSE)</f>
        <v>45065</v>
      </c>
      <c r="C2754" s="61">
        <f>VLOOKUP(Tabla14[[#This Row],[id]],Tabla2[],'aux buscarv'!C$1,FALSE)</f>
        <v>19</v>
      </c>
      <c r="D2754" s="61">
        <f>VLOOKUP(Tabla14[[#This Row],[id]],Tabla2[],'aux buscarv'!D$1,FALSE)</f>
        <v>5</v>
      </c>
      <c r="E2754" s="61">
        <f>VLOOKUP(Tabla14[[#This Row],[id]],Tabla2[],'aux buscarv'!E$1,FALSE)</f>
        <v>2023</v>
      </c>
      <c r="F2754" s="61">
        <f>VLOOKUP(Tabla14[[#This Row],[id]],Tabla2[],'aux buscarv'!F$1,FALSE)</f>
        <v>21</v>
      </c>
      <c r="G2754" s="61" t="str">
        <f>VLOOKUP(Tabla14[[#This Row],[id]],Tabla2[],'aux buscarv'!G$1,FALSE)</f>
        <v>DAPPTE</v>
      </c>
      <c r="H2754" s="61" t="str">
        <f>VLOOKUP(Tabla14[[#This Row],[id]],Tabla2[],'aux buscarv'!H$1,FALSE)</f>
        <v>CABA</v>
      </c>
      <c r="I2754" s="61">
        <f>VLOOKUP(Tabla14[[#This Row],[id]],Tabla2[],'aux buscarv'!I$1,FALSE)</f>
        <v>124</v>
      </c>
      <c r="J2754" s="61" t="str">
        <f>VLOOKUP(Tabla14[[#This Row],[id]],Tabla2[],'aux buscarv'!J$1,FALSE)</f>
        <v>COMUNA 1</v>
      </c>
      <c r="K2754" s="61" t="str">
        <f>VLOOKUP(Tabla14[[#This Row],[id]],Tabla2[],'aux buscarv'!K$1,FALSE)</f>
        <v>MONSERRAT</v>
      </c>
      <c r="L2754" s="61" t="str">
        <f>VLOOKUP(Tabla14[[#This Row],[id]],Tabla2[],'aux buscarv'!L$1,FALSE)</f>
        <v>JEFATURA DE GABINETE</v>
      </c>
      <c r="M2754" s="61" t="str">
        <f>VLOOKUP(Tabla14[[#This Row],[id]],Tabla2[],'aux buscarv'!M$1,FALSE)</f>
        <v>AV GRAL J A ROCA 782</v>
      </c>
      <c r="N2754" s="62" t="str">
        <f>VLOOKUP(Tabla14[[#This Row],[id]],Tabla2[],'aux buscarv'!N$1,FALSE)</f>
        <v>https://goo.gl/maps/avpYtwfJVVB3iHJ37</v>
      </c>
      <c r="O2754" t="s">
        <v>109</v>
      </c>
      <c r="P2754" t="s">
        <v>113</v>
      </c>
      <c r="Q2754" t="s">
        <v>112</v>
      </c>
      <c r="R2754">
        <v>47</v>
      </c>
    </row>
    <row r="2755" spans="1:18" x14ac:dyDescent="0.25">
      <c r="A2755" t="s">
        <v>1430</v>
      </c>
      <c r="B2755" s="46">
        <f>VLOOKUP(Tabla14[[#This Row],[id]],Tabla2[],'aux buscarv'!B$1,FALSE)</f>
        <v>45069</v>
      </c>
      <c r="C2755" s="61">
        <f>VLOOKUP(Tabla14[[#This Row],[id]],Tabla2[],'aux buscarv'!C$1,FALSE)</f>
        <v>23</v>
      </c>
      <c r="D2755" s="61">
        <f>VLOOKUP(Tabla14[[#This Row],[id]],Tabla2[],'aux buscarv'!D$1,FALSE)</f>
        <v>5</v>
      </c>
      <c r="E2755" s="61">
        <f>VLOOKUP(Tabla14[[#This Row],[id]],Tabla2[],'aux buscarv'!E$1,FALSE)</f>
        <v>2023</v>
      </c>
      <c r="F2755" s="61">
        <f>VLOOKUP(Tabla14[[#This Row],[id]],Tabla2[],'aux buscarv'!F$1,FALSE)</f>
        <v>22</v>
      </c>
      <c r="G2755" s="61" t="str">
        <f>VLOOKUP(Tabla14[[#This Row],[id]],Tabla2[],'aux buscarv'!G$1,FALSE)</f>
        <v>DAPPTE</v>
      </c>
      <c r="H2755" s="61" t="str">
        <f>VLOOKUP(Tabla14[[#This Row],[id]],Tabla2[],'aux buscarv'!H$1,FALSE)</f>
        <v>CABA</v>
      </c>
      <c r="I2755" s="61">
        <f>VLOOKUP(Tabla14[[#This Row],[id]],Tabla2[],'aux buscarv'!I$1,FALSE)</f>
        <v>132</v>
      </c>
      <c r="J2755" s="61" t="str">
        <f>VLOOKUP(Tabla14[[#This Row],[id]],Tabla2[],'aux buscarv'!J$1,FALSE)</f>
        <v>COMUNA 1</v>
      </c>
      <c r="K2755" s="61" t="str">
        <f>VLOOKUP(Tabla14[[#This Row],[id]],Tabla2[],'aux buscarv'!K$1,FALSE)</f>
        <v>MONSERRAT</v>
      </c>
      <c r="L2755" s="61" t="str">
        <f>VLOOKUP(Tabla14[[#This Row],[id]],Tabla2[],'aux buscarv'!L$1,FALSE)</f>
        <v>DEFENSORIA DEL PUEBLO</v>
      </c>
      <c r="M2755" s="61" t="str">
        <f>VLOOKUP(Tabla14[[#This Row],[id]],Tabla2[],'aux buscarv'!M$1,FALSE)</f>
        <v>VENEZUELA 538</v>
      </c>
      <c r="N2755" s="62" t="str">
        <f>VLOOKUP(Tabla14[[#This Row],[id]],Tabla2[],'aux buscarv'!N$1,FALSE)</f>
        <v>https://goo.gl/maps/R9A8THHzDt1VRW5F7?coh=178572&amp;entry=tt</v>
      </c>
      <c r="O2755" t="s">
        <v>109</v>
      </c>
      <c r="P2755" t="s">
        <v>110</v>
      </c>
      <c r="Q2755" t="s">
        <v>111</v>
      </c>
      <c r="R2755">
        <v>98</v>
      </c>
    </row>
    <row r="2756" spans="1:18" x14ac:dyDescent="0.25">
      <c r="A2756" t="s">
        <v>1430</v>
      </c>
      <c r="B2756" s="46">
        <f>VLOOKUP(Tabla14[[#This Row],[id]],Tabla2[],'aux buscarv'!B$1,FALSE)</f>
        <v>45069</v>
      </c>
      <c r="C2756" s="61">
        <f>VLOOKUP(Tabla14[[#This Row],[id]],Tabla2[],'aux buscarv'!C$1,FALSE)</f>
        <v>23</v>
      </c>
      <c r="D2756" s="61">
        <f>VLOOKUP(Tabla14[[#This Row],[id]],Tabla2[],'aux buscarv'!D$1,FALSE)</f>
        <v>5</v>
      </c>
      <c r="E2756" s="61">
        <f>VLOOKUP(Tabla14[[#This Row],[id]],Tabla2[],'aux buscarv'!E$1,FALSE)</f>
        <v>2023</v>
      </c>
      <c r="F2756" s="61">
        <f>VLOOKUP(Tabla14[[#This Row],[id]],Tabla2[],'aux buscarv'!F$1,FALSE)</f>
        <v>22</v>
      </c>
      <c r="G2756" s="61" t="str">
        <f>VLOOKUP(Tabla14[[#This Row],[id]],Tabla2[],'aux buscarv'!G$1,FALSE)</f>
        <v>DAPPTE</v>
      </c>
      <c r="H2756" s="61" t="str">
        <f>VLOOKUP(Tabla14[[#This Row],[id]],Tabla2[],'aux buscarv'!H$1,FALSE)</f>
        <v>CABA</v>
      </c>
      <c r="I2756" s="61">
        <f>VLOOKUP(Tabla14[[#This Row],[id]],Tabla2[],'aux buscarv'!I$1,FALSE)</f>
        <v>132</v>
      </c>
      <c r="J2756" s="61" t="str">
        <f>VLOOKUP(Tabla14[[#This Row],[id]],Tabla2[],'aux buscarv'!J$1,FALSE)</f>
        <v>COMUNA 1</v>
      </c>
      <c r="K2756" s="61" t="str">
        <f>VLOOKUP(Tabla14[[#This Row],[id]],Tabla2[],'aux buscarv'!K$1,FALSE)</f>
        <v>MONSERRAT</v>
      </c>
      <c r="L2756" s="61" t="str">
        <f>VLOOKUP(Tabla14[[#This Row],[id]],Tabla2[],'aux buscarv'!L$1,FALSE)</f>
        <v>DEFENSORIA DEL PUEBLO</v>
      </c>
      <c r="M2756" s="61" t="str">
        <f>VLOOKUP(Tabla14[[#This Row],[id]],Tabla2[],'aux buscarv'!M$1,FALSE)</f>
        <v>VENEZUELA 538</v>
      </c>
      <c r="N2756" s="62" t="str">
        <f>VLOOKUP(Tabla14[[#This Row],[id]],Tabla2[],'aux buscarv'!N$1,FALSE)</f>
        <v>https://goo.gl/maps/R9A8THHzDt1VRW5F7?coh=178572&amp;entry=tt</v>
      </c>
      <c r="O2756" t="s">
        <v>109</v>
      </c>
      <c r="P2756" t="s">
        <v>110</v>
      </c>
      <c r="Q2756" t="s">
        <v>112</v>
      </c>
      <c r="R2756">
        <v>22500</v>
      </c>
    </row>
    <row r="2757" spans="1:18" x14ac:dyDescent="0.25">
      <c r="A2757" t="s">
        <v>1430</v>
      </c>
      <c r="B2757" s="46">
        <f>VLOOKUP(Tabla14[[#This Row],[id]],Tabla2[],'aux buscarv'!B$1,FALSE)</f>
        <v>45069</v>
      </c>
      <c r="C2757" s="61">
        <f>VLOOKUP(Tabla14[[#This Row],[id]],Tabla2[],'aux buscarv'!C$1,FALSE)</f>
        <v>23</v>
      </c>
      <c r="D2757" s="61">
        <f>VLOOKUP(Tabla14[[#This Row],[id]],Tabla2[],'aux buscarv'!D$1,FALSE)</f>
        <v>5</v>
      </c>
      <c r="E2757" s="61">
        <f>VLOOKUP(Tabla14[[#This Row],[id]],Tabla2[],'aux buscarv'!E$1,FALSE)</f>
        <v>2023</v>
      </c>
      <c r="F2757" s="61">
        <f>VLOOKUP(Tabla14[[#This Row],[id]],Tabla2[],'aux buscarv'!F$1,FALSE)</f>
        <v>22</v>
      </c>
      <c r="G2757" s="61" t="str">
        <f>VLOOKUP(Tabla14[[#This Row],[id]],Tabla2[],'aux buscarv'!G$1,FALSE)</f>
        <v>DAPPTE</v>
      </c>
      <c r="H2757" s="61" t="str">
        <f>VLOOKUP(Tabla14[[#This Row],[id]],Tabla2[],'aux buscarv'!H$1,FALSE)</f>
        <v>CABA</v>
      </c>
      <c r="I2757" s="61">
        <f>VLOOKUP(Tabla14[[#This Row],[id]],Tabla2[],'aux buscarv'!I$1,FALSE)</f>
        <v>132</v>
      </c>
      <c r="J2757" s="61" t="str">
        <f>VLOOKUP(Tabla14[[#This Row],[id]],Tabla2[],'aux buscarv'!J$1,FALSE)</f>
        <v>COMUNA 1</v>
      </c>
      <c r="K2757" s="61" t="str">
        <f>VLOOKUP(Tabla14[[#This Row],[id]],Tabla2[],'aux buscarv'!K$1,FALSE)</f>
        <v>MONSERRAT</v>
      </c>
      <c r="L2757" s="61" t="str">
        <f>VLOOKUP(Tabla14[[#This Row],[id]],Tabla2[],'aux buscarv'!L$1,FALSE)</f>
        <v>DEFENSORIA DEL PUEBLO</v>
      </c>
      <c r="M2757" s="61" t="str">
        <f>VLOOKUP(Tabla14[[#This Row],[id]],Tabla2[],'aux buscarv'!M$1,FALSE)</f>
        <v>VENEZUELA 538</v>
      </c>
      <c r="N2757" s="62" t="str">
        <f>VLOOKUP(Tabla14[[#This Row],[id]],Tabla2[],'aux buscarv'!N$1,FALSE)</f>
        <v>https://goo.gl/maps/R9A8THHzDt1VRW5F7?coh=178572&amp;entry=tt</v>
      </c>
      <c r="O2757" t="s">
        <v>109</v>
      </c>
      <c r="P2757" t="s">
        <v>113</v>
      </c>
      <c r="Q2757" t="s">
        <v>112</v>
      </c>
      <c r="R2757">
        <v>17</v>
      </c>
    </row>
    <row r="2758" spans="1:18" x14ac:dyDescent="0.25">
      <c r="A2758" t="s">
        <v>1409</v>
      </c>
      <c r="B2758" s="46">
        <f>VLOOKUP(Tabla14[[#This Row],[id]],Tabla2[],'aux buscarv'!B$1,FALSE)</f>
        <v>45069</v>
      </c>
      <c r="C2758" s="61">
        <f>VLOOKUP(Tabla14[[#This Row],[id]],Tabla2[],'aux buscarv'!C$1,FALSE)</f>
        <v>23</v>
      </c>
      <c r="D2758" s="61">
        <f>VLOOKUP(Tabla14[[#This Row],[id]],Tabla2[],'aux buscarv'!D$1,FALSE)</f>
        <v>5</v>
      </c>
      <c r="E2758" s="61">
        <f>VLOOKUP(Tabla14[[#This Row],[id]],Tabla2[],'aux buscarv'!E$1,FALSE)</f>
        <v>2023</v>
      </c>
      <c r="F2758" s="61">
        <f>VLOOKUP(Tabla14[[#This Row],[id]],Tabla2[],'aux buscarv'!F$1,FALSE)</f>
        <v>22</v>
      </c>
      <c r="G2758" s="61" t="str">
        <f>VLOOKUP(Tabla14[[#This Row],[id]],Tabla2[],'aux buscarv'!G$1,FALSE)</f>
        <v>ESTAR</v>
      </c>
      <c r="H2758" s="61" t="str">
        <f>VLOOKUP(Tabla14[[#This Row],[id]],Tabla2[],'aux buscarv'!H$1,FALSE)</f>
        <v>CABA</v>
      </c>
      <c r="I2758" s="61">
        <f>VLOOKUP(Tabla14[[#This Row],[id]],Tabla2[],'aux buscarv'!I$1,FALSE)</f>
        <v>127</v>
      </c>
      <c r="J2758" s="61" t="str">
        <f>VLOOKUP(Tabla14[[#This Row],[id]],Tabla2[],'aux buscarv'!J$1,FALSE)</f>
        <v xml:space="preserve">COMUNA 4 </v>
      </c>
      <c r="K2758" s="61" t="str">
        <f>VLOOKUP(Tabla14[[#This Row],[id]],Tabla2[],'aux buscarv'!K$1,FALSE)</f>
        <v>BARRACAS VILLA 2124</v>
      </c>
      <c r="L2758" s="61">
        <f>VLOOKUP(Tabla14[[#This Row],[id]],Tabla2[],'aux buscarv'!L$1,FALSE)</f>
        <v>0</v>
      </c>
      <c r="M2758" s="61" t="str">
        <f>VLOOKUP(Tabla14[[#This Row],[id]],Tabla2[],'aux buscarv'!M$1,FALSE)</f>
        <v>AGUSTIN MAGALDI Y CAMINO DE SIRGA</v>
      </c>
      <c r="N2758" s="62" t="str">
        <f>VLOOKUP(Tabla14[[#This Row],[id]],Tabla2[],'aux buscarv'!N$1,FALSE)</f>
        <v>https://goo.gl/maps/UbeXEBYMZ1grnzZJA</v>
      </c>
      <c r="O2758" t="s">
        <v>109</v>
      </c>
      <c r="P2758" t="s">
        <v>110</v>
      </c>
      <c r="Q2758" t="s">
        <v>111</v>
      </c>
      <c r="R2758">
        <v>30</v>
      </c>
    </row>
    <row r="2759" spans="1:18" x14ac:dyDescent="0.25">
      <c r="A2759" t="s">
        <v>1409</v>
      </c>
      <c r="B2759" s="46">
        <f>VLOOKUP(Tabla14[[#This Row],[id]],Tabla2[],'aux buscarv'!B$1,FALSE)</f>
        <v>45069</v>
      </c>
      <c r="C2759" s="61">
        <f>VLOOKUP(Tabla14[[#This Row],[id]],Tabla2[],'aux buscarv'!C$1,FALSE)</f>
        <v>23</v>
      </c>
      <c r="D2759" s="61">
        <f>VLOOKUP(Tabla14[[#This Row],[id]],Tabla2[],'aux buscarv'!D$1,FALSE)</f>
        <v>5</v>
      </c>
      <c r="E2759" s="61">
        <f>VLOOKUP(Tabla14[[#This Row],[id]],Tabla2[],'aux buscarv'!E$1,FALSE)</f>
        <v>2023</v>
      </c>
      <c r="F2759" s="61">
        <f>VLOOKUP(Tabla14[[#This Row],[id]],Tabla2[],'aux buscarv'!F$1,FALSE)</f>
        <v>22</v>
      </c>
      <c r="G2759" s="61" t="str">
        <f>VLOOKUP(Tabla14[[#This Row],[id]],Tabla2[],'aux buscarv'!G$1,FALSE)</f>
        <v>ESTAR</v>
      </c>
      <c r="H2759" s="61" t="str">
        <f>VLOOKUP(Tabla14[[#This Row],[id]],Tabla2[],'aux buscarv'!H$1,FALSE)</f>
        <v>CABA</v>
      </c>
      <c r="I2759" s="61">
        <f>VLOOKUP(Tabla14[[#This Row],[id]],Tabla2[],'aux buscarv'!I$1,FALSE)</f>
        <v>127</v>
      </c>
      <c r="J2759" s="61" t="str">
        <f>VLOOKUP(Tabla14[[#This Row],[id]],Tabla2[],'aux buscarv'!J$1,FALSE)</f>
        <v xml:space="preserve">COMUNA 4 </v>
      </c>
      <c r="K2759" s="61" t="str">
        <f>VLOOKUP(Tabla14[[#This Row],[id]],Tabla2[],'aux buscarv'!K$1,FALSE)</f>
        <v>BARRACAS VILLA 2124</v>
      </c>
      <c r="L2759" s="61">
        <f>VLOOKUP(Tabla14[[#This Row],[id]],Tabla2[],'aux buscarv'!L$1,FALSE)</f>
        <v>0</v>
      </c>
      <c r="M2759" s="61" t="str">
        <f>VLOOKUP(Tabla14[[#This Row],[id]],Tabla2[],'aux buscarv'!M$1,FALSE)</f>
        <v>AGUSTIN MAGALDI Y CAMINO DE SIRGA</v>
      </c>
      <c r="N2759" s="62" t="str">
        <f>VLOOKUP(Tabla14[[#This Row],[id]],Tabla2[],'aux buscarv'!N$1,FALSE)</f>
        <v>https://goo.gl/maps/UbeXEBYMZ1grnzZJA</v>
      </c>
      <c r="O2759" t="s">
        <v>109</v>
      </c>
      <c r="P2759" t="s">
        <v>110</v>
      </c>
      <c r="Q2759" t="s">
        <v>112</v>
      </c>
      <c r="R2759">
        <v>61</v>
      </c>
    </row>
    <row r="2760" spans="1:18" x14ac:dyDescent="0.25">
      <c r="A2760" t="s">
        <v>1409</v>
      </c>
      <c r="B2760" s="46">
        <f>VLOOKUP(Tabla14[[#This Row],[id]],Tabla2[],'aux buscarv'!B$1,FALSE)</f>
        <v>45069</v>
      </c>
      <c r="C2760" s="61">
        <f>VLOOKUP(Tabla14[[#This Row],[id]],Tabla2[],'aux buscarv'!C$1,FALSE)</f>
        <v>23</v>
      </c>
      <c r="D2760" s="61">
        <f>VLOOKUP(Tabla14[[#This Row],[id]],Tabla2[],'aux buscarv'!D$1,FALSE)</f>
        <v>5</v>
      </c>
      <c r="E2760" s="61">
        <f>VLOOKUP(Tabla14[[#This Row],[id]],Tabla2[],'aux buscarv'!E$1,FALSE)</f>
        <v>2023</v>
      </c>
      <c r="F2760" s="61">
        <f>VLOOKUP(Tabla14[[#This Row],[id]],Tabla2[],'aux buscarv'!F$1,FALSE)</f>
        <v>22</v>
      </c>
      <c r="G2760" s="61" t="str">
        <f>VLOOKUP(Tabla14[[#This Row],[id]],Tabla2[],'aux buscarv'!G$1,FALSE)</f>
        <v>ESTAR</v>
      </c>
      <c r="H2760" s="61" t="str">
        <f>VLOOKUP(Tabla14[[#This Row],[id]],Tabla2[],'aux buscarv'!H$1,FALSE)</f>
        <v>CABA</v>
      </c>
      <c r="I2760" s="61">
        <f>VLOOKUP(Tabla14[[#This Row],[id]],Tabla2[],'aux buscarv'!I$1,FALSE)</f>
        <v>127</v>
      </c>
      <c r="J2760" s="61" t="str">
        <f>VLOOKUP(Tabla14[[#This Row],[id]],Tabla2[],'aux buscarv'!J$1,FALSE)</f>
        <v xml:space="preserve">COMUNA 4 </v>
      </c>
      <c r="K2760" s="61" t="str">
        <f>VLOOKUP(Tabla14[[#This Row],[id]],Tabla2[],'aux buscarv'!K$1,FALSE)</f>
        <v>BARRACAS VILLA 2124</v>
      </c>
      <c r="L2760" s="61">
        <f>VLOOKUP(Tabla14[[#This Row],[id]],Tabla2[],'aux buscarv'!L$1,FALSE)</f>
        <v>0</v>
      </c>
      <c r="M2760" s="61" t="str">
        <f>VLOOKUP(Tabla14[[#This Row],[id]],Tabla2[],'aux buscarv'!M$1,FALSE)</f>
        <v>AGUSTIN MAGALDI Y CAMINO DE SIRGA</v>
      </c>
      <c r="N2760" s="62" t="str">
        <f>VLOOKUP(Tabla14[[#This Row],[id]],Tabla2[],'aux buscarv'!N$1,FALSE)</f>
        <v>https://goo.gl/maps/UbeXEBYMZ1grnzZJA</v>
      </c>
      <c r="O2760" t="s">
        <v>109</v>
      </c>
      <c r="P2760" t="s">
        <v>110</v>
      </c>
      <c r="Q2760" t="s">
        <v>120</v>
      </c>
      <c r="R2760">
        <v>8</v>
      </c>
    </row>
    <row r="2761" spans="1:18" x14ac:dyDescent="0.25">
      <c r="A2761" t="s">
        <v>1409</v>
      </c>
      <c r="B2761" s="46">
        <f>VLOOKUP(Tabla14[[#This Row],[id]],Tabla2[],'aux buscarv'!B$1,FALSE)</f>
        <v>45069</v>
      </c>
      <c r="C2761" s="61">
        <f>VLOOKUP(Tabla14[[#This Row],[id]],Tabla2[],'aux buscarv'!C$1,FALSE)</f>
        <v>23</v>
      </c>
      <c r="D2761" s="61">
        <f>VLOOKUP(Tabla14[[#This Row],[id]],Tabla2[],'aux buscarv'!D$1,FALSE)</f>
        <v>5</v>
      </c>
      <c r="E2761" s="61">
        <f>VLOOKUP(Tabla14[[#This Row],[id]],Tabla2[],'aux buscarv'!E$1,FALSE)</f>
        <v>2023</v>
      </c>
      <c r="F2761" s="61">
        <f>VLOOKUP(Tabla14[[#This Row],[id]],Tabla2[],'aux buscarv'!F$1,FALSE)</f>
        <v>22</v>
      </c>
      <c r="G2761" s="61" t="str">
        <f>VLOOKUP(Tabla14[[#This Row],[id]],Tabla2[],'aux buscarv'!G$1,FALSE)</f>
        <v>ESTAR</v>
      </c>
      <c r="H2761" s="61" t="str">
        <f>VLOOKUP(Tabla14[[#This Row],[id]],Tabla2[],'aux buscarv'!H$1,FALSE)</f>
        <v>CABA</v>
      </c>
      <c r="I2761" s="61">
        <f>VLOOKUP(Tabla14[[#This Row],[id]],Tabla2[],'aux buscarv'!I$1,FALSE)</f>
        <v>127</v>
      </c>
      <c r="J2761" s="61" t="str">
        <f>VLOOKUP(Tabla14[[#This Row],[id]],Tabla2[],'aux buscarv'!J$1,FALSE)</f>
        <v xml:space="preserve">COMUNA 4 </v>
      </c>
      <c r="K2761" s="61" t="str">
        <f>VLOOKUP(Tabla14[[#This Row],[id]],Tabla2[],'aux buscarv'!K$1,FALSE)</f>
        <v>BARRACAS VILLA 2124</v>
      </c>
      <c r="L2761" s="61">
        <f>VLOOKUP(Tabla14[[#This Row],[id]],Tabla2[],'aux buscarv'!L$1,FALSE)</f>
        <v>0</v>
      </c>
      <c r="M2761" s="61" t="str">
        <f>VLOOKUP(Tabla14[[#This Row],[id]],Tabla2[],'aux buscarv'!M$1,FALSE)</f>
        <v>AGUSTIN MAGALDI Y CAMINO DE SIRGA</v>
      </c>
      <c r="N2761" s="62" t="str">
        <f>VLOOKUP(Tabla14[[#This Row],[id]],Tabla2[],'aux buscarv'!N$1,FALSE)</f>
        <v>https://goo.gl/maps/UbeXEBYMZ1grnzZJA</v>
      </c>
      <c r="O2761" t="s">
        <v>109</v>
      </c>
      <c r="P2761" t="s">
        <v>110</v>
      </c>
      <c r="Q2761" t="s">
        <v>121</v>
      </c>
      <c r="R2761">
        <v>1</v>
      </c>
    </row>
    <row r="2762" spans="1:18" x14ac:dyDescent="0.25">
      <c r="A2762" t="s">
        <v>1409</v>
      </c>
      <c r="B2762" s="46">
        <f>VLOOKUP(Tabla14[[#This Row],[id]],Tabla2[],'aux buscarv'!B$1,FALSE)</f>
        <v>45069</v>
      </c>
      <c r="C2762" s="61">
        <f>VLOOKUP(Tabla14[[#This Row],[id]],Tabla2[],'aux buscarv'!C$1,FALSE)</f>
        <v>23</v>
      </c>
      <c r="D2762" s="61">
        <f>VLOOKUP(Tabla14[[#This Row],[id]],Tabla2[],'aux buscarv'!D$1,FALSE)</f>
        <v>5</v>
      </c>
      <c r="E2762" s="61">
        <f>VLOOKUP(Tabla14[[#This Row],[id]],Tabla2[],'aux buscarv'!E$1,FALSE)</f>
        <v>2023</v>
      </c>
      <c r="F2762" s="61">
        <f>VLOOKUP(Tabla14[[#This Row],[id]],Tabla2[],'aux buscarv'!F$1,FALSE)</f>
        <v>22</v>
      </c>
      <c r="G2762" s="61" t="str">
        <f>VLOOKUP(Tabla14[[#This Row],[id]],Tabla2[],'aux buscarv'!G$1,FALSE)</f>
        <v>ESTAR</v>
      </c>
      <c r="H2762" s="61" t="str">
        <f>VLOOKUP(Tabla14[[#This Row],[id]],Tabla2[],'aux buscarv'!H$1,FALSE)</f>
        <v>CABA</v>
      </c>
      <c r="I2762" s="61">
        <f>VLOOKUP(Tabla14[[#This Row],[id]],Tabla2[],'aux buscarv'!I$1,FALSE)</f>
        <v>127</v>
      </c>
      <c r="J2762" s="61" t="str">
        <f>VLOOKUP(Tabla14[[#This Row],[id]],Tabla2[],'aux buscarv'!J$1,FALSE)</f>
        <v xml:space="preserve">COMUNA 4 </v>
      </c>
      <c r="K2762" s="61" t="str">
        <f>VLOOKUP(Tabla14[[#This Row],[id]],Tabla2[],'aux buscarv'!K$1,FALSE)</f>
        <v>BARRACAS VILLA 2124</v>
      </c>
      <c r="L2762" s="61">
        <f>VLOOKUP(Tabla14[[#This Row],[id]],Tabla2[],'aux buscarv'!L$1,FALSE)</f>
        <v>0</v>
      </c>
      <c r="M2762" s="61" t="str">
        <f>VLOOKUP(Tabla14[[#This Row],[id]],Tabla2[],'aux buscarv'!M$1,FALSE)</f>
        <v>AGUSTIN MAGALDI Y CAMINO DE SIRGA</v>
      </c>
      <c r="N2762" s="62" t="str">
        <f>VLOOKUP(Tabla14[[#This Row],[id]],Tabla2[],'aux buscarv'!N$1,FALSE)</f>
        <v>https://goo.gl/maps/UbeXEBYMZ1grnzZJA</v>
      </c>
      <c r="O2762" t="s">
        <v>109</v>
      </c>
      <c r="P2762" t="s">
        <v>113</v>
      </c>
      <c r="Q2762" t="s">
        <v>112</v>
      </c>
      <c r="R2762">
        <v>15</v>
      </c>
    </row>
    <row r="2763" spans="1:18" x14ac:dyDescent="0.25">
      <c r="A2763" t="s">
        <v>1409</v>
      </c>
      <c r="B2763" s="46">
        <f>VLOOKUP(Tabla14[[#This Row],[id]],Tabla2[],'aux buscarv'!B$1,FALSE)</f>
        <v>45069</v>
      </c>
      <c r="C2763" s="61">
        <f>VLOOKUP(Tabla14[[#This Row],[id]],Tabla2[],'aux buscarv'!C$1,FALSE)</f>
        <v>23</v>
      </c>
      <c r="D2763" s="61">
        <f>VLOOKUP(Tabla14[[#This Row],[id]],Tabla2[],'aux buscarv'!D$1,FALSE)</f>
        <v>5</v>
      </c>
      <c r="E2763" s="61">
        <f>VLOOKUP(Tabla14[[#This Row],[id]],Tabla2[],'aux buscarv'!E$1,FALSE)</f>
        <v>2023</v>
      </c>
      <c r="F2763" s="61">
        <f>VLOOKUP(Tabla14[[#This Row],[id]],Tabla2[],'aux buscarv'!F$1,FALSE)</f>
        <v>22</v>
      </c>
      <c r="G2763" s="61" t="str">
        <f>VLOOKUP(Tabla14[[#This Row],[id]],Tabla2[],'aux buscarv'!G$1,FALSE)</f>
        <v>ESTAR</v>
      </c>
      <c r="H2763" s="61" t="str">
        <f>VLOOKUP(Tabla14[[#This Row],[id]],Tabla2[],'aux buscarv'!H$1,FALSE)</f>
        <v>CABA</v>
      </c>
      <c r="I2763" s="61">
        <f>VLOOKUP(Tabla14[[#This Row],[id]],Tabla2[],'aux buscarv'!I$1,FALSE)</f>
        <v>127</v>
      </c>
      <c r="J2763" s="61" t="str">
        <f>VLOOKUP(Tabla14[[#This Row],[id]],Tabla2[],'aux buscarv'!J$1,FALSE)</f>
        <v xml:space="preserve">COMUNA 4 </v>
      </c>
      <c r="K2763" s="61" t="str">
        <f>VLOOKUP(Tabla14[[#This Row],[id]],Tabla2[],'aux buscarv'!K$1,FALSE)</f>
        <v>BARRACAS VILLA 2124</v>
      </c>
      <c r="L2763" s="61">
        <f>VLOOKUP(Tabla14[[#This Row],[id]],Tabla2[],'aux buscarv'!L$1,FALSE)</f>
        <v>0</v>
      </c>
      <c r="M2763" s="61" t="str">
        <f>VLOOKUP(Tabla14[[#This Row],[id]],Tabla2[],'aux buscarv'!M$1,FALSE)</f>
        <v>AGUSTIN MAGALDI Y CAMINO DE SIRGA</v>
      </c>
      <c r="N2763" s="62" t="str">
        <f>VLOOKUP(Tabla14[[#This Row],[id]],Tabla2[],'aux buscarv'!N$1,FALSE)</f>
        <v>https://goo.gl/maps/UbeXEBYMZ1grnzZJA</v>
      </c>
      <c r="O2763" t="s">
        <v>114</v>
      </c>
      <c r="P2763" t="s">
        <v>115</v>
      </c>
      <c r="Q2763" t="s">
        <v>111</v>
      </c>
      <c r="R2763">
        <v>11</v>
      </c>
    </row>
    <row r="2764" spans="1:18" x14ac:dyDescent="0.25">
      <c r="A2764" t="s">
        <v>1409</v>
      </c>
      <c r="B2764" s="46">
        <f>VLOOKUP(Tabla14[[#This Row],[id]],Tabla2[],'aux buscarv'!B$1,FALSE)</f>
        <v>45069</v>
      </c>
      <c r="C2764" s="61">
        <f>VLOOKUP(Tabla14[[#This Row],[id]],Tabla2[],'aux buscarv'!C$1,FALSE)</f>
        <v>23</v>
      </c>
      <c r="D2764" s="61">
        <f>VLOOKUP(Tabla14[[#This Row],[id]],Tabla2[],'aux buscarv'!D$1,FALSE)</f>
        <v>5</v>
      </c>
      <c r="E2764" s="61">
        <f>VLOOKUP(Tabla14[[#This Row],[id]],Tabla2[],'aux buscarv'!E$1,FALSE)</f>
        <v>2023</v>
      </c>
      <c r="F2764" s="61">
        <f>VLOOKUP(Tabla14[[#This Row],[id]],Tabla2[],'aux buscarv'!F$1,FALSE)</f>
        <v>22</v>
      </c>
      <c r="G2764" s="61" t="str">
        <f>VLOOKUP(Tabla14[[#This Row],[id]],Tabla2[],'aux buscarv'!G$1,FALSE)</f>
        <v>ESTAR</v>
      </c>
      <c r="H2764" s="61" t="str">
        <f>VLOOKUP(Tabla14[[#This Row],[id]],Tabla2[],'aux buscarv'!H$1,FALSE)</f>
        <v>CABA</v>
      </c>
      <c r="I2764" s="61">
        <f>VLOOKUP(Tabla14[[#This Row],[id]],Tabla2[],'aux buscarv'!I$1,FALSE)</f>
        <v>127</v>
      </c>
      <c r="J2764" s="61" t="str">
        <f>VLOOKUP(Tabla14[[#This Row],[id]],Tabla2[],'aux buscarv'!J$1,FALSE)</f>
        <v xml:space="preserve">COMUNA 4 </v>
      </c>
      <c r="K2764" s="61" t="str">
        <f>VLOOKUP(Tabla14[[#This Row],[id]],Tabla2[],'aux buscarv'!K$1,FALSE)</f>
        <v>BARRACAS VILLA 2124</v>
      </c>
      <c r="L2764" s="61">
        <f>VLOOKUP(Tabla14[[#This Row],[id]],Tabla2[],'aux buscarv'!L$1,FALSE)</f>
        <v>0</v>
      </c>
      <c r="M2764" s="61" t="str">
        <f>VLOOKUP(Tabla14[[#This Row],[id]],Tabla2[],'aux buscarv'!M$1,FALSE)</f>
        <v>AGUSTIN MAGALDI Y CAMINO DE SIRGA</v>
      </c>
      <c r="N2764" s="62" t="str">
        <f>VLOOKUP(Tabla14[[#This Row],[id]],Tabla2[],'aux buscarv'!N$1,FALSE)</f>
        <v>https://goo.gl/maps/UbeXEBYMZ1grnzZJA</v>
      </c>
      <c r="O2764" t="s">
        <v>114</v>
      </c>
      <c r="P2764" t="s">
        <v>123</v>
      </c>
      <c r="Q2764" t="s">
        <v>124</v>
      </c>
      <c r="R2764">
        <v>5</v>
      </c>
    </row>
    <row r="2765" spans="1:18" x14ac:dyDescent="0.25">
      <c r="A2765" t="s">
        <v>1409</v>
      </c>
      <c r="B2765" s="46">
        <f>VLOOKUP(Tabla14[[#This Row],[id]],Tabla2[],'aux buscarv'!B$1,FALSE)</f>
        <v>45069</v>
      </c>
      <c r="C2765" s="61">
        <f>VLOOKUP(Tabla14[[#This Row],[id]],Tabla2[],'aux buscarv'!C$1,FALSE)</f>
        <v>23</v>
      </c>
      <c r="D2765" s="61">
        <f>VLOOKUP(Tabla14[[#This Row],[id]],Tabla2[],'aux buscarv'!D$1,FALSE)</f>
        <v>5</v>
      </c>
      <c r="E2765" s="61">
        <f>VLOOKUP(Tabla14[[#This Row],[id]],Tabla2[],'aux buscarv'!E$1,FALSE)</f>
        <v>2023</v>
      </c>
      <c r="F2765" s="61">
        <f>VLOOKUP(Tabla14[[#This Row],[id]],Tabla2[],'aux buscarv'!F$1,FALSE)</f>
        <v>22</v>
      </c>
      <c r="G2765" s="61" t="str">
        <f>VLOOKUP(Tabla14[[#This Row],[id]],Tabla2[],'aux buscarv'!G$1,FALSE)</f>
        <v>ESTAR</v>
      </c>
      <c r="H2765" s="61" t="str">
        <f>VLOOKUP(Tabla14[[#This Row],[id]],Tabla2[],'aux buscarv'!H$1,FALSE)</f>
        <v>CABA</v>
      </c>
      <c r="I2765" s="61">
        <f>VLOOKUP(Tabla14[[#This Row],[id]],Tabla2[],'aux buscarv'!I$1,FALSE)</f>
        <v>127</v>
      </c>
      <c r="J2765" s="61" t="str">
        <f>VLOOKUP(Tabla14[[#This Row],[id]],Tabla2[],'aux buscarv'!J$1,FALSE)</f>
        <v xml:space="preserve">COMUNA 4 </v>
      </c>
      <c r="K2765" s="61" t="str">
        <f>VLOOKUP(Tabla14[[#This Row],[id]],Tabla2[],'aux buscarv'!K$1,FALSE)</f>
        <v>BARRACAS VILLA 2124</v>
      </c>
      <c r="L2765" s="61">
        <f>VLOOKUP(Tabla14[[#This Row],[id]],Tabla2[],'aux buscarv'!L$1,FALSE)</f>
        <v>0</v>
      </c>
      <c r="M2765" s="61" t="str">
        <f>VLOOKUP(Tabla14[[#This Row],[id]],Tabla2[],'aux buscarv'!M$1,FALSE)</f>
        <v>AGUSTIN MAGALDI Y CAMINO DE SIRGA</v>
      </c>
      <c r="N2765" s="62" t="str">
        <f>VLOOKUP(Tabla14[[#This Row],[id]],Tabla2[],'aux buscarv'!N$1,FALSE)</f>
        <v>https://goo.gl/maps/UbeXEBYMZ1grnzZJA</v>
      </c>
      <c r="O2765" t="s">
        <v>114</v>
      </c>
      <c r="P2765" t="s">
        <v>123</v>
      </c>
      <c r="Q2765" t="s">
        <v>111</v>
      </c>
      <c r="R2765">
        <v>38</v>
      </c>
    </row>
    <row r="2766" spans="1:18" x14ac:dyDescent="0.25">
      <c r="A2766" t="s">
        <v>1409</v>
      </c>
      <c r="B2766" s="46">
        <f>VLOOKUP(Tabla14[[#This Row],[id]],Tabla2[],'aux buscarv'!B$1,FALSE)</f>
        <v>45069</v>
      </c>
      <c r="C2766" s="61">
        <f>VLOOKUP(Tabla14[[#This Row],[id]],Tabla2[],'aux buscarv'!C$1,FALSE)</f>
        <v>23</v>
      </c>
      <c r="D2766" s="61">
        <f>VLOOKUP(Tabla14[[#This Row],[id]],Tabla2[],'aux buscarv'!D$1,FALSE)</f>
        <v>5</v>
      </c>
      <c r="E2766" s="61">
        <f>VLOOKUP(Tabla14[[#This Row],[id]],Tabla2[],'aux buscarv'!E$1,FALSE)</f>
        <v>2023</v>
      </c>
      <c r="F2766" s="61">
        <f>VLOOKUP(Tabla14[[#This Row],[id]],Tabla2[],'aux buscarv'!F$1,FALSE)</f>
        <v>22</v>
      </c>
      <c r="G2766" s="61" t="str">
        <f>VLOOKUP(Tabla14[[#This Row],[id]],Tabla2[],'aux buscarv'!G$1,FALSE)</f>
        <v>ESTAR</v>
      </c>
      <c r="H2766" s="61" t="str">
        <f>VLOOKUP(Tabla14[[#This Row],[id]],Tabla2[],'aux buscarv'!H$1,FALSE)</f>
        <v>CABA</v>
      </c>
      <c r="I2766" s="61">
        <f>VLOOKUP(Tabla14[[#This Row],[id]],Tabla2[],'aux buscarv'!I$1,FALSE)</f>
        <v>127</v>
      </c>
      <c r="J2766" s="61" t="str">
        <f>VLOOKUP(Tabla14[[#This Row],[id]],Tabla2[],'aux buscarv'!J$1,FALSE)</f>
        <v xml:space="preserve">COMUNA 4 </v>
      </c>
      <c r="K2766" s="61" t="str">
        <f>VLOOKUP(Tabla14[[#This Row],[id]],Tabla2[],'aux buscarv'!K$1,FALSE)</f>
        <v>BARRACAS VILLA 2124</v>
      </c>
      <c r="L2766" s="61">
        <f>VLOOKUP(Tabla14[[#This Row],[id]],Tabla2[],'aux buscarv'!L$1,FALSE)</f>
        <v>0</v>
      </c>
      <c r="M2766" s="61" t="str">
        <f>VLOOKUP(Tabla14[[#This Row],[id]],Tabla2[],'aux buscarv'!M$1,FALSE)</f>
        <v>AGUSTIN MAGALDI Y CAMINO DE SIRGA</v>
      </c>
      <c r="N2766" s="62" t="str">
        <f>VLOOKUP(Tabla14[[#This Row],[id]],Tabla2[],'aux buscarv'!N$1,FALSE)</f>
        <v>https://goo.gl/maps/UbeXEBYMZ1grnzZJA</v>
      </c>
      <c r="O2766" t="s">
        <v>129</v>
      </c>
      <c r="P2766" t="s">
        <v>1022</v>
      </c>
      <c r="Q2766" t="s">
        <v>111</v>
      </c>
      <c r="R2766">
        <v>18</v>
      </c>
    </row>
    <row r="2767" spans="1:18" x14ac:dyDescent="0.25">
      <c r="A2767" t="s">
        <v>1409</v>
      </c>
      <c r="B2767" s="46">
        <f>VLOOKUP(Tabla14[[#This Row],[id]],Tabla2[],'aux buscarv'!B$1,FALSE)</f>
        <v>45069</v>
      </c>
      <c r="C2767" s="61">
        <f>VLOOKUP(Tabla14[[#This Row],[id]],Tabla2[],'aux buscarv'!C$1,FALSE)</f>
        <v>23</v>
      </c>
      <c r="D2767" s="61">
        <f>VLOOKUP(Tabla14[[#This Row],[id]],Tabla2[],'aux buscarv'!D$1,FALSE)</f>
        <v>5</v>
      </c>
      <c r="E2767" s="61">
        <f>VLOOKUP(Tabla14[[#This Row],[id]],Tabla2[],'aux buscarv'!E$1,FALSE)</f>
        <v>2023</v>
      </c>
      <c r="F2767" s="61">
        <f>VLOOKUP(Tabla14[[#This Row],[id]],Tabla2[],'aux buscarv'!F$1,FALSE)</f>
        <v>22</v>
      </c>
      <c r="G2767" s="61" t="str">
        <f>VLOOKUP(Tabla14[[#This Row],[id]],Tabla2[],'aux buscarv'!G$1,FALSE)</f>
        <v>ESTAR</v>
      </c>
      <c r="H2767" s="61" t="str">
        <f>VLOOKUP(Tabla14[[#This Row],[id]],Tabla2[],'aux buscarv'!H$1,FALSE)</f>
        <v>CABA</v>
      </c>
      <c r="I2767" s="61">
        <f>VLOOKUP(Tabla14[[#This Row],[id]],Tabla2[],'aux buscarv'!I$1,FALSE)</f>
        <v>127</v>
      </c>
      <c r="J2767" s="61" t="str">
        <f>VLOOKUP(Tabla14[[#This Row],[id]],Tabla2[],'aux buscarv'!J$1,FALSE)</f>
        <v xml:space="preserve">COMUNA 4 </v>
      </c>
      <c r="K2767" s="61" t="str">
        <f>VLOOKUP(Tabla14[[#This Row],[id]],Tabla2[],'aux buscarv'!K$1,FALSE)</f>
        <v>BARRACAS VILLA 2124</v>
      </c>
      <c r="L2767" s="61">
        <f>VLOOKUP(Tabla14[[#This Row],[id]],Tabla2[],'aux buscarv'!L$1,FALSE)</f>
        <v>0</v>
      </c>
      <c r="M2767" s="61" t="str">
        <f>VLOOKUP(Tabla14[[#This Row],[id]],Tabla2[],'aux buscarv'!M$1,FALSE)</f>
        <v>AGUSTIN MAGALDI Y CAMINO DE SIRGA</v>
      </c>
      <c r="N2767" s="62" t="str">
        <f>VLOOKUP(Tabla14[[#This Row],[id]],Tabla2[],'aux buscarv'!N$1,FALSE)</f>
        <v>https://goo.gl/maps/UbeXEBYMZ1grnzZJA</v>
      </c>
      <c r="O2767" t="s">
        <v>129</v>
      </c>
      <c r="P2767" t="s">
        <v>1022</v>
      </c>
      <c r="Q2767" t="s">
        <v>131</v>
      </c>
      <c r="R2767">
        <v>4</v>
      </c>
    </row>
    <row r="2768" spans="1:18" x14ac:dyDescent="0.25">
      <c r="A2768" t="s">
        <v>1409</v>
      </c>
      <c r="B2768" s="46">
        <f>VLOOKUP(Tabla14[[#This Row],[id]],Tabla2[],'aux buscarv'!B$1,FALSE)</f>
        <v>45069</v>
      </c>
      <c r="C2768" s="61">
        <f>VLOOKUP(Tabla14[[#This Row],[id]],Tabla2[],'aux buscarv'!C$1,FALSE)</f>
        <v>23</v>
      </c>
      <c r="D2768" s="61">
        <f>VLOOKUP(Tabla14[[#This Row],[id]],Tabla2[],'aux buscarv'!D$1,FALSE)</f>
        <v>5</v>
      </c>
      <c r="E2768" s="61">
        <f>VLOOKUP(Tabla14[[#This Row],[id]],Tabla2[],'aux buscarv'!E$1,FALSE)</f>
        <v>2023</v>
      </c>
      <c r="F2768" s="61">
        <f>VLOOKUP(Tabla14[[#This Row],[id]],Tabla2[],'aux buscarv'!F$1,FALSE)</f>
        <v>22</v>
      </c>
      <c r="G2768" s="61" t="str">
        <f>VLOOKUP(Tabla14[[#This Row],[id]],Tabla2[],'aux buscarv'!G$1,FALSE)</f>
        <v>ESTAR</v>
      </c>
      <c r="H2768" s="61" t="str">
        <f>VLOOKUP(Tabla14[[#This Row],[id]],Tabla2[],'aux buscarv'!H$1,FALSE)</f>
        <v>CABA</v>
      </c>
      <c r="I2768" s="61">
        <f>VLOOKUP(Tabla14[[#This Row],[id]],Tabla2[],'aux buscarv'!I$1,FALSE)</f>
        <v>127</v>
      </c>
      <c r="J2768" s="61" t="str">
        <f>VLOOKUP(Tabla14[[#This Row],[id]],Tabla2[],'aux buscarv'!J$1,FALSE)</f>
        <v xml:space="preserve">COMUNA 4 </v>
      </c>
      <c r="K2768" s="61" t="str">
        <f>VLOOKUP(Tabla14[[#This Row],[id]],Tabla2[],'aux buscarv'!K$1,FALSE)</f>
        <v>BARRACAS VILLA 2124</v>
      </c>
      <c r="L2768" s="61">
        <f>VLOOKUP(Tabla14[[#This Row],[id]],Tabla2[],'aux buscarv'!L$1,FALSE)</f>
        <v>0</v>
      </c>
      <c r="M2768" s="61" t="str">
        <f>VLOOKUP(Tabla14[[#This Row],[id]],Tabla2[],'aux buscarv'!M$1,FALSE)</f>
        <v>AGUSTIN MAGALDI Y CAMINO DE SIRGA</v>
      </c>
      <c r="N2768" s="62" t="str">
        <f>VLOOKUP(Tabla14[[#This Row],[id]],Tabla2[],'aux buscarv'!N$1,FALSE)</f>
        <v>https://goo.gl/maps/UbeXEBYMZ1grnzZJA</v>
      </c>
      <c r="O2768" t="s">
        <v>129</v>
      </c>
      <c r="P2768" t="s">
        <v>1022</v>
      </c>
      <c r="Q2768" t="s">
        <v>132</v>
      </c>
      <c r="R2768">
        <v>14</v>
      </c>
    </row>
    <row r="2769" spans="1:18" x14ac:dyDescent="0.25">
      <c r="A2769" t="s">
        <v>1409</v>
      </c>
      <c r="B2769" s="46">
        <f>VLOOKUP(Tabla14[[#This Row],[id]],Tabla2[],'aux buscarv'!B$1,FALSE)</f>
        <v>45069</v>
      </c>
      <c r="C2769" s="61">
        <f>VLOOKUP(Tabla14[[#This Row],[id]],Tabla2[],'aux buscarv'!C$1,FALSE)</f>
        <v>23</v>
      </c>
      <c r="D2769" s="61">
        <f>VLOOKUP(Tabla14[[#This Row],[id]],Tabla2[],'aux buscarv'!D$1,FALSE)</f>
        <v>5</v>
      </c>
      <c r="E2769" s="61">
        <f>VLOOKUP(Tabla14[[#This Row],[id]],Tabla2[],'aux buscarv'!E$1,FALSE)</f>
        <v>2023</v>
      </c>
      <c r="F2769" s="61">
        <f>VLOOKUP(Tabla14[[#This Row],[id]],Tabla2[],'aux buscarv'!F$1,FALSE)</f>
        <v>22</v>
      </c>
      <c r="G2769" s="61" t="str">
        <f>VLOOKUP(Tabla14[[#This Row],[id]],Tabla2[],'aux buscarv'!G$1,FALSE)</f>
        <v>ESTAR</v>
      </c>
      <c r="H2769" s="61" t="str">
        <f>VLOOKUP(Tabla14[[#This Row],[id]],Tabla2[],'aux buscarv'!H$1,FALSE)</f>
        <v>CABA</v>
      </c>
      <c r="I2769" s="61">
        <f>VLOOKUP(Tabla14[[#This Row],[id]],Tabla2[],'aux buscarv'!I$1,FALSE)</f>
        <v>127</v>
      </c>
      <c r="J2769" s="61" t="str">
        <f>VLOOKUP(Tabla14[[#This Row],[id]],Tabla2[],'aux buscarv'!J$1,FALSE)</f>
        <v xml:space="preserve">COMUNA 4 </v>
      </c>
      <c r="K2769" s="61" t="str">
        <f>VLOOKUP(Tabla14[[#This Row],[id]],Tabla2[],'aux buscarv'!K$1,FALSE)</f>
        <v>BARRACAS VILLA 2124</v>
      </c>
      <c r="L2769" s="61">
        <f>VLOOKUP(Tabla14[[#This Row],[id]],Tabla2[],'aux buscarv'!L$1,FALSE)</f>
        <v>0</v>
      </c>
      <c r="M2769" s="61" t="str">
        <f>VLOOKUP(Tabla14[[#This Row],[id]],Tabla2[],'aux buscarv'!M$1,FALSE)</f>
        <v>AGUSTIN MAGALDI Y CAMINO DE SIRGA</v>
      </c>
      <c r="N2769" s="62" t="str">
        <f>VLOOKUP(Tabla14[[#This Row],[id]],Tabla2[],'aux buscarv'!N$1,FALSE)</f>
        <v>https://goo.gl/maps/UbeXEBYMZ1grnzZJA</v>
      </c>
      <c r="O2769" t="s">
        <v>129</v>
      </c>
      <c r="P2769" t="s">
        <v>1022</v>
      </c>
      <c r="Q2769" t="s">
        <v>134</v>
      </c>
      <c r="R2769">
        <v>5</v>
      </c>
    </row>
    <row r="2770" spans="1:18" x14ac:dyDescent="0.25">
      <c r="A2770" t="s">
        <v>1409</v>
      </c>
      <c r="B2770" s="46">
        <f>VLOOKUP(Tabla14[[#This Row],[id]],Tabla2[],'aux buscarv'!B$1,FALSE)</f>
        <v>45069</v>
      </c>
      <c r="C2770" s="61">
        <f>VLOOKUP(Tabla14[[#This Row],[id]],Tabla2[],'aux buscarv'!C$1,FALSE)</f>
        <v>23</v>
      </c>
      <c r="D2770" s="61">
        <f>VLOOKUP(Tabla14[[#This Row],[id]],Tabla2[],'aux buscarv'!D$1,FALSE)</f>
        <v>5</v>
      </c>
      <c r="E2770" s="61">
        <f>VLOOKUP(Tabla14[[#This Row],[id]],Tabla2[],'aux buscarv'!E$1,FALSE)</f>
        <v>2023</v>
      </c>
      <c r="F2770" s="61">
        <f>VLOOKUP(Tabla14[[#This Row],[id]],Tabla2[],'aux buscarv'!F$1,FALSE)</f>
        <v>22</v>
      </c>
      <c r="G2770" s="61" t="str">
        <f>VLOOKUP(Tabla14[[#This Row],[id]],Tabla2[],'aux buscarv'!G$1,FALSE)</f>
        <v>ESTAR</v>
      </c>
      <c r="H2770" s="61" t="str">
        <f>VLOOKUP(Tabla14[[#This Row],[id]],Tabla2[],'aux buscarv'!H$1,FALSE)</f>
        <v>CABA</v>
      </c>
      <c r="I2770" s="61">
        <f>VLOOKUP(Tabla14[[#This Row],[id]],Tabla2[],'aux buscarv'!I$1,FALSE)</f>
        <v>127</v>
      </c>
      <c r="J2770" s="61" t="str">
        <f>VLOOKUP(Tabla14[[#This Row],[id]],Tabla2[],'aux buscarv'!J$1,FALSE)</f>
        <v xml:space="preserve">COMUNA 4 </v>
      </c>
      <c r="K2770" s="61" t="str">
        <f>VLOOKUP(Tabla14[[#This Row],[id]],Tabla2[],'aux buscarv'!K$1,FALSE)</f>
        <v>BARRACAS VILLA 2124</v>
      </c>
      <c r="L2770" s="61">
        <f>VLOOKUP(Tabla14[[#This Row],[id]],Tabla2[],'aux buscarv'!L$1,FALSE)</f>
        <v>0</v>
      </c>
      <c r="M2770" s="61" t="str">
        <f>VLOOKUP(Tabla14[[#This Row],[id]],Tabla2[],'aux buscarv'!M$1,FALSE)</f>
        <v>AGUSTIN MAGALDI Y CAMINO DE SIRGA</v>
      </c>
      <c r="N2770" s="62" t="str">
        <f>VLOOKUP(Tabla14[[#This Row],[id]],Tabla2[],'aux buscarv'!N$1,FALSE)</f>
        <v>https://goo.gl/maps/UbeXEBYMZ1grnzZJA</v>
      </c>
      <c r="O2770" t="s">
        <v>129</v>
      </c>
      <c r="P2770" t="s">
        <v>1024</v>
      </c>
      <c r="Q2770" t="s">
        <v>111</v>
      </c>
      <c r="R2770">
        <v>20</v>
      </c>
    </row>
    <row r="2771" spans="1:18" x14ac:dyDescent="0.25">
      <c r="A2771" t="s">
        <v>1409</v>
      </c>
      <c r="B2771" s="46">
        <f>VLOOKUP(Tabla14[[#This Row],[id]],Tabla2[],'aux buscarv'!B$1,FALSE)</f>
        <v>45069</v>
      </c>
      <c r="C2771" s="61">
        <f>VLOOKUP(Tabla14[[#This Row],[id]],Tabla2[],'aux buscarv'!C$1,FALSE)</f>
        <v>23</v>
      </c>
      <c r="D2771" s="61">
        <f>VLOOKUP(Tabla14[[#This Row],[id]],Tabla2[],'aux buscarv'!D$1,FALSE)</f>
        <v>5</v>
      </c>
      <c r="E2771" s="61">
        <f>VLOOKUP(Tabla14[[#This Row],[id]],Tabla2[],'aux buscarv'!E$1,FALSE)</f>
        <v>2023</v>
      </c>
      <c r="F2771" s="61">
        <f>VLOOKUP(Tabla14[[#This Row],[id]],Tabla2[],'aux buscarv'!F$1,FALSE)</f>
        <v>22</v>
      </c>
      <c r="G2771" s="61" t="str">
        <f>VLOOKUP(Tabla14[[#This Row],[id]],Tabla2[],'aux buscarv'!G$1,FALSE)</f>
        <v>ESTAR</v>
      </c>
      <c r="H2771" s="61" t="str">
        <f>VLOOKUP(Tabla14[[#This Row],[id]],Tabla2[],'aux buscarv'!H$1,FALSE)</f>
        <v>CABA</v>
      </c>
      <c r="I2771" s="61">
        <f>VLOOKUP(Tabla14[[#This Row],[id]],Tabla2[],'aux buscarv'!I$1,FALSE)</f>
        <v>127</v>
      </c>
      <c r="J2771" s="61" t="str">
        <f>VLOOKUP(Tabla14[[#This Row],[id]],Tabla2[],'aux buscarv'!J$1,FALSE)</f>
        <v xml:space="preserve">COMUNA 4 </v>
      </c>
      <c r="K2771" s="61" t="str">
        <f>VLOOKUP(Tabla14[[#This Row],[id]],Tabla2[],'aux buscarv'!K$1,FALSE)</f>
        <v>BARRACAS VILLA 2124</v>
      </c>
      <c r="L2771" s="61">
        <f>VLOOKUP(Tabla14[[#This Row],[id]],Tabla2[],'aux buscarv'!L$1,FALSE)</f>
        <v>0</v>
      </c>
      <c r="M2771" s="61" t="str">
        <f>VLOOKUP(Tabla14[[#This Row],[id]],Tabla2[],'aux buscarv'!M$1,FALSE)</f>
        <v>AGUSTIN MAGALDI Y CAMINO DE SIRGA</v>
      </c>
      <c r="N2771" s="62" t="str">
        <f>VLOOKUP(Tabla14[[#This Row],[id]],Tabla2[],'aux buscarv'!N$1,FALSE)</f>
        <v>https://goo.gl/maps/UbeXEBYMZ1grnzZJA</v>
      </c>
      <c r="O2771" t="s">
        <v>129</v>
      </c>
      <c r="P2771" t="s">
        <v>1024</v>
      </c>
      <c r="Q2771" t="s">
        <v>132</v>
      </c>
      <c r="R2771">
        <v>18</v>
      </c>
    </row>
    <row r="2772" spans="1:18" x14ac:dyDescent="0.25">
      <c r="A2772" t="s">
        <v>1409</v>
      </c>
      <c r="B2772" s="46">
        <f>VLOOKUP(Tabla14[[#This Row],[id]],Tabla2[],'aux buscarv'!B$1,FALSE)</f>
        <v>45069</v>
      </c>
      <c r="C2772" s="61">
        <f>VLOOKUP(Tabla14[[#This Row],[id]],Tabla2[],'aux buscarv'!C$1,FALSE)</f>
        <v>23</v>
      </c>
      <c r="D2772" s="61">
        <f>VLOOKUP(Tabla14[[#This Row],[id]],Tabla2[],'aux buscarv'!D$1,FALSE)</f>
        <v>5</v>
      </c>
      <c r="E2772" s="61">
        <f>VLOOKUP(Tabla14[[#This Row],[id]],Tabla2[],'aux buscarv'!E$1,FALSE)</f>
        <v>2023</v>
      </c>
      <c r="F2772" s="61">
        <f>VLOOKUP(Tabla14[[#This Row],[id]],Tabla2[],'aux buscarv'!F$1,FALSE)</f>
        <v>22</v>
      </c>
      <c r="G2772" s="61" t="str">
        <f>VLOOKUP(Tabla14[[#This Row],[id]],Tabla2[],'aux buscarv'!G$1,FALSE)</f>
        <v>ESTAR</v>
      </c>
      <c r="H2772" s="61" t="str">
        <f>VLOOKUP(Tabla14[[#This Row],[id]],Tabla2[],'aux buscarv'!H$1,FALSE)</f>
        <v>CABA</v>
      </c>
      <c r="I2772" s="61">
        <f>VLOOKUP(Tabla14[[#This Row],[id]],Tabla2[],'aux buscarv'!I$1,FALSE)</f>
        <v>127</v>
      </c>
      <c r="J2772" s="61" t="str">
        <f>VLOOKUP(Tabla14[[#This Row],[id]],Tabla2[],'aux buscarv'!J$1,FALSE)</f>
        <v xml:space="preserve">COMUNA 4 </v>
      </c>
      <c r="K2772" s="61" t="str">
        <f>VLOOKUP(Tabla14[[#This Row],[id]],Tabla2[],'aux buscarv'!K$1,FALSE)</f>
        <v>BARRACAS VILLA 2124</v>
      </c>
      <c r="L2772" s="61">
        <f>VLOOKUP(Tabla14[[#This Row],[id]],Tabla2[],'aux buscarv'!L$1,FALSE)</f>
        <v>0</v>
      </c>
      <c r="M2772" s="61" t="str">
        <f>VLOOKUP(Tabla14[[#This Row],[id]],Tabla2[],'aux buscarv'!M$1,FALSE)</f>
        <v>AGUSTIN MAGALDI Y CAMINO DE SIRGA</v>
      </c>
      <c r="N2772" s="62" t="str">
        <f>VLOOKUP(Tabla14[[#This Row],[id]],Tabla2[],'aux buscarv'!N$1,FALSE)</f>
        <v>https://goo.gl/maps/UbeXEBYMZ1grnzZJA</v>
      </c>
      <c r="O2772" t="s">
        <v>129</v>
      </c>
      <c r="P2772" t="s">
        <v>1024</v>
      </c>
      <c r="Q2772" t="s">
        <v>136</v>
      </c>
      <c r="R2772">
        <v>2</v>
      </c>
    </row>
    <row r="2773" spans="1:18" x14ac:dyDescent="0.25">
      <c r="A2773" t="s">
        <v>1409</v>
      </c>
      <c r="B2773" s="46">
        <f>VLOOKUP(Tabla14[[#This Row],[id]],Tabla2[],'aux buscarv'!B$1,FALSE)</f>
        <v>45069</v>
      </c>
      <c r="C2773" s="61">
        <f>VLOOKUP(Tabla14[[#This Row],[id]],Tabla2[],'aux buscarv'!C$1,FALSE)</f>
        <v>23</v>
      </c>
      <c r="D2773" s="61">
        <f>VLOOKUP(Tabla14[[#This Row],[id]],Tabla2[],'aux buscarv'!D$1,FALSE)</f>
        <v>5</v>
      </c>
      <c r="E2773" s="61">
        <f>VLOOKUP(Tabla14[[#This Row],[id]],Tabla2[],'aux buscarv'!E$1,FALSE)</f>
        <v>2023</v>
      </c>
      <c r="F2773" s="61">
        <f>VLOOKUP(Tabla14[[#This Row],[id]],Tabla2[],'aux buscarv'!F$1,FALSE)</f>
        <v>22</v>
      </c>
      <c r="G2773" s="61" t="str">
        <f>VLOOKUP(Tabla14[[#This Row],[id]],Tabla2[],'aux buscarv'!G$1,FALSE)</f>
        <v>ESTAR</v>
      </c>
      <c r="H2773" s="61" t="str">
        <f>VLOOKUP(Tabla14[[#This Row],[id]],Tabla2[],'aux buscarv'!H$1,FALSE)</f>
        <v>CABA</v>
      </c>
      <c r="I2773" s="61">
        <f>VLOOKUP(Tabla14[[#This Row],[id]],Tabla2[],'aux buscarv'!I$1,FALSE)</f>
        <v>127</v>
      </c>
      <c r="J2773" s="61" t="str">
        <f>VLOOKUP(Tabla14[[#This Row],[id]],Tabla2[],'aux buscarv'!J$1,FALSE)</f>
        <v xml:space="preserve">COMUNA 4 </v>
      </c>
      <c r="K2773" s="61" t="str">
        <f>VLOOKUP(Tabla14[[#This Row],[id]],Tabla2[],'aux buscarv'!K$1,FALSE)</f>
        <v>BARRACAS VILLA 2124</v>
      </c>
      <c r="L2773" s="61">
        <f>VLOOKUP(Tabla14[[#This Row],[id]],Tabla2[],'aux buscarv'!L$1,FALSE)</f>
        <v>0</v>
      </c>
      <c r="M2773" s="61" t="str">
        <f>VLOOKUP(Tabla14[[#This Row],[id]],Tabla2[],'aux buscarv'!M$1,FALSE)</f>
        <v>AGUSTIN MAGALDI Y CAMINO DE SIRGA</v>
      </c>
      <c r="N2773" s="62" t="str">
        <f>VLOOKUP(Tabla14[[#This Row],[id]],Tabla2[],'aux buscarv'!N$1,FALSE)</f>
        <v>https://goo.gl/maps/UbeXEBYMZ1grnzZJA</v>
      </c>
      <c r="O2773" t="s">
        <v>129</v>
      </c>
      <c r="P2773" t="s">
        <v>1024</v>
      </c>
      <c r="Q2773" t="s">
        <v>121</v>
      </c>
      <c r="R2773">
        <v>1</v>
      </c>
    </row>
    <row r="2774" spans="1:18" x14ac:dyDescent="0.25">
      <c r="A2774" t="s">
        <v>1409</v>
      </c>
      <c r="B2774" s="46">
        <f>VLOOKUP(Tabla14[[#This Row],[id]],Tabla2[],'aux buscarv'!B$1,FALSE)</f>
        <v>45069</v>
      </c>
      <c r="C2774" s="61">
        <f>VLOOKUP(Tabla14[[#This Row],[id]],Tabla2[],'aux buscarv'!C$1,FALSE)</f>
        <v>23</v>
      </c>
      <c r="D2774" s="61">
        <f>VLOOKUP(Tabla14[[#This Row],[id]],Tabla2[],'aux buscarv'!D$1,FALSE)</f>
        <v>5</v>
      </c>
      <c r="E2774" s="61">
        <f>VLOOKUP(Tabla14[[#This Row],[id]],Tabla2[],'aux buscarv'!E$1,FALSE)</f>
        <v>2023</v>
      </c>
      <c r="F2774" s="61">
        <f>VLOOKUP(Tabla14[[#This Row],[id]],Tabla2[],'aux buscarv'!F$1,FALSE)</f>
        <v>22</v>
      </c>
      <c r="G2774" s="61" t="str">
        <f>VLOOKUP(Tabla14[[#This Row],[id]],Tabla2[],'aux buscarv'!G$1,FALSE)</f>
        <v>ESTAR</v>
      </c>
      <c r="H2774" s="61" t="str">
        <f>VLOOKUP(Tabla14[[#This Row],[id]],Tabla2[],'aux buscarv'!H$1,FALSE)</f>
        <v>CABA</v>
      </c>
      <c r="I2774" s="61">
        <f>VLOOKUP(Tabla14[[#This Row],[id]],Tabla2[],'aux buscarv'!I$1,FALSE)</f>
        <v>127</v>
      </c>
      <c r="J2774" s="61" t="str">
        <f>VLOOKUP(Tabla14[[#This Row],[id]],Tabla2[],'aux buscarv'!J$1,FALSE)</f>
        <v xml:space="preserve">COMUNA 4 </v>
      </c>
      <c r="K2774" s="61" t="str">
        <f>VLOOKUP(Tabla14[[#This Row],[id]],Tabla2[],'aux buscarv'!K$1,FALSE)</f>
        <v>BARRACAS VILLA 2124</v>
      </c>
      <c r="L2774" s="61">
        <f>VLOOKUP(Tabla14[[#This Row],[id]],Tabla2[],'aux buscarv'!L$1,FALSE)</f>
        <v>0</v>
      </c>
      <c r="M2774" s="61" t="str">
        <f>VLOOKUP(Tabla14[[#This Row],[id]],Tabla2[],'aux buscarv'!M$1,FALSE)</f>
        <v>AGUSTIN MAGALDI Y CAMINO DE SIRGA</v>
      </c>
      <c r="N2774" s="62" t="str">
        <f>VLOOKUP(Tabla14[[#This Row],[id]],Tabla2[],'aux buscarv'!N$1,FALSE)</f>
        <v>https://goo.gl/maps/UbeXEBYMZ1grnzZJA</v>
      </c>
      <c r="O2774" t="s">
        <v>129</v>
      </c>
      <c r="P2774" t="s">
        <v>137</v>
      </c>
      <c r="Q2774" t="s">
        <v>111</v>
      </c>
      <c r="R2774">
        <v>11</v>
      </c>
    </row>
    <row r="2775" spans="1:18" x14ac:dyDescent="0.25">
      <c r="A2775" t="s">
        <v>1409</v>
      </c>
      <c r="B2775" s="46">
        <f>VLOOKUP(Tabla14[[#This Row],[id]],Tabla2[],'aux buscarv'!B$1,FALSE)</f>
        <v>45069</v>
      </c>
      <c r="C2775" s="61">
        <f>VLOOKUP(Tabla14[[#This Row],[id]],Tabla2[],'aux buscarv'!C$1,FALSE)</f>
        <v>23</v>
      </c>
      <c r="D2775" s="61">
        <f>VLOOKUP(Tabla14[[#This Row],[id]],Tabla2[],'aux buscarv'!D$1,FALSE)</f>
        <v>5</v>
      </c>
      <c r="E2775" s="61">
        <f>VLOOKUP(Tabla14[[#This Row],[id]],Tabla2[],'aux buscarv'!E$1,FALSE)</f>
        <v>2023</v>
      </c>
      <c r="F2775" s="61">
        <f>VLOOKUP(Tabla14[[#This Row],[id]],Tabla2[],'aux buscarv'!F$1,FALSE)</f>
        <v>22</v>
      </c>
      <c r="G2775" s="61" t="str">
        <f>VLOOKUP(Tabla14[[#This Row],[id]],Tabla2[],'aux buscarv'!G$1,FALSE)</f>
        <v>ESTAR</v>
      </c>
      <c r="H2775" s="61" t="str">
        <f>VLOOKUP(Tabla14[[#This Row],[id]],Tabla2[],'aux buscarv'!H$1,FALSE)</f>
        <v>CABA</v>
      </c>
      <c r="I2775" s="61">
        <f>VLOOKUP(Tabla14[[#This Row],[id]],Tabla2[],'aux buscarv'!I$1,FALSE)</f>
        <v>127</v>
      </c>
      <c r="J2775" s="61" t="str">
        <f>VLOOKUP(Tabla14[[#This Row],[id]],Tabla2[],'aux buscarv'!J$1,FALSE)</f>
        <v xml:space="preserve">COMUNA 4 </v>
      </c>
      <c r="K2775" s="61" t="str">
        <f>VLOOKUP(Tabla14[[#This Row],[id]],Tabla2[],'aux buscarv'!K$1,FALSE)</f>
        <v>BARRACAS VILLA 2124</v>
      </c>
      <c r="L2775" s="61">
        <f>VLOOKUP(Tabla14[[#This Row],[id]],Tabla2[],'aux buscarv'!L$1,FALSE)</f>
        <v>0</v>
      </c>
      <c r="M2775" s="61" t="str">
        <f>VLOOKUP(Tabla14[[#This Row],[id]],Tabla2[],'aux buscarv'!M$1,FALSE)</f>
        <v>AGUSTIN MAGALDI Y CAMINO DE SIRGA</v>
      </c>
      <c r="N2775" s="62" t="str">
        <f>VLOOKUP(Tabla14[[#This Row],[id]],Tabla2[],'aux buscarv'!N$1,FALSE)</f>
        <v>https://goo.gl/maps/UbeXEBYMZ1grnzZJA</v>
      </c>
      <c r="O2775" t="s">
        <v>129</v>
      </c>
      <c r="P2775" t="s">
        <v>137</v>
      </c>
      <c r="Q2775" t="s">
        <v>138</v>
      </c>
      <c r="R2775">
        <v>3</v>
      </c>
    </row>
    <row r="2776" spans="1:18" x14ac:dyDescent="0.25">
      <c r="A2776" t="s">
        <v>1409</v>
      </c>
      <c r="B2776" s="46">
        <f>VLOOKUP(Tabla14[[#This Row],[id]],Tabla2[],'aux buscarv'!B$1,FALSE)</f>
        <v>45069</v>
      </c>
      <c r="C2776" s="61">
        <f>VLOOKUP(Tabla14[[#This Row],[id]],Tabla2[],'aux buscarv'!C$1,FALSE)</f>
        <v>23</v>
      </c>
      <c r="D2776" s="61">
        <f>VLOOKUP(Tabla14[[#This Row],[id]],Tabla2[],'aux buscarv'!D$1,FALSE)</f>
        <v>5</v>
      </c>
      <c r="E2776" s="61">
        <f>VLOOKUP(Tabla14[[#This Row],[id]],Tabla2[],'aux buscarv'!E$1,FALSE)</f>
        <v>2023</v>
      </c>
      <c r="F2776" s="61">
        <f>VLOOKUP(Tabla14[[#This Row],[id]],Tabla2[],'aux buscarv'!F$1,FALSE)</f>
        <v>22</v>
      </c>
      <c r="G2776" s="61" t="str">
        <f>VLOOKUP(Tabla14[[#This Row],[id]],Tabla2[],'aux buscarv'!G$1,FALSE)</f>
        <v>ESTAR</v>
      </c>
      <c r="H2776" s="61" t="str">
        <f>VLOOKUP(Tabla14[[#This Row],[id]],Tabla2[],'aux buscarv'!H$1,FALSE)</f>
        <v>CABA</v>
      </c>
      <c r="I2776" s="61">
        <f>VLOOKUP(Tabla14[[#This Row],[id]],Tabla2[],'aux buscarv'!I$1,FALSE)</f>
        <v>127</v>
      </c>
      <c r="J2776" s="61" t="str">
        <f>VLOOKUP(Tabla14[[#This Row],[id]],Tabla2[],'aux buscarv'!J$1,FALSE)</f>
        <v xml:space="preserve">COMUNA 4 </v>
      </c>
      <c r="K2776" s="61" t="str">
        <f>VLOOKUP(Tabla14[[#This Row],[id]],Tabla2[],'aux buscarv'!K$1,FALSE)</f>
        <v>BARRACAS VILLA 2124</v>
      </c>
      <c r="L2776" s="61">
        <f>VLOOKUP(Tabla14[[#This Row],[id]],Tabla2[],'aux buscarv'!L$1,FALSE)</f>
        <v>0</v>
      </c>
      <c r="M2776" s="61" t="str">
        <f>VLOOKUP(Tabla14[[#This Row],[id]],Tabla2[],'aux buscarv'!M$1,FALSE)</f>
        <v>AGUSTIN MAGALDI Y CAMINO DE SIRGA</v>
      </c>
      <c r="N2776" s="62" t="str">
        <f>VLOOKUP(Tabla14[[#This Row],[id]],Tabla2[],'aux buscarv'!N$1,FALSE)</f>
        <v>https://goo.gl/maps/UbeXEBYMZ1grnzZJA</v>
      </c>
      <c r="O2776" t="s">
        <v>151</v>
      </c>
      <c r="P2776" t="s">
        <v>151</v>
      </c>
      <c r="Q2776" t="s">
        <v>111</v>
      </c>
      <c r="R2776">
        <v>38</v>
      </c>
    </row>
    <row r="2777" spans="1:18" x14ac:dyDescent="0.25">
      <c r="A2777" t="s">
        <v>1409</v>
      </c>
      <c r="B2777" s="46">
        <f>VLOOKUP(Tabla14[[#This Row],[id]],Tabla2[],'aux buscarv'!B$1,FALSE)</f>
        <v>45069</v>
      </c>
      <c r="C2777" s="61">
        <f>VLOOKUP(Tabla14[[#This Row],[id]],Tabla2[],'aux buscarv'!C$1,FALSE)</f>
        <v>23</v>
      </c>
      <c r="D2777" s="61">
        <f>VLOOKUP(Tabla14[[#This Row],[id]],Tabla2[],'aux buscarv'!D$1,FALSE)</f>
        <v>5</v>
      </c>
      <c r="E2777" s="61">
        <f>VLOOKUP(Tabla14[[#This Row],[id]],Tabla2[],'aux buscarv'!E$1,FALSE)</f>
        <v>2023</v>
      </c>
      <c r="F2777" s="61">
        <f>VLOOKUP(Tabla14[[#This Row],[id]],Tabla2[],'aux buscarv'!F$1,FALSE)</f>
        <v>22</v>
      </c>
      <c r="G2777" s="61" t="str">
        <f>VLOOKUP(Tabla14[[#This Row],[id]],Tabla2[],'aux buscarv'!G$1,FALSE)</f>
        <v>ESTAR</v>
      </c>
      <c r="H2777" s="61" t="str">
        <f>VLOOKUP(Tabla14[[#This Row],[id]],Tabla2[],'aux buscarv'!H$1,FALSE)</f>
        <v>CABA</v>
      </c>
      <c r="I2777" s="61">
        <f>VLOOKUP(Tabla14[[#This Row],[id]],Tabla2[],'aux buscarv'!I$1,FALSE)</f>
        <v>127</v>
      </c>
      <c r="J2777" s="61" t="str">
        <f>VLOOKUP(Tabla14[[#This Row],[id]],Tabla2[],'aux buscarv'!J$1,FALSE)</f>
        <v xml:space="preserve">COMUNA 4 </v>
      </c>
      <c r="K2777" s="61" t="str">
        <f>VLOOKUP(Tabla14[[#This Row],[id]],Tabla2[],'aux buscarv'!K$1,FALSE)</f>
        <v>BARRACAS VILLA 2124</v>
      </c>
      <c r="L2777" s="61">
        <f>VLOOKUP(Tabla14[[#This Row],[id]],Tabla2[],'aux buscarv'!L$1,FALSE)</f>
        <v>0</v>
      </c>
      <c r="M2777" s="61" t="str">
        <f>VLOOKUP(Tabla14[[#This Row],[id]],Tabla2[],'aux buscarv'!M$1,FALSE)</f>
        <v>AGUSTIN MAGALDI Y CAMINO DE SIRGA</v>
      </c>
      <c r="N2777" s="62" t="str">
        <f>VLOOKUP(Tabla14[[#This Row],[id]],Tabla2[],'aux buscarv'!N$1,FALSE)</f>
        <v>https://goo.gl/maps/UbeXEBYMZ1grnzZJA</v>
      </c>
      <c r="O2777" t="s">
        <v>151</v>
      </c>
      <c r="P2777" t="s">
        <v>151</v>
      </c>
      <c r="Q2777" t="s">
        <v>142</v>
      </c>
      <c r="R2777">
        <v>60</v>
      </c>
    </row>
    <row r="2778" spans="1:18" x14ac:dyDescent="0.25">
      <c r="A2778" t="s">
        <v>1409</v>
      </c>
      <c r="B2778" s="46">
        <f>VLOOKUP(Tabla14[[#This Row],[id]],Tabla2[],'aux buscarv'!B$1,FALSE)</f>
        <v>45069</v>
      </c>
      <c r="C2778" s="61">
        <f>VLOOKUP(Tabla14[[#This Row],[id]],Tabla2[],'aux buscarv'!C$1,FALSE)</f>
        <v>23</v>
      </c>
      <c r="D2778" s="61">
        <f>VLOOKUP(Tabla14[[#This Row],[id]],Tabla2[],'aux buscarv'!D$1,FALSE)</f>
        <v>5</v>
      </c>
      <c r="E2778" s="61">
        <f>VLOOKUP(Tabla14[[#This Row],[id]],Tabla2[],'aux buscarv'!E$1,FALSE)</f>
        <v>2023</v>
      </c>
      <c r="F2778" s="61">
        <f>VLOOKUP(Tabla14[[#This Row],[id]],Tabla2[],'aux buscarv'!F$1,FALSE)</f>
        <v>22</v>
      </c>
      <c r="G2778" s="61" t="str">
        <f>VLOOKUP(Tabla14[[#This Row],[id]],Tabla2[],'aux buscarv'!G$1,FALSE)</f>
        <v>ESTAR</v>
      </c>
      <c r="H2778" s="61" t="str">
        <f>VLOOKUP(Tabla14[[#This Row],[id]],Tabla2[],'aux buscarv'!H$1,FALSE)</f>
        <v>CABA</v>
      </c>
      <c r="I2778" s="61">
        <f>VLOOKUP(Tabla14[[#This Row],[id]],Tabla2[],'aux buscarv'!I$1,FALSE)</f>
        <v>127</v>
      </c>
      <c r="J2778" s="61" t="str">
        <f>VLOOKUP(Tabla14[[#This Row],[id]],Tabla2[],'aux buscarv'!J$1,FALSE)</f>
        <v xml:space="preserve">COMUNA 4 </v>
      </c>
      <c r="K2778" s="61" t="str">
        <f>VLOOKUP(Tabla14[[#This Row],[id]],Tabla2[],'aux buscarv'!K$1,FALSE)</f>
        <v>BARRACAS VILLA 2124</v>
      </c>
      <c r="L2778" s="61">
        <f>VLOOKUP(Tabla14[[#This Row],[id]],Tabla2[],'aux buscarv'!L$1,FALSE)</f>
        <v>0</v>
      </c>
      <c r="M2778" s="61" t="str">
        <f>VLOOKUP(Tabla14[[#This Row],[id]],Tabla2[],'aux buscarv'!M$1,FALSE)</f>
        <v>AGUSTIN MAGALDI Y CAMINO DE SIRGA</v>
      </c>
      <c r="N2778" s="62" t="str">
        <f>VLOOKUP(Tabla14[[#This Row],[id]],Tabla2[],'aux buscarv'!N$1,FALSE)</f>
        <v>https://goo.gl/maps/UbeXEBYMZ1grnzZJA</v>
      </c>
      <c r="O2778" t="s">
        <v>153</v>
      </c>
      <c r="P2778" t="s">
        <v>153</v>
      </c>
      <c r="Q2778" t="s">
        <v>111</v>
      </c>
      <c r="R2778">
        <v>4</v>
      </c>
    </row>
    <row r="2779" spans="1:18" x14ac:dyDescent="0.25">
      <c r="A2779" t="s">
        <v>1409</v>
      </c>
      <c r="B2779" s="46">
        <f>VLOOKUP(Tabla14[[#This Row],[id]],Tabla2[],'aux buscarv'!B$1,FALSE)</f>
        <v>45069</v>
      </c>
      <c r="C2779" s="61">
        <f>VLOOKUP(Tabla14[[#This Row],[id]],Tabla2[],'aux buscarv'!C$1,FALSE)</f>
        <v>23</v>
      </c>
      <c r="D2779" s="61">
        <f>VLOOKUP(Tabla14[[#This Row],[id]],Tabla2[],'aux buscarv'!D$1,FALSE)</f>
        <v>5</v>
      </c>
      <c r="E2779" s="61">
        <f>VLOOKUP(Tabla14[[#This Row],[id]],Tabla2[],'aux buscarv'!E$1,FALSE)</f>
        <v>2023</v>
      </c>
      <c r="F2779" s="61">
        <f>VLOOKUP(Tabla14[[#This Row],[id]],Tabla2[],'aux buscarv'!F$1,FALSE)</f>
        <v>22</v>
      </c>
      <c r="G2779" s="61" t="str">
        <f>VLOOKUP(Tabla14[[#This Row],[id]],Tabla2[],'aux buscarv'!G$1,FALSE)</f>
        <v>ESTAR</v>
      </c>
      <c r="H2779" s="61" t="str">
        <f>VLOOKUP(Tabla14[[#This Row],[id]],Tabla2[],'aux buscarv'!H$1,FALSE)</f>
        <v>CABA</v>
      </c>
      <c r="I2779" s="61">
        <f>VLOOKUP(Tabla14[[#This Row],[id]],Tabla2[],'aux buscarv'!I$1,FALSE)</f>
        <v>127</v>
      </c>
      <c r="J2779" s="61" t="str">
        <f>VLOOKUP(Tabla14[[#This Row],[id]],Tabla2[],'aux buscarv'!J$1,FALSE)</f>
        <v xml:space="preserve">COMUNA 4 </v>
      </c>
      <c r="K2779" s="61" t="str">
        <f>VLOOKUP(Tabla14[[#This Row],[id]],Tabla2[],'aux buscarv'!K$1,FALSE)</f>
        <v>BARRACAS VILLA 2124</v>
      </c>
      <c r="L2779" s="61">
        <f>VLOOKUP(Tabla14[[#This Row],[id]],Tabla2[],'aux buscarv'!L$1,FALSE)</f>
        <v>0</v>
      </c>
      <c r="M2779" s="61" t="str">
        <f>VLOOKUP(Tabla14[[#This Row],[id]],Tabla2[],'aux buscarv'!M$1,FALSE)</f>
        <v>AGUSTIN MAGALDI Y CAMINO DE SIRGA</v>
      </c>
      <c r="N2779" s="62" t="str">
        <f>VLOOKUP(Tabla14[[#This Row],[id]],Tabla2[],'aux buscarv'!N$1,FALSE)</f>
        <v>https://goo.gl/maps/UbeXEBYMZ1grnzZJA</v>
      </c>
      <c r="O2779" t="s">
        <v>153</v>
      </c>
      <c r="P2779" t="s">
        <v>153</v>
      </c>
      <c r="Q2779" t="s">
        <v>154</v>
      </c>
      <c r="R2779">
        <v>4</v>
      </c>
    </row>
    <row r="2780" spans="1:18" x14ac:dyDescent="0.25">
      <c r="A2780" t="s">
        <v>1409</v>
      </c>
      <c r="B2780" s="46">
        <f>VLOOKUP(Tabla14[[#This Row],[id]],Tabla2[],'aux buscarv'!B$1,FALSE)</f>
        <v>45069</v>
      </c>
      <c r="C2780" s="61">
        <f>VLOOKUP(Tabla14[[#This Row],[id]],Tabla2[],'aux buscarv'!C$1,FALSE)</f>
        <v>23</v>
      </c>
      <c r="D2780" s="61">
        <f>VLOOKUP(Tabla14[[#This Row],[id]],Tabla2[],'aux buscarv'!D$1,FALSE)</f>
        <v>5</v>
      </c>
      <c r="E2780" s="61">
        <f>VLOOKUP(Tabla14[[#This Row],[id]],Tabla2[],'aux buscarv'!E$1,FALSE)</f>
        <v>2023</v>
      </c>
      <c r="F2780" s="61">
        <f>VLOOKUP(Tabla14[[#This Row],[id]],Tabla2[],'aux buscarv'!F$1,FALSE)</f>
        <v>22</v>
      </c>
      <c r="G2780" s="61" t="str">
        <f>VLOOKUP(Tabla14[[#This Row],[id]],Tabla2[],'aux buscarv'!G$1,FALSE)</f>
        <v>ESTAR</v>
      </c>
      <c r="H2780" s="61" t="str">
        <f>VLOOKUP(Tabla14[[#This Row],[id]],Tabla2[],'aux buscarv'!H$1,FALSE)</f>
        <v>CABA</v>
      </c>
      <c r="I2780" s="61">
        <f>VLOOKUP(Tabla14[[#This Row],[id]],Tabla2[],'aux buscarv'!I$1,FALSE)</f>
        <v>127</v>
      </c>
      <c r="J2780" s="61" t="str">
        <f>VLOOKUP(Tabla14[[#This Row],[id]],Tabla2[],'aux buscarv'!J$1,FALSE)</f>
        <v xml:space="preserve">COMUNA 4 </v>
      </c>
      <c r="K2780" s="61" t="str">
        <f>VLOOKUP(Tabla14[[#This Row],[id]],Tabla2[],'aux buscarv'!K$1,FALSE)</f>
        <v>BARRACAS VILLA 2124</v>
      </c>
      <c r="L2780" s="61">
        <f>VLOOKUP(Tabla14[[#This Row],[id]],Tabla2[],'aux buscarv'!L$1,FALSE)</f>
        <v>0</v>
      </c>
      <c r="M2780" s="61" t="str">
        <f>VLOOKUP(Tabla14[[#This Row],[id]],Tabla2[],'aux buscarv'!M$1,FALSE)</f>
        <v>AGUSTIN MAGALDI Y CAMINO DE SIRGA</v>
      </c>
      <c r="N2780" s="62" t="str">
        <f>VLOOKUP(Tabla14[[#This Row],[id]],Tabla2[],'aux buscarv'!N$1,FALSE)</f>
        <v>https://goo.gl/maps/UbeXEBYMZ1grnzZJA</v>
      </c>
      <c r="O2780" t="s">
        <v>153</v>
      </c>
      <c r="P2780" t="s">
        <v>153</v>
      </c>
      <c r="Q2780" t="s">
        <v>155</v>
      </c>
      <c r="R2780">
        <v>2</v>
      </c>
    </row>
    <row r="2781" spans="1:18" x14ac:dyDescent="0.25">
      <c r="A2781" t="s">
        <v>1409</v>
      </c>
      <c r="B2781" s="46">
        <f>VLOOKUP(Tabla14[[#This Row],[id]],Tabla2[],'aux buscarv'!B$1,FALSE)</f>
        <v>45069</v>
      </c>
      <c r="C2781" s="61">
        <f>VLOOKUP(Tabla14[[#This Row],[id]],Tabla2[],'aux buscarv'!C$1,FALSE)</f>
        <v>23</v>
      </c>
      <c r="D2781" s="61">
        <f>VLOOKUP(Tabla14[[#This Row],[id]],Tabla2[],'aux buscarv'!D$1,FALSE)</f>
        <v>5</v>
      </c>
      <c r="E2781" s="61">
        <f>VLOOKUP(Tabla14[[#This Row],[id]],Tabla2[],'aux buscarv'!E$1,FALSE)</f>
        <v>2023</v>
      </c>
      <c r="F2781" s="61">
        <f>VLOOKUP(Tabla14[[#This Row],[id]],Tabla2[],'aux buscarv'!F$1,FALSE)</f>
        <v>22</v>
      </c>
      <c r="G2781" s="61" t="str">
        <f>VLOOKUP(Tabla14[[#This Row],[id]],Tabla2[],'aux buscarv'!G$1,FALSE)</f>
        <v>ESTAR</v>
      </c>
      <c r="H2781" s="61" t="str">
        <f>VLOOKUP(Tabla14[[#This Row],[id]],Tabla2[],'aux buscarv'!H$1,FALSE)</f>
        <v>CABA</v>
      </c>
      <c r="I2781" s="61">
        <f>VLOOKUP(Tabla14[[#This Row],[id]],Tabla2[],'aux buscarv'!I$1,FALSE)</f>
        <v>127</v>
      </c>
      <c r="J2781" s="61" t="str">
        <f>VLOOKUP(Tabla14[[#This Row],[id]],Tabla2[],'aux buscarv'!J$1,FALSE)</f>
        <v xml:space="preserve">COMUNA 4 </v>
      </c>
      <c r="K2781" s="61" t="str">
        <f>VLOOKUP(Tabla14[[#This Row],[id]],Tabla2[],'aux buscarv'!K$1,FALSE)</f>
        <v>BARRACAS VILLA 2124</v>
      </c>
      <c r="L2781" s="61">
        <f>VLOOKUP(Tabla14[[#This Row],[id]],Tabla2[],'aux buscarv'!L$1,FALSE)</f>
        <v>0</v>
      </c>
      <c r="M2781" s="61" t="str">
        <f>VLOOKUP(Tabla14[[#This Row],[id]],Tabla2[],'aux buscarv'!M$1,FALSE)</f>
        <v>AGUSTIN MAGALDI Y CAMINO DE SIRGA</v>
      </c>
      <c r="N2781" s="62" t="str">
        <f>VLOOKUP(Tabla14[[#This Row],[id]],Tabla2[],'aux buscarv'!N$1,FALSE)</f>
        <v>https://goo.gl/maps/UbeXEBYMZ1grnzZJA</v>
      </c>
      <c r="O2781" t="s">
        <v>153</v>
      </c>
      <c r="P2781" t="s">
        <v>153</v>
      </c>
      <c r="Q2781" t="s">
        <v>158</v>
      </c>
      <c r="R2781">
        <v>1</v>
      </c>
    </row>
    <row r="2782" spans="1:18" x14ac:dyDescent="0.25">
      <c r="A2782" t="s">
        <v>1419</v>
      </c>
      <c r="B2782" s="46">
        <f>VLOOKUP(Tabla14[[#This Row],[id]],Tabla2[],'aux buscarv'!B$1,FALSE)</f>
        <v>45069</v>
      </c>
      <c r="C2782" s="61">
        <f>VLOOKUP(Tabla14[[#This Row],[id]],Tabla2[],'aux buscarv'!C$1,FALSE)</f>
        <v>23</v>
      </c>
      <c r="D2782" s="61">
        <f>VLOOKUP(Tabla14[[#This Row],[id]],Tabla2[],'aux buscarv'!D$1,FALSE)</f>
        <v>5</v>
      </c>
      <c r="E2782" s="61">
        <f>VLOOKUP(Tabla14[[#This Row],[id]],Tabla2[],'aux buscarv'!E$1,FALSE)</f>
        <v>2023</v>
      </c>
      <c r="F2782" s="61">
        <f>VLOOKUP(Tabla14[[#This Row],[id]],Tabla2[],'aux buscarv'!F$1,FALSE)</f>
        <v>22</v>
      </c>
      <c r="G2782" s="61" t="str">
        <f>VLOOKUP(Tabla14[[#This Row],[id]],Tabla2[],'aux buscarv'!G$1,FALSE)</f>
        <v>DAPPTE</v>
      </c>
      <c r="H2782" s="61" t="str">
        <f>VLOOKUP(Tabla14[[#This Row],[id]],Tabla2[],'aux buscarv'!H$1,FALSE)</f>
        <v>BUENOS AIRES</v>
      </c>
      <c r="I2782" s="61">
        <f>VLOOKUP(Tabla14[[#This Row],[id]],Tabla2[],'aux buscarv'!I$1,FALSE)</f>
        <v>136</v>
      </c>
      <c r="J2782" s="61" t="str">
        <f>VLOOKUP(Tabla14[[#This Row],[id]],Tabla2[],'aux buscarv'!J$1,FALSE)</f>
        <v>LUJAN</v>
      </c>
      <c r="K2782" s="61" t="str">
        <f>VLOOKUP(Tabla14[[#This Row],[id]],Tabla2[],'aux buscarv'!K$1,FALSE)</f>
        <v>TORRES</v>
      </c>
      <c r="L2782" s="61" t="str">
        <f>VLOOKUP(Tabla14[[#This Row],[id]],Tabla2[],'aux buscarv'!L$1,FALSE)</f>
        <v>HOSPITAL NACIONAL DR MANUEL A MOSTES DE OCA</v>
      </c>
      <c r="M2782" s="61" t="str">
        <f>VLOOKUP(Tabla14[[#This Row],[id]],Tabla2[],'aux buscarv'!M$1,FALSE)</f>
        <v>PADRE JOSE MARIA CRIADO ALONSO Y EVARISTO CARRIEGO</v>
      </c>
      <c r="N2782" s="62" t="str">
        <f>VLOOKUP(Tabla14[[#This Row],[id]],Tabla2[],'aux buscarv'!N$1,FALSE)</f>
        <v>https://goo.gl/maps/UKFMaR44cYm3iTwy8</v>
      </c>
      <c r="O2782" t="s">
        <v>109</v>
      </c>
      <c r="P2782" t="s">
        <v>110</v>
      </c>
      <c r="Q2782" t="s">
        <v>111</v>
      </c>
      <c r="R2782">
        <v>12</v>
      </c>
    </row>
    <row r="2783" spans="1:18" x14ac:dyDescent="0.25">
      <c r="A2783" t="s">
        <v>1419</v>
      </c>
      <c r="B2783" s="46">
        <f>VLOOKUP(Tabla14[[#This Row],[id]],Tabla2[],'aux buscarv'!B$1,FALSE)</f>
        <v>45069</v>
      </c>
      <c r="C2783" s="61">
        <f>VLOOKUP(Tabla14[[#This Row],[id]],Tabla2[],'aux buscarv'!C$1,FALSE)</f>
        <v>23</v>
      </c>
      <c r="D2783" s="61">
        <f>VLOOKUP(Tabla14[[#This Row],[id]],Tabla2[],'aux buscarv'!D$1,FALSE)</f>
        <v>5</v>
      </c>
      <c r="E2783" s="61">
        <f>VLOOKUP(Tabla14[[#This Row],[id]],Tabla2[],'aux buscarv'!E$1,FALSE)</f>
        <v>2023</v>
      </c>
      <c r="F2783" s="61">
        <f>VLOOKUP(Tabla14[[#This Row],[id]],Tabla2[],'aux buscarv'!F$1,FALSE)</f>
        <v>22</v>
      </c>
      <c r="G2783" s="61" t="str">
        <f>VLOOKUP(Tabla14[[#This Row],[id]],Tabla2[],'aux buscarv'!G$1,FALSE)</f>
        <v>DAPPTE</v>
      </c>
      <c r="H2783" s="61" t="str">
        <f>VLOOKUP(Tabla14[[#This Row],[id]],Tabla2[],'aux buscarv'!H$1,FALSE)</f>
        <v>BUENOS AIRES</v>
      </c>
      <c r="I2783" s="61">
        <f>VLOOKUP(Tabla14[[#This Row],[id]],Tabla2[],'aux buscarv'!I$1,FALSE)</f>
        <v>136</v>
      </c>
      <c r="J2783" s="61" t="str">
        <f>VLOOKUP(Tabla14[[#This Row],[id]],Tabla2[],'aux buscarv'!J$1,FALSE)</f>
        <v>LUJAN</v>
      </c>
      <c r="K2783" s="61" t="str">
        <f>VLOOKUP(Tabla14[[#This Row],[id]],Tabla2[],'aux buscarv'!K$1,FALSE)</f>
        <v>TORRES</v>
      </c>
      <c r="L2783" s="61" t="str">
        <f>VLOOKUP(Tabla14[[#This Row],[id]],Tabla2[],'aux buscarv'!L$1,FALSE)</f>
        <v>HOSPITAL NACIONAL DR MANUEL A MOSTES DE OCA</v>
      </c>
      <c r="M2783" s="61" t="str">
        <f>VLOOKUP(Tabla14[[#This Row],[id]],Tabla2[],'aux buscarv'!M$1,FALSE)</f>
        <v>PADRE JOSE MARIA CRIADO ALONSO Y EVARISTO CARRIEGO</v>
      </c>
      <c r="N2783" s="62" t="str">
        <f>VLOOKUP(Tabla14[[#This Row],[id]],Tabla2[],'aux buscarv'!N$1,FALSE)</f>
        <v>https://goo.gl/maps/UKFMaR44cYm3iTwy8</v>
      </c>
      <c r="O2783" t="s">
        <v>109</v>
      </c>
      <c r="P2783" t="s">
        <v>110</v>
      </c>
      <c r="Q2783" t="s">
        <v>112</v>
      </c>
      <c r="R2783">
        <v>32</v>
      </c>
    </row>
    <row r="2784" spans="1:18" x14ac:dyDescent="0.25">
      <c r="A2784" t="s">
        <v>1419</v>
      </c>
      <c r="B2784" s="46">
        <f>VLOOKUP(Tabla14[[#This Row],[id]],Tabla2[],'aux buscarv'!B$1,FALSE)</f>
        <v>45069</v>
      </c>
      <c r="C2784" s="61">
        <f>VLOOKUP(Tabla14[[#This Row],[id]],Tabla2[],'aux buscarv'!C$1,FALSE)</f>
        <v>23</v>
      </c>
      <c r="D2784" s="61">
        <f>VLOOKUP(Tabla14[[#This Row],[id]],Tabla2[],'aux buscarv'!D$1,FALSE)</f>
        <v>5</v>
      </c>
      <c r="E2784" s="61">
        <f>VLOOKUP(Tabla14[[#This Row],[id]],Tabla2[],'aux buscarv'!E$1,FALSE)</f>
        <v>2023</v>
      </c>
      <c r="F2784" s="61">
        <f>VLOOKUP(Tabla14[[#This Row],[id]],Tabla2[],'aux buscarv'!F$1,FALSE)</f>
        <v>22</v>
      </c>
      <c r="G2784" s="61" t="str">
        <f>VLOOKUP(Tabla14[[#This Row],[id]],Tabla2[],'aux buscarv'!G$1,FALSE)</f>
        <v>DAPPTE</v>
      </c>
      <c r="H2784" s="61" t="str">
        <f>VLOOKUP(Tabla14[[#This Row],[id]],Tabla2[],'aux buscarv'!H$1,FALSE)</f>
        <v>BUENOS AIRES</v>
      </c>
      <c r="I2784" s="61">
        <f>VLOOKUP(Tabla14[[#This Row],[id]],Tabla2[],'aux buscarv'!I$1,FALSE)</f>
        <v>136</v>
      </c>
      <c r="J2784" s="61" t="str">
        <f>VLOOKUP(Tabla14[[#This Row],[id]],Tabla2[],'aux buscarv'!J$1,FALSE)</f>
        <v>LUJAN</v>
      </c>
      <c r="K2784" s="61" t="str">
        <f>VLOOKUP(Tabla14[[#This Row],[id]],Tabla2[],'aux buscarv'!K$1,FALSE)</f>
        <v>TORRES</v>
      </c>
      <c r="L2784" s="61" t="str">
        <f>VLOOKUP(Tabla14[[#This Row],[id]],Tabla2[],'aux buscarv'!L$1,FALSE)</f>
        <v>HOSPITAL NACIONAL DR MANUEL A MOSTES DE OCA</v>
      </c>
      <c r="M2784" s="61" t="str">
        <f>VLOOKUP(Tabla14[[#This Row],[id]],Tabla2[],'aux buscarv'!M$1,FALSE)</f>
        <v>PADRE JOSE MARIA CRIADO ALONSO Y EVARISTO CARRIEGO</v>
      </c>
      <c r="N2784" s="62" t="str">
        <f>VLOOKUP(Tabla14[[#This Row],[id]],Tabla2[],'aux buscarv'!N$1,FALSE)</f>
        <v>https://goo.gl/maps/UKFMaR44cYm3iTwy8</v>
      </c>
      <c r="O2784" t="s">
        <v>109</v>
      </c>
      <c r="P2784" t="s">
        <v>113</v>
      </c>
      <c r="Q2784" t="s">
        <v>112</v>
      </c>
      <c r="R2784">
        <v>2</v>
      </c>
    </row>
    <row r="2785" spans="1:18" x14ac:dyDescent="0.25">
      <c r="A2785" t="s">
        <v>1419</v>
      </c>
      <c r="B2785" s="46">
        <f>VLOOKUP(Tabla14[[#This Row],[id]],Tabla2[],'aux buscarv'!B$1,FALSE)</f>
        <v>45069</v>
      </c>
      <c r="C2785" s="61">
        <f>VLOOKUP(Tabla14[[#This Row],[id]],Tabla2[],'aux buscarv'!C$1,FALSE)</f>
        <v>23</v>
      </c>
      <c r="D2785" s="61">
        <f>VLOOKUP(Tabla14[[#This Row],[id]],Tabla2[],'aux buscarv'!D$1,FALSE)</f>
        <v>5</v>
      </c>
      <c r="E2785" s="61">
        <f>VLOOKUP(Tabla14[[#This Row],[id]],Tabla2[],'aux buscarv'!E$1,FALSE)</f>
        <v>2023</v>
      </c>
      <c r="F2785" s="61">
        <f>VLOOKUP(Tabla14[[#This Row],[id]],Tabla2[],'aux buscarv'!F$1,FALSE)</f>
        <v>22</v>
      </c>
      <c r="G2785" s="61" t="str">
        <f>VLOOKUP(Tabla14[[#This Row],[id]],Tabla2[],'aux buscarv'!G$1,FALSE)</f>
        <v>DAPPTE</v>
      </c>
      <c r="H2785" s="61" t="str">
        <f>VLOOKUP(Tabla14[[#This Row],[id]],Tabla2[],'aux buscarv'!H$1,FALSE)</f>
        <v>BUENOS AIRES</v>
      </c>
      <c r="I2785" s="61">
        <f>VLOOKUP(Tabla14[[#This Row],[id]],Tabla2[],'aux buscarv'!I$1,FALSE)</f>
        <v>136</v>
      </c>
      <c r="J2785" s="61" t="str">
        <f>VLOOKUP(Tabla14[[#This Row],[id]],Tabla2[],'aux buscarv'!J$1,FALSE)</f>
        <v>LUJAN</v>
      </c>
      <c r="K2785" s="61" t="str">
        <f>VLOOKUP(Tabla14[[#This Row],[id]],Tabla2[],'aux buscarv'!K$1,FALSE)</f>
        <v>TORRES</v>
      </c>
      <c r="L2785" s="61" t="str">
        <f>VLOOKUP(Tabla14[[#This Row],[id]],Tabla2[],'aux buscarv'!L$1,FALSE)</f>
        <v>HOSPITAL NACIONAL DR MANUEL A MOSTES DE OCA</v>
      </c>
      <c r="M2785" s="61" t="str">
        <f>VLOOKUP(Tabla14[[#This Row],[id]],Tabla2[],'aux buscarv'!M$1,FALSE)</f>
        <v>PADRE JOSE MARIA CRIADO ALONSO Y EVARISTO CARRIEGO</v>
      </c>
      <c r="N2785" s="62" t="str">
        <f>VLOOKUP(Tabla14[[#This Row],[id]],Tabla2[],'aux buscarv'!N$1,FALSE)</f>
        <v>https://goo.gl/maps/UKFMaR44cYm3iTwy8</v>
      </c>
      <c r="O2785" t="s">
        <v>114</v>
      </c>
      <c r="P2785" t="s">
        <v>115</v>
      </c>
      <c r="Q2785" t="s">
        <v>111</v>
      </c>
      <c r="R2785">
        <v>7</v>
      </c>
    </row>
    <row r="2786" spans="1:18" x14ac:dyDescent="0.25">
      <c r="A2786" t="s">
        <v>1419</v>
      </c>
      <c r="B2786" s="46">
        <f>VLOOKUP(Tabla14[[#This Row],[id]],Tabla2[],'aux buscarv'!B$1,FALSE)</f>
        <v>45069</v>
      </c>
      <c r="C2786" s="61">
        <f>VLOOKUP(Tabla14[[#This Row],[id]],Tabla2[],'aux buscarv'!C$1,FALSE)</f>
        <v>23</v>
      </c>
      <c r="D2786" s="61">
        <f>VLOOKUP(Tabla14[[#This Row],[id]],Tabla2[],'aux buscarv'!D$1,FALSE)</f>
        <v>5</v>
      </c>
      <c r="E2786" s="61">
        <f>VLOOKUP(Tabla14[[#This Row],[id]],Tabla2[],'aux buscarv'!E$1,FALSE)</f>
        <v>2023</v>
      </c>
      <c r="F2786" s="61">
        <f>VLOOKUP(Tabla14[[#This Row],[id]],Tabla2[],'aux buscarv'!F$1,FALSE)</f>
        <v>22</v>
      </c>
      <c r="G2786" s="61" t="str">
        <f>VLOOKUP(Tabla14[[#This Row],[id]],Tabla2[],'aux buscarv'!G$1,FALSE)</f>
        <v>DAPPTE</v>
      </c>
      <c r="H2786" s="61" t="str">
        <f>VLOOKUP(Tabla14[[#This Row],[id]],Tabla2[],'aux buscarv'!H$1,FALSE)</f>
        <v>BUENOS AIRES</v>
      </c>
      <c r="I2786" s="61">
        <f>VLOOKUP(Tabla14[[#This Row],[id]],Tabla2[],'aux buscarv'!I$1,FALSE)</f>
        <v>136</v>
      </c>
      <c r="J2786" s="61" t="str">
        <f>VLOOKUP(Tabla14[[#This Row],[id]],Tabla2[],'aux buscarv'!J$1,FALSE)</f>
        <v>LUJAN</v>
      </c>
      <c r="K2786" s="61" t="str">
        <f>VLOOKUP(Tabla14[[#This Row],[id]],Tabla2[],'aux buscarv'!K$1,FALSE)</f>
        <v>TORRES</v>
      </c>
      <c r="L2786" s="61" t="str">
        <f>VLOOKUP(Tabla14[[#This Row],[id]],Tabla2[],'aux buscarv'!L$1,FALSE)</f>
        <v>HOSPITAL NACIONAL DR MANUEL A MOSTES DE OCA</v>
      </c>
      <c r="M2786" s="61" t="str">
        <f>VLOOKUP(Tabla14[[#This Row],[id]],Tabla2[],'aux buscarv'!M$1,FALSE)</f>
        <v>PADRE JOSE MARIA CRIADO ALONSO Y EVARISTO CARRIEGO</v>
      </c>
      <c r="N2786" s="62" t="str">
        <f>VLOOKUP(Tabla14[[#This Row],[id]],Tabla2[],'aux buscarv'!N$1,FALSE)</f>
        <v>https://goo.gl/maps/UKFMaR44cYm3iTwy8</v>
      </c>
      <c r="O2786" t="s">
        <v>114</v>
      </c>
      <c r="P2786" t="s">
        <v>123</v>
      </c>
      <c r="Q2786" t="s">
        <v>124</v>
      </c>
      <c r="R2786">
        <v>4</v>
      </c>
    </row>
    <row r="2787" spans="1:18" x14ac:dyDescent="0.25">
      <c r="A2787" t="s">
        <v>1419</v>
      </c>
      <c r="B2787" s="46">
        <f>VLOOKUP(Tabla14[[#This Row],[id]],Tabla2[],'aux buscarv'!B$1,FALSE)</f>
        <v>45069</v>
      </c>
      <c r="C2787" s="61">
        <f>VLOOKUP(Tabla14[[#This Row],[id]],Tabla2[],'aux buscarv'!C$1,FALSE)</f>
        <v>23</v>
      </c>
      <c r="D2787" s="61">
        <f>VLOOKUP(Tabla14[[#This Row],[id]],Tabla2[],'aux buscarv'!D$1,FALSE)</f>
        <v>5</v>
      </c>
      <c r="E2787" s="61">
        <f>VLOOKUP(Tabla14[[#This Row],[id]],Tabla2[],'aux buscarv'!E$1,FALSE)</f>
        <v>2023</v>
      </c>
      <c r="F2787" s="61">
        <f>VLOOKUP(Tabla14[[#This Row],[id]],Tabla2[],'aux buscarv'!F$1,FALSE)</f>
        <v>22</v>
      </c>
      <c r="G2787" s="61" t="str">
        <f>VLOOKUP(Tabla14[[#This Row],[id]],Tabla2[],'aux buscarv'!G$1,FALSE)</f>
        <v>DAPPTE</v>
      </c>
      <c r="H2787" s="61" t="str">
        <f>VLOOKUP(Tabla14[[#This Row],[id]],Tabla2[],'aux buscarv'!H$1,FALSE)</f>
        <v>BUENOS AIRES</v>
      </c>
      <c r="I2787" s="61">
        <f>VLOOKUP(Tabla14[[#This Row],[id]],Tabla2[],'aux buscarv'!I$1,FALSE)</f>
        <v>136</v>
      </c>
      <c r="J2787" s="61" t="str">
        <f>VLOOKUP(Tabla14[[#This Row],[id]],Tabla2[],'aux buscarv'!J$1,FALSE)</f>
        <v>LUJAN</v>
      </c>
      <c r="K2787" s="61" t="str">
        <f>VLOOKUP(Tabla14[[#This Row],[id]],Tabla2[],'aux buscarv'!K$1,FALSE)</f>
        <v>TORRES</v>
      </c>
      <c r="L2787" s="61" t="str">
        <f>VLOOKUP(Tabla14[[#This Row],[id]],Tabla2[],'aux buscarv'!L$1,FALSE)</f>
        <v>HOSPITAL NACIONAL DR MANUEL A MOSTES DE OCA</v>
      </c>
      <c r="M2787" s="61" t="str">
        <f>VLOOKUP(Tabla14[[#This Row],[id]],Tabla2[],'aux buscarv'!M$1,FALSE)</f>
        <v>PADRE JOSE MARIA CRIADO ALONSO Y EVARISTO CARRIEGO</v>
      </c>
      <c r="N2787" s="62" t="str">
        <f>VLOOKUP(Tabla14[[#This Row],[id]],Tabla2[],'aux buscarv'!N$1,FALSE)</f>
        <v>https://goo.gl/maps/UKFMaR44cYm3iTwy8</v>
      </c>
      <c r="O2787" t="s">
        <v>114</v>
      </c>
      <c r="P2787" t="s">
        <v>123</v>
      </c>
      <c r="Q2787" t="s">
        <v>111</v>
      </c>
      <c r="R2787">
        <v>40</v>
      </c>
    </row>
    <row r="2788" spans="1:18" x14ac:dyDescent="0.25">
      <c r="A2788" t="s">
        <v>1419</v>
      </c>
      <c r="B2788" s="46">
        <f>VLOOKUP(Tabla14[[#This Row],[id]],Tabla2[],'aux buscarv'!B$1,FALSE)</f>
        <v>45069</v>
      </c>
      <c r="C2788" s="61">
        <f>VLOOKUP(Tabla14[[#This Row],[id]],Tabla2[],'aux buscarv'!C$1,FALSE)</f>
        <v>23</v>
      </c>
      <c r="D2788" s="61">
        <f>VLOOKUP(Tabla14[[#This Row],[id]],Tabla2[],'aux buscarv'!D$1,FALSE)</f>
        <v>5</v>
      </c>
      <c r="E2788" s="61">
        <f>VLOOKUP(Tabla14[[#This Row],[id]],Tabla2[],'aux buscarv'!E$1,FALSE)</f>
        <v>2023</v>
      </c>
      <c r="F2788" s="61">
        <f>VLOOKUP(Tabla14[[#This Row],[id]],Tabla2[],'aux buscarv'!F$1,FALSE)</f>
        <v>22</v>
      </c>
      <c r="G2788" s="61" t="str">
        <f>VLOOKUP(Tabla14[[#This Row],[id]],Tabla2[],'aux buscarv'!G$1,FALSE)</f>
        <v>DAPPTE</v>
      </c>
      <c r="H2788" s="61" t="str">
        <f>VLOOKUP(Tabla14[[#This Row],[id]],Tabla2[],'aux buscarv'!H$1,FALSE)</f>
        <v>BUENOS AIRES</v>
      </c>
      <c r="I2788" s="61">
        <f>VLOOKUP(Tabla14[[#This Row],[id]],Tabla2[],'aux buscarv'!I$1,FALSE)</f>
        <v>136</v>
      </c>
      <c r="J2788" s="61" t="str">
        <f>VLOOKUP(Tabla14[[#This Row],[id]],Tabla2[],'aux buscarv'!J$1,FALSE)</f>
        <v>LUJAN</v>
      </c>
      <c r="K2788" s="61" t="str">
        <f>VLOOKUP(Tabla14[[#This Row],[id]],Tabla2[],'aux buscarv'!K$1,FALSE)</f>
        <v>TORRES</v>
      </c>
      <c r="L2788" s="61" t="str">
        <f>VLOOKUP(Tabla14[[#This Row],[id]],Tabla2[],'aux buscarv'!L$1,FALSE)</f>
        <v>HOSPITAL NACIONAL DR MANUEL A MOSTES DE OCA</v>
      </c>
      <c r="M2788" s="61" t="str">
        <f>VLOOKUP(Tabla14[[#This Row],[id]],Tabla2[],'aux buscarv'!M$1,FALSE)</f>
        <v>PADRE JOSE MARIA CRIADO ALONSO Y EVARISTO CARRIEGO</v>
      </c>
      <c r="N2788" s="62" t="str">
        <f>VLOOKUP(Tabla14[[#This Row],[id]],Tabla2[],'aux buscarv'!N$1,FALSE)</f>
        <v>https://goo.gl/maps/UKFMaR44cYm3iTwy8</v>
      </c>
      <c r="O2788" t="s">
        <v>144</v>
      </c>
      <c r="P2788" t="s">
        <v>145</v>
      </c>
      <c r="Q2788" t="s">
        <v>111</v>
      </c>
      <c r="R2788">
        <v>20</v>
      </c>
    </row>
    <row r="2789" spans="1:18" x14ac:dyDescent="0.25">
      <c r="A2789" t="s">
        <v>1419</v>
      </c>
      <c r="B2789" s="46">
        <f>VLOOKUP(Tabla14[[#This Row],[id]],Tabla2[],'aux buscarv'!B$1,FALSE)</f>
        <v>45069</v>
      </c>
      <c r="C2789" s="61">
        <f>VLOOKUP(Tabla14[[#This Row],[id]],Tabla2[],'aux buscarv'!C$1,FALSE)</f>
        <v>23</v>
      </c>
      <c r="D2789" s="61">
        <f>VLOOKUP(Tabla14[[#This Row],[id]],Tabla2[],'aux buscarv'!D$1,FALSE)</f>
        <v>5</v>
      </c>
      <c r="E2789" s="61">
        <f>VLOOKUP(Tabla14[[#This Row],[id]],Tabla2[],'aux buscarv'!E$1,FALSE)</f>
        <v>2023</v>
      </c>
      <c r="F2789" s="61">
        <f>VLOOKUP(Tabla14[[#This Row],[id]],Tabla2[],'aux buscarv'!F$1,FALSE)</f>
        <v>22</v>
      </c>
      <c r="G2789" s="61" t="str">
        <f>VLOOKUP(Tabla14[[#This Row],[id]],Tabla2[],'aux buscarv'!G$1,FALSE)</f>
        <v>DAPPTE</v>
      </c>
      <c r="H2789" s="61" t="str">
        <f>VLOOKUP(Tabla14[[#This Row],[id]],Tabla2[],'aux buscarv'!H$1,FALSE)</f>
        <v>BUENOS AIRES</v>
      </c>
      <c r="I2789" s="61">
        <f>VLOOKUP(Tabla14[[#This Row],[id]],Tabla2[],'aux buscarv'!I$1,FALSE)</f>
        <v>136</v>
      </c>
      <c r="J2789" s="61" t="str">
        <f>VLOOKUP(Tabla14[[#This Row],[id]],Tabla2[],'aux buscarv'!J$1,FALSE)</f>
        <v>LUJAN</v>
      </c>
      <c r="K2789" s="61" t="str">
        <f>VLOOKUP(Tabla14[[#This Row],[id]],Tabla2[],'aux buscarv'!K$1,FALSE)</f>
        <v>TORRES</v>
      </c>
      <c r="L2789" s="61" t="str">
        <f>VLOOKUP(Tabla14[[#This Row],[id]],Tabla2[],'aux buscarv'!L$1,FALSE)</f>
        <v>HOSPITAL NACIONAL DR MANUEL A MOSTES DE OCA</v>
      </c>
      <c r="M2789" s="61" t="str">
        <f>VLOOKUP(Tabla14[[#This Row],[id]],Tabla2[],'aux buscarv'!M$1,FALSE)</f>
        <v>PADRE JOSE MARIA CRIADO ALONSO Y EVARISTO CARRIEGO</v>
      </c>
      <c r="N2789" s="62" t="str">
        <f>VLOOKUP(Tabla14[[#This Row],[id]],Tabla2[],'aux buscarv'!N$1,FALSE)</f>
        <v>https://goo.gl/maps/UKFMaR44cYm3iTwy8</v>
      </c>
      <c r="O2789" t="s">
        <v>144</v>
      </c>
      <c r="P2789" t="s">
        <v>145</v>
      </c>
      <c r="Q2789" t="s">
        <v>146</v>
      </c>
      <c r="R2789">
        <v>80</v>
      </c>
    </row>
    <row r="2790" spans="1:18" x14ac:dyDescent="0.25">
      <c r="A2790" t="s">
        <v>1442</v>
      </c>
      <c r="B2790" s="46">
        <f>VLOOKUP(Tabla14[[#This Row],[id]],Tabla2[],'aux buscarv'!B$1,FALSE)</f>
        <v>45069</v>
      </c>
      <c r="C2790" s="61">
        <f>VLOOKUP(Tabla14[[#This Row],[id]],Tabla2[],'aux buscarv'!C$1,FALSE)</f>
        <v>23</v>
      </c>
      <c r="D2790" s="61">
        <f>VLOOKUP(Tabla14[[#This Row],[id]],Tabla2[],'aux buscarv'!D$1,FALSE)</f>
        <v>5</v>
      </c>
      <c r="E2790" s="61">
        <f>VLOOKUP(Tabla14[[#This Row],[id]],Tabla2[],'aux buscarv'!E$1,FALSE)</f>
        <v>2023</v>
      </c>
      <c r="F2790" s="61">
        <f>VLOOKUP(Tabla14[[#This Row],[id]],Tabla2[],'aux buscarv'!F$1,FALSE)</f>
        <v>22</v>
      </c>
      <c r="G2790" s="61" t="str">
        <f>VLOOKUP(Tabla14[[#This Row],[id]],Tabla2[],'aux buscarv'!G$1,FALSE)</f>
        <v>CARPAS SALUDABLES</v>
      </c>
      <c r="H2790" s="61" t="str">
        <f>VLOOKUP(Tabla14[[#This Row],[id]],Tabla2[],'aux buscarv'!H$1,FALSE)</f>
        <v>CABA</v>
      </c>
      <c r="I2790" s="61">
        <f>VLOOKUP(Tabla14[[#This Row],[id]],Tabla2[],'aux buscarv'!I$1,FALSE)</f>
        <v>134</v>
      </c>
      <c r="J2790" s="61" t="str">
        <f>VLOOKUP(Tabla14[[#This Row],[id]],Tabla2[],'aux buscarv'!J$1,FALSE)</f>
        <v>COMUNA 1</v>
      </c>
      <c r="K2790" s="61" t="str">
        <f>VLOOKUP(Tabla14[[#This Row],[id]],Tabla2[],'aux buscarv'!K$1,FALSE)</f>
        <v>MONSERRAT</v>
      </c>
      <c r="L2790" s="61" t="str">
        <f>VLOOKUP(Tabla14[[#This Row],[id]],Tabla2[],'aux buscarv'!L$1,FALSE)</f>
        <v>TRIBUNAL FISCAL</v>
      </c>
      <c r="M2790" s="61" t="str">
        <f>VLOOKUP(Tabla14[[#This Row],[id]],Tabla2[],'aux buscarv'!M$1,FALSE)</f>
        <v>ADOLFO ALSINA 470</v>
      </c>
      <c r="N2790" s="62" t="str">
        <f>VLOOKUP(Tabla14[[#This Row],[id]],Tabla2[],'aux buscarv'!N$1,FALSE)</f>
        <v>https://goo.gl/maps/MqU5xaUbxVRkG78w7</v>
      </c>
      <c r="O2790" t="s">
        <v>109</v>
      </c>
      <c r="P2790" t="s">
        <v>110</v>
      </c>
      <c r="Q2790" t="s">
        <v>111</v>
      </c>
      <c r="R2790">
        <v>89</v>
      </c>
    </row>
    <row r="2791" spans="1:18" x14ac:dyDescent="0.25">
      <c r="A2791" t="s">
        <v>1442</v>
      </c>
      <c r="B2791" s="46">
        <f>VLOOKUP(Tabla14[[#This Row],[id]],Tabla2[],'aux buscarv'!B$1,FALSE)</f>
        <v>45069</v>
      </c>
      <c r="C2791" s="61">
        <f>VLOOKUP(Tabla14[[#This Row],[id]],Tabla2[],'aux buscarv'!C$1,FALSE)</f>
        <v>23</v>
      </c>
      <c r="D2791" s="61">
        <f>VLOOKUP(Tabla14[[#This Row],[id]],Tabla2[],'aux buscarv'!D$1,FALSE)</f>
        <v>5</v>
      </c>
      <c r="E2791" s="61">
        <f>VLOOKUP(Tabla14[[#This Row],[id]],Tabla2[],'aux buscarv'!E$1,FALSE)</f>
        <v>2023</v>
      </c>
      <c r="F2791" s="61">
        <f>VLOOKUP(Tabla14[[#This Row],[id]],Tabla2[],'aux buscarv'!F$1,FALSE)</f>
        <v>22</v>
      </c>
      <c r="G2791" s="61" t="str">
        <f>VLOOKUP(Tabla14[[#This Row],[id]],Tabla2[],'aux buscarv'!G$1,FALSE)</f>
        <v>CARPAS SALUDABLES</v>
      </c>
      <c r="H2791" s="61" t="str">
        <f>VLOOKUP(Tabla14[[#This Row],[id]],Tabla2[],'aux buscarv'!H$1,FALSE)</f>
        <v>CABA</v>
      </c>
      <c r="I2791" s="61">
        <f>VLOOKUP(Tabla14[[#This Row],[id]],Tabla2[],'aux buscarv'!I$1,FALSE)</f>
        <v>134</v>
      </c>
      <c r="J2791" s="61" t="str">
        <f>VLOOKUP(Tabla14[[#This Row],[id]],Tabla2[],'aux buscarv'!J$1,FALSE)</f>
        <v>COMUNA 1</v>
      </c>
      <c r="K2791" s="61" t="str">
        <f>VLOOKUP(Tabla14[[#This Row],[id]],Tabla2[],'aux buscarv'!K$1,FALSE)</f>
        <v>MONSERRAT</v>
      </c>
      <c r="L2791" s="61" t="str">
        <f>VLOOKUP(Tabla14[[#This Row],[id]],Tabla2[],'aux buscarv'!L$1,FALSE)</f>
        <v>TRIBUNAL FISCAL</v>
      </c>
      <c r="M2791" s="61" t="str">
        <f>VLOOKUP(Tabla14[[#This Row],[id]],Tabla2[],'aux buscarv'!M$1,FALSE)</f>
        <v>ADOLFO ALSINA 470</v>
      </c>
      <c r="N2791" s="62" t="str">
        <f>VLOOKUP(Tabla14[[#This Row],[id]],Tabla2[],'aux buscarv'!N$1,FALSE)</f>
        <v>https://goo.gl/maps/MqU5xaUbxVRkG78w7</v>
      </c>
      <c r="O2791" t="s">
        <v>109</v>
      </c>
      <c r="P2791" t="s">
        <v>110</v>
      </c>
      <c r="Q2791" t="s">
        <v>112</v>
      </c>
      <c r="R2791">
        <v>207</v>
      </c>
    </row>
    <row r="2792" spans="1:18" x14ac:dyDescent="0.25">
      <c r="A2792" t="s">
        <v>1442</v>
      </c>
      <c r="B2792" s="46">
        <f>VLOOKUP(Tabla14[[#This Row],[id]],Tabla2[],'aux buscarv'!B$1,FALSE)</f>
        <v>45069</v>
      </c>
      <c r="C2792" s="61">
        <f>VLOOKUP(Tabla14[[#This Row],[id]],Tabla2[],'aux buscarv'!C$1,FALSE)</f>
        <v>23</v>
      </c>
      <c r="D2792" s="61">
        <f>VLOOKUP(Tabla14[[#This Row],[id]],Tabla2[],'aux buscarv'!D$1,FALSE)</f>
        <v>5</v>
      </c>
      <c r="E2792" s="61">
        <f>VLOOKUP(Tabla14[[#This Row],[id]],Tabla2[],'aux buscarv'!E$1,FALSE)</f>
        <v>2023</v>
      </c>
      <c r="F2792" s="61">
        <f>VLOOKUP(Tabla14[[#This Row],[id]],Tabla2[],'aux buscarv'!F$1,FALSE)</f>
        <v>22</v>
      </c>
      <c r="G2792" s="61" t="str">
        <f>VLOOKUP(Tabla14[[#This Row],[id]],Tabla2[],'aux buscarv'!G$1,FALSE)</f>
        <v>CARPAS SALUDABLES</v>
      </c>
      <c r="H2792" s="61" t="str">
        <f>VLOOKUP(Tabla14[[#This Row],[id]],Tabla2[],'aux buscarv'!H$1,FALSE)</f>
        <v>CABA</v>
      </c>
      <c r="I2792" s="61">
        <f>VLOOKUP(Tabla14[[#This Row],[id]],Tabla2[],'aux buscarv'!I$1,FALSE)</f>
        <v>134</v>
      </c>
      <c r="J2792" s="61" t="str">
        <f>VLOOKUP(Tabla14[[#This Row],[id]],Tabla2[],'aux buscarv'!J$1,FALSE)</f>
        <v>COMUNA 1</v>
      </c>
      <c r="K2792" s="61" t="str">
        <f>VLOOKUP(Tabla14[[#This Row],[id]],Tabla2[],'aux buscarv'!K$1,FALSE)</f>
        <v>MONSERRAT</v>
      </c>
      <c r="L2792" s="61" t="str">
        <f>VLOOKUP(Tabla14[[#This Row],[id]],Tabla2[],'aux buscarv'!L$1,FALSE)</f>
        <v>TRIBUNAL FISCAL</v>
      </c>
      <c r="M2792" s="61" t="str">
        <f>VLOOKUP(Tabla14[[#This Row],[id]],Tabla2[],'aux buscarv'!M$1,FALSE)</f>
        <v>ADOLFO ALSINA 470</v>
      </c>
      <c r="N2792" s="62" t="str">
        <f>VLOOKUP(Tabla14[[#This Row],[id]],Tabla2[],'aux buscarv'!N$1,FALSE)</f>
        <v>https://goo.gl/maps/MqU5xaUbxVRkG78w7</v>
      </c>
      <c r="O2792" t="s">
        <v>109</v>
      </c>
      <c r="P2792" t="s">
        <v>113</v>
      </c>
      <c r="Q2792" t="s">
        <v>112</v>
      </c>
      <c r="R2792">
        <v>21</v>
      </c>
    </row>
    <row r="2793" spans="1:18" x14ac:dyDescent="0.25">
      <c r="A2793" t="s">
        <v>1435</v>
      </c>
      <c r="B2793" s="46">
        <f>VLOOKUP(Tabla14[[#This Row],[id]],Tabla2[],'aux buscarv'!B$1,FALSE)</f>
        <v>45070</v>
      </c>
      <c r="C2793" s="61">
        <f>VLOOKUP(Tabla14[[#This Row],[id]],Tabla2[],'aux buscarv'!C$1,FALSE)</f>
        <v>24</v>
      </c>
      <c r="D2793" s="61">
        <f>VLOOKUP(Tabla14[[#This Row],[id]],Tabla2[],'aux buscarv'!D$1,FALSE)</f>
        <v>5</v>
      </c>
      <c r="E2793" s="61">
        <f>VLOOKUP(Tabla14[[#This Row],[id]],Tabla2[],'aux buscarv'!E$1,FALSE)</f>
        <v>2023</v>
      </c>
      <c r="F2793" s="61">
        <f>VLOOKUP(Tabla14[[#This Row],[id]],Tabla2[],'aux buscarv'!F$1,FALSE)</f>
        <v>22</v>
      </c>
      <c r="G2793" s="61" t="str">
        <f>VLOOKUP(Tabla14[[#This Row],[id]],Tabla2[],'aux buscarv'!G$1,FALSE)</f>
        <v>DAPPTE</v>
      </c>
      <c r="H2793" s="61" t="str">
        <f>VLOOKUP(Tabla14[[#This Row],[id]],Tabla2[],'aux buscarv'!H$1,FALSE)</f>
        <v>CABA</v>
      </c>
      <c r="I2793" s="61">
        <f>VLOOKUP(Tabla14[[#This Row],[id]],Tabla2[],'aux buscarv'!I$1,FALSE)</f>
        <v>132</v>
      </c>
      <c r="J2793" s="61" t="str">
        <f>VLOOKUP(Tabla14[[#This Row],[id]],Tabla2[],'aux buscarv'!J$1,FALSE)</f>
        <v>COMUNA 2</v>
      </c>
      <c r="K2793" s="61" t="str">
        <f>VLOOKUP(Tabla14[[#This Row],[id]],Tabla2[],'aux buscarv'!K$1,FALSE)</f>
        <v>RECOLETA</v>
      </c>
      <c r="L2793" s="61" t="str">
        <f>VLOOKUP(Tabla14[[#This Row],[id]],Tabla2[],'aux buscarv'!L$1,FALSE)</f>
        <v>TV PUBLICA</v>
      </c>
      <c r="M2793" s="61" t="str">
        <f>VLOOKUP(Tabla14[[#This Row],[id]],Tabla2[],'aux buscarv'!M$1,FALSE)</f>
        <v>AV FIGUEROA ALCORTA Y TAGLE</v>
      </c>
      <c r="N2793" s="62" t="str">
        <f>VLOOKUP(Tabla14[[#This Row],[id]],Tabla2[],'aux buscarv'!N$1,FALSE)</f>
        <v>https://goo.gl/maps/mxtjCTSWXob6ehDS7</v>
      </c>
      <c r="O2793" t="s">
        <v>109</v>
      </c>
      <c r="P2793" t="s">
        <v>110</v>
      </c>
      <c r="Q2793" t="s">
        <v>111</v>
      </c>
      <c r="R2793">
        <v>47</v>
      </c>
    </row>
    <row r="2794" spans="1:18" x14ac:dyDescent="0.25">
      <c r="A2794" t="s">
        <v>1435</v>
      </c>
      <c r="B2794" s="46">
        <f>VLOOKUP(Tabla14[[#This Row],[id]],Tabla2[],'aux buscarv'!B$1,FALSE)</f>
        <v>45070</v>
      </c>
      <c r="C2794" s="61">
        <f>VLOOKUP(Tabla14[[#This Row],[id]],Tabla2[],'aux buscarv'!C$1,FALSE)</f>
        <v>24</v>
      </c>
      <c r="D2794" s="61">
        <f>VLOOKUP(Tabla14[[#This Row],[id]],Tabla2[],'aux buscarv'!D$1,FALSE)</f>
        <v>5</v>
      </c>
      <c r="E2794" s="61">
        <f>VLOOKUP(Tabla14[[#This Row],[id]],Tabla2[],'aux buscarv'!E$1,FALSE)</f>
        <v>2023</v>
      </c>
      <c r="F2794" s="61">
        <f>VLOOKUP(Tabla14[[#This Row],[id]],Tabla2[],'aux buscarv'!F$1,FALSE)</f>
        <v>22</v>
      </c>
      <c r="G2794" s="61" t="str">
        <f>VLOOKUP(Tabla14[[#This Row],[id]],Tabla2[],'aux buscarv'!G$1,FALSE)</f>
        <v>DAPPTE</v>
      </c>
      <c r="H2794" s="61" t="str">
        <f>VLOOKUP(Tabla14[[#This Row],[id]],Tabla2[],'aux buscarv'!H$1,FALSE)</f>
        <v>CABA</v>
      </c>
      <c r="I2794" s="61">
        <f>VLOOKUP(Tabla14[[#This Row],[id]],Tabla2[],'aux buscarv'!I$1,FALSE)</f>
        <v>132</v>
      </c>
      <c r="J2794" s="61" t="str">
        <f>VLOOKUP(Tabla14[[#This Row],[id]],Tabla2[],'aux buscarv'!J$1,FALSE)</f>
        <v>COMUNA 2</v>
      </c>
      <c r="K2794" s="61" t="str">
        <f>VLOOKUP(Tabla14[[#This Row],[id]],Tabla2[],'aux buscarv'!K$1,FALSE)</f>
        <v>RECOLETA</v>
      </c>
      <c r="L2794" s="61" t="str">
        <f>VLOOKUP(Tabla14[[#This Row],[id]],Tabla2[],'aux buscarv'!L$1,FALSE)</f>
        <v>TV PUBLICA</v>
      </c>
      <c r="M2794" s="61" t="str">
        <f>VLOOKUP(Tabla14[[#This Row],[id]],Tabla2[],'aux buscarv'!M$1,FALSE)</f>
        <v>AV FIGUEROA ALCORTA Y TAGLE</v>
      </c>
      <c r="N2794" s="62" t="str">
        <f>VLOOKUP(Tabla14[[#This Row],[id]],Tabla2[],'aux buscarv'!N$1,FALSE)</f>
        <v>https://goo.gl/maps/mxtjCTSWXob6ehDS7</v>
      </c>
      <c r="O2794" t="s">
        <v>109</v>
      </c>
      <c r="P2794" t="s">
        <v>110</v>
      </c>
      <c r="Q2794" t="s">
        <v>112</v>
      </c>
      <c r="R2794">
        <v>113</v>
      </c>
    </row>
    <row r="2795" spans="1:18" x14ac:dyDescent="0.25">
      <c r="A2795" t="s">
        <v>1435</v>
      </c>
      <c r="B2795" s="46">
        <f>VLOOKUP(Tabla14[[#This Row],[id]],Tabla2[],'aux buscarv'!B$1,FALSE)</f>
        <v>45070</v>
      </c>
      <c r="C2795" s="61">
        <f>VLOOKUP(Tabla14[[#This Row],[id]],Tabla2[],'aux buscarv'!C$1,FALSE)</f>
        <v>24</v>
      </c>
      <c r="D2795" s="61">
        <f>VLOOKUP(Tabla14[[#This Row],[id]],Tabla2[],'aux buscarv'!D$1,FALSE)</f>
        <v>5</v>
      </c>
      <c r="E2795" s="61">
        <f>VLOOKUP(Tabla14[[#This Row],[id]],Tabla2[],'aux buscarv'!E$1,FALSE)</f>
        <v>2023</v>
      </c>
      <c r="F2795" s="61">
        <f>VLOOKUP(Tabla14[[#This Row],[id]],Tabla2[],'aux buscarv'!F$1,FALSE)</f>
        <v>22</v>
      </c>
      <c r="G2795" s="61" t="str">
        <f>VLOOKUP(Tabla14[[#This Row],[id]],Tabla2[],'aux buscarv'!G$1,FALSE)</f>
        <v>DAPPTE</v>
      </c>
      <c r="H2795" s="61" t="str">
        <f>VLOOKUP(Tabla14[[#This Row],[id]],Tabla2[],'aux buscarv'!H$1,FALSE)</f>
        <v>CABA</v>
      </c>
      <c r="I2795" s="61">
        <f>VLOOKUP(Tabla14[[#This Row],[id]],Tabla2[],'aux buscarv'!I$1,FALSE)</f>
        <v>132</v>
      </c>
      <c r="J2795" s="61" t="str">
        <f>VLOOKUP(Tabla14[[#This Row],[id]],Tabla2[],'aux buscarv'!J$1,FALSE)</f>
        <v>COMUNA 2</v>
      </c>
      <c r="K2795" s="61" t="str">
        <f>VLOOKUP(Tabla14[[#This Row],[id]],Tabla2[],'aux buscarv'!K$1,FALSE)</f>
        <v>RECOLETA</v>
      </c>
      <c r="L2795" s="61" t="str">
        <f>VLOOKUP(Tabla14[[#This Row],[id]],Tabla2[],'aux buscarv'!L$1,FALSE)</f>
        <v>TV PUBLICA</v>
      </c>
      <c r="M2795" s="61" t="str">
        <f>VLOOKUP(Tabla14[[#This Row],[id]],Tabla2[],'aux buscarv'!M$1,FALSE)</f>
        <v>AV FIGUEROA ALCORTA Y TAGLE</v>
      </c>
      <c r="N2795" s="62" t="str">
        <f>VLOOKUP(Tabla14[[#This Row],[id]],Tabla2[],'aux buscarv'!N$1,FALSE)</f>
        <v>https://goo.gl/maps/mxtjCTSWXob6ehDS7</v>
      </c>
      <c r="O2795" t="s">
        <v>109</v>
      </c>
      <c r="P2795" t="s">
        <v>113</v>
      </c>
      <c r="Q2795" t="s">
        <v>112</v>
      </c>
      <c r="R2795">
        <v>22</v>
      </c>
    </row>
    <row r="2796" spans="1:18" x14ac:dyDescent="0.25">
      <c r="A2796" t="s">
        <v>1451</v>
      </c>
      <c r="B2796" s="46">
        <f>VLOOKUP(Tabla14[[#This Row],[id]],Tabla2[],'aux buscarv'!B$1,FALSE)</f>
        <v>45069</v>
      </c>
      <c r="C2796" s="61">
        <f>VLOOKUP(Tabla14[[#This Row],[id]],Tabla2[],'aux buscarv'!C$1,FALSE)</f>
        <v>23</v>
      </c>
      <c r="D2796" s="61">
        <f>VLOOKUP(Tabla14[[#This Row],[id]],Tabla2[],'aux buscarv'!D$1,FALSE)</f>
        <v>5</v>
      </c>
      <c r="E2796" s="61">
        <f>VLOOKUP(Tabla14[[#This Row],[id]],Tabla2[],'aux buscarv'!E$1,FALSE)</f>
        <v>2023</v>
      </c>
      <c r="F2796" s="61">
        <f>VLOOKUP(Tabla14[[#This Row],[id]],Tabla2[],'aux buscarv'!F$1,FALSE)</f>
        <v>22</v>
      </c>
      <c r="G2796" s="61" t="str">
        <f>VLOOKUP(Tabla14[[#This Row],[id]],Tabla2[],'aux buscarv'!G$1,FALSE)</f>
        <v>MDS</v>
      </c>
      <c r="H2796" s="61" t="str">
        <f>VLOOKUP(Tabla14[[#This Row],[id]],Tabla2[],'aux buscarv'!H$1,FALSE)</f>
        <v>CABA</v>
      </c>
      <c r="I2796" s="61">
        <f>VLOOKUP(Tabla14[[#This Row],[id]],Tabla2[],'aux buscarv'!I$1,FALSE)</f>
        <v>135</v>
      </c>
      <c r="J2796" s="61" t="str">
        <f>VLOOKUP(Tabla14[[#This Row],[id]],Tabla2[],'aux buscarv'!J$1,FALSE)</f>
        <v>COMUNA 14</v>
      </c>
      <c r="K2796" s="61" t="str">
        <f>VLOOKUP(Tabla14[[#This Row],[id]],Tabla2[],'aux buscarv'!K$1,FALSE)</f>
        <v>PALERMO</v>
      </c>
      <c r="L2796" s="61" t="str">
        <f>VLOOKUP(Tabla14[[#This Row],[id]],Tabla2[],'aux buscarv'!L$1,FALSE)</f>
        <v>AEROPARQUE</v>
      </c>
      <c r="M2796" s="61" t="str">
        <f>VLOOKUP(Tabla14[[#This Row],[id]],Tabla2[],'aux buscarv'!M$1,FALSE)</f>
        <v>Av. Costanera Rafael Obligado s/n, C1425</v>
      </c>
      <c r="N2796" s="62" t="str">
        <f>VLOOKUP(Tabla14[[#This Row],[id]],Tabla2[],'aux buscarv'!N$1,FALSE)</f>
        <v>https://goo.gl/maps/j7UXGGp8Zy14dpF86</v>
      </c>
      <c r="O2796" t="s">
        <v>109</v>
      </c>
      <c r="P2796" t="s">
        <v>110</v>
      </c>
      <c r="Q2796" t="s">
        <v>111</v>
      </c>
      <c r="R2796">
        <v>23</v>
      </c>
    </row>
    <row r="2797" spans="1:18" x14ac:dyDescent="0.25">
      <c r="A2797" t="s">
        <v>1451</v>
      </c>
      <c r="B2797" s="46">
        <f>VLOOKUP(Tabla14[[#This Row],[id]],Tabla2[],'aux buscarv'!B$1,FALSE)</f>
        <v>45069</v>
      </c>
      <c r="C2797" s="61">
        <f>VLOOKUP(Tabla14[[#This Row],[id]],Tabla2[],'aux buscarv'!C$1,FALSE)</f>
        <v>23</v>
      </c>
      <c r="D2797" s="61">
        <f>VLOOKUP(Tabla14[[#This Row],[id]],Tabla2[],'aux buscarv'!D$1,FALSE)</f>
        <v>5</v>
      </c>
      <c r="E2797" s="61">
        <f>VLOOKUP(Tabla14[[#This Row],[id]],Tabla2[],'aux buscarv'!E$1,FALSE)</f>
        <v>2023</v>
      </c>
      <c r="F2797" s="61">
        <f>VLOOKUP(Tabla14[[#This Row],[id]],Tabla2[],'aux buscarv'!F$1,FALSE)</f>
        <v>22</v>
      </c>
      <c r="G2797" s="61" t="str">
        <f>VLOOKUP(Tabla14[[#This Row],[id]],Tabla2[],'aux buscarv'!G$1,FALSE)</f>
        <v>MDS</v>
      </c>
      <c r="H2797" s="61" t="str">
        <f>VLOOKUP(Tabla14[[#This Row],[id]],Tabla2[],'aux buscarv'!H$1,FALSE)</f>
        <v>CABA</v>
      </c>
      <c r="I2797" s="61">
        <f>VLOOKUP(Tabla14[[#This Row],[id]],Tabla2[],'aux buscarv'!I$1,FALSE)</f>
        <v>135</v>
      </c>
      <c r="J2797" s="61" t="str">
        <f>VLOOKUP(Tabla14[[#This Row],[id]],Tabla2[],'aux buscarv'!J$1,FALSE)</f>
        <v>COMUNA 14</v>
      </c>
      <c r="K2797" s="61" t="str">
        <f>VLOOKUP(Tabla14[[#This Row],[id]],Tabla2[],'aux buscarv'!K$1,FALSE)</f>
        <v>PALERMO</v>
      </c>
      <c r="L2797" s="61" t="str">
        <f>VLOOKUP(Tabla14[[#This Row],[id]],Tabla2[],'aux buscarv'!L$1,FALSE)</f>
        <v>AEROPARQUE</v>
      </c>
      <c r="M2797" s="61" t="str">
        <f>VLOOKUP(Tabla14[[#This Row],[id]],Tabla2[],'aux buscarv'!M$1,FALSE)</f>
        <v>Av. Costanera Rafael Obligado s/n, C1425</v>
      </c>
      <c r="N2797" s="62" t="str">
        <f>VLOOKUP(Tabla14[[#This Row],[id]],Tabla2[],'aux buscarv'!N$1,FALSE)</f>
        <v>https://goo.gl/maps/j7UXGGp8Zy14dpF86</v>
      </c>
      <c r="O2797" t="s">
        <v>109</v>
      </c>
      <c r="P2797" t="s">
        <v>110</v>
      </c>
      <c r="Q2797" t="s">
        <v>112</v>
      </c>
      <c r="R2797">
        <v>76</v>
      </c>
    </row>
    <row r="2798" spans="1:18" x14ac:dyDescent="0.25">
      <c r="A2798" t="s">
        <v>1451</v>
      </c>
      <c r="B2798" s="46">
        <f>VLOOKUP(Tabla14[[#This Row],[id]],Tabla2[],'aux buscarv'!B$1,FALSE)</f>
        <v>45069</v>
      </c>
      <c r="C2798" s="61">
        <f>VLOOKUP(Tabla14[[#This Row],[id]],Tabla2[],'aux buscarv'!C$1,FALSE)</f>
        <v>23</v>
      </c>
      <c r="D2798" s="61">
        <f>VLOOKUP(Tabla14[[#This Row],[id]],Tabla2[],'aux buscarv'!D$1,FALSE)</f>
        <v>5</v>
      </c>
      <c r="E2798" s="61">
        <f>VLOOKUP(Tabla14[[#This Row],[id]],Tabla2[],'aux buscarv'!E$1,FALSE)</f>
        <v>2023</v>
      </c>
      <c r="F2798" s="61">
        <f>VLOOKUP(Tabla14[[#This Row],[id]],Tabla2[],'aux buscarv'!F$1,FALSE)</f>
        <v>22</v>
      </c>
      <c r="G2798" s="61" t="str">
        <f>VLOOKUP(Tabla14[[#This Row],[id]],Tabla2[],'aux buscarv'!G$1,FALSE)</f>
        <v>MDS</v>
      </c>
      <c r="H2798" s="61" t="str">
        <f>VLOOKUP(Tabla14[[#This Row],[id]],Tabla2[],'aux buscarv'!H$1,FALSE)</f>
        <v>CABA</v>
      </c>
      <c r="I2798" s="61">
        <f>VLOOKUP(Tabla14[[#This Row],[id]],Tabla2[],'aux buscarv'!I$1,FALSE)</f>
        <v>135</v>
      </c>
      <c r="J2798" s="61" t="str">
        <f>VLOOKUP(Tabla14[[#This Row],[id]],Tabla2[],'aux buscarv'!J$1,FALSE)</f>
        <v>COMUNA 14</v>
      </c>
      <c r="K2798" s="61" t="str">
        <f>VLOOKUP(Tabla14[[#This Row],[id]],Tabla2[],'aux buscarv'!K$1,FALSE)</f>
        <v>PALERMO</v>
      </c>
      <c r="L2798" s="61" t="str">
        <f>VLOOKUP(Tabla14[[#This Row],[id]],Tabla2[],'aux buscarv'!L$1,FALSE)</f>
        <v>AEROPARQUE</v>
      </c>
      <c r="M2798" s="61" t="str">
        <f>VLOOKUP(Tabla14[[#This Row],[id]],Tabla2[],'aux buscarv'!M$1,FALSE)</f>
        <v>Av. Costanera Rafael Obligado s/n, C1425</v>
      </c>
      <c r="N2798" s="62" t="str">
        <f>VLOOKUP(Tabla14[[#This Row],[id]],Tabla2[],'aux buscarv'!N$1,FALSE)</f>
        <v>https://goo.gl/maps/j7UXGGp8Zy14dpF86</v>
      </c>
      <c r="O2798" t="s">
        <v>109</v>
      </c>
      <c r="P2798" t="s">
        <v>113</v>
      </c>
      <c r="Q2798" t="s">
        <v>112</v>
      </c>
      <c r="R2798">
        <v>13</v>
      </c>
    </row>
    <row r="2799" spans="1:18" x14ac:dyDescent="0.25">
      <c r="A2799" t="s">
        <v>1447</v>
      </c>
      <c r="B2799" s="46">
        <f>VLOOKUP(Tabla14[[#This Row],[id]],Tabla2[],'aux buscarv'!B$1,FALSE)</f>
        <v>45070</v>
      </c>
      <c r="C2799" s="61">
        <f>VLOOKUP(Tabla14[[#This Row],[id]],Tabla2[],'aux buscarv'!C$1,FALSE)</f>
        <v>24</v>
      </c>
      <c r="D2799" s="61">
        <f>VLOOKUP(Tabla14[[#This Row],[id]],Tabla2[],'aux buscarv'!D$1,FALSE)</f>
        <v>5</v>
      </c>
      <c r="E2799" s="61">
        <f>VLOOKUP(Tabla14[[#This Row],[id]],Tabla2[],'aux buscarv'!E$1,FALSE)</f>
        <v>2023</v>
      </c>
      <c r="F2799" s="61">
        <f>VLOOKUP(Tabla14[[#This Row],[id]],Tabla2[],'aux buscarv'!F$1,FALSE)</f>
        <v>22</v>
      </c>
      <c r="G2799" s="61" t="str">
        <f>VLOOKUP(Tabla14[[#This Row],[id]],Tabla2[],'aux buscarv'!G$1,FALSE)</f>
        <v>MDS</v>
      </c>
      <c r="H2799" s="61" t="str">
        <f>VLOOKUP(Tabla14[[#This Row],[id]],Tabla2[],'aux buscarv'!H$1,FALSE)</f>
        <v>CABA</v>
      </c>
      <c r="I2799" s="61">
        <f>VLOOKUP(Tabla14[[#This Row],[id]],Tabla2[],'aux buscarv'!I$1,FALSE)</f>
        <v>135</v>
      </c>
      <c r="J2799" s="61" t="str">
        <f>VLOOKUP(Tabla14[[#This Row],[id]],Tabla2[],'aux buscarv'!J$1,FALSE)</f>
        <v>COMUNA 14</v>
      </c>
      <c r="K2799" s="61" t="str">
        <f>VLOOKUP(Tabla14[[#This Row],[id]],Tabla2[],'aux buscarv'!K$1,FALSE)</f>
        <v>PALERMO</v>
      </c>
      <c r="L2799" s="61" t="str">
        <f>VLOOKUP(Tabla14[[#This Row],[id]],Tabla2[],'aux buscarv'!L$1,FALSE)</f>
        <v>AEROPARQUE</v>
      </c>
      <c r="M2799" s="61" t="str">
        <f>VLOOKUP(Tabla14[[#This Row],[id]],Tabla2[],'aux buscarv'!M$1,FALSE)</f>
        <v>Av. Costanera Rafael Obligado s/n, C1425</v>
      </c>
      <c r="N2799" s="62" t="str">
        <f>VLOOKUP(Tabla14[[#This Row],[id]],Tabla2[],'aux buscarv'!N$1,FALSE)</f>
        <v>https://goo.gl/maps/j7UXGGp8Zy14dpF86</v>
      </c>
      <c r="O2799" t="s">
        <v>109</v>
      </c>
      <c r="P2799" t="s">
        <v>110</v>
      </c>
      <c r="Q2799" t="s">
        <v>111</v>
      </c>
      <c r="R2799">
        <v>19</v>
      </c>
    </row>
    <row r="2800" spans="1:18" x14ac:dyDescent="0.25">
      <c r="A2800" t="s">
        <v>1447</v>
      </c>
      <c r="B2800" s="46">
        <f>VLOOKUP(Tabla14[[#This Row],[id]],Tabla2[],'aux buscarv'!B$1,FALSE)</f>
        <v>45070</v>
      </c>
      <c r="C2800" s="61">
        <f>VLOOKUP(Tabla14[[#This Row],[id]],Tabla2[],'aux buscarv'!C$1,FALSE)</f>
        <v>24</v>
      </c>
      <c r="D2800" s="61">
        <f>VLOOKUP(Tabla14[[#This Row],[id]],Tabla2[],'aux buscarv'!D$1,FALSE)</f>
        <v>5</v>
      </c>
      <c r="E2800" s="61">
        <f>VLOOKUP(Tabla14[[#This Row],[id]],Tabla2[],'aux buscarv'!E$1,FALSE)</f>
        <v>2023</v>
      </c>
      <c r="F2800" s="61">
        <f>VLOOKUP(Tabla14[[#This Row],[id]],Tabla2[],'aux buscarv'!F$1,FALSE)</f>
        <v>22</v>
      </c>
      <c r="G2800" s="61" t="str">
        <f>VLOOKUP(Tabla14[[#This Row],[id]],Tabla2[],'aux buscarv'!G$1,FALSE)</f>
        <v>MDS</v>
      </c>
      <c r="H2800" s="61" t="str">
        <f>VLOOKUP(Tabla14[[#This Row],[id]],Tabla2[],'aux buscarv'!H$1,FALSE)</f>
        <v>CABA</v>
      </c>
      <c r="I2800" s="61">
        <f>VLOOKUP(Tabla14[[#This Row],[id]],Tabla2[],'aux buscarv'!I$1,FALSE)</f>
        <v>135</v>
      </c>
      <c r="J2800" s="61" t="str">
        <f>VLOOKUP(Tabla14[[#This Row],[id]],Tabla2[],'aux buscarv'!J$1,FALSE)</f>
        <v>COMUNA 14</v>
      </c>
      <c r="K2800" s="61" t="str">
        <f>VLOOKUP(Tabla14[[#This Row],[id]],Tabla2[],'aux buscarv'!K$1,FALSE)</f>
        <v>PALERMO</v>
      </c>
      <c r="L2800" s="61" t="str">
        <f>VLOOKUP(Tabla14[[#This Row],[id]],Tabla2[],'aux buscarv'!L$1,FALSE)</f>
        <v>AEROPARQUE</v>
      </c>
      <c r="M2800" s="61" t="str">
        <f>VLOOKUP(Tabla14[[#This Row],[id]],Tabla2[],'aux buscarv'!M$1,FALSE)</f>
        <v>Av. Costanera Rafael Obligado s/n, C1425</v>
      </c>
      <c r="N2800" s="62" t="str">
        <f>VLOOKUP(Tabla14[[#This Row],[id]],Tabla2[],'aux buscarv'!N$1,FALSE)</f>
        <v>https://goo.gl/maps/j7UXGGp8Zy14dpF86</v>
      </c>
      <c r="O2800" t="s">
        <v>109</v>
      </c>
      <c r="P2800" t="s">
        <v>110</v>
      </c>
      <c r="Q2800" t="s">
        <v>112</v>
      </c>
      <c r="R2800">
        <v>48</v>
      </c>
    </row>
    <row r="2801" spans="1:18" x14ac:dyDescent="0.25">
      <c r="A2801" t="s">
        <v>1447</v>
      </c>
      <c r="B2801" s="46">
        <f>VLOOKUP(Tabla14[[#This Row],[id]],Tabla2[],'aux buscarv'!B$1,FALSE)</f>
        <v>45070</v>
      </c>
      <c r="C2801" s="61">
        <f>VLOOKUP(Tabla14[[#This Row],[id]],Tabla2[],'aux buscarv'!C$1,FALSE)</f>
        <v>24</v>
      </c>
      <c r="D2801" s="61">
        <f>VLOOKUP(Tabla14[[#This Row],[id]],Tabla2[],'aux buscarv'!D$1,FALSE)</f>
        <v>5</v>
      </c>
      <c r="E2801" s="61">
        <f>VLOOKUP(Tabla14[[#This Row],[id]],Tabla2[],'aux buscarv'!E$1,FALSE)</f>
        <v>2023</v>
      </c>
      <c r="F2801" s="61">
        <f>VLOOKUP(Tabla14[[#This Row],[id]],Tabla2[],'aux buscarv'!F$1,FALSE)</f>
        <v>22</v>
      </c>
      <c r="G2801" s="61" t="str">
        <f>VLOOKUP(Tabla14[[#This Row],[id]],Tabla2[],'aux buscarv'!G$1,FALSE)</f>
        <v>MDS</v>
      </c>
      <c r="H2801" s="61" t="str">
        <f>VLOOKUP(Tabla14[[#This Row],[id]],Tabla2[],'aux buscarv'!H$1,FALSE)</f>
        <v>CABA</v>
      </c>
      <c r="I2801" s="61">
        <f>VLOOKUP(Tabla14[[#This Row],[id]],Tabla2[],'aux buscarv'!I$1,FALSE)</f>
        <v>135</v>
      </c>
      <c r="J2801" s="61" t="str">
        <f>VLOOKUP(Tabla14[[#This Row],[id]],Tabla2[],'aux buscarv'!J$1,FALSE)</f>
        <v>COMUNA 14</v>
      </c>
      <c r="K2801" s="61" t="str">
        <f>VLOOKUP(Tabla14[[#This Row],[id]],Tabla2[],'aux buscarv'!K$1,FALSE)</f>
        <v>PALERMO</v>
      </c>
      <c r="L2801" s="61" t="str">
        <f>VLOOKUP(Tabla14[[#This Row],[id]],Tabla2[],'aux buscarv'!L$1,FALSE)</f>
        <v>AEROPARQUE</v>
      </c>
      <c r="M2801" s="61" t="str">
        <f>VLOOKUP(Tabla14[[#This Row],[id]],Tabla2[],'aux buscarv'!M$1,FALSE)</f>
        <v>Av. Costanera Rafael Obligado s/n, C1425</v>
      </c>
      <c r="N2801" s="62" t="str">
        <f>VLOOKUP(Tabla14[[#This Row],[id]],Tabla2[],'aux buscarv'!N$1,FALSE)</f>
        <v>https://goo.gl/maps/j7UXGGp8Zy14dpF86</v>
      </c>
      <c r="O2801" t="s">
        <v>109</v>
      </c>
      <c r="P2801" t="s">
        <v>113</v>
      </c>
      <c r="Q2801" t="s">
        <v>112</v>
      </c>
      <c r="R2801">
        <v>9</v>
      </c>
    </row>
    <row r="2802" spans="1:18" x14ac:dyDescent="0.25">
      <c r="A2802" t="s">
        <v>1437</v>
      </c>
      <c r="B2802" s="46">
        <f>VLOOKUP(Tabla14[[#This Row],[id]],Tabla2[],'aux buscarv'!B$1,FALSE)</f>
        <v>45068</v>
      </c>
      <c r="C2802" s="61">
        <f>VLOOKUP(Tabla14[[#This Row],[id]],Tabla2[],'aux buscarv'!C$1,FALSE)</f>
        <v>22</v>
      </c>
      <c r="D2802" s="61">
        <f>VLOOKUP(Tabla14[[#This Row],[id]],Tabla2[],'aux buscarv'!D$1,FALSE)</f>
        <v>5</v>
      </c>
      <c r="E2802" s="61">
        <f>VLOOKUP(Tabla14[[#This Row],[id]],Tabla2[],'aux buscarv'!E$1,FALSE)</f>
        <v>2023</v>
      </c>
      <c r="F2802" s="61">
        <f>VLOOKUP(Tabla14[[#This Row],[id]],Tabla2[],'aux buscarv'!F$1,FALSE)</f>
        <v>22</v>
      </c>
      <c r="G2802" s="61" t="str">
        <f>VLOOKUP(Tabla14[[#This Row],[id]],Tabla2[],'aux buscarv'!G$1,FALSE)</f>
        <v>CARPAS SALUDABLES</v>
      </c>
      <c r="H2802" s="61" t="str">
        <f>VLOOKUP(Tabla14[[#This Row],[id]],Tabla2[],'aux buscarv'!H$1,FALSE)</f>
        <v>BUENOS AIRES</v>
      </c>
      <c r="I2802" s="61">
        <f>VLOOKUP(Tabla14[[#This Row],[id]],Tabla2[],'aux buscarv'!I$1,FALSE)</f>
        <v>133</v>
      </c>
      <c r="J2802" s="61">
        <f>VLOOKUP(Tabla14[[#This Row],[id]],Tabla2[],'aux buscarv'!J$1,FALSE)</f>
        <v>0</v>
      </c>
      <c r="K2802" s="61">
        <f>VLOOKUP(Tabla14[[#This Row],[id]],Tabla2[],'aux buscarv'!K$1,FALSE)</f>
        <v>0</v>
      </c>
      <c r="L2802" s="61">
        <f>VLOOKUP(Tabla14[[#This Row],[id]],Tabla2[],'aux buscarv'!L$1,FALSE)</f>
        <v>0</v>
      </c>
      <c r="M2802" s="61">
        <f>VLOOKUP(Tabla14[[#This Row],[id]],Tabla2[],'aux buscarv'!M$1,FALSE)</f>
        <v>0</v>
      </c>
      <c r="N2802" s="62">
        <f>VLOOKUP(Tabla14[[#This Row],[id]],Tabla2[],'aux buscarv'!N$1,FALSE)</f>
        <v>0</v>
      </c>
      <c r="O2802" t="s">
        <v>114</v>
      </c>
      <c r="P2802" t="s">
        <v>123</v>
      </c>
      <c r="Q2802" t="s">
        <v>111</v>
      </c>
      <c r="R2802">
        <v>82</v>
      </c>
    </row>
    <row r="2803" spans="1:18" x14ac:dyDescent="0.25">
      <c r="A2803" t="s">
        <v>1437</v>
      </c>
      <c r="B2803" s="46">
        <f>VLOOKUP(Tabla14[[#This Row],[id]],Tabla2[],'aux buscarv'!B$1,FALSE)</f>
        <v>45068</v>
      </c>
      <c r="C2803" s="61">
        <f>VLOOKUP(Tabla14[[#This Row],[id]],Tabla2[],'aux buscarv'!C$1,FALSE)</f>
        <v>22</v>
      </c>
      <c r="D2803" s="61">
        <f>VLOOKUP(Tabla14[[#This Row],[id]],Tabla2[],'aux buscarv'!D$1,FALSE)</f>
        <v>5</v>
      </c>
      <c r="E2803" s="61">
        <f>VLOOKUP(Tabla14[[#This Row],[id]],Tabla2[],'aux buscarv'!E$1,FALSE)</f>
        <v>2023</v>
      </c>
      <c r="F2803" s="61">
        <f>VLOOKUP(Tabla14[[#This Row],[id]],Tabla2[],'aux buscarv'!F$1,FALSE)</f>
        <v>22</v>
      </c>
      <c r="G2803" s="61" t="str">
        <f>VLOOKUP(Tabla14[[#This Row],[id]],Tabla2[],'aux buscarv'!G$1,FALSE)</f>
        <v>CARPAS SALUDABLES</v>
      </c>
      <c r="H2803" s="61" t="str">
        <f>VLOOKUP(Tabla14[[#This Row],[id]],Tabla2[],'aux buscarv'!H$1,FALSE)</f>
        <v>BUENOS AIRES</v>
      </c>
      <c r="I2803" s="61">
        <f>VLOOKUP(Tabla14[[#This Row],[id]],Tabla2[],'aux buscarv'!I$1,FALSE)</f>
        <v>133</v>
      </c>
      <c r="J2803" s="61">
        <f>VLOOKUP(Tabla14[[#This Row],[id]],Tabla2[],'aux buscarv'!J$1,FALSE)</f>
        <v>0</v>
      </c>
      <c r="K2803" s="61">
        <f>VLOOKUP(Tabla14[[#This Row],[id]],Tabla2[],'aux buscarv'!K$1,FALSE)</f>
        <v>0</v>
      </c>
      <c r="L2803" s="61">
        <f>VLOOKUP(Tabla14[[#This Row],[id]],Tabla2[],'aux buscarv'!L$1,FALSE)</f>
        <v>0</v>
      </c>
      <c r="M2803" s="61">
        <f>VLOOKUP(Tabla14[[#This Row],[id]],Tabla2[],'aux buscarv'!M$1,FALSE)</f>
        <v>0</v>
      </c>
      <c r="N2803" s="62">
        <f>VLOOKUP(Tabla14[[#This Row],[id]],Tabla2[],'aux buscarv'!N$1,FALSE)</f>
        <v>0</v>
      </c>
      <c r="O2803" t="s">
        <v>114</v>
      </c>
      <c r="P2803" t="s">
        <v>123</v>
      </c>
      <c r="Q2803" t="s">
        <v>111</v>
      </c>
      <c r="R2803">
        <v>82</v>
      </c>
    </row>
    <row r="2804" spans="1:18" x14ac:dyDescent="0.25">
      <c r="A2804" t="s">
        <v>1438</v>
      </c>
      <c r="B2804" s="46">
        <f>VLOOKUP(Tabla14[[#This Row],[id]],Tabla2[],'aux buscarv'!B$1,FALSE)</f>
        <v>45069</v>
      </c>
      <c r="C2804" s="61">
        <f>VLOOKUP(Tabla14[[#This Row],[id]],Tabla2[],'aux buscarv'!C$1,FALSE)</f>
        <v>23</v>
      </c>
      <c r="D2804" s="61">
        <f>VLOOKUP(Tabla14[[#This Row],[id]],Tabla2[],'aux buscarv'!D$1,FALSE)</f>
        <v>5</v>
      </c>
      <c r="E2804" s="61">
        <f>VLOOKUP(Tabla14[[#This Row],[id]],Tabla2[],'aux buscarv'!E$1,FALSE)</f>
        <v>2023</v>
      </c>
      <c r="F2804" s="61">
        <f>VLOOKUP(Tabla14[[#This Row],[id]],Tabla2[],'aux buscarv'!F$1,FALSE)</f>
        <v>22</v>
      </c>
      <c r="G2804" s="61" t="str">
        <f>VLOOKUP(Tabla14[[#This Row],[id]],Tabla2[],'aux buscarv'!G$1,FALSE)</f>
        <v>CARPAS SALUDABLES</v>
      </c>
      <c r="H2804" s="61" t="str">
        <f>VLOOKUP(Tabla14[[#This Row],[id]],Tabla2[],'aux buscarv'!H$1,FALSE)</f>
        <v>BUENOS AIRES</v>
      </c>
      <c r="I2804" s="61">
        <f>VLOOKUP(Tabla14[[#This Row],[id]],Tabla2[],'aux buscarv'!I$1,FALSE)</f>
        <v>133</v>
      </c>
      <c r="J2804" s="61">
        <f>VLOOKUP(Tabla14[[#This Row],[id]],Tabla2[],'aux buscarv'!J$1,FALSE)</f>
        <v>0</v>
      </c>
      <c r="K2804" s="61">
        <f>VLOOKUP(Tabla14[[#This Row],[id]],Tabla2[],'aux buscarv'!K$1,FALSE)</f>
        <v>0</v>
      </c>
      <c r="L2804" s="61">
        <f>VLOOKUP(Tabla14[[#This Row],[id]],Tabla2[],'aux buscarv'!L$1,FALSE)</f>
        <v>0</v>
      </c>
      <c r="M2804" s="61">
        <f>VLOOKUP(Tabla14[[#This Row],[id]],Tabla2[],'aux buscarv'!M$1,FALSE)</f>
        <v>0</v>
      </c>
      <c r="N2804" s="62">
        <f>VLOOKUP(Tabla14[[#This Row],[id]],Tabla2[],'aux buscarv'!N$1,FALSE)</f>
        <v>0</v>
      </c>
      <c r="O2804" t="s">
        <v>114</v>
      </c>
      <c r="P2804" t="s">
        <v>123</v>
      </c>
      <c r="Q2804" t="s">
        <v>111</v>
      </c>
      <c r="R2804">
        <v>110</v>
      </c>
    </row>
    <row r="2805" spans="1:18" x14ac:dyDescent="0.25">
      <c r="A2805" t="s">
        <v>1439</v>
      </c>
      <c r="B2805" s="46">
        <f>VLOOKUP(Tabla14[[#This Row],[id]],Tabla2[],'aux buscarv'!B$1,FALSE)</f>
        <v>45070</v>
      </c>
      <c r="C2805" s="61">
        <f>VLOOKUP(Tabla14[[#This Row],[id]],Tabla2[],'aux buscarv'!C$1,FALSE)</f>
        <v>24</v>
      </c>
      <c r="D2805" s="61">
        <f>VLOOKUP(Tabla14[[#This Row],[id]],Tabla2[],'aux buscarv'!D$1,FALSE)</f>
        <v>5</v>
      </c>
      <c r="E2805" s="61">
        <f>VLOOKUP(Tabla14[[#This Row],[id]],Tabla2[],'aux buscarv'!E$1,FALSE)</f>
        <v>2023</v>
      </c>
      <c r="F2805" s="61">
        <f>VLOOKUP(Tabla14[[#This Row],[id]],Tabla2[],'aux buscarv'!F$1,FALSE)</f>
        <v>22</v>
      </c>
      <c r="G2805" s="61" t="str">
        <f>VLOOKUP(Tabla14[[#This Row],[id]],Tabla2[],'aux buscarv'!G$1,FALSE)</f>
        <v>CARPAS SALUDABLES</v>
      </c>
      <c r="H2805" s="61" t="str">
        <f>VLOOKUP(Tabla14[[#This Row],[id]],Tabla2[],'aux buscarv'!H$1,FALSE)</f>
        <v>BUENOS AIRES</v>
      </c>
      <c r="I2805" s="61">
        <f>VLOOKUP(Tabla14[[#This Row],[id]],Tabla2[],'aux buscarv'!I$1,FALSE)</f>
        <v>133</v>
      </c>
      <c r="J2805" s="61">
        <f>VLOOKUP(Tabla14[[#This Row],[id]],Tabla2[],'aux buscarv'!J$1,FALSE)</f>
        <v>0</v>
      </c>
      <c r="K2805" s="61">
        <f>VLOOKUP(Tabla14[[#This Row],[id]],Tabla2[],'aux buscarv'!K$1,FALSE)</f>
        <v>0</v>
      </c>
      <c r="L2805" s="61">
        <f>VLOOKUP(Tabla14[[#This Row],[id]],Tabla2[],'aux buscarv'!L$1,FALSE)</f>
        <v>0</v>
      </c>
      <c r="M2805" s="61">
        <f>VLOOKUP(Tabla14[[#This Row],[id]],Tabla2[],'aux buscarv'!M$1,FALSE)</f>
        <v>0</v>
      </c>
      <c r="N2805" s="62">
        <f>VLOOKUP(Tabla14[[#This Row],[id]],Tabla2[],'aux buscarv'!N$1,FALSE)</f>
        <v>0</v>
      </c>
      <c r="O2805" t="s">
        <v>114</v>
      </c>
      <c r="P2805" t="s">
        <v>123</v>
      </c>
      <c r="Q2805" t="s">
        <v>111</v>
      </c>
      <c r="R2805">
        <v>70</v>
      </c>
    </row>
    <row r="2806" spans="1:18" x14ac:dyDescent="0.25">
      <c r="A2806" t="s">
        <v>1440</v>
      </c>
      <c r="B2806" s="46">
        <f>VLOOKUP(Tabla14[[#This Row],[id]],Tabla2[],'aux buscarv'!B$1,FALSE)</f>
        <v>45071</v>
      </c>
      <c r="C2806" s="61">
        <f>VLOOKUP(Tabla14[[#This Row],[id]],Tabla2[],'aux buscarv'!C$1,FALSE)</f>
        <v>25</v>
      </c>
      <c r="D2806" s="61">
        <f>VLOOKUP(Tabla14[[#This Row],[id]],Tabla2[],'aux buscarv'!D$1,FALSE)</f>
        <v>5</v>
      </c>
      <c r="E2806" s="61">
        <f>VLOOKUP(Tabla14[[#This Row],[id]],Tabla2[],'aux buscarv'!E$1,FALSE)</f>
        <v>2023</v>
      </c>
      <c r="F2806" s="61">
        <f>VLOOKUP(Tabla14[[#This Row],[id]],Tabla2[],'aux buscarv'!F$1,FALSE)</f>
        <v>22</v>
      </c>
      <c r="G2806" s="61" t="str">
        <f>VLOOKUP(Tabla14[[#This Row],[id]],Tabla2[],'aux buscarv'!G$1,FALSE)</f>
        <v>CARPAS SALUDABLES</v>
      </c>
      <c r="H2806" s="61" t="str">
        <f>VLOOKUP(Tabla14[[#This Row],[id]],Tabla2[],'aux buscarv'!H$1,FALSE)</f>
        <v>BUENOS AIRES</v>
      </c>
      <c r="I2806" s="61">
        <f>VLOOKUP(Tabla14[[#This Row],[id]],Tabla2[],'aux buscarv'!I$1,FALSE)</f>
        <v>133</v>
      </c>
      <c r="J2806" s="61">
        <f>VLOOKUP(Tabla14[[#This Row],[id]],Tabla2[],'aux buscarv'!J$1,FALSE)</f>
        <v>0</v>
      </c>
      <c r="K2806" s="61">
        <f>VLOOKUP(Tabla14[[#This Row],[id]],Tabla2[],'aux buscarv'!K$1,FALSE)</f>
        <v>0</v>
      </c>
      <c r="L2806" s="61">
        <f>VLOOKUP(Tabla14[[#This Row],[id]],Tabla2[],'aux buscarv'!L$1,FALSE)</f>
        <v>0</v>
      </c>
      <c r="M2806" s="61">
        <f>VLOOKUP(Tabla14[[#This Row],[id]],Tabla2[],'aux buscarv'!M$1,FALSE)</f>
        <v>0</v>
      </c>
      <c r="N2806" s="62">
        <f>VLOOKUP(Tabla14[[#This Row],[id]],Tabla2[],'aux buscarv'!N$1,FALSE)</f>
        <v>0</v>
      </c>
      <c r="O2806" t="s">
        <v>114</v>
      </c>
      <c r="P2806" t="s">
        <v>123</v>
      </c>
      <c r="Q2806" t="s">
        <v>111</v>
      </c>
      <c r="R2806">
        <v>31</v>
      </c>
    </row>
    <row r="2807" spans="1:18" x14ac:dyDescent="0.25">
      <c r="A2807" t="s">
        <v>1441</v>
      </c>
      <c r="B2807" s="46">
        <f>VLOOKUP(Tabla14[[#This Row],[id]],Tabla2[],'aux buscarv'!B$1,FALSE)</f>
        <v>45072</v>
      </c>
      <c r="C2807" s="61">
        <f>VLOOKUP(Tabla14[[#This Row],[id]],Tabla2[],'aux buscarv'!C$1,FALSE)</f>
        <v>26</v>
      </c>
      <c r="D2807" s="61">
        <f>VLOOKUP(Tabla14[[#This Row],[id]],Tabla2[],'aux buscarv'!D$1,FALSE)</f>
        <v>5</v>
      </c>
      <c r="E2807" s="61">
        <f>VLOOKUP(Tabla14[[#This Row],[id]],Tabla2[],'aux buscarv'!E$1,FALSE)</f>
        <v>2023</v>
      </c>
      <c r="F2807" s="61">
        <f>VLOOKUP(Tabla14[[#This Row],[id]],Tabla2[],'aux buscarv'!F$1,FALSE)</f>
        <v>22</v>
      </c>
      <c r="G2807" s="61" t="str">
        <f>VLOOKUP(Tabla14[[#This Row],[id]],Tabla2[],'aux buscarv'!G$1,FALSE)</f>
        <v>CARPAS SALUDABLES</v>
      </c>
      <c r="H2807" s="61" t="str">
        <f>VLOOKUP(Tabla14[[#This Row],[id]],Tabla2[],'aux buscarv'!H$1,FALSE)</f>
        <v>BUENOS AIRES</v>
      </c>
      <c r="I2807" s="61">
        <f>VLOOKUP(Tabla14[[#This Row],[id]],Tabla2[],'aux buscarv'!I$1,FALSE)</f>
        <v>133</v>
      </c>
      <c r="J2807" s="61">
        <f>VLOOKUP(Tabla14[[#This Row],[id]],Tabla2[],'aux buscarv'!J$1,FALSE)</f>
        <v>0</v>
      </c>
      <c r="K2807" s="61">
        <f>VLOOKUP(Tabla14[[#This Row],[id]],Tabla2[],'aux buscarv'!K$1,FALSE)</f>
        <v>0</v>
      </c>
      <c r="L2807" s="61">
        <f>VLOOKUP(Tabla14[[#This Row],[id]],Tabla2[],'aux buscarv'!L$1,FALSE)</f>
        <v>0</v>
      </c>
      <c r="M2807" s="61">
        <f>VLOOKUP(Tabla14[[#This Row],[id]],Tabla2[],'aux buscarv'!M$1,FALSE)</f>
        <v>0</v>
      </c>
      <c r="N2807" s="62">
        <f>VLOOKUP(Tabla14[[#This Row],[id]],Tabla2[],'aux buscarv'!N$1,FALSE)</f>
        <v>0</v>
      </c>
      <c r="O2807" t="s">
        <v>114</v>
      </c>
      <c r="P2807" t="s">
        <v>123</v>
      </c>
      <c r="Q2807" t="s">
        <v>111</v>
      </c>
      <c r="R2807">
        <v>31</v>
      </c>
    </row>
    <row r="2808" spans="1:18" x14ac:dyDescent="0.25">
      <c r="A2808" t="s">
        <v>1484</v>
      </c>
      <c r="B2808" s="46">
        <f>VLOOKUP(Tabla14[[#This Row],[id]],Tabla2[],'aux buscarv'!B$1,FALSE)</f>
        <v>45075</v>
      </c>
      <c r="C2808" s="61">
        <f>VLOOKUP(Tabla14[[#This Row],[id]],Tabla2[],'aux buscarv'!C$1,FALSE)</f>
        <v>29</v>
      </c>
      <c r="D2808" s="61">
        <f>VLOOKUP(Tabla14[[#This Row],[id]],Tabla2[],'aux buscarv'!D$1,FALSE)</f>
        <v>5</v>
      </c>
      <c r="E2808" s="61">
        <f>VLOOKUP(Tabla14[[#This Row],[id]],Tabla2[],'aux buscarv'!E$1,FALSE)</f>
        <v>2023</v>
      </c>
      <c r="F2808" s="61">
        <f>VLOOKUP(Tabla14[[#This Row],[id]],Tabla2[],'aux buscarv'!F$1,FALSE)</f>
        <v>23</v>
      </c>
      <c r="G2808" s="61" t="str">
        <f>VLOOKUP(Tabla14[[#This Row],[id]],Tabla2[],'aux buscarv'!G$1,FALSE)</f>
        <v>DAPPTE</v>
      </c>
      <c r="H2808" s="61" t="str">
        <f>VLOOKUP(Tabla14[[#This Row],[id]],Tabla2[],'aux buscarv'!H$1,FALSE)</f>
        <v>CABA</v>
      </c>
      <c r="I2808" s="61">
        <f>VLOOKUP(Tabla14[[#This Row],[id]],Tabla2[],'aux buscarv'!I$1,FALSE)</f>
        <v>138</v>
      </c>
      <c r="J2808" s="61" t="str">
        <f>VLOOKUP(Tabla14[[#This Row],[id]],Tabla2[],'aux buscarv'!J$1,FALSE)</f>
        <v>COMUNA 1</v>
      </c>
      <c r="K2808" s="61" t="str">
        <f>VLOOKUP(Tabla14[[#This Row],[id]],Tabla2[],'aux buscarv'!K$1,FALSE)</f>
        <v>MONSERRAT</v>
      </c>
      <c r="L2808" s="61" t="str">
        <f>VLOOKUP(Tabla14[[#This Row],[id]],Tabla2[],'aux buscarv'!L$1,FALSE)</f>
        <v>DEFENSORIA DEL PUEBLO</v>
      </c>
      <c r="M2808" s="61" t="str">
        <f>VLOOKUP(Tabla14[[#This Row],[id]],Tabla2[],'aux buscarv'!M$1,FALSE)</f>
        <v>VENEZUELA 538</v>
      </c>
      <c r="N2808" s="62" t="str">
        <f>VLOOKUP(Tabla14[[#This Row],[id]],Tabla2[],'aux buscarv'!N$1,FALSE)</f>
        <v>https://goo.gl/maps/R9A8THHzDt1VRW5F7?coh=178572&amp;entry=tt</v>
      </c>
      <c r="O2808" t="s">
        <v>109</v>
      </c>
      <c r="P2808" t="s">
        <v>110</v>
      </c>
      <c r="Q2808" t="s">
        <v>111</v>
      </c>
      <c r="R2808">
        <v>55</v>
      </c>
    </row>
    <row r="2809" spans="1:18" x14ac:dyDescent="0.25">
      <c r="A2809" t="s">
        <v>1484</v>
      </c>
      <c r="B2809" s="46">
        <f>VLOOKUP(Tabla14[[#This Row],[id]],Tabla2[],'aux buscarv'!B$1,FALSE)</f>
        <v>45075</v>
      </c>
      <c r="C2809" s="61">
        <f>VLOOKUP(Tabla14[[#This Row],[id]],Tabla2[],'aux buscarv'!C$1,FALSE)</f>
        <v>29</v>
      </c>
      <c r="D2809" s="61">
        <f>VLOOKUP(Tabla14[[#This Row],[id]],Tabla2[],'aux buscarv'!D$1,FALSE)</f>
        <v>5</v>
      </c>
      <c r="E2809" s="61">
        <f>VLOOKUP(Tabla14[[#This Row],[id]],Tabla2[],'aux buscarv'!E$1,FALSE)</f>
        <v>2023</v>
      </c>
      <c r="F2809" s="61">
        <f>VLOOKUP(Tabla14[[#This Row],[id]],Tabla2[],'aux buscarv'!F$1,FALSE)</f>
        <v>23</v>
      </c>
      <c r="G2809" s="61" t="str">
        <f>VLOOKUP(Tabla14[[#This Row],[id]],Tabla2[],'aux buscarv'!G$1,FALSE)</f>
        <v>DAPPTE</v>
      </c>
      <c r="H2809" s="61" t="str">
        <f>VLOOKUP(Tabla14[[#This Row],[id]],Tabla2[],'aux buscarv'!H$1,FALSE)</f>
        <v>CABA</v>
      </c>
      <c r="I2809" s="61">
        <f>VLOOKUP(Tabla14[[#This Row],[id]],Tabla2[],'aux buscarv'!I$1,FALSE)</f>
        <v>138</v>
      </c>
      <c r="J2809" s="61" t="str">
        <f>VLOOKUP(Tabla14[[#This Row],[id]],Tabla2[],'aux buscarv'!J$1,FALSE)</f>
        <v>COMUNA 1</v>
      </c>
      <c r="K2809" s="61" t="str">
        <f>VLOOKUP(Tabla14[[#This Row],[id]],Tabla2[],'aux buscarv'!K$1,FALSE)</f>
        <v>MONSERRAT</v>
      </c>
      <c r="L2809" s="61" t="str">
        <f>VLOOKUP(Tabla14[[#This Row],[id]],Tabla2[],'aux buscarv'!L$1,FALSE)</f>
        <v>DEFENSORIA DEL PUEBLO</v>
      </c>
      <c r="M2809" s="61" t="str">
        <f>VLOOKUP(Tabla14[[#This Row],[id]],Tabla2[],'aux buscarv'!M$1,FALSE)</f>
        <v>VENEZUELA 538</v>
      </c>
      <c r="N2809" s="62" t="str">
        <f>VLOOKUP(Tabla14[[#This Row],[id]],Tabla2[],'aux buscarv'!N$1,FALSE)</f>
        <v>https://goo.gl/maps/R9A8THHzDt1VRW5F7?coh=178572&amp;entry=tt</v>
      </c>
      <c r="O2809" t="s">
        <v>109</v>
      </c>
      <c r="P2809" t="s">
        <v>110</v>
      </c>
      <c r="Q2809" t="s">
        <v>112</v>
      </c>
      <c r="R2809">
        <v>113</v>
      </c>
    </row>
    <row r="2810" spans="1:18" x14ac:dyDescent="0.25">
      <c r="A2810" t="s">
        <v>1484</v>
      </c>
      <c r="B2810" s="46">
        <f>VLOOKUP(Tabla14[[#This Row],[id]],Tabla2[],'aux buscarv'!B$1,FALSE)</f>
        <v>45075</v>
      </c>
      <c r="C2810" s="61">
        <f>VLOOKUP(Tabla14[[#This Row],[id]],Tabla2[],'aux buscarv'!C$1,FALSE)</f>
        <v>29</v>
      </c>
      <c r="D2810" s="61">
        <f>VLOOKUP(Tabla14[[#This Row],[id]],Tabla2[],'aux buscarv'!D$1,FALSE)</f>
        <v>5</v>
      </c>
      <c r="E2810" s="61">
        <f>VLOOKUP(Tabla14[[#This Row],[id]],Tabla2[],'aux buscarv'!E$1,FALSE)</f>
        <v>2023</v>
      </c>
      <c r="F2810" s="61">
        <f>VLOOKUP(Tabla14[[#This Row],[id]],Tabla2[],'aux buscarv'!F$1,FALSE)</f>
        <v>23</v>
      </c>
      <c r="G2810" s="61" t="str">
        <f>VLOOKUP(Tabla14[[#This Row],[id]],Tabla2[],'aux buscarv'!G$1,FALSE)</f>
        <v>DAPPTE</v>
      </c>
      <c r="H2810" s="61" t="str">
        <f>VLOOKUP(Tabla14[[#This Row],[id]],Tabla2[],'aux buscarv'!H$1,FALSE)</f>
        <v>CABA</v>
      </c>
      <c r="I2810" s="61">
        <f>VLOOKUP(Tabla14[[#This Row],[id]],Tabla2[],'aux buscarv'!I$1,FALSE)</f>
        <v>138</v>
      </c>
      <c r="J2810" s="61" t="str">
        <f>VLOOKUP(Tabla14[[#This Row],[id]],Tabla2[],'aux buscarv'!J$1,FALSE)</f>
        <v>COMUNA 1</v>
      </c>
      <c r="K2810" s="61" t="str">
        <f>VLOOKUP(Tabla14[[#This Row],[id]],Tabla2[],'aux buscarv'!K$1,FALSE)</f>
        <v>MONSERRAT</v>
      </c>
      <c r="L2810" s="61" t="str">
        <f>VLOOKUP(Tabla14[[#This Row],[id]],Tabla2[],'aux buscarv'!L$1,FALSE)</f>
        <v>DEFENSORIA DEL PUEBLO</v>
      </c>
      <c r="M2810" s="61" t="str">
        <f>VLOOKUP(Tabla14[[#This Row],[id]],Tabla2[],'aux buscarv'!M$1,FALSE)</f>
        <v>VENEZUELA 538</v>
      </c>
      <c r="N2810" s="62" t="str">
        <f>VLOOKUP(Tabla14[[#This Row],[id]],Tabla2[],'aux buscarv'!N$1,FALSE)</f>
        <v>https://goo.gl/maps/R9A8THHzDt1VRW5F7?coh=178572&amp;entry=tt</v>
      </c>
      <c r="O2810" t="s">
        <v>109</v>
      </c>
      <c r="P2810" t="s">
        <v>110</v>
      </c>
      <c r="Q2810" t="s">
        <v>120</v>
      </c>
      <c r="R2810">
        <v>1</v>
      </c>
    </row>
    <row r="2811" spans="1:18" x14ac:dyDescent="0.25">
      <c r="A2811" t="s">
        <v>1484</v>
      </c>
      <c r="B2811" s="46">
        <f>VLOOKUP(Tabla14[[#This Row],[id]],Tabla2[],'aux buscarv'!B$1,FALSE)</f>
        <v>45075</v>
      </c>
      <c r="C2811" s="61">
        <f>VLOOKUP(Tabla14[[#This Row],[id]],Tabla2[],'aux buscarv'!C$1,FALSE)</f>
        <v>29</v>
      </c>
      <c r="D2811" s="61">
        <f>VLOOKUP(Tabla14[[#This Row],[id]],Tabla2[],'aux buscarv'!D$1,FALSE)</f>
        <v>5</v>
      </c>
      <c r="E2811" s="61">
        <f>VLOOKUP(Tabla14[[#This Row],[id]],Tabla2[],'aux buscarv'!E$1,FALSE)</f>
        <v>2023</v>
      </c>
      <c r="F2811" s="61">
        <f>VLOOKUP(Tabla14[[#This Row],[id]],Tabla2[],'aux buscarv'!F$1,FALSE)</f>
        <v>23</v>
      </c>
      <c r="G2811" s="61" t="str">
        <f>VLOOKUP(Tabla14[[#This Row],[id]],Tabla2[],'aux buscarv'!G$1,FALSE)</f>
        <v>DAPPTE</v>
      </c>
      <c r="H2811" s="61" t="str">
        <f>VLOOKUP(Tabla14[[#This Row],[id]],Tabla2[],'aux buscarv'!H$1,FALSE)</f>
        <v>CABA</v>
      </c>
      <c r="I2811" s="61">
        <f>VLOOKUP(Tabla14[[#This Row],[id]],Tabla2[],'aux buscarv'!I$1,FALSE)</f>
        <v>138</v>
      </c>
      <c r="J2811" s="61" t="str">
        <f>VLOOKUP(Tabla14[[#This Row],[id]],Tabla2[],'aux buscarv'!J$1,FALSE)</f>
        <v>COMUNA 1</v>
      </c>
      <c r="K2811" s="61" t="str">
        <f>VLOOKUP(Tabla14[[#This Row],[id]],Tabla2[],'aux buscarv'!K$1,FALSE)</f>
        <v>MONSERRAT</v>
      </c>
      <c r="L2811" s="61" t="str">
        <f>VLOOKUP(Tabla14[[#This Row],[id]],Tabla2[],'aux buscarv'!L$1,FALSE)</f>
        <v>DEFENSORIA DEL PUEBLO</v>
      </c>
      <c r="M2811" s="61" t="str">
        <f>VLOOKUP(Tabla14[[#This Row],[id]],Tabla2[],'aux buscarv'!M$1,FALSE)</f>
        <v>VENEZUELA 538</v>
      </c>
      <c r="N2811" s="62" t="str">
        <f>VLOOKUP(Tabla14[[#This Row],[id]],Tabla2[],'aux buscarv'!N$1,FALSE)</f>
        <v>https://goo.gl/maps/R9A8THHzDt1VRW5F7?coh=178572&amp;entry=tt</v>
      </c>
      <c r="O2811" t="s">
        <v>109</v>
      </c>
      <c r="P2811" t="s">
        <v>113</v>
      </c>
      <c r="Q2811" t="s">
        <v>112</v>
      </c>
      <c r="R2811">
        <v>10</v>
      </c>
    </row>
    <row r="2812" spans="1:18" x14ac:dyDescent="0.25">
      <c r="A2812" t="s">
        <v>1484</v>
      </c>
      <c r="B2812" s="46">
        <f>VLOOKUP(Tabla14[[#This Row],[id]],Tabla2[],'aux buscarv'!B$1,FALSE)</f>
        <v>45075</v>
      </c>
      <c r="C2812" s="61">
        <f>VLOOKUP(Tabla14[[#This Row],[id]],Tabla2[],'aux buscarv'!C$1,FALSE)</f>
        <v>29</v>
      </c>
      <c r="D2812" s="61">
        <f>VLOOKUP(Tabla14[[#This Row],[id]],Tabla2[],'aux buscarv'!D$1,FALSE)</f>
        <v>5</v>
      </c>
      <c r="E2812" s="61">
        <f>VLOOKUP(Tabla14[[#This Row],[id]],Tabla2[],'aux buscarv'!E$1,FALSE)</f>
        <v>2023</v>
      </c>
      <c r="F2812" s="61">
        <f>VLOOKUP(Tabla14[[#This Row],[id]],Tabla2[],'aux buscarv'!F$1,FALSE)</f>
        <v>23</v>
      </c>
      <c r="G2812" s="61" t="str">
        <f>VLOOKUP(Tabla14[[#This Row],[id]],Tabla2[],'aux buscarv'!G$1,FALSE)</f>
        <v>DAPPTE</v>
      </c>
      <c r="H2812" s="61" t="str">
        <f>VLOOKUP(Tabla14[[#This Row],[id]],Tabla2[],'aux buscarv'!H$1,FALSE)</f>
        <v>CABA</v>
      </c>
      <c r="I2812" s="61">
        <f>VLOOKUP(Tabla14[[#This Row],[id]],Tabla2[],'aux buscarv'!I$1,FALSE)</f>
        <v>138</v>
      </c>
      <c r="J2812" s="61" t="str">
        <f>VLOOKUP(Tabla14[[#This Row],[id]],Tabla2[],'aux buscarv'!J$1,FALSE)</f>
        <v>COMUNA 1</v>
      </c>
      <c r="K2812" s="61" t="str">
        <f>VLOOKUP(Tabla14[[#This Row],[id]],Tabla2[],'aux buscarv'!K$1,FALSE)</f>
        <v>MONSERRAT</v>
      </c>
      <c r="L2812" s="61" t="str">
        <f>VLOOKUP(Tabla14[[#This Row],[id]],Tabla2[],'aux buscarv'!L$1,FALSE)</f>
        <v>DEFENSORIA DEL PUEBLO</v>
      </c>
      <c r="M2812" s="61" t="str">
        <f>VLOOKUP(Tabla14[[#This Row],[id]],Tabla2[],'aux buscarv'!M$1,FALSE)</f>
        <v>VENEZUELA 538</v>
      </c>
      <c r="N2812" s="62" t="str">
        <f>VLOOKUP(Tabla14[[#This Row],[id]],Tabla2[],'aux buscarv'!N$1,FALSE)</f>
        <v>https://goo.gl/maps/R9A8THHzDt1VRW5F7?coh=178572&amp;entry=tt</v>
      </c>
      <c r="O2812" t="s">
        <v>114</v>
      </c>
      <c r="P2812" t="s">
        <v>115</v>
      </c>
      <c r="Q2812" t="s">
        <v>111</v>
      </c>
      <c r="R2812">
        <v>22</v>
      </c>
    </row>
    <row r="2813" spans="1:18" x14ac:dyDescent="0.25">
      <c r="A2813" t="s">
        <v>1484</v>
      </c>
      <c r="B2813" s="46">
        <f>VLOOKUP(Tabla14[[#This Row],[id]],Tabla2[],'aux buscarv'!B$1,FALSE)</f>
        <v>45075</v>
      </c>
      <c r="C2813" s="61">
        <f>VLOOKUP(Tabla14[[#This Row],[id]],Tabla2[],'aux buscarv'!C$1,FALSE)</f>
        <v>29</v>
      </c>
      <c r="D2813" s="61">
        <f>VLOOKUP(Tabla14[[#This Row],[id]],Tabla2[],'aux buscarv'!D$1,FALSE)</f>
        <v>5</v>
      </c>
      <c r="E2813" s="61">
        <f>VLOOKUP(Tabla14[[#This Row],[id]],Tabla2[],'aux buscarv'!E$1,FALSE)</f>
        <v>2023</v>
      </c>
      <c r="F2813" s="61">
        <f>VLOOKUP(Tabla14[[#This Row],[id]],Tabla2[],'aux buscarv'!F$1,FALSE)</f>
        <v>23</v>
      </c>
      <c r="G2813" s="61" t="str">
        <f>VLOOKUP(Tabla14[[#This Row],[id]],Tabla2[],'aux buscarv'!G$1,FALSE)</f>
        <v>DAPPTE</v>
      </c>
      <c r="H2813" s="61" t="str">
        <f>VLOOKUP(Tabla14[[#This Row],[id]],Tabla2[],'aux buscarv'!H$1,FALSE)</f>
        <v>CABA</v>
      </c>
      <c r="I2813" s="61">
        <f>VLOOKUP(Tabla14[[#This Row],[id]],Tabla2[],'aux buscarv'!I$1,FALSE)</f>
        <v>138</v>
      </c>
      <c r="J2813" s="61" t="str">
        <f>VLOOKUP(Tabla14[[#This Row],[id]],Tabla2[],'aux buscarv'!J$1,FALSE)</f>
        <v>COMUNA 1</v>
      </c>
      <c r="K2813" s="61" t="str">
        <f>VLOOKUP(Tabla14[[#This Row],[id]],Tabla2[],'aux buscarv'!K$1,FALSE)</f>
        <v>MONSERRAT</v>
      </c>
      <c r="L2813" s="61" t="str">
        <f>VLOOKUP(Tabla14[[#This Row],[id]],Tabla2[],'aux buscarv'!L$1,FALSE)</f>
        <v>DEFENSORIA DEL PUEBLO</v>
      </c>
      <c r="M2813" s="61" t="str">
        <f>VLOOKUP(Tabla14[[#This Row],[id]],Tabla2[],'aux buscarv'!M$1,FALSE)</f>
        <v>VENEZUELA 538</v>
      </c>
      <c r="N2813" s="62" t="str">
        <f>VLOOKUP(Tabla14[[#This Row],[id]],Tabla2[],'aux buscarv'!N$1,FALSE)</f>
        <v>https://goo.gl/maps/R9A8THHzDt1VRW5F7?coh=178572&amp;entry=tt</v>
      </c>
      <c r="O2813" t="s">
        <v>114</v>
      </c>
      <c r="P2813" t="s">
        <v>123</v>
      </c>
      <c r="Q2813" t="s">
        <v>124</v>
      </c>
      <c r="R2813">
        <v>3</v>
      </c>
    </row>
    <row r="2814" spans="1:18" x14ac:dyDescent="0.25">
      <c r="A2814" t="s">
        <v>1484</v>
      </c>
      <c r="B2814" s="46">
        <f>VLOOKUP(Tabla14[[#This Row],[id]],Tabla2[],'aux buscarv'!B$1,FALSE)</f>
        <v>45075</v>
      </c>
      <c r="C2814" s="61">
        <f>VLOOKUP(Tabla14[[#This Row],[id]],Tabla2[],'aux buscarv'!C$1,FALSE)</f>
        <v>29</v>
      </c>
      <c r="D2814" s="61">
        <f>VLOOKUP(Tabla14[[#This Row],[id]],Tabla2[],'aux buscarv'!D$1,FALSE)</f>
        <v>5</v>
      </c>
      <c r="E2814" s="61">
        <f>VLOOKUP(Tabla14[[#This Row],[id]],Tabla2[],'aux buscarv'!E$1,FALSE)</f>
        <v>2023</v>
      </c>
      <c r="F2814" s="61">
        <f>VLOOKUP(Tabla14[[#This Row],[id]],Tabla2[],'aux buscarv'!F$1,FALSE)</f>
        <v>23</v>
      </c>
      <c r="G2814" s="61" t="str">
        <f>VLOOKUP(Tabla14[[#This Row],[id]],Tabla2[],'aux buscarv'!G$1,FALSE)</f>
        <v>DAPPTE</v>
      </c>
      <c r="H2814" s="61" t="str">
        <f>VLOOKUP(Tabla14[[#This Row],[id]],Tabla2[],'aux buscarv'!H$1,FALSE)</f>
        <v>CABA</v>
      </c>
      <c r="I2814" s="61">
        <f>VLOOKUP(Tabla14[[#This Row],[id]],Tabla2[],'aux buscarv'!I$1,FALSE)</f>
        <v>138</v>
      </c>
      <c r="J2814" s="61" t="str">
        <f>VLOOKUP(Tabla14[[#This Row],[id]],Tabla2[],'aux buscarv'!J$1,FALSE)</f>
        <v>COMUNA 1</v>
      </c>
      <c r="K2814" s="61" t="str">
        <f>VLOOKUP(Tabla14[[#This Row],[id]],Tabla2[],'aux buscarv'!K$1,FALSE)</f>
        <v>MONSERRAT</v>
      </c>
      <c r="L2814" s="61" t="str">
        <f>VLOOKUP(Tabla14[[#This Row],[id]],Tabla2[],'aux buscarv'!L$1,FALSE)</f>
        <v>DEFENSORIA DEL PUEBLO</v>
      </c>
      <c r="M2814" s="61" t="str">
        <f>VLOOKUP(Tabla14[[#This Row],[id]],Tabla2[],'aux buscarv'!M$1,FALSE)</f>
        <v>VENEZUELA 538</v>
      </c>
      <c r="N2814" s="62" t="str">
        <f>VLOOKUP(Tabla14[[#This Row],[id]],Tabla2[],'aux buscarv'!N$1,FALSE)</f>
        <v>https://goo.gl/maps/R9A8THHzDt1VRW5F7?coh=178572&amp;entry=tt</v>
      </c>
      <c r="O2814" t="s">
        <v>114</v>
      </c>
      <c r="P2814" t="s">
        <v>123</v>
      </c>
      <c r="Q2814" t="s">
        <v>111</v>
      </c>
      <c r="R2814">
        <v>42</v>
      </c>
    </row>
    <row r="2815" spans="1:18" x14ac:dyDescent="0.25">
      <c r="A2815" t="s">
        <v>1452</v>
      </c>
      <c r="B2815" s="46">
        <f>VLOOKUP(Tabla14[[#This Row],[id]],Tabla2[],'aux buscarv'!B$1,FALSE)</f>
        <v>45076</v>
      </c>
      <c r="C2815" s="61">
        <f>VLOOKUP(Tabla14[[#This Row],[id]],Tabla2[],'aux buscarv'!C$1,FALSE)</f>
        <v>30</v>
      </c>
      <c r="D2815" s="61">
        <f>VLOOKUP(Tabla14[[#This Row],[id]],Tabla2[],'aux buscarv'!D$1,FALSE)</f>
        <v>5</v>
      </c>
      <c r="E2815" s="61">
        <f>VLOOKUP(Tabla14[[#This Row],[id]],Tabla2[],'aux buscarv'!E$1,FALSE)</f>
        <v>2023</v>
      </c>
      <c r="F2815" s="61">
        <f>VLOOKUP(Tabla14[[#This Row],[id]],Tabla2[],'aux buscarv'!F$1,FALSE)</f>
        <v>23</v>
      </c>
      <c r="G2815" s="61" t="str">
        <f>VLOOKUP(Tabla14[[#This Row],[id]],Tabla2[],'aux buscarv'!G$1,FALSE)</f>
        <v>EETB</v>
      </c>
      <c r="H2815" s="61" t="str">
        <f>VLOOKUP(Tabla14[[#This Row],[id]],Tabla2[],'aux buscarv'!H$1,FALSE)</f>
        <v>BUENOS AIRES</v>
      </c>
      <c r="I2815" s="61">
        <f>VLOOKUP(Tabla14[[#This Row],[id]],Tabla2[],'aux buscarv'!I$1,FALSE)</f>
        <v>135</v>
      </c>
      <c r="J2815" s="61" t="str">
        <f>VLOOKUP(Tabla14[[#This Row],[id]],Tabla2[],'aux buscarv'!J$1,FALSE)</f>
        <v>ITUZAINGO</v>
      </c>
      <c r="K2815" s="61" t="str">
        <f>VLOOKUP(Tabla14[[#This Row],[id]],Tabla2[],'aux buscarv'!K$1,FALSE)</f>
        <v>VILLA GOBERNADOR UDAONDO</v>
      </c>
      <c r="L2815" s="61">
        <f>VLOOKUP(Tabla14[[#This Row],[id]],Tabla2[],'aux buscarv'!L$1,FALSE)</f>
        <v>0</v>
      </c>
      <c r="M2815" s="61" t="str">
        <f>VLOOKUP(Tabla14[[#This Row],[id]],Tabla2[],'aux buscarv'!M$1,FALSE)</f>
        <v>LOS CARDALES ENTRE FILIPINAS Y NICOLAS REPETTO</v>
      </c>
      <c r="N2815" s="62" t="str">
        <f>VLOOKUP(Tabla14[[#This Row],[id]],Tabla2[],'aux buscarv'!N$1,FALSE)</f>
        <v>https://goo.gl/maps/tvHsj78asCotm9789</v>
      </c>
      <c r="O2815" t="s">
        <v>109</v>
      </c>
      <c r="P2815" t="s">
        <v>110</v>
      </c>
      <c r="Q2815" t="s">
        <v>111</v>
      </c>
      <c r="R2815">
        <v>40</v>
      </c>
    </row>
    <row r="2816" spans="1:18" x14ac:dyDescent="0.25">
      <c r="A2816" t="s">
        <v>1452</v>
      </c>
      <c r="B2816" s="46">
        <f>VLOOKUP(Tabla14[[#This Row],[id]],Tabla2[],'aux buscarv'!B$1,FALSE)</f>
        <v>45076</v>
      </c>
      <c r="C2816" s="61">
        <f>VLOOKUP(Tabla14[[#This Row],[id]],Tabla2[],'aux buscarv'!C$1,FALSE)</f>
        <v>30</v>
      </c>
      <c r="D2816" s="61">
        <f>VLOOKUP(Tabla14[[#This Row],[id]],Tabla2[],'aux buscarv'!D$1,FALSE)</f>
        <v>5</v>
      </c>
      <c r="E2816" s="61">
        <f>VLOOKUP(Tabla14[[#This Row],[id]],Tabla2[],'aux buscarv'!E$1,FALSE)</f>
        <v>2023</v>
      </c>
      <c r="F2816" s="61">
        <f>VLOOKUP(Tabla14[[#This Row],[id]],Tabla2[],'aux buscarv'!F$1,FALSE)</f>
        <v>23</v>
      </c>
      <c r="G2816" s="61" t="str">
        <f>VLOOKUP(Tabla14[[#This Row],[id]],Tabla2[],'aux buscarv'!G$1,FALSE)</f>
        <v>EETB</v>
      </c>
      <c r="H2816" s="61" t="str">
        <f>VLOOKUP(Tabla14[[#This Row],[id]],Tabla2[],'aux buscarv'!H$1,FALSE)</f>
        <v>BUENOS AIRES</v>
      </c>
      <c r="I2816" s="61">
        <f>VLOOKUP(Tabla14[[#This Row],[id]],Tabla2[],'aux buscarv'!I$1,FALSE)</f>
        <v>135</v>
      </c>
      <c r="J2816" s="61" t="str">
        <f>VLOOKUP(Tabla14[[#This Row],[id]],Tabla2[],'aux buscarv'!J$1,FALSE)</f>
        <v>ITUZAINGO</v>
      </c>
      <c r="K2816" s="61" t="str">
        <f>VLOOKUP(Tabla14[[#This Row],[id]],Tabla2[],'aux buscarv'!K$1,FALSE)</f>
        <v>VILLA GOBERNADOR UDAONDO</v>
      </c>
      <c r="L2816" s="61">
        <f>VLOOKUP(Tabla14[[#This Row],[id]],Tabla2[],'aux buscarv'!L$1,FALSE)</f>
        <v>0</v>
      </c>
      <c r="M2816" s="61" t="str">
        <f>VLOOKUP(Tabla14[[#This Row],[id]],Tabla2[],'aux buscarv'!M$1,FALSE)</f>
        <v>LOS CARDALES ENTRE FILIPINAS Y NICOLAS REPETTO</v>
      </c>
      <c r="N2816" s="62" t="str">
        <f>VLOOKUP(Tabla14[[#This Row],[id]],Tabla2[],'aux buscarv'!N$1,FALSE)</f>
        <v>https://goo.gl/maps/tvHsj78asCotm9789</v>
      </c>
      <c r="O2816" t="s">
        <v>109</v>
      </c>
      <c r="P2816" t="s">
        <v>110</v>
      </c>
      <c r="Q2816" t="s">
        <v>112</v>
      </c>
      <c r="R2816">
        <v>57</v>
      </c>
    </row>
    <row r="2817" spans="1:18" x14ac:dyDescent="0.25">
      <c r="A2817" t="s">
        <v>1452</v>
      </c>
      <c r="B2817" s="46">
        <f>VLOOKUP(Tabla14[[#This Row],[id]],Tabla2[],'aux buscarv'!B$1,FALSE)</f>
        <v>45076</v>
      </c>
      <c r="C2817" s="61">
        <f>VLOOKUP(Tabla14[[#This Row],[id]],Tabla2[],'aux buscarv'!C$1,FALSE)</f>
        <v>30</v>
      </c>
      <c r="D2817" s="61">
        <f>VLOOKUP(Tabla14[[#This Row],[id]],Tabla2[],'aux buscarv'!D$1,FALSE)</f>
        <v>5</v>
      </c>
      <c r="E2817" s="61">
        <f>VLOOKUP(Tabla14[[#This Row],[id]],Tabla2[],'aux buscarv'!E$1,FALSE)</f>
        <v>2023</v>
      </c>
      <c r="F2817" s="61">
        <f>VLOOKUP(Tabla14[[#This Row],[id]],Tabla2[],'aux buscarv'!F$1,FALSE)</f>
        <v>23</v>
      </c>
      <c r="G2817" s="61" t="str">
        <f>VLOOKUP(Tabla14[[#This Row],[id]],Tabla2[],'aux buscarv'!G$1,FALSE)</f>
        <v>EETB</v>
      </c>
      <c r="H2817" s="61" t="str">
        <f>VLOOKUP(Tabla14[[#This Row],[id]],Tabla2[],'aux buscarv'!H$1,FALSE)</f>
        <v>BUENOS AIRES</v>
      </c>
      <c r="I2817" s="61">
        <f>VLOOKUP(Tabla14[[#This Row],[id]],Tabla2[],'aux buscarv'!I$1,FALSE)</f>
        <v>135</v>
      </c>
      <c r="J2817" s="61" t="str">
        <f>VLOOKUP(Tabla14[[#This Row],[id]],Tabla2[],'aux buscarv'!J$1,FALSE)</f>
        <v>ITUZAINGO</v>
      </c>
      <c r="K2817" s="61" t="str">
        <f>VLOOKUP(Tabla14[[#This Row],[id]],Tabla2[],'aux buscarv'!K$1,FALSE)</f>
        <v>VILLA GOBERNADOR UDAONDO</v>
      </c>
      <c r="L2817" s="61">
        <f>VLOOKUP(Tabla14[[#This Row],[id]],Tabla2[],'aux buscarv'!L$1,FALSE)</f>
        <v>0</v>
      </c>
      <c r="M2817" s="61" t="str">
        <f>VLOOKUP(Tabla14[[#This Row],[id]],Tabla2[],'aux buscarv'!M$1,FALSE)</f>
        <v>LOS CARDALES ENTRE FILIPINAS Y NICOLAS REPETTO</v>
      </c>
      <c r="N2817" s="62" t="str">
        <f>VLOOKUP(Tabla14[[#This Row],[id]],Tabla2[],'aux buscarv'!N$1,FALSE)</f>
        <v>https://goo.gl/maps/tvHsj78asCotm9789</v>
      </c>
      <c r="O2817" t="s">
        <v>109</v>
      </c>
      <c r="P2817" t="s">
        <v>110</v>
      </c>
      <c r="Q2817" t="s">
        <v>120</v>
      </c>
      <c r="R2817">
        <v>4</v>
      </c>
    </row>
    <row r="2818" spans="1:18" x14ac:dyDescent="0.25">
      <c r="A2818" t="s">
        <v>1452</v>
      </c>
      <c r="B2818" s="46">
        <f>VLOOKUP(Tabla14[[#This Row],[id]],Tabla2[],'aux buscarv'!B$1,FALSE)</f>
        <v>45076</v>
      </c>
      <c r="C2818" s="61">
        <f>VLOOKUP(Tabla14[[#This Row],[id]],Tabla2[],'aux buscarv'!C$1,FALSE)</f>
        <v>30</v>
      </c>
      <c r="D2818" s="61">
        <f>VLOOKUP(Tabla14[[#This Row],[id]],Tabla2[],'aux buscarv'!D$1,FALSE)</f>
        <v>5</v>
      </c>
      <c r="E2818" s="61">
        <f>VLOOKUP(Tabla14[[#This Row],[id]],Tabla2[],'aux buscarv'!E$1,FALSE)</f>
        <v>2023</v>
      </c>
      <c r="F2818" s="61">
        <f>VLOOKUP(Tabla14[[#This Row],[id]],Tabla2[],'aux buscarv'!F$1,FALSE)</f>
        <v>23</v>
      </c>
      <c r="G2818" s="61" t="str">
        <f>VLOOKUP(Tabla14[[#This Row],[id]],Tabla2[],'aux buscarv'!G$1,FALSE)</f>
        <v>EETB</v>
      </c>
      <c r="H2818" s="61" t="str">
        <f>VLOOKUP(Tabla14[[#This Row],[id]],Tabla2[],'aux buscarv'!H$1,FALSE)</f>
        <v>BUENOS AIRES</v>
      </c>
      <c r="I2818" s="61">
        <f>VLOOKUP(Tabla14[[#This Row],[id]],Tabla2[],'aux buscarv'!I$1,FALSE)</f>
        <v>135</v>
      </c>
      <c r="J2818" s="61" t="str">
        <f>VLOOKUP(Tabla14[[#This Row],[id]],Tabla2[],'aux buscarv'!J$1,FALSE)</f>
        <v>ITUZAINGO</v>
      </c>
      <c r="K2818" s="61" t="str">
        <f>VLOOKUP(Tabla14[[#This Row],[id]],Tabla2[],'aux buscarv'!K$1,FALSE)</f>
        <v>VILLA GOBERNADOR UDAONDO</v>
      </c>
      <c r="L2818" s="61">
        <f>VLOOKUP(Tabla14[[#This Row],[id]],Tabla2[],'aux buscarv'!L$1,FALSE)</f>
        <v>0</v>
      </c>
      <c r="M2818" s="61" t="str">
        <f>VLOOKUP(Tabla14[[#This Row],[id]],Tabla2[],'aux buscarv'!M$1,FALSE)</f>
        <v>LOS CARDALES ENTRE FILIPINAS Y NICOLAS REPETTO</v>
      </c>
      <c r="N2818" s="62" t="str">
        <f>VLOOKUP(Tabla14[[#This Row],[id]],Tabla2[],'aux buscarv'!N$1,FALSE)</f>
        <v>https://goo.gl/maps/tvHsj78asCotm9789</v>
      </c>
      <c r="O2818" t="s">
        <v>109</v>
      </c>
      <c r="P2818" t="s">
        <v>113</v>
      </c>
      <c r="Q2818" t="s">
        <v>112</v>
      </c>
      <c r="R2818">
        <v>9</v>
      </c>
    </row>
    <row r="2819" spans="1:18" x14ac:dyDescent="0.25">
      <c r="A2819" t="s">
        <v>1452</v>
      </c>
      <c r="B2819" s="46">
        <f>VLOOKUP(Tabla14[[#This Row],[id]],Tabla2[],'aux buscarv'!B$1,FALSE)</f>
        <v>45076</v>
      </c>
      <c r="C2819" s="61">
        <f>VLOOKUP(Tabla14[[#This Row],[id]],Tabla2[],'aux buscarv'!C$1,FALSE)</f>
        <v>30</v>
      </c>
      <c r="D2819" s="61">
        <f>VLOOKUP(Tabla14[[#This Row],[id]],Tabla2[],'aux buscarv'!D$1,FALSE)</f>
        <v>5</v>
      </c>
      <c r="E2819" s="61">
        <f>VLOOKUP(Tabla14[[#This Row],[id]],Tabla2[],'aux buscarv'!E$1,FALSE)</f>
        <v>2023</v>
      </c>
      <c r="F2819" s="61">
        <f>VLOOKUP(Tabla14[[#This Row],[id]],Tabla2[],'aux buscarv'!F$1,FALSE)</f>
        <v>23</v>
      </c>
      <c r="G2819" s="61" t="str">
        <f>VLOOKUP(Tabla14[[#This Row],[id]],Tabla2[],'aux buscarv'!G$1,FALSE)</f>
        <v>EETB</v>
      </c>
      <c r="H2819" s="61" t="str">
        <f>VLOOKUP(Tabla14[[#This Row],[id]],Tabla2[],'aux buscarv'!H$1,FALSE)</f>
        <v>BUENOS AIRES</v>
      </c>
      <c r="I2819" s="61">
        <f>VLOOKUP(Tabla14[[#This Row],[id]],Tabla2[],'aux buscarv'!I$1,FALSE)</f>
        <v>135</v>
      </c>
      <c r="J2819" s="61" t="str">
        <f>VLOOKUP(Tabla14[[#This Row],[id]],Tabla2[],'aux buscarv'!J$1,FALSE)</f>
        <v>ITUZAINGO</v>
      </c>
      <c r="K2819" s="61" t="str">
        <f>VLOOKUP(Tabla14[[#This Row],[id]],Tabla2[],'aux buscarv'!K$1,FALSE)</f>
        <v>VILLA GOBERNADOR UDAONDO</v>
      </c>
      <c r="L2819" s="61">
        <f>VLOOKUP(Tabla14[[#This Row],[id]],Tabla2[],'aux buscarv'!L$1,FALSE)</f>
        <v>0</v>
      </c>
      <c r="M2819" s="61" t="str">
        <f>VLOOKUP(Tabla14[[#This Row],[id]],Tabla2[],'aux buscarv'!M$1,FALSE)</f>
        <v>LOS CARDALES ENTRE FILIPINAS Y NICOLAS REPETTO</v>
      </c>
      <c r="N2819" s="62" t="str">
        <f>VLOOKUP(Tabla14[[#This Row],[id]],Tabla2[],'aux buscarv'!N$1,FALSE)</f>
        <v>https://goo.gl/maps/tvHsj78asCotm9789</v>
      </c>
      <c r="O2819" t="s">
        <v>114</v>
      </c>
      <c r="P2819" t="s">
        <v>115</v>
      </c>
      <c r="Q2819" t="s">
        <v>111</v>
      </c>
      <c r="R2819">
        <v>24</v>
      </c>
    </row>
    <row r="2820" spans="1:18" x14ac:dyDescent="0.25">
      <c r="A2820" t="s">
        <v>1452</v>
      </c>
      <c r="B2820" s="46">
        <f>VLOOKUP(Tabla14[[#This Row],[id]],Tabla2[],'aux buscarv'!B$1,FALSE)</f>
        <v>45076</v>
      </c>
      <c r="C2820" s="61">
        <f>VLOOKUP(Tabla14[[#This Row],[id]],Tabla2[],'aux buscarv'!C$1,FALSE)</f>
        <v>30</v>
      </c>
      <c r="D2820" s="61">
        <f>VLOOKUP(Tabla14[[#This Row],[id]],Tabla2[],'aux buscarv'!D$1,FALSE)</f>
        <v>5</v>
      </c>
      <c r="E2820" s="61">
        <f>VLOOKUP(Tabla14[[#This Row],[id]],Tabla2[],'aux buscarv'!E$1,FALSE)</f>
        <v>2023</v>
      </c>
      <c r="F2820" s="61">
        <f>VLOOKUP(Tabla14[[#This Row],[id]],Tabla2[],'aux buscarv'!F$1,FALSE)</f>
        <v>23</v>
      </c>
      <c r="G2820" s="61" t="str">
        <f>VLOOKUP(Tabla14[[#This Row],[id]],Tabla2[],'aux buscarv'!G$1,FALSE)</f>
        <v>EETB</v>
      </c>
      <c r="H2820" s="61" t="str">
        <f>VLOOKUP(Tabla14[[#This Row],[id]],Tabla2[],'aux buscarv'!H$1,FALSE)</f>
        <v>BUENOS AIRES</v>
      </c>
      <c r="I2820" s="61">
        <f>VLOOKUP(Tabla14[[#This Row],[id]],Tabla2[],'aux buscarv'!I$1,FALSE)</f>
        <v>135</v>
      </c>
      <c r="J2820" s="61" t="str">
        <f>VLOOKUP(Tabla14[[#This Row],[id]],Tabla2[],'aux buscarv'!J$1,FALSE)</f>
        <v>ITUZAINGO</v>
      </c>
      <c r="K2820" s="61" t="str">
        <f>VLOOKUP(Tabla14[[#This Row],[id]],Tabla2[],'aux buscarv'!K$1,FALSE)</f>
        <v>VILLA GOBERNADOR UDAONDO</v>
      </c>
      <c r="L2820" s="61">
        <f>VLOOKUP(Tabla14[[#This Row],[id]],Tabla2[],'aux buscarv'!L$1,FALSE)</f>
        <v>0</v>
      </c>
      <c r="M2820" s="61" t="str">
        <f>VLOOKUP(Tabla14[[#This Row],[id]],Tabla2[],'aux buscarv'!M$1,FALSE)</f>
        <v>LOS CARDALES ENTRE FILIPINAS Y NICOLAS REPETTO</v>
      </c>
      <c r="N2820" s="62" t="str">
        <f>VLOOKUP(Tabla14[[#This Row],[id]],Tabla2[],'aux buscarv'!N$1,FALSE)</f>
        <v>https://goo.gl/maps/tvHsj78asCotm9789</v>
      </c>
      <c r="O2820" t="s">
        <v>114</v>
      </c>
      <c r="P2820" t="s">
        <v>123</v>
      </c>
      <c r="Q2820" t="s">
        <v>111</v>
      </c>
      <c r="R2820">
        <v>24</v>
      </c>
    </row>
    <row r="2821" spans="1:18" x14ac:dyDescent="0.25">
      <c r="A2821" t="s">
        <v>1467</v>
      </c>
      <c r="B2821" s="46">
        <f>VLOOKUP(Tabla14[[#This Row],[id]],Tabla2[],'aux buscarv'!B$1,FALSE)</f>
        <v>45076</v>
      </c>
      <c r="C2821" s="61">
        <f>VLOOKUP(Tabla14[[#This Row],[id]],Tabla2[],'aux buscarv'!C$1,FALSE)</f>
        <v>30</v>
      </c>
      <c r="D2821" s="61">
        <f>VLOOKUP(Tabla14[[#This Row],[id]],Tabla2[],'aux buscarv'!D$1,FALSE)</f>
        <v>5</v>
      </c>
      <c r="E2821" s="61">
        <f>VLOOKUP(Tabla14[[#This Row],[id]],Tabla2[],'aux buscarv'!E$1,FALSE)</f>
        <v>2023</v>
      </c>
      <c r="F2821" s="61">
        <f>VLOOKUP(Tabla14[[#This Row],[id]],Tabla2[],'aux buscarv'!F$1,FALSE)</f>
        <v>23</v>
      </c>
      <c r="G2821" s="61" t="str">
        <f>VLOOKUP(Tabla14[[#This Row],[id]],Tabla2[],'aux buscarv'!G$1,FALSE)</f>
        <v>EETB</v>
      </c>
      <c r="H2821" s="61" t="str">
        <f>VLOOKUP(Tabla14[[#This Row],[id]],Tabla2[],'aux buscarv'!H$1,FALSE)</f>
        <v>CABA</v>
      </c>
      <c r="I2821" s="61">
        <f>VLOOKUP(Tabla14[[#This Row],[id]],Tabla2[],'aux buscarv'!I$1,FALSE)</f>
        <v>136</v>
      </c>
      <c r="J2821" s="61" t="str">
        <f>VLOOKUP(Tabla14[[#This Row],[id]],Tabla2[],'aux buscarv'!J$1,FALSE)</f>
        <v>COMUNA 6</v>
      </c>
      <c r="K2821" s="61" t="str">
        <f>VLOOKUP(Tabla14[[#This Row],[id]],Tabla2[],'aux buscarv'!K$1,FALSE)</f>
        <v>CABALLITO</v>
      </c>
      <c r="L2821" s="61" t="str">
        <f>VLOOKUP(Tabla14[[#This Row],[id]],Tabla2[],'aux buscarv'!L$1,FALSE)</f>
        <v>PARQUE CENTENARIO ENTRADA MASTIL</v>
      </c>
      <c r="M2821" s="61" t="str">
        <f>VLOOKUP(Tabla14[[#This Row],[id]],Tabla2[],'aux buscarv'!M$1,FALSE)</f>
        <v>PATRICIAS ARGENTINAS 900</v>
      </c>
      <c r="N2821" s="62" t="str">
        <f>VLOOKUP(Tabla14[[#This Row],[id]],Tabla2[],'aux buscarv'!N$1,FALSE)</f>
        <v>https://maps.app.goo.gl/GSn81BBpvewfihdJ9</v>
      </c>
      <c r="O2821" t="s">
        <v>109</v>
      </c>
      <c r="P2821" t="s">
        <v>110</v>
      </c>
      <c r="Q2821" t="s">
        <v>111</v>
      </c>
      <c r="R2821">
        <v>66</v>
      </c>
    </row>
    <row r="2822" spans="1:18" x14ac:dyDescent="0.25">
      <c r="A2822" t="s">
        <v>1467</v>
      </c>
      <c r="B2822" s="46">
        <f>VLOOKUP(Tabla14[[#This Row],[id]],Tabla2[],'aux buscarv'!B$1,FALSE)</f>
        <v>45076</v>
      </c>
      <c r="C2822" s="61">
        <f>VLOOKUP(Tabla14[[#This Row],[id]],Tabla2[],'aux buscarv'!C$1,FALSE)</f>
        <v>30</v>
      </c>
      <c r="D2822" s="61">
        <f>VLOOKUP(Tabla14[[#This Row],[id]],Tabla2[],'aux buscarv'!D$1,FALSE)</f>
        <v>5</v>
      </c>
      <c r="E2822" s="61">
        <f>VLOOKUP(Tabla14[[#This Row],[id]],Tabla2[],'aux buscarv'!E$1,FALSE)</f>
        <v>2023</v>
      </c>
      <c r="F2822" s="61">
        <f>VLOOKUP(Tabla14[[#This Row],[id]],Tabla2[],'aux buscarv'!F$1,FALSE)</f>
        <v>23</v>
      </c>
      <c r="G2822" s="61" t="str">
        <f>VLOOKUP(Tabla14[[#This Row],[id]],Tabla2[],'aux buscarv'!G$1,FALSE)</f>
        <v>EETB</v>
      </c>
      <c r="H2822" s="61" t="str">
        <f>VLOOKUP(Tabla14[[#This Row],[id]],Tabla2[],'aux buscarv'!H$1,FALSE)</f>
        <v>CABA</v>
      </c>
      <c r="I2822" s="61">
        <f>VLOOKUP(Tabla14[[#This Row],[id]],Tabla2[],'aux buscarv'!I$1,FALSE)</f>
        <v>136</v>
      </c>
      <c r="J2822" s="61" t="str">
        <f>VLOOKUP(Tabla14[[#This Row],[id]],Tabla2[],'aux buscarv'!J$1,FALSE)</f>
        <v>COMUNA 6</v>
      </c>
      <c r="K2822" s="61" t="str">
        <f>VLOOKUP(Tabla14[[#This Row],[id]],Tabla2[],'aux buscarv'!K$1,FALSE)</f>
        <v>CABALLITO</v>
      </c>
      <c r="L2822" s="61" t="str">
        <f>VLOOKUP(Tabla14[[#This Row],[id]],Tabla2[],'aux buscarv'!L$1,FALSE)</f>
        <v>PARQUE CENTENARIO ENTRADA MASTIL</v>
      </c>
      <c r="M2822" s="61" t="str">
        <f>VLOOKUP(Tabla14[[#This Row],[id]],Tabla2[],'aux buscarv'!M$1,FALSE)</f>
        <v>PATRICIAS ARGENTINAS 900</v>
      </c>
      <c r="N2822" s="62" t="str">
        <f>VLOOKUP(Tabla14[[#This Row],[id]],Tabla2[],'aux buscarv'!N$1,FALSE)</f>
        <v>https://maps.app.goo.gl/GSn81BBpvewfihdJ9</v>
      </c>
      <c r="O2822" t="s">
        <v>109</v>
      </c>
      <c r="P2822" t="s">
        <v>110</v>
      </c>
      <c r="Q2822" t="s">
        <v>112</v>
      </c>
      <c r="R2822">
        <v>133</v>
      </c>
    </row>
    <row r="2823" spans="1:18" x14ac:dyDescent="0.25">
      <c r="A2823" t="s">
        <v>1467</v>
      </c>
      <c r="B2823" s="46">
        <f>VLOOKUP(Tabla14[[#This Row],[id]],Tabla2[],'aux buscarv'!B$1,FALSE)</f>
        <v>45076</v>
      </c>
      <c r="C2823" s="61">
        <f>VLOOKUP(Tabla14[[#This Row],[id]],Tabla2[],'aux buscarv'!C$1,FALSE)</f>
        <v>30</v>
      </c>
      <c r="D2823" s="61">
        <f>VLOOKUP(Tabla14[[#This Row],[id]],Tabla2[],'aux buscarv'!D$1,FALSE)</f>
        <v>5</v>
      </c>
      <c r="E2823" s="61">
        <f>VLOOKUP(Tabla14[[#This Row],[id]],Tabla2[],'aux buscarv'!E$1,FALSE)</f>
        <v>2023</v>
      </c>
      <c r="F2823" s="61">
        <f>VLOOKUP(Tabla14[[#This Row],[id]],Tabla2[],'aux buscarv'!F$1,FALSE)</f>
        <v>23</v>
      </c>
      <c r="G2823" s="61" t="str">
        <f>VLOOKUP(Tabla14[[#This Row],[id]],Tabla2[],'aux buscarv'!G$1,FALSE)</f>
        <v>EETB</v>
      </c>
      <c r="H2823" s="61" t="str">
        <f>VLOOKUP(Tabla14[[#This Row],[id]],Tabla2[],'aux buscarv'!H$1,FALSE)</f>
        <v>CABA</v>
      </c>
      <c r="I2823" s="61">
        <f>VLOOKUP(Tabla14[[#This Row],[id]],Tabla2[],'aux buscarv'!I$1,FALSE)</f>
        <v>136</v>
      </c>
      <c r="J2823" s="61" t="str">
        <f>VLOOKUP(Tabla14[[#This Row],[id]],Tabla2[],'aux buscarv'!J$1,FALSE)</f>
        <v>COMUNA 6</v>
      </c>
      <c r="K2823" s="61" t="str">
        <f>VLOOKUP(Tabla14[[#This Row],[id]],Tabla2[],'aux buscarv'!K$1,FALSE)</f>
        <v>CABALLITO</v>
      </c>
      <c r="L2823" s="61" t="str">
        <f>VLOOKUP(Tabla14[[#This Row],[id]],Tabla2[],'aux buscarv'!L$1,FALSE)</f>
        <v>PARQUE CENTENARIO ENTRADA MASTIL</v>
      </c>
      <c r="M2823" s="61" t="str">
        <f>VLOOKUP(Tabla14[[#This Row],[id]],Tabla2[],'aux buscarv'!M$1,FALSE)</f>
        <v>PATRICIAS ARGENTINAS 900</v>
      </c>
      <c r="N2823" s="62" t="str">
        <f>VLOOKUP(Tabla14[[#This Row],[id]],Tabla2[],'aux buscarv'!N$1,FALSE)</f>
        <v>https://maps.app.goo.gl/GSn81BBpvewfihdJ9</v>
      </c>
      <c r="O2823" t="s">
        <v>109</v>
      </c>
      <c r="P2823" t="s">
        <v>113</v>
      </c>
      <c r="Q2823" t="s">
        <v>112</v>
      </c>
      <c r="R2823">
        <v>15</v>
      </c>
    </row>
    <row r="2824" spans="1:18" x14ac:dyDescent="0.25">
      <c r="A2824" t="s">
        <v>1467</v>
      </c>
      <c r="B2824" s="46">
        <f>VLOOKUP(Tabla14[[#This Row],[id]],Tabla2[],'aux buscarv'!B$1,FALSE)</f>
        <v>45076</v>
      </c>
      <c r="C2824" s="61">
        <f>VLOOKUP(Tabla14[[#This Row],[id]],Tabla2[],'aux buscarv'!C$1,FALSE)</f>
        <v>30</v>
      </c>
      <c r="D2824" s="61">
        <f>VLOOKUP(Tabla14[[#This Row],[id]],Tabla2[],'aux buscarv'!D$1,FALSE)</f>
        <v>5</v>
      </c>
      <c r="E2824" s="61">
        <f>VLOOKUP(Tabla14[[#This Row],[id]],Tabla2[],'aux buscarv'!E$1,FALSE)</f>
        <v>2023</v>
      </c>
      <c r="F2824" s="61">
        <f>VLOOKUP(Tabla14[[#This Row],[id]],Tabla2[],'aux buscarv'!F$1,FALSE)</f>
        <v>23</v>
      </c>
      <c r="G2824" s="61" t="str">
        <f>VLOOKUP(Tabla14[[#This Row],[id]],Tabla2[],'aux buscarv'!G$1,FALSE)</f>
        <v>EETB</v>
      </c>
      <c r="H2824" s="61" t="str">
        <f>VLOOKUP(Tabla14[[#This Row],[id]],Tabla2[],'aux buscarv'!H$1,FALSE)</f>
        <v>CABA</v>
      </c>
      <c r="I2824" s="61">
        <f>VLOOKUP(Tabla14[[#This Row],[id]],Tabla2[],'aux buscarv'!I$1,FALSE)</f>
        <v>136</v>
      </c>
      <c r="J2824" s="61" t="str">
        <f>VLOOKUP(Tabla14[[#This Row],[id]],Tabla2[],'aux buscarv'!J$1,FALSE)</f>
        <v>COMUNA 6</v>
      </c>
      <c r="K2824" s="61" t="str">
        <f>VLOOKUP(Tabla14[[#This Row],[id]],Tabla2[],'aux buscarv'!K$1,FALSE)</f>
        <v>CABALLITO</v>
      </c>
      <c r="L2824" s="61" t="str">
        <f>VLOOKUP(Tabla14[[#This Row],[id]],Tabla2[],'aux buscarv'!L$1,FALSE)</f>
        <v>PARQUE CENTENARIO ENTRADA MASTIL</v>
      </c>
      <c r="M2824" s="61" t="str">
        <f>VLOOKUP(Tabla14[[#This Row],[id]],Tabla2[],'aux buscarv'!M$1,FALSE)</f>
        <v>PATRICIAS ARGENTINAS 900</v>
      </c>
      <c r="N2824" s="62" t="str">
        <f>VLOOKUP(Tabla14[[#This Row],[id]],Tabla2[],'aux buscarv'!N$1,FALSE)</f>
        <v>https://maps.app.goo.gl/GSn81BBpvewfihdJ9</v>
      </c>
      <c r="O2824" t="s">
        <v>114</v>
      </c>
      <c r="P2824" t="s">
        <v>115</v>
      </c>
      <c r="Q2824" t="s">
        <v>111</v>
      </c>
      <c r="R2824">
        <v>60</v>
      </c>
    </row>
    <row r="2825" spans="1:18" x14ac:dyDescent="0.25">
      <c r="A2825" t="s">
        <v>1467</v>
      </c>
      <c r="B2825" s="46">
        <f>VLOOKUP(Tabla14[[#This Row],[id]],Tabla2[],'aux buscarv'!B$1,FALSE)</f>
        <v>45076</v>
      </c>
      <c r="C2825" s="61">
        <f>VLOOKUP(Tabla14[[#This Row],[id]],Tabla2[],'aux buscarv'!C$1,FALSE)</f>
        <v>30</v>
      </c>
      <c r="D2825" s="61">
        <f>VLOOKUP(Tabla14[[#This Row],[id]],Tabla2[],'aux buscarv'!D$1,FALSE)</f>
        <v>5</v>
      </c>
      <c r="E2825" s="61">
        <f>VLOOKUP(Tabla14[[#This Row],[id]],Tabla2[],'aux buscarv'!E$1,FALSE)</f>
        <v>2023</v>
      </c>
      <c r="F2825" s="61">
        <f>VLOOKUP(Tabla14[[#This Row],[id]],Tabla2[],'aux buscarv'!F$1,FALSE)</f>
        <v>23</v>
      </c>
      <c r="G2825" s="61" t="str">
        <f>VLOOKUP(Tabla14[[#This Row],[id]],Tabla2[],'aux buscarv'!G$1,FALSE)</f>
        <v>EETB</v>
      </c>
      <c r="H2825" s="61" t="str">
        <f>VLOOKUP(Tabla14[[#This Row],[id]],Tabla2[],'aux buscarv'!H$1,FALSE)</f>
        <v>CABA</v>
      </c>
      <c r="I2825" s="61">
        <f>VLOOKUP(Tabla14[[#This Row],[id]],Tabla2[],'aux buscarv'!I$1,FALSE)</f>
        <v>136</v>
      </c>
      <c r="J2825" s="61" t="str">
        <f>VLOOKUP(Tabla14[[#This Row],[id]],Tabla2[],'aux buscarv'!J$1,FALSE)</f>
        <v>COMUNA 6</v>
      </c>
      <c r="K2825" s="61" t="str">
        <f>VLOOKUP(Tabla14[[#This Row],[id]],Tabla2[],'aux buscarv'!K$1,FALSE)</f>
        <v>CABALLITO</v>
      </c>
      <c r="L2825" s="61" t="str">
        <f>VLOOKUP(Tabla14[[#This Row],[id]],Tabla2[],'aux buscarv'!L$1,FALSE)</f>
        <v>PARQUE CENTENARIO ENTRADA MASTIL</v>
      </c>
      <c r="M2825" s="61" t="str">
        <f>VLOOKUP(Tabla14[[#This Row],[id]],Tabla2[],'aux buscarv'!M$1,FALSE)</f>
        <v>PATRICIAS ARGENTINAS 900</v>
      </c>
      <c r="N2825" s="62" t="str">
        <f>VLOOKUP(Tabla14[[#This Row],[id]],Tabla2[],'aux buscarv'!N$1,FALSE)</f>
        <v>https://maps.app.goo.gl/GSn81BBpvewfihdJ9</v>
      </c>
      <c r="O2825" t="s">
        <v>114</v>
      </c>
      <c r="P2825" t="s">
        <v>123</v>
      </c>
      <c r="Q2825" t="s">
        <v>124</v>
      </c>
      <c r="R2825">
        <v>3</v>
      </c>
    </row>
    <row r="2826" spans="1:18" x14ac:dyDescent="0.25">
      <c r="A2826" t="s">
        <v>1467</v>
      </c>
      <c r="B2826" s="46">
        <f>VLOOKUP(Tabla14[[#This Row],[id]],Tabla2[],'aux buscarv'!B$1,FALSE)</f>
        <v>45076</v>
      </c>
      <c r="C2826" s="61">
        <f>VLOOKUP(Tabla14[[#This Row],[id]],Tabla2[],'aux buscarv'!C$1,FALSE)</f>
        <v>30</v>
      </c>
      <c r="D2826" s="61">
        <f>VLOOKUP(Tabla14[[#This Row],[id]],Tabla2[],'aux buscarv'!D$1,FALSE)</f>
        <v>5</v>
      </c>
      <c r="E2826" s="61">
        <f>VLOOKUP(Tabla14[[#This Row],[id]],Tabla2[],'aux buscarv'!E$1,FALSE)</f>
        <v>2023</v>
      </c>
      <c r="F2826" s="61">
        <f>VLOOKUP(Tabla14[[#This Row],[id]],Tabla2[],'aux buscarv'!F$1,FALSE)</f>
        <v>23</v>
      </c>
      <c r="G2826" s="61" t="str">
        <f>VLOOKUP(Tabla14[[#This Row],[id]],Tabla2[],'aux buscarv'!G$1,FALSE)</f>
        <v>EETB</v>
      </c>
      <c r="H2826" s="61" t="str">
        <f>VLOOKUP(Tabla14[[#This Row],[id]],Tabla2[],'aux buscarv'!H$1,FALSE)</f>
        <v>CABA</v>
      </c>
      <c r="I2826" s="61">
        <f>VLOOKUP(Tabla14[[#This Row],[id]],Tabla2[],'aux buscarv'!I$1,FALSE)</f>
        <v>136</v>
      </c>
      <c r="J2826" s="61" t="str">
        <f>VLOOKUP(Tabla14[[#This Row],[id]],Tabla2[],'aux buscarv'!J$1,FALSE)</f>
        <v>COMUNA 6</v>
      </c>
      <c r="K2826" s="61" t="str">
        <f>VLOOKUP(Tabla14[[#This Row],[id]],Tabla2[],'aux buscarv'!K$1,FALSE)</f>
        <v>CABALLITO</v>
      </c>
      <c r="L2826" s="61" t="str">
        <f>VLOOKUP(Tabla14[[#This Row],[id]],Tabla2[],'aux buscarv'!L$1,FALSE)</f>
        <v>PARQUE CENTENARIO ENTRADA MASTIL</v>
      </c>
      <c r="M2826" s="61" t="str">
        <f>VLOOKUP(Tabla14[[#This Row],[id]],Tabla2[],'aux buscarv'!M$1,FALSE)</f>
        <v>PATRICIAS ARGENTINAS 900</v>
      </c>
      <c r="N2826" s="62" t="str">
        <f>VLOOKUP(Tabla14[[#This Row],[id]],Tabla2[],'aux buscarv'!N$1,FALSE)</f>
        <v>https://maps.app.goo.gl/GSn81BBpvewfihdJ9</v>
      </c>
      <c r="O2826" t="s">
        <v>114</v>
      </c>
      <c r="P2826" t="s">
        <v>123</v>
      </c>
      <c r="Q2826" t="s">
        <v>111</v>
      </c>
      <c r="R2826">
        <v>75</v>
      </c>
    </row>
    <row r="2827" spans="1:18" x14ac:dyDescent="0.25">
      <c r="A2827" t="s">
        <v>1477</v>
      </c>
      <c r="B2827" s="46">
        <f>VLOOKUP(Tabla14[[#This Row],[id]],Tabla2[],'aux buscarv'!B$1,FALSE)</f>
        <v>45076</v>
      </c>
      <c r="C2827" s="61">
        <f>VLOOKUP(Tabla14[[#This Row],[id]],Tabla2[],'aux buscarv'!C$1,FALSE)</f>
        <v>30</v>
      </c>
      <c r="D2827" s="61">
        <f>VLOOKUP(Tabla14[[#This Row],[id]],Tabla2[],'aux buscarv'!D$1,FALSE)</f>
        <v>5</v>
      </c>
      <c r="E2827" s="61">
        <f>VLOOKUP(Tabla14[[#This Row],[id]],Tabla2[],'aux buscarv'!E$1,FALSE)</f>
        <v>2023</v>
      </c>
      <c r="F2827" s="61">
        <f>VLOOKUP(Tabla14[[#This Row],[id]],Tabla2[],'aux buscarv'!F$1,FALSE)</f>
        <v>23</v>
      </c>
      <c r="G2827" s="61" t="str">
        <f>VLOOKUP(Tabla14[[#This Row],[id]],Tabla2[],'aux buscarv'!G$1,FALSE)</f>
        <v>ESTAR</v>
      </c>
      <c r="H2827" s="61" t="str">
        <f>VLOOKUP(Tabla14[[#This Row],[id]],Tabla2[],'aux buscarv'!H$1,FALSE)</f>
        <v>BUENOS AIRES</v>
      </c>
      <c r="I2827" s="61">
        <f>VLOOKUP(Tabla14[[#This Row],[id]],Tabla2[],'aux buscarv'!I$1,FALSE)</f>
        <v>137</v>
      </c>
      <c r="J2827" s="61" t="str">
        <f>VLOOKUP(Tabla14[[#This Row],[id]],Tabla2[],'aux buscarv'!J$1,FALSE)</f>
        <v>MERLO</v>
      </c>
      <c r="K2827" s="61" t="str">
        <f>VLOOKUP(Tabla14[[#This Row],[id]],Tabla2[],'aux buscarv'!K$1,FALSE)</f>
        <v>PONTEVEDRA</v>
      </c>
      <c r="L2827" s="61">
        <f>VLOOKUP(Tabla14[[#This Row],[id]],Tabla2[],'aux buscarv'!L$1,FALSE)</f>
        <v>0</v>
      </c>
      <c r="M2827" s="61" t="str">
        <f>VLOOKUP(Tabla14[[#This Row],[id]],Tabla2[],'aux buscarv'!M$1,FALSE)</f>
        <v>M. JUAREZ CELMAN Y SENILLOSA</v>
      </c>
      <c r="N2827" s="62" t="str">
        <f>VLOOKUP(Tabla14[[#This Row],[id]],Tabla2[],'aux buscarv'!N$1,FALSE)</f>
        <v>https://maps.app.goo.gl/BW1ZfbHtBCVGvfT6A</v>
      </c>
      <c r="O2827" t="s">
        <v>109</v>
      </c>
      <c r="P2827" t="s">
        <v>110</v>
      </c>
      <c r="Q2827" t="s">
        <v>111</v>
      </c>
      <c r="R2827">
        <v>62</v>
      </c>
    </row>
    <row r="2828" spans="1:18" x14ac:dyDescent="0.25">
      <c r="A2828" t="s">
        <v>1477</v>
      </c>
      <c r="B2828" s="46">
        <f>VLOOKUP(Tabla14[[#This Row],[id]],Tabla2[],'aux buscarv'!B$1,FALSE)</f>
        <v>45076</v>
      </c>
      <c r="C2828" s="61">
        <f>VLOOKUP(Tabla14[[#This Row],[id]],Tabla2[],'aux buscarv'!C$1,FALSE)</f>
        <v>30</v>
      </c>
      <c r="D2828" s="61">
        <f>VLOOKUP(Tabla14[[#This Row],[id]],Tabla2[],'aux buscarv'!D$1,FALSE)</f>
        <v>5</v>
      </c>
      <c r="E2828" s="61">
        <f>VLOOKUP(Tabla14[[#This Row],[id]],Tabla2[],'aux buscarv'!E$1,FALSE)</f>
        <v>2023</v>
      </c>
      <c r="F2828" s="61">
        <f>VLOOKUP(Tabla14[[#This Row],[id]],Tabla2[],'aux buscarv'!F$1,FALSE)</f>
        <v>23</v>
      </c>
      <c r="G2828" s="61" t="str">
        <f>VLOOKUP(Tabla14[[#This Row],[id]],Tabla2[],'aux buscarv'!G$1,FALSE)</f>
        <v>ESTAR</v>
      </c>
      <c r="H2828" s="61" t="str">
        <f>VLOOKUP(Tabla14[[#This Row],[id]],Tabla2[],'aux buscarv'!H$1,FALSE)</f>
        <v>BUENOS AIRES</v>
      </c>
      <c r="I2828" s="61">
        <f>VLOOKUP(Tabla14[[#This Row],[id]],Tabla2[],'aux buscarv'!I$1,FALSE)</f>
        <v>137</v>
      </c>
      <c r="J2828" s="61" t="str">
        <f>VLOOKUP(Tabla14[[#This Row],[id]],Tabla2[],'aux buscarv'!J$1,FALSE)</f>
        <v>MERLO</v>
      </c>
      <c r="K2828" s="61" t="str">
        <f>VLOOKUP(Tabla14[[#This Row],[id]],Tabla2[],'aux buscarv'!K$1,FALSE)</f>
        <v>PONTEVEDRA</v>
      </c>
      <c r="L2828" s="61">
        <f>VLOOKUP(Tabla14[[#This Row],[id]],Tabla2[],'aux buscarv'!L$1,FALSE)</f>
        <v>0</v>
      </c>
      <c r="M2828" s="61" t="str">
        <f>VLOOKUP(Tabla14[[#This Row],[id]],Tabla2[],'aux buscarv'!M$1,FALSE)</f>
        <v>M. JUAREZ CELMAN Y SENILLOSA</v>
      </c>
      <c r="N2828" s="62" t="str">
        <f>VLOOKUP(Tabla14[[#This Row],[id]],Tabla2[],'aux buscarv'!N$1,FALSE)</f>
        <v>https://maps.app.goo.gl/BW1ZfbHtBCVGvfT6A</v>
      </c>
      <c r="O2828" t="s">
        <v>109</v>
      </c>
      <c r="P2828" t="s">
        <v>110</v>
      </c>
      <c r="Q2828" t="s">
        <v>112</v>
      </c>
      <c r="R2828">
        <v>153</v>
      </c>
    </row>
    <row r="2829" spans="1:18" x14ac:dyDescent="0.25">
      <c r="A2829" t="s">
        <v>1477</v>
      </c>
      <c r="B2829" s="46">
        <f>VLOOKUP(Tabla14[[#This Row],[id]],Tabla2[],'aux buscarv'!B$1,FALSE)</f>
        <v>45076</v>
      </c>
      <c r="C2829" s="61">
        <f>VLOOKUP(Tabla14[[#This Row],[id]],Tabla2[],'aux buscarv'!C$1,FALSE)</f>
        <v>30</v>
      </c>
      <c r="D2829" s="61">
        <f>VLOOKUP(Tabla14[[#This Row],[id]],Tabla2[],'aux buscarv'!D$1,FALSE)</f>
        <v>5</v>
      </c>
      <c r="E2829" s="61">
        <f>VLOOKUP(Tabla14[[#This Row],[id]],Tabla2[],'aux buscarv'!E$1,FALSE)</f>
        <v>2023</v>
      </c>
      <c r="F2829" s="61">
        <f>VLOOKUP(Tabla14[[#This Row],[id]],Tabla2[],'aux buscarv'!F$1,FALSE)</f>
        <v>23</v>
      </c>
      <c r="G2829" s="61" t="str">
        <f>VLOOKUP(Tabla14[[#This Row],[id]],Tabla2[],'aux buscarv'!G$1,FALSE)</f>
        <v>ESTAR</v>
      </c>
      <c r="H2829" s="61" t="str">
        <f>VLOOKUP(Tabla14[[#This Row],[id]],Tabla2[],'aux buscarv'!H$1,FALSE)</f>
        <v>BUENOS AIRES</v>
      </c>
      <c r="I2829" s="61">
        <f>VLOOKUP(Tabla14[[#This Row],[id]],Tabla2[],'aux buscarv'!I$1,FALSE)</f>
        <v>137</v>
      </c>
      <c r="J2829" s="61" t="str">
        <f>VLOOKUP(Tabla14[[#This Row],[id]],Tabla2[],'aux buscarv'!J$1,FALSE)</f>
        <v>MERLO</v>
      </c>
      <c r="K2829" s="61" t="str">
        <f>VLOOKUP(Tabla14[[#This Row],[id]],Tabla2[],'aux buscarv'!K$1,FALSE)</f>
        <v>PONTEVEDRA</v>
      </c>
      <c r="L2829" s="61">
        <f>VLOOKUP(Tabla14[[#This Row],[id]],Tabla2[],'aux buscarv'!L$1,FALSE)</f>
        <v>0</v>
      </c>
      <c r="M2829" s="61" t="str">
        <f>VLOOKUP(Tabla14[[#This Row],[id]],Tabla2[],'aux buscarv'!M$1,FALSE)</f>
        <v>M. JUAREZ CELMAN Y SENILLOSA</v>
      </c>
      <c r="N2829" s="62" t="str">
        <f>VLOOKUP(Tabla14[[#This Row],[id]],Tabla2[],'aux buscarv'!N$1,FALSE)</f>
        <v>https://maps.app.goo.gl/BW1ZfbHtBCVGvfT6A</v>
      </c>
      <c r="O2829" t="s">
        <v>109</v>
      </c>
      <c r="P2829" t="s">
        <v>110</v>
      </c>
      <c r="Q2829" t="s">
        <v>120</v>
      </c>
      <c r="R2829">
        <v>12</v>
      </c>
    </row>
    <row r="2830" spans="1:18" x14ac:dyDescent="0.25">
      <c r="A2830" t="s">
        <v>1477</v>
      </c>
      <c r="B2830" s="46">
        <f>VLOOKUP(Tabla14[[#This Row],[id]],Tabla2[],'aux buscarv'!B$1,FALSE)</f>
        <v>45076</v>
      </c>
      <c r="C2830" s="61">
        <f>VLOOKUP(Tabla14[[#This Row],[id]],Tabla2[],'aux buscarv'!C$1,FALSE)</f>
        <v>30</v>
      </c>
      <c r="D2830" s="61">
        <f>VLOOKUP(Tabla14[[#This Row],[id]],Tabla2[],'aux buscarv'!D$1,FALSE)</f>
        <v>5</v>
      </c>
      <c r="E2830" s="61">
        <f>VLOOKUP(Tabla14[[#This Row],[id]],Tabla2[],'aux buscarv'!E$1,FALSE)</f>
        <v>2023</v>
      </c>
      <c r="F2830" s="61">
        <f>VLOOKUP(Tabla14[[#This Row],[id]],Tabla2[],'aux buscarv'!F$1,FALSE)</f>
        <v>23</v>
      </c>
      <c r="G2830" s="61" t="str">
        <f>VLOOKUP(Tabla14[[#This Row],[id]],Tabla2[],'aux buscarv'!G$1,FALSE)</f>
        <v>ESTAR</v>
      </c>
      <c r="H2830" s="61" t="str">
        <f>VLOOKUP(Tabla14[[#This Row],[id]],Tabla2[],'aux buscarv'!H$1,FALSE)</f>
        <v>BUENOS AIRES</v>
      </c>
      <c r="I2830" s="61">
        <f>VLOOKUP(Tabla14[[#This Row],[id]],Tabla2[],'aux buscarv'!I$1,FALSE)</f>
        <v>137</v>
      </c>
      <c r="J2830" s="61" t="str">
        <f>VLOOKUP(Tabla14[[#This Row],[id]],Tabla2[],'aux buscarv'!J$1,FALSE)</f>
        <v>MERLO</v>
      </c>
      <c r="K2830" s="61" t="str">
        <f>VLOOKUP(Tabla14[[#This Row],[id]],Tabla2[],'aux buscarv'!K$1,FALSE)</f>
        <v>PONTEVEDRA</v>
      </c>
      <c r="L2830" s="61">
        <f>VLOOKUP(Tabla14[[#This Row],[id]],Tabla2[],'aux buscarv'!L$1,FALSE)</f>
        <v>0</v>
      </c>
      <c r="M2830" s="61" t="str">
        <f>VLOOKUP(Tabla14[[#This Row],[id]],Tabla2[],'aux buscarv'!M$1,FALSE)</f>
        <v>M. JUAREZ CELMAN Y SENILLOSA</v>
      </c>
      <c r="N2830" s="62" t="str">
        <f>VLOOKUP(Tabla14[[#This Row],[id]],Tabla2[],'aux buscarv'!N$1,FALSE)</f>
        <v>https://maps.app.goo.gl/BW1ZfbHtBCVGvfT6A</v>
      </c>
      <c r="O2830" t="s">
        <v>109</v>
      </c>
      <c r="P2830" t="s">
        <v>113</v>
      </c>
      <c r="Q2830" t="s">
        <v>112</v>
      </c>
      <c r="R2830">
        <v>22</v>
      </c>
    </row>
    <row r="2831" spans="1:18" x14ac:dyDescent="0.25">
      <c r="A2831" t="s">
        <v>1477</v>
      </c>
      <c r="B2831" s="46">
        <f>VLOOKUP(Tabla14[[#This Row],[id]],Tabla2[],'aux buscarv'!B$1,FALSE)</f>
        <v>45076</v>
      </c>
      <c r="C2831" s="61">
        <f>VLOOKUP(Tabla14[[#This Row],[id]],Tabla2[],'aux buscarv'!C$1,FALSE)</f>
        <v>30</v>
      </c>
      <c r="D2831" s="61">
        <f>VLOOKUP(Tabla14[[#This Row],[id]],Tabla2[],'aux buscarv'!D$1,FALSE)</f>
        <v>5</v>
      </c>
      <c r="E2831" s="61">
        <f>VLOOKUP(Tabla14[[#This Row],[id]],Tabla2[],'aux buscarv'!E$1,FALSE)</f>
        <v>2023</v>
      </c>
      <c r="F2831" s="61">
        <f>VLOOKUP(Tabla14[[#This Row],[id]],Tabla2[],'aux buscarv'!F$1,FALSE)</f>
        <v>23</v>
      </c>
      <c r="G2831" s="61" t="str">
        <f>VLOOKUP(Tabla14[[#This Row],[id]],Tabla2[],'aux buscarv'!G$1,FALSE)</f>
        <v>ESTAR</v>
      </c>
      <c r="H2831" s="61" t="str">
        <f>VLOOKUP(Tabla14[[#This Row],[id]],Tabla2[],'aux buscarv'!H$1,FALSE)</f>
        <v>BUENOS AIRES</v>
      </c>
      <c r="I2831" s="61">
        <f>VLOOKUP(Tabla14[[#This Row],[id]],Tabla2[],'aux buscarv'!I$1,FALSE)</f>
        <v>137</v>
      </c>
      <c r="J2831" s="61" t="str">
        <f>VLOOKUP(Tabla14[[#This Row],[id]],Tabla2[],'aux buscarv'!J$1,FALSE)</f>
        <v>MERLO</v>
      </c>
      <c r="K2831" s="61" t="str">
        <f>VLOOKUP(Tabla14[[#This Row],[id]],Tabla2[],'aux buscarv'!K$1,FALSE)</f>
        <v>PONTEVEDRA</v>
      </c>
      <c r="L2831" s="61">
        <f>VLOOKUP(Tabla14[[#This Row],[id]],Tabla2[],'aux buscarv'!L$1,FALSE)</f>
        <v>0</v>
      </c>
      <c r="M2831" s="61" t="str">
        <f>VLOOKUP(Tabla14[[#This Row],[id]],Tabla2[],'aux buscarv'!M$1,FALSE)</f>
        <v>M. JUAREZ CELMAN Y SENILLOSA</v>
      </c>
      <c r="N2831" s="62" t="str">
        <f>VLOOKUP(Tabla14[[#This Row],[id]],Tabla2[],'aux buscarv'!N$1,FALSE)</f>
        <v>https://maps.app.goo.gl/BW1ZfbHtBCVGvfT6A</v>
      </c>
      <c r="O2831" t="s">
        <v>114</v>
      </c>
      <c r="P2831" t="s">
        <v>115</v>
      </c>
      <c r="Q2831" t="s">
        <v>111</v>
      </c>
      <c r="R2831">
        <v>13</v>
      </c>
    </row>
    <row r="2832" spans="1:18" x14ac:dyDescent="0.25">
      <c r="A2832" t="s">
        <v>1477</v>
      </c>
      <c r="B2832" s="46">
        <f>VLOOKUP(Tabla14[[#This Row],[id]],Tabla2[],'aux buscarv'!B$1,FALSE)</f>
        <v>45076</v>
      </c>
      <c r="C2832" s="61">
        <f>VLOOKUP(Tabla14[[#This Row],[id]],Tabla2[],'aux buscarv'!C$1,FALSE)</f>
        <v>30</v>
      </c>
      <c r="D2832" s="61">
        <f>VLOOKUP(Tabla14[[#This Row],[id]],Tabla2[],'aux buscarv'!D$1,FALSE)</f>
        <v>5</v>
      </c>
      <c r="E2832" s="61">
        <f>VLOOKUP(Tabla14[[#This Row],[id]],Tabla2[],'aux buscarv'!E$1,FALSE)</f>
        <v>2023</v>
      </c>
      <c r="F2832" s="61">
        <f>VLOOKUP(Tabla14[[#This Row],[id]],Tabla2[],'aux buscarv'!F$1,FALSE)</f>
        <v>23</v>
      </c>
      <c r="G2832" s="61" t="str">
        <f>VLOOKUP(Tabla14[[#This Row],[id]],Tabla2[],'aux buscarv'!G$1,FALSE)</f>
        <v>ESTAR</v>
      </c>
      <c r="H2832" s="61" t="str">
        <f>VLOOKUP(Tabla14[[#This Row],[id]],Tabla2[],'aux buscarv'!H$1,FALSE)</f>
        <v>BUENOS AIRES</v>
      </c>
      <c r="I2832" s="61">
        <f>VLOOKUP(Tabla14[[#This Row],[id]],Tabla2[],'aux buscarv'!I$1,FALSE)</f>
        <v>137</v>
      </c>
      <c r="J2832" s="61" t="str">
        <f>VLOOKUP(Tabla14[[#This Row],[id]],Tabla2[],'aux buscarv'!J$1,FALSE)</f>
        <v>MERLO</v>
      </c>
      <c r="K2832" s="61" t="str">
        <f>VLOOKUP(Tabla14[[#This Row],[id]],Tabla2[],'aux buscarv'!K$1,FALSE)</f>
        <v>PONTEVEDRA</v>
      </c>
      <c r="L2832" s="61">
        <f>VLOOKUP(Tabla14[[#This Row],[id]],Tabla2[],'aux buscarv'!L$1,FALSE)</f>
        <v>0</v>
      </c>
      <c r="M2832" s="61" t="str">
        <f>VLOOKUP(Tabla14[[#This Row],[id]],Tabla2[],'aux buscarv'!M$1,FALSE)</f>
        <v>M. JUAREZ CELMAN Y SENILLOSA</v>
      </c>
      <c r="N2832" s="62" t="str">
        <f>VLOOKUP(Tabla14[[#This Row],[id]],Tabla2[],'aux buscarv'!N$1,FALSE)</f>
        <v>https://maps.app.goo.gl/BW1ZfbHtBCVGvfT6A</v>
      </c>
      <c r="O2832" t="s">
        <v>114</v>
      </c>
      <c r="P2832" t="s">
        <v>123</v>
      </c>
      <c r="Q2832" t="s">
        <v>124</v>
      </c>
      <c r="R2832">
        <v>13</v>
      </c>
    </row>
    <row r="2833" spans="1:18" x14ac:dyDescent="0.25">
      <c r="A2833" t="s">
        <v>1477</v>
      </c>
      <c r="B2833" s="46">
        <f>VLOOKUP(Tabla14[[#This Row],[id]],Tabla2[],'aux buscarv'!B$1,FALSE)</f>
        <v>45076</v>
      </c>
      <c r="C2833" s="61">
        <f>VLOOKUP(Tabla14[[#This Row],[id]],Tabla2[],'aux buscarv'!C$1,FALSE)</f>
        <v>30</v>
      </c>
      <c r="D2833" s="61">
        <f>VLOOKUP(Tabla14[[#This Row],[id]],Tabla2[],'aux buscarv'!D$1,FALSE)</f>
        <v>5</v>
      </c>
      <c r="E2833" s="61">
        <f>VLOOKUP(Tabla14[[#This Row],[id]],Tabla2[],'aux buscarv'!E$1,FALSE)</f>
        <v>2023</v>
      </c>
      <c r="F2833" s="61">
        <f>VLOOKUP(Tabla14[[#This Row],[id]],Tabla2[],'aux buscarv'!F$1,FALSE)</f>
        <v>23</v>
      </c>
      <c r="G2833" s="61" t="str">
        <f>VLOOKUP(Tabla14[[#This Row],[id]],Tabla2[],'aux buscarv'!G$1,FALSE)</f>
        <v>ESTAR</v>
      </c>
      <c r="H2833" s="61" t="str">
        <f>VLOOKUP(Tabla14[[#This Row],[id]],Tabla2[],'aux buscarv'!H$1,FALSE)</f>
        <v>BUENOS AIRES</v>
      </c>
      <c r="I2833" s="61">
        <f>VLOOKUP(Tabla14[[#This Row],[id]],Tabla2[],'aux buscarv'!I$1,FALSE)</f>
        <v>137</v>
      </c>
      <c r="J2833" s="61" t="str">
        <f>VLOOKUP(Tabla14[[#This Row],[id]],Tabla2[],'aux buscarv'!J$1,FALSE)</f>
        <v>MERLO</v>
      </c>
      <c r="K2833" s="61" t="str">
        <f>VLOOKUP(Tabla14[[#This Row],[id]],Tabla2[],'aux buscarv'!K$1,FALSE)</f>
        <v>PONTEVEDRA</v>
      </c>
      <c r="L2833" s="61">
        <f>VLOOKUP(Tabla14[[#This Row],[id]],Tabla2[],'aux buscarv'!L$1,FALSE)</f>
        <v>0</v>
      </c>
      <c r="M2833" s="61" t="str">
        <f>VLOOKUP(Tabla14[[#This Row],[id]],Tabla2[],'aux buscarv'!M$1,FALSE)</f>
        <v>M. JUAREZ CELMAN Y SENILLOSA</v>
      </c>
      <c r="N2833" s="62" t="str">
        <f>VLOOKUP(Tabla14[[#This Row],[id]],Tabla2[],'aux buscarv'!N$1,FALSE)</f>
        <v>https://maps.app.goo.gl/BW1ZfbHtBCVGvfT6A</v>
      </c>
      <c r="O2833" t="s">
        <v>114</v>
      </c>
      <c r="P2833" t="s">
        <v>123</v>
      </c>
      <c r="Q2833" t="s">
        <v>111</v>
      </c>
      <c r="R2833">
        <v>125</v>
      </c>
    </row>
    <row r="2834" spans="1:18" x14ac:dyDescent="0.25">
      <c r="A2834" t="s">
        <v>1477</v>
      </c>
      <c r="B2834" s="46">
        <f>VLOOKUP(Tabla14[[#This Row],[id]],Tabla2[],'aux buscarv'!B$1,FALSE)</f>
        <v>45076</v>
      </c>
      <c r="C2834" s="61">
        <f>VLOOKUP(Tabla14[[#This Row],[id]],Tabla2[],'aux buscarv'!C$1,FALSE)</f>
        <v>30</v>
      </c>
      <c r="D2834" s="61">
        <f>VLOOKUP(Tabla14[[#This Row],[id]],Tabla2[],'aux buscarv'!D$1,FALSE)</f>
        <v>5</v>
      </c>
      <c r="E2834" s="61">
        <f>VLOOKUP(Tabla14[[#This Row],[id]],Tabla2[],'aux buscarv'!E$1,FALSE)</f>
        <v>2023</v>
      </c>
      <c r="F2834" s="61">
        <f>VLOOKUP(Tabla14[[#This Row],[id]],Tabla2[],'aux buscarv'!F$1,FALSE)</f>
        <v>23</v>
      </c>
      <c r="G2834" s="61" t="str">
        <f>VLOOKUP(Tabla14[[#This Row],[id]],Tabla2[],'aux buscarv'!G$1,FALSE)</f>
        <v>ESTAR</v>
      </c>
      <c r="H2834" s="61" t="str">
        <f>VLOOKUP(Tabla14[[#This Row],[id]],Tabla2[],'aux buscarv'!H$1,FALSE)</f>
        <v>BUENOS AIRES</v>
      </c>
      <c r="I2834" s="61">
        <f>VLOOKUP(Tabla14[[#This Row],[id]],Tabla2[],'aux buscarv'!I$1,FALSE)</f>
        <v>137</v>
      </c>
      <c r="J2834" s="61" t="str">
        <f>VLOOKUP(Tabla14[[#This Row],[id]],Tabla2[],'aux buscarv'!J$1,FALSE)</f>
        <v>MERLO</v>
      </c>
      <c r="K2834" s="61" t="str">
        <f>VLOOKUP(Tabla14[[#This Row],[id]],Tabla2[],'aux buscarv'!K$1,FALSE)</f>
        <v>PONTEVEDRA</v>
      </c>
      <c r="L2834" s="61">
        <f>VLOOKUP(Tabla14[[#This Row],[id]],Tabla2[],'aux buscarv'!L$1,FALSE)</f>
        <v>0</v>
      </c>
      <c r="M2834" s="61" t="str">
        <f>VLOOKUP(Tabla14[[#This Row],[id]],Tabla2[],'aux buscarv'!M$1,FALSE)</f>
        <v>M. JUAREZ CELMAN Y SENILLOSA</v>
      </c>
      <c r="N2834" s="62" t="str">
        <f>VLOOKUP(Tabla14[[#This Row],[id]],Tabla2[],'aux buscarv'!N$1,FALSE)</f>
        <v>https://maps.app.goo.gl/BW1ZfbHtBCVGvfT6A</v>
      </c>
      <c r="O2834" t="s">
        <v>129</v>
      </c>
      <c r="P2834" t="s">
        <v>1022</v>
      </c>
      <c r="Q2834" t="s">
        <v>111</v>
      </c>
      <c r="R2834">
        <v>17</v>
      </c>
    </row>
    <row r="2835" spans="1:18" x14ac:dyDescent="0.25">
      <c r="A2835" t="s">
        <v>1477</v>
      </c>
      <c r="B2835" s="46">
        <f>VLOOKUP(Tabla14[[#This Row],[id]],Tabla2[],'aux buscarv'!B$1,FALSE)</f>
        <v>45076</v>
      </c>
      <c r="C2835" s="61">
        <f>VLOOKUP(Tabla14[[#This Row],[id]],Tabla2[],'aux buscarv'!C$1,FALSE)</f>
        <v>30</v>
      </c>
      <c r="D2835" s="61">
        <f>VLOOKUP(Tabla14[[#This Row],[id]],Tabla2[],'aux buscarv'!D$1,FALSE)</f>
        <v>5</v>
      </c>
      <c r="E2835" s="61">
        <f>VLOOKUP(Tabla14[[#This Row],[id]],Tabla2[],'aux buscarv'!E$1,FALSE)</f>
        <v>2023</v>
      </c>
      <c r="F2835" s="61">
        <f>VLOOKUP(Tabla14[[#This Row],[id]],Tabla2[],'aux buscarv'!F$1,FALSE)</f>
        <v>23</v>
      </c>
      <c r="G2835" s="61" t="str">
        <f>VLOOKUP(Tabla14[[#This Row],[id]],Tabla2[],'aux buscarv'!G$1,FALSE)</f>
        <v>ESTAR</v>
      </c>
      <c r="H2835" s="61" t="str">
        <f>VLOOKUP(Tabla14[[#This Row],[id]],Tabla2[],'aux buscarv'!H$1,FALSE)</f>
        <v>BUENOS AIRES</v>
      </c>
      <c r="I2835" s="61">
        <f>VLOOKUP(Tabla14[[#This Row],[id]],Tabla2[],'aux buscarv'!I$1,FALSE)</f>
        <v>137</v>
      </c>
      <c r="J2835" s="61" t="str">
        <f>VLOOKUP(Tabla14[[#This Row],[id]],Tabla2[],'aux buscarv'!J$1,FALSE)</f>
        <v>MERLO</v>
      </c>
      <c r="K2835" s="61" t="str">
        <f>VLOOKUP(Tabla14[[#This Row],[id]],Tabla2[],'aux buscarv'!K$1,FALSE)</f>
        <v>PONTEVEDRA</v>
      </c>
      <c r="L2835" s="61">
        <f>VLOOKUP(Tabla14[[#This Row],[id]],Tabla2[],'aux buscarv'!L$1,FALSE)</f>
        <v>0</v>
      </c>
      <c r="M2835" s="61" t="str">
        <f>VLOOKUP(Tabla14[[#This Row],[id]],Tabla2[],'aux buscarv'!M$1,FALSE)</f>
        <v>M. JUAREZ CELMAN Y SENILLOSA</v>
      </c>
      <c r="N2835" s="62" t="str">
        <f>VLOOKUP(Tabla14[[#This Row],[id]],Tabla2[],'aux buscarv'!N$1,FALSE)</f>
        <v>https://maps.app.goo.gl/BW1ZfbHtBCVGvfT6A</v>
      </c>
      <c r="O2835" t="s">
        <v>129</v>
      </c>
      <c r="P2835" t="s">
        <v>1022</v>
      </c>
      <c r="Q2835" t="s">
        <v>131</v>
      </c>
      <c r="R2835">
        <v>4</v>
      </c>
    </row>
    <row r="2836" spans="1:18" x14ac:dyDescent="0.25">
      <c r="A2836" t="s">
        <v>1477</v>
      </c>
      <c r="B2836" s="46">
        <f>VLOOKUP(Tabla14[[#This Row],[id]],Tabla2[],'aux buscarv'!B$1,FALSE)</f>
        <v>45076</v>
      </c>
      <c r="C2836" s="61">
        <f>VLOOKUP(Tabla14[[#This Row],[id]],Tabla2[],'aux buscarv'!C$1,FALSE)</f>
        <v>30</v>
      </c>
      <c r="D2836" s="61">
        <f>VLOOKUP(Tabla14[[#This Row],[id]],Tabla2[],'aux buscarv'!D$1,FALSE)</f>
        <v>5</v>
      </c>
      <c r="E2836" s="61">
        <f>VLOOKUP(Tabla14[[#This Row],[id]],Tabla2[],'aux buscarv'!E$1,FALSE)</f>
        <v>2023</v>
      </c>
      <c r="F2836" s="61">
        <f>VLOOKUP(Tabla14[[#This Row],[id]],Tabla2[],'aux buscarv'!F$1,FALSE)</f>
        <v>23</v>
      </c>
      <c r="G2836" s="61" t="str">
        <f>VLOOKUP(Tabla14[[#This Row],[id]],Tabla2[],'aux buscarv'!G$1,FALSE)</f>
        <v>ESTAR</v>
      </c>
      <c r="H2836" s="61" t="str">
        <f>VLOOKUP(Tabla14[[#This Row],[id]],Tabla2[],'aux buscarv'!H$1,FALSE)</f>
        <v>BUENOS AIRES</v>
      </c>
      <c r="I2836" s="61">
        <f>VLOOKUP(Tabla14[[#This Row],[id]],Tabla2[],'aux buscarv'!I$1,FALSE)</f>
        <v>137</v>
      </c>
      <c r="J2836" s="61" t="str">
        <f>VLOOKUP(Tabla14[[#This Row],[id]],Tabla2[],'aux buscarv'!J$1,FALSE)</f>
        <v>MERLO</v>
      </c>
      <c r="K2836" s="61" t="str">
        <f>VLOOKUP(Tabla14[[#This Row],[id]],Tabla2[],'aux buscarv'!K$1,FALSE)</f>
        <v>PONTEVEDRA</v>
      </c>
      <c r="L2836" s="61">
        <f>VLOOKUP(Tabla14[[#This Row],[id]],Tabla2[],'aux buscarv'!L$1,FALSE)</f>
        <v>0</v>
      </c>
      <c r="M2836" s="61" t="str">
        <f>VLOOKUP(Tabla14[[#This Row],[id]],Tabla2[],'aux buscarv'!M$1,FALSE)</f>
        <v>M. JUAREZ CELMAN Y SENILLOSA</v>
      </c>
      <c r="N2836" s="62" t="str">
        <f>VLOOKUP(Tabla14[[#This Row],[id]],Tabla2[],'aux buscarv'!N$1,FALSE)</f>
        <v>https://maps.app.goo.gl/BW1ZfbHtBCVGvfT6A</v>
      </c>
      <c r="O2836" t="s">
        <v>129</v>
      </c>
      <c r="P2836" t="s">
        <v>1022</v>
      </c>
      <c r="Q2836" t="s">
        <v>132</v>
      </c>
      <c r="R2836">
        <v>12</v>
      </c>
    </row>
    <row r="2837" spans="1:18" x14ac:dyDescent="0.25">
      <c r="A2837" t="s">
        <v>1477</v>
      </c>
      <c r="B2837" s="46">
        <f>VLOOKUP(Tabla14[[#This Row],[id]],Tabla2[],'aux buscarv'!B$1,FALSE)</f>
        <v>45076</v>
      </c>
      <c r="C2837" s="61">
        <f>VLOOKUP(Tabla14[[#This Row],[id]],Tabla2[],'aux buscarv'!C$1,FALSE)</f>
        <v>30</v>
      </c>
      <c r="D2837" s="61">
        <f>VLOOKUP(Tabla14[[#This Row],[id]],Tabla2[],'aux buscarv'!D$1,FALSE)</f>
        <v>5</v>
      </c>
      <c r="E2837" s="61">
        <f>VLOOKUP(Tabla14[[#This Row],[id]],Tabla2[],'aux buscarv'!E$1,FALSE)</f>
        <v>2023</v>
      </c>
      <c r="F2837" s="61">
        <f>VLOOKUP(Tabla14[[#This Row],[id]],Tabla2[],'aux buscarv'!F$1,FALSE)</f>
        <v>23</v>
      </c>
      <c r="G2837" s="61" t="str">
        <f>VLOOKUP(Tabla14[[#This Row],[id]],Tabla2[],'aux buscarv'!G$1,FALSE)</f>
        <v>ESTAR</v>
      </c>
      <c r="H2837" s="61" t="str">
        <f>VLOOKUP(Tabla14[[#This Row],[id]],Tabla2[],'aux buscarv'!H$1,FALSE)</f>
        <v>BUENOS AIRES</v>
      </c>
      <c r="I2837" s="61">
        <f>VLOOKUP(Tabla14[[#This Row],[id]],Tabla2[],'aux buscarv'!I$1,FALSE)</f>
        <v>137</v>
      </c>
      <c r="J2837" s="61" t="str">
        <f>VLOOKUP(Tabla14[[#This Row],[id]],Tabla2[],'aux buscarv'!J$1,FALSE)</f>
        <v>MERLO</v>
      </c>
      <c r="K2837" s="61" t="str">
        <f>VLOOKUP(Tabla14[[#This Row],[id]],Tabla2[],'aux buscarv'!K$1,FALSE)</f>
        <v>PONTEVEDRA</v>
      </c>
      <c r="L2837" s="61">
        <f>VLOOKUP(Tabla14[[#This Row],[id]],Tabla2[],'aux buscarv'!L$1,FALSE)</f>
        <v>0</v>
      </c>
      <c r="M2837" s="61" t="str">
        <f>VLOOKUP(Tabla14[[#This Row],[id]],Tabla2[],'aux buscarv'!M$1,FALSE)</f>
        <v>M. JUAREZ CELMAN Y SENILLOSA</v>
      </c>
      <c r="N2837" s="62" t="str">
        <f>VLOOKUP(Tabla14[[#This Row],[id]],Tabla2[],'aux buscarv'!N$1,FALSE)</f>
        <v>https://maps.app.goo.gl/BW1ZfbHtBCVGvfT6A</v>
      </c>
      <c r="O2837" t="s">
        <v>129</v>
      </c>
      <c r="P2837" t="s">
        <v>1022</v>
      </c>
      <c r="Q2837" t="s">
        <v>133</v>
      </c>
      <c r="R2837">
        <v>1</v>
      </c>
    </row>
    <row r="2838" spans="1:18" x14ac:dyDescent="0.25">
      <c r="A2838" t="s">
        <v>1477</v>
      </c>
      <c r="B2838" s="46">
        <f>VLOOKUP(Tabla14[[#This Row],[id]],Tabla2[],'aux buscarv'!B$1,FALSE)</f>
        <v>45076</v>
      </c>
      <c r="C2838" s="61">
        <f>VLOOKUP(Tabla14[[#This Row],[id]],Tabla2[],'aux buscarv'!C$1,FALSE)</f>
        <v>30</v>
      </c>
      <c r="D2838" s="61">
        <f>VLOOKUP(Tabla14[[#This Row],[id]],Tabla2[],'aux buscarv'!D$1,FALSE)</f>
        <v>5</v>
      </c>
      <c r="E2838" s="61">
        <f>VLOOKUP(Tabla14[[#This Row],[id]],Tabla2[],'aux buscarv'!E$1,FALSE)</f>
        <v>2023</v>
      </c>
      <c r="F2838" s="61">
        <f>VLOOKUP(Tabla14[[#This Row],[id]],Tabla2[],'aux buscarv'!F$1,FALSE)</f>
        <v>23</v>
      </c>
      <c r="G2838" s="61" t="str">
        <f>VLOOKUP(Tabla14[[#This Row],[id]],Tabla2[],'aux buscarv'!G$1,FALSE)</f>
        <v>ESTAR</v>
      </c>
      <c r="H2838" s="61" t="str">
        <f>VLOOKUP(Tabla14[[#This Row],[id]],Tabla2[],'aux buscarv'!H$1,FALSE)</f>
        <v>BUENOS AIRES</v>
      </c>
      <c r="I2838" s="61">
        <f>VLOOKUP(Tabla14[[#This Row],[id]],Tabla2[],'aux buscarv'!I$1,FALSE)</f>
        <v>137</v>
      </c>
      <c r="J2838" s="61" t="str">
        <f>VLOOKUP(Tabla14[[#This Row],[id]],Tabla2[],'aux buscarv'!J$1,FALSE)</f>
        <v>MERLO</v>
      </c>
      <c r="K2838" s="61" t="str">
        <f>VLOOKUP(Tabla14[[#This Row],[id]],Tabla2[],'aux buscarv'!K$1,FALSE)</f>
        <v>PONTEVEDRA</v>
      </c>
      <c r="L2838" s="61">
        <f>VLOOKUP(Tabla14[[#This Row],[id]],Tabla2[],'aux buscarv'!L$1,FALSE)</f>
        <v>0</v>
      </c>
      <c r="M2838" s="61" t="str">
        <f>VLOOKUP(Tabla14[[#This Row],[id]],Tabla2[],'aux buscarv'!M$1,FALSE)</f>
        <v>M. JUAREZ CELMAN Y SENILLOSA</v>
      </c>
      <c r="N2838" s="62" t="str">
        <f>VLOOKUP(Tabla14[[#This Row],[id]],Tabla2[],'aux buscarv'!N$1,FALSE)</f>
        <v>https://maps.app.goo.gl/BW1ZfbHtBCVGvfT6A</v>
      </c>
      <c r="O2838" t="s">
        <v>129</v>
      </c>
      <c r="P2838" t="s">
        <v>1022</v>
      </c>
      <c r="Q2838" t="s">
        <v>134</v>
      </c>
      <c r="R2838">
        <v>2</v>
      </c>
    </row>
    <row r="2839" spans="1:18" x14ac:dyDescent="0.25">
      <c r="A2839" t="s">
        <v>1477</v>
      </c>
      <c r="B2839" s="46">
        <f>VLOOKUP(Tabla14[[#This Row],[id]],Tabla2[],'aux buscarv'!B$1,FALSE)</f>
        <v>45076</v>
      </c>
      <c r="C2839" s="61">
        <f>VLOOKUP(Tabla14[[#This Row],[id]],Tabla2[],'aux buscarv'!C$1,FALSE)</f>
        <v>30</v>
      </c>
      <c r="D2839" s="61">
        <f>VLOOKUP(Tabla14[[#This Row],[id]],Tabla2[],'aux buscarv'!D$1,FALSE)</f>
        <v>5</v>
      </c>
      <c r="E2839" s="61">
        <f>VLOOKUP(Tabla14[[#This Row],[id]],Tabla2[],'aux buscarv'!E$1,FALSE)</f>
        <v>2023</v>
      </c>
      <c r="F2839" s="61">
        <f>VLOOKUP(Tabla14[[#This Row],[id]],Tabla2[],'aux buscarv'!F$1,FALSE)</f>
        <v>23</v>
      </c>
      <c r="G2839" s="61" t="str">
        <f>VLOOKUP(Tabla14[[#This Row],[id]],Tabla2[],'aux buscarv'!G$1,FALSE)</f>
        <v>ESTAR</v>
      </c>
      <c r="H2839" s="61" t="str">
        <f>VLOOKUP(Tabla14[[#This Row],[id]],Tabla2[],'aux buscarv'!H$1,FALSE)</f>
        <v>BUENOS AIRES</v>
      </c>
      <c r="I2839" s="61">
        <f>VLOOKUP(Tabla14[[#This Row],[id]],Tabla2[],'aux buscarv'!I$1,FALSE)</f>
        <v>137</v>
      </c>
      <c r="J2839" s="61" t="str">
        <f>VLOOKUP(Tabla14[[#This Row],[id]],Tabla2[],'aux buscarv'!J$1,FALSE)</f>
        <v>MERLO</v>
      </c>
      <c r="K2839" s="61" t="str">
        <f>VLOOKUP(Tabla14[[#This Row],[id]],Tabla2[],'aux buscarv'!K$1,FALSE)</f>
        <v>PONTEVEDRA</v>
      </c>
      <c r="L2839" s="61">
        <f>VLOOKUP(Tabla14[[#This Row],[id]],Tabla2[],'aux buscarv'!L$1,FALSE)</f>
        <v>0</v>
      </c>
      <c r="M2839" s="61" t="str">
        <f>VLOOKUP(Tabla14[[#This Row],[id]],Tabla2[],'aux buscarv'!M$1,FALSE)</f>
        <v>M. JUAREZ CELMAN Y SENILLOSA</v>
      </c>
      <c r="N2839" s="62" t="str">
        <f>VLOOKUP(Tabla14[[#This Row],[id]],Tabla2[],'aux buscarv'!N$1,FALSE)</f>
        <v>https://maps.app.goo.gl/BW1ZfbHtBCVGvfT6A</v>
      </c>
      <c r="O2839" t="s">
        <v>129</v>
      </c>
      <c r="P2839" t="s">
        <v>1024</v>
      </c>
      <c r="Q2839" t="s">
        <v>111</v>
      </c>
      <c r="R2839">
        <v>57</v>
      </c>
    </row>
    <row r="2840" spans="1:18" x14ac:dyDescent="0.25">
      <c r="A2840" t="s">
        <v>1477</v>
      </c>
      <c r="B2840" s="46">
        <f>VLOOKUP(Tabla14[[#This Row],[id]],Tabla2[],'aux buscarv'!B$1,FALSE)</f>
        <v>45076</v>
      </c>
      <c r="C2840" s="61">
        <f>VLOOKUP(Tabla14[[#This Row],[id]],Tabla2[],'aux buscarv'!C$1,FALSE)</f>
        <v>30</v>
      </c>
      <c r="D2840" s="61">
        <f>VLOOKUP(Tabla14[[#This Row],[id]],Tabla2[],'aux buscarv'!D$1,FALSE)</f>
        <v>5</v>
      </c>
      <c r="E2840" s="61">
        <f>VLOOKUP(Tabla14[[#This Row],[id]],Tabla2[],'aux buscarv'!E$1,FALSE)</f>
        <v>2023</v>
      </c>
      <c r="F2840" s="61">
        <f>VLOOKUP(Tabla14[[#This Row],[id]],Tabla2[],'aux buscarv'!F$1,FALSE)</f>
        <v>23</v>
      </c>
      <c r="G2840" s="61" t="str">
        <f>VLOOKUP(Tabla14[[#This Row],[id]],Tabla2[],'aux buscarv'!G$1,FALSE)</f>
        <v>ESTAR</v>
      </c>
      <c r="H2840" s="61" t="str">
        <f>VLOOKUP(Tabla14[[#This Row],[id]],Tabla2[],'aux buscarv'!H$1,FALSE)</f>
        <v>BUENOS AIRES</v>
      </c>
      <c r="I2840" s="61">
        <f>VLOOKUP(Tabla14[[#This Row],[id]],Tabla2[],'aux buscarv'!I$1,FALSE)</f>
        <v>137</v>
      </c>
      <c r="J2840" s="61" t="str">
        <f>VLOOKUP(Tabla14[[#This Row],[id]],Tabla2[],'aux buscarv'!J$1,FALSE)</f>
        <v>MERLO</v>
      </c>
      <c r="K2840" s="61" t="str">
        <f>VLOOKUP(Tabla14[[#This Row],[id]],Tabla2[],'aux buscarv'!K$1,FALSE)</f>
        <v>PONTEVEDRA</v>
      </c>
      <c r="L2840" s="61">
        <f>VLOOKUP(Tabla14[[#This Row],[id]],Tabla2[],'aux buscarv'!L$1,FALSE)</f>
        <v>0</v>
      </c>
      <c r="M2840" s="61" t="str">
        <f>VLOOKUP(Tabla14[[#This Row],[id]],Tabla2[],'aux buscarv'!M$1,FALSE)</f>
        <v>M. JUAREZ CELMAN Y SENILLOSA</v>
      </c>
      <c r="N2840" s="62" t="str">
        <f>VLOOKUP(Tabla14[[#This Row],[id]],Tabla2[],'aux buscarv'!N$1,FALSE)</f>
        <v>https://maps.app.goo.gl/BW1ZfbHtBCVGvfT6A</v>
      </c>
      <c r="O2840" t="s">
        <v>129</v>
      </c>
      <c r="P2840" t="s">
        <v>1024</v>
      </c>
      <c r="Q2840" t="s">
        <v>132</v>
      </c>
      <c r="R2840">
        <v>42</v>
      </c>
    </row>
    <row r="2841" spans="1:18" x14ac:dyDescent="0.25">
      <c r="A2841" t="s">
        <v>1477</v>
      </c>
      <c r="B2841" s="46">
        <f>VLOOKUP(Tabla14[[#This Row],[id]],Tabla2[],'aux buscarv'!B$1,FALSE)</f>
        <v>45076</v>
      </c>
      <c r="C2841" s="61">
        <f>VLOOKUP(Tabla14[[#This Row],[id]],Tabla2[],'aux buscarv'!C$1,FALSE)</f>
        <v>30</v>
      </c>
      <c r="D2841" s="61">
        <f>VLOOKUP(Tabla14[[#This Row],[id]],Tabla2[],'aux buscarv'!D$1,FALSE)</f>
        <v>5</v>
      </c>
      <c r="E2841" s="61">
        <f>VLOOKUP(Tabla14[[#This Row],[id]],Tabla2[],'aux buscarv'!E$1,FALSE)</f>
        <v>2023</v>
      </c>
      <c r="F2841" s="61">
        <f>VLOOKUP(Tabla14[[#This Row],[id]],Tabla2[],'aux buscarv'!F$1,FALSE)</f>
        <v>23</v>
      </c>
      <c r="G2841" s="61" t="str">
        <f>VLOOKUP(Tabla14[[#This Row],[id]],Tabla2[],'aux buscarv'!G$1,FALSE)</f>
        <v>ESTAR</v>
      </c>
      <c r="H2841" s="61" t="str">
        <f>VLOOKUP(Tabla14[[#This Row],[id]],Tabla2[],'aux buscarv'!H$1,FALSE)</f>
        <v>BUENOS AIRES</v>
      </c>
      <c r="I2841" s="61">
        <f>VLOOKUP(Tabla14[[#This Row],[id]],Tabla2[],'aux buscarv'!I$1,FALSE)</f>
        <v>137</v>
      </c>
      <c r="J2841" s="61" t="str">
        <f>VLOOKUP(Tabla14[[#This Row],[id]],Tabla2[],'aux buscarv'!J$1,FALSE)</f>
        <v>MERLO</v>
      </c>
      <c r="K2841" s="61" t="str">
        <f>VLOOKUP(Tabla14[[#This Row],[id]],Tabla2[],'aux buscarv'!K$1,FALSE)</f>
        <v>PONTEVEDRA</v>
      </c>
      <c r="L2841" s="61">
        <f>VLOOKUP(Tabla14[[#This Row],[id]],Tabla2[],'aux buscarv'!L$1,FALSE)</f>
        <v>0</v>
      </c>
      <c r="M2841" s="61" t="str">
        <f>VLOOKUP(Tabla14[[#This Row],[id]],Tabla2[],'aux buscarv'!M$1,FALSE)</f>
        <v>M. JUAREZ CELMAN Y SENILLOSA</v>
      </c>
      <c r="N2841" s="62" t="str">
        <f>VLOOKUP(Tabla14[[#This Row],[id]],Tabla2[],'aux buscarv'!N$1,FALSE)</f>
        <v>https://maps.app.goo.gl/BW1ZfbHtBCVGvfT6A</v>
      </c>
      <c r="O2841" t="s">
        <v>129</v>
      </c>
      <c r="P2841" t="s">
        <v>1024</v>
      </c>
      <c r="Q2841" t="s">
        <v>136</v>
      </c>
      <c r="R2841">
        <v>15</v>
      </c>
    </row>
    <row r="2842" spans="1:18" x14ac:dyDescent="0.25">
      <c r="A2842" t="s">
        <v>1477</v>
      </c>
      <c r="B2842" s="46">
        <f>VLOOKUP(Tabla14[[#This Row],[id]],Tabla2[],'aux buscarv'!B$1,FALSE)</f>
        <v>45076</v>
      </c>
      <c r="C2842" s="61">
        <f>VLOOKUP(Tabla14[[#This Row],[id]],Tabla2[],'aux buscarv'!C$1,FALSE)</f>
        <v>30</v>
      </c>
      <c r="D2842" s="61">
        <f>VLOOKUP(Tabla14[[#This Row],[id]],Tabla2[],'aux buscarv'!D$1,FALSE)</f>
        <v>5</v>
      </c>
      <c r="E2842" s="61">
        <f>VLOOKUP(Tabla14[[#This Row],[id]],Tabla2[],'aux buscarv'!E$1,FALSE)</f>
        <v>2023</v>
      </c>
      <c r="F2842" s="61">
        <f>VLOOKUP(Tabla14[[#This Row],[id]],Tabla2[],'aux buscarv'!F$1,FALSE)</f>
        <v>23</v>
      </c>
      <c r="G2842" s="61" t="str">
        <f>VLOOKUP(Tabla14[[#This Row],[id]],Tabla2[],'aux buscarv'!G$1,FALSE)</f>
        <v>ESTAR</v>
      </c>
      <c r="H2842" s="61" t="str">
        <f>VLOOKUP(Tabla14[[#This Row],[id]],Tabla2[],'aux buscarv'!H$1,FALSE)</f>
        <v>BUENOS AIRES</v>
      </c>
      <c r="I2842" s="61">
        <f>VLOOKUP(Tabla14[[#This Row],[id]],Tabla2[],'aux buscarv'!I$1,FALSE)</f>
        <v>137</v>
      </c>
      <c r="J2842" s="61" t="str">
        <f>VLOOKUP(Tabla14[[#This Row],[id]],Tabla2[],'aux buscarv'!J$1,FALSE)</f>
        <v>MERLO</v>
      </c>
      <c r="K2842" s="61" t="str">
        <f>VLOOKUP(Tabla14[[#This Row],[id]],Tabla2[],'aux buscarv'!K$1,FALSE)</f>
        <v>PONTEVEDRA</v>
      </c>
      <c r="L2842" s="61">
        <f>VLOOKUP(Tabla14[[#This Row],[id]],Tabla2[],'aux buscarv'!L$1,FALSE)</f>
        <v>0</v>
      </c>
      <c r="M2842" s="61" t="str">
        <f>VLOOKUP(Tabla14[[#This Row],[id]],Tabla2[],'aux buscarv'!M$1,FALSE)</f>
        <v>M. JUAREZ CELMAN Y SENILLOSA</v>
      </c>
      <c r="N2842" s="62" t="str">
        <f>VLOOKUP(Tabla14[[#This Row],[id]],Tabla2[],'aux buscarv'!N$1,FALSE)</f>
        <v>https://maps.app.goo.gl/BW1ZfbHtBCVGvfT6A</v>
      </c>
      <c r="O2842" t="s">
        <v>129</v>
      </c>
      <c r="P2842" t="s">
        <v>1024</v>
      </c>
      <c r="Q2842" t="s">
        <v>121</v>
      </c>
      <c r="R2842">
        <v>2</v>
      </c>
    </row>
    <row r="2843" spans="1:18" x14ac:dyDescent="0.25">
      <c r="A2843" t="s">
        <v>1477</v>
      </c>
      <c r="B2843" s="46">
        <f>VLOOKUP(Tabla14[[#This Row],[id]],Tabla2[],'aux buscarv'!B$1,FALSE)</f>
        <v>45076</v>
      </c>
      <c r="C2843" s="61">
        <f>VLOOKUP(Tabla14[[#This Row],[id]],Tabla2[],'aux buscarv'!C$1,FALSE)</f>
        <v>30</v>
      </c>
      <c r="D2843" s="61">
        <f>VLOOKUP(Tabla14[[#This Row],[id]],Tabla2[],'aux buscarv'!D$1,FALSE)</f>
        <v>5</v>
      </c>
      <c r="E2843" s="61">
        <f>VLOOKUP(Tabla14[[#This Row],[id]],Tabla2[],'aux buscarv'!E$1,FALSE)</f>
        <v>2023</v>
      </c>
      <c r="F2843" s="61">
        <f>VLOOKUP(Tabla14[[#This Row],[id]],Tabla2[],'aux buscarv'!F$1,FALSE)</f>
        <v>23</v>
      </c>
      <c r="G2843" s="61" t="str">
        <f>VLOOKUP(Tabla14[[#This Row],[id]],Tabla2[],'aux buscarv'!G$1,FALSE)</f>
        <v>ESTAR</v>
      </c>
      <c r="H2843" s="61" t="str">
        <f>VLOOKUP(Tabla14[[#This Row],[id]],Tabla2[],'aux buscarv'!H$1,FALSE)</f>
        <v>BUENOS AIRES</v>
      </c>
      <c r="I2843" s="61">
        <f>VLOOKUP(Tabla14[[#This Row],[id]],Tabla2[],'aux buscarv'!I$1,FALSE)</f>
        <v>137</v>
      </c>
      <c r="J2843" s="61" t="str">
        <f>VLOOKUP(Tabla14[[#This Row],[id]],Tabla2[],'aux buscarv'!J$1,FALSE)</f>
        <v>MERLO</v>
      </c>
      <c r="K2843" s="61" t="str">
        <f>VLOOKUP(Tabla14[[#This Row],[id]],Tabla2[],'aux buscarv'!K$1,FALSE)</f>
        <v>PONTEVEDRA</v>
      </c>
      <c r="L2843" s="61">
        <f>VLOOKUP(Tabla14[[#This Row],[id]],Tabla2[],'aux buscarv'!L$1,FALSE)</f>
        <v>0</v>
      </c>
      <c r="M2843" s="61" t="str">
        <f>VLOOKUP(Tabla14[[#This Row],[id]],Tabla2[],'aux buscarv'!M$1,FALSE)</f>
        <v>M. JUAREZ CELMAN Y SENILLOSA</v>
      </c>
      <c r="N2843" s="62" t="str">
        <f>VLOOKUP(Tabla14[[#This Row],[id]],Tabla2[],'aux buscarv'!N$1,FALSE)</f>
        <v>https://maps.app.goo.gl/BW1ZfbHtBCVGvfT6A</v>
      </c>
      <c r="O2843" t="s">
        <v>129</v>
      </c>
      <c r="P2843" t="s">
        <v>137</v>
      </c>
      <c r="Q2843" t="s">
        <v>111</v>
      </c>
      <c r="R2843">
        <v>6</v>
      </c>
    </row>
    <row r="2844" spans="1:18" x14ac:dyDescent="0.25">
      <c r="A2844" t="s">
        <v>1477</v>
      </c>
      <c r="B2844" s="46">
        <f>VLOOKUP(Tabla14[[#This Row],[id]],Tabla2[],'aux buscarv'!B$1,FALSE)</f>
        <v>45076</v>
      </c>
      <c r="C2844" s="61">
        <f>VLOOKUP(Tabla14[[#This Row],[id]],Tabla2[],'aux buscarv'!C$1,FALSE)</f>
        <v>30</v>
      </c>
      <c r="D2844" s="61">
        <f>VLOOKUP(Tabla14[[#This Row],[id]],Tabla2[],'aux buscarv'!D$1,FALSE)</f>
        <v>5</v>
      </c>
      <c r="E2844" s="61">
        <f>VLOOKUP(Tabla14[[#This Row],[id]],Tabla2[],'aux buscarv'!E$1,FALSE)</f>
        <v>2023</v>
      </c>
      <c r="F2844" s="61">
        <f>VLOOKUP(Tabla14[[#This Row],[id]],Tabla2[],'aux buscarv'!F$1,FALSE)</f>
        <v>23</v>
      </c>
      <c r="G2844" s="61" t="str">
        <f>VLOOKUP(Tabla14[[#This Row],[id]],Tabla2[],'aux buscarv'!G$1,FALSE)</f>
        <v>ESTAR</v>
      </c>
      <c r="H2844" s="61" t="str">
        <f>VLOOKUP(Tabla14[[#This Row],[id]],Tabla2[],'aux buscarv'!H$1,FALSE)</f>
        <v>BUENOS AIRES</v>
      </c>
      <c r="I2844" s="61">
        <f>VLOOKUP(Tabla14[[#This Row],[id]],Tabla2[],'aux buscarv'!I$1,FALSE)</f>
        <v>137</v>
      </c>
      <c r="J2844" s="61" t="str">
        <f>VLOOKUP(Tabla14[[#This Row],[id]],Tabla2[],'aux buscarv'!J$1,FALSE)</f>
        <v>MERLO</v>
      </c>
      <c r="K2844" s="61" t="str">
        <f>VLOOKUP(Tabla14[[#This Row],[id]],Tabla2[],'aux buscarv'!K$1,FALSE)</f>
        <v>PONTEVEDRA</v>
      </c>
      <c r="L2844" s="61">
        <f>VLOOKUP(Tabla14[[#This Row],[id]],Tabla2[],'aux buscarv'!L$1,FALSE)</f>
        <v>0</v>
      </c>
      <c r="M2844" s="61" t="str">
        <f>VLOOKUP(Tabla14[[#This Row],[id]],Tabla2[],'aux buscarv'!M$1,FALSE)</f>
        <v>M. JUAREZ CELMAN Y SENILLOSA</v>
      </c>
      <c r="N2844" s="62" t="str">
        <f>VLOOKUP(Tabla14[[#This Row],[id]],Tabla2[],'aux buscarv'!N$1,FALSE)</f>
        <v>https://maps.app.goo.gl/BW1ZfbHtBCVGvfT6A</v>
      </c>
      <c r="O2844" t="s">
        <v>129</v>
      </c>
      <c r="P2844" t="s">
        <v>137</v>
      </c>
      <c r="Q2844" t="s">
        <v>138</v>
      </c>
      <c r="R2844">
        <v>4</v>
      </c>
    </row>
    <row r="2845" spans="1:18" x14ac:dyDescent="0.25">
      <c r="A2845" t="s">
        <v>1477</v>
      </c>
      <c r="B2845" s="46">
        <f>VLOOKUP(Tabla14[[#This Row],[id]],Tabla2[],'aux buscarv'!B$1,FALSE)</f>
        <v>45076</v>
      </c>
      <c r="C2845" s="61">
        <f>VLOOKUP(Tabla14[[#This Row],[id]],Tabla2[],'aux buscarv'!C$1,FALSE)</f>
        <v>30</v>
      </c>
      <c r="D2845" s="61">
        <f>VLOOKUP(Tabla14[[#This Row],[id]],Tabla2[],'aux buscarv'!D$1,FALSE)</f>
        <v>5</v>
      </c>
      <c r="E2845" s="61">
        <f>VLOOKUP(Tabla14[[#This Row],[id]],Tabla2[],'aux buscarv'!E$1,FALSE)</f>
        <v>2023</v>
      </c>
      <c r="F2845" s="61">
        <f>VLOOKUP(Tabla14[[#This Row],[id]],Tabla2[],'aux buscarv'!F$1,FALSE)</f>
        <v>23</v>
      </c>
      <c r="G2845" s="61" t="str">
        <f>VLOOKUP(Tabla14[[#This Row],[id]],Tabla2[],'aux buscarv'!G$1,FALSE)</f>
        <v>ESTAR</v>
      </c>
      <c r="H2845" s="61" t="str">
        <f>VLOOKUP(Tabla14[[#This Row],[id]],Tabla2[],'aux buscarv'!H$1,FALSE)</f>
        <v>BUENOS AIRES</v>
      </c>
      <c r="I2845" s="61">
        <f>VLOOKUP(Tabla14[[#This Row],[id]],Tabla2[],'aux buscarv'!I$1,FALSE)</f>
        <v>137</v>
      </c>
      <c r="J2845" s="61" t="str">
        <f>VLOOKUP(Tabla14[[#This Row],[id]],Tabla2[],'aux buscarv'!J$1,FALSE)</f>
        <v>MERLO</v>
      </c>
      <c r="K2845" s="61" t="str">
        <f>VLOOKUP(Tabla14[[#This Row],[id]],Tabla2[],'aux buscarv'!K$1,FALSE)</f>
        <v>PONTEVEDRA</v>
      </c>
      <c r="L2845" s="61">
        <f>VLOOKUP(Tabla14[[#This Row],[id]],Tabla2[],'aux buscarv'!L$1,FALSE)</f>
        <v>0</v>
      </c>
      <c r="M2845" s="61" t="str">
        <f>VLOOKUP(Tabla14[[#This Row],[id]],Tabla2[],'aux buscarv'!M$1,FALSE)</f>
        <v>M. JUAREZ CELMAN Y SENILLOSA</v>
      </c>
      <c r="N2845" s="62" t="str">
        <f>VLOOKUP(Tabla14[[#This Row],[id]],Tabla2[],'aux buscarv'!N$1,FALSE)</f>
        <v>https://maps.app.goo.gl/BW1ZfbHtBCVGvfT6A</v>
      </c>
      <c r="O2845" t="s">
        <v>151</v>
      </c>
      <c r="P2845" t="s">
        <v>151</v>
      </c>
      <c r="Q2845" t="s">
        <v>111</v>
      </c>
      <c r="R2845">
        <v>89</v>
      </c>
    </row>
    <row r="2846" spans="1:18" x14ac:dyDescent="0.25">
      <c r="A2846" t="s">
        <v>1477</v>
      </c>
      <c r="B2846" s="46">
        <f>VLOOKUP(Tabla14[[#This Row],[id]],Tabla2[],'aux buscarv'!B$1,FALSE)</f>
        <v>45076</v>
      </c>
      <c r="C2846" s="61">
        <f>VLOOKUP(Tabla14[[#This Row],[id]],Tabla2[],'aux buscarv'!C$1,FALSE)</f>
        <v>30</v>
      </c>
      <c r="D2846" s="61">
        <f>VLOOKUP(Tabla14[[#This Row],[id]],Tabla2[],'aux buscarv'!D$1,FALSE)</f>
        <v>5</v>
      </c>
      <c r="E2846" s="61">
        <f>VLOOKUP(Tabla14[[#This Row],[id]],Tabla2[],'aux buscarv'!E$1,FALSE)</f>
        <v>2023</v>
      </c>
      <c r="F2846" s="61">
        <f>VLOOKUP(Tabla14[[#This Row],[id]],Tabla2[],'aux buscarv'!F$1,FALSE)</f>
        <v>23</v>
      </c>
      <c r="G2846" s="61" t="str">
        <f>VLOOKUP(Tabla14[[#This Row],[id]],Tabla2[],'aux buscarv'!G$1,FALSE)</f>
        <v>ESTAR</v>
      </c>
      <c r="H2846" s="61" t="str">
        <f>VLOOKUP(Tabla14[[#This Row],[id]],Tabla2[],'aux buscarv'!H$1,FALSE)</f>
        <v>BUENOS AIRES</v>
      </c>
      <c r="I2846" s="61">
        <f>VLOOKUP(Tabla14[[#This Row],[id]],Tabla2[],'aux buscarv'!I$1,FALSE)</f>
        <v>137</v>
      </c>
      <c r="J2846" s="61" t="str">
        <f>VLOOKUP(Tabla14[[#This Row],[id]],Tabla2[],'aux buscarv'!J$1,FALSE)</f>
        <v>MERLO</v>
      </c>
      <c r="K2846" s="61" t="str">
        <f>VLOOKUP(Tabla14[[#This Row],[id]],Tabla2[],'aux buscarv'!K$1,FALSE)</f>
        <v>PONTEVEDRA</v>
      </c>
      <c r="L2846" s="61">
        <f>VLOOKUP(Tabla14[[#This Row],[id]],Tabla2[],'aux buscarv'!L$1,FALSE)</f>
        <v>0</v>
      </c>
      <c r="M2846" s="61" t="str">
        <f>VLOOKUP(Tabla14[[#This Row],[id]],Tabla2[],'aux buscarv'!M$1,FALSE)</f>
        <v>M. JUAREZ CELMAN Y SENILLOSA</v>
      </c>
      <c r="N2846" s="62" t="str">
        <f>VLOOKUP(Tabla14[[#This Row],[id]],Tabla2[],'aux buscarv'!N$1,FALSE)</f>
        <v>https://maps.app.goo.gl/BW1ZfbHtBCVGvfT6A</v>
      </c>
      <c r="O2846" t="s">
        <v>151</v>
      </c>
      <c r="P2846" t="s">
        <v>151</v>
      </c>
      <c r="Q2846" t="s">
        <v>142</v>
      </c>
      <c r="R2846">
        <v>250</v>
      </c>
    </row>
    <row r="2847" spans="1:18" x14ac:dyDescent="0.25">
      <c r="A2847" t="s">
        <v>1477</v>
      </c>
      <c r="B2847" s="46">
        <f>VLOOKUP(Tabla14[[#This Row],[id]],Tabla2[],'aux buscarv'!B$1,FALSE)</f>
        <v>45076</v>
      </c>
      <c r="C2847" s="61">
        <f>VLOOKUP(Tabla14[[#This Row],[id]],Tabla2[],'aux buscarv'!C$1,FALSE)</f>
        <v>30</v>
      </c>
      <c r="D2847" s="61">
        <f>VLOOKUP(Tabla14[[#This Row],[id]],Tabla2[],'aux buscarv'!D$1,FALSE)</f>
        <v>5</v>
      </c>
      <c r="E2847" s="61">
        <f>VLOOKUP(Tabla14[[#This Row],[id]],Tabla2[],'aux buscarv'!E$1,FALSE)</f>
        <v>2023</v>
      </c>
      <c r="F2847" s="61">
        <f>VLOOKUP(Tabla14[[#This Row],[id]],Tabla2[],'aux buscarv'!F$1,FALSE)</f>
        <v>23</v>
      </c>
      <c r="G2847" s="61" t="str">
        <f>VLOOKUP(Tabla14[[#This Row],[id]],Tabla2[],'aux buscarv'!G$1,FALSE)</f>
        <v>ESTAR</v>
      </c>
      <c r="H2847" s="61" t="str">
        <f>VLOOKUP(Tabla14[[#This Row],[id]],Tabla2[],'aux buscarv'!H$1,FALSE)</f>
        <v>BUENOS AIRES</v>
      </c>
      <c r="I2847" s="61">
        <f>VLOOKUP(Tabla14[[#This Row],[id]],Tabla2[],'aux buscarv'!I$1,FALSE)</f>
        <v>137</v>
      </c>
      <c r="J2847" s="61" t="str">
        <f>VLOOKUP(Tabla14[[#This Row],[id]],Tabla2[],'aux buscarv'!J$1,FALSE)</f>
        <v>MERLO</v>
      </c>
      <c r="K2847" s="61" t="str">
        <f>VLOOKUP(Tabla14[[#This Row],[id]],Tabla2[],'aux buscarv'!K$1,FALSE)</f>
        <v>PONTEVEDRA</v>
      </c>
      <c r="L2847" s="61">
        <f>VLOOKUP(Tabla14[[#This Row],[id]],Tabla2[],'aux buscarv'!L$1,FALSE)</f>
        <v>0</v>
      </c>
      <c r="M2847" s="61" t="str">
        <f>VLOOKUP(Tabla14[[#This Row],[id]],Tabla2[],'aux buscarv'!M$1,FALSE)</f>
        <v>M. JUAREZ CELMAN Y SENILLOSA</v>
      </c>
      <c r="N2847" s="62" t="str">
        <f>VLOOKUP(Tabla14[[#This Row],[id]],Tabla2[],'aux buscarv'!N$1,FALSE)</f>
        <v>https://maps.app.goo.gl/BW1ZfbHtBCVGvfT6A</v>
      </c>
      <c r="O2847" t="s">
        <v>153</v>
      </c>
      <c r="P2847" t="s">
        <v>153</v>
      </c>
      <c r="Q2847" t="s">
        <v>111</v>
      </c>
      <c r="R2847">
        <v>6</v>
      </c>
    </row>
    <row r="2848" spans="1:18" x14ac:dyDescent="0.25">
      <c r="A2848" t="s">
        <v>1477</v>
      </c>
      <c r="B2848" s="46">
        <f>VLOOKUP(Tabla14[[#This Row],[id]],Tabla2[],'aux buscarv'!B$1,FALSE)</f>
        <v>45076</v>
      </c>
      <c r="C2848" s="61">
        <f>VLOOKUP(Tabla14[[#This Row],[id]],Tabla2[],'aux buscarv'!C$1,FALSE)</f>
        <v>30</v>
      </c>
      <c r="D2848" s="61">
        <f>VLOOKUP(Tabla14[[#This Row],[id]],Tabla2[],'aux buscarv'!D$1,FALSE)</f>
        <v>5</v>
      </c>
      <c r="E2848" s="61">
        <f>VLOOKUP(Tabla14[[#This Row],[id]],Tabla2[],'aux buscarv'!E$1,FALSE)</f>
        <v>2023</v>
      </c>
      <c r="F2848" s="61">
        <f>VLOOKUP(Tabla14[[#This Row],[id]],Tabla2[],'aux buscarv'!F$1,FALSE)</f>
        <v>23</v>
      </c>
      <c r="G2848" s="61" t="str">
        <f>VLOOKUP(Tabla14[[#This Row],[id]],Tabla2[],'aux buscarv'!G$1,FALSE)</f>
        <v>ESTAR</v>
      </c>
      <c r="H2848" s="61" t="str">
        <f>VLOOKUP(Tabla14[[#This Row],[id]],Tabla2[],'aux buscarv'!H$1,FALSE)</f>
        <v>BUENOS AIRES</v>
      </c>
      <c r="I2848" s="61">
        <f>VLOOKUP(Tabla14[[#This Row],[id]],Tabla2[],'aux buscarv'!I$1,FALSE)</f>
        <v>137</v>
      </c>
      <c r="J2848" s="61" t="str">
        <f>VLOOKUP(Tabla14[[#This Row],[id]],Tabla2[],'aux buscarv'!J$1,FALSE)</f>
        <v>MERLO</v>
      </c>
      <c r="K2848" s="61" t="str">
        <f>VLOOKUP(Tabla14[[#This Row],[id]],Tabla2[],'aux buscarv'!K$1,FALSE)</f>
        <v>PONTEVEDRA</v>
      </c>
      <c r="L2848" s="61">
        <f>VLOOKUP(Tabla14[[#This Row],[id]],Tabla2[],'aux buscarv'!L$1,FALSE)</f>
        <v>0</v>
      </c>
      <c r="M2848" s="61" t="str">
        <f>VLOOKUP(Tabla14[[#This Row],[id]],Tabla2[],'aux buscarv'!M$1,FALSE)</f>
        <v>M. JUAREZ CELMAN Y SENILLOSA</v>
      </c>
      <c r="N2848" s="62" t="str">
        <f>VLOOKUP(Tabla14[[#This Row],[id]],Tabla2[],'aux buscarv'!N$1,FALSE)</f>
        <v>https://maps.app.goo.gl/BW1ZfbHtBCVGvfT6A</v>
      </c>
      <c r="O2848" t="s">
        <v>153</v>
      </c>
      <c r="P2848" t="s">
        <v>153</v>
      </c>
      <c r="Q2848" t="s">
        <v>154</v>
      </c>
      <c r="R2848">
        <v>10</v>
      </c>
    </row>
    <row r="2849" spans="1:18" x14ac:dyDescent="0.25">
      <c r="A2849" t="s">
        <v>1477</v>
      </c>
      <c r="B2849" s="46">
        <f>VLOOKUP(Tabla14[[#This Row],[id]],Tabla2[],'aux buscarv'!B$1,FALSE)</f>
        <v>45076</v>
      </c>
      <c r="C2849" s="61">
        <f>VLOOKUP(Tabla14[[#This Row],[id]],Tabla2[],'aux buscarv'!C$1,FALSE)</f>
        <v>30</v>
      </c>
      <c r="D2849" s="61">
        <f>VLOOKUP(Tabla14[[#This Row],[id]],Tabla2[],'aux buscarv'!D$1,FALSE)</f>
        <v>5</v>
      </c>
      <c r="E2849" s="61">
        <f>VLOOKUP(Tabla14[[#This Row],[id]],Tabla2[],'aux buscarv'!E$1,FALSE)</f>
        <v>2023</v>
      </c>
      <c r="F2849" s="61">
        <f>VLOOKUP(Tabla14[[#This Row],[id]],Tabla2[],'aux buscarv'!F$1,FALSE)</f>
        <v>23</v>
      </c>
      <c r="G2849" s="61" t="str">
        <f>VLOOKUP(Tabla14[[#This Row],[id]],Tabla2[],'aux buscarv'!G$1,FALSE)</f>
        <v>ESTAR</v>
      </c>
      <c r="H2849" s="61" t="str">
        <f>VLOOKUP(Tabla14[[#This Row],[id]],Tabla2[],'aux buscarv'!H$1,FALSE)</f>
        <v>BUENOS AIRES</v>
      </c>
      <c r="I2849" s="61">
        <f>VLOOKUP(Tabla14[[#This Row],[id]],Tabla2[],'aux buscarv'!I$1,FALSE)</f>
        <v>137</v>
      </c>
      <c r="J2849" s="61" t="str">
        <f>VLOOKUP(Tabla14[[#This Row],[id]],Tabla2[],'aux buscarv'!J$1,FALSE)</f>
        <v>MERLO</v>
      </c>
      <c r="K2849" s="61" t="str">
        <f>VLOOKUP(Tabla14[[#This Row],[id]],Tabla2[],'aux buscarv'!K$1,FALSE)</f>
        <v>PONTEVEDRA</v>
      </c>
      <c r="L2849" s="61">
        <f>VLOOKUP(Tabla14[[#This Row],[id]],Tabla2[],'aux buscarv'!L$1,FALSE)</f>
        <v>0</v>
      </c>
      <c r="M2849" s="61" t="str">
        <f>VLOOKUP(Tabla14[[#This Row],[id]],Tabla2[],'aux buscarv'!M$1,FALSE)</f>
        <v>M. JUAREZ CELMAN Y SENILLOSA</v>
      </c>
      <c r="N2849" s="62" t="str">
        <f>VLOOKUP(Tabla14[[#This Row],[id]],Tabla2[],'aux buscarv'!N$1,FALSE)</f>
        <v>https://maps.app.goo.gl/BW1ZfbHtBCVGvfT6A</v>
      </c>
      <c r="O2849" t="s">
        <v>153</v>
      </c>
      <c r="P2849" t="s">
        <v>153</v>
      </c>
      <c r="Q2849" t="s">
        <v>155</v>
      </c>
      <c r="R2849">
        <v>5</v>
      </c>
    </row>
    <row r="2850" spans="1:18" x14ac:dyDescent="0.25">
      <c r="A2850" t="s">
        <v>1477</v>
      </c>
      <c r="B2850" s="46">
        <f>VLOOKUP(Tabla14[[#This Row],[id]],Tabla2[],'aux buscarv'!B$1,FALSE)</f>
        <v>45076</v>
      </c>
      <c r="C2850" s="61">
        <f>VLOOKUP(Tabla14[[#This Row],[id]],Tabla2[],'aux buscarv'!C$1,FALSE)</f>
        <v>30</v>
      </c>
      <c r="D2850" s="61">
        <f>VLOOKUP(Tabla14[[#This Row],[id]],Tabla2[],'aux buscarv'!D$1,FALSE)</f>
        <v>5</v>
      </c>
      <c r="E2850" s="61">
        <f>VLOOKUP(Tabla14[[#This Row],[id]],Tabla2[],'aux buscarv'!E$1,FALSE)</f>
        <v>2023</v>
      </c>
      <c r="F2850" s="61">
        <f>VLOOKUP(Tabla14[[#This Row],[id]],Tabla2[],'aux buscarv'!F$1,FALSE)</f>
        <v>23</v>
      </c>
      <c r="G2850" s="61" t="str">
        <f>VLOOKUP(Tabla14[[#This Row],[id]],Tabla2[],'aux buscarv'!G$1,FALSE)</f>
        <v>ESTAR</v>
      </c>
      <c r="H2850" s="61" t="str">
        <f>VLOOKUP(Tabla14[[#This Row],[id]],Tabla2[],'aux buscarv'!H$1,FALSE)</f>
        <v>BUENOS AIRES</v>
      </c>
      <c r="I2850" s="61">
        <f>VLOOKUP(Tabla14[[#This Row],[id]],Tabla2[],'aux buscarv'!I$1,FALSE)</f>
        <v>137</v>
      </c>
      <c r="J2850" s="61" t="str">
        <f>VLOOKUP(Tabla14[[#This Row],[id]],Tabla2[],'aux buscarv'!J$1,FALSE)</f>
        <v>MERLO</v>
      </c>
      <c r="K2850" s="61" t="str">
        <f>VLOOKUP(Tabla14[[#This Row],[id]],Tabla2[],'aux buscarv'!K$1,FALSE)</f>
        <v>PONTEVEDRA</v>
      </c>
      <c r="L2850" s="61">
        <f>VLOOKUP(Tabla14[[#This Row],[id]],Tabla2[],'aux buscarv'!L$1,FALSE)</f>
        <v>0</v>
      </c>
      <c r="M2850" s="61" t="str">
        <f>VLOOKUP(Tabla14[[#This Row],[id]],Tabla2[],'aux buscarv'!M$1,FALSE)</f>
        <v>M. JUAREZ CELMAN Y SENILLOSA</v>
      </c>
      <c r="N2850" s="62" t="str">
        <f>VLOOKUP(Tabla14[[#This Row],[id]],Tabla2[],'aux buscarv'!N$1,FALSE)</f>
        <v>https://maps.app.goo.gl/BW1ZfbHtBCVGvfT6A</v>
      </c>
      <c r="O2850" t="s">
        <v>153</v>
      </c>
      <c r="P2850" t="s">
        <v>153</v>
      </c>
      <c r="Q2850" t="s">
        <v>158</v>
      </c>
      <c r="R2850">
        <v>1</v>
      </c>
    </row>
    <row r="2851" spans="1:18" x14ac:dyDescent="0.25">
      <c r="A2851" t="s">
        <v>1506</v>
      </c>
      <c r="B2851" s="46">
        <f>VLOOKUP(Tabla14[[#This Row],[id]],Tabla2[],'aux buscarv'!B$1,FALSE)</f>
        <v>45076</v>
      </c>
      <c r="C2851" s="61">
        <f>VLOOKUP(Tabla14[[#This Row],[id]],Tabla2[],'aux buscarv'!C$1,FALSE)</f>
        <v>30</v>
      </c>
      <c r="D2851" s="61">
        <f>VLOOKUP(Tabla14[[#This Row],[id]],Tabla2[],'aux buscarv'!D$1,FALSE)</f>
        <v>5</v>
      </c>
      <c r="E2851" s="61">
        <f>VLOOKUP(Tabla14[[#This Row],[id]],Tabla2[],'aux buscarv'!E$1,FALSE)</f>
        <v>2023</v>
      </c>
      <c r="F2851" s="61">
        <f>VLOOKUP(Tabla14[[#This Row],[id]],Tabla2[],'aux buscarv'!F$1,FALSE)</f>
        <v>23</v>
      </c>
      <c r="G2851" s="61" t="str">
        <f>VLOOKUP(Tabla14[[#This Row],[id]],Tabla2[],'aux buscarv'!G$1,FALSE)</f>
        <v>DAPPTE</v>
      </c>
      <c r="H2851" s="61" t="str">
        <f>VLOOKUP(Tabla14[[#This Row],[id]],Tabla2[],'aux buscarv'!H$1,FALSE)</f>
        <v>CABA</v>
      </c>
      <c r="I2851" s="61">
        <f>VLOOKUP(Tabla14[[#This Row],[id]],Tabla2[],'aux buscarv'!I$1,FALSE)</f>
        <v>140</v>
      </c>
      <c r="J2851" s="61" t="str">
        <f>VLOOKUP(Tabla14[[#This Row],[id]],Tabla2[],'aux buscarv'!J$1,FALSE)</f>
        <v>COMUNA 14</v>
      </c>
      <c r="K2851" s="61" t="str">
        <f>VLOOKUP(Tabla14[[#This Row],[id]],Tabla2[],'aux buscarv'!K$1,FALSE)</f>
        <v>PALERMO</v>
      </c>
      <c r="L2851" s="61" t="str">
        <f>VLOOKUP(Tabla14[[#This Row],[id]],Tabla2[],'aux buscarv'!L$1,FALSE)</f>
        <v>AEROPARQUE</v>
      </c>
      <c r="M2851" s="61" t="str">
        <f>VLOOKUP(Tabla14[[#This Row],[id]],Tabla2[],'aux buscarv'!M$1,FALSE)</f>
        <v>AV COSTANERA RAFAEL OBLIGADO S/N</v>
      </c>
      <c r="N2851" s="62" t="str">
        <f>VLOOKUP(Tabla14[[#This Row],[id]],Tabla2[],'aux buscarv'!N$1,FALSE)</f>
        <v>https://goo.gl/maps/j7UXGGp8Zy14dpF86</v>
      </c>
      <c r="O2851" t="s">
        <v>109</v>
      </c>
      <c r="P2851" t="s">
        <v>110</v>
      </c>
      <c r="Q2851" t="s">
        <v>111</v>
      </c>
      <c r="R2851">
        <v>32</v>
      </c>
    </row>
    <row r="2852" spans="1:18" x14ac:dyDescent="0.25">
      <c r="A2852" t="s">
        <v>1506</v>
      </c>
      <c r="B2852" s="46">
        <f>VLOOKUP(Tabla14[[#This Row],[id]],Tabla2[],'aux buscarv'!B$1,FALSE)</f>
        <v>45076</v>
      </c>
      <c r="C2852" s="61">
        <f>VLOOKUP(Tabla14[[#This Row],[id]],Tabla2[],'aux buscarv'!C$1,FALSE)</f>
        <v>30</v>
      </c>
      <c r="D2852" s="61">
        <f>VLOOKUP(Tabla14[[#This Row],[id]],Tabla2[],'aux buscarv'!D$1,FALSE)</f>
        <v>5</v>
      </c>
      <c r="E2852" s="61">
        <f>VLOOKUP(Tabla14[[#This Row],[id]],Tabla2[],'aux buscarv'!E$1,FALSE)</f>
        <v>2023</v>
      </c>
      <c r="F2852" s="61">
        <f>VLOOKUP(Tabla14[[#This Row],[id]],Tabla2[],'aux buscarv'!F$1,FALSE)</f>
        <v>23</v>
      </c>
      <c r="G2852" s="61" t="str">
        <f>VLOOKUP(Tabla14[[#This Row],[id]],Tabla2[],'aux buscarv'!G$1,FALSE)</f>
        <v>DAPPTE</v>
      </c>
      <c r="H2852" s="61" t="str">
        <f>VLOOKUP(Tabla14[[#This Row],[id]],Tabla2[],'aux buscarv'!H$1,FALSE)</f>
        <v>CABA</v>
      </c>
      <c r="I2852" s="61">
        <f>VLOOKUP(Tabla14[[#This Row],[id]],Tabla2[],'aux buscarv'!I$1,FALSE)</f>
        <v>140</v>
      </c>
      <c r="J2852" s="61" t="str">
        <f>VLOOKUP(Tabla14[[#This Row],[id]],Tabla2[],'aux buscarv'!J$1,FALSE)</f>
        <v>COMUNA 14</v>
      </c>
      <c r="K2852" s="61" t="str">
        <f>VLOOKUP(Tabla14[[#This Row],[id]],Tabla2[],'aux buscarv'!K$1,FALSE)</f>
        <v>PALERMO</v>
      </c>
      <c r="L2852" s="61" t="str">
        <f>VLOOKUP(Tabla14[[#This Row],[id]],Tabla2[],'aux buscarv'!L$1,FALSE)</f>
        <v>AEROPARQUE</v>
      </c>
      <c r="M2852" s="61" t="str">
        <f>VLOOKUP(Tabla14[[#This Row],[id]],Tabla2[],'aux buscarv'!M$1,FALSE)</f>
        <v>AV COSTANERA RAFAEL OBLIGADO S/N</v>
      </c>
      <c r="N2852" s="62" t="str">
        <f>VLOOKUP(Tabla14[[#This Row],[id]],Tabla2[],'aux buscarv'!N$1,FALSE)</f>
        <v>https://goo.gl/maps/j7UXGGp8Zy14dpF86</v>
      </c>
      <c r="O2852" t="s">
        <v>109</v>
      </c>
      <c r="P2852" t="s">
        <v>110</v>
      </c>
      <c r="Q2852" t="s">
        <v>112</v>
      </c>
      <c r="R2852">
        <v>92</v>
      </c>
    </row>
    <row r="2853" spans="1:18" x14ac:dyDescent="0.25">
      <c r="A2853" t="s">
        <v>1506</v>
      </c>
      <c r="B2853" s="46">
        <f>VLOOKUP(Tabla14[[#This Row],[id]],Tabla2[],'aux buscarv'!B$1,FALSE)</f>
        <v>45076</v>
      </c>
      <c r="C2853" s="61">
        <f>VLOOKUP(Tabla14[[#This Row],[id]],Tabla2[],'aux buscarv'!C$1,FALSE)</f>
        <v>30</v>
      </c>
      <c r="D2853" s="61">
        <f>VLOOKUP(Tabla14[[#This Row],[id]],Tabla2[],'aux buscarv'!D$1,FALSE)</f>
        <v>5</v>
      </c>
      <c r="E2853" s="61">
        <f>VLOOKUP(Tabla14[[#This Row],[id]],Tabla2[],'aux buscarv'!E$1,FALSE)</f>
        <v>2023</v>
      </c>
      <c r="F2853" s="61">
        <f>VLOOKUP(Tabla14[[#This Row],[id]],Tabla2[],'aux buscarv'!F$1,FALSE)</f>
        <v>23</v>
      </c>
      <c r="G2853" s="61" t="str">
        <f>VLOOKUP(Tabla14[[#This Row],[id]],Tabla2[],'aux buscarv'!G$1,FALSE)</f>
        <v>DAPPTE</v>
      </c>
      <c r="H2853" s="61" t="str">
        <f>VLOOKUP(Tabla14[[#This Row],[id]],Tabla2[],'aux buscarv'!H$1,FALSE)</f>
        <v>CABA</v>
      </c>
      <c r="I2853" s="61">
        <f>VLOOKUP(Tabla14[[#This Row],[id]],Tabla2[],'aux buscarv'!I$1,FALSE)</f>
        <v>140</v>
      </c>
      <c r="J2853" s="61" t="str">
        <f>VLOOKUP(Tabla14[[#This Row],[id]],Tabla2[],'aux buscarv'!J$1,FALSE)</f>
        <v>COMUNA 14</v>
      </c>
      <c r="K2853" s="61" t="str">
        <f>VLOOKUP(Tabla14[[#This Row],[id]],Tabla2[],'aux buscarv'!K$1,FALSE)</f>
        <v>PALERMO</v>
      </c>
      <c r="L2853" s="61" t="str">
        <f>VLOOKUP(Tabla14[[#This Row],[id]],Tabla2[],'aux buscarv'!L$1,FALSE)</f>
        <v>AEROPARQUE</v>
      </c>
      <c r="M2853" s="61" t="str">
        <f>VLOOKUP(Tabla14[[#This Row],[id]],Tabla2[],'aux buscarv'!M$1,FALSE)</f>
        <v>AV COSTANERA RAFAEL OBLIGADO S/N</v>
      </c>
      <c r="N2853" s="62" t="str">
        <f>VLOOKUP(Tabla14[[#This Row],[id]],Tabla2[],'aux buscarv'!N$1,FALSE)</f>
        <v>https://goo.gl/maps/j7UXGGp8Zy14dpF86</v>
      </c>
      <c r="O2853" t="s">
        <v>109</v>
      </c>
      <c r="P2853" t="s">
        <v>113</v>
      </c>
      <c r="Q2853" t="s">
        <v>112</v>
      </c>
      <c r="R2853">
        <v>108</v>
      </c>
    </row>
    <row r="2854" spans="1:18" x14ac:dyDescent="0.25">
      <c r="A2854" t="s">
        <v>1506</v>
      </c>
      <c r="B2854" s="46">
        <f>VLOOKUP(Tabla14[[#This Row],[id]],Tabla2[],'aux buscarv'!B$1,FALSE)</f>
        <v>45076</v>
      </c>
      <c r="C2854" s="61">
        <f>VLOOKUP(Tabla14[[#This Row],[id]],Tabla2[],'aux buscarv'!C$1,FALSE)</f>
        <v>30</v>
      </c>
      <c r="D2854" s="61">
        <f>VLOOKUP(Tabla14[[#This Row],[id]],Tabla2[],'aux buscarv'!D$1,FALSE)</f>
        <v>5</v>
      </c>
      <c r="E2854" s="61">
        <f>VLOOKUP(Tabla14[[#This Row],[id]],Tabla2[],'aux buscarv'!E$1,FALSE)</f>
        <v>2023</v>
      </c>
      <c r="F2854" s="61">
        <f>VLOOKUP(Tabla14[[#This Row],[id]],Tabla2[],'aux buscarv'!F$1,FALSE)</f>
        <v>23</v>
      </c>
      <c r="G2854" s="61" t="str">
        <f>VLOOKUP(Tabla14[[#This Row],[id]],Tabla2[],'aux buscarv'!G$1,FALSE)</f>
        <v>DAPPTE</v>
      </c>
      <c r="H2854" s="61" t="str">
        <f>VLOOKUP(Tabla14[[#This Row],[id]],Tabla2[],'aux buscarv'!H$1,FALSE)</f>
        <v>CABA</v>
      </c>
      <c r="I2854" s="61">
        <f>VLOOKUP(Tabla14[[#This Row],[id]],Tabla2[],'aux buscarv'!I$1,FALSE)</f>
        <v>140</v>
      </c>
      <c r="J2854" s="61" t="str">
        <f>VLOOKUP(Tabla14[[#This Row],[id]],Tabla2[],'aux buscarv'!J$1,FALSE)</f>
        <v>COMUNA 14</v>
      </c>
      <c r="K2854" s="61" t="str">
        <f>VLOOKUP(Tabla14[[#This Row],[id]],Tabla2[],'aux buscarv'!K$1,FALSE)</f>
        <v>PALERMO</v>
      </c>
      <c r="L2854" s="61" t="str">
        <f>VLOOKUP(Tabla14[[#This Row],[id]],Tabla2[],'aux buscarv'!L$1,FALSE)</f>
        <v>AEROPARQUE</v>
      </c>
      <c r="M2854" s="61" t="str">
        <f>VLOOKUP(Tabla14[[#This Row],[id]],Tabla2[],'aux buscarv'!M$1,FALSE)</f>
        <v>AV COSTANERA RAFAEL OBLIGADO S/N</v>
      </c>
      <c r="N2854" s="62" t="str">
        <f>VLOOKUP(Tabla14[[#This Row],[id]],Tabla2[],'aux buscarv'!N$1,FALSE)</f>
        <v>https://goo.gl/maps/j7UXGGp8Zy14dpF86</v>
      </c>
      <c r="O2854" t="s">
        <v>114</v>
      </c>
      <c r="P2854" t="s">
        <v>115</v>
      </c>
      <c r="Q2854" t="s">
        <v>111</v>
      </c>
      <c r="R2854">
        <v>64</v>
      </c>
    </row>
    <row r="2855" spans="1:18" x14ac:dyDescent="0.25">
      <c r="A2855" t="s">
        <v>1457</v>
      </c>
      <c r="B2855" s="46">
        <f>VLOOKUP(Tabla14[[#This Row],[id]],Tabla2[],'aux buscarv'!B$1,FALSE)</f>
        <v>45077</v>
      </c>
      <c r="C2855" s="61">
        <f>VLOOKUP(Tabla14[[#This Row],[id]],Tabla2[],'aux buscarv'!C$1,FALSE)</f>
        <v>31</v>
      </c>
      <c r="D2855" s="61">
        <f>VLOOKUP(Tabla14[[#This Row],[id]],Tabla2[],'aux buscarv'!D$1,FALSE)</f>
        <v>5</v>
      </c>
      <c r="E2855" s="61">
        <f>VLOOKUP(Tabla14[[#This Row],[id]],Tabla2[],'aux buscarv'!E$1,FALSE)</f>
        <v>2023</v>
      </c>
      <c r="F2855" s="61">
        <f>VLOOKUP(Tabla14[[#This Row],[id]],Tabla2[],'aux buscarv'!F$1,FALSE)</f>
        <v>23</v>
      </c>
      <c r="G2855" s="61" t="str">
        <f>VLOOKUP(Tabla14[[#This Row],[id]],Tabla2[],'aux buscarv'!G$1,FALSE)</f>
        <v>EETB</v>
      </c>
      <c r="H2855" s="61" t="str">
        <f>VLOOKUP(Tabla14[[#This Row],[id]],Tabla2[],'aux buscarv'!H$1,FALSE)</f>
        <v>BUENOS AIRES</v>
      </c>
      <c r="I2855" s="61">
        <f>VLOOKUP(Tabla14[[#This Row],[id]],Tabla2[],'aux buscarv'!I$1,FALSE)</f>
        <v>135</v>
      </c>
      <c r="J2855" s="61" t="str">
        <f>VLOOKUP(Tabla14[[#This Row],[id]],Tabla2[],'aux buscarv'!J$1,FALSE)</f>
        <v>PILAR</v>
      </c>
      <c r="K2855" s="61" t="str">
        <f>VLOOKUP(Tabla14[[#This Row],[id]],Tabla2[],'aux buscarv'!K$1,FALSE)</f>
        <v>SOLARES DEL NORTE</v>
      </c>
      <c r="L2855" s="61">
        <f>VLOOKUP(Tabla14[[#This Row],[id]],Tabla2[],'aux buscarv'!L$1,FALSE)</f>
        <v>0</v>
      </c>
      <c r="M2855" s="61" t="str">
        <f>VLOOKUP(Tabla14[[#This Row],[id]],Tabla2[],'aux buscarv'!M$1,FALSE)</f>
        <v>URUGUAY 5057</v>
      </c>
      <c r="N2855" s="62" t="str">
        <f>VLOOKUP(Tabla14[[#This Row],[id]],Tabla2[],'aux buscarv'!N$1,FALSE)</f>
        <v>https://goo.gl/maps/kJaDdTq9kSmsVKbKA</v>
      </c>
      <c r="O2855" t="s">
        <v>109</v>
      </c>
      <c r="P2855" t="s">
        <v>110</v>
      </c>
      <c r="Q2855" t="s">
        <v>111</v>
      </c>
      <c r="R2855">
        <v>32</v>
      </c>
    </row>
    <row r="2856" spans="1:18" x14ac:dyDescent="0.25">
      <c r="A2856" t="s">
        <v>1457</v>
      </c>
      <c r="B2856" s="46">
        <f>VLOOKUP(Tabla14[[#This Row],[id]],Tabla2[],'aux buscarv'!B$1,FALSE)</f>
        <v>45077</v>
      </c>
      <c r="C2856" s="61">
        <f>VLOOKUP(Tabla14[[#This Row],[id]],Tabla2[],'aux buscarv'!C$1,FALSE)</f>
        <v>31</v>
      </c>
      <c r="D2856" s="61">
        <f>VLOOKUP(Tabla14[[#This Row],[id]],Tabla2[],'aux buscarv'!D$1,FALSE)</f>
        <v>5</v>
      </c>
      <c r="E2856" s="61">
        <f>VLOOKUP(Tabla14[[#This Row],[id]],Tabla2[],'aux buscarv'!E$1,FALSE)</f>
        <v>2023</v>
      </c>
      <c r="F2856" s="61">
        <f>VLOOKUP(Tabla14[[#This Row],[id]],Tabla2[],'aux buscarv'!F$1,FALSE)</f>
        <v>23</v>
      </c>
      <c r="G2856" s="61" t="str">
        <f>VLOOKUP(Tabla14[[#This Row],[id]],Tabla2[],'aux buscarv'!G$1,FALSE)</f>
        <v>EETB</v>
      </c>
      <c r="H2856" s="61" t="str">
        <f>VLOOKUP(Tabla14[[#This Row],[id]],Tabla2[],'aux buscarv'!H$1,FALSE)</f>
        <v>BUENOS AIRES</v>
      </c>
      <c r="I2856" s="61">
        <f>VLOOKUP(Tabla14[[#This Row],[id]],Tabla2[],'aux buscarv'!I$1,FALSE)</f>
        <v>135</v>
      </c>
      <c r="J2856" s="61" t="str">
        <f>VLOOKUP(Tabla14[[#This Row],[id]],Tabla2[],'aux buscarv'!J$1,FALSE)</f>
        <v>PILAR</v>
      </c>
      <c r="K2856" s="61" t="str">
        <f>VLOOKUP(Tabla14[[#This Row],[id]],Tabla2[],'aux buscarv'!K$1,FALSE)</f>
        <v>SOLARES DEL NORTE</v>
      </c>
      <c r="L2856" s="61">
        <f>VLOOKUP(Tabla14[[#This Row],[id]],Tabla2[],'aux buscarv'!L$1,FALSE)</f>
        <v>0</v>
      </c>
      <c r="M2856" s="61" t="str">
        <f>VLOOKUP(Tabla14[[#This Row],[id]],Tabla2[],'aux buscarv'!M$1,FALSE)</f>
        <v>URUGUAY 5057</v>
      </c>
      <c r="N2856" s="62" t="str">
        <f>VLOOKUP(Tabla14[[#This Row],[id]],Tabla2[],'aux buscarv'!N$1,FALSE)</f>
        <v>https://goo.gl/maps/kJaDdTq9kSmsVKbKA</v>
      </c>
      <c r="O2856" t="s">
        <v>109</v>
      </c>
      <c r="P2856" t="s">
        <v>110</v>
      </c>
      <c r="Q2856" t="s">
        <v>112</v>
      </c>
      <c r="R2856">
        <v>88</v>
      </c>
    </row>
    <row r="2857" spans="1:18" x14ac:dyDescent="0.25">
      <c r="A2857" t="s">
        <v>1457</v>
      </c>
      <c r="B2857" s="46">
        <f>VLOOKUP(Tabla14[[#This Row],[id]],Tabla2[],'aux buscarv'!B$1,FALSE)</f>
        <v>45077</v>
      </c>
      <c r="C2857" s="61">
        <f>VLOOKUP(Tabla14[[#This Row],[id]],Tabla2[],'aux buscarv'!C$1,FALSE)</f>
        <v>31</v>
      </c>
      <c r="D2857" s="61">
        <f>VLOOKUP(Tabla14[[#This Row],[id]],Tabla2[],'aux buscarv'!D$1,FALSE)</f>
        <v>5</v>
      </c>
      <c r="E2857" s="61">
        <f>VLOOKUP(Tabla14[[#This Row],[id]],Tabla2[],'aux buscarv'!E$1,FALSE)</f>
        <v>2023</v>
      </c>
      <c r="F2857" s="61">
        <f>VLOOKUP(Tabla14[[#This Row],[id]],Tabla2[],'aux buscarv'!F$1,FALSE)</f>
        <v>23</v>
      </c>
      <c r="G2857" s="61" t="str">
        <f>VLOOKUP(Tabla14[[#This Row],[id]],Tabla2[],'aux buscarv'!G$1,FALSE)</f>
        <v>EETB</v>
      </c>
      <c r="H2857" s="61" t="str">
        <f>VLOOKUP(Tabla14[[#This Row],[id]],Tabla2[],'aux buscarv'!H$1,FALSE)</f>
        <v>BUENOS AIRES</v>
      </c>
      <c r="I2857" s="61">
        <f>VLOOKUP(Tabla14[[#This Row],[id]],Tabla2[],'aux buscarv'!I$1,FALSE)</f>
        <v>135</v>
      </c>
      <c r="J2857" s="61" t="str">
        <f>VLOOKUP(Tabla14[[#This Row],[id]],Tabla2[],'aux buscarv'!J$1,FALSE)</f>
        <v>PILAR</v>
      </c>
      <c r="K2857" s="61" t="str">
        <f>VLOOKUP(Tabla14[[#This Row],[id]],Tabla2[],'aux buscarv'!K$1,FALSE)</f>
        <v>SOLARES DEL NORTE</v>
      </c>
      <c r="L2857" s="61">
        <f>VLOOKUP(Tabla14[[#This Row],[id]],Tabla2[],'aux buscarv'!L$1,FALSE)</f>
        <v>0</v>
      </c>
      <c r="M2857" s="61" t="str">
        <f>VLOOKUP(Tabla14[[#This Row],[id]],Tabla2[],'aux buscarv'!M$1,FALSE)</f>
        <v>URUGUAY 5057</v>
      </c>
      <c r="N2857" s="62" t="str">
        <f>VLOOKUP(Tabla14[[#This Row],[id]],Tabla2[],'aux buscarv'!N$1,FALSE)</f>
        <v>https://goo.gl/maps/kJaDdTq9kSmsVKbKA</v>
      </c>
      <c r="O2857" t="s">
        <v>109</v>
      </c>
      <c r="P2857" t="s">
        <v>110</v>
      </c>
      <c r="Q2857" t="s">
        <v>120</v>
      </c>
      <c r="R2857">
        <v>1</v>
      </c>
    </row>
    <row r="2858" spans="1:18" x14ac:dyDescent="0.25">
      <c r="A2858" t="s">
        <v>1457</v>
      </c>
      <c r="B2858" s="46">
        <f>VLOOKUP(Tabla14[[#This Row],[id]],Tabla2[],'aux buscarv'!B$1,FALSE)</f>
        <v>45077</v>
      </c>
      <c r="C2858" s="61">
        <f>VLOOKUP(Tabla14[[#This Row],[id]],Tabla2[],'aux buscarv'!C$1,FALSE)</f>
        <v>31</v>
      </c>
      <c r="D2858" s="61">
        <f>VLOOKUP(Tabla14[[#This Row],[id]],Tabla2[],'aux buscarv'!D$1,FALSE)</f>
        <v>5</v>
      </c>
      <c r="E2858" s="61">
        <f>VLOOKUP(Tabla14[[#This Row],[id]],Tabla2[],'aux buscarv'!E$1,FALSE)</f>
        <v>2023</v>
      </c>
      <c r="F2858" s="61">
        <f>VLOOKUP(Tabla14[[#This Row],[id]],Tabla2[],'aux buscarv'!F$1,FALSE)</f>
        <v>23</v>
      </c>
      <c r="G2858" s="61" t="str">
        <f>VLOOKUP(Tabla14[[#This Row],[id]],Tabla2[],'aux buscarv'!G$1,FALSE)</f>
        <v>EETB</v>
      </c>
      <c r="H2858" s="61" t="str">
        <f>VLOOKUP(Tabla14[[#This Row],[id]],Tabla2[],'aux buscarv'!H$1,FALSE)</f>
        <v>BUENOS AIRES</v>
      </c>
      <c r="I2858" s="61">
        <f>VLOOKUP(Tabla14[[#This Row],[id]],Tabla2[],'aux buscarv'!I$1,FALSE)</f>
        <v>135</v>
      </c>
      <c r="J2858" s="61" t="str">
        <f>VLOOKUP(Tabla14[[#This Row],[id]],Tabla2[],'aux buscarv'!J$1,FALSE)</f>
        <v>PILAR</v>
      </c>
      <c r="K2858" s="61" t="str">
        <f>VLOOKUP(Tabla14[[#This Row],[id]],Tabla2[],'aux buscarv'!K$1,FALSE)</f>
        <v>SOLARES DEL NORTE</v>
      </c>
      <c r="L2858" s="61">
        <f>VLOOKUP(Tabla14[[#This Row],[id]],Tabla2[],'aux buscarv'!L$1,FALSE)</f>
        <v>0</v>
      </c>
      <c r="M2858" s="61" t="str">
        <f>VLOOKUP(Tabla14[[#This Row],[id]],Tabla2[],'aux buscarv'!M$1,FALSE)</f>
        <v>URUGUAY 5057</v>
      </c>
      <c r="N2858" s="62" t="str">
        <f>VLOOKUP(Tabla14[[#This Row],[id]],Tabla2[],'aux buscarv'!N$1,FALSE)</f>
        <v>https://goo.gl/maps/kJaDdTq9kSmsVKbKA</v>
      </c>
      <c r="O2858" t="s">
        <v>109</v>
      </c>
      <c r="P2858" t="s">
        <v>113</v>
      </c>
      <c r="Q2858" t="s">
        <v>112</v>
      </c>
      <c r="R2858">
        <v>17</v>
      </c>
    </row>
    <row r="2859" spans="1:18" x14ac:dyDescent="0.25">
      <c r="A2859" t="s">
        <v>1457</v>
      </c>
      <c r="B2859" s="46">
        <f>VLOOKUP(Tabla14[[#This Row],[id]],Tabla2[],'aux buscarv'!B$1,FALSE)</f>
        <v>45077</v>
      </c>
      <c r="C2859" s="61">
        <f>VLOOKUP(Tabla14[[#This Row],[id]],Tabla2[],'aux buscarv'!C$1,FALSE)</f>
        <v>31</v>
      </c>
      <c r="D2859" s="61">
        <f>VLOOKUP(Tabla14[[#This Row],[id]],Tabla2[],'aux buscarv'!D$1,FALSE)</f>
        <v>5</v>
      </c>
      <c r="E2859" s="61">
        <f>VLOOKUP(Tabla14[[#This Row],[id]],Tabla2[],'aux buscarv'!E$1,FALSE)</f>
        <v>2023</v>
      </c>
      <c r="F2859" s="61">
        <f>VLOOKUP(Tabla14[[#This Row],[id]],Tabla2[],'aux buscarv'!F$1,FALSE)</f>
        <v>23</v>
      </c>
      <c r="G2859" s="61" t="str">
        <f>VLOOKUP(Tabla14[[#This Row],[id]],Tabla2[],'aux buscarv'!G$1,FALSE)</f>
        <v>EETB</v>
      </c>
      <c r="H2859" s="61" t="str">
        <f>VLOOKUP(Tabla14[[#This Row],[id]],Tabla2[],'aux buscarv'!H$1,FALSE)</f>
        <v>BUENOS AIRES</v>
      </c>
      <c r="I2859" s="61">
        <f>VLOOKUP(Tabla14[[#This Row],[id]],Tabla2[],'aux buscarv'!I$1,FALSE)</f>
        <v>135</v>
      </c>
      <c r="J2859" s="61" t="str">
        <f>VLOOKUP(Tabla14[[#This Row],[id]],Tabla2[],'aux buscarv'!J$1,FALSE)</f>
        <v>PILAR</v>
      </c>
      <c r="K2859" s="61" t="str">
        <f>VLOOKUP(Tabla14[[#This Row],[id]],Tabla2[],'aux buscarv'!K$1,FALSE)</f>
        <v>SOLARES DEL NORTE</v>
      </c>
      <c r="L2859" s="61">
        <f>VLOOKUP(Tabla14[[#This Row],[id]],Tabla2[],'aux buscarv'!L$1,FALSE)</f>
        <v>0</v>
      </c>
      <c r="M2859" s="61" t="str">
        <f>VLOOKUP(Tabla14[[#This Row],[id]],Tabla2[],'aux buscarv'!M$1,FALSE)</f>
        <v>URUGUAY 5057</v>
      </c>
      <c r="N2859" s="62" t="str">
        <f>VLOOKUP(Tabla14[[#This Row],[id]],Tabla2[],'aux buscarv'!N$1,FALSE)</f>
        <v>https://goo.gl/maps/kJaDdTq9kSmsVKbKA</v>
      </c>
      <c r="O2859" t="s">
        <v>114</v>
      </c>
      <c r="P2859" t="s">
        <v>115</v>
      </c>
      <c r="Q2859" t="s">
        <v>111</v>
      </c>
      <c r="R2859">
        <v>60</v>
      </c>
    </row>
    <row r="2860" spans="1:18" x14ac:dyDescent="0.25">
      <c r="A2860" t="s">
        <v>1457</v>
      </c>
      <c r="B2860" s="46">
        <f>VLOOKUP(Tabla14[[#This Row],[id]],Tabla2[],'aux buscarv'!B$1,FALSE)</f>
        <v>45077</v>
      </c>
      <c r="C2860" s="61">
        <f>VLOOKUP(Tabla14[[#This Row],[id]],Tabla2[],'aux buscarv'!C$1,FALSE)</f>
        <v>31</v>
      </c>
      <c r="D2860" s="61">
        <f>VLOOKUP(Tabla14[[#This Row],[id]],Tabla2[],'aux buscarv'!D$1,FALSE)</f>
        <v>5</v>
      </c>
      <c r="E2860" s="61">
        <f>VLOOKUP(Tabla14[[#This Row],[id]],Tabla2[],'aux buscarv'!E$1,FALSE)</f>
        <v>2023</v>
      </c>
      <c r="F2860" s="61">
        <f>VLOOKUP(Tabla14[[#This Row],[id]],Tabla2[],'aux buscarv'!F$1,FALSE)</f>
        <v>23</v>
      </c>
      <c r="G2860" s="61" t="str">
        <f>VLOOKUP(Tabla14[[#This Row],[id]],Tabla2[],'aux buscarv'!G$1,FALSE)</f>
        <v>EETB</v>
      </c>
      <c r="H2860" s="61" t="str">
        <f>VLOOKUP(Tabla14[[#This Row],[id]],Tabla2[],'aux buscarv'!H$1,FALSE)</f>
        <v>BUENOS AIRES</v>
      </c>
      <c r="I2860" s="61">
        <f>VLOOKUP(Tabla14[[#This Row],[id]],Tabla2[],'aux buscarv'!I$1,FALSE)</f>
        <v>135</v>
      </c>
      <c r="J2860" s="61" t="str">
        <f>VLOOKUP(Tabla14[[#This Row],[id]],Tabla2[],'aux buscarv'!J$1,FALSE)</f>
        <v>PILAR</v>
      </c>
      <c r="K2860" s="61" t="str">
        <f>VLOOKUP(Tabla14[[#This Row],[id]],Tabla2[],'aux buscarv'!K$1,FALSE)</f>
        <v>SOLARES DEL NORTE</v>
      </c>
      <c r="L2860" s="61">
        <f>VLOOKUP(Tabla14[[#This Row],[id]],Tabla2[],'aux buscarv'!L$1,FALSE)</f>
        <v>0</v>
      </c>
      <c r="M2860" s="61" t="str">
        <f>VLOOKUP(Tabla14[[#This Row],[id]],Tabla2[],'aux buscarv'!M$1,FALSE)</f>
        <v>URUGUAY 5057</v>
      </c>
      <c r="N2860" s="62" t="str">
        <f>VLOOKUP(Tabla14[[#This Row],[id]],Tabla2[],'aux buscarv'!N$1,FALSE)</f>
        <v>https://goo.gl/maps/kJaDdTq9kSmsVKbKA</v>
      </c>
      <c r="O2860" t="s">
        <v>114</v>
      </c>
      <c r="P2860" t="s">
        <v>123</v>
      </c>
      <c r="Q2860" t="s">
        <v>124</v>
      </c>
      <c r="R2860">
        <v>2</v>
      </c>
    </row>
    <row r="2861" spans="1:18" x14ac:dyDescent="0.25">
      <c r="A2861" t="s">
        <v>1457</v>
      </c>
      <c r="B2861" s="46">
        <f>VLOOKUP(Tabla14[[#This Row],[id]],Tabla2[],'aux buscarv'!B$1,FALSE)</f>
        <v>45077</v>
      </c>
      <c r="C2861" s="61">
        <f>VLOOKUP(Tabla14[[#This Row],[id]],Tabla2[],'aux buscarv'!C$1,FALSE)</f>
        <v>31</v>
      </c>
      <c r="D2861" s="61">
        <f>VLOOKUP(Tabla14[[#This Row],[id]],Tabla2[],'aux buscarv'!D$1,FALSE)</f>
        <v>5</v>
      </c>
      <c r="E2861" s="61">
        <f>VLOOKUP(Tabla14[[#This Row],[id]],Tabla2[],'aux buscarv'!E$1,FALSE)</f>
        <v>2023</v>
      </c>
      <c r="F2861" s="61">
        <f>VLOOKUP(Tabla14[[#This Row],[id]],Tabla2[],'aux buscarv'!F$1,FALSE)</f>
        <v>23</v>
      </c>
      <c r="G2861" s="61" t="str">
        <f>VLOOKUP(Tabla14[[#This Row],[id]],Tabla2[],'aux buscarv'!G$1,FALSE)</f>
        <v>EETB</v>
      </c>
      <c r="H2861" s="61" t="str">
        <f>VLOOKUP(Tabla14[[#This Row],[id]],Tabla2[],'aux buscarv'!H$1,FALSE)</f>
        <v>BUENOS AIRES</v>
      </c>
      <c r="I2861" s="61">
        <f>VLOOKUP(Tabla14[[#This Row],[id]],Tabla2[],'aux buscarv'!I$1,FALSE)</f>
        <v>135</v>
      </c>
      <c r="J2861" s="61" t="str">
        <f>VLOOKUP(Tabla14[[#This Row],[id]],Tabla2[],'aux buscarv'!J$1,FALSE)</f>
        <v>PILAR</v>
      </c>
      <c r="K2861" s="61" t="str">
        <f>VLOOKUP(Tabla14[[#This Row],[id]],Tabla2[],'aux buscarv'!K$1,FALSE)</f>
        <v>SOLARES DEL NORTE</v>
      </c>
      <c r="L2861" s="61">
        <f>VLOOKUP(Tabla14[[#This Row],[id]],Tabla2[],'aux buscarv'!L$1,FALSE)</f>
        <v>0</v>
      </c>
      <c r="M2861" s="61" t="str">
        <f>VLOOKUP(Tabla14[[#This Row],[id]],Tabla2[],'aux buscarv'!M$1,FALSE)</f>
        <v>URUGUAY 5057</v>
      </c>
      <c r="N2861" s="62" t="str">
        <f>VLOOKUP(Tabla14[[#This Row],[id]],Tabla2[],'aux buscarv'!N$1,FALSE)</f>
        <v>https://goo.gl/maps/kJaDdTq9kSmsVKbKA</v>
      </c>
      <c r="O2861" t="s">
        <v>114</v>
      </c>
      <c r="P2861" t="s">
        <v>123</v>
      </c>
      <c r="Q2861" t="s">
        <v>111</v>
      </c>
      <c r="R2861">
        <v>75</v>
      </c>
    </row>
    <row r="2862" spans="1:18" x14ac:dyDescent="0.25">
      <c r="A2862" t="s">
        <v>1481</v>
      </c>
      <c r="B2862" s="46">
        <f>VLOOKUP(Tabla14[[#This Row],[id]],Tabla2[],'aux buscarv'!B$1,FALSE)</f>
        <v>45077</v>
      </c>
      <c r="C2862" s="61">
        <f>VLOOKUP(Tabla14[[#This Row],[id]],Tabla2[],'aux buscarv'!C$1,FALSE)</f>
        <v>31</v>
      </c>
      <c r="D2862" s="61">
        <f>VLOOKUP(Tabla14[[#This Row],[id]],Tabla2[],'aux buscarv'!D$1,FALSE)</f>
        <v>5</v>
      </c>
      <c r="E2862" s="61">
        <f>VLOOKUP(Tabla14[[#This Row],[id]],Tabla2[],'aux buscarv'!E$1,FALSE)</f>
        <v>2023</v>
      </c>
      <c r="F2862" s="61">
        <f>VLOOKUP(Tabla14[[#This Row],[id]],Tabla2[],'aux buscarv'!F$1,FALSE)</f>
        <v>23</v>
      </c>
      <c r="G2862" s="61" t="str">
        <f>VLOOKUP(Tabla14[[#This Row],[id]],Tabla2[],'aux buscarv'!G$1,FALSE)</f>
        <v>ESTAR</v>
      </c>
      <c r="H2862" s="61" t="str">
        <f>VLOOKUP(Tabla14[[#This Row],[id]],Tabla2[],'aux buscarv'!H$1,FALSE)</f>
        <v>BUENOS AIRES</v>
      </c>
      <c r="I2862" s="61">
        <f>VLOOKUP(Tabla14[[#This Row],[id]],Tabla2[],'aux buscarv'!I$1,FALSE)</f>
        <v>137</v>
      </c>
      <c r="J2862" s="61" t="str">
        <f>VLOOKUP(Tabla14[[#This Row],[id]],Tabla2[],'aux buscarv'!J$1,FALSE)</f>
        <v>MERLO</v>
      </c>
      <c r="K2862" s="61" t="str">
        <f>VLOOKUP(Tabla14[[#This Row],[id]],Tabla2[],'aux buscarv'!K$1,FALSE)</f>
        <v>PONTEVEDRA</v>
      </c>
      <c r="L2862" s="61">
        <f>VLOOKUP(Tabla14[[#This Row],[id]],Tabla2[],'aux buscarv'!L$1,FALSE)</f>
        <v>0</v>
      </c>
      <c r="M2862" s="61" t="str">
        <f>VLOOKUP(Tabla14[[#This Row],[id]],Tabla2[],'aux buscarv'!M$1,FALSE)</f>
        <v>M. JUAREZ CELMAN Y SENILLOSA</v>
      </c>
      <c r="N2862" s="62" t="str">
        <f>VLOOKUP(Tabla14[[#This Row],[id]],Tabla2[],'aux buscarv'!N$1,FALSE)</f>
        <v>https://maps.app.goo.gl/BW1ZfbHtBCVGvfT6A</v>
      </c>
      <c r="O2862" t="s">
        <v>109</v>
      </c>
      <c r="P2862" t="s">
        <v>110</v>
      </c>
      <c r="Q2862" t="s">
        <v>111</v>
      </c>
      <c r="R2862">
        <v>73</v>
      </c>
    </row>
    <row r="2863" spans="1:18" x14ac:dyDescent="0.25">
      <c r="A2863" t="s">
        <v>1481</v>
      </c>
      <c r="B2863" s="46">
        <f>VLOOKUP(Tabla14[[#This Row],[id]],Tabla2[],'aux buscarv'!B$1,FALSE)</f>
        <v>45077</v>
      </c>
      <c r="C2863" s="61">
        <f>VLOOKUP(Tabla14[[#This Row],[id]],Tabla2[],'aux buscarv'!C$1,FALSE)</f>
        <v>31</v>
      </c>
      <c r="D2863" s="61">
        <f>VLOOKUP(Tabla14[[#This Row],[id]],Tabla2[],'aux buscarv'!D$1,FALSE)</f>
        <v>5</v>
      </c>
      <c r="E2863" s="61">
        <f>VLOOKUP(Tabla14[[#This Row],[id]],Tabla2[],'aux buscarv'!E$1,FALSE)</f>
        <v>2023</v>
      </c>
      <c r="F2863" s="61">
        <f>VLOOKUP(Tabla14[[#This Row],[id]],Tabla2[],'aux buscarv'!F$1,FALSE)</f>
        <v>23</v>
      </c>
      <c r="G2863" s="61" t="str">
        <f>VLOOKUP(Tabla14[[#This Row],[id]],Tabla2[],'aux buscarv'!G$1,FALSE)</f>
        <v>ESTAR</v>
      </c>
      <c r="H2863" s="61" t="str">
        <f>VLOOKUP(Tabla14[[#This Row],[id]],Tabla2[],'aux buscarv'!H$1,FALSE)</f>
        <v>BUENOS AIRES</v>
      </c>
      <c r="I2863" s="61">
        <f>VLOOKUP(Tabla14[[#This Row],[id]],Tabla2[],'aux buscarv'!I$1,FALSE)</f>
        <v>137</v>
      </c>
      <c r="J2863" s="61" t="str">
        <f>VLOOKUP(Tabla14[[#This Row],[id]],Tabla2[],'aux buscarv'!J$1,FALSE)</f>
        <v>MERLO</v>
      </c>
      <c r="K2863" s="61" t="str">
        <f>VLOOKUP(Tabla14[[#This Row],[id]],Tabla2[],'aux buscarv'!K$1,FALSE)</f>
        <v>PONTEVEDRA</v>
      </c>
      <c r="L2863" s="61">
        <f>VLOOKUP(Tabla14[[#This Row],[id]],Tabla2[],'aux buscarv'!L$1,FALSE)</f>
        <v>0</v>
      </c>
      <c r="M2863" s="61" t="str">
        <f>VLOOKUP(Tabla14[[#This Row],[id]],Tabla2[],'aux buscarv'!M$1,FALSE)</f>
        <v>M. JUAREZ CELMAN Y SENILLOSA</v>
      </c>
      <c r="N2863" s="62" t="str">
        <f>VLOOKUP(Tabla14[[#This Row],[id]],Tabla2[],'aux buscarv'!N$1,FALSE)</f>
        <v>https://maps.app.goo.gl/BW1ZfbHtBCVGvfT6A</v>
      </c>
      <c r="O2863" t="s">
        <v>109</v>
      </c>
      <c r="P2863" t="s">
        <v>110</v>
      </c>
      <c r="Q2863" t="s">
        <v>112</v>
      </c>
      <c r="R2863">
        <v>171</v>
      </c>
    </row>
    <row r="2864" spans="1:18" x14ac:dyDescent="0.25">
      <c r="A2864" t="s">
        <v>1481</v>
      </c>
      <c r="B2864" s="46">
        <f>VLOOKUP(Tabla14[[#This Row],[id]],Tabla2[],'aux buscarv'!B$1,FALSE)</f>
        <v>45077</v>
      </c>
      <c r="C2864" s="61">
        <f>VLOOKUP(Tabla14[[#This Row],[id]],Tabla2[],'aux buscarv'!C$1,FALSE)</f>
        <v>31</v>
      </c>
      <c r="D2864" s="61">
        <f>VLOOKUP(Tabla14[[#This Row],[id]],Tabla2[],'aux buscarv'!D$1,FALSE)</f>
        <v>5</v>
      </c>
      <c r="E2864" s="61">
        <f>VLOOKUP(Tabla14[[#This Row],[id]],Tabla2[],'aux buscarv'!E$1,FALSE)</f>
        <v>2023</v>
      </c>
      <c r="F2864" s="61">
        <f>VLOOKUP(Tabla14[[#This Row],[id]],Tabla2[],'aux buscarv'!F$1,FALSE)</f>
        <v>23</v>
      </c>
      <c r="G2864" s="61" t="str">
        <f>VLOOKUP(Tabla14[[#This Row],[id]],Tabla2[],'aux buscarv'!G$1,FALSE)</f>
        <v>ESTAR</v>
      </c>
      <c r="H2864" s="61" t="str">
        <f>VLOOKUP(Tabla14[[#This Row],[id]],Tabla2[],'aux buscarv'!H$1,FALSE)</f>
        <v>BUENOS AIRES</v>
      </c>
      <c r="I2864" s="61">
        <f>VLOOKUP(Tabla14[[#This Row],[id]],Tabla2[],'aux buscarv'!I$1,FALSE)</f>
        <v>137</v>
      </c>
      <c r="J2864" s="61" t="str">
        <f>VLOOKUP(Tabla14[[#This Row],[id]],Tabla2[],'aux buscarv'!J$1,FALSE)</f>
        <v>MERLO</v>
      </c>
      <c r="K2864" s="61" t="str">
        <f>VLOOKUP(Tabla14[[#This Row],[id]],Tabla2[],'aux buscarv'!K$1,FALSE)</f>
        <v>PONTEVEDRA</v>
      </c>
      <c r="L2864" s="61">
        <f>VLOOKUP(Tabla14[[#This Row],[id]],Tabla2[],'aux buscarv'!L$1,FALSE)</f>
        <v>0</v>
      </c>
      <c r="M2864" s="61" t="str">
        <f>VLOOKUP(Tabla14[[#This Row],[id]],Tabla2[],'aux buscarv'!M$1,FALSE)</f>
        <v>M. JUAREZ CELMAN Y SENILLOSA</v>
      </c>
      <c r="N2864" s="62" t="str">
        <f>VLOOKUP(Tabla14[[#This Row],[id]],Tabla2[],'aux buscarv'!N$1,FALSE)</f>
        <v>https://maps.app.goo.gl/BW1ZfbHtBCVGvfT6A</v>
      </c>
      <c r="O2864" t="s">
        <v>109</v>
      </c>
      <c r="P2864" t="s">
        <v>110</v>
      </c>
      <c r="Q2864" t="s">
        <v>120</v>
      </c>
      <c r="R2864">
        <v>14</v>
      </c>
    </row>
    <row r="2865" spans="1:18" x14ac:dyDescent="0.25">
      <c r="A2865" t="s">
        <v>1481</v>
      </c>
      <c r="B2865" s="46">
        <f>VLOOKUP(Tabla14[[#This Row],[id]],Tabla2[],'aux buscarv'!B$1,FALSE)</f>
        <v>45077</v>
      </c>
      <c r="C2865" s="61">
        <f>VLOOKUP(Tabla14[[#This Row],[id]],Tabla2[],'aux buscarv'!C$1,FALSE)</f>
        <v>31</v>
      </c>
      <c r="D2865" s="61">
        <f>VLOOKUP(Tabla14[[#This Row],[id]],Tabla2[],'aux buscarv'!D$1,FALSE)</f>
        <v>5</v>
      </c>
      <c r="E2865" s="61">
        <f>VLOOKUP(Tabla14[[#This Row],[id]],Tabla2[],'aux buscarv'!E$1,FALSE)</f>
        <v>2023</v>
      </c>
      <c r="F2865" s="61">
        <f>VLOOKUP(Tabla14[[#This Row],[id]],Tabla2[],'aux buscarv'!F$1,FALSE)</f>
        <v>23</v>
      </c>
      <c r="G2865" s="61" t="str">
        <f>VLOOKUP(Tabla14[[#This Row],[id]],Tabla2[],'aux buscarv'!G$1,FALSE)</f>
        <v>ESTAR</v>
      </c>
      <c r="H2865" s="61" t="str">
        <f>VLOOKUP(Tabla14[[#This Row],[id]],Tabla2[],'aux buscarv'!H$1,FALSE)</f>
        <v>BUENOS AIRES</v>
      </c>
      <c r="I2865" s="61">
        <f>VLOOKUP(Tabla14[[#This Row],[id]],Tabla2[],'aux buscarv'!I$1,FALSE)</f>
        <v>137</v>
      </c>
      <c r="J2865" s="61" t="str">
        <f>VLOOKUP(Tabla14[[#This Row],[id]],Tabla2[],'aux buscarv'!J$1,FALSE)</f>
        <v>MERLO</v>
      </c>
      <c r="K2865" s="61" t="str">
        <f>VLOOKUP(Tabla14[[#This Row],[id]],Tabla2[],'aux buscarv'!K$1,FALSE)</f>
        <v>PONTEVEDRA</v>
      </c>
      <c r="L2865" s="61">
        <f>VLOOKUP(Tabla14[[#This Row],[id]],Tabla2[],'aux buscarv'!L$1,FALSE)</f>
        <v>0</v>
      </c>
      <c r="M2865" s="61" t="str">
        <f>VLOOKUP(Tabla14[[#This Row],[id]],Tabla2[],'aux buscarv'!M$1,FALSE)</f>
        <v>M. JUAREZ CELMAN Y SENILLOSA</v>
      </c>
      <c r="N2865" s="62" t="str">
        <f>VLOOKUP(Tabla14[[#This Row],[id]],Tabla2[],'aux buscarv'!N$1,FALSE)</f>
        <v>https://maps.app.goo.gl/BW1ZfbHtBCVGvfT6A</v>
      </c>
      <c r="O2865" t="s">
        <v>109</v>
      </c>
      <c r="P2865" t="s">
        <v>110</v>
      </c>
      <c r="Q2865" t="s">
        <v>121</v>
      </c>
      <c r="R2865">
        <v>11</v>
      </c>
    </row>
    <row r="2866" spans="1:18" x14ac:dyDescent="0.25">
      <c r="A2866" t="s">
        <v>1481</v>
      </c>
      <c r="B2866" s="46">
        <f>VLOOKUP(Tabla14[[#This Row],[id]],Tabla2[],'aux buscarv'!B$1,FALSE)</f>
        <v>45077</v>
      </c>
      <c r="C2866" s="61">
        <f>VLOOKUP(Tabla14[[#This Row],[id]],Tabla2[],'aux buscarv'!C$1,FALSE)</f>
        <v>31</v>
      </c>
      <c r="D2866" s="61">
        <f>VLOOKUP(Tabla14[[#This Row],[id]],Tabla2[],'aux buscarv'!D$1,FALSE)</f>
        <v>5</v>
      </c>
      <c r="E2866" s="61">
        <f>VLOOKUP(Tabla14[[#This Row],[id]],Tabla2[],'aux buscarv'!E$1,FALSE)</f>
        <v>2023</v>
      </c>
      <c r="F2866" s="61">
        <f>VLOOKUP(Tabla14[[#This Row],[id]],Tabla2[],'aux buscarv'!F$1,FALSE)</f>
        <v>23</v>
      </c>
      <c r="G2866" s="61" t="str">
        <f>VLOOKUP(Tabla14[[#This Row],[id]],Tabla2[],'aux buscarv'!G$1,FALSE)</f>
        <v>ESTAR</v>
      </c>
      <c r="H2866" s="61" t="str">
        <f>VLOOKUP(Tabla14[[#This Row],[id]],Tabla2[],'aux buscarv'!H$1,FALSE)</f>
        <v>BUENOS AIRES</v>
      </c>
      <c r="I2866" s="61">
        <f>VLOOKUP(Tabla14[[#This Row],[id]],Tabla2[],'aux buscarv'!I$1,FALSE)</f>
        <v>137</v>
      </c>
      <c r="J2866" s="61" t="str">
        <f>VLOOKUP(Tabla14[[#This Row],[id]],Tabla2[],'aux buscarv'!J$1,FALSE)</f>
        <v>MERLO</v>
      </c>
      <c r="K2866" s="61" t="str">
        <f>VLOOKUP(Tabla14[[#This Row],[id]],Tabla2[],'aux buscarv'!K$1,FALSE)</f>
        <v>PONTEVEDRA</v>
      </c>
      <c r="L2866" s="61">
        <f>VLOOKUP(Tabla14[[#This Row],[id]],Tabla2[],'aux buscarv'!L$1,FALSE)</f>
        <v>0</v>
      </c>
      <c r="M2866" s="61" t="str">
        <f>VLOOKUP(Tabla14[[#This Row],[id]],Tabla2[],'aux buscarv'!M$1,FALSE)</f>
        <v>M. JUAREZ CELMAN Y SENILLOSA</v>
      </c>
      <c r="N2866" s="62" t="str">
        <f>VLOOKUP(Tabla14[[#This Row],[id]],Tabla2[],'aux buscarv'!N$1,FALSE)</f>
        <v>https://maps.app.goo.gl/BW1ZfbHtBCVGvfT6A</v>
      </c>
      <c r="O2866" t="s">
        <v>109</v>
      </c>
      <c r="P2866" t="s">
        <v>113</v>
      </c>
      <c r="Q2866" t="s">
        <v>112</v>
      </c>
      <c r="R2866">
        <v>29</v>
      </c>
    </row>
    <row r="2867" spans="1:18" x14ac:dyDescent="0.25">
      <c r="A2867" t="s">
        <v>1481</v>
      </c>
      <c r="B2867" s="46">
        <f>VLOOKUP(Tabla14[[#This Row],[id]],Tabla2[],'aux buscarv'!B$1,FALSE)</f>
        <v>45077</v>
      </c>
      <c r="C2867" s="61">
        <f>VLOOKUP(Tabla14[[#This Row],[id]],Tabla2[],'aux buscarv'!C$1,FALSE)</f>
        <v>31</v>
      </c>
      <c r="D2867" s="61">
        <f>VLOOKUP(Tabla14[[#This Row],[id]],Tabla2[],'aux buscarv'!D$1,FALSE)</f>
        <v>5</v>
      </c>
      <c r="E2867" s="61">
        <f>VLOOKUP(Tabla14[[#This Row],[id]],Tabla2[],'aux buscarv'!E$1,FALSE)</f>
        <v>2023</v>
      </c>
      <c r="F2867" s="61">
        <f>VLOOKUP(Tabla14[[#This Row],[id]],Tabla2[],'aux buscarv'!F$1,FALSE)</f>
        <v>23</v>
      </c>
      <c r="G2867" s="61" t="str">
        <f>VLOOKUP(Tabla14[[#This Row],[id]],Tabla2[],'aux buscarv'!G$1,FALSE)</f>
        <v>ESTAR</v>
      </c>
      <c r="H2867" s="61" t="str">
        <f>VLOOKUP(Tabla14[[#This Row],[id]],Tabla2[],'aux buscarv'!H$1,FALSE)</f>
        <v>BUENOS AIRES</v>
      </c>
      <c r="I2867" s="61">
        <f>VLOOKUP(Tabla14[[#This Row],[id]],Tabla2[],'aux buscarv'!I$1,FALSE)</f>
        <v>137</v>
      </c>
      <c r="J2867" s="61" t="str">
        <f>VLOOKUP(Tabla14[[#This Row],[id]],Tabla2[],'aux buscarv'!J$1,FALSE)</f>
        <v>MERLO</v>
      </c>
      <c r="K2867" s="61" t="str">
        <f>VLOOKUP(Tabla14[[#This Row],[id]],Tabla2[],'aux buscarv'!K$1,FALSE)</f>
        <v>PONTEVEDRA</v>
      </c>
      <c r="L2867" s="61">
        <f>VLOOKUP(Tabla14[[#This Row],[id]],Tabla2[],'aux buscarv'!L$1,FALSE)</f>
        <v>0</v>
      </c>
      <c r="M2867" s="61" t="str">
        <f>VLOOKUP(Tabla14[[#This Row],[id]],Tabla2[],'aux buscarv'!M$1,FALSE)</f>
        <v>M. JUAREZ CELMAN Y SENILLOSA</v>
      </c>
      <c r="N2867" s="62" t="str">
        <f>VLOOKUP(Tabla14[[#This Row],[id]],Tabla2[],'aux buscarv'!N$1,FALSE)</f>
        <v>https://maps.app.goo.gl/BW1ZfbHtBCVGvfT6A</v>
      </c>
      <c r="O2867" t="s">
        <v>114</v>
      </c>
      <c r="P2867" t="s">
        <v>115</v>
      </c>
      <c r="Q2867" t="s">
        <v>111</v>
      </c>
      <c r="R2867">
        <v>17</v>
      </c>
    </row>
    <row r="2868" spans="1:18" x14ac:dyDescent="0.25">
      <c r="A2868" t="s">
        <v>1481</v>
      </c>
      <c r="B2868" s="46">
        <f>VLOOKUP(Tabla14[[#This Row],[id]],Tabla2[],'aux buscarv'!B$1,FALSE)</f>
        <v>45077</v>
      </c>
      <c r="C2868" s="61">
        <f>VLOOKUP(Tabla14[[#This Row],[id]],Tabla2[],'aux buscarv'!C$1,FALSE)</f>
        <v>31</v>
      </c>
      <c r="D2868" s="61">
        <f>VLOOKUP(Tabla14[[#This Row],[id]],Tabla2[],'aux buscarv'!D$1,FALSE)</f>
        <v>5</v>
      </c>
      <c r="E2868" s="61">
        <f>VLOOKUP(Tabla14[[#This Row],[id]],Tabla2[],'aux buscarv'!E$1,FALSE)</f>
        <v>2023</v>
      </c>
      <c r="F2868" s="61">
        <f>VLOOKUP(Tabla14[[#This Row],[id]],Tabla2[],'aux buscarv'!F$1,FALSE)</f>
        <v>23</v>
      </c>
      <c r="G2868" s="61" t="str">
        <f>VLOOKUP(Tabla14[[#This Row],[id]],Tabla2[],'aux buscarv'!G$1,FALSE)</f>
        <v>ESTAR</v>
      </c>
      <c r="H2868" s="61" t="str">
        <f>VLOOKUP(Tabla14[[#This Row],[id]],Tabla2[],'aux buscarv'!H$1,FALSE)</f>
        <v>BUENOS AIRES</v>
      </c>
      <c r="I2868" s="61">
        <f>VLOOKUP(Tabla14[[#This Row],[id]],Tabla2[],'aux buscarv'!I$1,FALSE)</f>
        <v>137</v>
      </c>
      <c r="J2868" s="61" t="str">
        <f>VLOOKUP(Tabla14[[#This Row],[id]],Tabla2[],'aux buscarv'!J$1,FALSE)</f>
        <v>MERLO</v>
      </c>
      <c r="K2868" s="61" t="str">
        <f>VLOOKUP(Tabla14[[#This Row],[id]],Tabla2[],'aux buscarv'!K$1,FALSE)</f>
        <v>PONTEVEDRA</v>
      </c>
      <c r="L2868" s="61">
        <f>VLOOKUP(Tabla14[[#This Row],[id]],Tabla2[],'aux buscarv'!L$1,FALSE)</f>
        <v>0</v>
      </c>
      <c r="M2868" s="61" t="str">
        <f>VLOOKUP(Tabla14[[#This Row],[id]],Tabla2[],'aux buscarv'!M$1,FALSE)</f>
        <v>M. JUAREZ CELMAN Y SENILLOSA</v>
      </c>
      <c r="N2868" s="62" t="str">
        <f>VLOOKUP(Tabla14[[#This Row],[id]],Tabla2[],'aux buscarv'!N$1,FALSE)</f>
        <v>https://maps.app.goo.gl/BW1ZfbHtBCVGvfT6A</v>
      </c>
      <c r="O2868" t="s">
        <v>114</v>
      </c>
      <c r="P2868" t="s">
        <v>123</v>
      </c>
      <c r="Q2868" t="s">
        <v>124</v>
      </c>
      <c r="R2868">
        <v>7</v>
      </c>
    </row>
    <row r="2869" spans="1:18" x14ac:dyDescent="0.25">
      <c r="A2869" t="s">
        <v>1481</v>
      </c>
      <c r="B2869" s="46">
        <f>VLOOKUP(Tabla14[[#This Row],[id]],Tabla2[],'aux buscarv'!B$1,FALSE)</f>
        <v>45077</v>
      </c>
      <c r="C2869" s="61">
        <f>VLOOKUP(Tabla14[[#This Row],[id]],Tabla2[],'aux buscarv'!C$1,FALSE)</f>
        <v>31</v>
      </c>
      <c r="D2869" s="61">
        <f>VLOOKUP(Tabla14[[#This Row],[id]],Tabla2[],'aux buscarv'!D$1,FALSE)</f>
        <v>5</v>
      </c>
      <c r="E2869" s="61">
        <f>VLOOKUP(Tabla14[[#This Row],[id]],Tabla2[],'aux buscarv'!E$1,FALSE)</f>
        <v>2023</v>
      </c>
      <c r="F2869" s="61">
        <f>VLOOKUP(Tabla14[[#This Row],[id]],Tabla2[],'aux buscarv'!F$1,FALSE)</f>
        <v>23</v>
      </c>
      <c r="G2869" s="61" t="str">
        <f>VLOOKUP(Tabla14[[#This Row],[id]],Tabla2[],'aux buscarv'!G$1,FALSE)</f>
        <v>ESTAR</v>
      </c>
      <c r="H2869" s="61" t="str">
        <f>VLOOKUP(Tabla14[[#This Row],[id]],Tabla2[],'aux buscarv'!H$1,FALSE)</f>
        <v>BUENOS AIRES</v>
      </c>
      <c r="I2869" s="61">
        <f>VLOOKUP(Tabla14[[#This Row],[id]],Tabla2[],'aux buscarv'!I$1,FALSE)</f>
        <v>137</v>
      </c>
      <c r="J2869" s="61" t="str">
        <f>VLOOKUP(Tabla14[[#This Row],[id]],Tabla2[],'aux buscarv'!J$1,FALSE)</f>
        <v>MERLO</v>
      </c>
      <c r="K2869" s="61" t="str">
        <f>VLOOKUP(Tabla14[[#This Row],[id]],Tabla2[],'aux buscarv'!K$1,FALSE)</f>
        <v>PONTEVEDRA</v>
      </c>
      <c r="L2869" s="61">
        <f>VLOOKUP(Tabla14[[#This Row],[id]],Tabla2[],'aux buscarv'!L$1,FALSE)</f>
        <v>0</v>
      </c>
      <c r="M2869" s="61" t="str">
        <f>VLOOKUP(Tabla14[[#This Row],[id]],Tabla2[],'aux buscarv'!M$1,FALSE)</f>
        <v>M. JUAREZ CELMAN Y SENILLOSA</v>
      </c>
      <c r="N2869" s="62" t="str">
        <f>VLOOKUP(Tabla14[[#This Row],[id]],Tabla2[],'aux buscarv'!N$1,FALSE)</f>
        <v>https://maps.app.goo.gl/BW1ZfbHtBCVGvfT6A</v>
      </c>
      <c r="O2869" t="s">
        <v>114</v>
      </c>
      <c r="P2869" t="s">
        <v>123</v>
      </c>
      <c r="Q2869" t="s">
        <v>111</v>
      </c>
      <c r="R2869">
        <v>72</v>
      </c>
    </row>
    <row r="2870" spans="1:18" x14ac:dyDescent="0.25">
      <c r="A2870" t="s">
        <v>1481</v>
      </c>
      <c r="B2870" s="46">
        <f>VLOOKUP(Tabla14[[#This Row],[id]],Tabla2[],'aux buscarv'!B$1,FALSE)</f>
        <v>45077</v>
      </c>
      <c r="C2870" s="61">
        <f>VLOOKUP(Tabla14[[#This Row],[id]],Tabla2[],'aux buscarv'!C$1,FALSE)</f>
        <v>31</v>
      </c>
      <c r="D2870" s="61">
        <f>VLOOKUP(Tabla14[[#This Row],[id]],Tabla2[],'aux buscarv'!D$1,FALSE)</f>
        <v>5</v>
      </c>
      <c r="E2870" s="61">
        <f>VLOOKUP(Tabla14[[#This Row],[id]],Tabla2[],'aux buscarv'!E$1,FALSE)</f>
        <v>2023</v>
      </c>
      <c r="F2870" s="61">
        <f>VLOOKUP(Tabla14[[#This Row],[id]],Tabla2[],'aux buscarv'!F$1,FALSE)</f>
        <v>23</v>
      </c>
      <c r="G2870" s="61" t="str">
        <f>VLOOKUP(Tabla14[[#This Row],[id]],Tabla2[],'aux buscarv'!G$1,FALSE)</f>
        <v>ESTAR</v>
      </c>
      <c r="H2870" s="61" t="str">
        <f>VLOOKUP(Tabla14[[#This Row],[id]],Tabla2[],'aux buscarv'!H$1,FALSE)</f>
        <v>BUENOS AIRES</v>
      </c>
      <c r="I2870" s="61">
        <f>VLOOKUP(Tabla14[[#This Row],[id]],Tabla2[],'aux buscarv'!I$1,FALSE)</f>
        <v>137</v>
      </c>
      <c r="J2870" s="61" t="str">
        <f>VLOOKUP(Tabla14[[#This Row],[id]],Tabla2[],'aux buscarv'!J$1,FALSE)</f>
        <v>MERLO</v>
      </c>
      <c r="K2870" s="61" t="str">
        <f>VLOOKUP(Tabla14[[#This Row],[id]],Tabla2[],'aux buscarv'!K$1,FALSE)</f>
        <v>PONTEVEDRA</v>
      </c>
      <c r="L2870" s="61">
        <f>VLOOKUP(Tabla14[[#This Row],[id]],Tabla2[],'aux buscarv'!L$1,FALSE)</f>
        <v>0</v>
      </c>
      <c r="M2870" s="61" t="str">
        <f>VLOOKUP(Tabla14[[#This Row],[id]],Tabla2[],'aux buscarv'!M$1,FALSE)</f>
        <v>M. JUAREZ CELMAN Y SENILLOSA</v>
      </c>
      <c r="N2870" s="62" t="str">
        <f>VLOOKUP(Tabla14[[#This Row],[id]],Tabla2[],'aux buscarv'!N$1,FALSE)</f>
        <v>https://maps.app.goo.gl/BW1ZfbHtBCVGvfT6A</v>
      </c>
      <c r="O2870" t="s">
        <v>129</v>
      </c>
      <c r="P2870" t="s">
        <v>1022</v>
      </c>
      <c r="Q2870" t="s">
        <v>111</v>
      </c>
      <c r="R2870">
        <v>19</v>
      </c>
    </row>
    <row r="2871" spans="1:18" x14ac:dyDescent="0.25">
      <c r="A2871" t="s">
        <v>1481</v>
      </c>
      <c r="B2871" s="46">
        <f>VLOOKUP(Tabla14[[#This Row],[id]],Tabla2[],'aux buscarv'!B$1,FALSE)</f>
        <v>45077</v>
      </c>
      <c r="C2871" s="61">
        <f>VLOOKUP(Tabla14[[#This Row],[id]],Tabla2[],'aux buscarv'!C$1,FALSE)</f>
        <v>31</v>
      </c>
      <c r="D2871" s="61">
        <f>VLOOKUP(Tabla14[[#This Row],[id]],Tabla2[],'aux buscarv'!D$1,FALSE)</f>
        <v>5</v>
      </c>
      <c r="E2871" s="61">
        <f>VLOOKUP(Tabla14[[#This Row],[id]],Tabla2[],'aux buscarv'!E$1,FALSE)</f>
        <v>2023</v>
      </c>
      <c r="F2871" s="61">
        <f>VLOOKUP(Tabla14[[#This Row],[id]],Tabla2[],'aux buscarv'!F$1,FALSE)</f>
        <v>23</v>
      </c>
      <c r="G2871" s="61" t="str">
        <f>VLOOKUP(Tabla14[[#This Row],[id]],Tabla2[],'aux buscarv'!G$1,FALSE)</f>
        <v>ESTAR</v>
      </c>
      <c r="H2871" s="61" t="str">
        <f>VLOOKUP(Tabla14[[#This Row],[id]],Tabla2[],'aux buscarv'!H$1,FALSE)</f>
        <v>BUENOS AIRES</v>
      </c>
      <c r="I2871" s="61">
        <f>VLOOKUP(Tabla14[[#This Row],[id]],Tabla2[],'aux buscarv'!I$1,FALSE)</f>
        <v>137</v>
      </c>
      <c r="J2871" s="61" t="str">
        <f>VLOOKUP(Tabla14[[#This Row],[id]],Tabla2[],'aux buscarv'!J$1,FALSE)</f>
        <v>MERLO</v>
      </c>
      <c r="K2871" s="61" t="str">
        <f>VLOOKUP(Tabla14[[#This Row],[id]],Tabla2[],'aux buscarv'!K$1,FALSE)</f>
        <v>PONTEVEDRA</v>
      </c>
      <c r="L2871" s="61">
        <f>VLOOKUP(Tabla14[[#This Row],[id]],Tabla2[],'aux buscarv'!L$1,FALSE)</f>
        <v>0</v>
      </c>
      <c r="M2871" s="61" t="str">
        <f>VLOOKUP(Tabla14[[#This Row],[id]],Tabla2[],'aux buscarv'!M$1,FALSE)</f>
        <v>M. JUAREZ CELMAN Y SENILLOSA</v>
      </c>
      <c r="N2871" s="62" t="str">
        <f>VLOOKUP(Tabla14[[#This Row],[id]],Tabla2[],'aux buscarv'!N$1,FALSE)</f>
        <v>https://maps.app.goo.gl/BW1ZfbHtBCVGvfT6A</v>
      </c>
      <c r="O2871" t="s">
        <v>129</v>
      </c>
      <c r="P2871" t="s">
        <v>1022</v>
      </c>
      <c r="Q2871" t="s">
        <v>131</v>
      </c>
      <c r="R2871">
        <v>2</v>
      </c>
    </row>
    <row r="2872" spans="1:18" x14ac:dyDescent="0.25">
      <c r="A2872" t="s">
        <v>1481</v>
      </c>
      <c r="B2872" s="46">
        <f>VLOOKUP(Tabla14[[#This Row],[id]],Tabla2[],'aux buscarv'!B$1,FALSE)</f>
        <v>45077</v>
      </c>
      <c r="C2872" s="61">
        <f>VLOOKUP(Tabla14[[#This Row],[id]],Tabla2[],'aux buscarv'!C$1,FALSE)</f>
        <v>31</v>
      </c>
      <c r="D2872" s="61">
        <f>VLOOKUP(Tabla14[[#This Row],[id]],Tabla2[],'aux buscarv'!D$1,FALSE)</f>
        <v>5</v>
      </c>
      <c r="E2872" s="61">
        <f>VLOOKUP(Tabla14[[#This Row],[id]],Tabla2[],'aux buscarv'!E$1,FALSE)</f>
        <v>2023</v>
      </c>
      <c r="F2872" s="61">
        <f>VLOOKUP(Tabla14[[#This Row],[id]],Tabla2[],'aux buscarv'!F$1,FALSE)</f>
        <v>23</v>
      </c>
      <c r="G2872" s="61" t="str">
        <f>VLOOKUP(Tabla14[[#This Row],[id]],Tabla2[],'aux buscarv'!G$1,FALSE)</f>
        <v>ESTAR</v>
      </c>
      <c r="H2872" s="61" t="str">
        <f>VLOOKUP(Tabla14[[#This Row],[id]],Tabla2[],'aux buscarv'!H$1,FALSE)</f>
        <v>BUENOS AIRES</v>
      </c>
      <c r="I2872" s="61">
        <f>VLOOKUP(Tabla14[[#This Row],[id]],Tabla2[],'aux buscarv'!I$1,FALSE)</f>
        <v>137</v>
      </c>
      <c r="J2872" s="61" t="str">
        <f>VLOOKUP(Tabla14[[#This Row],[id]],Tabla2[],'aux buscarv'!J$1,FALSE)</f>
        <v>MERLO</v>
      </c>
      <c r="K2872" s="61" t="str">
        <f>VLOOKUP(Tabla14[[#This Row],[id]],Tabla2[],'aux buscarv'!K$1,FALSE)</f>
        <v>PONTEVEDRA</v>
      </c>
      <c r="L2872" s="61">
        <f>VLOOKUP(Tabla14[[#This Row],[id]],Tabla2[],'aux buscarv'!L$1,FALSE)</f>
        <v>0</v>
      </c>
      <c r="M2872" s="61" t="str">
        <f>VLOOKUP(Tabla14[[#This Row],[id]],Tabla2[],'aux buscarv'!M$1,FALSE)</f>
        <v>M. JUAREZ CELMAN Y SENILLOSA</v>
      </c>
      <c r="N2872" s="62" t="str">
        <f>VLOOKUP(Tabla14[[#This Row],[id]],Tabla2[],'aux buscarv'!N$1,FALSE)</f>
        <v>https://maps.app.goo.gl/BW1ZfbHtBCVGvfT6A</v>
      </c>
      <c r="O2872" t="s">
        <v>129</v>
      </c>
      <c r="P2872" t="s">
        <v>1022</v>
      </c>
      <c r="Q2872" t="s">
        <v>132</v>
      </c>
      <c r="R2872">
        <v>11</v>
      </c>
    </row>
    <row r="2873" spans="1:18" x14ac:dyDescent="0.25">
      <c r="A2873" t="s">
        <v>1481</v>
      </c>
      <c r="B2873" s="46">
        <f>VLOOKUP(Tabla14[[#This Row],[id]],Tabla2[],'aux buscarv'!B$1,FALSE)</f>
        <v>45077</v>
      </c>
      <c r="C2873" s="61">
        <f>VLOOKUP(Tabla14[[#This Row],[id]],Tabla2[],'aux buscarv'!C$1,FALSE)</f>
        <v>31</v>
      </c>
      <c r="D2873" s="61">
        <f>VLOOKUP(Tabla14[[#This Row],[id]],Tabla2[],'aux buscarv'!D$1,FALSE)</f>
        <v>5</v>
      </c>
      <c r="E2873" s="61">
        <f>VLOOKUP(Tabla14[[#This Row],[id]],Tabla2[],'aux buscarv'!E$1,FALSE)</f>
        <v>2023</v>
      </c>
      <c r="F2873" s="61">
        <f>VLOOKUP(Tabla14[[#This Row],[id]],Tabla2[],'aux buscarv'!F$1,FALSE)</f>
        <v>23</v>
      </c>
      <c r="G2873" s="61" t="str">
        <f>VLOOKUP(Tabla14[[#This Row],[id]],Tabla2[],'aux buscarv'!G$1,FALSE)</f>
        <v>ESTAR</v>
      </c>
      <c r="H2873" s="61" t="str">
        <f>VLOOKUP(Tabla14[[#This Row],[id]],Tabla2[],'aux buscarv'!H$1,FALSE)</f>
        <v>BUENOS AIRES</v>
      </c>
      <c r="I2873" s="61">
        <f>VLOOKUP(Tabla14[[#This Row],[id]],Tabla2[],'aux buscarv'!I$1,FALSE)</f>
        <v>137</v>
      </c>
      <c r="J2873" s="61" t="str">
        <f>VLOOKUP(Tabla14[[#This Row],[id]],Tabla2[],'aux buscarv'!J$1,FALSE)</f>
        <v>MERLO</v>
      </c>
      <c r="K2873" s="61" t="str">
        <f>VLOOKUP(Tabla14[[#This Row],[id]],Tabla2[],'aux buscarv'!K$1,FALSE)</f>
        <v>PONTEVEDRA</v>
      </c>
      <c r="L2873" s="61">
        <f>VLOOKUP(Tabla14[[#This Row],[id]],Tabla2[],'aux buscarv'!L$1,FALSE)</f>
        <v>0</v>
      </c>
      <c r="M2873" s="61" t="str">
        <f>VLOOKUP(Tabla14[[#This Row],[id]],Tabla2[],'aux buscarv'!M$1,FALSE)</f>
        <v>M. JUAREZ CELMAN Y SENILLOSA</v>
      </c>
      <c r="N2873" s="62" t="str">
        <f>VLOOKUP(Tabla14[[#This Row],[id]],Tabla2[],'aux buscarv'!N$1,FALSE)</f>
        <v>https://maps.app.goo.gl/BW1ZfbHtBCVGvfT6A</v>
      </c>
      <c r="O2873" t="s">
        <v>129</v>
      </c>
      <c r="P2873" t="s">
        <v>1022</v>
      </c>
      <c r="Q2873" t="s">
        <v>133</v>
      </c>
      <c r="R2873">
        <v>5</v>
      </c>
    </row>
    <row r="2874" spans="1:18" x14ac:dyDescent="0.25">
      <c r="A2874" t="s">
        <v>1481</v>
      </c>
      <c r="B2874" s="46">
        <f>VLOOKUP(Tabla14[[#This Row],[id]],Tabla2[],'aux buscarv'!B$1,FALSE)</f>
        <v>45077</v>
      </c>
      <c r="C2874" s="61">
        <f>VLOOKUP(Tabla14[[#This Row],[id]],Tabla2[],'aux buscarv'!C$1,FALSE)</f>
        <v>31</v>
      </c>
      <c r="D2874" s="61">
        <f>VLOOKUP(Tabla14[[#This Row],[id]],Tabla2[],'aux buscarv'!D$1,FALSE)</f>
        <v>5</v>
      </c>
      <c r="E2874" s="61">
        <f>VLOOKUP(Tabla14[[#This Row],[id]],Tabla2[],'aux buscarv'!E$1,FALSE)</f>
        <v>2023</v>
      </c>
      <c r="F2874" s="61">
        <f>VLOOKUP(Tabla14[[#This Row],[id]],Tabla2[],'aux buscarv'!F$1,FALSE)</f>
        <v>23</v>
      </c>
      <c r="G2874" s="61" t="str">
        <f>VLOOKUP(Tabla14[[#This Row],[id]],Tabla2[],'aux buscarv'!G$1,FALSE)</f>
        <v>ESTAR</v>
      </c>
      <c r="H2874" s="61" t="str">
        <f>VLOOKUP(Tabla14[[#This Row],[id]],Tabla2[],'aux buscarv'!H$1,FALSE)</f>
        <v>BUENOS AIRES</v>
      </c>
      <c r="I2874" s="61">
        <f>VLOOKUP(Tabla14[[#This Row],[id]],Tabla2[],'aux buscarv'!I$1,FALSE)</f>
        <v>137</v>
      </c>
      <c r="J2874" s="61" t="str">
        <f>VLOOKUP(Tabla14[[#This Row],[id]],Tabla2[],'aux buscarv'!J$1,FALSE)</f>
        <v>MERLO</v>
      </c>
      <c r="K2874" s="61" t="str">
        <f>VLOOKUP(Tabla14[[#This Row],[id]],Tabla2[],'aux buscarv'!K$1,FALSE)</f>
        <v>PONTEVEDRA</v>
      </c>
      <c r="L2874" s="61">
        <f>VLOOKUP(Tabla14[[#This Row],[id]],Tabla2[],'aux buscarv'!L$1,FALSE)</f>
        <v>0</v>
      </c>
      <c r="M2874" s="61" t="str">
        <f>VLOOKUP(Tabla14[[#This Row],[id]],Tabla2[],'aux buscarv'!M$1,FALSE)</f>
        <v>M. JUAREZ CELMAN Y SENILLOSA</v>
      </c>
      <c r="N2874" s="62" t="str">
        <f>VLOOKUP(Tabla14[[#This Row],[id]],Tabla2[],'aux buscarv'!N$1,FALSE)</f>
        <v>https://maps.app.goo.gl/BW1ZfbHtBCVGvfT6A</v>
      </c>
      <c r="O2874" t="s">
        <v>129</v>
      </c>
      <c r="P2874" t="s">
        <v>1022</v>
      </c>
      <c r="Q2874" t="s">
        <v>134</v>
      </c>
      <c r="R2874">
        <v>3</v>
      </c>
    </row>
    <row r="2875" spans="1:18" x14ac:dyDescent="0.25">
      <c r="A2875" t="s">
        <v>1481</v>
      </c>
      <c r="B2875" s="46">
        <f>VLOOKUP(Tabla14[[#This Row],[id]],Tabla2[],'aux buscarv'!B$1,FALSE)</f>
        <v>45077</v>
      </c>
      <c r="C2875" s="61">
        <f>VLOOKUP(Tabla14[[#This Row],[id]],Tabla2[],'aux buscarv'!C$1,FALSE)</f>
        <v>31</v>
      </c>
      <c r="D2875" s="61">
        <f>VLOOKUP(Tabla14[[#This Row],[id]],Tabla2[],'aux buscarv'!D$1,FALSE)</f>
        <v>5</v>
      </c>
      <c r="E2875" s="61">
        <f>VLOOKUP(Tabla14[[#This Row],[id]],Tabla2[],'aux buscarv'!E$1,FALSE)</f>
        <v>2023</v>
      </c>
      <c r="F2875" s="61">
        <f>VLOOKUP(Tabla14[[#This Row],[id]],Tabla2[],'aux buscarv'!F$1,FALSE)</f>
        <v>23</v>
      </c>
      <c r="G2875" s="61" t="str">
        <f>VLOOKUP(Tabla14[[#This Row],[id]],Tabla2[],'aux buscarv'!G$1,FALSE)</f>
        <v>ESTAR</v>
      </c>
      <c r="H2875" s="61" t="str">
        <f>VLOOKUP(Tabla14[[#This Row],[id]],Tabla2[],'aux buscarv'!H$1,FALSE)</f>
        <v>BUENOS AIRES</v>
      </c>
      <c r="I2875" s="61">
        <f>VLOOKUP(Tabla14[[#This Row],[id]],Tabla2[],'aux buscarv'!I$1,FALSE)</f>
        <v>137</v>
      </c>
      <c r="J2875" s="61" t="str">
        <f>VLOOKUP(Tabla14[[#This Row],[id]],Tabla2[],'aux buscarv'!J$1,FALSE)</f>
        <v>MERLO</v>
      </c>
      <c r="K2875" s="61" t="str">
        <f>VLOOKUP(Tabla14[[#This Row],[id]],Tabla2[],'aux buscarv'!K$1,FALSE)</f>
        <v>PONTEVEDRA</v>
      </c>
      <c r="L2875" s="61">
        <f>VLOOKUP(Tabla14[[#This Row],[id]],Tabla2[],'aux buscarv'!L$1,FALSE)</f>
        <v>0</v>
      </c>
      <c r="M2875" s="61" t="str">
        <f>VLOOKUP(Tabla14[[#This Row],[id]],Tabla2[],'aux buscarv'!M$1,FALSE)</f>
        <v>M. JUAREZ CELMAN Y SENILLOSA</v>
      </c>
      <c r="N2875" s="62" t="str">
        <f>VLOOKUP(Tabla14[[#This Row],[id]],Tabla2[],'aux buscarv'!N$1,FALSE)</f>
        <v>https://maps.app.goo.gl/BW1ZfbHtBCVGvfT6A</v>
      </c>
      <c r="O2875" t="s">
        <v>129</v>
      </c>
      <c r="P2875" t="s">
        <v>1024</v>
      </c>
      <c r="Q2875" t="s">
        <v>111</v>
      </c>
      <c r="R2875">
        <v>67</v>
      </c>
    </row>
    <row r="2876" spans="1:18" x14ac:dyDescent="0.25">
      <c r="A2876" t="s">
        <v>1481</v>
      </c>
      <c r="B2876" s="46">
        <f>VLOOKUP(Tabla14[[#This Row],[id]],Tabla2[],'aux buscarv'!B$1,FALSE)</f>
        <v>45077</v>
      </c>
      <c r="C2876" s="61">
        <f>VLOOKUP(Tabla14[[#This Row],[id]],Tabla2[],'aux buscarv'!C$1,FALSE)</f>
        <v>31</v>
      </c>
      <c r="D2876" s="61">
        <f>VLOOKUP(Tabla14[[#This Row],[id]],Tabla2[],'aux buscarv'!D$1,FALSE)</f>
        <v>5</v>
      </c>
      <c r="E2876" s="61">
        <f>VLOOKUP(Tabla14[[#This Row],[id]],Tabla2[],'aux buscarv'!E$1,FALSE)</f>
        <v>2023</v>
      </c>
      <c r="F2876" s="61">
        <f>VLOOKUP(Tabla14[[#This Row],[id]],Tabla2[],'aux buscarv'!F$1,FALSE)</f>
        <v>23</v>
      </c>
      <c r="G2876" s="61" t="str">
        <f>VLOOKUP(Tabla14[[#This Row],[id]],Tabla2[],'aux buscarv'!G$1,FALSE)</f>
        <v>ESTAR</v>
      </c>
      <c r="H2876" s="61" t="str">
        <f>VLOOKUP(Tabla14[[#This Row],[id]],Tabla2[],'aux buscarv'!H$1,FALSE)</f>
        <v>BUENOS AIRES</v>
      </c>
      <c r="I2876" s="61">
        <f>VLOOKUP(Tabla14[[#This Row],[id]],Tabla2[],'aux buscarv'!I$1,FALSE)</f>
        <v>137</v>
      </c>
      <c r="J2876" s="61" t="str">
        <f>VLOOKUP(Tabla14[[#This Row],[id]],Tabla2[],'aux buscarv'!J$1,FALSE)</f>
        <v>MERLO</v>
      </c>
      <c r="K2876" s="61" t="str">
        <f>VLOOKUP(Tabla14[[#This Row],[id]],Tabla2[],'aux buscarv'!K$1,FALSE)</f>
        <v>PONTEVEDRA</v>
      </c>
      <c r="L2876" s="61">
        <f>VLOOKUP(Tabla14[[#This Row],[id]],Tabla2[],'aux buscarv'!L$1,FALSE)</f>
        <v>0</v>
      </c>
      <c r="M2876" s="61" t="str">
        <f>VLOOKUP(Tabla14[[#This Row],[id]],Tabla2[],'aux buscarv'!M$1,FALSE)</f>
        <v>M. JUAREZ CELMAN Y SENILLOSA</v>
      </c>
      <c r="N2876" s="62" t="str">
        <f>VLOOKUP(Tabla14[[#This Row],[id]],Tabla2[],'aux buscarv'!N$1,FALSE)</f>
        <v>https://maps.app.goo.gl/BW1ZfbHtBCVGvfT6A</v>
      </c>
      <c r="O2876" t="s">
        <v>129</v>
      </c>
      <c r="P2876" t="s">
        <v>1024</v>
      </c>
      <c r="Q2876" t="s">
        <v>132</v>
      </c>
      <c r="R2876">
        <v>51</v>
      </c>
    </row>
    <row r="2877" spans="1:18" x14ac:dyDescent="0.25">
      <c r="A2877" t="s">
        <v>1481</v>
      </c>
      <c r="B2877" s="46">
        <f>VLOOKUP(Tabla14[[#This Row],[id]],Tabla2[],'aux buscarv'!B$1,FALSE)</f>
        <v>45077</v>
      </c>
      <c r="C2877" s="61">
        <f>VLOOKUP(Tabla14[[#This Row],[id]],Tabla2[],'aux buscarv'!C$1,FALSE)</f>
        <v>31</v>
      </c>
      <c r="D2877" s="61">
        <f>VLOOKUP(Tabla14[[#This Row],[id]],Tabla2[],'aux buscarv'!D$1,FALSE)</f>
        <v>5</v>
      </c>
      <c r="E2877" s="61">
        <f>VLOOKUP(Tabla14[[#This Row],[id]],Tabla2[],'aux buscarv'!E$1,FALSE)</f>
        <v>2023</v>
      </c>
      <c r="F2877" s="61">
        <f>VLOOKUP(Tabla14[[#This Row],[id]],Tabla2[],'aux buscarv'!F$1,FALSE)</f>
        <v>23</v>
      </c>
      <c r="G2877" s="61" t="str">
        <f>VLOOKUP(Tabla14[[#This Row],[id]],Tabla2[],'aux buscarv'!G$1,FALSE)</f>
        <v>ESTAR</v>
      </c>
      <c r="H2877" s="61" t="str">
        <f>VLOOKUP(Tabla14[[#This Row],[id]],Tabla2[],'aux buscarv'!H$1,FALSE)</f>
        <v>BUENOS AIRES</v>
      </c>
      <c r="I2877" s="61">
        <f>VLOOKUP(Tabla14[[#This Row],[id]],Tabla2[],'aux buscarv'!I$1,FALSE)</f>
        <v>137</v>
      </c>
      <c r="J2877" s="61" t="str">
        <f>VLOOKUP(Tabla14[[#This Row],[id]],Tabla2[],'aux buscarv'!J$1,FALSE)</f>
        <v>MERLO</v>
      </c>
      <c r="K2877" s="61" t="str">
        <f>VLOOKUP(Tabla14[[#This Row],[id]],Tabla2[],'aux buscarv'!K$1,FALSE)</f>
        <v>PONTEVEDRA</v>
      </c>
      <c r="L2877" s="61">
        <f>VLOOKUP(Tabla14[[#This Row],[id]],Tabla2[],'aux buscarv'!L$1,FALSE)</f>
        <v>0</v>
      </c>
      <c r="M2877" s="61" t="str">
        <f>VLOOKUP(Tabla14[[#This Row],[id]],Tabla2[],'aux buscarv'!M$1,FALSE)</f>
        <v>M. JUAREZ CELMAN Y SENILLOSA</v>
      </c>
      <c r="N2877" s="62" t="str">
        <f>VLOOKUP(Tabla14[[#This Row],[id]],Tabla2[],'aux buscarv'!N$1,FALSE)</f>
        <v>https://maps.app.goo.gl/BW1ZfbHtBCVGvfT6A</v>
      </c>
      <c r="O2877" t="s">
        <v>129</v>
      </c>
      <c r="P2877" t="s">
        <v>1024</v>
      </c>
      <c r="Q2877" t="s">
        <v>136</v>
      </c>
      <c r="R2877">
        <v>15</v>
      </c>
    </row>
    <row r="2878" spans="1:18" x14ac:dyDescent="0.25">
      <c r="A2878" t="s">
        <v>1481</v>
      </c>
      <c r="B2878" s="46">
        <f>VLOOKUP(Tabla14[[#This Row],[id]],Tabla2[],'aux buscarv'!B$1,FALSE)</f>
        <v>45077</v>
      </c>
      <c r="C2878" s="61">
        <f>VLOOKUP(Tabla14[[#This Row],[id]],Tabla2[],'aux buscarv'!C$1,FALSE)</f>
        <v>31</v>
      </c>
      <c r="D2878" s="61">
        <f>VLOOKUP(Tabla14[[#This Row],[id]],Tabla2[],'aux buscarv'!D$1,FALSE)</f>
        <v>5</v>
      </c>
      <c r="E2878" s="61">
        <f>VLOOKUP(Tabla14[[#This Row],[id]],Tabla2[],'aux buscarv'!E$1,FALSE)</f>
        <v>2023</v>
      </c>
      <c r="F2878" s="61">
        <f>VLOOKUP(Tabla14[[#This Row],[id]],Tabla2[],'aux buscarv'!F$1,FALSE)</f>
        <v>23</v>
      </c>
      <c r="G2878" s="61" t="str">
        <f>VLOOKUP(Tabla14[[#This Row],[id]],Tabla2[],'aux buscarv'!G$1,FALSE)</f>
        <v>ESTAR</v>
      </c>
      <c r="H2878" s="61" t="str">
        <f>VLOOKUP(Tabla14[[#This Row],[id]],Tabla2[],'aux buscarv'!H$1,FALSE)</f>
        <v>BUENOS AIRES</v>
      </c>
      <c r="I2878" s="61">
        <f>VLOOKUP(Tabla14[[#This Row],[id]],Tabla2[],'aux buscarv'!I$1,FALSE)</f>
        <v>137</v>
      </c>
      <c r="J2878" s="61" t="str">
        <f>VLOOKUP(Tabla14[[#This Row],[id]],Tabla2[],'aux buscarv'!J$1,FALSE)</f>
        <v>MERLO</v>
      </c>
      <c r="K2878" s="61" t="str">
        <f>VLOOKUP(Tabla14[[#This Row],[id]],Tabla2[],'aux buscarv'!K$1,FALSE)</f>
        <v>PONTEVEDRA</v>
      </c>
      <c r="L2878" s="61">
        <f>VLOOKUP(Tabla14[[#This Row],[id]],Tabla2[],'aux buscarv'!L$1,FALSE)</f>
        <v>0</v>
      </c>
      <c r="M2878" s="61" t="str">
        <f>VLOOKUP(Tabla14[[#This Row],[id]],Tabla2[],'aux buscarv'!M$1,FALSE)</f>
        <v>M. JUAREZ CELMAN Y SENILLOSA</v>
      </c>
      <c r="N2878" s="62" t="str">
        <f>VLOOKUP(Tabla14[[#This Row],[id]],Tabla2[],'aux buscarv'!N$1,FALSE)</f>
        <v>https://maps.app.goo.gl/BW1ZfbHtBCVGvfT6A</v>
      </c>
      <c r="O2878" t="s">
        <v>129</v>
      </c>
      <c r="P2878" t="s">
        <v>1024</v>
      </c>
      <c r="Q2878" t="s">
        <v>121</v>
      </c>
      <c r="R2878">
        <v>10</v>
      </c>
    </row>
    <row r="2879" spans="1:18" x14ac:dyDescent="0.25">
      <c r="A2879" t="s">
        <v>1481</v>
      </c>
      <c r="B2879" s="46">
        <f>VLOOKUP(Tabla14[[#This Row],[id]],Tabla2[],'aux buscarv'!B$1,FALSE)</f>
        <v>45077</v>
      </c>
      <c r="C2879" s="61">
        <f>VLOOKUP(Tabla14[[#This Row],[id]],Tabla2[],'aux buscarv'!C$1,FALSE)</f>
        <v>31</v>
      </c>
      <c r="D2879" s="61">
        <f>VLOOKUP(Tabla14[[#This Row],[id]],Tabla2[],'aux buscarv'!D$1,FALSE)</f>
        <v>5</v>
      </c>
      <c r="E2879" s="61">
        <f>VLOOKUP(Tabla14[[#This Row],[id]],Tabla2[],'aux buscarv'!E$1,FALSE)</f>
        <v>2023</v>
      </c>
      <c r="F2879" s="61">
        <f>VLOOKUP(Tabla14[[#This Row],[id]],Tabla2[],'aux buscarv'!F$1,FALSE)</f>
        <v>23</v>
      </c>
      <c r="G2879" s="61" t="str">
        <f>VLOOKUP(Tabla14[[#This Row],[id]],Tabla2[],'aux buscarv'!G$1,FALSE)</f>
        <v>ESTAR</v>
      </c>
      <c r="H2879" s="61" t="str">
        <f>VLOOKUP(Tabla14[[#This Row],[id]],Tabla2[],'aux buscarv'!H$1,FALSE)</f>
        <v>BUENOS AIRES</v>
      </c>
      <c r="I2879" s="61">
        <f>VLOOKUP(Tabla14[[#This Row],[id]],Tabla2[],'aux buscarv'!I$1,FALSE)</f>
        <v>137</v>
      </c>
      <c r="J2879" s="61" t="str">
        <f>VLOOKUP(Tabla14[[#This Row],[id]],Tabla2[],'aux buscarv'!J$1,FALSE)</f>
        <v>MERLO</v>
      </c>
      <c r="K2879" s="61" t="str">
        <f>VLOOKUP(Tabla14[[#This Row],[id]],Tabla2[],'aux buscarv'!K$1,FALSE)</f>
        <v>PONTEVEDRA</v>
      </c>
      <c r="L2879" s="61">
        <f>VLOOKUP(Tabla14[[#This Row],[id]],Tabla2[],'aux buscarv'!L$1,FALSE)</f>
        <v>0</v>
      </c>
      <c r="M2879" s="61" t="str">
        <f>VLOOKUP(Tabla14[[#This Row],[id]],Tabla2[],'aux buscarv'!M$1,FALSE)</f>
        <v>M. JUAREZ CELMAN Y SENILLOSA</v>
      </c>
      <c r="N2879" s="62" t="str">
        <f>VLOOKUP(Tabla14[[#This Row],[id]],Tabla2[],'aux buscarv'!N$1,FALSE)</f>
        <v>https://maps.app.goo.gl/BW1ZfbHtBCVGvfT6A</v>
      </c>
      <c r="O2879" t="s">
        <v>129</v>
      </c>
      <c r="P2879" t="s">
        <v>137</v>
      </c>
      <c r="Q2879" t="s">
        <v>111</v>
      </c>
      <c r="R2879">
        <v>19</v>
      </c>
    </row>
    <row r="2880" spans="1:18" x14ac:dyDescent="0.25">
      <c r="A2880" t="s">
        <v>1481</v>
      </c>
      <c r="B2880" s="46">
        <f>VLOOKUP(Tabla14[[#This Row],[id]],Tabla2[],'aux buscarv'!B$1,FALSE)</f>
        <v>45077</v>
      </c>
      <c r="C2880" s="61">
        <f>VLOOKUP(Tabla14[[#This Row],[id]],Tabla2[],'aux buscarv'!C$1,FALSE)</f>
        <v>31</v>
      </c>
      <c r="D2880" s="61">
        <f>VLOOKUP(Tabla14[[#This Row],[id]],Tabla2[],'aux buscarv'!D$1,FALSE)</f>
        <v>5</v>
      </c>
      <c r="E2880" s="61">
        <f>VLOOKUP(Tabla14[[#This Row],[id]],Tabla2[],'aux buscarv'!E$1,FALSE)</f>
        <v>2023</v>
      </c>
      <c r="F2880" s="61">
        <f>VLOOKUP(Tabla14[[#This Row],[id]],Tabla2[],'aux buscarv'!F$1,FALSE)</f>
        <v>23</v>
      </c>
      <c r="G2880" s="61" t="str">
        <f>VLOOKUP(Tabla14[[#This Row],[id]],Tabla2[],'aux buscarv'!G$1,FALSE)</f>
        <v>ESTAR</v>
      </c>
      <c r="H2880" s="61" t="str">
        <f>VLOOKUP(Tabla14[[#This Row],[id]],Tabla2[],'aux buscarv'!H$1,FALSE)</f>
        <v>BUENOS AIRES</v>
      </c>
      <c r="I2880" s="61">
        <f>VLOOKUP(Tabla14[[#This Row],[id]],Tabla2[],'aux buscarv'!I$1,FALSE)</f>
        <v>137</v>
      </c>
      <c r="J2880" s="61" t="str">
        <f>VLOOKUP(Tabla14[[#This Row],[id]],Tabla2[],'aux buscarv'!J$1,FALSE)</f>
        <v>MERLO</v>
      </c>
      <c r="K2880" s="61" t="str">
        <f>VLOOKUP(Tabla14[[#This Row],[id]],Tabla2[],'aux buscarv'!K$1,FALSE)</f>
        <v>PONTEVEDRA</v>
      </c>
      <c r="L2880" s="61">
        <f>VLOOKUP(Tabla14[[#This Row],[id]],Tabla2[],'aux buscarv'!L$1,FALSE)</f>
        <v>0</v>
      </c>
      <c r="M2880" s="61" t="str">
        <f>VLOOKUP(Tabla14[[#This Row],[id]],Tabla2[],'aux buscarv'!M$1,FALSE)</f>
        <v>M. JUAREZ CELMAN Y SENILLOSA</v>
      </c>
      <c r="N2880" s="62" t="str">
        <f>VLOOKUP(Tabla14[[#This Row],[id]],Tabla2[],'aux buscarv'!N$1,FALSE)</f>
        <v>https://maps.app.goo.gl/BW1ZfbHtBCVGvfT6A</v>
      </c>
      <c r="O2880" t="s">
        <v>129</v>
      </c>
      <c r="P2880" t="s">
        <v>137</v>
      </c>
      <c r="Q2880" t="s">
        <v>138</v>
      </c>
      <c r="R2880">
        <v>18</v>
      </c>
    </row>
    <row r="2881" spans="1:18" x14ac:dyDescent="0.25">
      <c r="A2881" t="s">
        <v>1481</v>
      </c>
      <c r="B2881" s="46">
        <f>VLOOKUP(Tabla14[[#This Row],[id]],Tabla2[],'aux buscarv'!B$1,FALSE)</f>
        <v>45077</v>
      </c>
      <c r="C2881" s="61">
        <f>VLOOKUP(Tabla14[[#This Row],[id]],Tabla2[],'aux buscarv'!C$1,FALSE)</f>
        <v>31</v>
      </c>
      <c r="D2881" s="61">
        <f>VLOOKUP(Tabla14[[#This Row],[id]],Tabla2[],'aux buscarv'!D$1,FALSE)</f>
        <v>5</v>
      </c>
      <c r="E2881" s="61">
        <f>VLOOKUP(Tabla14[[#This Row],[id]],Tabla2[],'aux buscarv'!E$1,FALSE)</f>
        <v>2023</v>
      </c>
      <c r="F2881" s="61">
        <f>VLOOKUP(Tabla14[[#This Row],[id]],Tabla2[],'aux buscarv'!F$1,FALSE)</f>
        <v>23</v>
      </c>
      <c r="G2881" s="61" t="str">
        <f>VLOOKUP(Tabla14[[#This Row],[id]],Tabla2[],'aux buscarv'!G$1,FALSE)</f>
        <v>ESTAR</v>
      </c>
      <c r="H2881" s="61" t="str">
        <f>VLOOKUP(Tabla14[[#This Row],[id]],Tabla2[],'aux buscarv'!H$1,FALSE)</f>
        <v>BUENOS AIRES</v>
      </c>
      <c r="I2881" s="61">
        <f>VLOOKUP(Tabla14[[#This Row],[id]],Tabla2[],'aux buscarv'!I$1,FALSE)</f>
        <v>137</v>
      </c>
      <c r="J2881" s="61" t="str">
        <f>VLOOKUP(Tabla14[[#This Row],[id]],Tabla2[],'aux buscarv'!J$1,FALSE)</f>
        <v>MERLO</v>
      </c>
      <c r="K2881" s="61" t="str">
        <f>VLOOKUP(Tabla14[[#This Row],[id]],Tabla2[],'aux buscarv'!K$1,FALSE)</f>
        <v>PONTEVEDRA</v>
      </c>
      <c r="L2881" s="61">
        <f>VLOOKUP(Tabla14[[#This Row],[id]],Tabla2[],'aux buscarv'!L$1,FALSE)</f>
        <v>0</v>
      </c>
      <c r="M2881" s="61" t="str">
        <f>VLOOKUP(Tabla14[[#This Row],[id]],Tabla2[],'aux buscarv'!M$1,FALSE)</f>
        <v>M. JUAREZ CELMAN Y SENILLOSA</v>
      </c>
      <c r="N2881" s="62" t="str">
        <f>VLOOKUP(Tabla14[[#This Row],[id]],Tabla2[],'aux buscarv'!N$1,FALSE)</f>
        <v>https://maps.app.goo.gl/BW1ZfbHtBCVGvfT6A</v>
      </c>
      <c r="O2881" t="s">
        <v>151</v>
      </c>
      <c r="P2881" t="s">
        <v>151</v>
      </c>
      <c r="Q2881" t="s">
        <v>111</v>
      </c>
      <c r="R2881">
        <v>123</v>
      </c>
    </row>
    <row r="2882" spans="1:18" x14ac:dyDescent="0.25">
      <c r="A2882" t="s">
        <v>1481</v>
      </c>
      <c r="B2882" s="46">
        <f>VLOOKUP(Tabla14[[#This Row],[id]],Tabla2[],'aux buscarv'!B$1,FALSE)</f>
        <v>45077</v>
      </c>
      <c r="C2882" s="61">
        <f>VLOOKUP(Tabla14[[#This Row],[id]],Tabla2[],'aux buscarv'!C$1,FALSE)</f>
        <v>31</v>
      </c>
      <c r="D2882" s="61">
        <f>VLOOKUP(Tabla14[[#This Row],[id]],Tabla2[],'aux buscarv'!D$1,FALSE)</f>
        <v>5</v>
      </c>
      <c r="E2882" s="61">
        <f>VLOOKUP(Tabla14[[#This Row],[id]],Tabla2[],'aux buscarv'!E$1,FALSE)</f>
        <v>2023</v>
      </c>
      <c r="F2882" s="61">
        <f>VLOOKUP(Tabla14[[#This Row],[id]],Tabla2[],'aux buscarv'!F$1,FALSE)</f>
        <v>23</v>
      </c>
      <c r="G2882" s="61" t="str">
        <f>VLOOKUP(Tabla14[[#This Row],[id]],Tabla2[],'aux buscarv'!G$1,FALSE)</f>
        <v>ESTAR</v>
      </c>
      <c r="H2882" s="61" t="str">
        <f>VLOOKUP(Tabla14[[#This Row],[id]],Tabla2[],'aux buscarv'!H$1,FALSE)</f>
        <v>BUENOS AIRES</v>
      </c>
      <c r="I2882" s="61">
        <f>VLOOKUP(Tabla14[[#This Row],[id]],Tabla2[],'aux buscarv'!I$1,FALSE)</f>
        <v>137</v>
      </c>
      <c r="J2882" s="61" t="str">
        <f>VLOOKUP(Tabla14[[#This Row],[id]],Tabla2[],'aux buscarv'!J$1,FALSE)</f>
        <v>MERLO</v>
      </c>
      <c r="K2882" s="61" t="str">
        <f>VLOOKUP(Tabla14[[#This Row],[id]],Tabla2[],'aux buscarv'!K$1,FALSE)</f>
        <v>PONTEVEDRA</v>
      </c>
      <c r="L2882" s="61">
        <f>VLOOKUP(Tabla14[[#This Row],[id]],Tabla2[],'aux buscarv'!L$1,FALSE)</f>
        <v>0</v>
      </c>
      <c r="M2882" s="61" t="str">
        <f>VLOOKUP(Tabla14[[#This Row],[id]],Tabla2[],'aux buscarv'!M$1,FALSE)</f>
        <v>M. JUAREZ CELMAN Y SENILLOSA</v>
      </c>
      <c r="N2882" s="62" t="str">
        <f>VLOOKUP(Tabla14[[#This Row],[id]],Tabla2[],'aux buscarv'!N$1,FALSE)</f>
        <v>https://maps.app.goo.gl/BW1ZfbHtBCVGvfT6A</v>
      </c>
      <c r="O2882" t="s">
        <v>151</v>
      </c>
      <c r="P2882" t="s">
        <v>151</v>
      </c>
      <c r="Q2882" t="s">
        <v>142</v>
      </c>
      <c r="R2882">
        <v>97</v>
      </c>
    </row>
    <row r="2883" spans="1:18" x14ac:dyDescent="0.25">
      <c r="A2883" t="s">
        <v>1481</v>
      </c>
      <c r="B2883" s="46">
        <f>VLOOKUP(Tabla14[[#This Row],[id]],Tabla2[],'aux buscarv'!B$1,FALSE)</f>
        <v>45077</v>
      </c>
      <c r="C2883" s="61">
        <f>VLOOKUP(Tabla14[[#This Row],[id]],Tabla2[],'aux buscarv'!C$1,FALSE)</f>
        <v>31</v>
      </c>
      <c r="D2883" s="61">
        <f>VLOOKUP(Tabla14[[#This Row],[id]],Tabla2[],'aux buscarv'!D$1,FALSE)</f>
        <v>5</v>
      </c>
      <c r="E2883" s="61">
        <f>VLOOKUP(Tabla14[[#This Row],[id]],Tabla2[],'aux buscarv'!E$1,FALSE)</f>
        <v>2023</v>
      </c>
      <c r="F2883" s="61">
        <f>VLOOKUP(Tabla14[[#This Row],[id]],Tabla2[],'aux buscarv'!F$1,FALSE)</f>
        <v>23</v>
      </c>
      <c r="G2883" s="61" t="str">
        <f>VLOOKUP(Tabla14[[#This Row],[id]],Tabla2[],'aux buscarv'!G$1,FALSE)</f>
        <v>ESTAR</v>
      </c>
      <c r="H2883" s="61" t="str">
        <f>VLOOKUP(Tabla14[[#This Row],[id]],Tabla2[],'aux buscarv'!H$1,FALSE)</f>
        <v>BUENOS AIRES</v>
      </c>
      <c r="I2883" s="61">
        <f>VLOOKUP(Tabla14[[#This Row],[id]],Tabla2[],'aux buscarv'!I$1,FALSE)</f>
        <v>137</v>
      </c>
      <c r="J2883" s="61" t="str">
        <f>VLOOKUP(Tabla14[[#This Row],[id]],Tabla2[],'aux buscarv'!J$1,FALSE)</f>
        <v>MERLO</v>
      </c>
      <c r="K2883" s="61" t="str">
        <f>VLOOKUP(Tabla14[[#This Row],[id]],Tabla2[],'aux buscarv'!K$1,FALSE)</f>
        <v>PONTEVEDRA</v>
      </c>
      <c r="L2883" s="61">
        <f>VLOOKUP(Tabla14[[#This Row],[id]],Tabla2[],'aux buscarv'!L$1,FALSE)</f>
        <v>0</v>
      </c>
      <c r="M2883" s="61" t="str">
        <f>VLOOKUP(Tabla14[[#This Row],[id]],Tabla2[],'aux buscarv'!M$1,FALSE)</f>
        <v>M. JUAREZ CELMAN Y SENILLOSA</v>
      </c>
      <c r="N2883" s="62" t="str">
        <f>VLOOKUP(Tabla14[[#This Row],[id]],Tabla2[],'aux buscarv'!N$1,FALSE)</f>
        <v>https://maps.app.goo.gl/BW1ZfbHtBCVGvfT6A</v>
      </c>
      <c r="O2883" t="s">
        <v>153</v>
      </c>
      <c r="P2883" t="s">
        <v>153</v>
      </c>
      <c r="Q2883" t="s">
        <v>111</v>
      </c>
      <c r="R2883">
        <v>13</v>
      </c>
    </row>
    <row r="2884" spans="1:18" x14ac:dyDescent="0.25">
      <c r="A2884" t="s">
        <v>1481</v>
      </c>
      <c r="B2884" s="46">
        <f>VLOOKUP(Tabla14[[#This Row],[id]],Tabla2[],'aux buscarv'!B$1,FALSE)</f>
        <v>45077</v>
      </c>
      <c r="C2884" s="61">
        <f>VLOOKUP(Tabla14[[#This Row],[id]],Tabla2[],'aux buscarv'!C$1,FALSE)</f>
        <v>31</v>
      </c>
      <c r="D2884" s="61">
        <f>VLOOKUP(Tabla14[[#This Row],[id]],Tabla2[],'aux buscarv'!D$1,FALSE)</f>
        <v>5</v>
      </c>
      <c r="E2884" s="61">
        <f>VLOOKUP(Tabla14[[#This Row],[id]],Tabla2[],'aux buscarv'!E$1,FALSE)</f>
        <v>2023</v>
      </c>
      <c r="F2884" s="61">
        <f>VLOOKUP(Tabla14[[#This Row],[id]],Tabla2[],'aux buscarv'!F$1,FALSE)</f>
        <v>23</v>
      </c>
      <c r="G2884" s="61" t="str">
        <f>VLOOKUP(Tabla14[[#This Row],[id]],Tabla2[],'aux buscarv'!G$1,FALSE)</f>
        <v>ESTAR</v>
      </c>
      <c r="H2884" s="61" t="str">
        <f>VLOOKUP(Tabla14[[#This Row],[id]],Tabla2[],'aux buscarv'!H$1,FALSE)</f>
        <v>BUENOS AIRES</v>
      </c>
      <c r="I2884" s="61">
        <f>VLOOKUP(Tabla14[[#This Row],[id]],Tabla2[],'aux buscarv'!I$1,FALSE)</f>
        <v>137</v>
      </c>
      <c r="J2884" s="61" t="str">
        <f>VLOOKUP(Tabla14[[#This Row],[id]],Tabla2[],'aux buscarv'!J$1,FALSE)</f>
        <v>MERLO</v>
      </c>
      <c r="K2884" s="61" t="str">
        <f>VLOOKUP(Tabla14[[#This Row],[id]],Tabla2[],'aux buscarv'!K$1,FALSE)</f>
        <v>PONTEVEDRA</v>
      </c>
      <c r="L2884" s="61">
        <f>VLOOKUP(Tabla14[[#This Row],[id]],Tabla2[],'aux buscarv'!L$1,FALSE)</f>
        <v>0</v>
      </c>
      <c r="M2884" s="61" t="str">
        <f>VLOOKUP(Tabla14[[#This Row],[id]],Tabla2[],'aux buscarv'!M$1,FALSE)</f>
        <v>M. JUAREZ CELMAN Y SENILLOSA</v>
      </c>
      <c r="N2884" s="62" t="str">
        <f>VLOOKUP(Tabla14[[#This Row],[id]],Tabla2[],'aux buscarv'!N$1,FALSE)</f>
        <v>https://maps.app.goo.gl/BW1ZfbHtBCVGvfT6A</v>
      </c>
      <c r="O2884" t="s">
        <v>153</v>
      </c>
      <c r="P2884" t="s">
        <v>153</v>
      </c>
      <c r="Q2884" t="s">
        <v>154</v>
      </c>
      <c r="R2884">
        <v>15</v>
      </c>
    </row>
    <row r="2885" spans="1:18" x14ac:dyDescent="0.25">
      <c r="A2885" t="s">
        <v>1481</v>
      </c>
      <c r="B2885" s="46">
        <f>VLOOKUP(Tabla14[[#This Row],[id]],Tabla2[],'aux buscarv'!B$1,FALSE)</f>
        <v>45077</v>
      </c>
      <c r="C2885" s="61">
        <f>VLOOKUP(Tabla14[[#This Row],[id]],Tabla2[],'aux buscarv'!C$1,FALSE)</f>
        <v>31</v>
      </c>
      <c r="D2885" s="61">
        <f>VLOOKUP(Tabla14[[#This Row],[id]],Tabla2[],'aux buscarv'!D$1,FALSE)</f>
        <v>5</v>
      </c>
      <c r="E2885" s="61">
        <f>VLOOKUP(Tabla14[[#This Row],[id]],Tabla2[],'aux buscarv'!E$1,FALSE)</f>
        <v>2023</v>
      </c>
      <c r="F2885" s="61">
        <f>VLOOKUP(Tabla14[[#This Row],[id]],Tabla2[],'aux buscarv'!F$1,FALSE)</f>
        <v>23</v>
      </c>
      <c r="G2885" s="61" t="str">
        <f>VLOOKUP(Tabla14[[#This Row],[id]],Tabla2[],'aux buscarv'!G$1,FALSE)</f>
        <v>ESTAR</v>
      </c>
      <c r="H2885" s="61" t="str">
        <f>VLOOKUP(Tabla14[[#This Row],[id]],Tabla2[],'aux buscarv'!H$1,FALSE)</f>
        <v>BUENOS AIRES</v>
      </c>
      <c r="I2885" s="61">
        <f>VLOOKUP(Tabla14[[#This Row],[id]],Tabla2[],'aux buscarv'!I$1,FALSE)</f>
        <v>137</v>
      </c>
      <c r="J2885" s="61" t="str">
        <f>VLOOKUP(Tabla14[[#This Row],[id]],Tabla2[],'aux buscarv'!J$1,FALSE)</f>
        <v>MERLO</v>
      </c>
      <c r="K2885" s="61" t="str">
        <f>VLOOKUP(Tabla14[[#This Row],[id]],Tabla2[],'aux buscarv'!K$1,FALSE)</f>
        <v>PONTEVEDRA</v>
      </c>
      <c r="L2885" s="61">
        <f>VLOOKUP(Tabla14[[#This Row],[id]],Tabla2[],'aux buscarv'!L$1,FALSE)</f>
        <v>0</v>
      </c>
      <c r="M2885" s="61" t="str">
        <f>VLOOKUP(Tabla14[[#This Row],[id]],Tabla2[],'aux buscarv'!M$1,FALSE)</f>
        <v>M. JUAREZ CELMAN Y SENILLOSA</v>
      </c>
      <c r="N2885" s="62" t="str">
        <f>VLOOKUP(Tabla14[[#This Row],[id]],Tabla2[],'aux buscarv'!N$1,FALSE)</f>
        <v>https://maps.app.goo.gl/BW1ZfbHtBCVGvfT6A</v>
      </c>
      <c r="O2885" t="s">
        <v>153</v>
      </c>
      <c r="P2885" t="s">
        <v>153</v>
      </c>
      <c r="Q2885" t="s">
        <v>155</v>
      </c>
      <c r="R2885">
        <v>7</v>
      </c>
    </row>
    <row r="2886" spans="1:18" x14ac:dyDescent="0.25">
      <c r="A2886" t="s">
        <v>1481</v>
      </c>
      <c r="B2886" s="46">
        <f>VLOOKUP(Tabla14[[#This Row],[id]],Tabla2[],'aux buscarv'!B$1,FALSE)</f>
        <v>45077</v>
      </c>
      <c r="C2886" s="61">
        <f>VLOOKUP(Tabla14[[#This Row],[id]],Tabla2[],'aux buscarv'!C$1,FALSE)</f>
        <v>31</v>
      </c>
      <c r="D2886" s="61">
        <f>VLOOKUP(Tabla14[[#This Row],[id]],Tabla2[],'aux buscarv'!D$1,FALSE)</f>
        <v>5</v>
      </c>
      <c r="E2886" s="61">
        <f>VLOOKUP(Tabla14[[#This Row],[id]],Tabla2[],'aux buscarv'!E$1,FALSE)</f>
        <v>2023</v>
      </c>
      <c r="F2886" s="61">
        <f>VLOOKUP(Tabla14[[#This Row],[id]],Tabla2[],'aux buscarv'!F$1,FALSE)</f>
        <v>23</v>
      </c>
      <c r="G2886" s="61" t="str">
        <f>VLOOKUP(Tabla14[[#This Row],[id]],Tabla2[],'aux buscarv'!G$1,FALSE)</f>
        <v>ESTAR</v>
      </c>
      <c r="H2886" s="61" t="str">
        <f>VLOOKUP(Tabla14[[#This Row],[id]],Tabla2[],'aux buscarv'!H$1,FALSE)</f>
        <v>BUENOS AIRES</v>
      </c>
      <c r="I2886" s="61">
        <f>VLOOKUP(Tabla14[[#This Row],[id]],Tabla2[],'aux buscarv'!I$1,FALSE)</f>
        <v>137</v>
      </c>
      <c r="J2886" s="61" t="str">
        <f>VLOOKUP(Tabla14[[#This Row],[id]],Tabla2[],'aux buscarv'!J$1,FALSE)</f>
        <v>MERLO</v>
      </c>
      <c r="K2886" s="61" t="str">
        <f>VLOOKUP(Tabla14[[#This Row],[id]],Tabla2[],'aux buscarv'!K$1,FALSE)</f>
        <v>PONTEVEDRA</v>
      </c>
      <c r="L2886" s="61">
        <f>VLOOKUP(Tabla14[[#This Row],[id]],Tabla2[],'aux buscarv'!L$1,FALSE)</f>
        <v>0</v>
      </c>
      <c r="M2886" s="61" t="str">
        <f>VLOOKUP(Tabla14[[#This Row],[id]],Tabla2[],'aux buscarv'!M$1,FALSE)</f>
        <v>M. JUAREZ CELMAN Y SENILLOSA</v>
      </c>
      <c r="N2886" s="62" t="str">
        <f>VLOOKUP(Tabla14[[#This Row],[id]],Tabla2[],'aux buscarv'!N$1,FALSE)</f>
        <v>https://maps.app.goo.gl/BW1ZfbHtBCVGvfT6A</v>
      </c>
      <c r="O2886" t="s">
        <v>153</v>
      </c>
      <c r="P2886" t="s">
        <v>153</v>
      </c>
      <c r="Q2886" t="s">
        <v>156</v>
      </c>
      <c r="R2886">
        <v>1</v>
      </c>
    </row>
    <row r="2887" spans="1:18" x14ac:dyDescent="0.25">
      <c r="A2887" t="s">
        <v>1481</v>
      </c>
      <c r="B2887" s="46">
        <f>VLOOKUP(Tabla14[[#This Row],[id]],Tabla2[],'aux buscarv'!B$1,FALSE)</f>
        <v>45077</v>
      </c>
      <c r="C2887" s="61">
        <f>VLOOKUP(Tabla14[[#This Row],[id]],Tabla2[],'aux buscarv'!C$1,FALSE)</f>
        <v>31</v>
      </c>
      <c r="D2887" s="61">
        <f>VLOOKUP(Tabla14[[#This Row],[id]],Tabla2[],'aux buscarv'!D$1,FALSE)</f>
        <v>5</v>
      </c>
      <c r="E2887" s="61">
        <f>VLOOKUP(Tabla14[[#This Row],[id]],Tabla2[],'aux buscarv'!E$1,FALSE)</f>
        <v>2023</v>
      </c>
      <c r="F2887" s="61">
        <f>VLOOKUP(Tabla14[[#This Row],[id]],Tabla2[],'aux buscarv'!F$1,FALSE)</f>
        <v>23</v>
      </c>
      <c r="G2887" s="61" t="str">
        <f>VLOOKUP(Tabla14[[#This Row],[id]],Tabla2[],'aux buscarv'!G$1,FALSE)</f>
        <v>ESTAR</v>
      </c>
      <c r="H2887" s="61" t="str">
        <f>VLOOKUP(Tabla14[[#This Row],[id]],Tabla2[],'aux buscarv'!H$1,FALSE)</f>
        <v>BUENOS AIRES</v>
      </c>
      <c r="I2887" s="61">
        <f>VLOOKUP(Tabla14[[#This Row],[id]],Tabla2[],'aux buscarv'!I$1,FALSE)</f>
        <v>137</v>
      </c>
      <c r="J2887" s="61" t="str">
        <f>VLOOKUP(Tabla14[[#This Row],[id]],Tabla2[],'aux buscarv'!J$1,FALSE)</f>
        <v>MERLO</v>
      </c>
      <c r="K2887" s="61" t="str">
        <f>VLOOKUP(Tabla14[[#This Row],[id]],Tabla2[],'aux buscarv'!K$1,FALSE)</f>
        <v>PONTEVEDRA</v>
      </c>
      <c r="L2887" s="61">
        <f>VLOOKUP(Tabla14[[#This Row],[id]],Tabla2[],'aux buscarv'!L$1,FALSE)</f>
        <v>0</v>
      </c>
      <c r="M2887" s="61" t="str">
        <f>VLOOKUP(Tabla14[[#This Row],[id]],Tabla2[],'aux buscarv'!M$1,FALSE)</f>
        <v>M. JUAREZ CELMAN Y SENILLOSA</v>
      </c>
      <c r="N2887" s="62" t="str">
        <f>VLOOKUP(Tabla14[[#This Row],[id]],Tabla2[],'aux buscarv'!N$1,FALSE)</f>
        <v>https://maps.app.goo.gl/BW1ZfbHtBCVGvfT6A</v>
      </c>
      <c r="O2887" t="s">
        <v>153</v>
      </c>
      <c r="P2887" t="s">
        <v>153</v>
      </c>
      <c r="Q2887" t="s">
        <v>157</v>
      </c>
      <c r="R2887">
        <v>2</v>
      </c>
    </row>
    <row r="2888" spans="1:18" x14ac:dyDescent="0.25">
      <c r="A2888" t="s">
        <v>1481</v>
      </c>
      <c r="B2888" s="46">
        <f>VLOOKUP(Tabla14[[#This Row],[id]],Tabla2[],'aux buscarv'!B$1,FALSE)</f>
        <v>45077</v>
      </c>
      <c r="C2888" s="61">
        <f>VLOOKUP(Tabla14[[#This Row],[id]],Tabla2[],'aux buscarv'!C$1,FALSE)</f>
        <v>31</v>
      </c>
      <c r="D2888" s="61">
        <f>VLOOKUP(Tabla14[[#This Row],[id]],Tabla2[],'aux buscarv'!D$1,FALSE)</f>
        <v>5</v>
      </c>
      <c r="E2888" s="61">
        <f>VLOOKUP(Tabla14[[#This Row],[id]],Tabla2[],'aux buscarv'!E$1,FALSE)</f>
        <v>2023</v>
      </c>
      <c r="F2888" s="61">
        <f>VLOOKUP(Tabla14[[#This Row],[id]],Tabla2[],'aux buscarv'!F$1,FALSE)</f>
        <v>23</v>
      </c>
      <c r="G2888" s="61" t="str">
        <f>VLOOKUP(Tabla14[[#This Row],[id]],Tabla2[],'aux buscarv'!G$1,FALSE)</f>
        <v>ESTAR</v>
      </c>
      <c r="H2888" s="61" t="str">
        <f>VLOOKUP(Tabla14[[#This Row],[id]],Tabla2[],'aux buscarv'!H$1,FALSE)</f>
        <v>BUENOS AIRES</v>
      </c>
      <c r="I2888" s="61">
        <f>VLOOKUP(Tabla14[[#This Row],[id]],Tabla2[],'aux buscarv'!I$1,FALSE)</f>
        <v>137</v>
      </c>
      <c r="J2888" s="61" t="str">
        <f>VLOOKUP(Tabla14[[#This Row],[id]],Tabla2[],'aux buscarv'!J$1,FALSE)</f>
        <v>MERLO</v>
      </c>
      <c r="K2888" s="61" t="str">
        <f>VLOOKUP(Tabla14[[#This Row],[id]],Tabla2[],'aux buscarv'!K$1,FALSE)</f>
        <v>PONTEVEDRA</v>
      </c>
      <c r="L2888" s="61">
        <f>VLOOKUP(Tabla14[[#This Row],[id]],Tabla2[],'aux buscarv'!L$1,FALSE)</f>
        <v>0</v>
      </c>
      <c r="M2888" s="61" t="str">
        <f>VLOOKUP(Tabla14[[#This Row],[id]],Tabla2[],'aux buscarv'!M$1,FALSE)</f>
        <v>M. JUAREZ CELMAN Y SENILLOSA</v>
      </c>
      <c r="N2888" s="62" t="str">
        <f>VLOOKUP(Tabla14[[#This Row],[id]],Tabla2[],'aux buscarv'!N$1,FALSE)</f>
        <v>https://maps.app.goo.gl/BW1ZfbHtBCVGvfT6A</v>
      </c>
      <c r="O2888" t="s">
        <v>153</v>
      </c>
      <c r="P2888" t="s">
        <v>153</v>
      </c>
      <c r="Q2888" t="s">
        <v>158</v>
      </c>
      <c r="R2888">
        <v>2</v>
      </c>
    </row>
    <row r="2889" spans="1:18" x14ac:dyDescent="0.25">
      <c r="A2889" t="s">
        <v>1487</v>
      </c>
      <c r="B2889" s="46">
        <f>VLOOKUP(Tabla14[[#This Row],[id]],Tabla2[],'aux buscarv'!B$1,FALSE)</f>
        <v>45075</v>
      </c>
      <c r="C2889" s="61">
        <f>VLOOKUP(Tabla14[[#This Row],[id]],Tabla2[],'aux buscarv'!C$1,FALSE)</f>
        <v>29</v>
      </c>
      <c r="D2889" s="61">
        <f>VLOOKUP(Tabla14[[#This Row],[id]],Tabla2[],'aux buscarv'!D$1,FALSE)</f>
        <v>5</v>
      </c>
      <c r="E2889" s="61">
        <f>VLOOKUP(Tabla14[[#This Row],[id]],Tabla2[],'aux buscarv'!E$1,FALSE)</f>
        <v>2023</v>
      </c>
      <c r="F2889" s="61">
        <f>VLOOKUP(Tabla14[[#This Row],[id]],Tabla2[],'aux buscarv'!F$1,FALSE)</f>
        <v>23</v>
      </c>
      <c r="G2889" s="61" t="str">
        <f>VLOOKUP(Tabla14[[#This Row],[id]],Tabla2[],'aux buscarv'!G$1,FALSE)</f>
        <v>DAPPTE</v>
      </c>
      <c r="H2889" s="61" t="str">
        <f>VLOOKUP(Tabla14[[#This Row],[id]],Tabla2[],'aux buscarv'!H$1,FALSE)</f>
        <v>BUENOS AIRES</v>
      </c>
      <c r="I2889" s="61">
        <f>VLOOKUP(Tabla14[[#This Row],[id]],Tabla2[],'aux buscarv'!I$1,FALSE)</f>
        <v>139</v>
      </c>
      <c r="J2889" s="61" t="str">
        <f>VLOOKUP(Tabla14[[#This Row],[id]],Tabla2[],'aux buscarv'!J$1,FALSE)</f>
        <v>LOMAS DE ZAMORA</v>
      </c>
      <c r="K2889" s="61" t="str">
        <f>VLOOKUP(Tabla14[[#This Row],[id]],Tabla2[],'aux buscarv'!K$1,FALSE)</f>
        <v>TEMPERLEY</v>
      </c>
      <c r="L2889" s="61" t="str">
        <f>VLOOKUP(Tabla14[[#This Row],[id]],Tabla2[],'aux buscarv'!L$1,FALSE)</f>
        <v>JARDIN EL TREN DE LOS SUEÑOS</v>
      </c>
      <c r="M2889" s="61" t="str">
        <f>VLOOKUP(Tabla14[[#This Row],[id]],Tabla2[],'aux buscarv'!M$1,FALSE)</f>
        <v>EL HALCON 206</v>
      </c>
      <c r="N2889" s="62" t="str">
        <f>VLOOKUP(Tabla14[[#This Row],[id]],Tabla2[],'aux buscarv'!N$1,FALSE)</f>
        <v>https://goo.gl/maps/rRVNQqFg1zM6TqcB6</v>
      </c>
      <c r="O2889" t="s">
        <v>109</v>
      </c>
      <c r="P2889" t="s">
        <v>110</v>
      </c>
      <c r="Q2889" t="s">
        <v>111</v>
      </c>
      <c r="R2889">
        <v>44</v>
      </c>
    </row>
    <row r="2890" spans="1:18" x14ac:dyDescent="0.25">
      <c r="A2890" t="s">
        <v>1487</v>
      </c>
      <c r="B2890" s="46">
        <f>VLOOKUP(Tabla14[[#This Row],[id]],Tabla2[],'aux buscarv'!B$1,FALSE)</f>
        <v>45075</v>
      </c>
      <c r="C2890" s="61">
        <f>VLOOKUP(Tabla14[[#This Row],[id]],Tabla2[],'aux buscarv'!C$1,FALSE)</f>
        <v>29</v>
      </c>
      <c r="D2890" s="61">
        <f>VLOOKUP(Tabla14[[#This Row],[id]],Tabla2[],'aux buscarv'!D$1,FALSE)</f>
        <v>5</v>
      </c>
      <c r="E2890" s="61">
        <f>VLOOKUP(Tabla14[[#This Row],[id]],Tabla2[],'aux buscarv'!E$1,FALSE)</f>
        <v>2023</v>
      </c>
      <c r="F2890" s="61">
        <f>VLOOKUP(Tabla14[[#This Row],[id]],Tabla2[],'aux buscarv'!F$1,FALSE)</f>
        <v>23</v>
      </c>
      <c r="G2890" s="61" t="str">
        <f>VLOOKUP(Tabla14[[#This Row],[id]],Tabla2[],'aux buscarv'!G$1,FALSE)</f>
        <v>DAPPTE</v>
      </c>
      <c r="H2890" s="61" t="str">
        <f>VLOOKUP(Tabla14[[#This Row],[id]],Tabla2[],'aux buscarv'!H$1,FALSE)</f>
        <v>BUENOS AIRES</v>
      </c>
      <c r="I2890" s="61">
        <f>VLOOKUP(Tabla14[[#This Row],[id]],Tabla2[],'aux buscarv'!I$1,FALSE)</f>
        <v>139</v>
      </c>
      <c r="J2890" s="61" t="str">
        <f>VLOOKUP(Tabla14[[#This Row],[id]],Tabla2[],'aux buscarv'!J$1,FALSE)</f>
        <v>LOMAS DE ZAMORA</v>
      </c>
      <c r="K2890" s="61" t="str">
        <f>VLOOKUP(Tabla14[[#This Row],[id]],Tabla2[],'aux buscarv'!K$1,FALSE)</f>
        <v>TEMPERLEY</v>
      </c>
      <c r="L2890" s="61" t="str">
        <f>VLOOKUP(Tabla14[[#This Row],[id]],Tabla2[],'aux buscarv'!L$1,FALSE)</f>
        <v>JARDIN EL TREN DE LOS SUEÑOS</v>
      </c>
      <c r="M2890" s="61" t="str">
        <f>VLOOKUP(Tabla14[[#This Row],[id]],Tabla2[],'aux buscarv'!M$1,FALSE)</f>
        <v>EL HALCON 206</v>
      </c>
      <c r="N2890" s="62" t="str">
        <f>VLOOKUP(Tabla14[[#This Row],[id]],Tabla2[],'aux buscarv'!N$1,FALSE)</f>
        <v>https://goo.gl/maps/rRVNQqFg1zM6TqcB6</v>
      </c>
      <c r="O2890" t="s">
        <v>109</v>
      </c>
      <c r="P2890" t="s">
        <v>110</v>
      </c>
      <c r="Q2890" t="s">
        <v>112</v>
      </c>
      <c r="R2890">
        <v>102</v>
      </c>
    </row>
    <row r="2891" spans="1:18" x14ac:dyDescent="0.25">
      <c r="A2891" t="s">
        <v>1487</v>
      </c>
      <c r="B2891" s="46">
        <f>VLOOKUP(Tabla14[[#This Row],[id]],Tabla2[],'aux buscarv'!B$1,FALSE)</f>
        <v>45075</v>
      </c>
      <c r="C2891" s="61">
        <f>VLOOKUP(Tabla14[[#This Row],[id]],Tabla2[],'aux buscarv'!C$1,FALSE)</f>
        <v>29</v>
      </c>
      <c r="D2891" s="61">
        <f>VLOOKUP(Tabla14[[#This Row],[id]],Tabla2[],'aux buscarv'!D$1,FALSE)</f>
        <v>5</v>
      </c>
      <c r="E2891" s="61">
        <f>VLOOKUP(Tabla14[[#This Row],[id]],Tabla2[],'aux buscarv'!E$1,FALSE)</f>
        <v>2023</v>
      </c>
      <c r="F2891" s="61">
        <f>VLOOKUP(Tabla14[[#This Row],[id]],Tabla2[],'aux buscarv'!F$1,FALSE)</f>
        <v>23</v>
      </c>
      <c r="G2891" s="61" t="str">
        <f>VLOOKUP(Tabla14[[#This Row],[id]],Tabla2[],'aux buscarv'!G$1,FALSE)</f>
        <v>DAPPTE</v>
      </c>
      <c r="H2891" s="61" t="str">
        <f>VLOOKUP(Tabla14[[#This Row],[id]],Tabla2[],'aux buscarv'!H$1,FALSE)</f>
        <v>BUENOS AIRES</v>
      </c>
      <c r="I2891" s="61">
        <f>VLOOKUP(Tabla14[[#This Row],[id]],Tabla2[],'aux buscarv'!I$1,FALSE)</f>
        <v>139</v>
      </c>
      <c r="J2891" s="61" t="str">
        <f>VLOOKUP(Tabla14[[#This Row],[id]],Tabla2[],'aux buscarv'!J$1,FALSE)</f>
        <v>LOMAS DE ZAMORA</v>
      </c>
      <c r="K2891" s="61" t="str">
        <f>VLOOKUP(Tabla14[[#This Row],[id]],Tabla2[],'aux buscarv'!K$1,FALSE)</f>
        <v>TEMPERLEY</v>
      </c>
      <c r="L2891" s="61" t="str">
        <f>VLOOKUP(Tabla14[[#This Row],[id]],Tabla2[],'aux buscarv'!L$1,FALSE)</f>
        <v>JARDIN EL TREN DE LOS SUEÑOS</v>
      </c>
      <c r="M2891" s="61" t="str">
        <f>VLOOKUP(Tabla14[[#This Row],[id]],Tabla2[],'aux buscarv'!M$1,FALSE)</f>
        <v>EL HALCON 206</v>
      </c>
      <c r="N2891" s="62" t="str">
        <f>VLOOKUP(Tabla14[[#This Row],[id]],Tabla2[],'aux buscarv'!N$1,FALSE)</f>
        <v>https://goo.gl/maps/rRVNQqFg1zM6TqcB6</v>
      </c>
      <c r="O2891" t="s">
        <v>109</v>
      </c>
      <c r="P2891" t="s">
        <v>110</v>
      </c>
      <c r="Q2891" t="s">
        <v>120</v>
      </c>
      <c r="R2891">
        <v>5</v>
      </c>
    </row>
    <row r="2892" spans="1:18" x14ac:dyDescent="0.25">
      <c r="A2892" t="s">
        <v>1487</v>
      </c>
      <c r="B2892" s="46">
        <f>VLOOKUP(Tabla14[[#This Row],[id]],Tabla2[],'aux buscarv'!B$1,FALSE)</f>
        <v>45075</v>
      </c>
      <c r="C2892" s="61">
        <f>VLOOKUP(Tabla14[[#This Row],[id]],Tabla2[],'aux buscarv'!C$1,FALSE)</f>
        <v>29</v>
      </c>
      <c r="D2892" s="61">
        <f>VLOOKUP(Tabla14[[#This Row],[id]],Tabla2[],'aux buscarv'!D$1,FALSE)</f>
        <v>5</v>
      </c>
      <c r="E2892" s="61">
        <f>VLOOKUP(Tabla14[[#This Row],[id]],Tabla2[],'aux buscarv'!E$1,FALSE)</f>
        <v>2023</v>
      </c>
      <c r="F2892" s="61">
        <f>VLOOKUP(Tabla14[[#This Row],[id]],Tabla2[],'aux buscarv'!F$1,FALSE)</f>
        <v>23</v>
      </c>
      <c r="G2892" s="61" t="str">
        <f>VLOOKUP(Tabla14[[#This Row],[id]],Tabla2[],'aux buscarv'!G$1,FALSE)</f>
        <v>DAPPTE</v>
      </c>
      <c r="H2892" s="61" t="str">
        <f>VLOOKUP(Tabla14[[#This Row],[id]],Tabla2[],'aux buscarv'!H$1,FALSE)</f>
        <v>BUENOS AIRES</v>
      </c>
      <c r="I2892" s="61">
        <f>VLOOKUP(Tabla14[[#This Row],[id]],Tabla2[],'aux buscarv'!I$1,FALSE)</f>
        <v>139</v>
      </c>
      <c r="J2892" s="61" t="str">
        <f>VLOOKUP(Tabla14[[#This Row],[id]],Tabla2[],'aux buscarv'!J$1,FALSE)</f>
        <v>LOMAS DE ZAMORA</v>
      </c>
      <c r="K2892" s="61" t="str">
        <f>VLOOKUP(Tabla14[[#This Row],[id]],Tabla2[],'aux buscarv'!K$1,FALSE)</f>
        <v>TEMPERLEY</v>
      </c>
      <c r="L2892" s="61" t="str">
        <f>VLOOKUP(Tabla14[[#This Row],[id]],Tabla2[],'aux buscarv'!L$1,FALSE)</f>
        <v>JARDIN EL TREN DE LOS SUEÑOS</v>
      </c>
      <c r="M2892" s="61" t="str">
        <f>VLOOKUP(Tabla14[[#This Row],[id]],Tabla2[],'aux buscarv'!M$1,FALSE)</f>
        <v>EL HALCON 206</v>
      </c>
      <c r="N2892" s="62" t="str">
        <f>VLOOKUP(Tabla14[[#This Row],[id]],Tabla2[],'aux buscarv'!N$1,FALSE)</f>
        <v>https://goo.gl/maps/rRVNQqFg1zM6TqcB6</v>
      </c>
      <c r="O2892" t="s">
        <v>109</v>
      </c>
      <c r="P2892" t="s">
        <v>113</v>
      </c>
      <c r="Q2892" t="s">
        <v>112</v>
      </c>
      <c r="R2892">
        <v>20</v>
      </c>
    </row>
    <row r="2893" spans="1:18" x14ac:dyDescent="0.25">
      <c r="A2893" t="s">
        <v>1487</v>
      </c>
      <c r="B2893" s="46">
        <f>VLOOKUP(Tabla14[[#This Row],[id]],Tabla2[],'aux buscarv'!B$1,FALSE)</f>
        <v>45075</v>
      </c>
      <c r="C2893" s="61">
        <f>VLOOKUP(Tabla14[[#This Row],[id]],Tabla2[],'aux buscarv'!C$1,FALSE)</f>
        <v>29</v>
      </c>
      <c r="D2893" s="61">
        <f>VLOOKUP(Tabla14[[#This Row],[id]],Tabla2[],'aux buscarv'!D$1,FALSE)</f>
        <v>5</v>
      </c>
      <c r="E2893" s="61">
        <f>VLOOKUP(Tabla14[[#This Row],[id]],Tabla2[],'aux buscarv'!E$1,FALSE)</f>
        <v>2023</v>
      </c>
      <c r="F2893" s="61">
        <f>VLOOKUP(Tabla14[[#This Row],[id]],Tabla2[],'aux buscarv'!F$1,FALSE)</f>
        <v>23</v>
      </c>
      <c r="G2893" s="61" t="str">
        <f>VLOOKUP(Tabla14[[#This Row],[id]],Tabla2[],'aux buscarv'!G$1,FALSE)</f>
        <v>DAPPTE</v>
      </c>
      <c r="H2893" s="61" t="str">
        <f>VLOOKUP(Tabla14[[#This Row],[id]],Tabla2[],'aux buscarv'!H$1,FALSE)</f>
        <v>BUENOS AIRES</v>
      </c>
      <c r="I2893" s="61">
        <f>VLOOKUP(Tabla14[[#This Row],[id]],Tabla2[],'aux buscarv'!I$1,FALSE)</f>
        <v>139</v>
      </c>
      <c r="J2893" s="61" t="str">
        <f>VLOOKUP(Tabla14[[#This Row],[id]],Tabla2[],'aux buscarv'!J$1,FALSE)</f>
        <v>LOMAS DE ZAMORA</v>
      </c>
      <c r="K2893" s="61" t="str">
        <f>VLOOKUP(Tabla14[[#This Row],[id]],Tabla2[],'aux buscarv'!K$1,FALSE)</f>
        <v>TEMPERLEY</v>
      </c>
      <c r="L2893" s="61" t="str">
        <f>VLOOKUP(Tabla14[[#This Row],[id]],Tabla2[],'aux buscarv'!L$1,FALSE)</f>
        <v>JARDIN EL TREN DE LOS SUEÑOS</v>
      </c>
      <c r="M2893" s="61" t="str">
        <f>VLOOKUP(Tabla14[[#This Row],[id]],Tabla2[],'aux buscarv'!M$1,FALSE)</f>
        <v>EL HALCON 206</v>
      </c>
      <c r="N2893" s="62" t="str">
        <f>VLOOKUP(Tabla14[[#This Row],[id]],Tabla2[],'aux buscarv'!N$1,FALSE)</f>
        <v>https://goo.gl/maps/rRVNQqFg1zM6TqcB6</v>
      </c>
      <c r="O2893" t="s">
        <v>114</v>
      </c>
      <c r="P2893" t="s">
        <v>115</v>
      </c>
      <c r="Q2893" t="s">
        <v>111</v>
      </c>
      <c r="R2893">
        <v>25</v>
      </c>
    </row>
    <row r="2894" spans="1:18" x14ac:dyDescent="0.25">
      <c r="A2894" t="s">
        <v>1487</v>
      </c>
      <c r="B2894" s="46">
        <f>VLOOKUP(Tabla14[[#This Row],[id]],Tabla2[],'aux buscarv'!B$1,FALSE)</f>
        <v>45075</v>
      </c>
      <c r="C2894" s="61">
        <f>VLOOKUP(Tabla14[[#This Row],[id]],Tabla2[],'aux buscarv'!C$1,FALSE)</f>
        <v>29</v>
      </c>
      <c r="D2894" s="61">
        <f>VLOOKUP(Tabla14[[#This Row],[id]],Tabla2[],'aux buscarv'!D$1,FALSE)</f>
        <v>5</v>
      </c>
      <c r="E2894" s="61">
        <f>VLOOKUP(Tabla14[[#This Row],[id]],Tabla2[],'aux buscarv'!E$1,FALSE)</f>
        <v>2023</v>
      </c>
      <c r="F2894" s="61">
        <f>VLOOKUP(Tabla14[[#This Row],[id]],Tabla2[],'aux buscarv'!F$1,FALSE)</f>
        <v>23</v>
      </c>
      <c r="G2894" s="61" t="str">
        <f>VLOOKUP(Tabla14[[#This Row],[id]],Tabla2[],'aux buscarv'!G$1,FALSE)</f>
        <v>DAPPTE</v>
      </c>
      <c r="H2894" s="61" t="str">
        <f>VLOOKUP(Tabla14[[#This Row],[id]],Tabla2[],'aux buscarv'!H$1,FALSE)</f>
        <v>BUENOS AIRES</v>
      </c>
      <c r="I2894" s="61">
        <f>VLOOKUP(Tabla14[[#This Row],[id]],Tabla2[],'aux buscarv'!I$1,FALSE)</f>
        <v>139</v>
      </c>
      <c r="J2894" s="61" t="str">
        <f>VLOOKUP(Tabla14[[#This Row],[id]],Tabla2[],'aux buscarv'!J$1,FALSE)</f>
        <v>LOMAS DE ZAMORA</v>
      </c>
      <c r="K2894" s="61" t="str">
        <f>VLOOKUP(Tabla14[[#This Row],[id]],Tabla2[],'aux buscarv'!K$1,FALSE)</f>
        <v>TEMPERLEY</v>
      </c>
      <c r="L2894" s="61" t="str">
        <f>VLOOKUP(Tabla14[[#This Row],[id]],Tabla2[],'aux buscarv'!L$1,FALSE)</f>
        <v>JARDIN EL TREN DE LOS SUEÑOS</v>
      </c>
      <c r="M2894" s="61" t="str">
        <f>VLOOKUP(Tabla14[[#This Row],[id]],Tabla2[],'aux buscarv'!M$1,FALSE)</f>
        <v>EL HALCON 206</v>
      </c>
      <c r="N2894" s="62" t="str">
        <f>VLOOKUP(Tabla14[[#This Row],[id]],Tabla2[],'aux buscarv'!N$1,FALSE)</f>
        <v>https://goo.gl/maps/rRVNQqFg1zM6TqcB6</v>
      </c>
      <c r="O2894" t="s">
        <v>114</v>
      </c>
      <c r="P2894" t="s">
        <v>123</v>
      </c>
      <c r="Q2894" t="s">
        <v>111</v>
      </c>
      <c r="R2894">
        <v>25</v>
      </c>
    </row>
    <row r="2895" spans="1:18" x14ac:dyDescent="0.25">
      <c r="A2895" t="s">
        <v>1503</v>
      </c>
      <c r="B2895" s="46">
        <f>VLOOKUP(Tabla14[[#This Row],[id]],Tabla2[],'aux buscarv'!B$1,FALSE)</f>
        <v>45075</v>
      </c>
      <c r="C2895" s="61">
        <f>VLOOKUP(Tabla14[[#This Row],[id]],Tabla2[],'aux buscarv'!C$1,FALSE)</f>
        <v>29</v>
      </c>
      <c r="D2895" s="61">
        <f>VLOOKUP(Tabla14[[#This Row],[id]],Tabla2[],'aux buscarv'!D$1,FALSE)</f>
        <v>5</v>
      </c>
      <c r="E2895" s="61">
        <f>VLOOKUP(Tabla14[[#This Row],[id]],Tabla2[],'aux buscarv'!E$1,FALSE)</f>
        <v>2023</v>
      </c>
      <c r="F2895" s="61">
        <f>VLOOKUP(Tabla14[[#This Row],[id]],Tabla2[],'aux buscarv'!F$1,FALSE)</f>
        <v>23</v>
      </c>
      <c r="G2895" s="61" t="str">
        <f>VLOOKUP(Tabla14[[#This Row],[id]],Tabla2[],'aux buscarv'!G$1,FALSE)</f>
        <v>DAPPTE</v>
      </c>
      <c r="H2895" s="61" t="str">
        <f>VLOOKUP(Tabla14[[#This Row],[id]],Tabla2[],'aux buscarv'!H$1,FALSE)</f>
        <v>CABA</v>
      </c>
      <c r="I2895" s="61">
        <f>VLOOKUP(Tabla14[[#This Row],[id]],Tabla2[],'aux buscarv'!I$1,FALSE)</f>
        <v>140</v>
      </c>
      <c r="J2895" s="61" t="str">
        <f>VLOOKUP(Tabla14[[#This Row],[id]],Tabla2[],'aux buscarv'!J$1,FALSE)</f>
        <v>COMUNA 14</v>
      </c>
      <c r="K2895" s="61" t="str">
        <f>VLOOKUP(Tabla14[[#This Row],[id]],Tabla2[],'aux buscarv'!K$1,FALSE)</f>
        <v>PALERMO</v>
      </c>
      <c r="L2895" s="61" t="str">
        <f>VLOOKUP(Tabla14[[#This Row],[id]],Tabla2[],'aux buscarv'!L$1,FALSE)</f>
        <v>AEROPARQUE</v>
      </c>
      <c r="M2895" s="61" t="str">
        <f>VLOOKUP(Tabla14[[#This Row],[id]],Tabla2[],'aux buscarv'!M$1,FALSE)</f>
        <v>AV COSTANERA RAFAEL OBLIGADO S/N</v>
      </c>
      <c r="N2895" s="62" t="str">
        <f>VLOOKUP(Tabla14[[#This Row],[id]],Tabla2[],'aux buscarv'!N$1,FALSE)</f>
        <v>https://goo.gl/maps/j7UXGGp8Zy14dpF86</v>
      </c>
      <c r="O2895" t="s">
        <v>109</v>
      </c>
      <c r="P2895" t="s">
        <v>110</v>
      </c>
      <c r="Q2895" t="s">
        <v>111</v>
      </c>
      <c r="R2895">
        <v>51</v>
      </c>
    </row>
    <row r="2896" spans="1:18" x14ac:dyDescent="0.25">
      <c r="A2896" t="s">
        <v>1503</v>
      </c>
      <c r="B2896" s="46">
        <f>VLOOKUP(Tabla14[[#This Row],[id]],Tabla2[],'aux buscarv'!B$1,FALSE)</f>
        <v>45075</v>
      </c>
      <c r="C2896" s="61">
        <f>VLOOKUP(Tabla14[[#This Row],[id]],Tabla2[],'aux buscarv'!C$1,FALSE)</f>
        <v>29</v>
      </c>
      <c r="D2896" s="61">
        <f>VLOOKUP(Tabla14[[#This Row],[id]],Tabla2[],'aux buscarv'!D$1,FALSE)</f>
        <v>5</v>
      </c>
      <c r="E2896" s="61">
        <f>VLOOKUP(Tabla14[[#This Row],[id]],Tabla2[],'aux buscarv'!E$1,FALSE)</f>
        <v>2023</v>
      </c>
      <c r="F2896" s="61">
        <f>VLOOKUP(Tabla14[[#This Row],[id]],Tabla2[],'aux buscarv'!F$1,FALSE)</f>
        <v>23</v>
      </c>
      <c r="G2896" s="61" t="str">
        <f>VLOOKUP(Tabla14[[#This Row],[id]],Tabla2[],'aux buscarv'!G$1,FALSE)</f>
        <v>DAPPTE</v>
      </c>
      <c r="H2896" s="61" t="str">
        <f>VLOOKUP(Tabla14[[#This Row],[id]],Tabla2[],'aux buscarv'!H$1,FALSE)</f>
        <v>CABA</v>
      </c>
      <c r="I2896" s="61">
        <f>VLOOKUP(Tabla14[[#This Row],[id]],Tabla2[],'aux buscarv'!I$1,FALSE)</f>
        <v>140</v>
      </c>
      <c r="J2896" s="61" t="str">
        <f>VLOOKUP(Tabla14[[#This Row],[id]],Tabla2[],'aux buscarv'!J$1,FALSE)</f>
        <v>COMUNA 14</v>
      </c>
      <c r="K2896" s="61" t="str">
        <f>VLOOKUP(Tabla14[[#This Row],[id]],Tabla2[],'aux buscarv'!K$1,FALSE)</f>
        <v>PALERMO</v>
      </c>
      <c r="L2896" s="61" t="str">
        <f>VLOOKUP(Tabla14[[#This Row],[id]],Tabla2[],'aux buscarv'!L$1,FALSE)</f>
        <v>AEROPARQUE</v>
      </c>
      <c r="M2896" s="61" t="str">
        <f>VLOOKUP(Tabla14[[#This Row],[id]],Tabla2[],'aux buscarv'!M$1,FALSE)</f>
        <v>AV COSTANERA RAFAEL OBLIGADO S/N</v>
      </c>
      <c r="N2896" s="62" t="str">
        <f>VLOOKUP(Tabla14[[#This Row],[id]],Tabla2[],'aux buscarv'!N$1,FALSE)</f>
        <v>https://goo.gl/maps/j7UXGGp8Zy14dpF86</v>
      </c>
      <c r="O2896" t="s">
        <v>109</v>
      </c>
      <c r="P2896" t="s">
        <v>110</v>
      </c>
      <c r="Q2896" t="s">
        <v>112</v>
      </c>
      <c r="R2896">
        <v>143</v>
      </c>
    </row>
    <row r="2897" spans="1:18" x14ac:dyDescent="0.25">
      <c r="A2897" t="s">
        <v>1503</v>
      </c>
      <c r="B2897" s="46">
        <f>VLOOKUP(Tabla14[[#This Row],[id]],Tabla2[],'aux buscarv'!B$1,FALSE)</f>
        <v>45075</v>
      </c>
      <c r="C2897" s="61">
        <f>VLOOKUP(Tabla14[[#This Row],[id]],Tabla2[],'aux buscarv'!C$1,FALSE)</f>
        <v>29</v>
      </c>
      <c r="D2897" s="61">
        <f>VLOOKUP(Tabla14[[#This Row],[id]],Tabla2[],'aux buscarv'!D$1,FALSE)</f>
        <v>5</v>
      </c>
      <c r="E2897" s="61">
        <f>VLOOKUP(Tabla14[[#This Row],[id]],Tabla2[],'aux buscarv'!E$1,FALSE)</f>
        <v>2023</v>
      </c>
      <c r="F2897" s="61">
        <f>VLOOKUP(Tabla14[[#This Row],[id]],Tabla2[],'aux buscarv'!F$1,FALSE)</f>
        <v>23</v>
      </c>
      <c r="G2897" s="61" t="str">
        <f>VLOOKUP(Tabla14[[#This Row],[id]],Tabla2[],'aux buscarv'!G$1,FALSE)</f>
        <v>DAPPTE</v>
      </c>
      <c r="H2897" s="61" t="str">
        <f>VLOOKUP(Tabla14[[#This Row],[id]],Tabla2[],'aux buscarv'!H$1,FALSE)</f>
        <v>CABA</v>
      </c>
      <c r="I2897" s="61">
        <f>VLOOKUP(Tabla14[[#This Row],[id]],Tabla2[],'aux buscarv'!I$1,FALSE)</f>
        <v>140</v>
      </c>
      <c r="J2897" s="61" t="str">
        <f>VLOOKUP(Tabla14[[#This Row],[id]],Tabla2[],'aux buscarv'!J$1,FALSE)</f>
        <v>COMUNA 14</v>
      </c>
      <c r="K2897" s="61" t="str">
        <f>VLOOKUP(Tabla14[[#This Row],[id]],Tabla2[],'aux buscarv'!K$1,FALSE)</f>
        <v>PALERMO</v>
      </c>
      <c r="L2897" s="61" t="str">
        <f>VLOOKUP(Tabla14[[#This Row],[id]],Tabla2[],'aux buscarv'!L$1,FALSE)</f>
        <v>AEROPARQUE</v>
      </c>
      <c r="M2897" s="61" t="str">
        <f>VLOOKUP(Tabla14[[#This Row],[id]],Tabla2[],'aux buscarv'!M$1,FALSE)</f>
        <v>AV COSTANERA RAFAEL OBLIGADO S/N</v>
      </c>
      <c r="N2897" s="62" t="str">
        <f>VLOOKUP(Tabla14[[#This Row],[id]],Tabla2[],'aux buscarv'!N$1,FALSE)</f>
        <v>https://goo.gl/maps/j7UXGGp8Zy14dpF86</v>
      </c>
      <c r="O2897" t="s">
        <v>109</v>
      </c>
      <c r="P2897" t="s">
        <v>113</v>
      </c>
      <c r="Q2897" t="s">
        <v>112</v>
      </c>
      <c r="R2897">
        <v>128</v>
      </c>
    </row>
    <row r="2898" spans="1:18" x14ac:dyDescent="0.25">
      <c r="A2898" t="s">
        <v>1503</v>
      </c>
      <c r="B2898" s="46">
        <f>VLOOKUP(Tabla14[[#This Row],[id]],Tabla2[],'aux buscarv'!B$1,FALSE)</f>
        <v>45075</v>
      </c>
      <c r="C2898" s="61">
        <f>VLOOKUP(Tabla14[[#This Row],[id]],Tabla2[],'aux buscarv'!C$1,FALSE)</f>
        <v>29</v>
      </c>
      <c r="D2898" s="61">
        <f>VLOOKUP(Tabla14[[#This Row],[id]],Tabla2[],'aux buscarv'!D$1,FALSE)</f>
        <v>5</v>
      </c>
      <c r="E2898" s="61">
        <f>VLOOKUP(Tabla14[[#This Row],[id]],Tabla2[],'aux buscarv'!E$1,FALSE)</f>
        <v>2023</v>
      </c>
      <c r="F2898" s="61">
        <f>VLOOKUP(Tabla14[[#This Row],[id]],Tabla2[],'aux buscarv'!F$1,FALSE)</f>
        <v>23</v>
      </c>
      <c r="G2898" s="61" t="str">
        <f>VLOOKUP(Tabla14[[#This Row],[id]],Tabla2[],'aux buscarv'!G$1,FALSE)</f>
        <v>DAPPTE</v>
      </c>
      <c r="H2898" s="61" t="str">
        <f>VLOOKUP(Tabla14[[#This Row],[id]],Tabla2[],'aux buscarv'!H$1,FALSE)</f>
        <v>CABA</v>
      </c>
      <c r="I2898" s="61">
        <f>VLOOKUP(Tabla14[[#This Row],[id]],Tabla2[],'aux buscarv'!I$1,FALSE)</f>
        <v>140</v>
      </c>
      <c r="J2898" s="61" t="str">
        <f>VLOOKUP(Tabla14[[#This Row],[id]],Tabla2[],'aux buscarv'!J$1,FALSE)</f>
        <v>COMUNA 14</v>
      </c>
      <c r="K2898" s="61" t="str">
        <f>VLOOKUP(Tabla14[[#This Row],[id]],Tabla2[],'aux buscarv'!K$1,FALSE)</f>
        <v>PALERMO</v>
      </c>
      <c r="L2898" s="61" t="str">
        <f>VLOOKUP(Tabla14[[#This Row],[id]],Tabla2[],'aux buscarv'!L$1,FALSE)</f>
        <v>AEROPARQUE</v>
      </c>
      <c r="M2898" s="61" t="str">
        <f>VLOOKUP(Tabla14[[#This Row],[id]],Tabla2[],'aux buscarv'!M$1,FALSE)</f>
        <v>AV COSTANERA RAFAEL OBLIGADO S/N</v>
      </c>
      <c r="N2898" s="62" t="str">
        <f>VLOOKUP(Tabla14[[#This Row],[id]],Tabla2[],'aux buscarv'!N$1,FALSE)</f>
        <v>https://goo.gl/maps/j7UXGGp8Zy14dpF86</v>
      </c>
      <c r="O2898" t="s">
        <v>114</v>
      </c>
      <c r="P2898" t="s">
        <v>115</v>
      </c>
      <c r="Q2898" t="s">
        <v>111</v>
      </c>
      <c r="R2898">
        <v>51</v>
      </c>
    </row>
    <row r="2899" spans="1:18" x14ac:dyDescent="0.25">
      <c r="A2899" t="s">
        <v>1486</v>
      </c>
      <c r="B2899" s="46">
        <f>VLOOKUP(Tabla14[[#This Row],[id]],Tabla2[],'aux buscarv'!B$1,FALSE)</f>
        <v>45077</v>
      </c>
      <c r="C2899" s="61">
        <f>VLOOKUP(Tabla14[[#This Row],[id]],Tabla2[],'aux buscarv'!C$1,FALSE)</f>
        <v>31</v>
      </c>
      <c r="D2899" s="61">
        <f>VLOOKUP(Tabla14[[#This Row],[id]],Tabla2[],'aux buscarv'!D$1,FALSE)</f>
        <v>5</v>
      </c>
      <c r="E2899" s="61">
        <f>VLOOKUP(Tabla14[[#This Row],[id]],Tabla2[],'aux buscarv'!E$1,FALSE)</f>
        <v>2023</v>
      </c>
      <c r="F2899" s="61">
        <f>VLOOKUP(Tabla14[[#This Row],[id]],Tabla2[],'aux buscarv'!F$1,FALSE)</f>
        <v>23</v>
      </c>
      <c r="G2899" s="61" t="str">
        <f>VLOOKUP(Tabla14[[#This Row],[id]],Tabla2[],'aux buscarv'!G$1,FALSE)</f>
        <v>DAPPTE</v>
      </c>
      <c r="H2899" s="61" t="str">
        <f>VLOOKUP(Tabla14[[#This Row],[id]],Tabla2[],'aux buscarv'!H$1,FALSE)</f>
        <v>CABA</v>
      </c>
      <c r="I2899" s="61">
        <f>VLOOKUP(Tabla14[[#This Row],[id]],Tabla2[],'aux buscarv'!I$1,FALSE)</f>
        <v>142</v>
      </c>
      <c r="J2899" s="61" t="str">
        <f>VLOOKUP(Tabla14[[#This Row],[id]],Tabla2[],'aux buscarv'!J$1,FALSE)</f>
        <v>COMUNA 1</v>
      </c>
      <c r="K2899" s="61" t="str">
        <f>VLOOKUP(Tabla14[[#This Row],[id]],Tabla2[],'aux buscarv'!K$1,FALSE)</f>
        <v>MONSERRAT</v>
      </c>
      <c r="L2899" s="61" t="str">
        <f>VLOOKUP(Tabla14[[#This Row],[id]],Tabla2[],'aux buscarv'!L$1,FALSE)</f>
        <v>PLAZOLETA ENFRENTE ENFRENTE DEL MSAL</v>
      </c>
      <c r="M2899" s="61" t="str">
        <f>VLOOKUP(Tabla14[[#This Row],[id]],Tabla2[],'aux buscarv'!M$1,FALSE)</f>
        <v>MORENO ENTRE LIMA Y 9 DE JULIO</v>
      </c>
      <c r="N2899" s="62" t="str">
        <f>VLOOKUP(Tabla14[[#This Row],[id]],Tabla2[],'aux buscarv'!N$1,FALSE)</f>
        <v>https://goo.gl/maps/v4vzCugZuWYXvAYS7</v>
      </c>
      <c r="O2899" t="s">
        <v>109</v>
      </c>
      <c r="P2899" t="s">
        <v>110</v>
      </c>
      <c r="Q2899" t="s">
        <v>111</v>
      </c>
      <c r="R2899">
        <v>58</v>
      </c>
    </row>
    <row r="2900" spans="1:18" x14ac:dyDescent="0.25">
      <c r="A2900" t="s">
        <v>1486</v>
      </c>
      <c r="B2900" s="46">
        <f>VLOOKUP(Tabla14[[#This Row],[id]],Tabla2[],'aux buscarv'!B$1,FALSE)</f>
        <v>45077</v>
      </c>
      <c r="C2900" s="61">
        <f>VLOOKUP(Tabla14[[#This Row],[id]],Tabla2[],'aux buscarv'!C$1,FALSE)</f>
        <v>31</v>
      </c>
      <c r="D2900" s="61">
        <f>VLOOKUP(Tabla14[[#This Row],[id]],Tabla2[],'aux buscarv'!D$1,FALSE)</f>
        <v>5</v>
      </c>
      <c r="E2900" s="61">
        <f>VLOOKUP(Tabla14[[#This Row],[id]],Tabla2[],'aux buscarv'!E$1,FALSE)</f>
        <v>2023</v>
      </c>
      <c r="F2900" s="61">
        <f>VLOOKUP(Tabla14[[#This Row],[id]],Tabla2[],'aux buscarv'!F$1,FALSE)</f>
        <v>23</v>
      </c>
      <c r="G2900" s="61" t="str">
        <f>VLOOKUP(Tabla14[[#This Row],[id]],Tabla2[],'aux buscarv'!G$1,FALSE)</f>
        <v>DAPPTE</v>
      </c>
      <c r="H2900" s="61" t="str">
        <f>VLOOKUP(Tabla14[[#This Row],[id]],Tabla2[],'aux buscarv'!H$1,FALSE)</f>
        <v>CABA</v>
      </c>
      <c r="I2900" s="61">
        <f>VLOOKUP(Tabla14[[#This Row],[id]],Tabla2[],'aux buscarv'!I$1,FALSE)</f>
        <v>142</v>
      </c>
      <c r="J2900" s="61" t="str">
        <f>VLOOKUP(Tabla14[[#This Row],[id]],Tabla2[],'aux buscarv'!J$1,FALSE)</f>
        <v>COMUNA 1</v>
      </c>
      <c r="K2900" s="61" t="str">
        <f>VLOOKUP(Tabla14[[#This Row],[id]],Tabla2[],'aux buscarv'!K$1,FALSE)</f>
        <v>MONSERRAT</v>
      </c>
      <c r="L2900" s="61" t="str">
        <f>VLOOKUP(Tabla14[[#This Row],[id]],Tabla2[],'aux buscarv'!L$1,FALSE)</f>
        <v>PLAZOLETA ENFRENTE ENFRENTE DEL MSAL</v>
      </c>
      <c r="M2900" s="61" t="str">
        <f>VLOOKUP(Tabla14[[#This Row],[id]],Tabla2[],'aux buscarv'!M$1,FALSE)</f>
        <v>MORENO ENTRE LIMA Y 9 DE JULIO</v>
      </c>
      <c r="N2900" s="62" t="str">
        <f>VLOOKUP(Tabla14[[#This Row],[id]],Tabla2[],'aux buscarv'!N$1,FALSE)</f>
        <v>https://goo.gl/maps/v4vzCugZuWYXvAYS7</v>
      </c>
      <c r="O2900" t="s">
        <v>109</v>
      </c>
      <c r="P2900" t="s">
        <v>110</v>
      </c>
      <c r="Q2900" t="s">
        <v>112</v>
      </c>
      <c r="R2900">
        <v>106</v>
      </c>
    </row>
    <row r="2901" spans="1:18" x14ac:dyDescent="0.25">
      <c r="A2901" t="s">
        <v>1486</v>
      </c>
      <c r="B2901" s="46">
        <f>VLOOKUP(Tabla14[[#This Row],[id]],Tabla2[],'aux buscarv'!B$1,FALSE)</f>
        <v>45077</v>
      </c>
      <c r="C2901" s="61">
        <f>VLOOKUP(Tabla14[[#This Row],[id]],Tabla2[],'aux buscarv'!C$1,FALSE)</f>
        <v>31</v>
      </c>
      <c r="D2901" s="61">
        <f>VLOOKUP(Tabla14[[#This Row],[id]],Tabla2[],'aux buscarv'!D$1,FALSE)</f>
        <v>5</v>
      </c>
      <c r="E2901" s="61">
        <f>VLOOKUP(Tabla14[[#This Row],[id]],Tabla2[],'aux buscarv'!E$1,FALSE)</f>
        <v>2023</v>
      </c>
      <c r="F2901" s="61">
        <f>VLOOKUP(Tabla14[[#This Row],[id]],Tabla2[],'aux buscarv'!F$1,FALSE)</f>
        <v>23</v>
      </c>
      <c r="G2901" s="61" t="str">
        <f>VLOOKUP(Tabla14[[#This Row],[id]],Tabla2[],'aux buscarv'!G$1,FALSE)</f>
        <v>DAPPTE</v>
      </c>
      <c r="H2901" s="61" t="str">
        <f>VLOOKUP(Tabla14[[#This Row],[id]],Tabla2[],'aux buscarv'!H$1,FALSE)</f>
        <v>CABA</v>
      </c>
      <c r="I2901" s="61">
        <f>VLOOKUP(Tabla14[[#This Row],[id]],Tabla2[],'aux buscarv'!I$1,FALSE)</f>
        <v>142</v>
      </c>
      <c r="J2901" s="61" t="str">
        <f>VLOOKUP(Tabla14[[#This Row],[id]],Tabla2[],'aux buscarv'!J$1,FALSE)</f>
        <v>COMUNA 1</v>
      </c>
      <c r="K2901" s="61" t="str">
        <f>VLOOKUP(Tabla14[[#This Row],[id]],Tabla2[],'aux buscarv'!K$1,FALSE)</f>
        <v>MONSERRAT</v>
      </c>
      <c r="L2901" s="61" t="str">
        <f>VLOOKUP(Tabla14[[#This Row],[id]],Tabla2[],'aux buscarv'!L$1,FALSE)</f>
        <v>PLAZOLETA ENFRENTE ENFRENTE DEL MSAL</v>
      </c>
      <c r="M2901" s="61" t="str">
        <f>VLOOKUP(Tabla14[[#This Row],[id]],Tabla2[],'aux buscarv'!M$1,FALSE)</f>
        <v>MORENO ENTRE LIMA Y 9 DE JULIO</v>
      </c>
      <c r="N2901" s="62" t="str">
        <f>VLOOKUP(Tabla14[[#This Row],[id]],Tabla2[],'aux buscarv'!N$1,FALSE)</f>
        <v>https://goo.gl/maps/v4vzCugZuWYXvAYS7</v>
      </c>
      <c r="O2901" t="s">
        <v>109</v>
      </c>
      <c r="P2901" t="s">
        <v>113</v>
      </c>
      <c r="Q2901" t="s">
        <v>112</v>
      </c>
      <c r="R2901">
        <v>12</v>
      </c>
    </row>
    <row r="2902" spans="1:18" x14ac:dyDescent="0.25">
      <c r="A2902" t="s">
        <v>1486</v>
      </c>
      <c r="B2902" s="46">
        <f>VLOOKUP(Tabla14[[#This Row],[id]],Tabla2[],'aux buscarv'!B$1,FALSE)</f>
        <v>45077</v>
      </c>
      <c r="C2902" s="61">
        <f>VLOOKUP(Tabla14[[#This Row],[id]],Tabla2[],'aux buscarv'!C$1,FALSE)</f>
        <v>31</v>
      </c>
      <c r="D2902" s="61">
        <f>VLOOKUP(Tabla14[[#This Row],[id]],Tabla2[],'aux buscarv'!D$1,FALSE)</f>
        <v>5</v>
      </c>
      <c r="E2902" s="61">
        <f>VLOOKUP(Tabla14[[#This Row],[id]],Tabla2[],'aux buscarv'!E$1,FALSE)</f>
        <v>2023</v>
      </c>
      <c r="F2902" s="61">
        <f>VLOOKUP(Tabla14[[#This Row],[id]],Tabla2[],'aux buscarv'!F$1,FALSE)</f>
        <v>23</v>
      </c>
      <c r="G2902" s="61" t="str">
        <f>VLOOKUP(Tabla14[[#This Row],[id]],Tabla2[],'aux buscarv'!G$1,FALSE)</f>
        <v>DAPPTE</v>
      </c>
      <c r="H2902" s="61" t="str">
        <f>VLOOKUP(Tabla14[[#This Row],[id]],Tabla2[],'aux buscarv'!H$1,FALSE)</f>
        <v>CABA</v>
      </c>
      <c r="I2902" s="61">
        <f>VLOOKUP(Tabla14[[#This Row],[id]],Tabla2[],'aux buscarv'!I$1,FALSE)</f>
        <v>142</v>
      </c>
      <c r="J2902" s="61" t="str">
        <f>VLOOKUP(Tabla14[[#This Row],[id]],Tabla2[],'aux buscarv'!J$1,FALSE)</f>
        <v>COMUNA 1</v>
      </c>
      <c r="K2902" s="61" t="str">
        <f>VLOOKUP(Tabla14[[#This Row],[id]],Tabla2[],'aux buscarv'!K$1,FALSE)</f>
        <v>MONSERRAT</v>
      </c>
      <c r="L2902" s="61" t="str">
        <f>VLOOKUP(Tabla14[[#This Row],[id]],Tabla2[],'aux buscarv'!L$1,FALSE)</f>
        <v>PLAZOLETA ENFRENTE ENFRENTE DEL MSAL</v>
      </c>
      <c r="M2902" s="61" t="str">
        <f>VLOOKUP(Tabla14[[#This Row],[id]],Tabla2[],'aux buscarv'!M$1,FALSE)</f>
        <v>MORENO ENTRE LIMA Y 9 DE JULIO</v>
      </c>
      <c r="N2902" s="62" t="str">
        <f>VLOOKUP(Tabla14[[#This Row],[id]],Tabla2[],'aux buscarv'!N$1,FALSE)</f>
        <v>https://goo.gl/maps/v4vzCugZuWYXvAYS7</v>
      </c>
      <c r="O2902" t="s">
        <v>114</v>
      </c>
      <c r="P2902" t="s">
        <v>115</v>
      </c>
      <c r="Q2902" t="s">
        <v>111</v>
      </c>
      <c r="R2902">
        <v>47</v>
      </c>
    </row>
    <row r="2903" spans="1:18" x14ac:dyDescent="0.25">
      <c r="A2903" t="s">
        <v>1486</v>
      </c>
      <c r="B2903" s="46">
        <f>VLOOKUP(Tabla14[[#This Row],[id]],Tabla2[],'aux buscarv'!B$1,FALSE)</f>
        <v>45077</v>
      </c>
      <c r="C2903" s="61">
        <f>VLOOKUP(Tabla14[[#This Row],[id]],Tabla2[],'aux buscarv'!C$1,FALSE)</f>
        <v>31</v>
      </c>
      <c r="D2903" s="61">
        <f>VLOOKUP(Tabla14[[#This Row],[id]],Tabla2[],'aux buscarv'!D$1,FALSE)</f>
        <v>5</v>
      </c>
      <c r="E2903" s="61">
        <f>VLOOKUP(Tabla14[[#This Row],[id]],Tabla2[],'aux buscarv'!E$1,FALSE)</f>
        <v>2023</v>
      </c>
      <c r="F2903" s="61">
        <f>VLOOKUP(Tabla14[[#This Row],[id]],Tabla2[],'aux buscarv'!F$1,FALSE)</f>
        <v>23</v>
      </c>
      <c r="G2903" s="61" t="str">
        <f>VLOOKUP(Tabla14[[#This Row],[id]],Tabla2[],'aux buscarv'!G$1,FALSE)</f>
        <v>DAPPTE</v>
      </c>
      <c r="H2903" s="61" t="str">
        <f>VLOOKUP(Tabla14[[#This Row],[id]],Tabla2[],'aux buscarv'!H$1,FALSE)</f>
        <v>CABA</v>
      </c>
      <c r="I2903" s="61">
        <f>VLOOKUP(Tabla14[[#This Row],[id]],Tabla2[],'aux buscarv'!I$1,FALSE)</f>
        <v>142</v>
      </c>
      <c r="J2903" s="61" t="str">
        <f>VLOOKUP(Tabla14[[#This Row],[id]],Tabla2[],'aux buscarv'!J$1,FALSE)</f>
        <v>COMUNA 1</v>
      </c>
      <c r="K2903" s="61" t="str">
        <f>VLOOKUP(Tabla14[[#This Row],[id]],Tabla2[],'aux buscarv'!K$1,FALSE)</f>
        <v>MONSERRAT</v>
      </c>
      <c r="L2903" s="61" t="str">
        <f>VLOOKUP(Tabla14[[#This Row],[id]],Tabla2[],'aux buscarv'!L$1,FALSE)</f>
        <v>PLAZOLETA ENFRENTE ENFRENTE DEL MSAL</v>
      </c>
      <c r="M2903" s="61" t="str">
        <f>VLOOKUP(Tabla14[[#This Row],[id]],Tabla2[],'aux buscarv'!M$1,FALSE)</f>
        <v>MORENO ENTRE LIMA Y 9 DE JULIO</v>
      </c>
      <c r="N2903" s="62" t="str">
        <f>VLOOKUP(Tabla14[[#This Row],[id]],Tabla2[],'aux buscarv'!N$1,FALSE)</f>
        <v>https://goo.gl/maps/v4vzCugZuWYXvAYS7</v>
      </c>
      <c r="O2903" t="s">
        <v>114</v>
      </c>
      <c r="P2903" t="s">
        <v>123</v>
      </c>
      <c r="Q2903" t="s">
        <v>111</v>
      </c>
      <c r="R2903">
        <v>47</v>
      </c>
    </row>
    <row r="2904" spans="1:18" x14ac:dyDescent="0.25">
      <c r="A2904" t="s">
        <v>1512</v>
      </c>
      <c r="B2904" s="46">
        <f>VLOOKUP(Tabla14[[#This Row],[id]],Tabla2[],'aux buscarv'!B$1,FALSE)</f>
        <v>45078</v>
      </c>
      <c r="C2904" s="178">
        <f>VLOOKUP(Tabla14[[#This Row],[id]],Tabla2[],'aux buscarv'!C$1,FALSE)</f>
        <v>1</v>
      </c>
      <c r="D2904" s="178">
        <f>VLOOKUP(Tabla14[[#This Row],[id]],Tabla2[],'aux buscarv'!D$1,FALSE)</f>
        <v>6</v>
      </c>
      <c r="E2904" s="178">
        <f>VLOOKUP(Tabla14[[#This Row],[id]],Tabla2[],'aux buscarv'!E$1,FALSE)</f>
        <v>2023</v>
      </c>
      <c r="F2904" s="178">
        <f>VLOOKUP(Tabla14[[#This Row],[id]],Tabla2[],'aux buscarv'!F$1,FALSE)</f>
        <v>23</v>
      </c>
      <c r="G2904" s="178" t="str">
        <f>VLOOKUP(Tabla14[[#This Row],[id]],Tabla2[],'aux buscarv'!G$1,FALSE)</f>
        <v>CARPAS SALUDABLES</v>
      </c>
      <c r="H2904" s="178" t="str">
        <f>VLOOKUP(Tabla14[[#This Row],[id]],Tabla2[],'aux buscarv'!H$1,FALSE)</f>
        <v>BUENOS AIRES</v>
      </c>
      <c r="I2904" s="178">
        <f>VLOOKUP(Tabla14[[#This Row],[id]],Tabla2[],'aux buscarv'!I$1,FALSE)</f>
        <v>141</v>
      </c>
      <c r="J2904" s="178" t="str">
        <f>VLOOKUP(Tabla14[[#This Row],[id]],Tabla2[],'aux buscarv'!J$1,FALSE)</f>
        <v>SAN MARTIN</v>
      </c>
      <c r="K2904" s="178" t="str">
        <f>VLOOKUP(Tabla14[[#This Row],[id]],Tabla2[],'aux buscarv'!K$1,FALSE)</f>
        <v>VILLA MAIPU</v>
      </c>
      <c r="L2904" s="178" t="str">
        <f>VLOOKUP(Tabla14[[#This Row],[id]],Tabla2[],'aux buscarv'!L$1,FALSE)</f>
        <v>INTI</v>
      </c>
      <c r="M2904" s="178" t="str">
        <f>VLOOKUP(Tabla14[[#This Row],[id]],Tabla2[],'aux buscarv'!M$1,FALSE)</f>
        <v>COLECTORA NORTE DE AV GENERAL PAZ 5445</v>
      </c>
      <c r="N2904" s="179" t="str">
        <f>VLOOKUP(Tabla14[[#This Row],[id]],Tabla2[],'aux buscarv'!N$1,FALSE)</f>
        <v>https://goo.gl/maps/u9LDMPLxfBC8Vj4W6</v>
      </c>
      <c r="O2904" t="s">
        <v>114</v>
      </c>
      <c r="P2904" s="180" t="s">
        <v>123</v>
      </c>
      <c r="Q2904" t="s">
        <v>124</v>
      </c>
      <c r="R2904" s="181">
        <v>134</v>
      </c>
    </row>
    <row r="2905" spans="1:18" x14ac:dyDescent="0.25">
      <c r="A2905" t="s">
        <v>1482</v>
      </c>
      <c r="B2905" s="46">
        <f>VLOOKUP(Tabla14[[#This Row],[id]],Tabla2[],'aux buscarv'!B$1,FALSE)</f>
        <v>45078</v>
      </c>
      <c r="C2905" s="178">
        <f>VLOOKUP(Tabla14[[#This Row],[id]],Tabla2[],'aux buscarv'!C$1,FALSE)</f>
        <v>1</v>
      </c>
      <c r="D2905" s="178">
        <f>VLOOKUP(Tabla14[[#This Row],[id]],Tabla2[],'aux buscarv'!D$1,FALSE)</f>
        <v>6</v>
      </c>
      <c r="E2905" s="178">
        <f>VLOOKUP(Tabla14[[#This Row],[id]],Tabla2[],'aux buscarv'!E$1,FALSE)</f>
        <v>2023</v>
      </c>
      <c r="F2905" s="178">
        <f>VLOOKUP(Tabla14[[#This Row],[id]],Tabla2[],'aux buscarv'!F$1,FALSE)</f>
        <v>23</v>
      </c>
      <c r="G2905" s="178" t="str">
        <f>VLOOKUP(Tabla14[[#This Row],[id]],Tabla2[],'aux buscarv'!G$1,FALSE)</f>
        <v>ESTAR</v>
      </c>
      <c r="H2905" s="178" t="str">
        <f>VLOOKUP(Tabla14[[#This Row],[id]],Tabla2[],'aux buscarv'!H$1,FALSE)</f>
        <v>BUENOS AIRES</v>
      </c>
      <c r="I2905" s="178">
        <f>VLOOKUP(Tabla14[[#This Row],[id]],Tabla2[],'aux buscarv'!I$1,FALSE)</f>
        <v>137</v>
      </c>
      <c r="J2905" s="178" t="str">
        <f>VLOOKUP(Tabla14[[#This Row],[id]],Tabla2[],'aux buscarv'!J$1,FALSE)</f>
        <v>MERLO</v>
      </c>
      <c r="K2905" s="178" t="str">
        <f>VLOOKUP(Tabla14[[#This Row],[id]],Tabla2[],'aux buscarv'!K$1,FALSE)</f>
        <v>PONTEVEDRA</v>
      </c>
      <c r="L2905" s="178">
        <f>VLOOKUP(Tabla14[[#This Row],[id]],Tabla2[],'aux buscarv'!L$1,FALSE)</f>
        <v>0</v>
      </c>
      <c r="M2905" s="178" t="str">
        <f>VLOOKUP(Tabla14[[#This Row],[id]],Tabla2[],'aux buscarv'!M$1,FALSE)</f>
        <v>M. JUAREZ CELMAN Y SENILLOSA</v>
      </c>
      <c r="N2905" s="179" t="str">
        <f>VLOOKUP(Tabla14[[#This Row],[id]],Tabla2[],'aux buscarv'!N$1,FALSE)</f>
        <v>https://maps.app.goo.gl/BW1ZfbHtBCVGvfT6A</v>
      </c>
      <c r="O2905" t="s">
        <v>109</v>
      </c>
      <c r="P2905" s="180" t="s">
        <v>110</v>
      </c>
      <c r="Q2905" t="s">
        <v>111</v>
      </c>
      <c r="R2905" s="181">
        <v>71</v>
      </c>
    </row>
    <row r="2906" spans="1:18" x14ac:dyDescent="0.25">
      <c r="A2906" t="s">
        <v>1482</v>
      </c>
      <c r="B2906" s="46">
        <f>VLOOKUP(Tabla14[[#This Row],[id]],Tabla2[],'aux buscarv'!B$1,FALSE)</f>
        <v>45078</v>
      </c>
      <c r="C2906" s="178">
        <f>VLOOKUP(Tabla14[[#This Row],[id]],Tabla2[],'aux buscarv'!C$1,FALSE)</f>
        <v>1</v>
      </c>
      <c r="D2906" s="178">
        <f>VLOOKUP(Tabla14[[#This Row],[id]],Tabla2[],'aux buscarv'!D$1,FALSE)</f>
        <v>6</v>
      </c>
      <c r="E2906" s="178">
        <f>VLOOKUP(Tabla14[[#This Row],[id]],Tabla2[],'aux buscarv'!E$1,FALSE)</f>
        <v>2023</v>
      </c>
      <c r="F2906" s="178">
        <f>VLOOKUP(Tabla14[[#This Row],[id]],Tabla2[],'aux buscarv'!F$1,FALSE)</f>
        <v>23</v>
      </c>
      <c r="G2906" s="178" t="str">
        <f>VLOOKUP(Tabla14[[#This Row],[id]],Tabla2[],'aux buscarv'!G$1,FALSE)</f>
        <v>ESTAR</v>
      </c>
      <c r="H2906" s="178" t="str">
        <f>VLOOKUP(Tabla14[[#This Row],[id]],Tabla2[],'aux buscarv'!H$1,FALSE)</f>
        <v>BUENOS AIRES</v>
      </c>
      <c r="I2906" s="178">
        <f>VLOOKUP(Tabla14[[#This Row],[id]],Tabla2[],'aux buscarv'!I$1,FALSE)</f>
        <v>137</v>
      </c>
      <c r="J2906" s="178" t="str">
        <f>VLOOKUP(Tabla14[[#This Row],[id]],Tabla2[],'aux buscarv'!J$1,FALSE)</f>
        <v>MERLO</v>
      </c>
      <c r="K2906" s="178" t="str">
        <f>VLOOKUP(Tabla14[[#This Row],[id]],Tabla2[],'aux buscarv'!K$1,FALSE)</f>
        <v>PONTEVEDRA</v>
      </c>
      <c r="L2906" s="178">
        <f>VLOOKUP(Tabla14[[#This Row],[id]],Tabla2[],'aux buscarv'!L$1,FALSE)</f>
        <v>0</v>
      </c>
      <c r="M2906" s="178" t="str">
        <f>VLOOKUP(Tabla14[[#This Row],[id]],Tabla2[],'aux buscarv'!M$1,FALSE)</f>
        <v>M. JUAREZ CELMAN Y SENILLOSA</v>
      </c>
      <c r="N2906" s="179" t="str">
        <f>VLOOKUP(Tabla14[[#This Row],[id]],Tabla2[],'aux buscarv'!N$1,FALSE)</f>
        <v>https://maps.app.goo.gl/BW1ZfbHtBCVGvfT6A</v>
      </c>
      <c r="O2906" t="s">
        <v>109</v>
      </c>
      <c r="P2906" s="180" t="s">
        <v>110</v>
      </c>
      <c r="Q2906" t="s">
        <v>112</v>
      </c>
      <c r="R2906" s="181">
        <v>140</v>
      </c>
    </row>
    <row r="2907" spans="1:18" x14ac:dyDescent="0.25">
      <c r="A2907" t="s">
        <v>1482</v>
      </c>
      <c r="B2907" s="46">
        <f>VLOOKUP(Tabla14[[#This Row],[id]],Tabla2[],'aux buscarv'!B$1,FALSE)</f>
        <v>45078</v>
      </c>
      <c r="C2907" s="178">
        <f>VLOOKUP(Tabla14[[#This Row],[id]],Tabla2[],'aux buscarv'!C$1,FALSE)</f>
        <v>1</v>
      </c>
      <c r="D2907" s="178">
        <f>VLOOKUP(Tabla14[[#This Row],[id]],Tabla2[],'aux buscarv'!D$1,FALSE)</f>
        <v>6</v>
      </c>
      <c r="E2907" s="178">
        <f>VLOOKUP(Tabla14[[#This Row],[id]],Tabla2[],'aux buscarv'!E$1,FALSE)</f>
        <v>2023</v>
      </c>
      <c r="F2907" s="178">
        <f>VLOOKUP(Tabla14[[#This Row],[id]],Tabla2[],'aux buscarv'!F$1,FALSE)</f>
        <v>23</v>
      </c>
      <c r="G2907" s="178" t="str">
        <f>VLOOKUP(Tabla14[[#This Row],[id]],Tabla2[],'aux buscarv'!G$1,FALSE)</f>
        <v>ESTAR</v>
      </c>
      <c r="H2907" s="178" t="str">
        <f>VLOOKUP(Tabla14[[#This Row],[id]],Tabla2[],'aux buscarv'!H$1,FALSE)</f>
        <v>BUENOS AIRES</v>
      </c>
      <c r="I2907" s="178">
        <f>VLOOKUP(Tabla14[[#This Row],[id]],Tabla2[],'aux buscarv'!I$1,FALSE)</f>
        <v>137</v>
      </c>
      <c r="J2907" s="178" t="str">
        <f>VLOOKUP(Tabla14[[#This Row],[id]],Tabla2[],'aux buscarv'!J$1,FALSE)</f>
        <v>MERLO</v>
      </c>
      <c r="K2907" s="178" t="str">
        <f>VLOOKUP(Tabla14[[#This Row],[id]],Tabla2[],'aux buscarv'!K$1,FALSE)</f>
        <v>PONTEVEDRA</v>
      </c>
      <c r="L2907" s="178">
        <f>VLOOKUP(Tabla14[[#This Row],[id]],Tabla2[],'aux buscarv'!L$1,FALSE)</f>
        <v>0</v>
      </c>
      <c r="M2907" s="178" t="str">
        <f>VLOOKUP(Tabla14[[#This Row],[id]],Tabla2[],'aux buscarv'!M$1,FALSE)</f>
        <v>M. JUAREZ CELMAN Y SENILLOSA</v>
      </c>
      <c r="N2907" s="179" t="str">
        <f>VLOOKUP(Tabla14[[#This Row],[id]],Tabla2[],'aux buscarv'!N$1,FALSE)</f>
        <v>https://maps.app.goo.gl/BW1ZfbHtBCVGvfT6A</v>
      </c>
      <c r="O2907" t="s">
        <v>109</v>
      </c>
      <c r="P2907" s="180" t="s">
        <v>110</v>
      </c>
      <c r="Q2907" t="s">
        <v>120</v>
      </c>
      <c r="R2907" s="181">
        <v>5</v>
      </c>
    </row>
    <row r="2908" spans="1:18" x14ac:dyDescent="0.25">
      <c r="A2908" t="s">
        <v>1482</v>
      </c>
      <c r="B2908" s="46">
        <f>VLOOKUP(Tabla14[[#This Row],[id]],Tabla2[],'aux buscarv'!B$1,FALSE)</f>
        <v>45078</v>
      </c>
      <c r="C2908" s="178">
        <f>VLOOKUP(Tabla14[[#This Row],[id]],Tabla2[],'aux buscarv'!C$1,FALSE)</f>
        <v>1</v>
      </c>
      <c r="D2908" s="178">
        <f>VLOOKUP(Tabla14[[#This Row],[id]],Tabla2[],'aux buscarv'!D$1,FALSE)</f>
        <v>6</v>
      </c>
      <c r="E2908" s="178">
        <f>VLOOKUP(Tabla14[[#This Row],[id]],Tabla2[],'aux buscarv'!E$1,FALSE)</f>
        <v>2023</v>
      </c>
      <c r="F2908" s="178">
        <f>VLOOKUP(Tabla14[[#This Row],[id]],Tabla2[],'aux buscarv'!F$1,FALSE)</f>
        <v>23</v>
      </c>
      <c r="G2908" s="178" t="str">
        <f>VLOOKUP(Tabla14[[#This Row],[id]],Tabla2[],'aux buscarv'!G$1,FALSE)</f>
        <v>ESTAR</v>
      </c>
      <c r="H2908" s="178" t="str">
        <f>VLOOKUP(Tabla14[[#This Row],[id]],Tabla2[],'aux buscarv'!H$1,FALSE)</f>
        <v>BUENOS AIRES</v>
      </c>
      <c r="I2908" s="178">
        <f>VLOOKUP(Tabla14[[#This Row],[id]],Tabla2[],'aux buscarv'!I$1,FALSE)</f>
        <v>137</v>
      </c>
      <c r="J2908" s="178" t="str">
        <f>VLOOKUP(Tabla14[[#This Row],[id]],Tabla2[],'aux buscarv'!J$1,FALSE)</f>
        <v>MERLO</v>
      </c>
      <c r="K2908" s="178" t="str">
        <f>VLOOKUP(Tabla14[[#This Row],[id]],Tabla2[],'aux buscarv'!K$1,FALSE)</f>
        <v>PONTEVEDRA</v>
      </c>
      <c r="L2908" s="178">
        <f>VLOOKUP(Tabla14[[#This Row],[id]],Tabla2[],'aux buscarv'!L$1,FALSE)</f>
        <v>0</v>
      </c>
      <c r="M2908" s="178" t="str">
        <f>VLOOKUP(Tabla14[[#This Row],[id]],Tabla2[],'aux buscarv'!M$1,FALSE)</f>
        <v>M. JUAREZ CELMAN Y SENILLOSA</v>
      </c>
      <c r="N2908" s="179" t="str">
        <f>VLOOKUP(Tabla14[[#This Row],[id]],Tabla2[],'aux buscarv'!N$1,FALSE)</f>
        <v>https://maps.app.goo.gl/BW1ZfbHtBCVGvfT6A</v>
      </c>
      <c r="O2908" t="s">
        <v>109</v>
      </c>
      <c r="P2908" s="180" t="s">
        <v>110</v>
      </c>
      <c r="Q2908" t="s">
        <v>121</v>
      </c>
      <c r="R2908" s="181">
        <v>10</v>
      </c>
    </row>
    <row r="2909" spans="1:18" x14ac:dyDescent="0.25">
      <c r="A2909" t="s">
        <v>1482</v>
      </c>
      <c r="B2909" s="46">
        <f>VLOOKUP(Tabla14[[#This Row],[id]],Tabla2[],'aux buscarv'!B$1,FALSE)</f>
        <v>45078</v>
      </c>
      <c r="C2909" s="178">
        <f>VLOOKUP(Tabla14[[#This Row],[id]],Tabla2[],'aux buscarv'!C$1,FALSE)</f>
        <v>1</v>
      </c>
      <c r="D2909" s="178">
        <f>VLOOKUP(Tabla14[[#This Row],[id]],Tabla2[],'aux buscarv'!D$1,FALSE)</f>
        <v>6</v>
      </c>
      <c r="E2909" s="178">
        <f>VLOOKUP(Tabla14[[#This Row],[id]],Tabla2[],'aux buscarv'!E$1,FALSE)</f>
        <v>2023</v>
      </c>
      <c r="F2909" s="178">
        <f>VLOOKUP(Tabla14[[#This Row],[id]],Tabla2[],'aux buscarv'!F$1,FALSE)</f>
        <v>23</v>
      </c>
      <c r="G2909" s="178" t="str">
        <f>VLOOKUP(Tabla14[[#This Row],[id]],Tabla2[],'aux buscarv'!G$1,FALSE)</f>
        <v>ESTAR</v>
      </c>
      <c r="H2909" s="178" t="str">
        <f>VLOOKUP(Tabla14[[#This Row],[id]],Tabla2[],'aux buscarv'!H$1,FALSE)</f>
        <v>BUENOS AIRES</v>
      </c>
      <c r="I2909" s="178">
        <f>VLOOKUP(Tabla14[[#This Row],[id]],Tabla2[],'aux buscarv'!I$1,FALSE)</f>
        <v>137</v>
      </c>
      <c r="J2909" s="178" t="str">
        <f>VLOOKUP(Tabla14[[#This Row],[id]],Tabla2[],'aux buscarv'!J$1,FALSE)</f>
        <v>MERLO</v>
      </c>
      <c r="K2909" s="178" t="str">
        <f>VLOOKUP(Tabla14[[#This Row],[id]],Tabla2[],'aux buscarv'!K$1,FALSE)</f>
        <v>PONTEVEDRA</v>
      </c>
      <c r="L2909" s="178">
        <f>VLOOKUP(Tabla14[[#This Row],[id]],Tabla2[],'aux buscarv'!L$1,FALSE)</f>
        <v>0</v>
      </c>
      <c r="M2909" s="178" t="str">
        <f>VLOOKUP(Tabla14[[#This Row],[id]],Tabla2[],'aux buscarv'!M$1,FALSE)</f>
        <v>M. JUAREZ CELMAN Y SENILLOSA</v>
      </c>
      <c r="N2909" s="179" t="str">
        <f>VLOOKUP(Tabla14[[#This Row],[id]],Tabla2[],'aux buscarv'!N$1,FALSE)</f>
        <v>https://maps.app.goo.gl/BW1ZfbHtBCVGvfT6A</v>
      </c>
      <c r="O2909" t="s">
        <v>109</v>
      </c>
      <c r="P2909" s="180" t="s">
        <v>113</v>
      </c>
      <c r="Q2909" t="s">
        <v>112</v>
      </c>
      <c r="R2909" s="181">
        <v>38</v>
      </c>
    </row>
    <row r="2910" spans="1:18" x14ac:dyDescent="0.25">
      <c r="A2910" t="s">
        <v>1482</v>
      </c>
      <c r="B2910" s="46">
        <f>VLOOKUP(Tabla14[[#This Row],[id]],Tabla2[],'aux buscarv'!B$1,FALSE)</f>
        <v>45078</v>
      </c>
      <c r="C2910" s="178">
        <f>VLOOKUP(Tabla14[[#This Row],[id]],Tabla2[],'aux buscarv'!C$1,FALSE)</f>
        <v>1</v>
      </c>
      <c r="D2910" s="178">
        <f>VLOOKUP(Tabla14[[#This Row],[id]],Tabla2[],'aux buscarv'!D$1,FALSE)</f>
        <v>6</v>
      </c>
      <c r="E2910" s="178">
        <f>VLOOKUP(Tabla14[[#This Row],[id]],Tabla2[],'aux buscarv'!E$1,FALSE)</f>
        <v>2023</v>
      </c>
      <c r="F2910" s="178">
        <f>VLOOKUP(Tabla14[[#This Row],[id]],Tabla2[],'aux buscarv'!F$1,FALSE)</f>
        <v>23</v>
      </c>
      <c r="G2910" s="178" t="str">
        <f>VLOOKUP(Tabla14[[#This Row],[id]],Tabla2[],'aux buscarv'!G$1,FALSE)</f>
        <v>ESTAR</v>
      </c>
      <c r="H2910" s="178" t="str">
        <f>VLOOKUP(Tabla14[[#This Row],[id]],Tabla2[],'aux buscarv'!H$1,FALSE)</f>
        <v>BUENOS AIRES</v>
      </c>
      <c r="I2910" s="178">
        <f>VLOOKUP(Tabla14[[#This Row],[id]],Tabla2[],'aux buscarv'!I$1,FALSE)</f>
        <v>137</v>
      </c>
      <c r="J2910" s="178" t="str">
        <f>VLOOKUP(Tabla14[[#This Row],[id]],Tabla2[],'aux buscarv'!J$1,FALSE)</f>
        <v>MERLO</v>
      </c>
      <c r="K2910" s="178" t="str">
        <f>VLOOKUP(Tabla14[[#This Row],[id]],Tabla2[],'aux buscarv'!K$1,FALSE)</f>
        <v>PONTEVEDRA</v>
      </c>
      <c r="L2910" s="178">
        <f>VLOOKUP(Tabla14[[#This Row],[id]],Tabla2[],'aux buscarv'!L$1,FALSE)</f>
        <v>0</v>
      </c>
      <c r="M2910" s="178" t="str">
        <f>VLOOKUP(Tabla14[[#This Row],[id]],Tabla2[],'aux buscarv'!M$1,FALSE)</f>
        <v>M. JUAREZ CELMAN Y SENILLOSA</v>
      </c>
      <c r="N2910" s="179" t="str">
        <f>VLOOKUP(Tabla14[[#This Row],[id]],Tabla2[],'aux buscarv'!N$1,FALSE)</f>
        <v>https://maps.app.goo.gl/BW1ZfbHtBCVGvfT6A</v>
      </c>
      <c r="O2910" t="s">
        <v>114</v>
      </c>
      <c r="P2910" s="180" t="s">
        <v>115</v>
      </c>
      <c r="Q2910" t="s">
        <v>111</v>
      </c>
      <c r="R2910" s="181">
        <v>32</v>
      </c>
    </row>
    <row r="2911" spans="1:18" x14ac:dyDescent="0.25">
      <c r="A2911" t="s">
        <v>1482</v>
      </c>
      <c r="B2911" s="46">
        <f>VLOOKUP(Tabla14[[#This Row],[id]],Tabla2[],'aux buscarv'!B$1,FALSE)</f>
        <v>45078</v>
      </c>
      <c r="C2911" s="178">
        <f>VLOOKUP(Tabla14[[#This Row],[id]],Tabla2[],'aux buscarv'!C$1,FALSE)</f>
        <v>1</v>
      </c>
      <c r="D2911" s="178">
        <f>VLOOKUP(Tabla14[[#This Row],[id]],Tabla2[],'aux buscarv'!D$1,FALSE)</f>
        <v>6</v>
      </c>
      <c r="E2911" s="178">
        <f>VLOOKUP(Tabla14[[#This Row],[id]],Tabla2[],'aux buscarv'!E$1,FALSE)</f>
        <v>2023</v>
      </c>
      <c r="F2911" s="178">
        <f>VLOOKUP(Tabla14[[#This Row],[id]],Tabla2[],'aux buscarv'!F$1,FALSE)</f>
        <v>23</v>
      </c>
      <c r="G2911" s="178" t="str">
        <f>VLOOKUP(Tabla14[[#This Row],[id]],Tabla2[],'aux buscarv'!G$1,FALSE)</f>
        <v>ESTAR</v>
      </c>
      <c r="H2911" s="178" t="str">
        <f>VLOOKUP(Tabla14[[#This Row],[id]],Tabla2[],'aux buscarv'!H$1,FALSE)</f>
        <v>BUENOS AIRES</v>
      </c>
      <c r="I2911" s="178">
        <f>VLOOKUP(Tabla14[[#This Row],[id]],Tabla2[],'aux buscarv'!I$1,FALSE)</f>
        <v>137</v>
      </c>
      <c r="J2911" s="178" t="str">
        <f>VLOOKUP(Tabla14[[#This Row],[id]],Tabla2[],'aux buscarv'!J$1,FALSE)</f>
        <v>MERLO</v>
      </c>
      <c r="K2911" s="178" t="str">
        <f>VLOOKUP(Tabla14[[#This Row],[id]],Tabla2[],'aux buscarv'!K$1,FALSE)</f>
        <v>PONTEVEDRA</v>
      </c>
      <c r="L2911" s="178">
        <f>VLOOKUP(Tabla14[[#This Row],[id]],Tabla2[],'aux buscarv'!L$1,FALSE)</f>
        <v>0</v>
      </c>
      <c r="M2911" s="178" t="str">
        <f>VLOOKUP(Tabla14[[#This Row],[id]],Tabla2[],'aux buscarv'!M$1,FALSE)</f>
        <v>M. JUAREZ CELMAN Y SENILLOSA</v>
      </c>
      <c r="N2911" s="179" t="str">
        <f>VLOOKUP(Tabla14[[#This Row],[id]],Tabla2[],'aux buscarv'!N$1,FALSE)</f>
        <v>https://maps.app.goo.gl/BW1ZfbHtBCVGvfT6A</v>
      </c>
      <c r="O2911" t="s">
        <v>114</v>
      </c>
      <c r="P2911" s="180" t="s">
        <v>123</v>
      </c>
      <c r="Q2911" t="s">
        <v>124</v>
      </c>
      <c r="R2911" s="181">
        <v>12</v>
      </c>
    </row>
    <row r="2912" spans="1:18" x14ac:dyDescent="0.25">
      <c r="A2912" t="s">
        <v>1482</v>
      </c>
      <c r="B2912" s="46">
        <f>VLOOKUP(Tabla14[[#This Row],[id]],Tabla2[],'aux buscarv'!B$1,FALSE)</f>
        <v>45078</v>
      </c>
      <c r="C2912" s="178">
        <f>VLOOKUP(Tabla14[[#This Row],[id]],Tabla2[],'aux buscarv'!C$1,FALSE)</f>
        <v>1</v>
      </c>
      <c r="D2912" s="178">
        <f>VLOOKUP(Tabla14[[#This Row],[id]],Tabla2[],'aux buscarv'!D$1,FALSE)</f>
        <v>6</v>
      </c>
      <c r="E2912" s="178">
        <f>VLOOKUP(Tabla14[[#This Row],[id]],Tabla2[],'aux buscarv'!E$1,FALSE)</f>
        <v>2023</v>
      </c>
      <c r="F2912" s="178">
        <f>VLOOKUP(Tabla14[[#This Row],[id]],Tabla2[],'aux buscarv'!F$1,FALSE)</f>
        <v>23</v>
      </c>
      <c r="G2912" s="178" t="str">
        <f>VLOOKUP(Tabla14[[#This Row],[id]],Tabla2[],'aux buscarv'!G$1,FALSE)</f>
        <v>ESTAR</v>
      </c>
      <c r="H2912" s="178" t="str">
        <f>VLOOKUP(Tabla14[[#This Row],[id]],Tabla2[],'aux buscarv'!H$1,FALSE)</f>
        <v>BUENOS AIRES</v>
      </c>
      <c r="I2912" s="178">
        <f>VLOOKUP(Tabla14[[#This Row],[id]],Tabla2[],'aux buscarv'!I$1,FALSE)</f>
        <v>137</v>
      </c>
      <c r="J2912" s="178" t="str">
        <f>VLOOKUP(Tabla14[[#This Row],[id]],Tabla2[],'aux buscarv'!J$1,FALSE)</f>
        <v>MERLO</v>
      </c>
      <c r="K2912" s="178" t="str">
        <f>VLOOKUP(Tabla14[[#This Row],[id]],Tabla2[],'aux buscarv'!K$1,FALSE)</f>
        <v>PONTEVEDRA</v>
      </c>
      <c r="L2912" s="178">
        <f>VLOOKUP(Tabla14[[#This Row],[id]],Tabla2[],'aux buscarv'!L$1,FALSE)</f>
        <v>0</v>
      </c>
      <c r="M2912" s="178" t="str">
        <f>VLOOKUP(Tabla14[[#This Row],[id]],Tabla2[],'aux buscarv'!M$1,FALSE)</f>
        <v>M. JUAREZ CELMAN Y SENILLOSA</v>
      </c>
      <c r="N2912" s="179" t="str">
        <f>VLOOKUP(Tabla14[[#This Row],[id]],Tabla2[],'aux buscarv'!N$1,FALSE)</f>
        <v>https://maps.app.goo.gl/BW1ZfbHtBCVGvfT6A</v>
      </c>
      <c r="O2912" t="s">
        <v>114</v>
      </c>
      <c r="P2912" s="180" t="s">
        <v>123</v>
      </c>
      <c r="Q2912" t="s">
        <v>111</v>
      </c>
      <c r="R2912" s="181">
        <v>133</v>
      </c>
    </row>
    <row r="2913" spans="1:18" x14ac:dyDescent="0.25">
      <c r="A2913" t="s">
        <v>1482</v>
      </c>
      <c r="B2913" s="46">
        <f>VLOOKUP(Tabla14[[#This Row],[id]],Tabla2[],'aux buscarv'!B$1,FALSE)</f>
        <v>45078</v>
      </c>
      <c r="C2913" s="178">
        <f>VLOOKUP(Tabla14[[#This Row],[id]],Tabla2[],'aux buscarv'!C$1,FALSE)</f>
        <v>1</v>
      </c>
      <c r="D2913" s="178">
        <f>VLOOKUP(Tabla14[[#This Row],[id]],Tabla2[],'aux buscarv'!D$1,FALSE)</f>
        <v>6</v>
      </c>
      <c r="E2913" s="178">
        <f>VLOOKUP(Tabla14[[#This Row],[id]],Tabla2[],'aux buscarv'!E$1,FALSE)</f>
        <v>2023</v>
      </c>
      <c r="F2913" s="178">
        <f>VLOOKUP(Tabla14[[#This Row],[id]],Tabla2[],'aux buscarv'!F$1,FALSE)</f>
        <v>23</v>
      </c>
      <c r="G2913" s="178" t="str">
        <f>VLOOKUP(Tabla14[[#This Row],[id]],Tabla2[],'aux buscarv'!G$1,FALSE)</f>
        <v>ESTAR</v>
      </c>
      <c r="H2913" s="178" t="str">
        <f>VLOOKUP(Tabla14[[#This Row],[id]],Tabla2[],'aux buscarv'!H$1,FALSE)</f>
        <v>BUENOS AIRES</v>
      </c>
      <c r="I2913" s="178">
        <f>VLOOKUP(Tabla14[[#This Row],[id]],Tabla2[],'aux buscarv'!I$1,FALSE)</f>
        <v>137</v>
      </c>
      <c r="J2913" s="178" t="str">
        <f>VLOOKUP(Tabla14[[#This Row],[id]],Tabla2[],'aux buscarv'!J$1,FALSE)</f>
        <v>MERLO</v>
      </c>
      <c r="K2913" s="178" t="str">
        <f>VLOOKUP(Tabla14[[#This Row],[id]],Tabla2[],'aux buscarv'!K$1,FALSE)</f>
        <v>PONTEVEDRA</v>
      </c>
      <c r="L2913" s="178">
        <f>VLOOKUP(Tabla14[[#This Row],[id]],Tabla2[],'aux buscarv'!L$1,FALSE)</f>
        <v>0</v>
      </c>
      <c r="M2913" s="178" t="str">
        <f>VLOOKUP(Tabla14[[#This Row],[id]],Tabla2[],'aux buscarv'!M$1,FALSE)</f>
        <v>M. JUAREZ CELMAN Y SENILLOSA</v>
      </c>
      <c r="N2913" s="179" t="str">
        <f>VLOOKUP(Tabla14[[#This Row],[id]],Tabla2[],'aux buscarv'!N$1,FALSE)</f>
        <v>https://maps.app.goo.gl/BW1ZfbHtBCVGvfT6A</v>
      </c>
      <c r="O2913" t="s">
        <v>129</v>
      </c>
      <c r="P2913" s="180" t="s">
        <v>1022</v>
      </c>
      <c r="Q2913" t="s">
        <v>111</v>
      </c>
      <c r="R2913" s="181">
        <v>9</v>
      </c>
    </row>
    <row r="2914" spans="1:18" x14ac:dyDescent="0.25">
      <c r="A2914" t="s">
        <v>1482</v>
      </c>
      <c r="B2914" s="46">
        <f>VLOOKUP(Tabla14[[#This Row],[id]],Tabla2[],'aux buscarv'!B$1,FALSE)</f>
        <v>45078</v>
      </c>
      <c r="C2914" s="178">
        <f>VLOOKUP(Tabla14[[#This Row],[id]],Tabla2[],'aux buscarv'!C$1,FALSE)</f>
        <v>1</v>
      </c>
      <c r="D2914" s="178">
        <f>VLOOKUP(Tabla14[[#This Row],[id]],Tabla2[],'aux buscarv'!D$1,FALSE)</f>
        <v>6</v>
      </c>
      <c r="E2914" s="178">
        <f>VLOOKUP(Tabla14[[#This Row],[id]],Tabla2[],'aux buscarv'!E$1,FALSE)</f>
        <v>2023</v>
      </c>
      <c r="F2914" s="178">
        <f>VLOOKUP(Tabla14[[#This Row],[id]],Tabla2[],'aux buscarv'!F$1,FALSE)</f>
        <v>23</v>
      </c>
      <c r="G2914" s="178" t="str">
        <f>VLOOKUP(Tabla14[[#This Row],[id]],Tabla2[],'aux buscarv'!G$1,FALSE)</f>
        <v>ESTAR</v>
      </c>
      <c r="H2914" s="178" t="str">
        <f>VLOOKUP(Tabla14[[#This Row],[id]],Tabla2[],'aux buscarv'!H$1,FALSE)</f>
        <v>BUENOS AIRES</v>
      </c>
      <c r="I2914" s="178">
        <f>VLOOKUP(Tabla14[[#This Row],[id]],Tabla2[],'aux buscarv'!I$1,FALSE)</f>
        <v>137</v>
      </c>
      <c r="J2914" s="178" t="str">
        <f>VLOOKUP(Tabla14[[#This Row],[id]],Tabla2[],'aux buscarv'!J$1,FALSE)</f>
        <v>MERLO</v>
      </c>
      <c r="K2914" s="178" t="str">
        <f>VLOOKUP(Tabla14[[#This Row],[id]],Tabla2[],'aux buscarv'!K$1,FALSE)</f>
        <v>PONTEVEDRA</v>
      </c>
      <c r="L2914" s="178">
        <f>VLOOKUP(Tabla14[[#This Row],[id]],Tabla2[],'aux buscarv'!L$1,FALSE)</f>
        <v>0</v>
      </c>
      <c r="M2914" s="178" t="str">
        <f>VLOOKUP(Tabla14[[#This Row],[id]],Tabla2[],'aux buscarv'!M$1,FALSE)</f>
        <v>M. JUAREZ CELMAN Y SENILLOSA</v>
      </c>
      <c r="N2914" s="179" t="str">
        <f>VLOOKUP(Tabla14[[#This Row],[id]],Tabla2[],'aux buscarv'!N$1,FALSE)</f>
        <v>https://maps.app.goo.gl/BW1ZfbHtBCVGvfT6A</v>
      </c>
      <c r="O2914" t="s">
        <v>129</v>
      </c>
      <c r="P2914" s="180" t="s">
        <v>1022</v>
      </c>
      <c r="Q2914" t="s">
        <v>131</v>
      </c>
      <c r="R2914" s="181">
        <v>3</v>
      </c>
    </row>
    <row r="2915" spans="1:18" x14ac:dyDescent="0.25">
      <c r="A2915" t="s">
        <v>1482</v>
      </c>
      <c r="B2915" s="46">
        <f>VLOOKUP(Tabla14[[#This Row],[id]],Tabla2[],'aux buscarv'!B$1,FALSE)</f>
        <v>45078</v>
      </c>
      <c r="C2915" s="178">
        <f>VLOOKUP(Tabla14[[#This Row],[id]],Tabla2[],'aux buscarv'!C$1,FALSE)</f>
        <v>1</v>
      </c>
      <c r="D2915" s="178">
        <f>VLOOKUP(Tabla14[[#This Row],[id]],Tabla2[],'aux buscarv'!D$1,FALSE)</f>
        <v>6</v>
      </c>
      <c r="E2915" s="178">
        <f>VLOOKUP(Tabla14[[#This Row],[id]],Tabla2[],'aux buscarv'!E$1,FALSE)</f>
        <v>2023</v>
      </c>
      <c r="F2915" s="178">
        <f>VLOOKUP(Tabla14[[#This Row],[id]],Tabla2[],'aux buscarv'!F$1,FALSE)</f>
        <v>23</v>
      </c>
      <c r="G2915" s="178" t="str">
        <f>VLOOKUP(Tabla14[[#This Row],[id]],Tabla2[],'aux buscarv'!G$1,FALSE)</f>
        <v>ESTAR</v>
      </c>
      <c r="H2915" s="178" t="str">
        <f>VLOOKUP(Tabla14[[#This Row],[id]],Tabla2[],'aux buscarv'!H$1,FALSE)</f>
        <v>BUENOS AIRES</v>
      </c>
      <c r="I2915" s="178">
        <f>VLOOKUP(Tabla14[[#This Row],[id]],Tabla2[],'aux buscarv'!I$1,FALSE)</f>
        <v>137</v>
      </c>
      <c r="J2915" s="178" t="str">
        <f>VLOOKUP(Tabla14[[#This Row],[id]],Tabla2[],'aux buscarv'!J$1,FALSE)</f>
        <v>MERLO</v>
      </c>
      <c r="K2915" s="178" t="str">
        <f>VLOOKUP(Tabla14[[#This Row],[id]],Tabla2[],'aux buscarv'!K$1,FALSE)</f>
        <v>PONTEVEDRA</v>
      </c>
      <c r="L2915" s="178">
        <f>VLOOKUP(Tabla14[[#This Row],[id]],Tabla2[],'aux buscarv'!L$1,FALSE)</f>
        <v>0</v>
      </c>
      <c r="M2915" s="178" t="str">
        <f>VLOOKUP(Tabla14[[#This Row],[id]],Tabla2[],'aux buscarv'!M$1,FALSE)</f>
        <v>M. JUAREZ CELMAN Y SENILLOSA</v>
      </c>
      <c r="N2915" s="179" t="str">
        <f>VLOOKUP(Tabla14[[#This Row],[id]],Tabla2[],'aux buscarv'!N$1,FALSE)</f>
        <v>https://maps.app.goo.gl/BW1ZfbHtBCVGvfT6A</v>
      </c>
      <c r="O2915" t="s">
        <v>129</v>
      </c>
      <c r="P2915" s="180" t="s">
        <v>1022</v>
      </c>
      <c r="Q2915" t="s">
        <v>132</v>
      </c>
      <c r="R2915" s="181">
        <v>5</v>
      </c>
    </row>
    <row r="2916" spans="1:18" x14ac:dyDescent="0.25">
      <c r="A2916" t="s">
        <v>1482</v>
      </c>
      <c r="B2916" s="46">
        <f>VLOOKUP(Tabla14[[#This Row],[id]],Tabla2[],'aux buscarv'!B$1,FALSE)</f>
        <v>45078</v>
      </c>
      <c r="C2916" s="178">
        <f>VLOOKUP(Tabla14[[#This Row],[id]],Tabla2[],'aux buscarv'!C$1,FALSE)</f>
        <v>1</v>
      </c>
      <c r="D2916" s="178">
        <f>VLOOKUP(Tabla14[[#This Row],[id]],Tabla2[],'aux buscarv'!D$1,FALSE)</f>
        <v>6</v>
      </c>
      <c r="E2916" s="178">
        <f>VLOOKUP(Tabla14[[#This Row],[id]],Tabla2[],'aux buscarv'!E$1,FALSE)</f>
        <v>2023</v>
      </c>
      <c r="F2916" s="178">
        <f>VLOOKUP(Tabla14[[#This Row],[id]],Tabla2[],'aux buscarv'!F$1,FALSE)</f>
        <v>23</v>
      </c>
      <c r="G2916" s="178" t="str">
        <f>VLOOKUP(Tabla14[[#This Row],[id]],Tabla2[],'aux buscarv'!G$1,FALSE)</f>
        <v>ESTAR</v>
      </c>
      <c r="H2916" s="178" t="str">
        <f>VLOOKUP(Tabla14[[#This Row],[id]],Tabla2[],'aux buscarv'!H$1,FALSE)</f>
        <v>BUENOS AIRES</v>
      </c>
      <c r="I2916" s="178">
        <f>VLOOKUP(Tabla14[[#This Row],[id]],Tabla2[],'aux buscarv'!I$1,FALSE)</f>
        <v>137</v>
      </c>
      <c r="J2916" s="178" t="str">
        <f>VLOOKUP(Tabla14[[#This Row],[id]],Tabla2[],'aux buscarv'!J$1,FALSE)</f>
        <v>MERLO</v>
      </c>
      <c r="K2916" s="178" t="str">
        <f>VLOOKUP(Tabla14[[#This Row],[id]],Tabla2[],'aux buscarv'!K$1,FALSE)</f>
        <v>PONTEVEDRA</v>
      </c>
      <c r="L2916" s="178">
        <f>VLOOKUP(Tabla14[[#This Row],[id]],Tabla2[],'aux buscarv'!L$1,FALSE)</f>
        <v>0</v>
      </c>
      <c r="M2916" s="178" t="str">
        <f>VLOOKUP(Tabla14[[#This Row],[id]],Tabla2[],'aux buscarv'!M$1,FALSE)</f>
        <v>M. JUAREZ CELMAN Y SENILLOSA</v>
      </c>
      <c r="N2916" s="179" t="str">
        <f>VLOOKUP(Tabla14[[#This Row],[id]],Tabla2[],'aux buscarv'!N$1,FALSE)</f>
        <v>https://maps.app.goo.gl/BW1ZfbHtBCVGvfT6A</v>
      </c>
      <c r="O2916" t="s">
        <v>129</v>
      </c>
      <c r="P2916" s="180" t="s">
        <v>1022</v>
      </c>
      <c r="Q2916" t="s">
        <v>133</v>
      </c>
      <c r="R2916" s="181">
        <v>1</v>
      </c>
    </row>
    <row r="2917" spans="1:18" x14ac:dyDescent="0.25">
      <c r="A2917" t="s">
        <v>1482</v>
      </c>
      <c r="B2917" s="46">
        <f>VLOOKUP(Tabla14[[#This Row],[id]],Tabla2[],'aux buscarv'!B$1,FALSE)</f>
        <v>45078</v>
      </c>
      <c r="C2917" s="178">
        <f>VLOOKUP(Tabla14[[#This Row],[id]],Tabla2[],'aux buscarv'!C$1,FALSE)</f>
        <v>1</v>
      </c>
      <c r="D2917" s="178">
        <f>VLOOKUP(Tabla14[[#This Row],[id]],Tabla2[],'aux buscarv'!D$1,FALSE)</f>
        <v>6</v>
      </c>
      <c r="E2917" s="178">
        <f>VLOOKUP(Tabla14[[#This Row],[id]],Tabla2[],'aux buscarv'!E$1,FALSE)</f>
        <v>2023</v>
      </c>
      <c r="F2917" s="178">
        <f>VLOOKUP(Tabla14[[#This Row],[id]],Tabla2[],'aux buscarv'!F$1,FALSE)</f>
        <v>23</v>
      </c>
      <c r="G2917" s="178" t="str">
        <f>VLOOKUP(Tabla14[[#This Row],[id]],Tabla2[],'aux buscarv'!G$1,FALSE)</f>
        <v>ESTAR</v>
      </c>
      <c r="H2917" s="178" t="str">
        <f>VLOOKUP(Tabla14[[#This Row],[id]],Tabla2[],'aux buscarv'!H$1,FALSE)</f>
        <v>BUENOS AIRES</v>
      </c>
      <c r="I2917" s="178">
        <f>VLOOKUP(Tabla14[[#This Row],[id]],Tabla2[],'aux buscarv'!I$1,FALSE)</f>
        <v>137</v>
      </c>
      <c r="J2917" s="178" t="str">
        <f>VLOOKUP(Tabla14[[#This Row],[id]],Tabla2[],'aux buscarv'!J$1,FALSE)</f>
        <v>MERLO</v>
      </c>
      <c r="K2917" s="178" t="str">
        <f>VLOOKUP(Tabla14[[#This Row],[id]],Tabla2[],'aux buscarv'!K$1,FALSE)</f>
        <v>PONTEVEDRA</v>
      </c>
      <c r="L2917" s="178">
        <f>VLOOKUP(Tabla14[[#This Row],[id]],Tabla2[],'aux buscarv'!L$1,FALSE)</f>
        <v>0</v>
      </c>
      <c r="M2917" s="178" t="str">
        <f>VLOOKUP(Tabla14[[#This Row],[id]],Tabla2[],'aux buscarv'!M$1,FALSE)</f>
        <v>M. JUAREZ CELMAN Y SENILLOSA</v>
      </c>
      <c r="N2917" s="179" t="str">
        <f>VLOOKUP(Tabla14[[#This Row],[id]],Tabla2[],'aux buscarv'!N$1,FALSE)</f>
        <v>https://maps.app.goo.gl/BW1ZfbHtBCVGvfT6A</v>
      </c>
      <c r="O2917" t="s">
        <v>129</v>
      </c>
      <c r="P2917" s="180" t="s">
        <v>1022</v>
      </c>
      <c r="Q2917" t="s">
        <v>134</v>
      </c>
      <c r="R2917" s="181">
        <v>1</v>
      </c>
    </row>
    <row r="2918" spans="1:18" x14ac:dyDescent="0.25">
      <c r="A2918" t="s">
        <v>1482</v>
      </c>
      <c r="B2918" s="46">
        <f>VLOOKUP(Tabla14[[#This Row],[id]],Tabla2[],'aux buscarv'!B$1,FALSE)</f>
        <v>45078</v>
      </c>
      <c r="C2918" s="178">
        <f>VLOOKUP(Tabla14[[#This Row],[id]],Tabla2[],'aux buscarv'!C$1,FALSE)</f>
        <v>1</v>
      </c>
      <c r="D2918" s="178">
        <f>VLOOKUP(Tabla14[[#This Row],[id]],Tabla2[],'aux buscarv'!D$1,FALSE)</f>
        <v>6</v>
      </c>
      <c r="E2918" s="178">
        <f>VLOOKUP(Tabla14[[#This Row],[id]],Tabla2[],'aux buscarv'!E$1,FALSE)</f>
        <v>2023</v>
      </c>
      <c r="F2918" s="178">
        <f>VLOOKUP(Tabla14[[#This Row],[id]],Tabla2[],'aux buscarv'!F$1,FALSE)</f>
        <v>23</v>
      </c>
      <c r="G2918" s="178" t="str">
        <f>VLOOKUP(Tabla14[[#This Row],[id]],Tabla2[],'aux buscarv'!G$1,FALSE)</f>
        <v>ESTAR</v>
      </c>
      <c r="H2918" s="178" t="str">
        <f>VLOOKUP(Tabla14[[#This Row],[id]],Tabla2[],'aux buscarv'!H$1,FALSE)</f>
        <v>BUENOS AIRES</v>
      </c>
      <c r="I2918" s="178">
        <f>VLOOKUP(Tabla14[[#This Row],[id]],Tabla2[],'aux buscarv'!I$1,FALSE)</f>
        <v>137</v>
      </c>
      <c r="J2918" s="178" t="str">
        <f>VLOOKUP(Tabla14[[#This Row],[id]],Tabla2[],'aux buscarv'!J$1,FALSE)</f>
        <v>MERLO</v>
      </c>
      <c r="K2918" s="178" t="str">
        <f>VLOOKUP(Tabla14[[#This Row],[id]],Tabla2[],'aux buscarv'!K$1,FALSE)</f>
        <v>PONTEVEDRA</v>
      </c>
      <c r="L2918" s="178">
        <f>VLOOKUP(Tabla14[[#This Row],[id]],Tabla2[],'aux buscarv'!L$1,FALSE)</f>
        <v>0</v>
      </c>
      <c r="M2918" s="178" t="str">
        <f>VLOOKUP(Tabla14[[#This Row],[id]],Tabla2[],'aux buscarv'!M$1,FALSE)</f>
        <v>M. JUAREZ CELMAN Y SENILLOSA</v>
      </c>
      <c r="N2918" s="179" t="str">
        <f>VLOOKUP(Tabla14[[#This Row],[id]],Tabla2[],'aux buscarv'!N$1,FALSE)</f>
        <v>https://maps.app.goo.gl/BW1ZfbHtBCVGvfT6A</v>
      </c>
      <c r="O2918" t="s">
        <v>129</v>
      </c>
      <c r="P2918" s="180" t="s">
        <v>1023</v>
      </c>
      <c r="Q2918" t="s">
        <v>111</v>
      </c>
      <c r="R2918" s="181">
        <v>16</v>
      </c>
    </row>
    <row r="2919" spans="1:18" x14ac:dyDescent="0.25">
      <c r="A2919" t="s">
        <v>1482</v>
      </c>
      <c r="B2919" s="46">
        <f>VLOOKUP(Tabla14[[#This Row],[id]],Tabla2[],'aux buscarv'!B$1,FALSE)</f>
        <v>45078</v>
      </c>
      <c r="C2919" s="178">
        <f>VLOOKUP(Tabla14[[#This Row],[id]],Tabla2[],'aux buscarv'!C$1,FALSE)</f>
        <v>1</v>
      </c>
      <c r="D2919" s="178">
        <f>VLOOKUP(Tabla14[[#This Row],[id]],Tabla2[],'aux buscarv'!D$1,FALSE)</f>
        <v>6</v>
      </c>
      <c r="E2919" s="178">
        <f>VLOOKUP(Tabla14[[#This Row],[id]],Tabla2[],'aux buscarv'!E$1,FALSE)</f>
        <v>2023</v>
      </c>
      <c r="F2919" s="178">
        <f>VLOOKUP(Tabla14[[#This Row],[id]],Tabla2[],'aux buscarv'!F$1,FALSE)</f>
        <v>23</v>
      </c>
      <c r="G2919" s="178" t="str">
        <f>VLOOKUP(Tabla14[[#This Row],[id]],Tabla2[],'aux buscarv'!G$1,FALSE)</f>
        <v>ESTAR</v>
      </c>
      <c r="H2919" s="178" t="str">
        <f>VLOOKUP(Tabla14[[#This Row],[id]],Tabla2[],'aux buscarv'!H$1,FALSE)</f>
        <v>BUENOS AIRES</v>
      </c>
      <c r="I2919" s="178">
        <f>VLOOKUP(Tabla14[[#This Row],[id]],Tabla2[],'aux buscarv'!I$1,FALSE)</f>
        <v>137</v>
      </c>
      <c r="J2919" s="178" t="str">
        <f>VLOOKUP(Tabla14[[#This Row],[id]],Tabla2[],'aux buscarv'!J$1,FALSE)</f>
        <v>MERLO</v>
      </c>
      <c r="K2919" s="178" t="str">
        <f>VLOOKUP(Tabla14[[#This Row],[id]],Tabla2[],'aux buscarv'!K$1,FALSE)</f>
        <v>PONTEVEDRA</v>
      </c>
      <c r="L2919" s="178">
        <f>VLOOKUP(Tabla14[[#This Row],[id]],Tabla2[],'aux buscarv'!L$1,FALSE)</f>
        <v>0</v>
      </c>
      <c r="M2919" s="178" t="str">
        <f>VLOOKUP(Tabla14[[#This Row],[id]],Tabla2[],'aux buscarv'!M$1,FALSE)</f>
        <v>M. JUAREZ CELMAN Y SENILLOSA</v>
      </c>
      <c r="N2919" s="179" t="str">
        <f>VLOOKUP(Tabla14[[#This Row],[id]],Tabla2[],'aux buscarv'!N$1,FALSE)</f>
        <v>https://maps.app.goo.gl/BW1ZfbHtBCVGvfT6A</v>
      </c>
      <c r="O2919" t="s">
        <v>129</v>
      </c>
      <c r="P2919" s="180" t="s">
        <v>1024</v>
      </c>
      <c r="Q2919" t="s">
        <v>111</v>
      </c>
      <c r="R2919" s="181">
        <v>9</v>
      </c>
    </row>
    <row r="2920" spans="1:18" x14ac:dyDescent="0.25">
      <c r="A2920" t="s">
        <v>1482</v>
      </c>
      <c r="B2920" s="46">
        <f>VLOOKUP(Tabla14[[#This Row],[id]],Tabla2[],'aux buscarv'!B$1,FALSE)</f>
        <v>45078</v>
      </c>
      <c r="C2920" s="178">
        <f>VLOOKUP(Tabla14[[#This Row],[id]],Tabla2[],'aux buscarv'!C$1,FALSE)</f>
        <v>1</v>
      </c>
      <c r="D2920" s="178">
        <f>VLOOKUP(Tabla14[[#This Row],[id]],Tabla2[],'aux buscarv'!D$1,FALSE)</f>
        <v>6</v>
      </c>
      <c r="E2920" s="178">
        <f>VLOOKUP(Tabla14[[#This Row],[id]],Tabla2[],'aux buscarv'!E$1,FALSE)</f>
        <v>2023</v>
      </c>
      <c r="F2920" s="178">
        <f>VLOOKUP(Tabla14[[#This Row],[id]],Tabla2[],'aux buscarv'!F$1,FALSE)</f>
        <v>23</v>
      </c>
      <c r="G2920" s="178" t="str">
        <f>VLOOKUP(Tabla14[[#This Row],[id]],Tabla2[],'aux buscarv'!G$1,FALSE)</f>
        <v>ESTAR</v>
      </c>
      <c r="H2920" s="178" t="str">
        <f>VLOOKUP(Tabla14[[#This Row],[id]],Tabla2[],'aux buscarv'!H$1,FALSE)</f>
        <v>BUENOS AIRES</v>
      </c>
      <c r="I2920" s="178">
        <f>VLOOKUP(Tabla14[[#This Row],[id]],Tabla2[],'aux buscarv'!I$1,FALSE)</f>
        <v>137</v>
      </c>
      <c r="J2920" s="178" t="str">
        <f>VLOOKUP(Tabla14[[#This Row],[id]],Tabla2[],'aux buscarv'!J$1,FALSE)</f>
        <v>MERLO</v>
      </c>
      <c r="K2920" s="178" t="str">
        <f>VLOOKUP(Tabla14[[#This Row],[id]],Tabla2[],'aux buscarv'!K$1,FALSE)</f>
        <v>PONTEVEDRA</v>
      </c>
      <c r="L2920" s="178">
        <f>VLOOKUP(Tabla14[[#This Row],[id]],Tabla2[],'aux buscarv'!L$1,FALSE)</f>
        <v>0</v>
      </c>
      <c r="M2920" s="178" t="str">
        <f>VLOOKUP(Tabla14[[#This Row],[id]],Tabla2[],'aux buscarv'!M$1,FALSE)</f>
        <v>M. JUAREZ CELMAN Y SENILLOSA</v>
      </c>
      <c r="N2920" s="179" t="str">
        <f>VLOOKUP(Tabla14[[#This Row],[id]],Tabla2[],'aux buscarv'!N$1,FALSE)</f>
        <v>https://maps.app.goo.gl/BW1ZfbHtBCVGvfT6A</v>
      </c>
      <c r="O2920" t="s">
        <v>129</v>
      </c>
      <c r="P2920" s="180" t="s">
        <v>1024</v>
      </c>
      <c r="Q2920" t="s">
        <v>136</v>
      </c>
      <c r="R2920" s="181">
        <v>9</v>
      </c>
    </row>
    <row r="2921" spans="1:18" x14ac:dyDescent="0.25">
      <c r="A2921" t="s">
        <v>1482</v>
      </c>
      <c r="B2921" s="46">
        <f>VLOOKUP(Tabla14[[#This Row],[id]],Tabla2[],'aux buscarv'!B$1,FALSE)</f>
        <v>45078</v>
      </c>
      <c r="C2921" s="178">
        <f>VLOOKUP(Tabla14[[#This Row],[id]],Tabla2[],'aux buscarv'!C$1,FALSE)</f>
        <v>1</v>
      </c>
      <c r="D2921" s="178">
        <f>VLOOKUP(Tabla14[[#This Row],[id]],Tabla2[],'aux buscarv'!D$1,FALSE)</f>
        <v>6</v>
      </c>
      <c r="E2921" s="178">
        <f>VLOOKUP(Tabla14[[#This Row],[id]],Tabla2[],'aux buscarv'!E$1,FALSE)</f>
        <v>2023</v>
      </c>
      <c r="F2921" s="178">
        <f>VLOOKUP(Tabla14[[#This Row],[id]],Tabla2[],'aux buscarv'!F$1,FALSE)</f>
        <v>23</v>
      </c>
      <c r="G2921" s="178" t="str">
        <f>VLOOKUP(Tabla14[[#This Row],[id]],Tabla2[],'aux buscarv'!G$1,FALSE)</f>
        <v>ESTAR</v>
      </c>
      <c r="H2921" s="178" t="str">
        <f>VLOOKUP(Tabla14[[#This Row],[id]],Tabla2[],'aux buscarv'!H$1,FALSE)</f>
        <v>BUENOS AIRES</v>
      </c>
      <c r="I2921" s="178">
        <f>VLOOKUP(Tabla14[[#This Row],[id]],Tabla2[],'aux buscarv'!I$1,FALSE)</f>
        <v>137</v>
      </c>
      <c r="J2921" s="178" t="str">
        <f>VLOOKUP(Tabla14[[#This Row],[id]],Tabla2[],'aux buscarv'!J$1,FALSE)</f>
        <v>MERLO</v>
      </c>
      <c r="K2921" s="178" t="str">
        <f>VLOOKUP(Tabla14[[#This Row],[id]],Tabla2[],'aux buscarv'!K$1,FALSE)</f>
        <v>PONTEVEDRA</v>
      </c>
      <c r="L2921" s="178">
        <f>VLOOKUP(Tabla14[[#This Row],[id]],Tabla2[],'aux buscarv'!L$1,FALSE)</f>
        <v>0</v>
      </c>
      <c r="M2921" s="178" t="str">
        <f>VLOOKUP(Tabla14[[#This Row],[id]],Tabla2[],'aux buscarv'!M$1,FALSE)</f>
        <v>M. JUAREZ CELMAN Y SENILLOSA</v>
      </c>
      <c r="N2921" s="179" t="str">
        <f>VLOOKUP(Tabla14[[#This Row],[id]],Tabla2[],'aux buscarv'!N$1,FALSE)</f>
        <v>https://maps.app.goo.gl/BW1ZfbHtBCVGvfT6A</v>
      </c>
      <c r="O2921" t="s">
        <v>129</v>
      </c>
      <c r="P2921" s="180" t="s">
        <v>1024</v>
      </c>
      <c r="Q2921" t="s">
        <v>121</v>
      </c>
      <c r="R2921" s="181">
        <v>9</v>
      </c>
    </row>
    <row r="2922" spans="1:18" x14ac:dyDescent="0.25">
      <c r="A2922" t="s">
        <v>1482</v>
      </c>
      <c r="B2922" s="46">
        <f>VLOOKUP(Tabla14[[#This Row],[id]],Tabla2[],'aux buscarv'!B$1,FALSE)</f>
        <v>45078</v>
      </c>
      <c r="C2922" s="178">
        <f>VLOOKUP(Tabla14[[#This Row],[id]],Tabla2[],'aux buscarv'!C$1,FALSE)</f>
        <v>1</v>
      </c>
      <c r="D2922" s="178">
        <f>VLOOKUP(Tabla14[[#This Row],[id]],Tabla2[],'aux buscarv'!D$1,FALSE)</f>
        <v>6</v>
      </c>
      <c r="E2922" s="178">
        <f>VLOOKUP(Tabla14[[#This Row],[id]],Tabla2[],'aux buscarv'!E$1,FALSE)</f>
        <v>2023</v>
      </c>
      <c r="F2922" s="178">
        <f>VLOOKUP(Tabla14[[#This Row],[id]],Tabla2[],'aux buscarv'!F$1,FALSE)</f>
        <v>23</v>
      </c>
      <c r="G2922" s="178" t="str">
        <f>VLOOKUP(Tabla14[[#This Row],[id]],Tabla2[],'aux buscarv'!G$1,FALSE)</f>
        <v>ESTAR</v>
      </c>
      <c r="H2922" s="178" t="str">
        <f>VLOOKUP(Tabla14[[#This Row],[id]],Tabla2[],'aux buscarv'!H$1,FALSE)</f>
        <v>BUENOS AIRES</v>
      </c>
      <c r="I2922" s="178">
        <f>VLOOKUP(Tabla14[[#This Row],[id]],Tabla2[],'aux buscarv'!I$1,FALSE)</f>
        <v>137</v>
      </c>
      <c r="J2922" s="178" t="str">
        <f>VLOOKUP(Tabla14[[#This Row],[id]],Tabla2[],'aux buscarv'!J$1,FALSE)</f>
        <v>MERLO</v>
      </c>
      <c r="K2922" s="178" t="str">
        <f>VLOOKUP(Tabla14[[#This Row],[id]],Tabla2[],'aux buscarv'!K$1,FALSE)</f>
        <v>PONTEVEDRA</v>
      </c>
      <c r="L2922" s="178">
        <f>VLOOKUP(Tabla14[[#This Row],[id]],Tabla2[],'aux buscarv'!L$1,FALSE)</f>
        <v>0</v>
      </c>
      <c r="M2922" s="178" t="str">
        <f>VLOOKUP(Tabla14[[#This Row],[id]],Tabla2[],'aux buscarv'!M$1,FALSE)</f>
        <v>M. JUAREZ CELMAN Y SENILLOSA</v>
      </c>
      <c r="N2922" s="179" t="str">
        <f>VLOOKUP(Tabla14[[#This Row],[id]],Tabla2[],'aux buscarv'!N$1,FALSE)</f>
        <v>https://maps.app.goo.gl/BW1ZfbHtBCVGvfT6A</v>
      </c>
      <c r="O2922" t="s">
        <v>129</v>
      </c>
      <c r="P2922" s="180" t="s">
        <v>1025</v>
      </c>
      <c r="Q2922" t="s">
        <v>111</v>
      </c>
      <c r="R2922" s="181">
        <v>17</v>
      </c>
    </row>
    <row r="2923" spans="1:18" x14ac:dyDescent="0.25">
      <c r="A2923" t="s">
        <v>1482</v>
      </c>
      <c r="B2923" s="46">
        <f>VLOOKUP(Tabla14[[#This Row],[id]],Tabla2[],'aux buscarv'!B$1,FALSE)</f>
        <v>45078</v>
      </c>
      <c r="C2923" s="178">
        <f>VLOOKUP(Tabla14[[#This Row],[id]],Tabla2[],'aux buscarv'!C$1,FALSE)</f>
        <v>1</v>
      </c>
      <c r="D2923" s="178">
        <f>VLOOKUP(Tabla14[[#This Row],[id]],Tabla2[],'aux buscarv'!D$1,FALSE)</f>
        <v>6</v>
      </c>
      <c r="E2923" s="178">
        <f>VLOOKUP(Tabla14[[#This Row],[id]],Tabla2[],'aux buscarv'!E$1,FALSE)</f>
        <v>2023</v>
      </c>
      <c r="F2923" s="178">
        <f>VLOOKUP(Tabla14[[#This Row],[id]],Tabla2[],'aux buscarv'!F$1,FALSE)</f>
        <v>23</v>
      </c>
      <c r="G2923" s="178" t="str">
        <f>VLOOKUP(Tabla14[[#This Row],[id]],Tabla2[],'aux buscarv'!G$1,FALSE)</f>
        <v>ESTAR</v>
      </c>
      <c r="H2923" s="178" t="str">
        <f>VLOOKUP(Tabla14[[#This Row],[id]],Tabla2[],'aux buscarv'!H$1,FALSE)</f>
        <v>BUENOS AIRES</v>
      </c>
      <c r="I2923" s="178">
        <f>VLOOKUP(Tabla14[[#This Row],[id]],Tabla2[],'aux buscarv'!I$1,FALSE)</f>
        <v>137</v>
      </c>
      <c r="J2923" s="178" t="str">
        <f>VLOOKUP(Tabla14[[#This Row],[id]],Tabla2[],'aux buscarv'!J$1,FALSE)</f>
        <v>MERLO</v>
      </c>
      <c r="K2923" s="178" t="str">
        <f>VLOOKUP(Tabla14[[#This Row],[id]],Tabla2[],'aux buscarv'!K$1,FALSE)</f>
        <v>PONTEVEDRA</v>
      </c>
      <c r="L2923" s="178">
        <f>VLOOKUP(Tabla14[[#This Row],[id]],Tabla2[],'aux buscarv'!L$1,FALSE)</f>
        <v>0</v>
      </c>
      <c r="M2923" s="178" t="str">
        <f>VLOOKUP(Tabla14[[#This Row],[id]],Tabla2[],'aux buscarv'!M$1,FALSE)</f>
        <v>M. JUAREZ CELMAN Y SENILLOSA</v>
      </c>
      <c r="N2923" s="179" t="str">
        <f>VLOOKUP(Tabla14[[#This Row],[id]],Tabla2[],'aux buscarv'!N$1,FALSE)</f>
        <v>https://maps.app.goo.gl/BW1ZfbHtBCVGvfT6A</v>
      </c>
      <c r="O2923" t="s">
        <v>129</v>
      </c>
      <c r="P2923" s="180" t="s">
        <v>137</v>
      </c>
      <c r="Q2923" t="s">
        <v>141</v>
      </c>
      <c r="R2923" s="181">
        <v>27</v>
      </c>
    </row>
    <row r="2924" spans="1:18" x14ac:dyDescent="0.25">
      <c r="A2924" t="s">
        <v>1482</v>
      </c>
      <c r="B2924" s="46">
        <f>VLOOKUP(Tabla14[[#This Row],[id]],Tabla2[],'aux buscarv'!B$1,FALSE)</f>
        <v>45078</v>
      </c>
      <c r="C2924" s="178">
        <f>VLOOKUP(Tabla14[[#This Row],[id]],Tabla2[],'aux buscarv'!C$1,FALSE)</f>
        <v>1</v>
      </c>
      <c r="D2924" s="178">
        <f>VLOOKUP(Tabla14[[#This Row],[id]],Tabla2[],'aux buscarv'!D$1,FALSE)</f>
        <v>6</v>
      </c>
      <c r="E2924" s="178">
        <f>VLOOKUP(Tabla14[[#This Row],[id]],Tabla2[],'aux buscarv'!E$1,FALSE)</f>
        <v>2023</v>
      </c>
      <c r="F2924" s="178">
        <f>VLOOKUP(Tabla14[[#This Row],[id]],Tabla2[],'aux buscarv'!F$1,FALSE)</f>
        <v>23</v>
      </c>
      <c r="G2924" s="178" t="str">
        <f>VLOOKUP(Tabla14[[#This Row],[id]],Tabla2[],'aux buscarv'!G$1,FALSE)</f>
        <v>ESTAR</v>
      </c>
      <c r="H2924" s="178" t="str">
        <f>VLOOKUP(Tabla14[[#This Row],[id]],Tabla2[],'aux buscarv'!H$1,FALSE)</f>
        <v>BUENOS AIRES</v>
      </c>
      <c r="I2924" s="178">
        <f>VLOOKUP(Tabla14[[#This Row],[id]],Tabla2[],'aux buscarv'!I$1,FALSE)</f>
        <v>137</v>
      </c>
      <c r="J2924" s="178" t="str">
        <f>VLOOKUP(Tabla14[[#This Row],[id]],Tabla2[],'aux buscarv'!J$1,FALSE)</f>
        <v>MERLO</v>
      </c>
      <c r="K2924" s="178" t="str">
        <f>VLOOKUP(Tabla14[[#This Row],[id]],Tabla2[],'aux buscarv'!K$1,FALSE)</f>
        <v>PONTEVEDRA</v>
      </c>
      <c r="L2924" s="178">
        <f>VLOOKUP(Tabla14[[#This Row],[id]],Tabla2[],'aux buscarv'!L$1,FALSE)</f>
        <v>0</v>
      </c>
      <c r="M2924" s="178" t="str">
        <f>VLOOKUP(Tabla14[[#This Row],[id]],Tabla2[],'aux buscarv'!M$1,FALSE)</f>
        <v>M. JUAREZ CELMAN Y SENILLOSA</v>
      </c>
      <c r="N2924" s="179" t="str">
        <f>VLOOKUP(Tabla14[[#This Row],[id]],Tabla2[],'aux buscarv'!N$1,FALSE)</f>
        <v>https://maps.app.goo.gl/BW1ZfbHtBCVGvfT6A</v>
      </c>
      <c r="O2924" t="s">
        <v>129</v>
      </c>
      <c r="P2924" s="180" t="s">
        <v>281</v>
      </c>
      <c r="Q2924" t="s">
        <v>111</v>
      </c>
      <c r="R2924" s="181">
        <v>88</v>
      </c>
    </row>
    <row r="2925" spans="1:18" x14ac:dyDescent="0.25">
      <c r="A2925" t="s">
        <v>1482</v>
      </c>
      <c r="B2925" s="46">
        <f>VLOOKUP(Tabla14[[#This Row],[id]],Tabla2[],'aux buscarv'!B$1,FALSE)</f>
        <v>45078</v>
      </c>
      <c r="C2925" s="178">
        <f>VLOOKUP(Tabla14[[#This Row],[id]],Tabla2[],'aux buscarv'!C$1,FALSE)</f>
        <v>1</v>
      </c>
      <c r="D2925" s="178">
        <f>VLOOKUP(Tabla14[[#This Row],[id]],Tabla2[],'aux buscarv'!D$1,FALSE)</f>
        <v>6</v>
      </c>
      <c r="E2925" s="178">
        <f>VLOOKUP(Tabla14[[#This Row],[id]],Tabla2[],'aux buscarv'!E$1,FALSE)</f>
        <v>2023</v>
      </c>
      <c r="F2925" s="178">
        <f>VLOOKUP(Tabla14[[#This Row],[id]],Tabla2[],'aux buscarv'!F$1,FALSE)</f>
        <v>23</v>
      </c>
      <c r="G2925" s="178" t="str">
        <f>VLOOKUP(Tabla14[[#This Row],[id]],Tabla2[],'aux buscarv'!G$1,FALSE)</f>
        <v>ESTAR</v>
      </c>
      <c r="H2925" s="178" t="str">
        <f>VLOOKUP(Tabla14[[#This Row],[id]],Tabla2[],'aux buscarv'!H$1,FALSE)</f>
        <v>BUENOS AIRES</v>
      </c>
      <c r="I2925" s="178">
        <f>VLOOKUP(Tabla14[[#This Row],[id]],Tabla2[],'aux buscarv'!I$1,FALSE)</f>
        <v>137</v>
      </c>
      <c r="J2925" s="178" t="str">
        <f>VLOOKUP(Tabla14[[#This Row],[id]],Tabla2[],'aux buscarv'!J$1,FALSE)</f>
        <v>MERLO</v>
      </c>
      <c r="K2925" s="178" t="str">
        <f>VLOOKUP(Tabla14[[#This Row],[id]],Tabla2[],'aux buscarv'!K$1,FALSE)</f>
        <v>PONTEVEDRA</v>
      </c>
      <c r="L2925" s="178">
        <f>VLOOKUP(Tabla14[[#This Row],[id]],Tabla2[],'aux buscarv'!L$1,FALSE)</f>
        <v>0</v>
      </c>
      <c r="M2925" s="178" t="str">
        <f>VLOOKUP(Tabla14[[#This Row],[id]],Tabla2[],'aux buscarv'!M$1,FALSE)</f>
        <v>M. JUAREZ CELMAN Y SENILLOSA</v>
      </c>
      <c r="N2925" s="179" t="str">
        <f>VLOOKUP(Tabla14[[#This Row],[id]],Tabla2[],'aux buscarv'!N$1,FALSE)</f>
        <v>https://maps.app.goo.gl/BW1ZfbHtBCVGvfT6A</v>
      </c>
      <c r="O2925" t="s">
        <v>129</v>
      </c>
      <c r="P2925" s="180" t="s">
        <v>281</v>
      </c>
      <c r="Q2925" t="s">
        <v>138</v>
      </c>
      <c r="R2925" s="181">
        <v>61</v>
      </c>
    </row>
    <row r="2926" spans="1:18" x14ac:dyDescent="0.25">
      <c r="A2926" t="s">
        <v>1482</v>
      </c>
      <c r="B2926" s="46">
        <f>VLOOKUP(Tabla14[[#This Row],[id]],Tabla2[],'aux buscarv'!B$1,FALSE)</f>
        <v>45078</v>
      </c>
      <c r="C2926" s="178">
        <f>VLOOKUP(Tabla14[[#This Row],[id]],Tabla2[],'aux buscarv'!C$1,FALSE)</f>
        <v>1</v>
      </c>
      <c r="D2926" s="178">
        <f>VLOOKUP(Tabla14[[#This Row],[id]],Tabla2[],'aux buscarv'!D$1,FALSE)</f>
        <v>6</v>
      </c>
      <c r="E2926" s="178">
        <f>VLOOKUP(Tabla14[[#This Row],[id]],Tabla2[],'aux buscarv'!E$1,FALSE)</f>
        <v>2023</v>
      </c>
      <c r="F2926" s="178">
        <f>VLOOKUP(Tabla14[[#This Row],[id]],Tabla2[],'aux buscarv'!F$1,FALSE)</f>
        <v>23</v>
      </c>
      <c r="G2926" s="178" t="str">
        <f>VLOOKUP(Tabla14[[#This Row],[id]],Tabla2[],'aux buscarv'!G$1,FALSE)</f>
        <v>ESTAR</v>
      </c>
      <c r="H2926" s="178" t="str">
        <f>VLOOKUP(Tabla14[[#This Row],[id]],Tabla2[],'aux buscarv'!H$1,FALSE)</f>
        <v>BUENOS AIRES</v>
      </c>
      <c r="I2926" s="178">
        <f>VLOOKUP(Tabla14[[#This Row],[id]],Tabla2[],'aux buscarv'!I$1,FALSE)</f>
        <v>137</v>
      </c>
      <c r="J2926" s="178" t="str">
        <f>VLOOKUP(Tabla14[[#This Row],[id]],Tabla2[],'aux buscarv'!J$1,FALSE)</f>
        <v>MERLO</v>
      </c>
      <c r="K2926" s="178" t="str">
        <f>VLOOKUP(Tabla14[[#This Row],[id]],Tabla2[],'aux buscarv'!K$1,FALSE)</f>
        <v>PONTEVEDRA</v>
      </c>
      <c r="L2926" s="178">
        <f>VLOOKUP(Tabla14[[#This Row],[id]],Tabla2[],'aux buscarv'!L$1,FALSE)</f>
        <v>0</v>
      </c>
      <c r="M2926" s="178" t="str">
        <f>VLOOKUP(Tabla14[[#This Row],[id]],Tabla2[],'aux buscarv'!M$1,FALSE)</f>
        <v>M. JUAREZ CELMAN Y SENILLOSA</v>
      </c>
      <c r="N2926" s="179" t="str">
        <f>VLOOKUP(Tabla14[[#This Row],[id]],Tabla2[],'aux buscarv'!N$1,FALSE)</f>
        <v>https://maps.app.goo.gl/BW1ZfbHtBCVGvfT6A</v>
      </c>
      <c r="O2926" t="s">
        <v>151</v>
      </c>
      <c r="P2926" s="180" t="s">
        <v>151</v>
      </c>
      <c r="Q2926" t="s">
        <v>111</v>
      </c>
      <c r="R2926" s="181">
        <v>170</v>
      </c>
    </row>
    <row r="2927" spans="1:18" x14ac:dyDescent="0.25">
      <c r="A2927" t="s">
        <v>1482</v>
      </c>
      <c r="B2927" s="46">
        <f>VLOOKUP(Tabla14[[#This Row],[id]],Tabla2[],'aux buscarv'!B$1,FALSE)</f>
        <v>45078</v>
      </c>
      <c r="C2927" s="178">
        <f>VLOOKUP(Tabla14[[#This Row],[id]],Tabla2[],'aux buscarv'!C$1,FALSE)</f>
        <v>1</v>
      </c>
      <c r="D2927" s="178">
        <f>VLOOKUP(Tabla14[[#This Row],[id]],Tabla2[],'aux buscarv'!D$1,FALSE)</f>
        <v>6</v>
      </c>
      <c r="E2927" s="178">
        <f>VLOOKUP(Tabla14[[#This Row],[id]],Tabla2[],'aux buscarv'!E$1,FALSE)</f>
        <v>2023</v>
      </c>
      <c r="F2927" s="178">
        <f>VLOOKUP(Tabla14[[#This Row],[id]],Tabla2[],'aux buscarv'!F$1,FALSE)</f>
        <v>23</v>
      </c>
      <c r="G2927" s="178" t="str">
        <f>VLOOKUP(Tabla14[[#This Row],[id]],Tabla2[],'aux buscarv'!G$1,FALSE)</f>
        <v>ESTAR</v>
      </c>
      <c r="H2927" s="178" t="str">
        <f>VLOOKUP(Tabla14[[#This Row],[id]],Tabla2[],'aux buscarv'!H$1,FALSE)</f>
        <v>BUENOS AIRES</v>
      </c>
      <c r="I2927" s="178">
        <f>VLOOKUP(Tabla14[[#This Row],[id]],Tabla2[],'aux buscarv'!I$1,FALSE)</f>
        <v>137</v>
      </c>
      <c r="J2927" s="178" t="str">
        <f>VLOOKUP(Tabla14[[#This Row],[id]],Tabla2[],'aux buscarv'!J$1,FALSE)</f>
        <v>MERLO</v>
      </c>
      <c r="K2927" s="178" t="str">
        <f>VLOOKUP(Tabla14[[#This Row],[id]],Tabla2[],'aux buscarv'!K$1,FALSE)</f>
        <v>PONTEVEDRA</v>
      </c>
      <c r="L2927" s="178">
        <f>VLOOKUP(Tabla14[[#This Row],[id]],Tabla2[],'aux buscarv'!L$1,FALSE)</f>
        <v>0</v>
      </c>
      <c r="M2927" s="178" t="str">
        <f>VLOOKUP(Tabla14[[#This Row],[id]],Tabla2[],'aux buscarv'!M$1,FALSE)</f>
        <v>M. JUAREZ CELMAN Y SENILLOSA</v>
      </c>
      <c r="N2927" s="179" t="str">
        <f>VLOOKUP(Tabla14[[#This Row],[id]],Tabla2[],'aux buscarv'!N$1,FALSE)</f>
        <v>https://maps.app.goo.gl/BW1ZfbHtBCVGvfT6A</v>
      </c>
      <c r="O2927" t="s">
        <v>151</v>
      </c>
      <c r="P2927" s="180" t="s">
        <v>151</v>
      </c>
      <c r="Q2927" t="s">
        <v>142</v>
      </c>
      <c r="R2927" s="181">
        <v>432</v>
      </c>
    </row>
    <row r="2928" spans="1:18" x14ac:dyDescent="0.25">
      <c r="A2928" t="s">
        <v>1482</v>
      </c>
      <c r="B2928" s="46">
        <f>VLOOKUP(Tabla14[[#This Row],[id]],Tabla2[],'aux buscarv'!B$1,FALSE)</f>
        <v>45078</v>
      </c>
      <c r="C2928" s="178">
        <f>VLOOKUP(Tabla14[[#This Row],[id]],Tabla2[],'aux buscarv'!C$1,FALSE)</f>
        <v>1</v>
      </c>
      <c r="D2928" s="178">
        <f>VLOOKUP(Tabla14[[#This Row],[id]],Tabla2[],'aux buscarv'!D$1,FALSE)</f>
        <v>6</v>
      </c>
      <c r="E2928" s="178">
        <f>VLOOKUP(Tabla14[[#This Row],[id]],Tabla2[],'aux buscarv'!E$1,FALSE)</f>
        <v>2023</v>
      </c>
      <c r="F2928" s="178">
        <f>VLOOKUP(Tabla14[[#This Row],[id]],Tabla2[],'aux buscarv'!F$1,FALSE)</f>
        <v>23</v>
      </c>
      <c r="G2928" s="178" t="str">
        <f>VLOOKUP(Tabla14[[#This Row],[id]],Tabla2[],'aux buscarv'!G$1,FALSE)</f>
        <v>ESTAR</v>
      </c>
      <c r="H2928" s="178" t="str">
        <f>VLOOKUP(Tabla14[[#This Row],[id]],Tabla2[],'aux buscarv'!H$1,FALSE)</f>
        <v>BUENOS AIRES</v>
      </c>
      <c r="I2928" s="178">
        <f>VLOOKUP(Tabla14[[#This Row],[id]],Tabla2[],'aux buscarv'!I$1,FALSE)</f>
        <v>137</v>
      </c>
      <c r="J2928" s="178" t="str">
        <f>VLOOKUP(Tabla14[[#This Row],[id]],Tabla2[],'aux buscarv'!J$1,FALSE)</f>
        <v>MERLO</v>
      </c>
      <c r="K2928" s="178" t="str">
        <f>VLOOKUP(Tabla14[[#This Row],[id]],Tabla2[],'aux buscarv'!K$1,FALSE)</f>
        <v>PONTEVEDRA</v>
      </c>
      <c r="L2928" s="178">
        <f>VLOOKUP(Tabla14[[#This Row],[id]],Tabla2[],'aux buscarv'!L$1,FALSE)</f>
        <v>0</v>
      </c>
      <c r="M2928" s="178" t="str">
        <f>VLOOKUP(Tabla14[[#This Row],[id]],Tabla2[],'aux buscarv'!M$1,FALSE)</f>
        <v>M. JUAREZ CELMAN Y SENILLOSA</v>
      </c>
      <c r="N2928" s="179" t="str">
        <f>VLOOKUP(Tabla14[[#This Row],[id]],Tabla2[],'aux buscarv'!N$1,FALSE)</f>
        <v>https://maps.app.goo.gl/BW1ZfbHtBCVGvfT6A</v>
      </c>
      <c r="O2928" t="s">
        <v>153</v>
      </c>
      <c r="P2928" s="180" t="s">
        <v>153</v>
      </c>
      <c r="Q2928" t="s">
        <v>111</v>
      </c>
      <c r="R2928" s="181">
        <v>10</v>
      </c>
    </row>
    <row r="2929" spans="1:18" x14ac:dyDescent="0.25">
      <c r="A2929" t="s">
        <v>1482</v>
      </c>
      <c r="B2929" s="46">
        <f>VLOOKUP(Tabla14[[#This Row],[id]],Tabla2[],'aux buscarv'!B$1,FALSE)</f>
        <v>45078</v>
      </c>
      <c r="C2929" s="178">
        <f>VLOOKUP(Tabla14[[#This Row],[id]],Tabla2[],'aux buscarv'!C$1,FALSE)</f>
        <v>1</v>
      </c>
      <c r="D2929" s="178">
        <f>VLOOKUP(Tabla14[[#This Row],[id]],Tabla2[],'aux buscarv'!D$1,FALSE)</f>
        <v>6</v>
      </c>
      <c r="E2929" s="178">
        <f>VLOOKUP(Tabla14[[#This Row],[id]],Tabla2[],'aux buscarv'!E$1,FALSE)</f>
        <v>2023</v>
      </c>
      <c r="F2929" s="178">
        <f>VLOOKUP(Tabla14[[#This Row],[id]],Tabla2[],'aux buscarv'!F$1,FALSE)</f>
        <v>23</v>
      </c>
      <c r="G2929" s="178" t="str">
        <f>VLOOKUP(Tabla14[[#This Row],[id]],Tabla2[],'aux buscarv'!G$1,FALSE)</f>
        <v>ESTAR</v>
      </c>
      <c r="H2929" s="178" t="str">
        <f>VLOOKUP(Tabla14[[#This Row],[id]],Tabla2[],'aux buscarv'!H$1,FALSE)</f>
        <v>BUENOS AIRES</v>
      </c>
      <c r="I2929" s="178">
        <f>VLOOKUP(Tabla14[[#This Row],[id]],Tabla2[],'aux buscarv'!I$1,FALSE)</f>
        <v>137</v>
      </c>
      <c r="J2929" s="178" t="str">
        <f>VLOOKUP(Tabla14[[#This Row],[id]],Tabla2[],'aux buscarv'!J$1,FALSE)</f>
        <v>MERLO</v>
      </c>
      <c r="K2929" s="178" t="str">
        <f>VLOOKUP(Tabla14[[#This Row],[id]],Tabla2[],'aux buscarv'!K$1,FALSE)</f>
        <v>PONTEVEDRA</v>
      </c>
      <c r="L2929" s="178">
        <f>VLOOKUP(Tabla14[[#This Row],[id]],Tabla2[],'aux buscarv'!L$1,FALSE)</f>
        <v>0</v>
      </c>
      <c r="M2929" s="178" t="str">
        <f>VLOOKUP(Tabla14[[#This Row],[id]],Tabla2[],'aux buscarv'!M$1,FALSE)</f>
        <v>M. JUAREZ CELMAN Y SENILLOSA</v>
      </c>
      <c r="N2929" s="179" t="str">
        <f>VLOOKUP(Tabla14[[#This Row],[id]],Tabla2[],'aux buscarv'!N$1,FALSE)</f>
        <v>https://maps.app.goo.gl/BW1ZfbHtBCVGvfT6A</v>
      </c>
      <c r="O2929" t="s">
        <v>153</v>
      </c>
      <c r="P2929" s="180" t="s">
        <v>153</v>
      </c>
      <c r="Q2929" t="s">
        <v>154</v>
      </c>
      <c r="R2929" s="181">
        <v>16</v>
      </c>
    </row>
    <row r="2930" spans="1:18" x14ac:dyDescent="0.25">
      <c r="A2930" t="s">
        <v>1482</v>
      </c>
      <c r="B2930" s="46">
        <f>VLOOKUP(Tabla14[[#This Row],[id]],Tabla2[],'aux buscarv'!B$1,FALSE)</f>
        <v>45078</v>
      </c>
      <c r="C2930" s="178">
        <f>VLOOKUP(Tabla14[[#This Row],[id]],Tabla2[],'aux buscarv'!C$1,FALSE)</f>
        <v>1</v>
      </c>
      <c r="D2930" s="178">
        <f>VLOOKUP(Tabla14[[#This Row],[id]],Tabla2[],'aux buscarv'!D$1,FALSE)</f>
        <v>6</v>
      </c>
      <c r="E2930" s="178">
        <f>VLOOKUP(Tabla14[[#This Row],[id]],Tabla2[],'aux buscarv'!E$1,FALSE)</f>
        <v>2023</v>
      </c>
      <c r="F2930" s="178">
        <f>VLOOKUP(Tabla14[[#This Row],[id]],Tabla2[],'aux buscarv'!F$1,FALSE)</f>
        <v>23</v>
      </c>
      <c r="G2930" s="178" t="str">
        <f>VLOOKUP(Tabla14[[#This Row],[id]],Tabla2[],'aux buscarv'!G$1,FALSE)</f>
        <v>ESTAR</v>
      </c>
      <c r="H2930" s="178" t="str">
        <f>VLOOKUP(Tabla14[[#This Row],[id]],Tabla2[],'aux buscarv'!H$1,FALSE)</f>
        <v>BUENOS AIRES</v>
      </c>
      <c r="I2930" s="178">
        <f>VLOOKUP(Tabla14[[#This Row],[id]],Tabla2[],'aux buscarv'!I$1,FALSE)</f>
        <v>137</v>
      </c>
      <c r="J2930" s="178" t="str">
        <f>VLOOKUP(Tabla14[[#This Row],[id]],Tabla2[],'aux buscarv'!J$1,FALSE)</f>
        <v>MERLO</v>
      </c>
      <c r="K2930" s="178" t="str">
        <f>VLOOKUP(Tabla14[[#This Row],[id]],Tabla2[],'aux buscarv'!K$1,FALSE)</f>
        <v>PONTEVEDRA</v>
      </c>
      <c r="L2930" s="178">
        <f>VLOOKUP(Tabla14[[#This Row],[id]],Tabla2[],'aux buscarv'!L$1,FALSE)</f>
        <v>0</v>
      </c>
      <c r="M2930" s="178" t="str">
        <f>VLOOKUP(Tabla14[[#This Row],[id]],Tabla2[],'aux buscarv'!M$1,FALSE)</f>
        <v>M. JUAREZ CELMAN Y SENILLOSA</v>
      </c>
      <c r="N2930" s="179" t="str">
        <f>VLOOKUP(Tabla14[[#This Row],[id]],Tabla2[],'aux buscarv'!N$1,FALSE)</f>
        <v>https://maps.app.goo.gl/BW1ZfbHtBCVGvfT6A</v>
      </c>
      <c r="O2930" t="s">
        <v>153</v>
      </c>
      <c r="P2930" s="180" t="s">
        <v>153</v>
      </c>
      <c r="Q2930" t="s">
        <v>155</v>
      </c>
      <c r="R2930" s="181">
        <v>10</v>
      </c>
    </row>
    <row r="2931" spans="1:18" x14ac:dyDescent="0.25">
      <c r="A2931" t="s">
        <v>1482</v>
      </c>
      <c r="B2931" s="46">
        <f>VLOOKUP(Tabla14[[#This Row],[id]],Tabla2[],'aux buscarv'!B$1,FALSE)</f>
        <v>45078</v>
      </c>
      <c r="C2931" s="178">
        <f>VLOOKUP(Tabla14[[#This Row],[id]],Tabla2[],'aux buscarv'!C$1,FALSE)</f>
        <v>1</v>
      </c>
      <c r="D2931" s="178">
        <f>VLOOKUP(Tabla14[[#This Row],[id]],Tabla2[],'aux buscarv'!D$1,FALSE)</f>
        <v>6</v>
      </c>
      <c r="E2931" s="178">
        <f>VLOOKUP(Tabla14[[#This Row],[id]],Tabla2[],'aux buscarv'!E$1,FALSE)</f>
        <v>2023</v>
      </c>
      <c r="F2931" s="178">
        <f>VLOOKUP(Tabla14[[#This Row],[id]],Tabla2[],'aux buscarv'!F$1,FALSE)</f>
        <v>23</v>
      </c>
      <c r="G2931" s="178" t="str">
        <f>VLOOKUP(Tabla14[[#This Row],[id]],Tabla2[],'aux buscarv'!G$1,FALSE)</f>
        <v>ESTAR</v>
      </c>
      <c r="H2931" s="178" t="str">
        <f>VLOOKUP(Tabla14[[#This Row],[id]],Tabla2[],'aux buscarv'!H$1,FALSE)</f>
        <v>BUENOS AIRES</v>
      </c>
      <c r="I2931" s="178">
        <f>VLOOKUP(Tabla14[[#This Row],[id]],Tabla2[],'aux buscarv'!I$1,FALSE)</f>
        <v>137</v>
      </c>
      <c r="J2931" s="178" t="str">
        <f>VLOOKUP(Tabla14[[#This Row],[id]],Tabla2[],'aux buscarv'!J$1,FALSE)</f>
        <v>MERLO</v>
      </c>
      <c r="K2931" s="178" t="str">
        <f>VLOOKUP(Tabla14[[#This Row],[id]],Tabla2[],'aux buscarv'!K$1,FALSE)</f>
        <v>PONTEVEDRA</v>
      </c>
      <c r="L2931" s="178">
        <f>VLOOKUP(Tabla14[[#This Row],[id]],Tabla2[],'aux buscarv'!L$1,FALSE)</f>
        <v>0</v>
      </c>
      <c r="M2931" s="178" t="str">
        <f>VLOOKUP(Tabla14[[#This Row],[id]],Tabla2[],'aux buscarv'!M$1,FALSE)</f>
        <v>M. JUAREZ CELMAN Y SENILLOSA</v>
      </c>
      <c r="N2931" s="179" t="str">
        <f>VLOOKUP(Tabla14[[#This Row],[id]],Tabla2[],'aux buscarv'!N$1,FALSE)</f>
        <v>https://maps.app.goo.gl/BW1ZfbHtBCVGvfT6A</v>
      </c>
      <c r="O2931" t="s">
        <v>153</v>
      </c>
      <c r="P2931" s="180" t="s">
        <v>153</v>
      </c>
      <c r="Q2931" t="s">
        <v>157</v>
      </c>
      <c r="R2931" s="181">
        <v>1</v>
      </c>
    </row>
    <row r="2932" spans="1:18" x14ac:dyDescent="0.25">
      <c r="A2932" t="s">
        <v>1482</v>
      </c>
      <c r="B2932" s="46">
        <f>VLOOKUP(Tabla14[[#This Row],[id]],Tabla2[],'aux buscarv'!B$1,FALSE)</f>
        <v>45078</v>
      </c>
      <c r="C2932" s="178">
        <f>VLOOKUP(Tabla14[[#This Row],[id]],Tabla2[],'aux buscarv'!C$1,FALSE)</f>
        <v>1</v>
      </c>
      <c r="D2932" s="178">
        <f>VLOOKUP(Tabla14[[#This Row],[id]],Tabla2[],'aux buscarv'!D$1,FALSE)</f>
        <v>6</v>
      </c>
      <c r="E2932" s="178">
        <f>VLOOKUP(Tabla14[[#This Row],[id]],Tabla2[],'aux buscarv'!E$1,FALSE)</f>
        <v>2023</v>
      </c>
      <c r="F2932" s="178">
        <f>VLOOKUP(Tabla14[[#This Row],[id]],Tabla2[],'aux buscarv'!F$1,FALSE)</f>
        <v>23</v>
      </c>
      <c r="G2932" s="178" t="str">
        <f>VLOOKUP(Tabla14[[#This Row],[id]],Tabla2[],'aux buscarv'!G$1,FALSE)</f>
        <v>ESTAR</v>
      </c>
      <c r="H2932" s="178" t="str">
        <f>VLOOKUP(Tabla14[[#This Row],[id]],Tabla2[],'aux buscarv'!H$1,FALSE)</f>
        <v>BUENOS AIRES</v>
      </c>
      <c r="I2932" s="178">
        <f>VLOOKUP(Tabla14[[#This Row],[id]],Tabla2[],'aux buscarv'!I$1,FALSE)</f>
        <v>137</v>
      </c>
      <c r="J2932" s="178" t="str">
        <f>VLOOKUP(Tabla14[[#This Row],[id]],Tabla2[],'aux buscarv'!J$1,FALSE)</f>
        <v>MERLO</v>
      </c>
      <c r="K2932" s="178" t="str">
        <f>VLOOKUP(Tabla14[[#This Row],[id]],Tabla2[],'aux buscarv'!K$1,FALSE)</f>
        <v>PONTEVEDRA</v>
      </c>
      <c r="L2932" s="178">
        <f>VLOOKUP(Tabla14[[#This Row],[id]],Tabla2[],'aux buscarv'!L$1,FALSE)</f>
        <v>0</v>
      </c>
      <c r="M2932" s="178" t="str">
        <f>VLOOKUP(Tabla14[[#This Row],[id]],Tabla2[],'aux buscarv'!M$1,FALSE)</f>
        <v>M. JUAREZ CELMAN Y SENILLOSA</v>
      </c>
      <c r="N2932" s="179" t="str">
        <f>VLOOKUP(Tabla14[[#This Row],[id]],Tabla2[],'aux buscarv'!N$1,FALSE)</f>
        <v>https://maps.app.goo.gl/BW1ZfbHtBCVGvfT6A</v>
      </c>
      <c r="O2932" t="s">
        <v>153</v>
      </c>
      <c r="P2932" s="180" t="s">
        <v>153</v>
      </c>
      <c r="Q2932" t="s">
        <v>158</v>
      </c>
      <c r="R2932" s="181">
        <v>2</v>
      </c>
    </row>
    <row r="2933" spans="1:18" x14ac:dyDescent="0.25">
      <c r="A2933" t="s">
        <v>1482</v>
      </c>
      <c r="B2933" s="46">
        <f>VLOOKUP(Tabla14[[#This Row],[id]],Tabla2[],'aux buscarv'!B$1,FALSE)</f>
        <v>45078</v>
      </c>
      <c r="C2933" s="178">
        <f>VLOOKUP(Tabla14[[#This Row],[id]],Tabla2[],'aux buscarv'!C$1,FALSE)</f>
        <v>1</v>
      </c>
      <c r="D2933" s="178">
        <f>VLOOKUP(Tabla14[[#This Row],[id]],Tabla2[],'aux buscarv'!D$1,FALSE)</f>
        <v>6</v>
      </c>
      <c r="E2933" s="178">
        <f>VLOOKUP(Tabla14[[#This Row],[id]],Tabla2[],'aux buscarv'!E$1,FALSE)</f>
        <v>2023</v>
      </c>
      <c r="F2933" s="178">
        <f>VLOOKUP(Tabla14[[#This Row],[id]],Tabla2[],'aux buscarv'!F$1,FALSE)</f>
        <v>23</v>
      </c>
      <c r="G2933" s="178" t="str">
        <f>VLOOKUP(Tabla14[[#This Row],[id]],Tabla2[],'aux buscarv'!G$1,FALSE)</f>
        <v>ESTAR</v>
      </c>
      <c r="H2933" s="178" t="str">
        <f>VLOOKUP(Tabla14[[#This Row],[id]],Tabla2[],'aux buscarv'!H$1,FALSE)</f>
        <v>BUENOS AIRES</v>
      </c>
      <c r="I2933" s="178">
        <f>VLOOKUP(Tabla14[[#This Row],[id]],Tabla2[],'aux buscarv'!I$1,FALSE)</f>
        <v>137</v>
      </c>
      <c r="J2933" s="178" t="str">
        <f>VLOOKUP(Tabla14[[#This Row],[id]],Tabla2[],'aux buscarv'!J$1,FALSE)</f>
        <v>MERLO</v>
      </c>
      <c r="K2933" s="178" t="str">
        <f>VLOOKUP(Tabla14[[#This Row],[id]],Tabla2[],'aux buscarv'!K$1,FALSE)</f>
        <v>PONTEVEDRA</v>
      </c>
      <c r="L2933" s="178">
        <f>VLOOKUP(Tabla14[[#This Row],[id]],Tabla2[],'aux buscarv'!L$1,FALSE)</f>
        <v>0</v>
      </c>
      <c r="M2933" s="178" t="str">
        <f>VLOOKUP(Tabla14[[#This Row],[id]],Tabla2[],'aux buscarv'!M$1,FALSE)</f>
        <v>M. JUAREZ CELMAN Y SENILLOSA</v>
      </c>
      <c r="N2933" s="179" t="str">
        <f>VLOOKUP(Tabla14[[#This Row],[id]],Tabla2[],'aux buscarv'!N$1,FALSE)</f>
        <v>https://maps.app.goo.gl/BW1ZfbHtBCVGvfT6A</v>
      </c>
      <c r="O2933" t="s">
        <v>153</v>
      </c>
      <c r="P2933" s="180" t="s">
        <v>153</v>
      </c>
      <c r="Q2933" t="s">
        <v>134</v>
      </c>
      <c r="R2933" s="181">
        <v>8</v>
      </c>
    </row>
    <row r="2934" spans="1:18" x14ac:dyDescent="0.25">
      <c r="A2934" t="s">
        <v>1493</v>
      </c>
      <c r="B2934" s="46">
        <f>VLOOKUP(Tabla14[[#This Row],[id]],Tabla2[],'aux buscarv'!B$1,FALSE)</f>
        <v>45078</v>
      </c>
      <c r="C2934" s="178">
        <f>VLOOKUP(Tabla14[[#This Row],[id]],Tabla2[],'aux buscarv'!C$1,FALSE)</f>
        <v>1</v>
      </c>
      <c r="D2934" s="178">
        <f>VLOOKUP(Tabla14[[#This Row],[id]],Tabla2[],'aux buscarv'!D$1,FALSE)</f>
        <v>6</v>
      </c>
      <c r="E2934" s="178">
        <f>VLOOKUP(Tabla14[[#This Row],[id]],Tabla2[],'aux buscarv'!E$1,FALSE)</f>
        <v>2023</v>
      </c>
      <c r="F2934" s="178">
        <f>VLOOKUP(Tabla14[[#This Row],[id]],Tabla2[],'aux buscarv'!F$1,FALSE)</f>
        <v>23</v>
      </c>
      <c r="G2934" s="178" t="str">
        <f>VLOOKUP(Tabla14[[#This Row],[id]],Tabla2[],'aux buscarv'!G$1,FALSE)</f>
        <v>DAPPTE</v>
      </c>
      <c r="H2934" s="178" t="str">
        <f>VLOOKUP(Tabla14[[#This Row],[id]],Tabla2[],'aux buscarv'!H$1,FALSE)</f>
        <v>BUENOS AIRES</v>
      </c>
      <c r="I2934" s="178">
        <f>VLOOKUP(Tabla14[[#This Row],[id]],Tabla2[],'aux buscarv'!I$1,FALSE)</f>
        <v>139</v>
      </c>
      <c r="J2934" s="178" t="str">
        <f>VLOOKUP(Tabla14[[#This Row],[id]],Tabla2[],'aux buscarv'!J$1,FALSE)</f>
        <v>LOMAS DE ZAMORA</v>
      </c>
      <c r="K2934" s="178" t="str">
        <f>VLOOKUP(Tabla14[[#This Row],[id]],Tabla2[],'aux buscarv'!K$1,FALSE)</f>
        <v>LOMAS DE ZAMORA</v>
      </c>
      <c r="L2934" s="178" t="str">
        <f>VLOOKUP(Tabla14[[#This Row],[id]],Tabla2[],'aux buscarv'!L$1,FALSE)</f>
        <v>JARDIN MONTESORI</v>
      </c>
      <c r="M2934" s="178" t="str">
        <f>VLOOKUP(Tabla14[[#This Row],[id]],Tabla2[],'aux buscarv'!M$1,FALSE)</f>
        <v>INT FELIPE CASTRO 2242</v>
      </c>
      <c r="N2934" s="179" t="str">
        <f>VLOOKUP(Tabla14[[#This Row],[id]],Tabla2[],'aux buscarv'!N$1,FALSE)</f>
        <v>https://maps.app.goo.gl/gBXTUt3GofM9T8TN8</v>
      </c>
      <c r="O2934" t="s">
        <v>109</v>
      </c>
      <c r="P2934" s="180" t="s">
        <v>110</v>
      </c>
      <c r="Q2934" t="s">
        <v>111</v>
      </c>
      <c r="R2934" s="181">
        <v>76</v>
      </c>
    </row>
    <row r="2935" spans="1:18" x14ac:dyDescent="0.25">
      <c r="A2935" t="s">
        <v>1493</v>
      </c>
      <c r="B2935" s="46">
        <f>VLOOKUP(Tabla14[[#This Row],[id]],Tabla2[],'aux buscarv'!B$1,FALSE)</f>
        <v>45078</v>
      </c>
      <c r="C2935" s="178">
        <f>VLOOKUP(Tabla14[[#This Row],[id]],Tabla2[],'aux buscarv'!C$1,FALSE)</f>
        <v>1</v>
      </c>
      <c r="D2935" s="178">
        <f>VLOOKUP(Tabla14[[#This Row],[id]],Tabla2[],'aux buscarv'!D$1,FALSE)</f>
        <v>6</v>
      </c>
      <c r="E2935" s="178">
        <f>VLOOKUP(Tabla14[[#This Row],[id]],Tabla2[],'aux buscarv'!E$1,FALSE)</f>
        <v>2023</v>
      </c>
      <c r="F2935" s="178">
        <f>VLOOKUP(Tabla14[[#This Row],[id]],Tabla2[],'aux buscarv'!F$1,FALSE)</f>
        <v>23</v>
      </c>
      <c r="G2935" s="178" t="str">
        <f>VLOOKUP(Tabla14[[#This Row],[id]],Tabla2[],'aux buscarv'!G$1,FALSE)</f>
        <v>DAPPTE</v>
      </c>
      <c r="H2935" s="178" t="str">
        <f>VLOOKUP(Tabla14[[#This Row],[id]],Tabla2[],'aux buscarv'!H$1,FALSE)</f>
        <v>BUENOS AIRES</v>
      </c>
      <c r="I2935" s="178">
        <f>VLOOKUP(Tabla14[[#This Row],[id]],Tabla2[],'aux buscarv'!I$1,FALSE)</f>
        <v>139</v>
      </c>
      <c r="J2935" s="178" t="str">
        <f>VLOOKUP(Tabla14[[#This Row],[id]],Tabla2[],'aux buscarv'!J$1,FALSE)</f>
        <v>LOMAS DE ZAMORA</v>
      </c>
      <c r="K2935" s="178" t="str">
        <f>VLOOKUP(Tabla14[[#This Row],[id]],Tabla2[],'aux buscarv'!K$1,FALSE)</f>
        <v>LOMAS DE ZAMORA</v>
      </c>
      <c r="L2935" s="178" t="str">
        <f>VLOOKUP(Tabla14[[#This Row],[id]],Tabla2[],'aux buscarv'!L$1,FALSE)</f>
        <v>JARDIN MONTESORI</v>
      </c>
      <c r="M2935" s="178" t="str">
        <f>VLOOKUP(Tabla14[[#This Row],[id]],Tabla2[],'aux buscarv'!M$1,FALSE)</f>
        <v>INT FELIPE CASTRO 2242</v>
      </c>
      <c r="N2935" s="179" t="str">
        <f>VLOOKUP(Tabla14[[#This Row],[id]],Tabla2[],'aux buscarv'!N$1,FALSE)</f>
        <v>https://maps.app.goo.gl/gBXTUt3GofM9T8TN8</v>
      </c>
      <c r="O2935" t="s">
        <v>109</v>
      </c>
      <c r="P2935" s="180" t="s">
        <v>110</v>
      </c>
      <c r="Q2935" t="s">
        <v>112</v>
      </c>
      <c r="R2935" s="181">
        <v>140</v>
      </c>
    </row>
    <row r="2936" spans="1:18" x14ac:dyDescent="0.25">
      <c r="A2936" t="s">
        <v>1493</v>
      </c>
      <c r="B2936" s="46">
        <f>VLOOKUP(Tabla14[[#This Row],[id]],Tabla2[],'aux buscarv'!B$1,FALSE)</f>
        <v>45078</v>
      </c>
      <c r="C2936" s="178">
        <f>VLOOKUP(Tabla14[[#This Row],[id]],Tabla2[],'aux buscarv'!C$1,FALSE)</f>
        <v>1</v>
      </c>
      <c r="D2936" s="178">
        <f>VLOOKUP(Tabla14[[#This Row],[id]],Tabla2[],'aux buscarv'!D$1,FALSE)</f>
        <v>6</v>
      </c>
      <c r="E2936" s="178">
        <f>VLOOKUP(Tabla14[[#This Row],[id]],Tabla2[],'aux buscarv'!E$1,FALSE)</f>
        <v>2023</v>
      </c>
      <c r="F2936" s="178">
        <f>VLOOKUP(Tabla14[[#This Row],[id]],Tabla2[],'aux buscarv'!F$1,FALSE)</f>
        <v>23</v>
      </c>
      <c r="G2936" s="178" t="str">
        <f>VLOOKUP(Tabla14[[#This Row],[id]],Tabla2[],'aux buscarv'!G$1,FALSE)</f>
        <v>DAPPTE</v>
      </c>
      <c r="H2936" s="178" t="str">
        <f>VLOOKUP(Tabla14[[#This Row],[id]],Tabla2[],'aux buscarv'!H$1,FALSE)</f>
        <v>BUENOS AIRES</v>
      </c>
      <c r="I2936" s="178">
        <f>VLOOKUP(Tabla14[[#This Row],[id]],Tabla2[],'aux buscarv'!I$1,FALSE)</f>
        <v>139</v>
      </c>
      <c r="J2936" s="178" t="str">
        <f>VLOOKUP(Tabla14[[#This Row],[id]],Tabla2[],'aux buscarv'!J$1,FALSE)</f>
        <v>LOMAS DE ZAMORA</v>
      </c>
      <c r="K2936" s="178" t="str">
        <f>VLOOKUP(Tabla14[[#This Row],[id]],Tabla2[],'aux buscarv'!K$1,FALSE)</f>
        <v>LOMAS DE ZAMORA</v>
      </c>
      <c r="L2936" s="178" t="str">
        <f>VLOOKUP(Tabla14[[#This Row],[id]],Tabla2[],'aux buscarv'!L$1,FALSE)</f>
        <v>JARDIN MONTESORI</v>
      </c>
      <c r="M2936" s="178" t="str">
        <f>VLOOKUP(Tabla14[[#This Row],[id]],Tabla2[],'aux buscarv'!M$1,FALSE)</f>
        <v>INT FELIPE CASTRO 2242</v>
      </c>
      <c r="N2936" s="179" t="str">
        <f>VLOOKUP(Tabla14[[#This Row],[id]],Tabla2[],'aux buscarv'!N$1,FALSE)</f>
        <v>https://maps.app.goo.gl/gBXTUt3GofM9T8TN8</v>
      </c>
      <c r="O2936" t="s">
        <v>109</v>
      </c>
      <c r="P2936" s="180" t="s">
        <v>110</v>
      </c>
      <c r="Q2936" t="s">
        <v>120</v>
      </c>
      <c r="R2936" s="181">
        <v>5</v>
      </c>
    </row>
    <row r="2937" spans="1:18" x14ac:dyDescent="0.25">
      <c r="A2937" t="s">
        <v>1493</v>
      </c>
      <c r="B2937" s="46">
        <f>VLOOKUP(Tabla14[[#This Row],[id]],Tabla2[],'aux buscarv'!B$1,FALSE)</f>
        <v>45078</v>
      </c>
      <c r="C2937" s="178">
        <f>VLOOKUP(Tabla14[[#This Row],[id]],Tabla2[],'aux buscarv'!C$1,FALSE)</f>
        <v>1</v>
      </c>
      <c r="D2937" s="178">
        <f>VLOOKUP(Tabla14[[#This Row],[id]],Tabla2[],'aux buscarv'!D$1,FALSE)</f>
        <v>6</v>
      </c>
      <c r="E2937" s="178">
        <f>VLOOKUP(Tabla14[[#This Row],[id]],Tabla2[],'aux buscarv'!E$1,FALSE)</f>
        <v>2023</v>
      </c>
      <c r="F2937" s="178">
        <f>VLOOKUP(Tabla14[[#This Row],[id]],Tabla2[],'aux buscarv'!F$1,FALSE)</f>
        <v>23</v>
      </c>
      <c r="G2937" s="178" t="str">
        <f>VLOOKUP(Tabla14[[#This Row],[id]],Tabla2[],'aux buscarv'!G$1,FALSE)</f>
        <v>DAPPTE</v>
      </c>
      <c r="H2937" s="178" t="str">
        <f>VLOOKUP(Tabla14[[#This Row],[id]],Tabla2[],'aux buscarv'!H$1,FALSE)</f>
        <v>BUENOS AIRES</v>
      </c>
      <c r="I2937" s="178">
        <f>VLOOKUP(Tabla14[[#This Row],[id]],Tabla2[],'aux buscarv'!I$1,FALSE)</f>
        <v>139</v>
      </c>
      <c r="J2937" s="178" t="str">
        <f>VLOOKUP(Tabla14[[#This Row],[id]],Tabla2[],'aux buscarv'!J$1,FALSE)</f>
        <v>LOMAS DE ZAMORA</v>
      </c>
      <c r="K2937" s="178" t="str">
        <f>VLOOKUP(Tabla14[[#This Row],[id]],Tabla2[],'aux buscarv'!K$1,FALSE)</f>
        <v>LOMAS DE ZAMORA</v>
      </c>
      <c r="L2937" s="178" t="str">
        <f>VLOOKUP(Tabla14[[#This Row],[id]],Tabla2[],'aux buscarv'!L$1,FALSE)</f>
        <v>JARDIN MONTESORI</v>
      </c>
      <c r="M2937" s="178" t="str">
        <f>VLOOKUP(Tabla14[[#This Row],[id]],Tabla2[],'aux buscarv'!M$1,FALSE)</f>
        <v>INT FELIPE CASTRO 2242</v>
      </c>
      <c r="N2937" s="179" t="str">
        <f>VLOOKUP(Tabla14[[#This Row],[id]],Tabla2[],'aux buscarv'!N$1,FALSE)</f>
        <v>https://maps.app.goo.gl/gBXTUt3GofM9T8TN8</v>
      </c>
      <c r="O2937" t="s">
        <v>109</v>
      </c>
      <c r="P2937" s="180" t="s">
        <v>113</v>
      </c>
      <c r="Q2937" t="s">
        <v>112</v>
      </c>
      <c r="R2937" s="181">
        <v>42</v>
      </c>
    </row>
    <row r="2938" spans="1:18" x14ac:dyDescent="0.25">
      <c r="A2938" t="s">
        <v>1493</v>
      </c>
      <c r="B2938" s="46">
        <f>VLOOKUP(Tabla14[[#This Row],[id]],Tabla2[],'aux buscarv'!B$1,FALSE)</f>
        <v>45078</v>
      </c>
      <c r="C2938" s="178">
        <f>VLOOKUP(Tabla14[[#This Row],[id]],Tabla2[],'aux buscarv'!C$1,FALSE)</f>
        <v>1</v>
      </c>
      <c r="D2938" s="178">
        <f>VLOOKUP(Tabla14[[#This Row],[id]],Tabla2[],'aux buscarv'!D$1,FALSE)</f>
        <v>6</v>
      </c>
      <c r="E2938" s="178">
        <f>VLOOKUP(Tabla14[[#This Row],[id]],Tabla2[],'aux buscarv'!E$1,FALSE)</f>
        <v>2023</v>
      </c>
      <c r="F2938" s="178">
        <f>VLOOKUP(Tabla14[[#This Row],[id]],Tabla2[],'aux buscarv'!F$1,FALSE)</f>
        <v>23</v>
      </c>
      <c r="G2938" s="178" t="str">
        <f>VLOOKUP(Tabla14[[#This Row],[id]],Tabla2[],'aux buscarv'!G$1,FALSE)</f>
        <v>DAPPTE</v>
      </c>
      <c r="H2938" s="178" t="str">
        <f>VLOOKUP(Tabla14[[#This Row],[id]],Tabla2[],'aux buscarv'!H$1,FALSE)</f>
        <v>BUENOS AIRES</v>
      </c>
      <c r="I2938" s="178">
        <f>VLOOKUP(Tabla14[[#This Row],[id]],Tabla2[],'aux buscarv'!I$1,FALSE)</f>
        <v>139</v>
      </c>
      <c r="J2938" s="178" t="str">
        <f>VLOOKUP(Tabla14[[#This Row],[id]],Tabla2[],'aux buscarv'!J$1,FALSE)</f>
        <v>LOMAS DE ZAMORA</v>
      </c>
      <c r="K2938" s="178" t="str">
        <f>VLOOKUP(Tabla14[[#This Row],[id]],Tabla2[],'aux buscarv'!K$1,FALSE)</f>
        <v>LOMAS DE ZAMORA</v>
      </c>
      <c r="L2938" s="178" t="str">
        <f>VLOOKUP(Tabla14[[#This Row],[id]],Tabla2[],'aux buscarv'!L$1,FALSE)</f>
        <v>JARDIN MONTESORI</v>
      </c>
      <c r="M2938" s="178" t="str">
        <f>VLOOKUP(Tabla14[[#This Row],[id]],Tabla2[],'aux buscarv'!M$1,FALSE)</f>
        <v>INT FELIPE CASTRO 2242</v>
      </c>
      <c r="N2938" s="179" t="str">
        <f>VLOOKUP(Tabla14[[#This Row],[id]],Tabla2[],'aux buscarv'!N$1,FALSE)</f>
        <v>https://maps.app.goo.gl/gBXTUt3GofM9T8TN8</v>
      </c>
      <c r="O2938" t="s">
        <v>114</v>
      </c>
      <c r="P2938" s="180" t="s">
        <v>115</v>
      </c>
      <c r="Q2938" t="s">
        <v>111</v>
      </c>
      <c r="R2938" s="181">
        <v>30</v>
      </c>
    </row>
    <row r="2939" spans="1:18" x14ac:dyDescent="0.25">
      <c r="A2939" t="s">
        <v>1493</v>
      </c>
      <c r="B2939" s="46">
        <f>VLOOKUP(Tabla14[[#This Row],[id]],Tabla2[],'aux buscarv'!B$1,FALSE)</f>
        <v>45078</v>
      </c>
      <c r="C2939" s="178">
        <f>VLOOKUP(Tabla14[[#This Row],[id]],Tabla2[],'aux buscarv'!C$1,FALSE)</f>
        <v>1</v>
      </c>
      <c r="D2939" s="178">
        <f>VLOOKUP(Tabla14[[#This Row],[id]],Tabla2[],'aux buscarv'!D$1,FALSE)</f>
        <v>6</v>
      </c>
      <c r="E2939" s="178">
        <f>VLOOKUP(Tabla14[[#This Row],[id]],Tabla2[],'aux buscarv'!E$1,FALSE)</f>
        <v>2023</v>
      </c>
      <c r="F2939" s="178">
        <f>VLOOKUP(Tabla14[[#This Row],[id]],Tabla2[],'aux buscarv'!F$1,FALSE)</f>
        <v>23</v>
      </c>
      <c r="G2939" s="178" t="str">
        <f>VLOOKUP(Tabla14[[#This Row],[id]],Tabla2[],'aux buscarv'!G$1,FALSE)</f>
        <v>DAPPTE</v>
      </c>
      <c r="H2939" s="178" t="str">
        <f>VLOOKUP(Tabla14[[#This Row],[id]],Tabla2[],'aux buscarv'!H$1,FALSE)</f>
        <v>BUENOS AIRES</v>
      </c>
      <c r="I2939" s="178">
        <f>VLOOKUP(Tabla14[[#This Row],[id]],Tabla2[],'aux buscarv'!I$1,FALSE)</f>
        <v>139</v>
      </c>
      <c r="J2939" s="178" t="str">
        <f>VLOOKUP(Tabla14[[#This Row],[id]],Tabla2[],'aux buscarv'!J$1,FALSE)</f>
        <v>LOMAS DE ZAMORA</v>
      </c>
      <c r="K2939" s="178" t="str">
        <f>VLOOKUP(Tabla14[[#This Row],[id]],Tabla2[],'aux buscarv'!K$1,FALSE)</f>
        <v>LOMAS DE ZAMORA</v>
      </c>
      <c r="L2939" s="178" t="str">
        <f>VLOOKUP(Tabla14[[#This Row],[id]],Tabla2[],'aux buscarv'!L$1,FALSE)</f>
        <v>JARDIN MONTESORI</v>
      </c>
      <c r="M2939" s="178" t="str">
        <f>VLOOKUP(Tabla14[[#This Row],[id]],Tabla2[],'aux buscarv'!M$1,FALSE)</f>
        <v>INT FELIPE CASTRO 2242</v>
      </c>
      <c r="N2939" s="179" t="str">
        <f>VLOOKUP(Tabla14[[#This Row],[id]],Tabla2[],'aux buscarv'!N$1,FALSE)</f>
        <v>https://maps.app.goo.gl/gBXTUt3GofM9T8TN8</v>
      </c>
      <c r="O2939" t="s">
        <v>114</v>
      </c>
      <c r="P2939" s="180" t="s">
        <v>123</v>
      </c>
      <c r="Q2939" t="s">
        <v>124</v>
      </c>
      <c r="R2939" s="181">
        <v>2</v>
      </c>
    </row>
    <row r="2940" spans="1:18" x14ac:dyDescent="0.25">
      <c r="A2940" t="s">
        <v>1493</v>
      </c>
      <c r="B2940" s="46">
        <f>VLOOKUP(Tabla14[[#This Row],[id]],Tabla2[],'aux buscarv'!B$1,FALSE)</f>
        <v>45078</v>
      </c>
      <c r="C2940" s="178">
        <f>VLOOKUP(Tabla14[[#This Row],[id]],Tabla2[],'aux buscarv'!C$1,FALSE)</f>
        <v>1</v>
      </c>
      <c r="D2940" s="178">
        <f>VLOOKUP(Tabla14[[#This Row],[id]],Tabla2[],'aux buscarv'!D$1,FALSE)</f>
        <v>6</v>
      </c>
      <c r="E2940" s="178">
        <f>VLOOKUP(Tabla14[[#This Row],[id]],Tabla2[],'aux buscarv'!E$1,FALSE)</f>
        <v>2023</v>
      </c>
      <c r="F2940" s="178">
        <f>VLOOKUP(Tabla14[[#This Row],[id]],Tabla2[],'aux buscarv'!F$1,FALSE)</f>
        <v>23</v>
      </c>
      <c r="G2940" s="178" t="str">
        <f>VLOOKUP(Tabla14[[#This Row],[id]],Tabla2[],'aux buscarv'!G$1,FALSE)</f>
        <v>DAPPTE</v>
      </c>
      <c r="H2940" s="178" t="str">
        <f>VLOOKUP(Tabla14[[#This Row],[id]],Tabla2[],'aux buscarv'!H$1,FALSE)</f>
        <v>BUENOS AIRES</v>
      </c>
      <c r="I2940" s="178">
        <f>VLOOKUP(Tabla14[[#This Row],[id]],Tabla2[],'aux buscarv'!I$1,FALSE)</f>
        <v>139</v>
      </c>
      <c r="J2940" s="178" t="str">
        <f>VLOOKUP(Tabla14[[#This Row],[id]],Tabla2[],'aux buscarv'!J$1,FALSE)</f>
        <v>LOMAS DE ZAMORA</v>
      </c>
      <c r="K2940" s="178" t="str">
        <f>VLOOKUP(Tabla14[[#This Row],[id]],Tabla2[],'aux buscarv'!K$1,FALSE)</f>
        <v>LOMAS DE ZAMORA</v>
      </c>
      <c r="L2940" s="178" t="str">
        <f>VLOOKUP(Tabla14[[#This Row],[id]],Tabla2[],'aux buscarv'!L$1,FALSE)</f>
        <v>JARDIN MONTESORI</v>
      </c>
      <c r="M2940" s="178" t="str">
        <f>VLOOKUP(Tabla14[[#This Row],[id]],Tabla2[],'aux buscarv'!M$1,FALSE)</f>
        <v>INT FELIPE CASTRO 2242</v>
      </c>
      <c r="N2940" s="179" t="str">
        <f>VLOOKUP(Tabla14[[#This Row],[id]],Tabla2[],'aux buscarv'!N$1,FALSE)</f>
        <v>https://maps.app.goo.gl/gBXTUt3GofM9T8TN8</v>
      </c>
      <c r="O2940" t="s">
        <v>114</v>
      </c>
      <c r="P2940" s="180" t="s">
        <v>123</v>
      </c>
      <c r="Q2940" t="s">
        <v>111</v>
      </c>
      <c r="R2940" s="181">
        <v>20</v>
      </c>
    </row>
    <row r="2941" spans="1:18" x14ac:dyDescent="0.25">
      <c r="A2941" t="s">
        <v>1462</v>
      </c>
      <c r="B2941" s="46">
        <f>VLOOKUP(Tabla14[[#This Row],[id]],Tabla2[],'aux buscarv'!B$1,FALSE)</f>
        <v>45079</v>
      </c>
      <c r="C2941" s="178">
        <f>VLOOKUP(Tabla14[[#This Row],[id]],Tabla2[],'aux buscarv'!C$1,FALSE)</f>
        <v>2</v>
      </c>
      <c r="D2941" s="178">
        <f>VLOOKUP(Tabla14[[#This Row],[id]],Tabla2[],'aux buscarv'!D$1,FALSE)</f>
        <v>6</v>
      </c>
      <c r="E2941" s="178">
        <f>VLOOKUP(Tabla14[[#This Row],[id]],Tabla2[],'aux buscarv'!E$1,FALSE)</f>
        <v>2023</v>
      </c>
      <c r="F2941" s="178">
        <f>VLOOKUP(Tabla14[[#This Row],[id]],Tabla2[],'aux buscarv'!F$1,FALSE)</f>
        <v>23</v>
      </c>
      <c r="G2941" s="178" t="str">
        <f>VLOOKUP(Tabla14[[#This Row],[id]],Tabla2[],'aux buscarv'!G$1,FALSE)</f>
        <v>EETB</v>
      </c>
      <c r="H2941" s="178" t="str">
        <f>VLOOKUP(Tabla14[[#This Row],[id]],Tabla2[],'aux buscarv'!H$1,FALSE)</f>
        <v>BUENOS AIRES</v>
      </c>
      <c r="I2941" s="178">
        <f>VLOOKUP(Tabla14[[#This Row],[id]],Tabla2[],'aux buscarv'!I$1,FALSE)</f>
        <v>135</v>
      </c>
      <c r="J2941" s="178" t="str">
        <f>VLOOKUP(Tabla14[[#This Row],[id]],Tabla2[],'aux buscarv'!J$1,FALSE)</f>
        <v>HURLINGHAM</v>
      </c>
      <c r="K2941" s="178" t="str">
        <f>VLOOKUP(Tabla14[[#This Row],[id]],Tabla2[],'aux buscarv'!K$1,FALSE)</f>
        <v>VILLA TESEI</v>
      </c>
      <c r="L2941" s="178" t="str">
        <f>VLOOKUP(Tabla14[[#This Row],[id]],Tabla2[],'aux buscarv'!L$1,FALSE)</f>
        <v>PLAZA DE LOS INMIGRANTES</v>
      </c>
      <c r="M2941" s="178" t="str">
        <f>VLOOKUP(Tabla14[[#This Row],[id]],Tabla2[],'aux buscarv'!M$1,FALSE)</f>
        <v>AV GOBERNADOR VERGARA 1329 - 1399</v>
      </c>
      <c r="N2941" s="179" t="str">
        <f>VLOOKUP(Tabla14[[#This Row],[id]],Tabla2[],'aux buscarv'!N$1,FALSE)</f>
        <v>https://goo.gl/maps/Mwpoa8tpVjcmbww8A</v>
      </c>
      <c r="O2941" t="s">
        <v>109</v>
      </c>
      <c r="P2941" s="180" t="s">
        <v>110</v>
      </c>
      <c r="Q2941" t="s">
        <v>111</v>
      </c>
      <c r="R2941" s="181">
        <v>27</v>
      </c>
    </row>
    <row r="2942" spans="1:18" x14ac:dyDescent="0.25">
      <c r="A2942" t="s">
        <v>1462</v>
      </c>
      <c r="B2942" s="46">
        <f>VLOOKUP(Tabla14[[#This Row],[id]],Tabla2[],'aux buscarv'!B$1,FALSE)</f>
        <v>45079</v>
      </c>
      <c r="C2942" s="178">
        <f>VLOOKUP(Tabla14[[#This Row],[id]],Tabla2[],'aux buscarv'!C$1,FALSE)</f>
        <v>2</v>
      </c>
      <c r="D2942" s="178">
        <f>VLOOKUP(Tabla14[[#This Row],[id]],Tabla2[],'aux buscarv'!D$1,FALSE)</f>
        <v>6</v>
      </c>
      <c r="E2942" s="178">
        <f>VLOOKUP(Tabla14[[#This Row],[id]],Tabla2[],'aux buscarv'!E$1,FALSE)</f>
        <v>2023</v>
      </c>
      <c r="F2942" s="178">
        <f>VLOOKUP(Tabla14[[#This Row],[id]],Tabla2[],'aux buscarv'!F$1,FALSE)</f>
        <v>23</v>
      </c>
      <c r="G2942" s="178" t="str">
        <f>VLOOKUP(Tabla14[[#This Row],[id]],Tabla2[],'aux buscarv'!G$1,FALSE)</f>
        <v>EETB</v>
      </c>
      <c r="H2942" s="178" t="str">
        <f>VLOOKUP(Tabla14[[#This Row],[id]],Tabla2[],'aux buscarv'!H$1,FALSE)</f>
        <v>BUENOS AIRES</v>
      </c>
      <c r="I2942" s="178">
        <f>VLOOKUP(Tabla14[[#This Row],[id]],Tabla2[],'aux buscarv'!I$1,FALSE)</f>
        <v>135</v>
      </c>
      <c r="J2942" s="178" t="str">
        <f>VLOOKUP(Tabla14[[#This Row],[id]],Tabla2[],'aux buscarv'!J$1,FALSE)</f>
        <v>HURLINGHAM</v>
      </c>
      <c r="K2942" s="178" t="str">
        <f>VLOOKUP(Tabla14[[#This Row],[id]],Tabla2[],'aux buscarv'!K$1,FALSE)</f>
        <v>VILLA TESEI</v>
      </c>
      <c r="L2942" s="178" t="str">
        <f>VLOOKUP(Tabla14[[#This Row],[id]],Tabla2[],'aux buscarv'!L$1,FALSE)</f>
        <v>PLAZA DE LOS INMIGRANTES</v>
      </c>
      <c r="M2942" s="178" t="str">
        <f>VLOOKUP(Tabla14[[#This Row],[id]],Tabla2[],'aux buscarv'!M$1,FALSE)</f>
        <v>AV GOBERNADOR VERGARA 1329 - 1399</v>
      </c>
      <c r="N2942" s="179" t="str">
        <f>VLOOKUP(Tabla14[[#This Row],[id]],Tabla2[],'aux buscarv'!N$1,FALSE)</f>
        <v>https://goo.gl/maps/Mwpoa8tpVjcmbww8A</v>
      </c>
      <c r="O2942" t="s">
        <v>109</v>
      </c>
      <c r="P2942" s="180" t="s">
        <v>110</v>
      </c>
      <c r="Q2942" t="s">
        <v>112</v>
      </c>
      <c r="R2942" s="181">
        <v>36</v>
      </c>
    </row>
    <row r="2943" spans="1:18" x14ac:dyDescent="0.25">
      <c r="A2943" t="s">
        <v>1462</v>
      </c>
      <c r="B2943" s="46">
        <f>VLOOKUP(Tabla14[[#This Row],[id]],Tabla2[],'aux buscarv'!B$1,FALSE)</f>
        <v>45079</v>
      </c>
      <c r="C2943" s="178">
        <f>VLOOKUP(Tabla14[[#This Row],[id]],Tabla2[],'aux buscarv'!C$1,FALSE)</f>
        <v>2</v>
      </c>
      <c r="D2943" s="178">
        <f>VLOOKUP(Tabla14[[#This Row],[id]],Tabla2[],'aux buscarv'!D$1,FALSE)</f>
        <v>6</v>
      </c>
      <c r="E2943" s="178">
        <f>VLOOKUP(Tabla14[[#This Row],[id]],Tabla2[],'aux buscarv'!E$1,FALSE)</f>
        <v>2023</v>
      </c>
      <c r="F2943" s="178">
        <f>VLOOKUP(Tabla14[[#This Row],[id]],Tabla2[],'aux buscarv'!F$1,FALSE)</f>
        <v>23</v>
      </c>
      <c r="G2943" s="178" t="str">
        <f>VLOOKUP(Tabla14[[#This Row],[id]],Tabla2[],'aux buscarv'!G$1,FALSE)</f>
        <v>EETB</v>
      </c>
      <c r="H2943" s="178" t="str">
        <f>VLOOKUP(Tabla14[[#This Row],[id]],Tabla2[],'aux buscarv'!H$1,FALSE)</f>
        <v>BUENOS AIRES</v>
      </c>
      <c r="I2943" s="178">
        <f>VLOOKUP(Tabla14[[#This Row],[id]],Tabla2[],'aux buscarv'!I$1,FALSE)</f>
        <v>135</v>
      </c>
      <c r="J2943" s="178" t="str">
        <f>VLOOKUP(Tabla14[[#This Row],[id]],Tabla2[],'aux buscarv'!J$1,FALSE)</f>
        <v>HURLINGHAM</v>
      </c>
      <c r="K2943" s="178" t="str">
        <f>VLOOKUP(Tabla14[[#This Row],[id]],Tabla2[],'aux buscarv'!K$1,FALSE)</f>
        <v>VILLA TESEI</v>
      </c>
      <c r="L2943" s="178" t="str">
        <f>VLOOKUP(Tabla14[[#This Row],[id]],Tabla2[],'aux buscarv'!L$1,FALSE)</f>
        <v>PLAZA DE LOS INMIGRANTES</v>
      </c>
      <c r="M2943" s="178" t="str">
        <f>VLOOKUP(Tabla14[[#This Row],[id]],Tabla2[],'aux buscarv'!M$1,FALSE)</f>
        <v>AV GOBERNADOR VERGARA 1329 - 1399</v>
      </c>
      <c r="N2943" s="179" t="str">
        <f>VLOOKUP(Tabla14[[#This Row],[id]],Tabla2[],'aux buscarv'!N$1,FALSE)</f>
        <v>https://goo.gl/maps/Mwpoa8tpVjcmbww8A</v>
      </c>
      <c r="O2943" t="s">
        <v>109</v>
      </c>
      <c r="P2943" s="180" t="s">
        <v>110</v>
      </c>
      <c r="Q2943" t="s">
        <v>120</v>
      </c>
      <c r="R2943" s="181">
        <v>1</v>
      </c>
    </row>
    <row r="2944" spans="1:18" x14ac:dyDescent="0.25">
      <c r="A2944" t="s">
        <v>1462</v>
      </c>
      <c r="B2944" s="46">
        <f>VLOOKUP(Tabla14[[#This Row],[id]],Tabla2[],'aux buscarv'!B$1,FALSE)</f>
        <v>45079</v>
      </c>
      <c r="C2944" s="178">
        <f>VLOOKUP(Tabla14[[#This Row],[id]],Tabla2[],'aux buscarv'!C$1,FALSE)</f>
        <v>2</v>
      </c>
      <c r="D2944" s="178">
        <f>VLOOKUP(Tabla14[[#This Row],[id]],Tabla2[],'aux buscarv'!D$1,FALSE)</f>
        <v>6</v>
      </c>
      <c r="E2944" s="178">
        <f>VLOOKUP(Tabla14[[#This Row],[id]],Tabla2[],'aux buscarv'!E$1,FALSE)</f>
        <v>2023</v>
      </c>
      <c r="F2944" s="178">
        <f>VLOOKUP(Tabla14[[#This Row],[id]],Tabla2[],'aux buscarv'!F$1,FALSE)</f>
        <v>23</v>
      </c>
      <c r="G2944" s="178" t="str">
        <f>VLOOKUP(Tabla14[[#This Row],[id]],Tabla2[],'aux buscarv'!G$1,FALSE)</f>
        <v>EETB</v>
      </c>
      <c r="H2944" s="178" t="str">
        <f>VLOOKUP(Tabla14[[#This Row],[id]],Tabla2[],'aux buscarv'!H$1,FALSE)</f>
        <v>BUENOS AIRES</v>
      </c>
      <c r="I2944" s="178">
        <f>VLOOKUP(Tabla14[[#This Row],[id]],Tabla2[],'aux buscarv'!I$1,FALSE)</f>
        <v>135</v>
      </c>
      <c r="J2944" s="178" t="str">
        <f>VLOOKUP(Tabla14[[#This Row],[id]],Tabla2[],'aux buscarv'!J$1,FALSE)</f>
        <v>HURLINGHAM</v>
      </c>
      <c r="K2944" s="178" t="str">
        <f>VLOOKUP(Tabla14[[#This Row],[id]],Tabla2[],'aux buscarv'!K$1,FALSE)</f>
        <v>VILLA TESEI</v>
      </c>
      <c r="L2944" s="178" t="str">
        <f>VLOOKUP(Tabla14[[#This Row],[id]],Tabla2[],'aux buscarv'!L$1,FALSE)</f>
        <v>PLAZA DE LOS INMIGRANTES</v>
      </c>
      <c r="M2944" s="178" t="str">
        <f>VLOOKUP(Tabla14[[#This Row],[id]],Tabla2[],'aux buscarv'!M$1,FALSE)</f>
        <v>AV GOBERNADOR VERGARA 1329 - 1399</v>
      </c>
      <c r="N2944" s="179" t="str">
        <f>VLOOKUP(Tabla14[[#This Row],[id]],Tabla2[],'aux buscarv'!N$1,FALSE)</f>
        <v>https://goo.gl/maps/Mwpoa8tpVjcmbww8A</v>
      </c>
      <c r="O2944" t="s">
        <v>109</v>
      </c>
      <c r="P2944" s="180" t="s">
        <v>113</v>
      </c>
      <c r="Q2944" t="s">
        <v>112</v>
      </c>
      <c r="R2944" s="181">
        <v>21</v>
      </c>
    </row>
    <row r="2945" spans="1:18" x14ac:dyDescent="0.25">
      <c r="A2945" t="s">
        <v>1462</v>
      </c>
      <c r="B2945" s="46">
        <f>VLOOKUP(Tabla14[[#This Row],[id]],Tabla2[],'aux buscarv'!B$1,FALSE)</f>
        <v>45079</v>
      </c>
      <c r="C2945" s="178">
        <f>VLOOKUP(Tabla14[[#This Row],[id]],Tabla2[],'aux buscarv'!C$1,FALSE)</f>
        <v>2</v>
      </c>
      <c r="D2945" s="178">
        <f>VLOOKUP(Tabla14[[#This Row],[id]],Tabla2[],'aux buscarv'!D$1,FALSE)</f>
        <v>6</v>
      </c>
      <c r="E2945" s="178">
        <f>VLOOKUP(Tabla14[[#This Row],[id]],Tabla2[],'aux buscarv'!E$1,FALSE)</f>
        <v>2023</v>
      </c>
      <c r="F2945" s="178">
        <f>VLOOKUP(Tabla14[[#This Row],[id]],Tabla2[],'aux buscarv'!F$1,FALSE)</f>
        <v>23</v>
      </c>
      <c r="G2945" s="178" t="str">
        <f>VLOOKUP(Tabla14[[#This Row],[id]],Tabla2[],'aux buscarv'!G$1,FALSE)</f>
        <v>EETB</v>
      </c>
      <c r="H2945" s="178" t="str">
        <f>VLOOKUP(Tabla14[[#This Row],[id]],Tabla2[],'aux buscarv'!H$1,FALSE)</f>
        <v>BUENOS AIRES</v>
      </c>
      <c r="I2945" s="178">
        <f>VLOOKUP(Tabla14[[#This Row],[id]],Tabla2[],'aux buscarv'!I$1,FALSE)</f>
        <v>135</v>
      </c>
      <c r="J2945" s="178" t="str">
        <f>VLOOKUP(Tabla14[[#This Row],[id]],Tabla2[],'aux buscarv'!J$1,FALSE)</f>
        <v>HURLINGHAM</v>
      </c>
      <c r="K2945" s="178" t="str">
        <f>VLOOKUP(Tabla14[[#This Row],[id]],Tabla2[],'aux buscarv'!K$1,FALSE)</f>
        <v>VILLA TESEI</v>
      </c>
      <c r="L2945" s="178" t="str">
        <f>VLOOKUP(Tabla14[[#This Row],[id]],Tabla2[],'aux buscarv'!L$1,FALSE)</f>
        <v>PLAZA DE LOS INMIGRANTES</v>
      </c>
      <c r="M2945" s="178" t="str">
        <f>VLOOKUP(Tabla14[[#This Row],[id]],Tabla2[],'aux buscarv'!M$1,FALSE)</f>
        <v>AV GOBERNADOR VERGARA 1329 - 1399</v>
      </c>
      <c r="N2945" s="179" t="str">
        <f>VLOOKUP(Tabla14[[#This Row],[id]],Tabla2[],'aux buscarv'!N$1,FALSE)</f>
        <v>https://goo.gl/maps/Mwpoa8tpVjcmbww8A</v>
      </c>
      <c r="O2945" t="s">
        <v>114</v>
      </c>
      <c r="P2945" s="180" t="s">
        <v>115</v>
      </c>
      <c r="Q2945" t="s">
        <v>111</v>
      </c>
      <c r="R2945" s="181">
        <v>20</v>
      </c>
    </row>
    <row r="2946" spans="1:18" x14ac:dyDescent="0.25">
      <c r="A2946" t="s">
        <v>1462</v>
      </c>
      <c r="B2946" s="46">
        <f>VLOOKUP(Tabla14[[#This Row],[id]],Tabla2[],'aux buscarv'!B$1,FALSE)</f>
        <v>45079</v>
      </c>
      <c r="C2946" s="178">
        <f>VLOOKUP(Tabla14[[#This Row],[id]],Tabla2[],'aux buscarv'!C$1,FALSE)</f>
        <v>2</v>
      </c>
      <c r="D2946" s="178">
        <f>VLOOKUP(Tabla14[[#This Row],[id]],Tabla2[],'aux buscarv'!D$1,FALSE)</f>
        <v>6</v>
      </c>
      <c r="E2946" s="178">
        <f>VLOOKUP(Tabla14[[#This Row],[id]],Tabla2[],'aux buscarv'!E$1,FALSE)</f>
        <v>2023</v>
      </c>
      <c r="F2946" s="178">
        <f>VLOOKUP(Tabla14[[#This Row],[id]],Tabla2[],'aux buscarv'!F$1,FALSE)</f>
        <v>23</v>
      </c>
      <c r="G2946" s="178" t="str">
        <f>VLOOKUP(Tabla14[[#This Row],[id]],Tabla2[],'aux buscarv'!G$1,FALSE)</f>
        <v>EETB</v>
      </c>
      <c r="H2946" s="178" t="str">
        <f>VLOOKUP(Tabla14[[#This Row],[id]],Tabla2[],'aux buscarv'!H$1,FALSE)</f>
        <v>BUENOS AIRES</v>
      </c>
      <c r="I2946" s="178">
        <f>VLOOKUP(Tabla14[[#This Row],[id]],Tabla2[],'aux buscarv'!I$1,FALSE)</f>
        <v>135</v>
      </c>
      <c r="J2946" s="178" t="str">
        <f>VLOOKUP(Tabla14[[#This Row],[id]],Tabla2[],'aux buscarv'!J$1,FALSE)</f>
        <v>HURLINGHAM</v>
      </c>
      <c r="K2946" s="178" t="str">
        <f>VLOOKUP(Tabla14[[#This Row],[id]],Tabla2[],'aux buscarv'!K$1,FALSE)</f>
        <v>VILLA TESEI</v>
      </c>
      <c r="L2946" s="178" t="str">
        <f>VLOOKUP(Tabla14[[#This Row],[id]],Tabla2[],'aux buscarv'!L$1,FALSE)</f>
        <v>PLAZA DE LOS INMIGRANTES</v>
      </c>
      <c r="M2946" s="178" t="str">
        <f>VLOOKUP(Tabla14[[#This Row],[id]],Tabla2[],'aux buscarv'!M$1,FALSE)</f>
        <v>AV GOBERNADOR VERGARA 1329 - 1399</v>
      </c>
      <c r="N2946" s="179" t="str">
        <f>VLOOKUP(Tabla14[[#This Row],[id]],Tabla2[],'aux buscarv'!N$1,FALSE)</f>
        <v>https://goo.gl/maps/Mwpoa8tpVjcmbww8A</v>
      </c>
      <c r="O2946" t="s">
        <v>114</v>
      </c>
      <c r="P2946" s="180" t="s">
        <v>123</v>
      </c>
      <c r="Q2946" t="s">
        <v>111</v>
      </c>
      <c r="R2946" s="181">
        <v>20</v>
      </c>
    </row>
    <row r="2947" spans="1:18" x14ac:dyDescent="0.25">
      <c r="A2947" t="s">
        <v>1498</v>
      </c>
      <c r="B2947" s="46">
        <f>VLOOKUP(Tabla14[[#This Row],[id]],Tabla2[],'aux buscarv'!B$1,FALSE)</f>
        <v>45079</v>
      </c>
      <c r="C2947" s="178">
        <f>VLOOKUP(Tabla14[[#This Row],[id]],Tabla2[],'aux buscarv'!C$1,FALSE)</f>
        <v>2</v>
      </c>
      <c r="D2947" s="178">
        <f>VLOOKUP(Tabla14[[#This Row],[id]],Tabla2[],'aux buscarv'!D$1,FALSE)</f>
        <v>6</v>
      </c>
      <c r="E2947" s="178">
        <f>VLOOKUP(Tabla14[[#This Row],[id]],Tabla2[],'aux buscarv'!E$1,FALSE)</f>
        <v>2023</v>
      </c>
      <c r="F2947" s="178">
        <f>VLOOKUP(Tabla14[[#This Row],[id]],Tabla2[],'aux buscarv'!F$1,FALSE)</f>
        <v>23</v>
      </c>
      <c r="G2947" s="178" t="str">
        <f>VLOOKUP(Tabla14[[#This Row],[id]],Tabla2[],'aux buscarv'!G$1,FALSE)</f>
        <v>DAPPTE</v>
      </c>
      <c r="H2947" s="178" t="str">
        <f>VLOOKUP(Tabla14[[#This Row],[id]],Tabla2[],'aux buscarv'!H$1,FALSE)</f>
        <v>BUENOS AIRES</v>
      </c>
      <c r="I2947" s="178">
        <f>VLOOKUP(Tabla14[[#This Row],[id]],Tabla2[],'aux buscarv'!I$1,FALSE)</f>
        <v>139</v>
      </c>
      <c r="J2947" s="178" t="str">
        <f>VLOOKUP(Tabla14[[#This Row],[id]],Tabla2[],'aux buscarv'!J$1,FALSE)</f>
        <v>LOMAS DE ZAMORA</v>
      </c>
      <c r="K2947" s="178" t="str">
        <f>VLOOKUP(Tabla14[[#This Row],[id]],Tabla2[],'aux buscarv'!K$1,FALSE)</f>
        <v>INGENIERO BUDGE</v>
      </c>
      <c r="L2947" s="178" t="str">
        <f>VLOOKUP(Tabla14[[#This Row],[id]],Tabla2[],'aux buscarv'!L$1,FALSE)</f>
        <v>JARDIN CAJITA DE SORPRESA</v>
      </c>
      <c r="M2947" s="178" t="str">
        <f>VLOOKUP(Tabla14[[#This Row],[id]],Tabla2[],'aux buscarv'!M$1,FALSE)</f>
        <v>NECOL 1846</v>
      </c>
      <c r="N2947" s="179" t="str">
        <f>VLOOKUP(Tabla14[[#This Row],[id]],Tabla2[],'aux buscarv'!N$1,FALSE)</f>
        <v>https://goo.gl/maps/WZ6o7fTskM1Ruq2H6</v>
      </c>
      <c r="O2947" t="s">
        <v>109</v>
      </c>
      <c r="P2947" s="180" t="s">
        <v>110</v>
      </c>
      <c r="Q2947" t="s">
        <v>111</v>
      </c>
      <c r="R2947" s="181">
        <v>55</v>
      </c>
    </row>
    <row r="2948" spans="1:18" x14ac:dyDescent="0.25">
      <c r="A2948" t="s">
        <v>1498</v>
      </c>
      <c r="B2948" s="46">
        <f>VLOOKUP(Tabla14[[#This Row],[id]],Tabla2[],'aux buscarv'!B$1,FALSE)</f>
        <v>45079</v>
      </c>
      <c r="C2948" s="178">
        <f>VLOOKUP(Tabla14[[#This Row],[id]],Tabla2[],'aux buscarv'!C$1,FALSE)</f>
        <v>2</v>
      </c>
      <c r="D2948" s="178">
        <f>VLOOKUP(Tabla14[[#This Row],[id]],Tabla2[],'aux buscarv'!D$1,FALSE)</f>
        <v>6</v>
      </c>
      <c r="E2948" s="178">
        <f>VLOOKUP(Tabla14[[#This Row],[id]],Tabla2[],'aux buscarv'!E$1,FALSE)</f>
        <v>2023</v>
      </c>
      <c r="F2948" s="178">
        <f>VLOOKUP(Tabla14[[#This Row],[id]],Tabla2[],'aux buscarv'!F$1,FALSE)</f>
        <v>23</v>
      </c>
      <c r="G2948" s="178" t="str">
        <f>VLOOKUP(Tabla14[[#This Row],[id]],Tabla2[],'aux buscarv'!G$1,FALSE)</f>
        <v>DAPPTE</v>
      </c>
      <c r="H2948" s="178" t="str">
        <f>VLOOKUP(Tabla14[[#This Row],[id]],Tabla2[],'aux buscarv'!H$1,FALSE)</f>
        <v>BUENOS AIRES</v>
      </c>
      <c r="I2948" s="178">
        <f>VLOOKUP(Tabla14[[#This Row],[id]],Tabla2[],'aux buscarv'!I$1,FALSE)</f>
        <v>139</v>
      </c>
      <c r="J2948" s="178" t="str">
        <f>VLOOKUP(Tabla14[[#This Row],[id]],Tabla2[],'aux buscarv'!J$1,FALSE)</f>
        <v>LOMAS DE ZAMORA</v>
      </c>
      <c r="K2948" s="178" t="str">
        <f>VLOOKUP(Tabla14[[#This Row],[id]],Tabla2[],'aux buscarv'!K$1,FALSE)</f>
        <v>INGENIERO BUDGE</v>
      </c>
      <c r="L2948" s="178" t="str">
        <f>VLOOKUP(Tabla14[[#This Row],[id]],Tabla2[],'aux buscarv'!L$1,FALSE)</f>
        <v>JARDIN CAJITA DE SORPRESA</v>
      </c>
      <c r="M2948" s="178" t="str">
        <f>VLOOKUP(Tabla14[[#This Row],[id]],Tabla2[],'aux buscarv'!M$1,FALSE)</f>
        <v>NECOL 1846</v>
      </c>
      <c r="N2948" s="179" t="str">
        <f>VLOOKUP(Tabla14[[#This Row],[id]],Tabla2[],'aux buscarv'!N$1,FALSE)</f>
        <v>https://goo.gl/maps/WZ6o7fTskM1Ruq2H6</v>
      </c>
      <c r="O2948" t="s">
        <v>109</v>
      </c>
      <c r="P2948" s="180" t="s">
        <v>110</v>
      </c>
      <c r="Q2948" t="s">
        <v>112</v>
      </c>
      <c r="R2948" s="181">
        <v>112</v>
      </c>
    </row>
    <row r="2949" spans="1:18" x14ac:dyDescent="0.25">
      <c r="A2949" t="s">
        <v>1498</v>
      </c>
      <c r="B2949" s="46">
        <f>VLOOKUP(Tabla14[[#This Row],[id]],Tabla2[],'aux buscarv'!B$1,FALSE)</f>
        <v>45079</v>
      </c>
      <c r="C2949" s="178">
        <f>VLOOKUP(Tabla14[[#This Row],[id]],Tabla2[],'aux buscarv'!C$1,FALSE)</f>
        <v>2</v>
      </c>
      <c r="D2949" s="178">
        <f>VLOOKUP(Tabla14[[#This Row],[id]],Tabla2[],'aux buscarv'!D$1,FALSE)</f>
        <v>6</v>
      </c>
      <c r="E2949" s="178">
        <f>VLOOKUP(Tabla14[[#This Row],[id]],Tabla2[],'aux buscarv'!E$1,FALSE)</f>
        <v>2023</v>
      </c>
      <c r="F2949" s="178">
        <f>VLOOKUP(Tabla14[[#This Row],[id]],Tabla2[],'aux buscarv'!F$1,FALSE)</f>
        <v>23</v>
      </c>
      <c r="G2949" s="178" t="str">
        <f>VLOOKUP(Tabla14[[#This Row],[id]],Tabla2[],'aux buscarv'!G$1,FALSE)</f>
        <v>DAPPTE</v>
      </c>
      <c r="H2949" s="178" t="str">
        <f>VLOOKUP(Tabla14[[#This Row],[id]],Tabla2[],'aux buscarv'!H$1,FALSE)</f>
        <v>BUENOS AIRES</v>
      </c>
      <c r="I2949" s="178">
        <f>VLOOKUP(Tabla14[[#This Row],[id]],Tabla2[],'aux buscarv'!I$1,FALSE)</f>
        <v>139</v>
      </c>
      <c r="J2949" s="178" t="str">
        <f>VLOOKUP(Tabla14[[#This Row],[id]],Tabla2[],'aux buscarv'!J$1,FALSE)</f>
        <v>LOMAS DE ZAMORA</v>
      </c>
      <c r="K2949" s="178" t="str">
        <f>VLOOKUP(Tabla14[[#This Row],[id]],Tabla2[],'aux buscarv'!K$1,FALSE)</f>
        <v>INGENIERO BUDGE</v>
      </c>
      <c r="L2949" s="178" t="str">
        <f>VLOOKUP(Tabla14[[#This Row],[id]],Tabla2[],'aux buscarv'!L$1,FALSE)</f>
        <v>JARDIN CAJITA DE SORPRESA</v>
      </c>
      <c r="M2949" s="178" t="str">
        <f>VLOOKUP(Tabla14[[#This Row],[id]],Tabla2[],'aux buscarv'!M$1,FALSE)</f>
        <v>NECOL 1846</v>
      </c>
      <c r="N2949" s="179" t="str">
        <f>VLOOKUP(Tabla14[[#This Row],[id]],Tabla2[],'aux buscarv'!N$1,FALSE)</f>
        <v>https://goo.gl/maps/WZ6o7fTskM1Ruq2H6</v>
      </c>
      <c r="O2949" t="s">
        <v>109</v>
      </c>
      <c r="P2949" s="180" t="s">
        <v>110</v>
      </c>
      <c r="Q2949" t="s">
        <v>120</v>
      </c>
      <c r="R2949" s="181">
        <v>7</v>
      </c>
    </row>
    <row r="2950" spans="1:18" x14ac:dyDescent="0.25">
      <c r="A2950" t="s">
        <v>1498</v>
      </c>
      <c r="B2950" s="46">
        <f>VLOOKUP(Tabla14[[#This Row],[id]],Tabla2[],'aux buscarv'!B$1,FALSE)</f>
        <v>45079</v>
      </c>
      <c r="C2950" s="178">
        <f>VLOOKUP(Tabla14[[#This Row],[id]],Tabla2[],'aux buscarv'!C$1,FALSE)</f>
        <v>2</v>
      </c>
      <c r="D2950" s="178">
        <f>VLOOKUP(Tabla14[[#This Row],[id]],Tabla2[],'aux buscarv'!D$1,FALSE)</f>
        <v>6</v>
      </c>
      <c r="E2950" s="178">
        <f>VLOOKUP(Tabla14[[#This Row],[id]],Tabla2[],'aux buscarv'!E$1,FALSE)</f>
        <v>2023</v>
      </c>
      <c r="F2950" s="178">
        <f>VLOOKUP(Tabla14[[#This Row],[id]],Tabla2[],'aux buscarv'!F$1,FALSE)</f>
        <v>23</v>
      </c>
      <c r="G2950" s="178" t="str">
        <f>VLOOKUP(Tabla14[[#This Row],[id]],Tabla2[],'aux buscarv'!G$1,FALSE)</f>
        <v>DAPPTE</v>
      </c>
      <c r="H2950" s="178" t="str">
        <f>VLOOKUP(Tabla14[[#This Row],[id]],Tabla2[],'aux buscarv'!H$1,FALSE)</f>
        <v>BUENOS AIRES</v>
      </c>
      <c r="I2950" s="178">
        <f>VLOOKUP(Tabla14[[#This Row],[id]],Tabla2[],'aux buscarv'!I$1,FALSE)</f>
        <v>139</v>
      </c>
      <c r="J2950" s="178" t="str">
        <f>VLOOKUP(Tabla14[[#This Row],[id]],Tabla2[],'aux buscarv'!J$1,FALSE)</f>
        <v>LOMAS DE ZAMORA</v>
      </c>
      <c r="K2950" s="178" t="str">
        <f>VLOOKUP(Tabla14[[#This Row],[id]],Tabla2[],'aux buscarv'!K$1,FALSE)</f>
        <v>INGENIERO BUDGE</v>
      </c>
      <c r="L2950" s="178" t="str">
        <f>VLOOKUP(Tabla14[[#This Row],[id]],Tabla2[],'aux buscarv'!L$1,FALSE)</f>
        <v>JARDIN CAJITA DE SORPRESA</v>
      </c>
      <c r="M2950" s="178" t="str">
        <f>VLOOKUP(Tabla14[[#This Row],[id]],Tabla2[],'aux buscarv'!M$1,FALSE)</f>
        <v>NECOL 1846</v>
      </c>
      <c r="N2950" s="179" t="str">
        <f>VLOOKUP(Tabla14[[#This Row],[id]],Tabla2[],'aux buscarv'!N$1,FALSE)</f>
        <v>https://goo.gl/maps/WZ6o7fTskM1Ruq2H6</v>
      </c>
      <c r="O2950" t="s">
        <v>109</v>
      </c>
      <c r="P2950" s="180" t="s">
        <v>113</v>
      </c>
      <c r="Q2950" t="s">
        <v>112</v>
      </c>
      <c r="R2950" s="181">
        <v>31</v>
      </c>
    </row>
    <row r="2951" spans="1:18" x14ac:dyDescent="0.25">
      <c r="A2951" t="s">
        <v>1498</v>
      </c>
      <c r="B2951" s="46">
        <f>VLOOKUP(Tabla14[[#This Row],[id]],Tabla2[],'aux buscarv'!B$1,FALSE)</f>
        <v>45079</v>
      </c>
      <c r="C2951" s="178">
        <f>VLOOKUP(Tabla14[[#This Row],[id]],Tabla2[],'aux buscarv'!C$1,FALSE)</f>
        <v>2</v>
      </c>
      <c r="D2951" s="178">
        <f>VLOOKUP(Tabla14[[#This Row],[id]],Tabla2[],'aux buscarv'!D$1,FALSE)</f>
        <v>6</v>
      </c>
      <c r="E2951" s="178">
        <f>VLOOKUP(Tabla14[[#This Row],[id]],Tabla2[],'aux buscarv'!E$1,FALSE)</f>
        <v>2023</v>
      </c>
      <c r="F2951" s="178">
        <f>VLOOKUP(Tabla14[[#This Row],[id]],Tabla2[],'aux buscarv'!F$1,FALSE)</f>
        <v>23</v>
      </c>
      <c r="G2951" s="178" t="str">
        <f>VLOOKUP(Tabla14[[#This Row],[id]],Tabla2[],'aux buscarv'!G$1,FALSE)</f>
        <v>DAPPTE</v>
      </c>
      <c r="H2951" s="178" t="str">
        <f>VLOOKUP(Tabla14[[#This Row],[id]],Tabla2[],'aux buscarv'!H$1,FALSE)</f>
        <v>BUENOS AIRES</v>
      </c>
      <c r="I2951" s="178">
        <f>VLOOKUP(Tabla14[[#This Row],[id]],Tabla2[],'aux buscarv'!I$1,FALSE)</f>
        <v>139</v>
      </c>
      <c r="J2951" s="178" t="str">
        <f>VLOOKUP(Tabla14[[#This Row],[id]],Tabla2[],'aux buscarv'!J$1,FALSE)</f>
        <v>LOMAS DE ZAMORA</v>
      </c>
      <c r="K2951" s="178" t="str">
        <f>VLOOKUP(Tabla14[[#This Row],[id]],Tabla2[],'aux buscarv'!K$1,FALSE)</f>
        <v>INGENIERO BUDGE</v>
      </c>
      <c r="L2951" s="178" t="str">
        <f>VLOOKUP(Tabla14[[#This Row],[id]],Tabla2[],'aux buscarv'!L$1,FALSE)</f>
        <v>JARDIN CAJITA DE SORPRESA</v>
      </c>
      <c r="M2951" s="178" t="str">
        <f>VLOOKUP(Tabla14[[#This Row],[id]],Tabla2[],'aux buscarv'!M$1,FALSE)</f>
        <v>NECOL 1846</v>
      </c>
      <c r="N2951" s="179" t="str">
        <f>VLOOKUP(Tabla14[[#This Row],[id]],Tabla2[],'aux buscarv'!N$1,FALSE)</f>
        <v>https://goo.gl/maps/WZ6o7fTskM1Ruq2H6</v>
      </c>
      <c r="O2951" t="s">
        <v>114</v>
      </c>
      <c r="P2951" s="180" t="s">
        <v>115</v>
      </c>
      <c r="Q2951" t="s">
        <v>111</v>
      </c>
      <c r="R2951" s="181">
        <v>50</v>
      </c>
    </row>
    <row r="2952" spans="1:18" x14ac:dyDescent="0.25">
      <c r="A2952" t="s">
        <v>1498</v>
      </c>
      <c r="B2952" s="46">
        <f>VLOOKUP(Tabla14[[#This Row],[id]],Tabla2[],'aux buscarv'!B$1,FALSE)</f>
        <v>45079</v>
      </c>
      <c r="C2952" s="178">
        <f>VLOOKUP(Tabla14[[#This Row],[id]],Tabla2[],'aux buscarv'!C$1,FALSE)</f>
        <v>2</v>
      </c>
      <c r="D2952" s="178">
        <f>VLOOKUP(Tabla14[[#This Row],[id]],Tabla2[],'aux buscarv'!D$1,FALSE)</f>
        <v>6</v>
      </c>
      <c r="E2952" s="178">
        <f>VLOOKUP(Tabla14[[#This Row],[id]],Tabla2[],'aux buscarv'!E$1,FALSE)</f>
        <v>2023</v>
      </c>
      <c r="F2952" s="178">
        <f>VLOOKUP(Tabla14[[#This Row],[id]],Tabla2[],'aux buscarv'!F$1,FALSE)</f>
        <v>23</v>
      </c>
      <c r="G2952" s="178" t="str">
        <f>VLOOKUP(Tabla14[[#This Row],[id]],Tabla2[],'aux buscarv'!G$1,FALSE)</f>
        <v>DAPPTE</v>
      </c>
      <c r="H2952" s="178" t="str">
        <f>VLOOKUP(Tabla14[[#This Row],[id]],Tabla2[],'aux buscarv'!H$1,FALSE)</f>
        <v>BUENOS AIRES</v>
      </c>
      <c r="I2952" s="178">
        <f>VLOOKUP(Tabla14[[#This Row],[id]],Tabla2[],'aux buscarv'!I$1,FALSE)</f>
        <v>139</v>
      </c>
      <c r="J2952" s="178" t="str">
        <f>VLOOKUP(Tabla14[[#This Row],[id]],Tabla2[],'aux buscarv'!J$1,FALSE)</f>
        <v>LOMAS DE ZAMORA</v>
      </c>
      <c r="K2952" s="178" t="str">
        <f>VLOOKUP(Tabla14[[#This Row],[id]],Tabla2[],'aux buscarv'!K$1,FALSE)</f>
        <v>INGENIERO BUDGE</v>
      </c>
      <c r="L2952" s="178" t="str">
        <f>VLOOKUP(Tabla14[[#This Row],[id]],Tabla2[],'aux buscarv'!L$1,FALSE)</f>
        <v>JARDIN CAJITA DE SORPRESA</v>
      </c>
      <c r="M2952" s="178" t="str">
        <f>VLOOKUP(Tabla14[[#This Row],[id]],Tabla2[],'aux buscarv'!M$1,FALSE)</f>
        <v>NECOL 1846</v>
      </c>
      <c r="N2952" s="179" t="str">
        <f>VLOOKUP(Tabla14[[#This Row],[id]],Tabla2[],'aux buscarv'!N$1,FALSE)</f>
        <v>https://goo.gl/maps/WZ6o7fTskM1Ruq2H6</v>
      </c>
      <c r="O2952" t="s">
        <v>114</v>
      </c>
      <c r="P2952" s="180" t="s">
        <v>123</v>
      </c>
      <c r="Q2952" t="s">
        <v>124</v>
      </c>
      <c r="R2952" s="181">
        <v>2</v>
      </c>
    </row>
    <row r="2953" spans="1:18" x14ac:dyDescent="0.25">
      <c r="A2953" t="s">
        <v>1498</v>
      </c>
      <c r="B2953" s="46">
        <f>VLOOKUP(Tabla14[[#This Row],[id]],Tabla2[],'aux buscarv'!B$1,FALSE)</f>
        <v>45079</v>
      </c>
      <c r="C2953" s="178">
        <f>VLOOKUP(Tabla14[[#This Row],[id]],Tabla2[],'aux buscarv'!C$1,FALSE)</f>
        <v>2</v>
      </c>
      <c r="D2953" s="178">
        <f>VLOOKUP(Tabla14[[#This Row],[id]],Tabla2[],'aux buscarv'!D$1,FALSE)</f>
        <v>6</v>
      </c>
      <c r="E2953" s="178">
        <f>VLOOKUP(Tabla14[[#This Row],[id]],Tabla2[],'aux buscarv'!E$1,FALSE)</f>
        <v>2023</v>
      </c>
      <c r="F2953" s="178">
        <f>VLOOKUP(Tabla14[[#This Row],[id]],Tabla2[],'aux buscarv'!F$1,FALSE)</f>
        <v>23</v>
      </c>
      <c r="G2953" s="178" t="str">
        <f>VLOOKUP(Tabla14[[#This Row],[id]],Tabla2[],'aux buscarv'!G$1,FALSE)</f>
        <v>DAPPTE</v>
      </c>
      <c r="H2953" s="178" t="str">
        <f>VLOOKUP(Tabla14[[#This Row],[id]],Tabla2[],'aux buscarv'!H$1,FALSE)</f>
        <v>BUENOS AIRES</v>
      </c>
      <c r="I2953" s="178">
        <f>VLOOKUP(Tabla14[[#This Row],[id]],Tabla2[],'aux buscarv'!I$1,FALSE)</f>
        <v>139</v>
      </c>
      <c r="J2953" s="178" t="str">
        <f>VLOOKUP(Tabla14[[#This Row],[id]],Tabla2[],'aux buscarv'!J$1,FALSE)</f>
        <v>LOMAS DE ZAMORA</v>
      </c>
      <c r="K2953" s="178" t="str">
        <f>VLOOKUP(Tabla14[[#This Row],[id]],Tabla2[],'aux buscarv'!K$1,FALSE)</f>
        <v>INGENIERO BUDGE</v>
      </c>
      <c r="L2953" s="178" t="str">
        <f>VLOOKUP(Tabla14[[#This Row],[id]],Tabla2[],'aux buscarv'!L$1,FALSE)</f>
        <v>JARDIN CAJITA DE SORPRESA</v>
      </c>
      <c r="M2953" s="178" t="str">
        <f>VLOOKUP(Tabla14[[#This Row],[id]],Tabla2[],'aux buscarv'!M$1,FALSE)</f>
        <v>NECOL 1846</v>
      </c>
      <c r="N2953" s="179" t="str">
        <f>VLOOKUP(Tabla14[[#This Row],[id]],Tabla2[],'aux buscarv'!N$1,FALSE)</f>
        <v>https://goo.gl/maps/WZ6o7fTskM1Ruq2H6</v>
      </c>
      <c r="O2953" t="s">
        <v>114</v>
      </c>
      <c r="P2953" s="180" t="s">
        <v>123</v>
      </c>
      <c r="Q2953" t="s">
        <v>111</v>
      </c>
      <c r="R2953" s="181">
        <v>9</v>
      </c>
    </row>
    <row r="2954" spans="1:18" x14ac:dyDescent="0.25">
      <c r="A2954" t="s">
        <v>1483</v>
      </c>
      <c r="B2954" s="46">
        <f>VLOOKUP(Tabla14[[#This Row],[id]],Tabla2[],'aux buscarv'!B$1,FALSE)</f>
        <v>45079</v>
      </c>
      <c r="C2954" s="178">
        <f>VLOOKUP(Tabla14[[#This Row],[id]],Tabla2[],'aux buscarv'!C$1,FALSE)</f>
        <v>2</v>
      </c>
      <c r="D2954" s="178">
        <f>VLOOKUP(Tabla14[[#This Row],[id]],Tabla2[],'aux buscarv'!D$1,FALSE)</f>
        <v>6</v>
      </c>
      <c r="E2954" s="178">
        <f>VLOOKUP(Tabla14[[#This Row],[id]],Tabla2[],'aux buscarv'!E$1,FALSE)</f>
        <v>2023</v>
      </c>
      <c r="F2954" s="178">
        <f>VLOOKUP(Tabla14[[#This Row],[id]],Tabla2[],'aux buscarv'!F$1,FALSE)</f>
        <v>23</v>
      </c>
      <c r="G2954" s="178" t="str">
        <f>VLOOKUP(Tabla14[[#This Row],[id]],Tabla2[],'aux buscarv'!G$1,FALSE)</f>
        <v>ESTAR</v>
      </c>
      <c r="H2954" s="178" t="str">
        <f>VLOOKUP(Tabla14[[#This Row],[id]],Tabla2[],'aux buscarv'!H$1,FALSE)</f>
        <v>BUENOS AIRES</v>
      </c>
      <c r="I2954" s="178">
        <f>VLOOKUP(Tabla14[[#This Row],[id]],Tabla2[],'aux buscarv'!I$1,FALSE)</f>
        <v>137</v>
      </c>
      <c r="J2954" s="178" t="str">
        <f>VLOOKUP(Tabla14[[#This Row],[id]],Tabla2[],'aux buscarv'!J$1,FALSE)</f>
        <v>MERLO</v>
      </c>
      <c r="K2954" s="178" t="str">
        <f>VLOOKUP(Tabla14[[#This Row],[id]],Tabla2[],'aux buscarv'!K$1,FALSE)</f>
        <v>PONTEVEDRA</v>
      </c>
      <c r="L2954" s="178">
        <f>VLOOKUP(Tabla14[[#This Row],[id]],Tabla2[],'aux buscarv'!L$1,FALSE)</f>
        <v>0</v>
      </c>
      <c r="M2954" s="178" t="str">
        <f>VLOOKUP(Tabla14[[#This Row],[id]],Tabla2[],'aux buscarv'!M$1,FALSE)</f>
        <v>M. JUAREZ CELMAN Y SENILLOSA</v>
      </c>
      <c r="N2954" s="179" t="str">
        <f>VLOOKUP(Tabla14[[#This Row],[id]],Tabla2[],'aux buscarv'!N$1,FALSE)</f>
        <v>https://maps.app.goo.gl/BW1ZfbHtBCVGvfT6A</v>
      </c>
      <c r="O2954" t="s">
        <v>109</v>
      </c>
      <c r="P2954" s="180" t="s">
        <v>110</v>
      </c>
      <c r="Q2954" t="s">
        <v>111</v>
      </c>
      <c r="R2954" s="181">
        <v>79</v>
      </c>
    </row>
    <row r="2955" spans="1:18" x14ac:dyDescent="0.25">
      <c r="A2955" t="s">
        <v>1483</v>
      </c>
      <c r="B2955" s="46">
        <f>VLOOKUP(Tabla14[[#This Row],[id]],Tabla2[],'aux buscarv'!B$1,FALSE)</f>
        <v>45079</v>
      </c>
      <c r="C2955" s="178">
        <f>VLOOKUP(Tabla14[[#This Row],[id]],Tabla2[],'aux buscarv'!C$1,FALSE)</f>
        <v>2</v>
      </c>
      <c r="D2955" s="178">
        <f>VLOOKUP(Tabla14[[#This Row],[id]],Tabla2[],'aux buscarv'!D$1,FALSE)</f>
        <v>6</v>
      </c>
      <c r="E2955" s="178">
        <f>VLOOKUP(Tabla14[[#This Row],[id]],Tabla2[],'aux buscarv'!E$1,FALSE)</f>
        <v>2023</v>
      </c>
      <c r="F2955" s="178">
        <f>VLOOKUP(Tabla14[[#This Row],[id]],Tabla2[],'aux buscarv'!F$1,FALSE)</f>
        <v>23</v>
      </c>
      <c r="G2955" s="178" t="str">
        <f>VLOOKUP(Tabla14[[#This Row],[id]],Tabla2[],'aux buscarv'!G$1,FALSE)</f>
        <v>ESTAR</v>
      </c>
      <c r="H2955" s="178" t="str">
        <f>VLOOKUP(Tabla14[[#This Row],[id]],Tabla2[],'aux buscarv'!H$1,FALSE)</f>
        <v>BUENOS AIRES</v>
      </c>
      <c r="I2955" s="178">
        <f>VLOOKUP(Tabla14[[#This Row],[id]],Tabla2[],'aux buscarv'!I$1,FALSE)</f>
        <v>137</v>
      </c>
      <c r="J2955" s="178" t="str">
        <f>VLOOKUP(Tabla14[[#This Row],[id]],Tabla2[],'aux buscarv'!J$1,FALSE)</f>
        <v>MERLO</v>
      </c>
      <c r="K2955" s="178" t="str">
        <f>VLOOKUP(Tabla14[[#This Row],[id]],Tabla2[],'aux buscarv'!K$1,FALSE)</f>
        <v>PONTEVEDRA</v>
      </c>
      <c r="L2955" s="178">
        <f>VLOOKUP(Tabla14[[#This Row],[id]],Tabla2[],'aux buscarv'!L$1,FALSE)</f>
        <v>0</v>
      </c>
      <c r="M2955" s="178" t="str">
        <f>VLOOKUP(Tabla14[[#This Row],[id]],Tabla2[],'aux buscarv'!M$1,FALSE)</f>
        <v>M. JUAREZ CELMAN Y SENILLOSA</v>
      </c>
      <c r="N2955" s="179" t="str">
        <f>VLOOKUP(Tabla14[[#This Row],[id]],Tabla2[],'aux buscarv'!N$1,FALSE)</f>
        <v>https://maps.app.goo.gl/BW1ZfbHtBCVGvfT6A</v>
      </c>
      <c r="O2955" t="s">
        <v>109</v>
      </c>
      <c r="P2955" s="180" t="s">
        <v>110</v>
      </c>
      <c r="Q2955" t="s">
        <v>112</v>
      </c>
      <c r="R2955" s="181">
        <v>157</v>
      </c>
    </row>
    <row r="2956" spans="1:18" x14ac:dyDescent="0.25">
      <c r="A2956" t="s">
        <v>1483</v>
      </c>
      <c r="B2956" s="46">
        <f>VLOOKUP(Tabla14[[#This Row],[id]],Tabla2[],'aux buscarv'!B$1,FALSE)</f>
        <v>45079</v>
      </c>
      <c r="C2956" s="178">
        <f>VLOOKUP(Tabla14[[#This Row],[id]],Tabla2[],'aux buscarv'!C$1,FALSE)</f>
        <v>2</v>
      </c>
      <c r="D2956" s="178">
        <f>VLOOKUP(Tabla14[[#This Row],[id]],Tabla2[],'aux buscarv'!D$1,FALSE)</f>
        <v>6</v>
      </c>
      <c r="E2956" s="178">
        <f>VLOOKUP(Tabla14[[#This Row],[id]],Tabla2[],'aux buscarv'!E$1,FALSE)</f>
        <v>2023</v>
      </c>
      <c r="F2956" s="178">
        <f>VLOOKUP(Tabla14[[#This Row],[id]],Tabla2[],'aux buscarv'!F$1,FALSE)</f>
        <v>23</v>
      </c>
      <c r="G2956" s="178" t="str">
        <f>VLOOKUP(Tabla14[[#This Row],[id]],Tabla2[],'aux buscarv'!G$1,FALSE)</f>
        <v>ESTAR</v>
      </c>
      <c r="H2956" s="178" t="str">
        <f>VLOOKUP(Tabla14[[#This Row],[id]],Tabla2[],'aux buscarv'!H$1,FALSE)</f>
        <v>BUENOS AIRES</v>
      </c>
      <c r="I2956" s="178">
        <f>VLOOKUP(Tabla14[[#This Row],[id]],Tabla2[],'aux buscarv'!I$1,FALSE)</f>
        <v>137</v>
      </c>
      <c r="J2956" s="178" t="str">
        <f>VLOOKUP(Tabla14[[#This Row],[id]],Tabla2[],'aux buscarv'!J$1,FALSE)</f>
        <v>MERLO</v>
      </c>
      <c r="K2956" s="178" t="str">
        <f>VLOOKUP(Tabla14[[#This Row],[id]],Tabla2[],'aux buscarv'!K$1,FALSE)</f>
        <v>PONTEVEDRA</v>
      </c>
      <c r="L2956" s="178">
        <f>VLOOKUP(Tabla14[[#This Row],[id]],Tabla2[],'aux buscarv'!L$1,FALSE)</f>
        <v>0</v>
      </c>
      <c r="M2956" s="178" t="str">
        <f>VLOOKUP(Tabla14[[#This Row],[id]],Tabla2[],'aux buscarv'!M$1,FALSE)</f>
        <v>M. JUAREZ CELMAN Y SENILLOSA</v>
      </c>
      <c r="N2956" s="179" t="str">
        <f>VLOOKUP(Tabla14[[#This Row],[id]],Tabla2[],'aux buscarv'!N$1,FALSE)</f>
        <v>https://maps.app.goo.gl/BW1ZfbHtBCVGvfT6A</v>
      </c>
      <c r="O2956" t="s">
        <v>109</v>
      </c>
      <c r="P2956" s="180" t="s">
        <v>110</v>
      </c>
      <c r="Q2956" t="s">
        <v>120</v>
      </c>
      <c r="R2956" s="181">
        <v>31</v>
      </c>
    </row>
    <row r="2957" spans="1:18" x14ac:dyDescent="0.25">
      <c r="A2957" t="s">
        <v>1483</v>
      </c>
      <c r="B2957" s="46">
        <f>VLOOKUP(Tabla14[[#This Row],[id]],Tabla2[],'aux buscarv'!B$1,FALSE)</f>
        <v>45079</v>
      </c>
      <c r="C2957" s="178">
        <f>VLOOKUP(Tabla14[[#This Row],[id]],Tabla2[],'aux buscarv'!C$1,FALSE)</f>
        <v>2</v>
      </c>
      <c r="D2957" s="178">
        <f>VLOOKUP(Tabla14[[#This Row],[id]],Tabla2[],'aux buscarv'!D$1,FALSE)</f>
        <v>6</v>
      </c>
      <c r="E2957" s="178">
        <f>VLOOKUP(Tabla14[[#This Row],[id]],Tabla2[],'aux buscarv'!E$1,FALSE)</f>
        <v>2023</v>
      </c>
      <c r="F2957" s="178">
        <f>VLOOKUP(Tabla14[[#This Row],[id]],Tabla2[],'aux buscarv'!F$1,FALSE)</f>
        <v>23</v>
      </c>
      <c r="G2957" s="178" t="str">
        <f>VLOOKUP(Tabla14[[#This Row],[id]],Tabla2[],'aux buscarv'!G$1,FALSE)</f>
        <v>ESTAR</v>
      </c>
      <c r="H2957" s="178" t="str">
        <f>VLOOKUP(Tabla14[[#This Row],[id]],Tabla2[],'aux buscarv'!H$1,FALSE)</f>
        <v>BUENOS AIRES</v>
      </c>
      <c r="I2957" s="178">
        <f>VLOOKUP(Tabla14[[#This Row],[id]],Tabla2[],'aux buscarv'!I$1,FALSE)</f>
        <v>137</v>
      </c>
      <c r="J2957" s="178" t="str">
        <f>VLOOKUP(Tabla14[[#This Row],[id]],Tabla2[],'aux buscarv'!J$1,FALSE)</f>
        <v>MERLO</v>
      </c>
      <c r="K2957" s="178" t="str">
        <f>VLOOKUP(Tabla14[[#This Row],[id]],Tabla2[],'aux buscarv'!K$1,FALSE)</f>
        <v>PONTEVEDRA</v>
      </c>
      <c r="L2957" s="178">
        <f>VLOOKUP(Tabla14[[#This Row],[id]],Tabla2[],'aux buscarv'!L$1,FALSE)</f>
        <v>0</v>
      </c>
      <c r="M2957" s="178" t="str">
        <f>VLOOKUP(Tabla14[[#This Row],[id]],Tabla2[],'aux buscarv'!M$1,FALSE)</f>
        <v>M. JUAREZ CELMAN Y SENILLOSA</v>
      </c>
      <c r="N2957" s="179" t="str">
        <f>VLOOKUP(Tabla14[[#This Row],[id]],Tabla2[],'aux buscarv'!N$1,FALSE)</f>
        <v>https://maps.app.goo.gl/BW1ZfbHtBCVGvfT6A</v>
      </c>
      <c r="O2957" t="s">
        <v>109</v>
      </c>
      <c r="P2957" s="180" t="s">
        <v>110</v>
      </c>
      <c r="Q2957" t="s">
        <v>121</v>
      </c>
      <c r="R2957" s="181">
        <v>22</v>
      </c>
    </row>
    <row r="2958" spans="1:18" x14ac:dyDescent="0.25">
      <c r="A2958" t="s">
        <v>1483</v>
      </c>
      <c r="B2958" s="46">
        <f>VLOOKUP(Tabla14[[#This Row],[id]],Tabla2[],'aux buscarv'!B$1,FALSE)</f>
        <v>45079</v>
      </c>
      <c r="C2958" s="178">
        <f>VLOOKUP(Tabla14[[#This Row],[id]],Tabla2[],'aux buscarv'!C$1,FALSE)</f>
        <v>2</v>
      </c>
      <c r="D2958" s="178">
        <f>VLOOKUP(Tabla14[[#This Row],[id]],Tabla2[],'aux buscarv'!D$1,FALSE)</f>
        <v>6</v>
      </c>
      <c r="E2958" s="178">
        <f>VLOOKUP(Tabla14[[#This Row],[id]],Tabla2[],'aux buscarv'!E$1,FALSE)</f>
        <v>2023</v>
      </c>
      <c r="F2958" s="178">
        <f>VLOOKUP(Tabla14[[#This Row],[id]],Tabla2[],'aux buscarv'!F$1,FALSE)</f>
        <v>23</v>
      </c>
      <c r="G2958" s="178" t="str">
        <f>VLOOKUP(Tabla14[[#This Row],[id]],Tabla2[],'aux buscarv'!G$1,FALSE)</f>
        <v>ESTAR</v>
      </c>
      <c r="H2958" s="178" t="str">
        <f>VLOOKUP(Tabla14[[#This Row],[id]],Tabla2[],'aux buscarv'!H$1,FALSE)</f>
        <v>BUENOS AIRES</v>
      </c>
      <c r="I2958" s="178">
        <f>VLOOKUP(Tabla14[[#This Row],[id]],Tabla2[],'aux buscarv'!I$1,FALSE)</f>
        <v>137</v>
      </c>
      <c r="J2958" s="178" t="str">
        <f>VLOOKUP(Tabla14[[#This Row],[id]],Tabla2[],'aux buscarv'!J$1,FALSE)</f>
        <v>MERLO</v>
      </c>
      <c r="K2958" s="178" t="str">
        <f>VLOOKUP(Tabla14[[#This Row],[id]],Tabla2[],'aux buscarv'!K$1,FALSE)</f>
        <v>PONTEVEDRA</v>
      </c>
      <c r="L2958" s="178">
        <f>VLOOKUP(Tabla14[[#This Row],[id]],Tabla2[],'aux buscarv'!L$1,FALSE)</f>
        <v>0</v>
      </c>
      <c r="M2958" s="178" t="str">
        <f>VLOOKUP(Tabla14[[#This Row],[id]],Tabla2[],'aux buscarv'!M$1,FALSE)</f>
        <v>M. JUAREZ CELMAN Y SENILLOSA</v>
      </c>
      <c r="N2958" s="179" t="str">
        <f>VLOOKUP(Tabla14[[#This Row],[id]],Tabla2[],'aux buscarv'!N$1,FALSE)</f>
        <v>https://maps.app.goo.gl/BW1ZfbHtBCVGvfT6A</v>
      </c>
      <c r="O2958" t="s">
        <v>109</v>
      </c>
      <c r="P2958" s="180" t="s">
        <v>113</v>
      </c>
      <c r="Q2958" t="s">
        <v>112</v>
      </c>
      <c r="R2958" s="181">
        <v>24</v>
      </c>
    </row>
    <row r="2959" spans="1:18" x14ac:dyDescent="0.25">
      <c r="A2959" t="s">
        <v>1483</v>
      </c>
      <c r="B2959" s="46">
        <f>VLOOKUP(Tabla14[[#This Row],[id]],Tabla2[],'aux buscarv'!B$1,FALSE)</f>
        <v>45079</v>
      </c>
      <c r="C2959" s="178">
        <f>VLOOKUP(Tabla14[[#This Row],[id]],Tabla2[],'aux buscarv'!C$1,FALSE)</f>
        <v>2</v>
      </c>
      <c r="D2959" s="178">
        <f>VLOOKUP(Tabla14[[#This Row],[id]],Tabla2[],'aux buscarv'!D$1,FALSE)</f>
        <v>6</v>
      </c>
      <c r="E2959" s="178">
        <f>VLOOKUP(Tabla14[[#This Row],[id]],Tabla2[],'aux buscarv'!E$1,FALSE)</f>
        <v>2023</v>
      </c>
      <c r="F2959" s="178">
        <f>VLOOKUP(Tabla14[[#This Row],[id]],Tabla2[],'aux buscarv'!F$1,FALSE)</f>
        <v>23</v>
      </c>
      <c r="G2959" s="178" t="str">
        <f>VLOOKUP(Tabla14[[#This Row],[id]],Tabla2[],'aux buscarv'!G$1,FALSE)</f>
        <v>ESTAR</v>
      </c>
      <c r="H2959" s="178" t="str">
        <f>VLOOKUP(Tabla14[[#This Row],[id]],Tabla2[],'aux buscarv'!H$1,FALSE)</f>
        <v>BUENOS AIRES</v>
      </c>
      <c r="I2959" s="178">
        <f>VLOOKUP(Tabla14[[#This Row],[id]],Tabla2[],'aux buscarv'!I$1,FALSE)</f>
        <v>137</v>
      </c>
      <c r="J2959" s="178" t="str">
        <f>VLOOKUP(Tabla14[[#This Row],[id]],Tabla2[],'aux buscarv'!J$1,FALSE)</f>
        <v>MERLO</v>
      </c>
      <c r="K2959" s="178" t="str">
        <f>VLOOKUP(Tabla14[[#This Row],[id]],Tabla2[],'aux buscarv'!K$1,FALSE)</f>
        <v>PONTEVEDRA</v>
      </c>
      <c r="L2959" s="178">
        <f>VLOOKUP(Tabla14[[#This Row],[id]],Tabla2[],'aux buscarv'!L$1,FALSE)</f>
        <v>0</v>
      </c>
      <c r="M2959" s="178" t="str">
        <f>VLOOKUP(Tabla14[[#This Row],[id]],Tabla2[],'aux buscarv'!M$1,FALSE)</f>
        <v>M. JUAREZ CELMAN Y SENILLOSA</v>
      </c>
      <c r="N2959" s="179" t="str">
        <f>VLOOKUP(Tabla14[[#This Row],[id]],Tabla2[],'aux buscarv'!N$1,FALSE)</f>
        <v>https://maps.app.goo.gl/BW1ZfbHtBCVGvfT6A</v>
      </c>
      <c r="O2959" t="s">
        <v>114</v>
      </c>
      <c r="P2959" s="180" t="s">
        <v>115</v>
      </c>
      <c r="Q2959" t="s">
        <v>111</v>
      </c>
      <c r="R2959" s="181">
        <v>13</v>
      </c>
    </row>
    <row r="2960" spans="1:18" x14ac:dyDescent="0.25">
      <c r="A2960" t="s">
        <v>1483</v>
      </c>
      <c r="B2960" s="46">
        <f>VLOOKUP(Tabla14[[#This Row],[id]],Tabla2[],'aux buscarv'!B$1,FALSE)</f>
        <v>45079</v>
      </c>
      <c r="C2960" s="178">
        <f>VLOOKUP(Tabla14[[#This Row],[id]],Tabla2[],'aux buscarv'!C$1,FALSE)</f>
        <v>2</v>
      </c>
      <c r="D2960" s="178">
        <f>VLOOKUP(Tabla14[[#This Row],[id]],Tabla2[],'aux buscarv'!D$1,FALSE)</f>
        <v>6</v>
      </c>
      <c r="E2960" s="178">
        <f>VLOOKUP(Tabla14[[#This Row],[id]],Tabla2[],'aux buscarv'!E$1,FALSE)</f>
        <v>2023</v>
      </c>
      <c r="F2960" s="178">
        <f>VLOOKUP(Tabla14[[#This Row],[id]],Tabla2[],'aux buscarv'!F$1,FALSE)</f>
        <v>23</v>
      </c>
      <c r="G2960" s="178" t="str">
        <f>VLOOKUP(Tabla14[[#This Row],[id]],Tabla2[],'aux buscarv'!G$1,FALSE)</f>
        <v>ESTAR</v>
      </c>
      <c r="H2960" s="178" t="str">
        <f>VLOOKUP(Tabla14[[#This Row],[id]],Tabla2[],'aux buscarv'!H$1,FALSE)</f>
        <v>BUENOS AIRES</v>
      </c>
      <c r="I2960" s="178">
        <f>VLOOKUP(Tabla14[[#This Row],[id]],Tabla2[],'aux buscarv'!I$1,FALSE)</f>
        <v>137</v>
      </c>
      <c r="J2960" s="178" t="str">
        <f>VLOOKUP(Tabla14[[#This Row],[id]],Tabla2[],'aux buscarv'!J$1,FALSE)</f>
        <v>MERLO</v>
      </c>
      <c r="K2960" s="178" t="str">
        <f>VLOOKUP(Tabla14[[#This Row],[id]],Tabla2[],'aux buscarv'!K$1,FALSE)</f>
        <v>PONTEVEDRA</v>
      </c>
      <c r="L2960" s="178">
        <f>VLOOKUP(Tabla14[[#This Row],[id]],Tabla2[],'aux buscarv'!L$1,FALSE)</f>
        <v>0</v>
      </c>
      <c r="M2960" s="178" t="str">
        <f>VLOOKUP(Tabla14[[#This Row],[id]],Tabla2[],'aux buscarv'!M$1,FALSE)</f>
        <v>M. JUAREZ CELMAN Y SENILLOSA</v>
      </c>
      <c r="N2960" s="179" t="str">
        <f>VLOOKUP(Tabla14[[#This Row],[id]],Tabla2[],'aux buscarv'!N$1,FALSE)</f>
        <v>https://maps.app.goo.gl/BW1ZfbHtBCVGvfT6A</v>
      </c>
      <c r="O2960" t="s">
        <v>114</v>
      </c>
      <c r="P2960" s="180" t="s">
        <v>123</v>
      </c>
      <c r="Q2960" t="s">
        <v>124</v>
      </c>
      <c r="R2960" s="181">
        <v>12</v>
      </c>
    </row>
    <row r="2961" spans="1:18" x14ac:dyDescent="0.25">
      <c r="A2961" t="s">
        <v>1483</v>
      </c>
      <c r="B2961" s="46">
        <f>VLOOKUP(Tabla14[[#This Row],[id]],Tabla2[],'aux buscarv'!B$1,FALSE)</f>
        <v>45079</v>
      </c>
      <c r="C2961" s="178">
        <f>VLOOKUP(Tabla14[[#This Row],[id]],Tabla2[],'aux buscarv'!C$1,FALSE)</f>
        <v>2</v>
      </c>
      <c r="D2961" s="178">
        <f>VLOOKUP(Tabla14[[#This Row],[id]],Tabla2[],'aux buscarv'!D$1,FALSE)</f>
        <v>6</v>
      </c>
      <c r="E2961" s="178">
        <f>VLOOKUP(Tabla14[[#This Row],[id]],Tabla2[],'aux buscarv'!E$1,FALSE)</f>
        <v>2023</v>
      </c>
      <c r="F2961" s="178">
        <f>VLOOKUP(Tabla14[[#This Row],[id]],Tabla2[],'aux buscarv'!F$1,FALSE)</f>
        <v>23</v>
      </c>
      <c r="G2961" s="178" t="str">
        <f>VLOOKUP(Tabla14[[#This Row],[id]],Tabla2[],'aux buscarv'!G$1,FALSE)</f>
        <v>ESTAR</v>
      </c>
      <c r="H2961" s="178" t="str">
        <f>VLOOKUP(Tabla14[[#This Row],[id]],Tabla2[],'aux buscarv'!H$1,FALSE)</f>
        <v>BUENOS AIRES</v>
      </c>
      <c r="I2961" s="178">
        <f>VLOOKUP(Tabla14[[#This Row],[id]],Tabla2[],'aux buscarv'!I$1,FALSE)</f>
        <v>137</v>
      </c>
      <c r="J2961" s="178" t="str">
        <f>VLOOKUP(Tabla14[[#This Row],[id]],Tabla2[],'aux buscarv'!J$1,FALSE)</f>
        <v>MERLO</v>
      </c>
      <c r="K2961" s="178" t="str">
        <f>VLOOKUP(Tabla14[[#This Row],[id]],Tabla2[],'aux buscarv'!K$1,FALSE)</f>
        <v>PONTEVEDRA</v>
      </c>
      <c r="L2961" s="178">
        <f>VLOOKUP(Tabla14[[#This Row],[id]],Tabla2[],'aux buscarv'!L$1,FALSE)</f>
        <v>0</v>
      </c>
      <c r="M2961" s="178" t="str">
        <f>VLOOKUP(Tabla14[[#This Row],[id]],Tabla2[],'aux buscarv'!M$1,FALSE)</f>
        <v>M. JUAREZ CELMAN Y SENILLOSA</v>
      </c>
      <c r="N2961" s="179" t="str">
        <f>VLOOKUP(Tabla14[[#This Row],[id]],Tabla2[],'aux buscarv'!N$1,FALSE)</f>
        <v>https://maps.app.goo.gl/BW1ZfbHtBCVGvfT6A</v>
      </c>
      <c r="O2961" t="s">
        <v>114</v>
      </c>
      <c r="P2961" s="180" t="s">
        <v>123</v>
      </c>
      <c r="Q2961" t="s">
        <v>111</v>
      </c>
      <c r="R2961" s="181">
        <v>107</v>
      </c>
    </row>
    <row r="2962" spans="1:18" x14ac:dyDescent="0.25">
      <c r="A2962" t="s">
        <v>1483</v>
      </c>
      <c r="B2962" s="46">
        <f>VLOOKUP(Tabla14[[#This Row],[id]],Tabla2[],'aux buscarv'!B$1,FALSE)</f>
        <v>45079</v>
      </c>
      <c r="C2962" s="178">
        <f>VLOOKUP(Tabla14[[#This Row],[id]],Tabla2[],'aux buscarv'!C$1,FALSE)</f>
        <v>2</v>
      </c>
      <c r="D2962" s="178">
        <f>VLOOKUP(Tabla14[[#This Row],[id]],Tabla2[],'aux buscarv'!D$1,FALSE)</f>
        <v>6</v>
      </c>
      <c r="E2962" s="178">
        <f>VLOOKUP(Tabla14[[#This Row],[id]],Tabla2[],'aux buscarv'!E$1,FALSE)</f>
        <v>2023</v>
      </c>
      <c r="F2962" s="178">
        <f>VLOOKUP(Tabla14[[#This Row],[id]],Tabla2[],'aux buscarv'!F$1,FALSE)</f>
        <v>23</v>
      </c>
      <c r="G2962" s="178" t="str">
        <f>VLOOKUP(Tabla14[[#This Row],[id]],Tabla2[],'aux buscarv'!G$1,FALSE)</f>
        <v>ESTAR</v>
      </c>
      <c r="H2962" s="178" t="str">
        <f>VLOOKUP(Tabla14[[#This Row],[id]],Tabla2[],'aux buscarv'!H$1,FALSE)</f>
        <v>BUENOS AIRES</v>
      </c>
      <c r="I2962" s="178">
        <f>VLOOKUP(Tabla14[[#This Row],[id]],Tabla2[],'aux buscarv'!I$1,FALSE)</f>
        <v>137</v>
      </c>
      <c r="J2962" s="178" t="str">
        <f>VLOOKUP(Tabla14[[#This Row],[id]],Tabla2[],'aux buscarv'!J$1,FALSE)</f>
        <v>MERLO</v>
      </c>
      <c r="K2962" s="178" t="str">
        <f>VLOOKUP(Tabla14[[#This Row],[id]],Tabla2[],'aux buscarv'!K$1,FALSE)</f>
        <v>PONTEVEDRA</v>
      </c>
      <c r="L2962" s="178">
        <f>VLOOKUP(Tabla14[[#This Row],[id]],Tabla2[],'aux buscarv'!L$1,FALSE)</f>
        <v>0</v>
      </c>
      <c r="M2962" s="178" t="str">
        <f>VLOOKUP(Tabla14[[#This Row],[id]],Tabla2[],'aux buscarv'!M$1,FALSE)</f>
        <v>M. JUAREZ CELMAN Y SENILLOSA</v>
      </c>
      <c r="N2962" s="179" t="str">
        <f>VLOOKUP(Tabla14[[#This Row],[id]],Tabla2[],'aux buscarv'!N$1,FALSE)</f>
        <v>https://maps.app.goo.gl/BW1ZfbHtBCVGvfT6A</v>
      </c>
      <c r="O2962" t="s">
        <v>129</v>
      </c>
      <c r="P2962" s="180" t="s">
        <v>1022</v>
      </c>
      <c r="Q2962" t="s">
        <v>111</v>
      </c>
      <c r="R2962" s="181">
        <v>12</v>
      </c>
    </row>
    <row r="2963" spans="1:18" x14ac:dyDescent="0.25">
      <c r="A2963" t="s">
        <v>1483</v>
      </c>
      <c r="B2963" s="46">
        <f>VLOOKUP(Tabla14[[#This Row],[id]],Tabla2[],'aux buscarv'!B$1,FALSE)</f>
        <v>45079</v>
      </c>
      <c r="C2963" s="178">
        <f>VLOOKUP(Tabla14[[#This Row],[id]],Tabla2[],'aux buscarv'!C$1,FALSE)</f>
        <v>2</v>
      </c>
      <c r="D2963" s="178">
        <f>VLOOKUP(Tabla14[[#This Row],[id]],Tabla2[],'aux buscarv'!D$1,FALSE)</f>
        <v>6</v>
      </c>
      <c r="E2963" s="178">
        <f>VLOOKUP(Tabla14[[#This Row],[id]],Tabla2[],'aux buscarv'!E$1,FALSE)</f>
        <v>2023</v>
      </c>
      <c r="F2963" s="178">
        <f>VLOOKUP(Tabla14[[#This Row],[id]],Tabla2[],'aux buscarv'!F$1,FALSE)</f>
        <v>23</v>
      </c>
      <c r="G2963" s="178" t="str">
        <f>VLOOKUP(Tabla14[[#This Row],[id]],Tabla2[],'aux buscarv'!G$1,FALSE)</f>
        <v>ESTAR</v>
      </c>
      <c r="H2963" s="178" t="str">
        <f>VLOOKUP(Tabla14[[#This Row],[id]],Tabla2[],'aux buscarv'!H$1,FALSE)</f>
        <v>BUENOS AIRES</v>
      </c>
      <c r="I2963" s="178">
        <f>VLOOKUP(Tabla14[[#This Row],[id]],Tabla2[],'aux buscarv'!I$1,FALSE)</f>
        <v>137</v>
      </c>
      <c r="J2963" s="178" t="str">
        <f>VLOOKUP(Tabla14[[#This Row],[id]],Tabla2[],'aux buscarv'!J$1,FALSE)</f>
        <v>MERLO</v>
      </c>
      <c r="K2963" s="178" t="str">
        <f>VLOOKUP(Tabla14[[#This Row],[id]],Tabla2[],'aux buscarv'!K$1,FALSE)</f>
        <v>PONTEVEDRA</v>
      </c>
      <c r="L2963" s="178">
        <f>VLOOKUP(Tabla14[[#This Row],[id]],Tabla2[],'aux buscarv'!L$1,FALSE)</f>
        <v>0</v>
      </c>
      <c r="M2963" s="178" t="str">
        <f>VLOOKUP(Tabla14[[#This Row],[id]],Tabla2[],'aux buscarv'!M$1,FALSE)</f>
        <v>M. JUAREZ CELMAN Y SENILLOSA</v>
      </c>
      <c r="N2963" s="179" t="str">
        <f>VLOOKUP(Tabla14[[#This Row],[id]],Tabla2[],'aux buscarv'!N$1,FALSE)</f>
        <v>https://maps.app.goo.gl/BW1ZfbHtBCVGvfT6A</v>
      </c>
      <c r="O2963" t="s">
        <v>129</v>
      </c>
      <c r="P2963" s="180" t="s">
        <v>1022</v>
      </c>
      <c r="Q2963" t="s">
        <v>131</v>
      </c>
      <c r="R2963" s="181">
        <v>5</v>
      </c>
    </row>
    <row r="2964" spans="1:18" x14ac:dyDescent="0.25">
      <c r="A2964" t="s">
        <v>1483</v>
      </c>
      <c r="B2964" s="46">
        <f>VLOOKUP(Tabla14[[#This Row],[id]],Tabla2[],'aux buscarv'!B$1,FALSE)</f>
        <v>45079</v>
      </c>
      <c r="C2964" s="178">
        <f>VLOOKUP(Tabla14[[#This Row],[id]],Tabla2[],'aux buscarv'!C$1,FALSE)</f>
        <v>2</v>
      </c>
      <c r="D2964" s="178">
        <f>VLOOKUP(Tabla14[[#This Row],[id]],Tabla2[],'aux buscarv'!D$1,FALSE)</f>
        <v>6</v>
      </c>
      <c r="E2964" s="178">
        <f>VLOOKUP(Tabla14[[#This Row],[id]],Tabla2[],'aux buscarv'!E$1,FALSE)</f>
        <v>2023</v>
      </c>
      <c r="F2964" s="178">
        <f>VLOOKUP(Tabla14[[#This Row],[id]],Tabla2[],'aux buscarv'!F$1,FALSE)</f>
        <v>23</v>
      </c>
      <c r="G2964" s="178" t="str">
        <f>VLOOKUP(Tabla14[[#This Row],[id]],Tabla2[],'aux buscarv'!G$1,FALSE)</f>
        <v>ESTAR</v>
      </c>
      <c r="H2964" s="178" t="str">
        <f>VLOOKUP(Tabla14[[#This Row],[id]],Tabla2[],'aux buscarv'!H$1,FALSE)</f>
        <v>BUENOS AIRES</v>
      </c>
      <c r="I2964" s="178">
        <f>VLOOKUP(Tabla14[[#This Row],[id]],Tabla2[],'aux buscarv'!I$1,FALSE)</f>
        <v>137</v>
      </c>
      <c r="J2964" s="178" t="str">
        <f>VLOOKUP(Tabla14[[#This Row],[id]],Tabla2[],'aux buscarv'!J$1,FALSE)</f>
        <v>MERLO</v>
      </c>
      <c r="K2964" s="178" t="str">
        <f>VLOOKUP(Tabla14[[#This Row],[id]],Tabla2[],'aux buscarv'!K$1,FALSE)</f>
        <v>PONTEVEDRA</v>
      </c>
      <c r="L2964" s="178">
        <f>VLOOKUP(Tabla14[[#This Row],[id]],Tabla2[],'aux buscarv'!L$1,FALSE)</f>
        <v>0</v>
      </c>
      <c r="M2964" s="178" t="str">
        <f>VLOOKUP(Tabla14[[#This Row],[id]],Tabla2[],'aux buscarv'!M$1,FALSE)</f>
        <v>M. JUAREZ CELMAN Y SENILLOSA</v>
      </c>
      <c r="N2964" s="179" t="str">
        <f>VLOOKUP(Tabla14[[#This Row],[id]],Tabla2[],'aux buscarv'!N$1,FALSE)</f>
        <v>https://maps.app.goo.gl/BW1ZfbHtBCVGvfT6A</v>
      </c>
      <c r="O2964" t="s">
        <v>129</v>
      </c>
      <c r="P2964" s="180" t="s">
        <v>1022</v>
      </c>
      <c r="Q2964" t="s">
        <v>132</v>
      </c>
      <c r="R2964" s="181">
        <v>7</v>
      </c>
    </row>
    <row r="2965" spans="1:18" x14ac:dyDescent="0.25">
      <c r="A2965" t="s">
        <v>1483</v>
      </c>
      <c r="B2965" s="46">
        <f>VLOOKUP(Tabla14[[#This Row],[id]],Tabla2[],'aux buscarv'!B$1,FALSE)</f>
        <v>45079</v>
      </c>
      <c r="C2965" s="178">
        <f>VLOOKUP(Tabla14[[#This Row],[id]],Tabla2[],'aux buscarv'!C$1,FALSE)</f>
        <v>2</v>
      </c>
      <c r="D2965" s="178">
        <f>VLOOKUP(Tabla14[[#This Row],[id]],Tabla2[],'aux buscarv'!D$1,FALSE)</f>
        <v>6</v>
      </c>
      <c r="E2965" s="178">
        <f>VLOOKUP(Tabla14[[#This Row],[id]],Tabla2[],'aux buscarv'!E$1,FALSE)</f>
        <v>2023</v>
      </c>
      <c r="F2965" s="178">
        <f>VLOOKUP(Tabla14[[#This Row],[id]],Tabla2[],'aux buscarv'!F$1,FALSE)</f>
        <v>23</v>
      </c>
      <c r="G2965" s="178" t="str">
        <f>VLOOKUP(Tabla14[[#This Row],[id]],Tabla2[],'aux buscarv'!G$1,FALSE)</f>
        <v>ESTAR</v>
      </c>
      <c r="H2965" s="178" t="str">
        <f>VLOOKUP(Tabla14[[#This Row],[id]],Tabla2[],'aux buscarv'!H$1,FALSE)</f>
        <v>BUENOS AIRES</v>
      </c>
      <c r="I2965" s="178">
        <f>VLOOKUP(Tabla14[[#This Row],[id]],Tabla2[],'aux buscarv'!I$1,FALSE)</f>
        <v>137</v>
      </c>
      <c r="J2965" s="178" t="str">
        <f>VLOOKUP(Tabla14[[#This Row],[id]],Tabla2[],'aux buscarv'!J$1,FALSE)</f>
        <v>MERLO</v>
      </c>
      <c r="K2965" s="178" t="str">
        <f>VLOOKUP(Tabla14[[#This Row],[id]],Tabla2[],'aux buscarv'!K$1,FALSE)</f>
        <v>PONTEVEDRA</v>
      </c>
      <c r="L2965" s="178">
        <f>VLOOKUP(Tabla14[[#This Row],[id]],Tabla2[],'aux buscarv'!L$1,FALSE)</f>
        <v>0</v>
      </c>
      <c r="M2965" s="178" t="str">
        <f>VLOOKUP(Tabla14[[#This Row],[id]],Tabla2[],'aux buscarv'!M$1,FALSE)</f>
        <v>M. JUAREZ CELMAN Y SENILLOSA</v>
      </c>
      <c r="N2965" s="179" t="str">
        <f>VLOOKUP(Tabla14[[#This Row],[id]],Tabla2[],'aux buscarv'!N$1,FALSE)</f>
        <v>https://maps.app.goo.gl/BW1ZfbHtBCVGvfT6A</v>
      </c>
      <c r="O2965" t="s">
        <v>129</v>
      </c>
      <c r="P2965" s="180" t="s">
        <v>1022</v>
      </c>
      <c r="Q2965" t="s">
        <v>133</v>
      </c>
      <c r="R2965" s="181">
        <v>2</v>
      </c>
    </row>
    <row r="2966" spans="1:18" x14ac:dyDescent="0.25">
      <c r="A2966" t="s">
        <v>1483</v>
      </c>
      <c r="B2966" s="46">
        <f>VLOOKUP(Tabla14[[#This Row],[id]],Tabla2[],'aux buscarv'!B$1,FALSE)</f>
        <v>45079</v>
      </c>
      <c r="C2966" s="178">
        <f>VLOOKUP(Tabla14[[#This Row],[id]],Tabla2[],'aux buscarv'!C$1,FALSE)</f>
        <v>2</v>
      </c>
      <c r="D2966" s="178">
        <f>VLOOKUP(Tabla14[[#This Row],[id]],Tabla2[],'aux buscarv'!D$1,FALSE)</f>
        <v>6</v>
      </c>
      <c r="E2966" s="178">
        <f>VLOOKUP(Tabla14[[#This Row],[id]],Tabla2[],'aux buscarv'!E$1,FALSE)</f>
        <v>2023</v>
      </c>
      <c r="F2966" s="178">
        <f>VLOOKUP(Tabla14[[#This Row],[id]],Tabla2[],'aux buscarv'!F$1,FALSE)</f>
        <v>23</v>
      </c>
      <c r="G2966" s="178" t="str">
        <f>VLOOKUP(Tabla14[[#This Row],[id]],Tabla2[],'aux buscarv'!G$1,FALSE)</f>
        <v>ESTAR</v>
      </c>
      <c r="H2966" s="178" t="str">
        <f>VLOOKUP(Tabla14[[#This Row],[id]],Tabla2[],'aux buscarv'!H$1,FALSE)</f>
        <v>BUENOS AIRES</v>
      </c>
      <c r="I2966" s="178">
        <f>VLOOKUP(Tabla14[[#This Row],[id]],Tabla2[],'aux buscarv'!I$1,FALSE)</f>
        <v>137</v>
      </c>
      <c r="J2966" s="178" t="str">
        <f>VLOOKUP(Tabla14[[#This Row],[id]],Tabla2[],'aux buscarv'!J$1,FALSE)</f>
        <v>MERLO</v>
      </c>
      <c r="K2966" s="178" t="str">
        <f>VLOOKUP(Tabla14[[#This Row],[id]],Tabla2[],'aux buscarv'!K$1,FALSE)</f>
        <v>PONTEVEDRA</v>
      </c>
      <c r="L2966" s="178">
        <f>VLOOKUP(Tabla14[[#This Row],[id]],Tabla2[],'aux buscarv'!L$1,FALSE)</f>
        <v>0</v>
      </c>
      <c r="M2966" s="178" t="str">
        <f>VLOOKUP(Tabla14[[#This Row],[id]],Tabla2[],'aux buscarv'!M$1,FALSE)</f>
        <v>M. JUAREZ CELMAN Y SENILLOSA</v>
      </c>
      <c r="N2966" s="179" t="str">
        <f>VLOOKUP(Tabla14[[#This Row],[id]],Tabla2[],'aux buscarv'!N$1,FALSE)</f>
        <v>https://maps.app.goo.gl/BW1ZfbHtBCVGvfT6A</v>
      </c>
      <c r="O2966" t="s">
        <v>129</v>
      </c>
      <c r="P2966" s="180" t="s">
        <v>1022</v>
      </c>
      <c r="Q2966" t="s">
        <v>134</v>
      </c>
      <c r="R2966" s="181">
        <v>3</v>
      </c>
    </row>
    <row r="2967" spans="1:18" x14ac:dyDescent="0.25">
      <c r="A2967" t="s">
        <v>1483</v>
      </c>
      <c r="B2967" s="46">
        <f>VLOOKUP(Tabla14[[#This Row],[id]],Tabla2[],'aux buscarv'!B$1,FALSE)</f>
        <v>45079</v>
      </c>
      <c r="C2967" s="178">
        <f>VLOOKUP(Tabla14[[#This Row],[id]],Tabla2[],'aux buscarv'!C$1,FALSE)</f>
        <v>2</v>
      </c>
      <c r="D2967" s="178">
        <f>VLOOKUP(Tabla14[[#This Row],[id]],Tabla2[],'aux buscarv'!D$1,FALSE)</f>
        <v>6</v>
      </c>
      <c r="E2967" s="178">
        <f>VLOOKUP(Tabla14[[#This Row],[id]],Tabla2[],'aux buscarv'!E$1,FALSE)</f>
        <v>2023</v>
      </c>
      <c r="F2967" s="178">
        <f>VLOOKUP(Tabla14[[#This Row],[id]],Tabla2[],'aux buscarv'!F$1,FALSE)</f>
        <v>23</v>
      </c>
      <c r="G2967" s="178" t="str">
        <f>VLOOKUP(Tabla14[[#This Row],[id]],Tabla2[],'aux buscarv'!G$1,FALSE)</f>
        <v>ESTAR</v>
      </c>
      <c r="H2967" s="178" t="str">
        <f>VLOOKUP(Tabla14[[#This Row],[id]],Tabla2[],'aux buscarv'!H$1,FALSE)</f>
        <v>BUENOS AIRES</v>
      </c>
      <c r="I2967" s="178">
        <f>VLOOKUP(Tabla14[[#This Row],[id]],Tabla2[],'aux buscarv'!I$1,FALSE)</f>
        <v>137</v>
      </c>
      <c r="J2967" s="178" t="str">
        <f>VLOOKUP(Tabla14[[#This Row],[id]],Tabla2[],'aux buscarv'!J$1,FALSE)</f>
        <v>MERLO</v>
      </c>
      <c r="K2967" s="178" t="str">
        <f>VLOOKUP(Tabla14[[#This Row],[id]],Tabla2[],'aux buscarv'!K$1,FALSE)</f>
        <v>PONTEVEDRA</v>
      </c>
      <c r="L2967" s="178">
        <f>VLOOKUP(Tabla14[[#This Row],[id]],Tabla2[],'aux buscarv'!L$1,FALSE)</f>
        <v>0</v>
      </c>
      <c r="M2967" s="178" t="str">
        <f>VLOOKUP(Tabla14[[#This Row],[id]],Tabla2[],'aux buscarv'!M$1,FALSE)</f>
        <v>M. JUAREZ CELMAN Y SENILLOSA</v>
      </c>
      <c r="N2967" s="179" t="str">
        <f>VLOOKUP(Tabla14[[#This Row],[id]],Tabla2[],'aux buscarv'!N$1,FALSE)</f>
        <v>https://maps.app.goo.gl/BW1ZfbHtBCVGvfT6A</v>
      </c>
      <c r="O2967" t="s">
        <v>129</v>
      </c>
      <c r="P2967" s="180" t="s">
        <v>1024</v>
      </c>
      <c r="Q2967" t="s">
        <v>111</v>
      </c>
      <c r="R2967" s="181">
        <v>10</v>
      </c>
    </row>
    <row r="2968" spans="1:18" x14ac:dyDescent="0.25">
      <c r="A2968" t="s">
        <v>1483</v>
      </c>
      <c r="B2968" s="46">
        <f>VLOOKUP(Tabla14[[#This Row],[id]],Tabla2[],'aux buscarv'!B$1,FALSE)</f>
        <v>45079</v>
      </c>
      <c r="C2968" s="178">
        <f>VLOOKUP(Tabla14[[#This Row],[id]],Tabla2[],'aux buscarv'!C$1,FALSE)</f>
        <v>2</v>
      </c>
      <c r="D2968" s="178">
        <f>VLOOKUP(Tabla14[[#This Row],[id]],Tabla2[],'aux buscarv'!D$1,FALSE)</f>
        <v>6</v>
      </c>
      <c r="E2968" s="178">
        <f>VLOOKUP(Tabla14[[#This Row],[id]],Tabla2[],'aux buscarv'!E$1,FALSE)</f>
        <v>2023</v>
      </c>
      <c r="F2968" s="178">
        <f>VLOOKUP(Tabla14[[#This Row],[id]],Tabla2[],'aux buscarv'!F$1,FALSE)</f>
        <v>23</v>
      </c>
      <c r="G2968" s="178" t="str">
        <f>VLOOKUP(Tabla14[[#This Row],[id]],Tabla2[],'aux buscarv'!G$1,FALSE)</f>
        <v>ESTAR</v>
      </c>
      <c r="H2968" s="178" t="str">
        <f>VLOOKUP(Tabla14[[#This Row],[id]],Tabla2[],'aux buscarv'!H$1,FALSE)</f>
        <v>BUENOS AIRES</v>
      </c>
      <c r="I2968" s="178">
        <f>VLOOKUP(Tabla14[[#This Row],[id]],Tabla2[],'aux buscarv'!I$1,FALSE)</f>
        <v>137</v>
      </c>
      <c r="J2968" s="178" t="str">
        <f>VLOOKUP(Tabla14[[#This Row],[id]],Tabla2[],'aux buscarv'!J$1,FALSE)</f>
        <v>MERLO</v>
      </c>
      <c r="K2968" s="178" t="str">
        <f>VLOOKUP(Tabla14[[#This Row],[id]],Tabla2[],'aux buscarv'!K$1,FALSE)</f>
        <v>PONTEVEDRA</v>
      </c>
      <c r="L2968" s="178">
        <f>VLOOKUP(Tabla14[[#This Row],[id]],Tabla2[],'aux buscarv'!L$1,FALSE)</f>
        <v>0</v>
      </c>
      <c r="M2968" s="178" t="str">
        <f>VLOOKUP(Tabla14[[#This Row],[id]],Tabla2[],'aux buscarv'!M$1,FALSE)</f>
        <v>M. JUAREZ CELMAN Y SENILLOSA</v>
      </c>
      <c r="N2968" s="179" t="str">
        <f>VLOOKUP(Tabla14[[#This Row],[id]],Tabla2[],'aux buscarv'!N$1,FALSE)</f>
        <v>https://maps.app.goo.gl/BW1ZfbHtBCVGvfT6A</v>
      </c>
      <c r="O2968" t="s">
        <v>129</v>
      </c>
      <c r="P2968" s="180" t="s">
        <v>1024</v>
      </c>
      <c r="Q2968" t="s">
        <v>136</v>
      </c>
      <c r="R2968" s="181">
        <v>10</v>
      </c>
    </row>
    <row r="2969" spans="1:18" x14ac:dyDescent="0.25">
      <c r="A2969" t="s">
        <v>1483</v>
      </c>
      <c r="B2969" s="46">
        <f>VLOOKUP(Tabla14[[#This Row],[id]],Tabla2[],'aux buscarv'!B$1,FALSE)</f>
        <v>45079</v>
      </c>
      <c r="C2969" s="178">
        <f>VLOOKUP(Tabla14[[#This Row],[id]],Tabla2[],'aux buscarv'!C$1,FALSE)</f>
        <v>2</v>
      </c>
      <c r="D2969" s="178">
        <f>VLOOKUP(Tabla14[[#This Row],[id]],Tabla2[],'aux buscarv'!D$1,FALSE)</f>
        <v>6</v>
      </c>
      <c r="E2969" s="178">
        <f>VLOOKUP(Tabla14[[#This Row],[id]],Tabla2[],'aux buscarv'!E$1,FALSE)</f>
        <v>2023</v>
      </c>
      <c r="F2969" s="178">
        <f>VLOOKUP(Tabla14[[#This Row],[id]],Tabla2[],'aux buscarv'!F$1,FALSE)</f>
        <v>23</v>
      </c>
      <c r="G2969" s="178" t="str">
        <f>VLOOKUP(Tabla14[[#This Row],[id]],Tabla2[],'aux buscarv'!G$1,FALSE)</f>
        <v>ESTAR</v>
      </c>
      <c r="H2969" s="178" t="str">
        <f>VLOOKUP(Tabla14[[#This Row],[id]],Tabla2[],'aux buscarv'!H$1,FALSE)</f>
        <v>BUENOS AIRES</v>
      </c>
      <c r="I2969" s="178">
        <f>VLOOKUP(Tabla14[[#This Row],[id]],Tabla2[],'aux buscarv'!I$1,FALSE)</f>
        <v>137</v>
      </c>
      <c r="J2969" s="178" t="str">
        <f>VLOOKUP(Tabla14[[#This Row],[id]],Tabla2[],'aux buscarv'!J$1,FALSE)</f>
        <v>MERLO</v>
      </c>
      <c r="K2969" s="178" t="str">
        <f>VLOOKUP(Tabla14[[#This Row],[id]],Tabla2[],'aux buscarv'!K$1,FALSE)</f>
        <v>PONTEVEDRA</v>
      </c>
      <c r="L2969" s="178">
        <f>VLOOKUP(Tabla14[[#This Row],[id]],Tabla2[],'aux buscarv'!L$1,FALSE)</f>
        <v>0</v>
      </c>
      <c r="M2969" s="178" t="str">
        <f>VLOOKUP(Tabla14[[#This Row],[id]],Tabla2[],'aux buscarv'!M$1,FALSE)</f>
        <v>M. JUAREZ CELMAN Y SENILLOSA</v>
      </c>
      <c r="N2969" s="179" t="str">
        <f>VLOOKUP(Tabla14[[#This Row],[id]],Tabla2[],'aux buscarv'!N$1,FALSE)</f>
        <v>https://maps.app.goo.gl/BW1ZfbHtBCVGvfT6A</v>
      </c>
      <c r="O2969" t="s">
        <v>129</v>
      </c>
      <c r="P2969" s="180" t="s">
        <v>1024</v>
      </c>
      <c r="Q2969" t="s">
        <v>121</v>
      </c>
      <c r="R2969" s="181">
        <v>10</v>
      </c>
    </row>
    <row r="2970" spans="1:18" x14ac:dyDescent="0.25">
      <c r="A2970" t="s">
        <v>1483</v>
      </c>
      <c r="B2970" s="46">
        <f>VLOOKUP(Tabla14[[#This Row],[id]],Tabla2[],'aux buscarv'!B$1,FALSE)</f>
        <v>45079</v>
      </c>
      <c r="C2970" s="178">
        <f>VLOOKUP(Tabla14[[#This Row],[id]],Tabla2[],'aux buscarv'!C$1,FALSE)</f>
        <v>2</v>
      </c>
      <c r="D2970" s="178">
        <f>VLOOKUP(Tabla14[[#This Row],[id]],Tabla2[],'aux buscarv'!D$1,FALSE)</f>
        <v>6</v>
      </c>
      <c r="E2970" s="178">
        <f>VLOOKUP(Tabla14[[#This Row],[id]],Tabla2[],'aux buscarv'!E$1,FALSE)</f>
        <v>2023</v>
      </c>
      <c r="F2970" s="178">
        <f>VLOOKUP(Tabla14[[#This Row],[id]],Tabla2[],'aux buscarv'!F$1,FALSE)</f>
        <v>23</v>
      </c>
      <c r="G2970" s="178" t="str">
        <f>VLOOKUP(Tabla14[[#This Row],[id]],Tabla2[],'aux buscarv'!G$1,FALSE)</f>
        <v>ESTAR</v>
      </c>
      <c r="H2970" s="178" t="str">
        <f>VLOOKUP(Tabla14[[#This Row],[id]],Tabla2[],'aux buscarv'!H$1,FALSE)</f>
        <v>BUENOS AIRES</v>
      </c>
      <c r="I2970" s="178">
        <f>VLOOKUP(Tabla14[[#This Row],[id]],Tabla2[],'aux buscarv'!I$1,FALSE)</f>
        <v>137</v>
      </c>
      <c r="J2970" s="178" t="str">
        <f>VLOOKUP(Tabla14[[#This Row],[id]],Tabla2[],'aux buscarv'!J$1,FALSE)</f>
        <v>MERLO</v>
      </c>
      <c r="K2970" s="178" t="str">
        <f>VLOOKUP(Tabla14[[#This Row],[id]],Tabla2[],'aux buscarv'!K$1,FALSE)</f>
        <v>PONTEVEDRA</v>
      </c>
      <c r="L2970" s="178">
        <f>VLOOKUP(Tabla14[[#This Row],[id]],Tabla2[],'aux buscarv'!L$1,FALSE)</f>
        <v>0</v>
      </c>
      <c r="M2970" s="178" t="str">
        <f>VLOOKUP(Tabla14[[#This Row],[id]],Tabla2[],'aux buscarv'!M$1,FALSE)</f>
        <v>M. JUAREZ CELMAN Y SENILLOSA</v>
      </c>
      <c r="N2970" s="179" t="str">
        <f>VLOOKUP(Tabla14[[#This Row],[id]],Tabla2[],'aux buscarv'!N$1,FALSE)</f>
        <v>https://maps.app.goo.gl/BW1ZfbHtBCVGvfT6A</v>
      </c>
      <c r="O2970" t="s">
        <v>129</v>
      </c>
      <c r="P2970" s="180" t="s">
        <v>137</v>
      </c>
      <c r="Q2970" t="s">
        <v>111</v>
      </c>
      <c r="R2970" s="181">
        <v>25</v>
      </c>
    </row>
    <row r="2971" spans="1:18" x14ac:dyDescent="0.25">
      <c r="A2971" t="s">
        <v>1483</v>
      </c>
      <c r="B2971" s="46">
        <f>VLOOKUP(Tabla14[[#This Row],[id]],Tabla2[],'aux buscarv'!B$1,FALSE)</f>
        <v>45079</v>
      </c>
      <c r="C2971" s="178">
        <f>VLOOKUP(Tabla14[[#This Row],[id]],Tabla2[],'aux buscarv'!C$1,FALSE)</f>
        <v>2</v>
      </c>
      <c r="D2971" s="178">
        <f>VLOOKUP(Tabla14[[#This Row],[id]],Tabla2[],'aux buscarv'!D$1,FALSE)</f>
        <v>6</v>
      </c>
      <c r="E2971" s="178">
        <f>VLOOKUP(Tabla14[[#This Row],[id]],Tabla2[],'aux buscarv'!E$1,FALSE)</f>
        <v>2023</v>
      </c>
      <c r="F2971" s="178">
        <f>VLOOKUP(Tabla14[[#This Row],[id]],Tabla2[],'aux buscarv'!F$1,FALSE)</f>
        <v>23</v>
      </c>
      <c r="G2971" s="178" t="str">
        <f>VLOOKUP(Tabla14[[#This Row],[id]],Tabla2[],'aux buscarv'!G$1,FALSE)</f>
        <v>ESTAR</v>
      </c>
      <c r="H2971" s="178" t="str">
        <f>VLOOKUP(Tabla14[[#This Row],[id]],Tabla2[],'aux buscarv'!H$1,FALSE)</f>
        <v>BUENOS AIRES</v>
      </c>
      <c r="I2971" s="178">
        <f>VLOOKUP(Tabla14[[#This Row],[id]],Tabla2[],'aux buscarv'!I$1,FALSE)</f>
        <v>137</v>
      </c>
      <c r="J2971" s="178" t="str">
        <f>VLOOKUP(Tabla14[[#This Row],[id]],Tabla2[],'aux buscarv'!J$1,FALSE)</f>
        <v>MERLO</v>
      </c>
      <c r="K2971" s="178" t="str">
        <f>VLOOKUP(Tabla14[[#This Row],[id]],Tabla2[],'aux buscarv'!K$1,FALSE)</f>
        <v>PONTEVEDRA</v>
      </c>
      <c r="L2971" s="178">
        <f>VLOOKUP(Tabla14[[#This Row],[id]],Tabla2[],'aux buscarv'!L$1,FALSE)</f>
        <v>0</v>
      </c>
      <c r="M2971" s="178" t="str">
        <f>VLOOKUP(Tabla14[[#This Row],[id]],Tabla2[],'aux buscarv'!M$1,FALSE)</f>
        <v>M. JUAREZ CELMAN Y SENILLOSA</v>
      </c>
      <c r="N2971" s="179" t="str">
        <f>VLOOKUP(Tabla14[[#This Row],[id]],Tabla2[],'aux buscarv'!N$1,FALSE)</f>
        <v>https://maps.app.goo.gl/BW1ZfbHtBCVGvfT6A</v>
      </c>
      <c r="O2971" t="s">
        <v>129</v>
      </c>
      <c r="P2971" s="180" t="s">
        <v>137</v>
      </c>
      <c r="Q2971" t="s">
        <v>138</v>
      </c>
      <c r="R2971" s="181">
        <v>18</v>
      </c>
    </row>
    <row r="2972" spans="1:18" x14ac:dyDescent="0.25">
      <c r="A2972" t="s">
        <v>1483</v>
      </c>
      <c r="B2972" s="46">
        <f>VLOOKUP(Tabla14[[#This Row],[id]],Tabla2[],'aux buscarv'!B$1,FALSE)</f>
        <v>45079</v>
      </c>
      <c r="C2972" s="178">
        <f>VLOOKUP(Tabla14[[#This Row],[id]],Tabla2[],'aux buscarv'!C$1,FALSE)</f>
        <v>2</v>
      </c>
      <c r="D2972" s="178">
        <f>VLOOKUP(Tabla14[[#This Row],[id]],Tabla2[],'aux buscarv'!D$1,FALSE)</f>
        <v>6</v>
      </c>
      <c r="E2972" s="178">
        <f>VLOOKUP(Tabla14[[#This Row],[id]],Tabla2[],'aux buscarv'!E$1,FALSE)</f>
        <v>2023</v>
      </c>
      <c r="F2972" s="178">
        <f>VLOOKUP(Tabla14[[#This Row],[id]],Tabla2[],'aux buscarv'!F$1,FALSE)</f>
        <v>23</v>
      </c>
      <c r="G2972" s="178" t="str">
        <f>VLOOKUP(Tabla14[[#This Row],[id]],Tabla2[],'aux buscarv'!G$1,FALSE)</f>
        <v>ESTAR</v>
      </c>
      <c r="H2972" s="178" t="str">
        <f>VLOOKUP(Tabla14[[#This Row],[id]],Tabla2[],'aux buscarv'!H$1,FALSE)</f>
        <v>BUENOS AIRES</v>
      </c>
      <c r="I2972" s="178">
        <f>VLOOKUP(Tabla14[[#This Row],[id]],Tabla2[],'aux buscarv'!I$1,FALSE)</f>
        <v>137</v>
      </c>
      <c r="J2972" s="178" t="str">
        <f>VLOOKUP(Tabla14[[#This Row],[id]],Tabla2[],'aux buscarv'!J$1,FALSE)</f>
        <v>MERLO</v>
      </c>
      <c r="K2972" s="178" t="str">
        <f>VLOOKUP(Tabla14[[#This Row],[id]],Tabla2[],'aux buscarv'!K$1,FALSE)</f>
        <v>PONTEVEDRA</v>
      </c>
      <c r="L2972" s="178">
        <f>VLOOKUP(Tabla14[[#This Row],[id]],Tabla2[],'aux buscarv'!L$1,FALSE)</f>
        <v>0</v>
      </c>
      <c r="M2972" s="178" t="str">
        <f>VLOOKUP(Tabla14[[#This Row],[id]],Tabla2[],'aux buscarv'!M$1,FALSE)</f>
        <v>M. JUAREZ CELMAN Y SENILLOSA</v>
      </c>
      <c r="N2972" s="179" t="str">
        <f>VLOOKUP(Tabla14[[#This Row],[id]],Tabla2[],'aux buscarv'!N$1,FALSE)</f>
        <v>https://maps.app.goo.gl/BW1ZfbHtBCVGvfT6A</v>
      </c>
      <c r="O2972" t="s">
        <v>129</v>
      </c>
      <c r="P2972" s="180" t="s">
        <v>137</v>
      </c>
      <c r="Q2972" t="s">
        <v>139</v>
      </c>
      <c r="R2972" s="181">
        <v>13</v>
      </c>
    </row>
    <row r="2973" spans="1:18" x14ac:dyDescent="0.25">
      <c r="A2973" t="s">
        <v>1483</v>
      </c>
      <c r="B2973" s="46">
        <f>VLOOKUP(Tabla14[[#This Row],[id]],Tabla2[],'aux buscarv'!B$1,FALSE)</f>
        <v>45079</v>
      </c>
      <c r="C2973" s="178">
        <f>VLOOKUP(Tabla14[[#This Row],[id]],Tabla2[],'aux buscarv'!C$1,FALSE)</f>
        <v>2</v>
      </c>
      <c r="D2973" s="178">
        <f>VLOOKUP(Tabla14[[#This Row],[id]],Tabla2[],'aux buscarv'!D$1,FALSE)</f>
        <v>6</v>
      </c>
      <c r="E2973" s="178">
        <f>VLOOKUP(Tabla14[[#This Row],[id]],Tabla2[],'aux buscarv'!E$1,FALSE)</f>
        <v>2023</v>
      </c>
      <c r="F2973" s="178">
        <f>VLOOKUP(Tabla14[[#This Row],[id]],Tabla2[],'aux buscarv'!F$1,FALSE)</f>
        <v>23</v>
      </c>
      <c r="G2973" s="178" t="str">
        <f>VLOOKUP(Tabla14[[#This Row],[id]],Tabla2[],'aux buscarv'!G$1,FALSE)</f>
        <v>ESTAR</v>
      </c>
      <c r="H2973" s="178" t="str">
        <f>VLOOKUP(Tabla14[[#This Row],[id]],Tabla2[],'aux buscarv'!H$1,FALSE)</f>
        <v>BUENOS AIRES</v>
      </c>
      <c r="I2973" s="178">
        <f>VLOOKUP(Tabla14[[#This Row],[id]],Tabla2[],'aux buscarv'!I$1,FALSE)</f>
        <v>137</v>
      </c>
      <c r="J2973" s="178" t="str">
        <f>VLOOKUP(Tabla14[[#This Row],[id]],Tabla2[],'aux buscarv'!J$1,FALSE)</f>
        <v>MERLO</v>
      </c>
      <c r="K2973" s="178" t="str">
        <f>VLOOKUP(Tabla14[[#This Row],[id]],Tabla2[],'aux buscarv'!K$1,FALSE)</f>
        <v>PONTEVEDRA</v>
      </c>
      <c r="L2973" s="178">
        <f>VLOOKUP(Tabla14[[#This Row],[id]],Tabla2[],'aux buscarv'!L$1,FALSE)</f>
        <v>0</v>
      </c>
      <c r="M2973" s="178" t="str">
        <f>VLOOKUP(Tabla14[[#This Row],[id]],Tabla2[],'aux buscarv'!M$1,FALSE)</f>
        <v>M. JUAREZ CELMAN Y SENILLOSA</v>
      </c>
      <c r="N2973" s="179" t="str">
        <f>VLOOKUP(Tabla14[[#This Row],[id]],Tabla2[],'aux buscarv'!N$1,FALSE)</f>
        <v>https://maps.app.goo.gl/BW1ZfbHtBCVGvfT6A</v>
      </c>
      <c r="O2973" t="s">
        <v>129</v>
      </c>
      <c r="P2973" s="180" t="s">
        <v>137</v>
      </c>
      <c r="Q2973" t="s">
        <v>140</v>
      </c>
      <c r="R2973" s="181">
        <v>25</v>
      </c>
    </row>
    <row r="2974" spans="1:18" x14ac:dyDescent="0.25">
      <c r="A2974" t="s">
        <v>1483</v>
      </c>
      <c r="B2974" s="46">
        <f>VLOOKUP(Tabla14[[#This Row],[id]],Tabla2[],'aux buscarv'!B$1,FALSE)</f>
        <v>45079</v>
      </c>
      <c r="C2974" s="178">
        <f>VLOOKUP(Tabla14[[#This Row],[id]],Tabla2[],'aux buscarv'!C$1,FALSE)</f>
        <v>2</v>
      </c>
      <c r="D2974" s="178">
        <f>VLOOKUP(Tabla14[[#This Row],[id]],Tabla2[],'aux buscarv'!D$1,FALSE)</f>
        <v>6</v>
      </c>
      <c r="E2974" s="178">
        <f>VLOOKUP(Tabla14[[#This Row],[id]],Tabla2[],'aux buscarv'!E$1,FALSE)</f>
        <v>2023</v>
      </c>
      <c r="F2974" s="178">
        <f>VLOOKUP(Tabla14[[#This Row],[id]],Tabla2[],'aux buscarv'!F$1,FALSE)</f>
        <v>23</v>
      </c>
      <c r="G2974" s="178" t="str">
        <f>VLOOKUP(Tabla14[[#This Row],[id]],Tabla2[],'aux buscarv'!G$1,FALSE)</f>
        <v>ESTAR</v>
      </c>
      <c r="H2974" s="178" t="str">
        <f>VLOOKUP(Tabla14[[#This Row],[id]],Tabla2[],'aux buscarv'!H$1,FALSE)</f>
        <v>BUENOS AIRES</v>
      </c>
      <c r="I2974" s="178">
        <f>VLOOKUP(Tabla14[[#This Row],[id]],Tabla2[],'aux buscarv'!I$1,FALSE)</f>
        <v>137</v>
      </c>
      <c r="J2974" s="178" t="str">
        <f>VLOOKUP(Tabla14[[#This Row],[id]],Tabla2[],'aux buscarv'!J$1,FALSE)</f>
        <v>MERLO</v>
      </c>
      <c r="K2974" s="178" t="str">
        <f>VLOOKUP(Tabla14[[#This Row],[id]],Tabla2[],'aux buscarv'!K$1,FALSE)</f>
        <v>PONTEVEDRA</v>
      </c>
      <c r="L2974" s="178">
        <f>VLOOKUP(Tabla14[[#This Row],[id]],Tabla2[],'aux buscarv'!L$1,FALSE)</f>
        <v>0</v>
      </c>
      <c r="M2974" s="178" t="str">
        <f>VLOOKUP(Tabla14[[#This Row],[id]],Tabla2[],'aux buscarv'!M$1,FALSE)</f>
        <v>M. JUAREZ CELMAN Y SENILLOSA</v>
      </c>
      <c r="N2974" s="179" t="str">
        <f>VLOOKUP(Tabla14[[#This Row],[id]],Tabla2[],'aux buscarv'!N$1,FALSE)</f>
        <v>https://maps.app.goo.gl/BW1ZfbHtBCVGvfT6A</v>
      </c>
      <c r="O2974" t="s">
        <v>129</v>
      </c>
      <c r="P2974" s="180" t="s">
        <v>137</v>
      </c>
      <c r="Q2974" t="s">
        <v>142</v>
      </c>
      <c r="R2974" s="181">
        <v>50</v>
      </c>
    </row>
    <row r="2975" spans="1:18" x14ac:dyDescent="0.25">
      <c r="A2975" t="s">
        <v>1483</v>
      </c>
      <c r="B2975" s="46">
        <f>VLOOKUP(Tabla14[[#This Row],[id]],Tabla2[],'aux buscarv'!B$1,FALSE)</f>
        <v>45079</v>
      </c>
      <c r="C2975" s="178">
        <f>VLOOKUP(Tabla14[[#This Row],[id]],Tabla2[],'aux buscarv'!C$1,FALSE)</f>
        <v>2</v>
      </c>
      <c r="D2975" s="178">
        <f>VLOOKUP(Tabla14[[#This Row],[id]],Tabla2[],'aux buscarv'!D$1,FALSE)</f>
        <v>6</v>
      </c>
      <c r="E2975" s="178">
        <f>VLOOKUP(Tabla14[[#This Row],[id]],Tabla2[],'aux buscarv'!E$1,FALSE)</f>
        <v>2023</v>
      </c>
      <c r="F2975" s="178">
        <f>VLOOKUP(Tabla14[[#This Row],[id]],Tabla2[],'aux buscarv'!F$1,FALSE)</f>
        <v>23</v>
      </c>
      <c r="G2975" s="178" t="str">
        <f>VLOOKUP(Tabla14[[#This Row],[id]],Tabla2[],'aux buscarv'!G$1,FALSE)</f>
        <v>ESTAR</v>
      </c>
      <c r="H2975" s="178" t="str">
        <f>VLOOKUP(Tabla14[[#This Row],[id]],Tabla2[],'aux buscarv'!H$1,FALSE)</f>
        <v>BUENOS AIRES</v>
      </c>
      <c r="I2975" s="178">
        <f>VLOOKUP(Tabla14[[#This Row],[id]],Tabla2[],'aux buscarv'!I$1,FALSE)</f>
        <v>137</v>
      </c>
      <c r="J2975" s="178" t="str">
        <f>VLOOKUP(Tabla14[[#This Row],[id]],Tabla2[],'aux buscarv'!J$1,FALSE)</f>
        <v>MERLO</v>
      </c>
      <c r="K2975" s="178" t="str">
        <f>VLOOKUP(Tabla14[[#This Row],[id]],Tabla2[],'aux buscarv'!K$1,FALSE)</f>
        <v>PONTEVEDRA</v>
      </c>
      <c r="L2975" s="178">
        <f>VLOOKUP(Tabla14[[#This Row],[id]],Tabla2[],'aux buscarv'!L$1,FALSE)</f>
        <v>0</v>
      </c>
      <c r="M2975" s="178" t="str">
        <f>VLOOKUP(Tabla14[[#This Row],[id]],Tabla2[],'aux buscarv'!M$1,FALSE)</f>
        <v>M. JUAREZ CELMAN Y SENILLOSA</v>
      </c>
      <c r="N2975" s="179" t="str">
        <f>VLOOKUP(Tabla14[[#This Row],[id]],Tabla2[],'aux buscarv'!N$1,FALSE)</f>
        <v>https://maps.app.goo.gl/BW1ZfbHtBCVGvfT6A</v>
      </c>
      <c r="O2975" t="s">
        <v>129</v>
      </c>
      <c r="P2975" s="180" t="s">
        <v>137</v>
      </c>
      <c r="Q2975" t="s">
        <v>134</v>
      </c>
      <c r="R2975" s="181">
        <v>2</v>
      </c>
    </row>
    <row r="2976" spans="1:18" x14ac:dyDescent="0.25">
      <c r="A2976" t="s">
        <v>1483</v>
      </c>
      <c r="B2976" s="46">
        <f>VLOOKUP(Tabla14[[#This Row],[id]],Tabla2[],'aux buscarv'!B$1,FALSE)</f>
        <v>45079</v>
      </c>
      <c r="C2976" s="178">
        <f>VLOOKUP(Tabla14[[#This Row],[id]],Tabla2[],'aux buscarv'!C$1,FALSE)</f>
        <v>2</v>
      </c>
      <c r="D2976" s="178">
        <f>VLOOKUP(Tabla14[[#This Row],[id]],Tabla2[],'aux buscarv'!D$1,FALSE)</f>
        <v>6</v>
      </c>
      <c r="E2976" s="178">
        <f>VLOOKUP(Tabla14[[#This Row],[id]],Tabla2[],'aux buscarv'!E$1,FALSE)</f>
        <v>2023</v>
      </c>
      <c r="F2976" s="178">
        <f>VLOOKUP(Tabla14[[#This Row],[id]],Tabla2[],'aux buscarv'!F$1,FALSE)</f>
        <v>23</v>
      </c>
      <c r="G2976" s="178" t="str">
        <f>VLOOKUP(Tabla14[[#This Row],[id]],Tabla2[],'aux buscarv'!G$1,FALSE)</f>
        <v>ESTAR</v>
      </c>
      <c r="H2976" s="178" t="str">
        <f>VLOOKUP(Tabla14[[#This Row],[id]],Tabla2[],'aux buscarv'!H$1,FALSE)</f>
        <v>BUENOS AIRES</v>
      </c>
      <c r="I2976" s="178">
        <f>VLOOKUP(Tabla14[[#This Row],[id]],Tabla2[],'aux buscarv'!I$1,FALSE)</f>
        <v>137</v>
      </c>
      <c r="J2976" s="178" t="str">
        <f>VLOOKUP(Tabla14[[#This Row],[id]],Tabla2[],'aux buscarv'!J$1,FALSE)</f>
        <v>MERLO</v>
      </c>
      <c r="K2976" s="178" t="str">
        <f>VLOOKUP(Tabla14[[#This Row],[id]],Tabla2[],'aux buscarv'!K$1,FALSE)</f>
        <v>PONTEVEDRA</v>
      </c>
      <c r="L2976" s="178">
        <f>VLOOKUP(Tabla14[[#This Row],[id]],Tabla2[],'aux buscarv'!L$1,FALSE)</f>
        <v>0</v>
      </c>
      <c r="M2976" s="178" t="str">
        <f>VLOOKUP(Tabla14[[#This Row],[id]],Tabla2[],'aux buscarv'!M$1,FALSE)</f>
        <v>M. JUAREZ CELMAN Y SENILLOSA</v>
      </c>
      <c r="N2976" s="179" t="str">
        <f>VLOOKUP(Tabla14[[#This Row],[id]],Tabla2[],'aux buscarv'!N$1,FALSE)</f>
        <v>https://maps.app.goo.gl/BW1ZfbHtBCVGvfT6A</v>
      </c>
      <c r="O2976" t="s">
        <v>151</v>
      </c>
      <c r="P2976" s="180" t="s">
        <v>151</v>
      </c>
      <c r="Q2976" t="s">
        <v>111</v>
      </c>
      <c r="R2976" s="181">
        <v>52</v>
      </c>
    </row>
    <row r="2977" spans="1:18" x14ac:dyDescent="0.25">
      <c r="A2977" t="s">
        <v>1483</v>
      </c>
      <c r="B2977" s="46">
        <f>VLOOKUP(Tabla14[[#This Row],[id]],Tabla2[],'aux buscarv'!B$1,FALSE)</f>
        <v>45079</v>
      </c>
      <c r="C2977" s="178">
        <f>VLOOKUP(Tabla14[[#This Row],[id]],Tabla2[],'aux buscarv'!C$1,FALSE)</f>
        <v>2</v>
      </c>
      <c r="D2977" s="178">
        <f>VLOOKUP(Tabla14[[#This Row],[id]],Tabla2[],'aux buscarv'!D$1,FALSE)</f>
        <v>6</v>
      </c>
      <c r="E2977" s="178">
        <f>VLOOKUP(Tabla14[[#This Row],[id]],Tabla2[],'aux buscarv'!E$1,FALSE)</f>
        <v>2023</v>
      </c>
      <c r="F2977" s="178">
        <f>VLOOKUP(Tabla14[[#This Row],[id]],Tabla2[],'aux buscarv'!F$1,FALSE)</f>
        <v>23</v>
      </c>
      <c r="G2977" s="178" t="str">
        <f>VLOOKUP(Tabla14[[#This Row],[id]],Tabla2[],'aux buscarv'!G$1,FALSE)</f>
        <v>ESTAR</v>
      </c>
      <c r="H2977" s="178" t="str">
        <f>VLOOKUP(Tabla14[[#This Row],[id]],Tabla2[],'aux buscarv'!H$1,FALSE)</f>
        <v>BUENOS AIRES</v>
      </c>
      <c r="I2977" s="178">
        <f>VLOOKUP(Tabla14[[#This Row],[id]],Tabla2[],'aux buscarv'!I$1,FALSE)</f>
        <v>137</v>
      </c>
      <c r="J2977" s="178" t="str">
        <f>VLOOKUP(Tabla14[[#This Row],[id]],Tabla2[],'aux buscarv'!J$1,FALSE)</f>
        <v>MERLO</v>
      </c>
      <c r="K2977" s="178" t="str">
        <f>VLOOKUP(Tabla14[[#This Row],[id]],Tabla2[],'aux buscarv'!K$1,FALSE)</f>
        <v>PONTEVEDRA</v>
      </c>
      <c r="L2977" s="178">
        <f>VLOOKUP(Tabla14[[#This Row],[id]],Tabla2[],'aux buscarv'!L$1,FALSE)</f>
        <v>0</v>
      </c>
      <c r="M2977" s="178" t="str">
        <f>VLOOKUP(Tabla14[[#This Row],[id]],Tabla2[],'aux buscarv'!M$1,FALSE)</f>
        <v>M. JUAREZ CELMAN Y SENILLOSA</v>
      </c>
      <c r="N2977" s="179" t="str">
        <f>VLOOKUP(Tabla14[[#This Row],[id]],Tabla2[],'aux buscarv'!N$1,FALSE)</f>
        <v>https://maps.app.goo.gl/BW1ZfbHtBCVGvfT6A</v>
      </c>
      <c r="O2977" t="s">
        <v>151</v>
      </c>
      <c r="P2977" s="180" t="s">
        <v>151</v>
      </c>
      <c r="Q2977" t="s">
        <v>142</v>
      </c>
      <c r="R2977" s="181">
        <v>121</v>
      </c>
    </row>
    <row r="2978" spans="1:18" x14ac:dyDescent="0.25">
      <c r="A2978" t="s">
        <v>1483</v>
      </c>
      <c r="B2978" s="46">
        <f>VLOOKUP(Tabla14[[#This Row],[id]],Tabla2[],'aux buscarv'!B$1,FALSE)</f>
        <v>45079</v>
      </c>
      <c r="C2978" s="178">
        <f>VLOOKUP(Tabla14[[#This Row],[id]],Tabla2[],'aux buscarv'!C$1,FALSE)</f>
        <v>2</v>
      </c>
      <c r="D2978" s="178">
        <f>VLOOKUP(Tabla14[[#This Row],[id]],Tabla2[],'aux buscarv'!D$1,FALSE)</f>
        <v>6</v>
      </c>
      <c r="E2978" s="178">
        <f>VLOOKUP(Tabla14[[#This Row],[id]],Tabla2[],'aux buscarv'!E$1,FALSE)</f>
        <v>2023</v>
      </c>
      <c r="F2978" s="178">
        <f>VLOOKUP(Tabla14[[#This Row],[id]],Tabla2[],'aux buscarv'!F$1,FALSE)</f>
        <v>23</v>
      </c>
      <c r="G2978" s="178" t="str">
        <f>VLOOKUP(Tabla14[[#This Row],[id]],Tabla2[],'aux buscarv'!G$1,FALSE)</f>
        <v>ESTAR</v>
      </c>
      <c r="H2978" s="178" t="str">
        <f>VLOOKUP(Tabla14[[#This Row],[id]],Tabla2[],'aux buscarv'!H$1,FALSE)</f>
        <v>BUENOS AIRES</v>
      </c>
      <c r="I2978" s="178">
        <f>VLOOKUP(Tabla14[[#This Row],[id]],Tabla2[],'aux buscarv'!I$1,FALSE)</f>
        <v>137</v>
      </c>
      <c r="J2978" s="178" t="str">
        <f>VLOOKUP(Tabla14[[#This Row],[id]],Tabla2[],'aux buscarv'!J$1,FALSE)</f>
        <v>MERLO</v>
      </c>
      <c r="K2978" s="178" t="str">
        <f>VLOOKUP(Tabla14[[#This Row],[id]],Tabla2[],'aux buscarv'!K$1,FALSE)</f>
        <v>PONTEVEDRA</v>
      </c>
      <c r="L2978" s="178">
        <f>VLOOKUP(Tabla14[[#This Row],[id]],Tabla2[],'aux buscarv'!L$1,FALSE)</f>
        <v>0</v>
      </c>
      <c r="M2978" s="178" t="str">
        <f>VLOOKUP(Tabla14[[#This Row],[id]],Tabla2[],'aux buscarv'!M$1,FALSE)</f>
        <v>M. JUAREZ CELMAN Y SENILLOSA</v>
      </c>
      <c r="N2978" s="179" t="str">
        <f>VLOOKUP(Tabla14[[#This Row],[id]],Tabla2[],'aux buscarv'!N$1,FALSE)</f>
        <v>https://maps.app.goo.gl/BW1ZfbHtBCVGvfT6A</v>
      </c>
      <c r="O2978" t="s">
        <v>153</v>
      </c>
      <c r="P2978" s="180" t="s">
        <v>153</v>
      </c>
      <c r="Q2978" t="s">
        <v>111</v>
      </c>
      <c r="R2978" s="181">
        <v>7</v>
      </c>
    </row>
    <row r="2979" spans="1:18" x14ac:dyDescent="0.25">
      <c r="A2979" t="s">
        <v>1483</v>
      </c>
      <c r="B2979" s="46">
        <f>VLOOKUP(Tabla14[[#This Row],[id]],Tabla2[],'aux buscarv'!B$1,FALSE)</f>
        <v>45079</v>
      </c>
      <c r="C2979" s="178">
        <f>VLOOKUP(Tabla14[[#This Row],[id]],Tabla2[],'aux buscarv'!C$1,FALSE)</f>
        <v>2</v>
      </c>
      <c r="D2979" s="178">
        <f>VLOOKUP(Tabla14[[#This Row],[id]],Tabla2[],'aux buscarv'!D$1,FALSE)</f>
        <v>6</v>
      </c>
      <c r="E2979" s="178">
        <f>VLOOKUP(Tabla14[[#This Row],[id]],Tabla2[],'aux buscarv'!E$1,FALSE)</f>
        <v>2023</v>
      </c>
      <c r="F2979" s="178">
        <f>VLOOKUP(Tabla14[[#This Row],[id]],Tabla2[],'aux buscarv'!F$1,FALSE)</f>
        <v>23</v>
      </c>
      <c r="G2979" s="178" t="str">
        <f>VLOOKUP(Tabla14[[#This Row],[id]],Tabla2[],'aux buscarv'!G$1,FALSE)</f>
        <v>ESTAR</v>
      </c>
      <c r="H2979" s="178" t="str">
        <f>VLOOKUP(Tabla14[[#This Row],[id]],Tabla2[],'aux buscarv'!H$1,FALSE)</f>
        <v>BUENOS AIRES</v>
      </c>
      <c r="I2979" s="178">
        <f>VLOOKUP(Tabla14[[#This Row],[id]],Tabla2[],'aux buscarv'!I$1,FALSE)</f>
        <v>137</v>
      </c>
      <c r="J2979" s="178" t="str">
        <f>VLOOKUP(Tabla14[[#This Row],[id]],Tabla2[],'aux buscarv'!J$1,FALSE)</f>
        <v>MERLO</v>
      </c>
      <c r="K2979" s="178" t="str">
        <f>VLOOKUP(Tabla14[[#This Row],[id]],Tabla2[],'aux buscarv'!K$1,FALSE)</f>
        <v>PONTEVEDRA</v>
      </c>
      <c r="L2979" s="178">
        <f>VLOOKUP(Tabla14[[#This Row],[id]],Tabla2[],'aux buscarv'!L$1,FALSE)</f>
        <v>0</v>
      </c>
      <c r="M2979" s="178" t="str">
        <f>VLOOKUP(Tabla14[[#This Row],[id]],Tabla2[],'aux buscarv'!M$1,FALSE)</f>
        <v>M. JUAREZ CELMAN Y SENILLOSA</v>
      </c>
      <c r="N2979" s="179" t="str">
        <f>VLOOKUP(Tabla14[[#This Row],[id]],Tabla2[],'aux buscarv'!N$1,FALSE)</f>
        <v>https://maps.app.goo.gl/BW1ZfbHtBCVGvfT6A</v>
      </c>
      <c r="O2979" t="s">
        <v>153</v>
      </c>
      <c r="P2979" s="180" t="s">
        <v>153</v>
      </c>
      <c r="Q2979" t="s">
        <v>154</v>
      </c>
      <c r="R2979" s="181">
        <v>10</v>
      </c>
    </row>
    <row r="2980" spans="1:18" x14ac:dyDescent="0.25">
      <c r="A2980" t="s">
        <v>1483</v>
      </c>
      <c r="B2980" s="46">
        <f>VLOOKUP(Tabla14[[#This Row],[id]],Tabla2[],'aux buscarv'!B$1,FALSE)</f>
        <v>45079</v>
      </c>
      <c r="C2980" s="178">
        <f>VLOOKUP(Tabla14[[#This Row],[id]],Tabla2[],'aux buscarv'!C$1,FALSE)</f>
        <v>2</v>
      </c>
      <c r="D2980" s="178">
        <f>VLOOKUP(Tabla14[[#This Row],[id]],Tabla2[],'aux buscarv'!D$1,FALSE)</f>
        <v>6</v>
      </c>
      <c r="E2980" s="178">
        <f>VLOOKUP(Tabla14[[#This Row],[id]],Tabla2[],'aux buscarv'!E$1,FALSE)</f>
        <v>2023</v>
      </c>
      <c r="F2980" s="178">
        <f>VLOOKUP(Tabla14[[#This Row],[id]],Tabla2[],'aux buscarv'!F$1,FALSE)</f>
        <v>23</v>
      </c>
      <c r="G2980" s="178" t="str">
        <f>VLOOKUP(Tabla14[[#This Row],[id]],Tabla2[],'aux buscarv'!G$1,FALSE)</f>
        <v>ESTAR</v>
      </c>
      <c r="H2980" s="178" t="str">
        <f>VLOOKUP(Tabla14[[#This Row],[id]],Tabla2[],'aux buscarv'!H$1,FALSE)</f>
        <v>BUENOS AIRES</v>
      </c>
      <c r="I2980" s="178">
        <f>VLOOKUP(Tabla14[[#This Row],[id]],Tabla2[],'aux buscarv'!I$1,FALSE)</f>
        <v>137</v>
      </c>
      <c r="J2980" s="178" t="str">
        <f>VLOOKUP(Tabla14[[#This Row],[id]],Tabla2[],'aux buscarv'!J$1,FALSE)</f>
        <v>MERLO</v>
      </c>
      <c r="K2980" s="178" t="str">
        <f>VLOOKUP(Tabla14[[#This Row],[id]],Tabla2[],'aux buscarv'!K$1,FALSE)</f>
        <v>PONTEVEDRA</v>
      </c>
      <c r="L2980" s="178">
        <f>VLOOKUP(Tabla14[[#This Row],[id]],Tabla2[],'aux buscarv'!L$1,FALSE)</f>
        <v>0</v>
      </c>
      <c r="M2980" s="178" t="str">
        <f>VLOOKUP(Tabla14[[#This Row],[id]],Tabla2[],'aux buscarv'!M$1,FALSE)</f>
        <v>M. JUAREZ CELMAN Y SENILLOSA</v>
      </c>
      <c r="N2980" s="179" t="str">
        <f>VLOOKUP(Tabla14[[#This Row],[id]],Tabla2[],'aux buscarv'!N$1,FALSE)</f>
        <v>https://maps.app.goo.gl/BW1ZfbHtBCVGvfT6A</v>
      </c>
      <c r="O2980" t="s">
        <v>153</v>
      </c>
      <c r="P2980" s="180" t="s">
        <v>153</v>
      </c>
      <c r="Q2980" t="s">
        <v>155</v>
      </c>
      <c r="R2980" s="181">
        <v>5</v>
      </c>
    </row>
    <row r="2981" spans="1:18" x14ac:dyDescent="0.25">
      <c r="A2981" t="s">
        <v>1483</v>
      </c>
      <c r="B2981" s="46">
        <f>VLOOKUP(Tabla14[[#This Row],[id]],Tabla2[],'aux buscarv'!B$1,FALSE)</f>
        <v>45079</v>
      </c>
      <c r="C2981" s="178">
        <f>VLOOKUP(Tabla14[[#This Row],[id]],Tabla2[],'aux buscarv'!C$1,FALSE)</f>
        <v>2</v>
      </c>
      <c r="D2981" s="178">
        <f>VLOOKUP(Tabla14[[#This Row],[id]],Tabla2[],'aux buscarv'!D$1,FALSE)</f>
        <v>6</v>
      </c>
      <c r="E2981" s="178">
        <f>VLOOKUP(Tabla14[[#This Row],[id]],Tabla2[],'aux buscarv'!E$1,FALSE)</f>
        <v>2023</v>
      </c>
      <c r="F2981" s="178">
        <f>VLOOKUP(Tabla14[[#This Row],[id]],Tabla2[],'aux buscarv'!F$1,FALSE)</f>
        <v>23</v>
      </c>
      <c r="G2981" s="178" t="str">
        <f>VLOOKUP(Tabla14[[#This Row],[id]],Tabla2[],'aux buscarv'!G$1,FALSE)</f>
        <v>ESTAR</v>
      </c>
      <c r="H2981" s="178" t="str">
        <f>VLOOKUP(Tabla14[[#This Row],[id]],Tabla2[],'aux buscarv'!H$1,FALSE)</f>
        <v>BUENOS AIRES</v>
      </c>
      <c r="I2981" s="178">
        <f>VLOOKUP(Tabla14[[#This Row],[id]],Tabla2[],'aux buscarv'!I$1,FALSE)</f>
        <v>137</v>
      </c>
      <c r="J2981" s="178" t="str">
        <f>VLOOKUP(Tabla14[[#This Row],[id]],Tabla2[],'aux buscarv'!J$1,FALSE)</f>
        <v>MERLO</v>
      </c>
      <c r="K2981" s="178" t="str">
        <f>VLOOKUP(Tabla14[[#This Row],[id]],Tabla2[],'aux buscarv'!K$1,FALSE)</f>
        <v>PONTEVEDRA</v>
      </c>
      <c r="L2981" s="178">
        <f>VLOOKUP(Tabla14[[#This Row],[id]],Tabla2[],'aux buscarv'!L$1,FALSE)</f>
        <v>0</v>
      </c>
      <c r="M2981" s="178" t="str">
        <f>VLOOKUP(Tabla14[[#This Row],[id]],Tabla2[],'aux buscarv'!M$1,FALSE)</f>
        <v>M. JUAREZ CELMAN Y SENILLOSA</v>
      </c>
      <c r="N2981" s="179" t="str">
        <f>VLOOKUP(Tabla14[[#This Row],[id]],Tabla2[],'aux buscarv'!N$1,FALSE)</f>
        <v>https://maps.app.goo.gl/BW1ZfbHtBCVGvfT6A</v>
      </c>
      <c r="O2981" t="s">
        <v>153</v>
      </c>
      <c r="P2981" s="180" t="s">
        <v>153</v>
      </c>
      <c r="Q2981" t="s">
        <v>156</v>
      </c>
      <c r="R2981" s="181">
        <v>1</v>
      </c>
    </row>
    <row r="2982" spans="1:18" x14ac:dyDescent="0.25">
      <c r="A2982" t="s">
        <v>1483</v>
      </c>
      <c r="B2982" s="46">
        <f>VLOOKUP(Tabla14[[#This Row],[id]],Tabla2[],'aux buscarv'!B$1,FALSE)</f>
        <v>45079</v>
      </c>
      <c r="C2982" s="178">
        <f>VLOOKUP(Tabla14[[#This Row],[id]],Tabla2[],'aux buscarv'!C$1,FALSE)</f>
        <v>2</v>
      </c>
      <c r="D2982" s="178">
        <f>VLOOKUP(Tabla14[[#This Row],[id]],Tabla2[],'aux buscarv'!D$1,FALSE)</f>
        <v>6</v>
      </c>
      <c r="E2982" s="178">
        <f>VLOOKUP(Tabla14[[#This Row],[id]],Tabla2[],'aux buscarv'!E$1,FALSE)</f>
        <v>2023</v>
      </c>
      <c r="F2982" s="178">
        <f>VLOOKUP(Tabla14[[#This Row],[id]],Tabla2[],'aux buscarv'!F$1,FALSE)</f>
        <v>23</v>
      </c>
      <c r="G2982" s="178" t="str">
        <f>VLOOKUP(Tabla14[[#This Row],[id]],Tabla2[],'aux buscarv'!G$1,FALSE)</f>
        <v>ESTAR</v>
      </c>
      <c r="H2982" s="178" t="str">
        <f>VLOOKUP(Tabla14[[#This Row],[id]],Tabla2[],'aux buscarv'!H$1,FALSE)</f>
        <v>BUENOS AIRES</v>
      </c>
      <c r="I2982" s="178">
        <f>VLOOKUP(Tabla14[[#This Row],[id]],Tabla2[],'aux buscarv'!I$1,FALSE)</f>
        <v>137</v>
      </c>
      <c r="J2982" s="178" t="str">
        <f>VLOOKUP(Tabla14[[#This Row],[id]],Tabla2[],'aux buscarv'!J$1,FALSE)</f>
        <v>MERLO</v>
      </c>
      <c r="K2982" s="178" t="str">
        <f>VLOOKUP(Tabla14[[#This Row],[id]],Tabla2[],'aux buscarv'!K$1,FALSE)</f>
        <v>PONTEVEDRA</v>
      </c>
      <c r="L2982" s="178">
        <f>VLOOKUP(Tabla14[[#This Row],[id]],Tabla2[],'aux buscarv'!L$1,FALSE)</f>
        <v>0</v>
      </c>
      <c r="M2982" s="178" t="str">
        <f>VLOOKUP(Tabla14[[#This Row],[id]],Tabla2[],'aux buscarv'!M$1,FALSE)</f>
        <v>M. JUAREZ CELMAN Y SENILLOSA</v>
      </c>
      <c r="N2982" s="179" t="str">
        <f>VLOOKUP(Tabla14[[#This Row],[id]],Tabla2[],'aux buscarv'!N$1,FALSE)</f>
        <v>https://maps.app.goo.gl/BW1ZfbHtBCVGvfT6A</v>
      </c>
      <c r="O2982" t="s">
        <v>153</v>
      </c>
      <c r="P2982" s="180" t="s">
        <v>153</v>
      </c>
      <c r="Q2982" t="s">
        <v>158</v>
      </c>
      <c r="R2982" s="181">
        <v>3</v>
      </c>
    </row>
    <row r="2983" spans="1:18" x14ac:dyDescent="0.25">
      <c r="A2983" t="s">
        <v>1483</v>
      </c>
      <c r="B2983" s="46">
        <f>VLOOKUP(Tabla14[[#This Row],[id]],Tabla2[],'aux buscarv'!B$1,FALSE)</f>
        <v>45079</v>
      </c>
      <c r="C2983" s="178">
        <f>VLOOKUP(Tabla14[[#This Row],[id]],Tabla2[],'aux buscarv'!C$1,FALSE)</f>
        <v>2</v>
      </c>
      <c r="D2983" s="178">
        <f>VLOOKUP(Tabla14[[#This Row],[id]],Tabla2[],'aux buscarv'!D$1,FALSE)</f>
        <v>6</v>
      </c>
      <c r="E2983" s="178">
        <f>VLOOKUP(Tabla14[[#This Row],[id]],Tabla2[],'aux buscarv'!E$1,FALSE)</f>
        <v>2023</v>
      </c>
      <c r="F2983" s="178">
        <f>VLOOKUP(Tabla14[[#This Row],[id]],Tabla2[],'aux buscarv'!F$1,FALSE)</f>
        <v>23</v>
      </c>
      <c r="G2983" s="178" t="str">
        <f>VLOOKUP(Tabla14[[#This Row],[id]],Tabla2[],'aux buscarv'!G$1,FALSE)</f>
        <v>ESTAR</v>
      </c>
      <c r="H2983" s="178" t="str">
        <f>VLOOKUP(Tabla14[[#This Row],[id]],Tabla2[],'aux buscarv'!H$1,FALSE)</f>
        <v>BUENOS AIRES</v>
      </c>
      <c r="I2983" s="178">
        <f>VLOOKUP(Tabla14[[#This Row],[id]],Tabla2[],'aux buscarv'!I$1,FALSE)</f>
        <v>137</v>
      </c>
      <c r="J2983" s="178" t="str">
        <f>VLOOKUP(Tabla14[[#This Row],[id]],Tabla2[],'aux buscarv'!J$1,FALSE)</f>
        <v>MERLO</v>
      </c>
      <c r="K2983" s="178" t="str">
        <f>VLOOKUP(Tabla14[[#This Row],[id]],Tabla2[],'aux buscarv'!K$1,FALSE)</f>
        <v>PONTEVEDRA</v>
      </c>
      <c r="L2983" s="178">
        <f>VLOOKUP(Tabla14[[#This Row],[id]],Tabla2[],'aux buscarv'!L$1,FALSE)</f>
        <v>0</v>
      </c>
      <c r="M2983" s="178" t="str">
        <f>VLOOKUP(Tabla14[[#This Row],[id]],Tabla2[],'aux buscarv'!M$1,FALSE)</f>
        <v>M. JUAREZ CELMAN Y SENILLOSA</v>
      </c>
      <c r="N2983" s="179" t="str">
        <f>VLOOKUP(Tabla14[[#This Row],[id]],Tabla2[],'aux buscarv'!N$1,FALSE)</f>
        <v>https://maps.app.goo.gl/BW1ZfbHtBCVGvfT6A</v>
      </c>
      <c r="O2983" t="s">
        <v>153</v>
      </c>
      <c r="P2983" s="180" t="s">
        <v>153</v>
      </c>
      <c r="Q2983" t="s">
        <v>134</v>
      </c>
      <c r="R2983" s="181">
        <v>2</v>
      </c>
    </row>
  </sheetData>
  <phoneticPr fontId="2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64"/>
  <sheetViews>
    <sheetView zoomScale="48" zoomScaleNormal="48" workbookViewId="0">
      <selection activeCell="A5" sqref="A5:C60"/>
    </sheetView>
  </sheetViews>
  <sheetFormatPr baseColWidth="10" defaultRowHeight="15" x14ac:dyDescent="0.25"/>
  <cols>
    <col min="3" max="3" width="26.42578125" bestFit="1" customWidth="1"/>
    <col min="5" max="5" width="43.7109375" bestFit="1" customWidth="1"/>
    <col min="11" max="11" width="55.42578125" bestFit="1" customWidth="1"/>
  </cols>
  <sheetData>
    <row r="2" spans="1:13" x14ac:dyDescent="0.25">
      <c r="A2" t="s">
        <v>116</v>
      </c>
      <c r="B2" t="s">
        <v>113</v>
      </c>
      <c r="C2" t="s">
        <v>117</v>
      </c>
      <c r="F2" t="s">
        <v>118</v>
      </c>
      <c r="I2" t="s">
        <v>116</v>
      </c>
      <c r="J2" t="s">
        <v>113</v>
      </c>
      <c r="K2" t="s">
        <v>117</v>
      </c>
      <c r="M2" t="str">
        <f>""""&amp;I2&amp;"_"&amp;J2&amp;"_"&amp;K2&amp;""""</f>
        <v>"Hisopados_COVID-19_Casos positivos por criterio clínico epidemiológico"</v>
      </c>
    </row>
    <row r="3" spans="1:13" x14ac:dyDescent="0.25">
      <c r="A3" t="s">
        <v>116</v>
      </c>
      <c r="B3" t="s">
        <v>113</v>
      </c>
      <c r="C3" t="s">
        <v>111</v>
      </c>
      <c r="I3" t="s">
        <v>116</v>
      </c>
      <c r="J3" t="s">
        <v>113</v>
      </c>
      <c r="K3" t="s">
        <v>111</v>
      </c>
      <c r="M3" t="str">
        <f t="shared" ref="M3:M8" si="0">""""&amp;I3&amp;"_"&amp;J3&amp;"_"&amp;K3&amp;""""</f>
        <v>"Hisopados_COVID-19_Personas"</v>
      </c>
    </row>
    <row r="4" spans="1:13" x14ac:dyDescent="0.25">
      <c r="A4" t="s">
        <v>116</v>
      </c>
      <c r="B4" t="s">
        <v>113</v>
      </c>
      <c r="C4" t="s">
        <v>119</v>
      </c>
      <c r="I4" t="s">
        <v>116</v>
      </c>
      <c r="J4" t="s">
        <v>113</v>
      </c>
      <c r="K4" t="s">
        <v>119</v>
      </c>
      <c r="M4" t="str">
        <f t="shared" si="0"/>
        <v>"Hisopados_COVID-19_Caso positivos"</v>
      </c>
    </row>
    <row r="5" spans="1:13" x14ac:dyDescent="0.25">
      <c r="A5" s="47" t="s">
        <v>109</v>
      </c>
      <c r="B5" s="47" t="s">
        <v>110</v>
      </c>
      <c r="C5" s="47" t="s">
        <v>111</v>
      </c>
      <c r="E5" s="48" t="s">
        <v>23</v>
      </c>
      <c r="M5" t="str">
        <f t="shared" si="0"/>
        <v>"__"</v>
      </c>
    </row>
    <row r="6" spans="1:13" x14ac:dyDescent="0.25">
      <c r="A6" t="s">
        <v>109</v>
      </c>
      <c r="B6" t="s">
        <v>110</v>
      </c>
      <c r="C6" t="s">
        <v>112</v>
      </c>
      <c r="D6" t="s">
        <v>120</v>
      </c>
      <c r="E6" s="48" t="s">
        <v>25</v>
      </c>
      <c r="M6" t="str">
        <f t="shared" si="0"/>
        <v>"__"</v>
      </c>
    </row>
    <row r="7" spans="1:13" x14ac:dyDescent="0.25">
      <c r="A7" t="s">
        <v>109</v>
      </c>
      <c r="B7" t="s">
        <v>110</v>
      </c>
      <c r="C7" t="s">
        <v>120</v>
      </c>
      <c r="E7" s="48" t="s">
        <v>24</v>
      </c>
      <c r="M7" t="str">
        <f t="shared" si="0"/>
        <v>"__"</v>
      </c>
    </row>
    <row r="8" spans="1:13" x14ac:dyDescent="0.25">
      <c r="A8" t="s">
        <v>109</v>
      </c>
      <c r="B8" t="s">
        <v>110</v>
      </c>
      <c r="C8" t="s">
        <v>121</v>
      </c>
      <c r="E8" s="48" t="s">
        <v>26</v>
      </c>
      <c r="M8" t="str">
        <f t="shared" si="0"/>
        <v>"__"</v>
      </c>
    </row>
    <row r="9" spans="1:13" x14ac:dyDescent="0.25">
      <c r="A9" t="s">
        <v>109</v>
      </c>
      <c r="B9" t="s">
        <v>113</v>
      </c>
      <c r="C9" t="s">
        <v>112</v>
      </c>
      <c r="E9" s="48" t="s">
        <v>27</v>
      </c>
      <c r="I9" s="47" t="s">
        <v>109</v>
      </c>
      <c r="J9" s="47" t="s">
        <v>110</v>
      </c>
      <c r="K9" s="47" t="s">
        <v>111</v>
      </c>
      <c r="M9" t="str">
        <f>""""&amp;I9&amp;"_"&amp;J9&amp;"_"&amp;K9&amp;""""&amp;","</f>
        <v>"Vacunación_Calendario Nacional_Personas",</v>
      </c>
    </row>
    <row r="10" spans="1:13" x14ac:dyDescent="0.25">
      <c r="A10" t="s">
        <v>109</v>
      </c>
      <c r="B10" t="s">
        <v>122</v>
      </c>
      <c r="C10" t="s">
        <v>111</v>
      </c>
      <c r="E10" s="48" t="s">
        <v>28</v>
      </c>
      <c r="I10" t="s">
        <v>109</v>
      </c>
      <c r="J10" t="s">
        <v>110</v>
      </c>
      <c r="K10" t="s">
        <v>112</v>
      </c>
      <c r="M10" t="str">
        <f t="shared" ref="M10:M64" si="1">""""&amp;I10&amp;"_"&amp;J10&amp;"_"&amp;K10&amp;""""&amp;","</f>
        <v>"Vacunación_Calendario Nacional_Dosis de vacunas aplicadas",</v>
      </c>
    </row>
    <row r="11" spans="1:13" x14ac:dyDescent="0.25">
      <c r="A11" t="s">
        <v>109</v>
      </c>
      <c r="B11" t="s">
        <v>122</v>
      </c>
      <c r="C11" t="s">
        <v>112</v>
      </c>
      <c r="E11" s="48" t="s">
        <v>29</v>
      </c>
      <c r="I11" t="s">
        <v>109</v>
      </c>
      <c r="J11" t="s">
        <v>110</v>
      </c>
      <c r="K11" t="s">
        <v>120</v>
      </c>
      <c r="M11" t="str">
        <f t="shared" si="1"/>
        <v>"Vacunación_Calendario Nacional_Calendarios completados",</v>
      </c>
    </row>
    <row r="12" spans="1:13" x14ac:dyDescent="0.25">
      <c r="A12" t="s">
        <v>114</v>
      </c>
      <c r="B12" t="s">
        <v>115</v>
      </c>
      <c r="C12" t="s">
        <v>111</v>
      </c>
      <c r="E12" s="49" t="s">
        <v>30</v>
      </c>
      <c r="I12" t="s">
        <v>109</v>
      </c>
      <c r="J12" t="s">
        <v>110</v>
      </c>
      <c r="K12" t="s">
        <v>121</v>
      </c>
      <c r="M12" t="str">
        <f t="shared" si="1"/>
        <v>"Vacunación_Calendario Nacional_Libretas AUH",</v>
      </c>
    </row>
    <row r="13" spans="1:13" x14ac:dyDescent="0.25">
      <c r="A13" t="s">
        <v>114</v>
      </c>
      <c r="B13" t="s">
        <v>123</v>
      </c>
      <c r="C13" t="s">
        <v>124</v>
      </c>
      <c r="E13" s="49" t="s">
        <v>31</v>
      </c>
      <c r="I13" t="s">
        <v>109</v>
      </c>
      <c r="J13" t="s">
        <v>113</v>
      </c>
      <c r="K13" t="s">
        <v>112</v>
      </c>
      <c r="M13" t="str">
        <f t="shared" si="1"/>
        <v>"Vacunación_COVID-19_Dosis de vacunas aplicadas",</v>
      </c>
    </row>
    <row r="14" spans="1:13" x14ac:dyDescent="0.25">
      <c r="A14" t="s">
        <v>114</v>
      </c>
      <c r="B14" t="s">
        <v>123</v>
      </c>
      <c r="C14" t="s">
        <v>111</v>
      </c>
      <c r="E14" s="49" t="s">
        <v>32</v>
      </c>
      <c r="I14" t="s">
        <v>109</v>
      </c>
      <c r="J14" t="s">
        <v>122</v>
      </c>
      <c r="K14" t="s">
        <v>111</v>
      </c>
      <c r="M14" t="str">
        <f t="shared" si="1"/>
        <v>"Vacunación_Campaña_Personas",</v>
      </c>
    </row>
    <row r="15" spans="1:13" ht="25.5" x14ac:dyDescent="0.25">
      <c r="A15" t="s">
        <v>114</v>
      </c>
      <c r="B15" t="s">
        <v>123</v>
      </c>
      <c r="C15" t="s">
        <v>125</v>
      </c>
      <c r="E15" s="50" t="s">
        <v>33</v>
      </c>
      <c r="I15" t="s">
        <v>109</v>
      </c>
      <c r="J15" t="s">
        <v>122</v>
      </c>
      <c r="K15" t="s">
        <v>112</v>
      </c>
      <c r="M15" t="str">
        <f t="shared" si="1"/>
        <v>"Vacunación_Campaña_Dosis de vacunas aplicadas",</v>
      </c>
    </row>
    <row r="16" spans="1:13" ht="25.5" x14ac:dyDescent="0.25">
      <c r="A16" t="s">
        <v>114</v>
      </c>
      <c r="B16" t="s">
        <v>123</v>
      </c>
      <c r="C16" t="s">
        <v>126</v>
      </c>
      <c r="E16" s="50" t="s">
        <v>34</v>
      </c>
      <c r="I16" t="s">
        <v>114</v>
      </c>
      <c r="J16" t="s">
        <v>115</v>
      </c>
      <c r="K16" t="s">
        <v>111</v>
      </c>
      <c r="M16" t="str">
        <f t="shared" si="1"/>
        <v>"Promoción_Consejerías_Personas",</v>
      </c>
    </row>
    <row r="17" spans="1:13" ht="25.5" x14ac:dyDescent="0.25">
      <c r="A17" t="s">
        <v>114</v>
      </c>
      <c r="B17" t="s">
        <v>123</v>
      </c>
      <c r="C17" t="s">
        <v>127</v>
      </c>
      <c r="E17" s="50" t="s">
        <v>35</v>
      </c>
      <c r="I17" t="s">
        <v>114</v>
      </c>
      <c r="J17" t="s">
        <v>123</v>
      </c>
      <c r="K17" t="s">
        <v>124</v>
      </c>
      <c r="M17" t="str">
        <f t="shared" si="1"/>
        <v>"Promoción_Talleres_Talleres realizados",</v>
      </c>
    </row>
    <row r="18" spans="1:13" ht="25.5" x14ac:dyDescent="0.25">
      <c r="A18" t="s">
        <v>114</v>
      </c>
      <c r="B18" t="s">
        <v>123</v>
      </c>
      <c r="C18" t="s">
        <v>128</v>
      </c>
      <c r="E18" s="50" t="s">
        <v>36</v>
      </c>
      <c r="I18" t="s">
        <v>114</v>
      </c>
      <c r="J18" t="s">
        <v>123</v>
      </c>
      <c r="K18" t="s">
        <v>111</v>
      </c>
      <c r="M18" t="str">
        <f t="shared" si="1"/>
        <v>"Promoción_Talleres_Personas",</v>
      </c>
    </row>
    <row r="19" spans="1:13" x14ac:dyDescent="0.25">
      <c r="A19" t="s">
        <v>129</v>
      </c>
      <c r="B19" t="s">
        <v>130</v>
      </c>
      <c r="C19" t="s">
        <v>111</v>
      </c>
      <c r="E19" s="51" t="s">
        <v>37</v>
      </c>
      <c r="I19" t="s">
        <v>114</v>
      </c>
      <c r="J19" t="s">
        <v>123</v>
      </c>
      <c r="K19" t="s">
        <v>125</v>
      </c>
      <c r="M19" t="str">
        <f t="shared" si="1"/>
        <v>"Promoción_Talleres_Salud sexual y métodos anticonceptivos",</v>
      </c>
    </row>
    <row r="20" spans="1:13" x14ac:dyDescent="0.25">
      <c r="A20" t="s">
        <v>129</v>
      </c>
      <c r="B20" t="s">
        <v>130</v>
      </c>
      <c r="C20" t="s">
        <v>131</v>
      </c>
      <c r="E20" s="51" t="s">
        <v>38</v>
      </c>
      <c r="I20" t="s">
        <v>114</v>
      </c>
      <c r="J20" t="s">
        <v>123</v>
      </c>
      <c r="K20" t="s">
        <v>126</v>
      </c>
      <c r="M20" t="str">
        <f t="shared" si="1"/>
        <v>"Promoción_Talleres_Salud bucodental",</v>
      </c>
    </row>
    <row r="21" spans="1:13" x14ac:dyDescent="0.25">
      <c r="A21" t="s">
        <v>129</v>
      </c>
      <c r="B21" t="s">
        <v>130</v>
      </c>
      <c r="C21" t="s">
        <v>132</v>
      </c>
      <c r="E21" s="51" t="s">
        <v>39</v>
      </c>
      <c r="I21" t="s">
        <v>114</v>
      </c>
      <c r="J21" t="s">
        <v>123</v>
      </c>
      <c r="K21" t="s">
        <v>127</v>
      </c>
      <c r="M21" t="str">
        <f t="shared" si="1"/>
        <v>"Promoción_Talleres_Hábitos saludables",</v>
      </c>
    </row>
    <row r="22" spans="1:13" x14ac:dyDescent="0.25">
      <c r="A22" t="s">
        <v>129</v>
      </c>
      <c r="B22" t="s">
        <v>130</v>
      </c>
      <c r="C22" t="s">
        <v>133</v>
      </c>
      <c r="E22" s="51" t="s">
        <v>40</v>
      </c>
      <c r="I22" t="s">
        <v>114</v>
      </c>
      <c r="J22" t="s">
        <v>123</v>
      </c>
      <c r="K22" t="s">
        <v>128</v>
      </c>
      <c r="M22" t="str">
        <f t="shared" si="1"/>
        <v>"Promoción_Talleres_Otras",</v>
      </c>
    </row>
    <row r="23" spans="1:13" x14ac:dyDescent="0.25">
      <c r="A23" t="s">
        <v>129</v>
      </c>
      <c r="B23" t="s">
        <v>130</v>
      </c>
      <c r="C23" t="s">
        <v>134</v>
      </c>
      <c r="E23" s="51" t="s">
        <v>41</v>
      </c>
      <c r="I23" t="s">
        <v>129</v>
      </c>
      <c r="J23" t="s">
        <v>130</v>
      </c>
      <c r="K23" t="s">
        <v>111</v>
      </c>
      <c r="M23" t="str">
        <f t="shared" si="1"/>
        <v>"Atención médica_Salud del adulto_Personas",</v>
      </c>
    </row>
    <row r="24" spans="1:13" x14ac:dyDescent="0.25">
      <c r="A24" t="s">
        <v>129</v>
      </c>
      <c r="B24" t="s">
        <v>135</v>
      </c>
      <c r="C24" t="s">
        <v>111</v>
      </c>
      <c r="E24" s="52" t="s">
        <v>42</v>
      </c>
      <c r="I24" t="s">
        <v>129</v>
      </c>
      <c r="J24" t="s">
        <v>130</v>
      </c>
      <c r="K24" t="s">
        <v>131</v>
      </c>
      <c r="M24" t="str">
        <f t="shared" si="1"/>
        <v>"Atención médica_Salud del adulto_Patología crónica",</v>
      </c>
    </row>
    <row r="25" spans="1:13" x14ac:dyDescent="0.25">
      <c r="A25" t="s">
        <v>129</v>
      </c>
      <c r="B25" t="s">
        <v>135</v>
      </c>
      <c r="C25" t="s">
        <v>132</v>
      </c>
      <c r="E25" s="53" t="s">
        <v>43</v>
      </c>
      <c r="I25" t="s">
        <v>129</v>
      </c>
      <c r="J25" t="s">
        <v>130</v>
      </c>
      <c r="K25" t="s">
        <v>132</v>
      </c>
      <c r="M25" t="str">
        <f t="shared" si="1"/>
        <v>"Atención médica_Salud del adulto_Patología aguda",</v>
      </c>
    </row>
    <row r="26" spans="1:13" x14ac:dyDescent="0.25">
      <c r="A26" t="s">
        <v>129</v>
      </c>
      <c r="B26" t="s">
        <v>135</v>
      </c>
      <c r="C26" t="s">
        <v>136</v>
      </c>
      <c r="E26" s="52" t="s">
        <v>44</v>
      </c>
      <c r="I26" t="s">
        <v>129</v>
      </c>
      <c r="J26" t="s">
        <v>130</v>
      </c>
      <c r="K26" t="s">
        <v>133</v>
      </c>
      <c r="M26" t="str">
        <f t="shared" si="1"/>
        <v>"Atención médica_Salud del adulto_Control de salud",</v>
      </c>
    </row>
    <row r="27" spans="1:13" x14ac:dyDescent="0.25">
      <c r="A27" t="s">
        <v>129</v>
      </c>
      <c r="B27" t="s">
        <v>135</v>
      </c>
      <c r="C27" t="s">
        <v>121</v>
      </c>
      <c r="E27" s="52" t="s">
        <v>45</v>
      </c>
      <c r="I27" t="s">
        <v>129</v>
      </c>
      <c r="J27" t="s">
        <v>130</v>
      </c>
      <c r="K27" t="s">
        <v>134</v>
      </c>
      <c r="M27" t="str">
        <f t="shared" si="1"/>
        <v>"Atención médica_Salud del adulto_Derivaciones",</v>
      </c>
    </row>
    <row r="28" spans="1:13" x14ac:dyDescent="0.25">
      <c r="A28" t="s">
        <v>129</v>
      </c>
      <c r="B28" t="s">
        <v>135</v>
      </c>
      <c r="C28" t="s">
        <v>134</v>
      </c>
      <c r="E28" s="52" t="s">
        <v>46</v>
      </c>
      <c r="I28" t="s">
        <v>129</v>
      </c>
      <c r="J28" t="s">
        <v>135</v>
      </c>
      <c r="K28" t="s">
        <v>111</v>
      </c>
      <c r="M28" t="str">
        <f t="shared" si="1"/>
        <v>"Atención médica_Salud del niñe_Personas",</v>
      </c>
    </row>
    <row r="29" spans="1:13" x14ac:dyDescent="0.25">
      <c r="A29" t="s">
        <v>129</v>
      </c>
      <c r="B29" t="s">
        <v>137</v>
      </c>
      <c r="C29" t="s">
        <v>111</v>
      </c>
      <c r="E29" s="54" t="s">
        <v>47</v>
      </c>
      <c r="I29" t="s">
        <v>129</v>
      </c>
      <c r="J29" t="s">
        <v>135</v>
      </c>
      <c r="K29" t="s">
        <v>132</v>
      </c>
      <c r="M29" t="str">
        <f t="shared" si="1"/>
        <v>"Atención médica_Salud del niñe_Patología aguda",</v>
      </c>
    </row>
    <row r="30" spans="1:13" x14ac:dyDescent="0.25">
      <c r="A30" t="s">
        <v>129</v>
      </c>
      <c r="B30" t="s">
        <v>137</v>
      </c>
      <c r="C30" t="s">
        <v>138</v>
      </c>
      <c r="E30" s="55" t="s">
        <v>48</v>
      </c>
      <c r="I30" t="s">
        <v>129</v>
      </c>
      <c r="J30" t="s">
        <v>135</v>
      </c>
      <c r="K30" t="s">
        <v>136</v>
      </c>
      <c r="M30" t="str">
        <f t="shared" si="1"/>
        <v>"Atención médica_Salud del niñe_Control de niño sano",</v>
      </c>
    </row>
    <row r="31" spans="1:13" x14ac:dyDescent="0.25">
      <c r="A31" t="s">
        <v>129</v>
      </c>
      <c r="B31" t="s">
        <v>137</v>
      </c>
      <c r="C31" t="s">
        <v>139</v>
      </c>
      <c r="E31" s="54" t="s">
        <v>49</v>
      </c>
      <c r="I31" t="s">
        <v>129</v>
      </c>
      <c r="J31" t="s">
        <v>135</v>
      </c>
      <c r="K31" t="s">
        <v>121</v>
      </c>
      <c r="M31" t="str">
        <f t="shared" si="1"/>
        <v>"Atención médica_Salud del niñe_Libretas AUH",</v>
      </c>
    </row>
    <row r="32" spans="1:13" x14ac:dyDescent="0.25">
      <c r="A32" t="s">
        <v>129</v>
      </c>
      <c r="B32" t="s">
        <v>137</v>
      </c>
      <c r="C32" t="s">
        <v>140</v>
      </c>
      <c r="E32" s="54" t="s">
        <v>50</v>
      </c>
      <c r="I32" t="s">
        <v>129</v>
      </c>
      <c r="J32" t="s">
        <v>135</v>
      </c>
      <c r="K32" t="s">
        <v>134</v>
      </c>
      <c r="M32" t="str">
        <f t="shared" si="1"/>
        <v>"Atención médica_Salud del niñe_Derivaciones",</v>
      </c>
    </row>
    <row r="33" spans="1:13" x14ac:dyDescent="0.25">
      <c r="A33" t="s">
        <v>129</v>
      </c>
      <c r="B33" t="s">
        <v>137</v>
      </c>
      <c r="C33" t="s">
        <v>141</v>
      </c>
      <c r="E33" s="54" t="s">
        <v>51</v>
      </c>
      <c r="I33" t="s">
        <v>129</v>
      </c>
      <c r="J33" t="s">
        <v>137</v>
      </c>
      <c r="K33" t="s">
        <v>111</v>
      </c>
      <c r="M33" t="str">
        <f t="shared" si="1"/>
        <v>"Atención médica_SSYR_Personas",</v>
      </c>
    </row>
    <row r="34" spans="1:13" x14ac:dyDescent="0.25">
      <c r="A34" t="s">
        <v>129</v>
      </c>
      <c r="B34" t="s">
        <v>137</v>
      </c>
      <c r="C34" t="s">
        <v>142</v>
      </c>
      <c r="E34" s="55" t="s">
        <v>52</v>
      </c>
      <c r="I34" t="s">
        <v>129</v>
      </c>
      <c r="J34" t="s">
        <v>137</v>
      </c>
      <c r="K34" t="s">
        <v>138</v>
      </c>
      <c r="M34" t="str">
        <f t="shared" si="1"/>
        <v>"Atención médica_SSYR_Implantes subdérmicos",</v>
      </c>
    </row>
    <row r="35" spans="1:13" x14ac:dyDescent="0.25">
      <c r="A35" t="s">
        <v>129</v>
      </c>
      <c r="B35" t="s">
        <v>137</v>
      </c>
      <c r="C35" t="s">
        <v>143</v>
      </c>
      <c r="E35" s="55" t="s">
        <v>53</v>
      </c>
      <c r="I35" t="s">
        <v>129</v>
      </c>
      <c r="J35" t="s">
        <v>137</v>
      </c>
      <c r="K35" t="s">
        <v>139</v>
      </c>
      <c r="M35" t="str">
        <f t="shared" si="1"/>
        <v>"Atención médica_SSYR_Otro método anticonceptivo",</v>
      </c>
    </row>
    <row r="36" spans="1:13" x14ac:dyDescent="0.25">
      <c r="A36" t="s">
        <v>129</v>
      </c>
      <c r="B36" t="s">
        <v>137</v>
      </c>
      <c r="C36" t="s">
        <v>134</v>
      </c>
      <c r="E36" s="54" t="s">
        <v>54</v>
      </c>
      <c r="I36" t="s">
        <v>129</v>
      </c>
      <c r="J36" t="s">
        <v>137</v>
      </c>
      <c r="K36" t="s">
        <v>140</v>
      </c>
      <c r="M36" t="str">
        <f t="shared" si="1"/>
        <v>"Atención médica_SSYR_Consejerías en salud sexual",</v>
      </c>
    </row>
    <row r="37" spans="1:13" x14ac:dyDescent="0.25">
      <c r="A37" t="s">
        <v>144</v>
      </c>
      <c r="B37" t="s">
        <v>145</v>
      </c>
      <c r="C37" t="s">
        <v>111</v>
      </c>
      <c r="E37" s="56" t="s">
        <v>55</v>
      </c>
      <c r="I37" t="s">
        <v>129</v>
      </c>
      <c r="J37" t="s">
        <v>137</v>
      </c>
      <c r="K37" t="s">
        <v>141</v>
      </c>
      <c r="M37" t="str">
        <f t="shared" si="1"/>
        <v>"Atención médica_SSYR_PAP",</v>
      </c>
    </row>
    <row r="38" spans="1:13" x14ac:dyDescent="0.25">
      <c r="A38" t="s">
        <v>144</v>
      </c>
      <c r="B38" t="s">
        <v>145</v>
      </c>
      <c r="C38" t="s">
        <v>146</v>
      </c>
      <c r="E38" s="56" t="s">
        <v>147</v>
      </c>
      <c r="I38" t="s">
        <v>129</v>
      </c>
      <c r="J38" t="s">
        <v>137</v>
      </c>
      <c r="K38" t="s">
        <v>142</v>
      </c>
      <c r="M38" t="str">
        <f t="shared" si="1"/>
        <v>"Atención médica_SSYR_Prestaciones",</v>
      </c>
    </row>
    <row r="39" spans="1:13" x14ac:dyDescent="0.25">
      <c r="A39" t="s">
        <v>144</v>
      </c>
      <c r="B39" t="s">
        <v>146</v>
      </c>
      <c r="C39" t="s">
        <v>111</v>
      </c>
      <c r="E39" s="56" t="s">
        <v>148</v>
      </c>
      <c r="I39" t="s">
        <v>129</v>
      </c>
      <c r="J39" t="s">
        <v>137</v>
      </c>
      <c r="K39" t="s">
        <v>143</v>
      </c>
      <c r="M39" t="str">
        <f t="shared" si="1"/>
        <v>"Atención médica_SSYR_Ext. Implantes subdérmicos",</v>
      </c>
    </row>
    <row r="40" spans="1:13" x14ac:dyDescent="0.25">
      <c r="A40" t="s">
        <v>144</v>
      </c>
      <c r="B40" t="s">
        <v>146</v>
      </c>
      <c r="C40" t="s">
        <v>146</v>
      </c>
      <c r="E40" s="56" t="s">
        <v>58</v>
      </c>
      <c r="I40" t="s">
        <v>129</v>
      </c>
      <c r="J40" t="s">
        <v>137</v>
      </c>
      <c r="K40" t="s">
        <v>134</v>
      </c>
      <c r="M40" t="str">
        <f t="shared" si="1"/>
        <v>"Atención médica_SSYR_Derivaciones",</v>
      </c>
    </row>
    <row r="41" spans="1:13" x14ac:dyDescent="0.25">
      <c r="A41" t="s">
        <v>144</v>
      </c>
      <c r="B41" t="s">
        <v>144</v>
      </c>
      <c r="C41" t="s">
        <v>134</v>
      </c>
      <c r="E41" s="56" t="s">
        <v>59</v>
      </c>
      <c r="I41" t="s">
        <v>144</v>
      </c>
      <c r="J41" t="s">
        <v>145</v>
      </c>
      <c r="K41" t="s">
        <v>111</v>
      </c>
      <c r="M41" t="str">
        <f t="shared" si="1"/>
        <v>"Imágenes_Mamografías_Personas",</v>
      </c>
    </row>
    <row r="42" spans="1:13" x14ac:dyDescent="0.25">
      <c r="A42" t="s">
        <v>149</v>
      </c>
      <c r="B42" t="s">
        <v>149</v>
      </c>
      <c r="C42" t="s">
        <v>111</v>
      </c>
      <c r="E42" s="57" t="s">
        <v>60</v>
      </c>
      <c r="I42" t="s">
        <v>144</v>
      </c>
      <c r="J42" t="s">
        <v>145</v>
      </c>
      <c r="K42" t="s">
        <v>146</v>
      </c>
      <c r="M42" t="str">
        <f t="shared" si="1"/>
        <v>"Imágenes_Mamografías_Placas RX",</v>
      </c>
    </row>
    <row r="43" spans="1:13" x14ac:dyDescent="0.25">
      <c r="A43" t="s">
        <v>149</v>
      </c>
      <c r="B43" t="s">
        <v>149</v>
      </c>
      <c r="C43" t="s">
        <v>134</v>
      </c>
      <c r="E43" s="57" t="s">
        <v>61</v>
      </c>
      <c r="I43" t="s">
        <v>144</v>
      </c>
      <c r="J43" t="s">
        <v>146</v>
      </c>
      <c r="K43" t="s">
        <v>111</v>
      </c>
      <c r="M43" t="str">
        <f t="shared" si="1"/>
        <v>"Imágenes_Placas RX_Personas",</v>
      </c>
    </row>
    <row r="44" spans="1:13" x14ac:dyDescent="0.25">
      <c r="A44" t="s">
        <v>149</v>
      </c>
      <c r="B44" t="s">
        <v>149</v>
      </c>
      <c r="C44" t="s">
        <v>150</v>
      </c>
      <c r="E44" s="57" t="s">
        <v>62</v>
      </c>
      <c r="I44" t="s">
        <v>144</v>
      </c>
      <c r="J44" t="s">
        <v>146</v>
      </c>
      <c r="K44" t="s">
        <v>146</v>
      </c>
      <c r="M44" t="str">
        <f t="shared" si="1"/>
        <v>"Imágenes_Placas RX_Placas RX",</v>
      </c>
    </row>
    <row r="45" spans="1:13" x14ac:dyDescent="0.25">
      <c r="A45" t="s">
        <v>151</v>
      </c>
      <c r="B45" t="s">
        <v>151</v>
      </c>
      <c r="C45" t="s">
        <v>111</v>
      </c>
      <c r="E45" s="58" t="s">
        <v>63</v>
      </c>
      <c r="I45" t="s">
        <v>144</v>
      </c>
      <c r="J45" t="s">
        <v>144</v>
      </c>
      <c r="K45" t="s">
        <v>134</v>
      </c>
      <c r="M45" t="str">
        <f t="shared" si="1"/>
        <v>"Imágenes_Imágenes_Derivaciones",</v>
      </c>
    </row>
    <row r="46" spans="1:13" x14ac:dyDescent="0.25">
      <c r="A46" t="s">
        <v>151</v>
      </c>
      <c r="B46" t="s">
        <v>151</v>
      </c>
      <c r="C46" t="s">
        <v>142</v>
      </c>
      <c r="E46" s="58" t="s">
        <v>64</v>
      </c>
      <c r="I46" t="s">
        <v>149</v>
      </c>
      <c r="J46" t="s">
        <v>149</v>
      </c>
      <c r="K46" t="s">
        <v>111</v>
      </c>
      <c r="M46" t="str">
        <f t="shared" si="1"/>
        <v>"Oftalmología_Oftalmología_Personas",</v>
      </c>
    </row>
    <row r="47" spans="1:13" x14ac:dyDescent="0.25">
      <c r="A47" t="s">
        <v>151</v>
      </c>
      <c r="B47" t="s">
        <v>151</v>
      </c>
      <c r="C47" t="s">
        <v>121</v>
      </c>
      <c r="E47" s="58" t="s">
        <v>65</v>
      </c>
      <c r="I47" t="s">
        <v>149</v>
      </c>
      <c r="J47" t="s">
        <v>149</v>
      </c>
      <c r="K47" t="s">
        <v>134</v>
      </c>
      <c r="M47" t="str">
        <f t="shared" si="1"/>
        <v>"Oftalmología_Oftalmología_Derivaciones",</v>
      </c>
    </row>
    <row r="48" spans="1:13" x14ac:dyDescent="0.25">
      <c r="A48" t="s">
        <v>151</v>
      </c>
      <c r="B48" t="s">
        <v>151</v>
      </c>
      <c r="C48" t="s">
        <v>134</v>
      </c>
      <c r="E48" s="58" t="s">
        <v>66</v>
      </c>
      <c r="I48" t="s">
        <v>149</v>
      </c>
      <c r="J48" t="s">
        <v>149</v>
      </c>
      <c r="K48" t="s">
        <v>150</v>
      </c>
      <c r="M48" t="str">
        <f t="shared" si="1"/>
        <v>"Oftalmología_Oftalmología_Lentes recetados",</v>
      </c>
    </row>
    <row r="49" spans="1:13" x14ac:dyDescent="0.25">
      <c r="A49" t="s">
        <v>152</v>
      </c>
      <c r="B49" t="s">
        <v>152</v>
      </c>
      <c r="C49" t="s">
        <v>111</v>
      </c>
      <c r="E49" s="59" t="s">
        <v>67</v>
      </c>
      <c r="I49" t="s">
        <v>151</v>
      </c>
      <c r="J49" t="s">
        <v>151</v>
      </c>
      <c r="K49" t="s">
        <v>111</v>
      </c>
      <c r="M49" t="str">
        <f t="shared" si="1"/>
        <v>"Enfermería_Enfermería_Personas",</v>
      </c>
    </row>
    <row r="50" spans="1:13" x14ac:dyDescent="0.25">
      <c r="A50" t="s">
        <v>152</v>
      </c>
      <c r="B50" t="s">
        <v>152</v>
      </c>
      <c r="C50" t="s">
        <v>142</v>
      </c>
      <c r="E50" s="59" t="s">
        <v>68</v>
      </c>
      <c r="I50" t="s">
        <v>151</v>
      </c>
      <c r="J50" t="s">
        <v>151</v>
      </c>
      <c r="K50" t="s">
        <v>142</v>
      </c>
      <c r="M50" t="str">
        <f t="shared" si="1"/>
        <v>"Enfermería_Enfermería_Prestaciones",</v>
      </c>
    </row>
    <row r="51" spans="1:13" x14ac:dyDescent="0.25">
      <c r="A51" t="s">
        <v>152</v>
      </c>
      <c r="B51" t="s">
        <v>152</v>
      </c>
      <c r="C51" t="s">
        <v>134</v>
      </c>
      <c r="E51" s="59" t="s">
        <v>69</v>
      </c>
      <c r="I51" t="s">
        <v>151</v>
      </c>
      <c r="J51" t="s">
        <v>151</v>
      </c>
      <c r="K51" t="s">
        <v>121</v>
      </c>
      <c r="M51" t="str">
        <f t="shared" si="1"/>
        <v>"Enfermería_Enfermería_Libretas AUH",</v>
      </c>
    </row>
    <row r="52" spans="1:13" x14ac:dyDescent="0.25">
      <c r="A52" t="s">
        <v>153</v>
      </c>
      <c r="B52" t="s">
        <v>153</v>
      </c>
      <c r="C52" t="s">
        <v>111</v>
      </c>
      <c r="E52" s="60" t="s">
        <v>70</v>
      </c>
      <c r="I52" t="s">
        <v>151</v>
      </c>
      <c r="J52" t="s">
        <v>151</v>
      </c>
      <c r="K52" t="s">
        <v>134</v>
      </c>
      <c r="M52" t="str">
        <f t="shared" si="1"/>
        <v>"Enfermería_Enfermería_Derivaciones",</v>
      </c>
    </row>
    <row r="53" spans="1:13" x14ac:dyDescent="0.25">
      <c r="A53" t="s">
        <v>153</v>
      </c>
      <c r="B53" t="s">
        <v>153</v>
      </c>
      <c r="C53" t="s">
        <v>154</v>
      </c>
      <c r="E53" s="60" t="s">
        <v>71</v>
      </c>
      <c r="I53" t="s">
        <v>152</v>
      </c>
      <c r="J53" t="s">
        <v>152</v>
      </c>
      <c r="K53" t="s">
        <v>111</v>
      </c>
      <c r="M53" t="str">
        <f t="shared" si="1"/>
        <v>"Odontología_Odontología_Personas",</v>
      </c>
    </row>
    <row r="54" spans="1:13" ht="25.5" x14ac:dyDescent="0.25">
      <c r="A54" t="s">
        <v>153</v>
      </c>
      <c r="B54" t="s">
        <v>153</v>
      </c>
      <c r="C54" t="s">
        <v>155</v>
      </c>
      <c r="E54" s="60" t="s">
        <v>72</v>
      </c>
      <c r="I54" t="s">
        <v>152</v>
      </c>
      <c r="J54" t="s">
        <v>152</v>
      </c>
      <c r="K54" t="s">
        <v>142</v>
      </c>
      <c r="M54" t="str">
        <f t="shared" si="1"/>
        <v>"Odontología_Odontología_Prestaciones",</v>
      </c>
    </row>
    <row r="55" spans="1:13" ht="25.5" x14ac:dyDescent="0.25">
      <c r="A55" t="s">
        <v>153</v>
      </c>
      <c r="B55" t="s">
        <v>153</v>
      </c>
      <c r="C55" t="s">
        <v>156</v>
      </c>
      <c r="E55" s="60" t="s">
        <v>73</v>
      </c>
      <c r="I55" t="s">
        <v>152</v>
      </c>
      <c r="J55" t="s">
        <v>152</v>
      </c>
      <c r="K55" t="s">
        <v>134</v>
      </c>
      <c r="M55" t="str">
        <f t="shared" si="1"/>
        <v>"Odontología_Odontología_Derivaciones",</v>
      </c>
    </row>
    <row r="56" spans="1:13" x14ac:dyDescent="0.25">
      <c r="A56" t="s">
        <v>153</v>
      </c>
      <c r="B56" t="s">
        <v>153</v>
      </c>
      <c r="C56" t="s">
        <v>157</v>
      </c>
      <c r="E56" s="60" t="s">
        <v>74</v>
      </c>
      <c r="I56" t="s">
        <v>153</v>
      </c>
      <c r="J56" t="s">
        <v>153</v>
      </c>
      <c r="K56" t="s">
        <v>111</v>
      </c>
      <c r="M56" t="str">
        <f t="shared" si="1"/>
        <v>"Salud mental_Salud mental_Personas",</v>
      </c>
    </row>
    <row r="57" spans="1:13" ht="25.5" x14ac:dyDescent="0.25">
      <c r="A57" t="s">
        <v>153</v>
      </c>
      <c r="B57" t="s">
        <v>153</v>
      </c>
      <c r="C57" t="s">
        <v>158</v>
      </c>
      <c r="E57" s="60" t="s">
        <v>75</v>
      </c>
      <c r="I57" t="s">
        <v>153</v>
      </c>
      <c r="J57" t="s">
        <v>153</v>
      </c>
      <c r="K57" t="s">
        <v>154</v>
      </c>
      <c r="M57" t="str">
        <f t="shared" si="1"/>
        <v>"Salud mental_Salud mental_Orientaciones",</v>
      </c>
    </row>
    <row r="58" spans="1:13" x14ac:dyDescent="0.25">
      <c r="A58" t="s">
        <v>153</v>
      </c>
      <c r="B58" t="s">
        <v>153</v>
      </c>
      <c r="C58" t="s">
        <v>134</v>
      </c>
      <c r="E58" s="60" t="s">
        <v>76</v>
      </c>
      <c r="I58" t="s">
        <v>153</v>
      </c>
      <c r="J58" t="s">
        <v>153</v>
      </c>
      <c r="K58" t="s">
        <v>155</v>
      </c>
      <c r="M58" t="str">
        <f t="shared" si="1"/>
        <v>"Salud mental_Salud mental_Consultorías en padecimientos subjetivos",</v>
      </c>
    </row>
    <row r="59" spans="1:13" x14ac:dyDescent="0.25">
      <c r="A59" t="s">
        <v>153</v>
      </c>
      <c r="B59" t="s">
        <v>123</v>
      </c>
      <c r="C59" t="s">
        <v>124</v>
      </c>
      <c r="E59" s="60" t="s">
        <v>77</v>
      </c>
      <c r="I59" t="s">
        <v>153</v>
      </c>
      <c r="J59" t="s">
        <v>153</v>
      </c>
      <c r="K59" t="s">
        <v>156</v>
      </c>
      <c r="M59" t="str">
        <f t="shared" si="1"/>
        <v>"Salud mental_Salud mental_Consultorías en consumo problemático",</v>
      </c>
    </row>
    <row r="60" spans="1:13" ht="25.5" x14ac:dyDescent="0.25">
      <c r="A60" t="s">
        <v>153</v>
      </c>
      <c r="B60" t="s">
        <v>123</v>
      </c>
      <c r="C60" t="s">
        <v>111</v>
      </c>
      <c r="E60" s="60" t="s">
        <v>159</v>
      </c>
      <c r="I60" t="s">
        <v>153</v>
      </c>
      <c r="J60" t="s">
        <v>153</v>
      </c>
      <c r="K60" t="s">
        <v>157</v>
      </c>
      <c r="M60" t="str">
        <f t="shared" si="1"/>
        <v>"Salud mental_Salud mental_Consultorías en violencias (de género u otras)",</v>
      </c>
    </row>
    <row r="61" spans="1:13" x14ac:dyDescent="0.25">
      <c r="I61" t="s">
        <v>153</v>
      </c>
      <c r="J61" t="s">
        <v>153</v>
      </c>
      <c r="K61" t="s">
        <v>158</v>
      </c>
      <c r="M61" t="str">
        <f t="shared" si="1"/>
        <v>"Salud mental_Salud mental_Consultorías en problemáticas en el crecimiento y desarrollo",</v>
      </c>
    </row>
    <row r="62" spans="1:13" x14ac:dyDescent="0.25">
      <c r="I62" t="s">
        <v>153</v>
      </c>
      <c r="J62" t="s">
        <v>153</v>
      </c>
      <c r="K62" t="s">
        <v>134</v>
      </c>
      <c r="M62" t="str">
        <f t="shared" si="1"/>
        <v>"Salud mental_Salud mental_Derivaciones",</v>
      </c>
    </row>
    <row r="63" spans="1:13" x14ac:dyDescent="0.25">
      <c r="I63" t="s">
        <v>153</v>
      </c>
      <c r="J63" t="s">
        <v>123</v>
      </c>
      <c r="K63" t="s">
        <v>124</v>
      </c>
      <c r="M63" t="str">
        <f t="shared" si="1"/>
        <v>"Salud mental_Talleres_Talleres realizados",</v>
      </c>
    </row>
    <row r="64" spans="1:13" x14ac:dyDescent="0.25">
      <c r="I64" t="s">
        <v>153</v>
      </c>
      <c r="J64" t="s">
        <v>123</v>
      </c>
      <c r="K64" t="s">
        <v>111</v>
      </c>
      <c r="M64" t="str">
        <f t="shared" si="1"/>
        <v>"Salud mental_Talleres_Personas",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E60"/>
  <sheetViews>
    <sheetView topLeftCell="A56" workbookViewId="0">
      <selection activeCell="A7" sqref="A7:C60"/>
    </sheetView>
  </sheetViews>
  <sheetFormatPr baseColWidth="10" defaultRowHeight="15" x14ac:dyDescent="0.25"/>
  <cols>
    <col min="2" max="2" width="24.85546875" bestFit="1" customWidth="1"/>
    <col min="3" max="3" width="55.42578125" bestFit="1" customWidth="1"/>
    <col min="4" max="4" width="55.42578125" customWidth="1"/>
  </cols>
  <sheetData>
    <row r="6" spans="1:5" ht="15.75" thickBot="1" x14ac:dyDescent="0.3"/>
    <row r="7" spans="1:5" ht="39.75" thickBot="1" x14ac:dyDescent="0.3">
      <c r="A7" s="47" t="s">
        <v>109</v>
      </c>
      <c r="B7" s="47" t="s">
        <v>110</v>
      </c>
      <c r="C7" s="47" t="s">
        <v>111</v>
      </c>
      <c r="E7" s="82" t="s">
        <v>252</v>
      </c>
    </row>
    <row r="8" spans="1:5" ht="65.25" thickBot="1" x14ac:dyDescent="0.3">
      <c r="A8" t="s">
        <v>109</v>
      </c>
      <c r="B8" t="s">
        <v>110</v>
      </c>
      <c r="C8" t="s">
        <v>112</v>
      </c>
      <c r="E8" s="82" t="s">
        <v>253</v>
      </c>
    </row>
    <row r="9" spans="1:5" ht="39.75" thickBot="1" x14ac:dyDescent="0.3">
      <c r="A9" t="s">
        <v>109</v>
      </c>
      <c r="B9" t="s">
        <v>110</v>
      </c>
      <c r="C9" t="s">
        <v>120</v>
      </c>
      <c r="E9" s="82" t="s">
        <v>120</v>
      </c>
    </row>
    <row r="10" spans="1:5" ht="27" thickBot="1" x14ac:dyDescent="0.3">
      <c r="A10" t="s">
        <v>109</v>
      </c>
      <c r="B10" t="s">
        <v>110</v>
      </c>
      <c r="C10" t="s">
        <v>121</v>
      </c>
      <c r="E10" s="82" t="s">
        <v>254</v>
      </c>
    </row>
    <row r="11" spans="1:5" ht="78" thickBot="1" x14ac:dyDescent="0.3">
      <c r="A11" t="s">
        <v>109</v>
      </c>
      <c r="B11" t="s">
        <v>113</v>
      </c>
      <c r="C11" t="s">
        <v>112</v>
      </c>
      <c r="E11" s="82" t="s">
        <v>255</v>
      </c>
    </row>
    <row r="12" spans="1:5" ht="39.75" thickBot="1" x14ac:dyDescent="0.3">
      <c r="A12" t="s">
        <v>114</v>
      </c>
      <c r="B12" t="s">
        <v>115</v>
      </c>
      <c r="C12" t="s">
        <v>111</v>
      </c>
      <c r="E12" s="83" t="s">
        <v>256</v>
      </c>
    </row>
    <row r="13" spans="1:5" ht="52.5" thickBot="1" x14ac:dyDescent="0.3">
      <c r="A13" t="s">
        <v>114</v>
      </c>
      <c r="B13" t="s">
        <v>123</v>
      </c>
      <c r="C13" t="s">
        <v>124</v>
      </c>
      <c r="E13" s="83" t="s">
        <v>257</v>
      </c>
    </row>
    <row r="14" spans="1:5" ht="39.75" thickBot="1" x14ac:dyDescent="0.3">
      <c r="A14" t="s">
        <v>114</v>
      </c>
      <c r="B14" t="s">
        <v>123</v>
      </c>
      <c r="C14" t="s">
        <v>111</v>
      </c>
      <c r="E14" s="83" t="s">
        <v>258</v>
      </c>
    </row>
    <row r="15" spans="1:5" ht="27" thickBot="1" x14ac:dyDescent="0.3">
      <c r="A15" t="s">
        <v>129</v>
      </c>
      <c r="B15" t="s">
        <v>1022</v>
      </c>
      <c r="C15" t="s">
        <v>111</v>
      </c>
      <c r="E15" s="84" t="s">
        <v>259</v>
      </c>
    </row>
    <row r="16" spans="1:5" ht="27" thickBot="1" x14ac:dyDescent="0.3">
      <c r="A16" t="s">
        <v>129</v>
      </c>
      <c r="B16" t="s">
        <v>1022</v>
      </c>
      <c r="C16" t="s">
        <v>131</v>
      </c>
      <c r="E16" s="84" t="s">
        <v>131</v>
      </c>
    </row>
    <row r="17" spans="1:5" ht="27" thickBot="1" x14ac:dyDescent="0.3">
      <c r="A17" t="s">
        <v>129</v>
      </c>
      <c r="B17" t="s">
        <v>1022</v>
      </c>
      <c r="C17" t="s">
        <v>132</v>
      </c>
      <c r="E17" s="84" t="s">
        <v>132</v>
      </c>
    </row>
    <row r="18" spans="1:5" ht="27" thickBot="1" x14ac:dyDescent="0.3">
      <c r="A18" t="s">
        <v>129</v>
      </c>
      <c r="B18" t="s">
        <v>1022</v>
      </c>
      <c r="C18" t="s">
        <v>133</v>
      </c>
      <c r="E18" s="84" t="s">
        <v>133</v>
      </c>
    </row>
    <row r="19" spans="1:5" ht="27" thickBot="1" x14ac:dyDescent="0.3">
      <c r="A19" t="s">
        <v>129</v>
      </c>
      <c r="B19" t="s">
        <v>1022</v>
      </c>
      <c r="C19" t="s">
        <v>134</v>
      </c>
      <c r="E19" s="84" t="s">
        <v>260</v>
      </c>
    </row>
    <row r="20" spans="1:5" ht="27" thickBot="1" x14ac:dyDescent="0.3">
      <c r="A20" t="s">
        <v>129</v>
      </c>
      <c r="B20" t="s">
        <v>1023</v>
      </c>
      <c r="C20" t="s">
        <v>111</v>
      </c>
      <c r="E20" s="85" t="s">
        <v>261</v>
      </c>
    </row>
    <row r="21" spans="1:5" ht="27" thickBot="1" x14ac:dyDescent="0.3">
      <c r="A21" t="s">
        <v>129</v>
      </c>
      <c r="B21" t="s">
        <v>1024</v>
      </c>
      <c r="C21" t="s">
        <v>111</v>
      </c>
      <c r="E21" s="86" t="s">
        <v>259</v>
      </c>
    </row>
    <row r="22" spans="1:5" ht="27" thickBot="1" x14ac:dyDescent="0.3">
      <c r="A22" t="s">
        <v>129</v>
      </c>
      <c r="B22" t="s">
        <v>1024</v>
      </c>
      <c r="C22" t="s">
        <v>132</v>
      </c>
      <c r="E22" s="86" t="s">
        <v>132</v>
      </c>
    </row>
    <row r="23" spans="1:5" ht="27" thickBot="1" x14ac:dyDescent="0.3">
      <c r="A23" t="s">
        <v>129</v>
      </c>
      <c r="B23" t="s">
        <v>1024</v>
      </c>
      <c r="C23" t="s">
        <v>136</v>
      </c>
      <c r="E23" s="86" t="s">
        <v>136</v>
      </c>
    </row>
    <row r="24" spans="1:5" ht="52.5" thickBot="1" x14ac:dyDescent="0.3">
      <c r="A24" t="s">
        <v>129</v>
      </c>
      <c r="B24" t="s">
        <v>1024</v>
      </c>
      <c r="C24" t="s">
        <v>121</v>
      </c>
      <c r="E24" s="86" t="s">
        <v>262</v>
      </c>
    </row>
    <row r="25" spans="1:5" ht="27" thickBot="1" x14ac:dyDescent="0.3">
      <c r="A25" t="s">
        <v>129</v>
      </c>
      <c r="B25" t="s">
        <v>1024</v>
      </c>
      <c r="C25" t="s">
        <v>134</v>
      </c>
      <c r="E25" s="86" t="s">
        <v>260</v>
      </c>
    </row>
    <row r="26" spans="1:5" ht="27" thickBot="1" x14ac:dyDescent="0.3">
      <c r="A26" t="s">
        <v>129</v>
      </c>
      <c r="B26" t="s">
        <v>1025</v>
      </c>
      <c r="C26" t="s">
        <v>111</v>
      </c>
      <c r="E26" s="85" t="s">
        <v>261</v>
      </c>
    </row>
    <row r="27" spans="1:5" ht="27" thickBot="1" x14ac:dyDescent="0.3">
      <c r="A27" t="s">
        <v>129</v>
      </c>
      <c r="B27" t="s">
        <v>137</v>
      </c>
      <c r="C27" t="s">
        <v>111</v>
      </c>
      <c r="E27" s="87" t="s">
        <v>259</v>
      </c>
    </row>
    <row r="28" spans="1:5" ht="27" thickBot="1" x14ac:dyDescent="0.3">
      <c r="A28" t="s">
        <v>129</v>
      </c>
      <c r="B28" t="s">
        <v>137</v>
      </c>
      <c r="C28" t="s">
        <v>138</v>
      </c>
      <c r="E28" s="87" t="s">
        <v>263</v>
      </c>
    </row>
    <row r="29" spans="1:5" ht="52.5" thickBot="1" x14ac:dyDescent="0.3">
      <c r="A29" t="s">
        <v>129</v>
      </c>
      <c r="B29" t="s">
        <v>137</v>
      </c>
      <c r="C29" t="s">
        <v>139</v>
      </c>
      <c r="E29" s="87" t="s">
        <v>264</v>
      </c>
    </row>
    <row r="30" spans="1:5" ht="39.75" thickBot="1" x14ac:dyDescent="0.3">
      <c r="A30" t="s">
        <v>129</v>
      </c>
      <c r="B30" t="s">
        <v>137</v>
      </c>
      <c r="C30" t="s">
        <v>140</v>
      </c>
      <c r="E30" s="87" t="s">
        <v>140</v>
      </c>
    </row>
    <row r="31" spans="1:5" ht="39.75" thickBot="1" x14ac:dyDescent="0.3">
      <c r="A31" t="s">
        <v>129</v>
      </c>
      <c r="B31" t="s">
        <v>137</v>
      </c>
      <c r="C31" t="s">
        <v>141</v>
      </c>
      <c r="E31" s="87" t="s">
        <v>265</v>
      </c>
    </row>
    <row r="32" spans="1:5" ht="39.75" thickBot="1" x14ac:dyDescent="0.3">
      <c r="A32" t="s">
        <v>129</v>
      </c>
      <c r="B32" t="s">
        <v>137</v>
      </c>
      <c r="C32" t="s">
        <v>142</v>
      </c>
      <c r="E32" s="87" t="s">
        <v>266</v>
      </c>
    </row>
    <row r="33" spans="1:5" ht="52.5" thickBot="1" x14ac:dyDescent="0.3">
      <c r="A33" t="s">
        <v>129</v>
      </c>
      <c r="B33" t="s">
        <v>137</v>
      </c>
      <c r="C33" t="s">
        <v>143</v>
      </c>
      <c r="E33" s="87" t="s">
        <v>267</v>
      </c>
    </row>
    <row r="34" spans="1:5" ht="27" thickBot="1" x14ac:dyDescent="0.3">
      <c r="A34" t="s">
        <v>129</v>
      </c>
      <c r="B34" t="s">
        <v>137</v>
      </c>
      <c r="C34" t="s">
        <v>134</v>
      </c>
      <c r="E34" s="87" t="s">
        <v>260</v>
      </c>
    </row>
    <row r="35" spans="1:5" ht="27" thickBot="1" x14ac:dyDescent="0.3">
      <c r="A35" t="s">
        <v>129</v>
      </c>
      <c r="B35" t="s">
        <v>281</v>
      </c>
      <c r="C35" t="s">
        <v>111</v>
      </c>
      <c r="E35" s="85" t="s">
        <v>261</v>
      </c>
    </row>
    <row r="36" spans="1:5" ht="39.75" thickBot="1" x14ac:dyDescent="0.3">
      <c r="A36" t="s">
        <v>129</v>
      </c>
      <c r="B36" t="s">
        <v>281</v>
      </c>
      <c r="C36" t="s">
        <v>138</v>
      </c>
      <c r="E36" s="85" t="s">
        <v>268</v>
      </c>
    </row>
    <row r="37" spans="1:5" ht="52.5" thickBot="1" x14ac:dyDescent="0.3">
      <c r="A37" t="s">
        <v>144</v>
      </c>
      <c r="B37" t="s">
        <v>145</v>
      </c>
      <c r="C37" t="s">
        <v>111</v>
      </c>
      <c r="E37" s="88" t="s">
        <v>269</v>
      </c>
    </row>
    <row r="38" spans="1:5" ht="65.25" thickBot="1" x14ac:dyDescent="0.3">
      <c r="A38" t="s">
        <v>144</v>
      </c>
      <c r="B38" t="s">
        <v>145</v>
      </c>
      <c r="C38" t="s">
        <v>146</v>
      </c>
      <c r="E38" s="88" t="s">
        <v>270</v>
      </c>
    </row>
    <row r="39" spans="1:5" ht="52.5" thickBot="1" x14ac:dyDescent="0.3">
      <c r="A39" t="s">
        <v>144</v>
      </c>
      <c r="B39" t="s">
        <v>146</v>
      </c>
      <c r="C39" t="s">
        <v>111</v>
      </c>
      <c r="E39" s="88" t="s">
        <v>271</v>
      </c>
    </row>
    <row r="40" spans="1:5" ht="65.25" thickBot="1" x14ac:dyDescent="0.3">
      <c r="A40" t="s">
        <v>144</v>
      </c>
      <c r="B40" t="s">
        <v>146</v>
      </c>
      <c r="C40" t="s">
        <v>146</v>
      </c>
      <c r="E40" s="88" t="s">
        <v>272</v>
      </c>
    </row>
    <row r="41" spans="1:5" ht="27" thickBot="1" x14ac:dyDescent="0.3">
      <c r="A41" t="s">
        <v>144</v>
      </c>
      <c r="B41" t="s">
        <v>144</v>
      </c>
      <c r="C41" t="s">
        <v>134</v>
      </c>
      <c r="E41" s="88" t="s">
        <v>260</v>
      </c>
    </row>
    <row r="42" spans="1:5" ht="27" thickBot="1" x14ac:dyDescent="0.3">
      <c r="A42" t="s">
        <v>149</v>
      </c>
      <c r="B42" t="s">
        <v>149</v>
      </c>
      <c r="C42" t="s">
        <v>111</v>
      </c>
      <c r="E42" s="89" t="s">
        <v>259</v>
      </c>
    </row>
    <row r="43" spans="1:5" ht="27" thickBot="1" x14ac:dyDescent="0.3">
      <c r="A43" t="s">
        <v>149</v>
      </c>
      <c r="B43" t="s">
        <v>149</v>
      </c>
      <c r="C43" t="s">
        <v>134</v>
      </c>
      <c r="E43" s="89" t="s">
        <v>260</v>
      </c>
    </row>
    <row r="44" spans="1:5" ht="39.75" thickBot="1" x14ac:dyDescent="0.3">
      <c r="A44" t="s">
        <v>149</v>
      </c>
      <c r="B44" t="s">
        <v>149</v>
      </c>
      <c r="C44" t="s">
        <v>150</v>
      </c>
      <c r="E44" s="89" t="s">
        <v>273</v>
      </c>
    </row>
    <row r="45" spans="1:5" ht="27" thickBot="1" x14ac:dyDescent="0.3">
      <c r="A45" t="s">
        <v>151</v>
      </c>
      <c r="B45" t="s">
        <v>151</v>
      </c>
      <c r="C45" t="s">
        <v>111</v>
      </c>
      <c r="E45" s="90" t="s">
        <v>259</v>
      </c>
    </row>
    <row r="46" spans="1:5" ht="39.75" thickBot="1" x14ac:dyDescent="0.3">
      <c r="A46" t="s">
        <v>151</v>
      </c>
      <c r="B46" t="s">
        <v>151</v>
      </c>
      <c r="C46" t="s">
        <v>142</v>
      </c>
      <c r="E46" s="90" t="s">
        <v>266</v>
      </c>
    </row>
    <row r="47" spans="1:5" ht="27" thickBot="1" x14ac:dyDescent="0.3">
      <c r="A47" t="s">
        <v>151</v>
      </c>
      <c r="B47" t="s">
        <v>151</v>
      </c>
      <c r="C47" t="s">
        <v>121</v>
      </c>
      <c r="E47" s="90" t="s">
        <v>121</v>
      </c>
    </row>
    <row r="48" spans="1:5" ht="27" thickBot="1" x14ac:dyDescent="0.3">
      <c r="A48" t="s">
        <v>151</v>
      </c>
      <c r="B48" t="s">
        <v>151</v>
      </c>
      <c r="C48" t="s">
        <v>134</v>
      </c>
      <c r="E48" s="90" t="s">
        <v>260</v>
      </c>
    </row>
    <row r="49" spans="1:5" ht="15.75" thickBot="1" x14ac:dyDescent="0.3">
      <c r="A49" t="s">
        <v>152</v>
      </c>
      <c r="B49" t="s">
        <v>152</v>
      </c>
      <c r="C49" t="s">
        <v>111</v>
      </c>
      <c r="E49" s="91" t="s">
        <v>274</v>
      </c>
    </row>
    <row r="50" spans="1:5" ht="27" thickBot="1" x14ac:dyDescent="0.3">
      <c r="A50" t="s">
        <v>152</v>
      </c>
      <c r="B50" t="s">
        <v>152</v>
      </c>
      <c r="C50" t="s">
        <v>142</v>
      </c>
      <c r="E50" s="91" t="s">
        <v>142</v>
      </c>
    </row>
    <row r="51" spans="1:5" ht="27" thickBot="1" x14ac:dyDescent="0.3">
      <c r="A51" t="s">
        <v>152</v>
      </c>
      <c r="B51" t="s">
        <v>152</v>
      </c>
      <c r="C51" t="s">
        <v>134</v>
      </c>
      <c r="E51" s="91" t="s">
        <v>260</v>
      </c>
    </row>
    <row r="52" spans="1:5" ht="27" thickBot="1" x14ac:dyDescent="0.3">
      <c r="A52" t="s">
        <v>153</v>
      </c>
      <c r="B52" t="s">
        <v>153</v>
      </c>
      <c r="C52" t="s">
        <v>111</v>
      </c>
      <c r="E52" s="92" t="s">
        <v>259</v>
      </c>
    </row>
    <row r="53" spans="1:5" ht="27" thickBot="1" x14ac:dyDescent="0.3">
      <c r="A53" t="s">
        <v>153</v>
      </c>
      <c r="B53" t="s">
        <v>153</v>
      </c>
      <c r="C53" t="s">
        <v>154</v>
      </c>
      <c r="E53" s="92" t="s">
        <v>154</v>
      </c>
    </row>
    <row r="54" spans="1:5" ht="65.25" thickBot="1" x14ac:dyDescent="0.3">
      <c r="A54" t="s">
        <v>153</v>
      </c>
      <c r="B54" t="s">
        <v>153</v>
      </c>
      <c r="C54" t="s">
        <v>155</v>
      </c>
      <c r="E54" s="92" t="s">
        <v>155</v>
      </c>
    </row>
    <row r="55" spans="1:5" ht="52.5" thickBot="1" x14ac:dyDescent="0.3">
      <c r="A55" t="s">
        <v>153</v>
      </c>
      <c r="B55" t="s">
        <v>153</v>
      </c>
      <c r="C55" t="s">
        <v>156</v>
      </c>
      <c r="E55" s="92" t="s">
        <v>156</v>
      </c>
    </row>
    <row r="56" spans="1:5" ht="52.5" thickBot="1" x14ac:dyDescent="0.3">
      <c r="A56" t="s">
        <v>153</v>
      </c>
      <c r="B56" t="s">
        <v>153</v>
      </c>
      <c r="C56" t="s">
        <v>157</v>
      </c>
      <c r="E56" s="92" t="s">
        <v>275</v>
      </c>
    </row>
    <row r="57" spans="1:5" ht="78" thickBot="1" x14ac:dyDescent="0.3">
      <c r="A57" t="s">
        <v>153</v>
      </c>
      <c r="B57" t="s">
        <v>153</v>
      </c>
      <c r="C57" t="s">
        <v>158</v>
      </c>
      <c r="E57" s="92" t="s">
        <v>158</v>
      </c>
    </row>
    <row r="58" spans="1:5" ht="39.75" thickBot="1" x14ac:dyDescent="0.3">
      <c r="A58" t="s">
        <v>153</v>
      </c>
      <c r="B58" t="s">
        <v>153</v>
      </c>
      <c r="C58" t="s">
        <v>134</v>
      </c>
      <c r="E58" s="92" t="s">
        <v>276</v>
      </c>
    </row>
    <row r="59" spans="1:5" ht="65.25" thickBot="1" x14ac:dyDescent="0.3">
      <c r="A59" t="s">
        <v>153</v>
      </c>
      <c r="B59" t="s">
        <v>123</v>
      </c>
      <c r="C59" t="s">
        <v>124</v>
      </c>
      <c r="E59" s="92" t="s">
        <v>277</v>
      </c>
    </row>
    <row r="60" spans="1:5" ht="52.5" thickBot="1" x14ac:dyDescent="0.3">
      <c r="A60" t="s">
        <v>153</v>
      </c>
      <c r="B60" t="s">
        <v>123</v>
      </c>
      <c r="C60" t="s">
        <v>111</v>
      </c>
      <c r="E60" s="92" t="s">
        <v>278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topLeftCell="A34" workbookViewId="0">
      <selection activeCell="B51" sqref="B51"/>
    </sheetView>
  </sheetViews>
  <sheetFormatPr baseColWidth="10" defaultRowHeight="15" x14ac:dyDescent="0.25"/>
  <cols>
    <col min="1" max="1" width="61.140625" bestFit="1" customWidth="1"/>
    <col min="2" max="2" width="16.7109375" bestFit="1" customWidth="1"/>
    <col min="10" max="10" width="21.42578125" bestFit="1" customWidth="1"/>
    <col min="11" max="11" width="20.42578125" bestFit="1" customWidth="1"/>
  </cols>
  <sheetData>
    <row r="1" spans="1:12" x14ac:dyDescent="0.25">
      <c r="A1" s="101" t="s">
        <v>3</v>
      </c>
      <c r="B1" t="s">
        <v>539</v>
      </c>
    </row>
    <row r="3" spans="1:12" ht="15.75" thickBot="1" x14ac:dyDescent="0.3">
      <c r="A3" s="101" t="s">
        <v>541</v>
      </c>
      <c r="B3" t="s">
        <v>540</v>
      </c>
    </row>
    <row r="4" spans="1:12" ht="19.5" thickBot="1" x14ac:dyDescent="0.3">
      <c r="A4" s="102" t="s">
        <v>129</v>
      </c>
      <c r="B4">
        <v>3162</v>
      </c>
      <c r="G4" s="109" t="s">
        <v>571</v>
      </c>
      <c r="J4" s="101" t="s">
        <v>217</v>
      </c>
      <c r="K4" t="s">
        <v>572</v>
      </c>
    </row>
    <row r="5" spans="1:12" ht="57" x14ac:dyDescent="0.25">
      <c r="A5" s="103" t="s">
        <v>130</v>
      </c>
      <c r="B5">
        <v>356</v>
      </c>
      <c r="E5" s="105" t="s">
        <v>543</v>
      </c>
      <c r="F5" s="106" t="s">
        <v>544</v>
      </c>
      <c r="G5">
        <f>SUM(GETPIVOTDATA("cantidad",$A$3,"especialidad","Atención médica","descrip","Salud del adulto","uni_medida","Personas"),GETPIVOTDATA("cantidad",$A$3,"especialidad","Atención médica","descrip","Salud del niñe","uni_medida","Personas"),GETPIVOTDATA("cantidad",$A$3,"especialidad","Atención médica","descrip","SSYR","uni_medida","Personas"),GETPIVOTDATA("cantidad",$A$3,"especialidad","Enfermería","descrip","Enfermería","uni_medida","Personas"),GETPIVOTDATA("cantidad",$A$3,"especialidad","Salud mental","descrip","Salud mental","uni_medida","Personas"))</f>
        <v>2589</v>
      </c>
      <c r="J5" s="101" t="s">
        <v>3</v>
      </c>
      <c r="K5" t="s">
        <v>539</v>
      </c>
    </row>
    <row r="6" spans="1:12" ht="45.75" x14ac:dyDescent="0.25">
      <c r="A6" s="104" t="s">
        <v>133</v>
      </c>
      <c r="B6">
        <v>110</v>
      </c>
      <c r="E6" s="107" t="s">
        <v>545</v>
      </c>
      <c r="F6" s="108" t="s">
        <v>544</v>
      </c>
      <c r="G6">
        <f>GETPIVOTDATA("cantidad",$A$3,"especialidad","Odontología","descrip","Odontología","uni_medida","Personas")</f>
        <v>593</v>
      </c>
    </row>
    <row r="7" spans="1:12" ht="57" x14ac:dyDescent="0.25">
      <c r="A7" s="104" t="s">
        <v>134</v>
      </c>
      <c r="B7">
        <v>28</v>
      </c>
      <c r="E7" s="107" t="s">
        <v>546</v>
      </c>
      <c r="F7" s="108" t="s">
        <v>547</v>
      </c>
      <c r="G7" t="s">
        <v>173</v>
      </c>
      <c r="J7" t="s">
        <v>573</v>
      </c>
    </row>
    <row r="8" spans="1:12" ht="57" x14ac:dyDescent="0.25">
      <c r="A8" s="104" t="s">
        <v>132</v>
      </c>
      <c r="B8">
        <v>34</v>
      </c>
      <c r="E8" s="107" t="s">
        <v>546</v>
      </c>
      <c r="F8" s="108" t="s">
        <v>548</v>
      </c>
      <c r="G8" t="s">
        <v>173</v>
      </c>
      <c r="J8">
        <v>179</v>
      </c>
    </row>
    <row r="9" spans="1:12" ht="57" x14ac:dyDescent="0.25">
      <c r="A9" s="104" t="s">
        <v>131</v>
      </c>
      <c r="B9">
        <v>3</v>
      </c>
      <c r="E9" s="107" t="s">
        <v>549</v>
      </c>
      <c r="F9" s="108" t="s">
        <v>550</v>
      </c>
      <c r="G9" t="s">
        <v>173</v>
      </c>
      <c r="J9" s="101" t="s">
        <v>3</v>
      </c>
      <c r="K9" t="s">
        <v>539</v>
      </c>
      <c r="L9" s="78" t="s">
        <v>574</v>
      </c>
    </row>
    <row r="10" spans="1:12" ht="34.5" x14ac:dyDescent="0.25">
      <c r="A10" s="104" t="s">
        <v>111</v>
      </c>
      <c r="B10">
        <v>181</v>
      </c>
      <c r="E10" s="107" t="s">
        <v>551</v>
      </c>
      <c r="F10" s="108" t="s">
        <v>552</v>
      </c>
      <c r="G10">
        <f>SUM(GETPIVOTDATA("cantidad",$A$3,"especialidad","Atención médica","descrip","Salud del adulto","uni_medida","Derivaciones"),GETPIVOTDATA("cantidad",$A$3,"especialidad","Atención médica","descrip","Salud del niñe","uni_medida","Derivaciones"),GETPIVOTDATA("cantidad",$A$3,"especialidad","Atención médica","descrip","SSYR","uni_medida","Derivaciones"),GETPIVOTDATA("cantidad",$A$3,"especialidad","Atención médica","descrip","SSYR","uni_medida","Ext. Implantes subdérmicos"),GETPIVOTDATA("cantidad",$A$3,"especialidad","Atención médica","descrip","SSYR","uni_medida","Implantes subdérmicos"),GETPIVOTDATA("cantidad",$A$3,"especialidad","Atención médica","descrip","SSYR","uni_medida","Otro método anticonceptivo"),GETPIVOTDATA("cantidad",$A$3,"especialidad","Enfermería","descrip","Enfermería","uni_medida","Prestaciones"),GETPIVOTDATA("cantidad",$A$3,"especialidad","Imágenes","descrip","Mamografías","uni_medida","Placas RX"),GETPIVOTDATA("cantidad",$A$3,"especialidad","Imágenes","descrip","Placas RX","uni_medida","Placas RX"),GETPIVOTDATA("cantidad",$A$3,"especialidad","Odontología","descrip","Odontología","uni_medida","Prestaciones"),GETPIVOTDATA("cantidad",$A$3,"especialidad","Promoción","descrip","Consejerías","uni_medida","Personas"),GETPIVOTDATA("cantidad",$A$3,"especialidad","Promoción","descrip","Talleres","uni_medida","Personas"),GETPIVOTDATA("cantidad",$A$3,"especialidad","Salud mental","descrip","Salud mental","uni_medida","Derivaciones"),GETPIVOTDATA("cantidad",$A$3,"especialidad","Salud mental","descrip","Salud mental","uni_medida","Orientaciones"),GETPIVOTDATA("cantidad",$A$3,"especialidad","Salud mental","descrip","Talleres","uni_medida","Personas"),GETPIVOTDATA("cantidad",$A$3,"especialidad","Vacunación","descrip","Calendario Nacional","uni_medida","Calendarios completados"),GETPIVOTDATA("cantidad",$A$3,"especialidad","Oftalmología","descrip","Oftalmología","uni_medida","Lentes recetados"),GETPIVOTDATA("cantidad",$A$3,"especialidad","Oftalmología","descrip","Oftalmología","uni_medida","Derivaciones"))</f>
        <v>22040</v>
      </c>
      <c r="J10" s="101" t="s">
        <v>99</v>
      </c>
      <c r="K10" t="s">
        <v>539</v>
      </c>
    </row>
    <row r="11" spans="1:12" ht="45.75" x14ac:dyDescent="0.25">
      <c r="A11" s="103" t="s">
        <v>135</v>
      </c>
      <c r="B11">
        <v>689</v>
      </c>
      <c r="E11" s="107" t="s">
        <v>553</v>
      </c>
      <c r="F11" s="107" t="s">
        <v>554</v>
      </c>
      <c r="G11">
        <f>GETPIVOTDATA("id operativo",$J$7)</f>
        <v>179</v>
      </c>
    </row>
    <row r="12" spans="1:12" ht="34.5" x14ac:dyDescent="0.25">
      <c r="A12" s="104" t="s">
        <v>136</v>
      </c>
      <c r="B12">
        <v>306</v>
      </c>
      <c r="E12" s="107" t="s">
        <v>555</v>
      </c>
      <c r="F12" s="107" t="s">
        <v>556</v>
      </c>
      <c r="G12">
        <f>SUM(GETPIVOTDATA("cantidad",$A$3,"especialidad","Atención médica","descrip","Salud del adulto","uni_medida","Control de salud"),GETPIVOTDATA("cantidad",$A$3,"especialidad","Atención médica","descrip","Salud del niñe","uni_medida","Control de niño sano"),GETPIVOTDATA("cantidad",$A$3,"especialidad","Enfermería","descrip","Enfermería","uni_medida","Personas"),GETPIVOTDATA("cantidad",$A$3,"especialidad","Atención médica","descrip","SSYR","uni_medida","Consejerías en salud sexual"))</f>
        <v>2417</v>
      </c>
      <c r="J12" s="101" t="s">
        <v>541</v>
      </c>
      <c r="K12" t="s">
        <v>540</v>
      </c>
    </row>
    <row r="13" spans="1:12" ht="34.5" x14ac:dyDescent="0.25">
      <c r="A13" s="104" t="s">
        <v>134</v>
      </c>
      <c r="B13">
        <v>20</v>
      </c>
      <c r="E13" s="107" t="s">
        <v>551</v>
      </c>
      <c r="F13" s="107" t="s">
        <v>557</v>
      </c>
      <c r="G13">
        <f>SUM(GETPIVOTDATA("cantidad",$A$3,"especialidad","Vacunación","descrip","Calendario Nacional","uni_medida","Dosis de vacunas aplicadas"),GETPIVOTDATA("cantidad",$A$3,"especialidad","Vacunación","descrip","COVID-19","uni_medida","Dosis de vacunas aplicadas"))</f>
        <v>10159</v>
      </c>
      <c r="J13" s="102" t="s">
        <v>129</v>
      </c>
      <c r="K13">
        <v>3162</v>
      </c>
    </row>
    <row r="14" spans="1:12" ht="45.75" x14ac:dyDescent="0.25">
      <c r="A14" s="104" t="s">
        <v>121</v>
      </c>
      <c r="B14">
        <v>84</v>
      </c>
      <c r="E14" s="107" t="s">
        <v>558</v>
      </c>
      <c r="F14" s="108" t="s">
        <v>559</v>
      </c>
      <c r="G14">
        <f>SUM(GETPIVOTDATA("cantidad",$A$3,"especialidad","Promoción","descrip","Talleres","uni_medida","Talleres realizados"),GETPIVOTDATA("cantidad",$A$3,"especialidad","Salud mental","descrip","Talleres","uni_medida","Talleres realizados"))</f>
        <v>870</v>
      </c>
      <c r="J14" s="103" t="s">
        <v>130</v>
      </c>
      <c r="K14">
        <v>356</v>
      </c>
    </row>
    <row r="15" spans="1:12" ht="57" x14ac:dyDescent="0.25">
      <c r="A15" s="104" t="s">
        <v>132</v>
      </c>
      <c r="B15">
        <v>8</v>
      </c>
      <c r="E15" s="107" t="s">
        <v>560</v>
      </c>
      <c r="F15" s="108" t="s">
        <v>561</v>
      </c>
      <c r="G15" t="s">
        <v>173</v>
      </c>
      <c r="J15" s="104" t="s">
        <v>133</v>
      </c>
      <c r="K15">
        <v>110</v>
      </c>
    </row>
    <row r="16" spans="1:12" ht="57" x14ac:dyDescent="0.25">
      <c r="A16" s="104" t="s">
        <v>111</v>
      </c>
      <c r="B16">
        <v>271</v>
      </c>
      <c r="E16" s="107" t="s">
        <v>562</v>
      </c>
      <c r="F16" s="108" t="s">
        <v>552</v>
      </c>
      <c r="G16">
        <f>SUM(GETPIVOTDATA("cantidad",$A$3,"especialidad","Imágenes","descrip","Mamografías","uni_medida","Placas RX"),GETPIVOTDATA("cantidad",$A$3,"especialidad","Imágenes","descrip","Placas RX","uni_medida","Placas RX"),GETPIVOTDATA("cantidad",$A$3,"especialidad","Imágenes","descrip","Imágenes","uni_medida","Derivaciones"))</f>
        <v>3106</v>
      </c>
      <c r="J16" s="104" t="s">
        <v>134</v>
      </c>
      <c r="K16">
        <v>28</v>
      </c>
    </row>
    <row r="17" spans="1:11" ht="45.75" x14ac:dyDescent="0.25">
      <c r="A17" s="103" t="s">
        <v>137</v>
      </c>
      <c r="B17">
        <v>949</v>
      </c>
      <c r="E17" s="107" t="s">
        <v>563</v>
      </c>
      <c r="F17" s="108" t="s">
        <v>564</v>
      </c>
      <c r="G17">
        <f>GETPIVOTDATA("cantidad",$A$3,"especialidad","Oftalmología","descrip","Oftalmología","uni_medida","Personas")</f>
        <v>0</v>
      </c>
      <c r="J17" s="104" t="s">
        <v>132</v>
      </c>
      <c r="K17">
        <v>34</v>
      </c>
    </row>
    <row r="18" spans="1:11" ht="45.75" x14ac:dyDescent="0.25">
      <c r="A18" s="104" t="s">
        <v>140</v>
      </c>
      <c r="B18">
        <v>112</v>
      </c>
      <c r="E18" s="107" t="s">
        <v>565</v>
      </c>
      <c r="F18" s="108" t="s">
        <v>544</v>
      </c>
      <c r="G18" t="s">
        <v>173</v>
      </c>
      <c r="J18" s="104" t="s">
        <v>131</v>
      </c>
      <c r="K18">
        <v>3</v>
      </c>
    </row>
    <row r="19" spans="1:11" ht="68.25" x14ac:dyDescent="0.25">
      <c r="A19" s="104" t="s">
        <v>134</v>
      </c>
      <c r="B19">
        <v>142</v>
      </c>
      <c r="E19" s="107" t="s">
        <v>566</v>
      </c>
      <c r="F19" s="108" t="s">
        <v>567</v>
      </c>
      <c r="G19">
        <f>GETPIVOTDATA("cantidad",$A$3,"especialidad","Atención médica","descrip","SSYR","uni_medida","PAP")</f>
        <v>0</v>
      </c>
      <c r="J19" s="104" t="s">
        <v>111</v>
      </c>
      <c r="K19">
        <v>181</v>
      </c>
    </row>
    <row r="20" spans="1:11" ht="57" x14ac:dyDescent="0.25">
      <c r="A20" s="104" t="s">
        <v>143</v>
      </c>
      <c r="B20">
        <v>25</v>
      </c>
      <c r="E20" s="107" t="s">
        <v>568</v>
      </c>
      <c r="F20" s="108" t="s">
        <v>544</v>
      </c>
      <c r="G20" t="s">
        <v>173</v>
      </c>
      <c r="J20" s="103" t="s">
        <v>135</v>
      </c>
      <c r="K20">
        <v>689</v>
      </c>
    </row>
    <row r="21" spans="1:11" ht="45.75" x14ac:dyDescent="0.25">
      <c r="A21" s="104" t="s">
        <v>138</v>
      </c>
      <c r="B21">
        <v>84</v>
      </c>
      <c r="E21" s="107" t="s">
        <v>569</v>
      </c>
      <c r="F21" s="107" t="s">
        <v>570</v>
      </c>
      <c r="G21">
        <f>SUM(GETPIVOTDATA("cantidad",$A$3,"especialidad","Enfermería","descrip","Enfermería","uni_medida","Personas"),GETPIVOTDATA("cantidad",$A$3,"especialidad","Imágenes","descrip","Mamografías","uni_medida","Personas"),GETPIVOTDATA("cantidad",$A$3,"especialidad","Imágenes","descrip","Placas RX","uni_medida","Personas"),GETPIVOTDATA("cantidad",$A$3,"especialidad","Promoción","descrip","Consejerías","uni_medida","Personas"),GETPIVOTDATA("cantidad",$A$3,"especialidad","Promoción","descrip","Talleres","uni_medida","Personas"),GETPIVOTDATA("cantidad",$A$3,"especialidad","Vacunación","descrip","Calendario Nacional","uni_medida","Personas"),GETPIVOTDATA("cantidad",$A$3,"especialidad","Oftalmología","descrip","Oftalmología","uni_medida","Personas"))</f>
        <v>21561</v>
      </c>
      <c r="J21" s="104" t="s">
        <v>136</v>
      </c>
      <c r="K21">
        <v>306</v>
      </c>
    </row>
    <row r="22" spans="1:11" x14ac:dyDescent="0.25">
      <c r="A22" s="104" t="s">
        <v>139</v>
      </c>
      <c r="B22">
        <v>15</v>
      </c>
      <c r="J22" s="104" t="s">
        <v>134</v>
      </c>
      <c r="K22">
        <v>20</v>
      </c>
    </row>
    <row r="23" spans="1:11" x14ac:dyDescent="0.25">
      <c r="A23" s="104" t="s">
        <v>111</v>
      </c>
      <c r="B23">
        <v>190</v>
      </c>
      <c r="J23" s="104" t="s">
        <v>121</v>
      </c>
      <c r="K23">
        <v>84</v>
      </c>
    </row>
    <row r="24" spans="1:11" x14ac:dyDescent="0.25">
      <c r="A24" s="104" t="s">
        <v>142</v>
      </c>
      <c r="B24">
        <v>381</v>
      </c>
      <c r="J24" s="104" t="s">
        <v>132</v>
      </c>
      <c r="K24">
        <v>8</v>
      </c>
    </row>
    <row r="25" spans="1:11" x14ac:dyDescent="0.25">
      <c r="A25" s="104" t="s">
        <v>141</v>
      </c>
      <c r="B25">
        <v>0</v>
      </c>
      <c r="J25" s="104" t="s">
        <v>111</v>
      </c>
      <c r="K25">
        <v>271</v>
      </c>
    </row>
    <row r="26" spans="1:11" x14ac:dyDescent="0.25">
      <c r="A26" s="103" t="s">
        <v>279</v>
      </c>
      <c r="B26">
        <v>165</v>
      </c>
      <c r="J26" s="103" t="s">
        <v>137</v>
      </c>
      <c r="K26">
        <v>949</v>
      </c>
    </row>
    <row r="27" spans="1:11" x14ac:dyDescent="0.25">
      <c r="A27" s="104" t="s">
        <v>111</v>
      </c>
      <c r="B27">
        <v>165</v>
      </c>
      <c r="J27" s="104" t="s">
        <v>140</v>
      </c>
      <c r="K27">
        <v>112</v>
      </c>
    </row>
    <row r="28" spans="1:11" x14ac:dyDescent="0.25">
      <c r="A28" s="103" t="s">
        <v>280</v>
      </c>
      <c r="B28">
        <v>833</v>
      </c>
      <c r="J28" s="104" t="s">
        <v>134</v>
      </c>
      <c r="K28">
        <v>142</v>
      </c>
    </row>
    <row r="29" spans="1:11" x14ac:dyDescent="0.25">
      <c r="A29" s="104" t="s">
        <v>111</v>
      </c>
      <c r="B29">
        <v>833</v>
      </c>
      <c r="J29" s="104" t="s">
        <v>143</v>
      </c>
      <c r="K29">
        <v>25</v>
      </c>
    </row>
    <row r="30" spans="1:11" x14ac:dyDescent="0.25">
      <c r="A30" s="103" t="s">
        <v>281</v>
      </c>
      <c r="B30">
        <v>170</v>
      </c>
      <c r="J30" s="104" t="s">
        <v>138</v>
      </c>
      <c r="K30">
        <v>84</v>
      </c>
    </row>
    <row r="31" spans="1:11" x14ac:dyDescent="0.25">
      <c r="A31" s="104" t="s">
        <v>138</v>
      </c>
      <c r="B31">
        <v>4</v>
      </c>
      <c r="J31" s="104" t="s">
        <v>139</v>
      </c>
      <c r="K31">
        <v>15</v>
      </c>
    </row>
    <row r="32" spans="1:11" x14ac:dyDescent="0.25">
      <c r="A32" s="104" t="s">
        <v>111</v>
      </c>
      <c r="B32">
        <v>166</v>
      </c>
      <c r="J32" s="104" t="s">
        <v>111</v>
      </c>
      <c r="K32">
        <v>190</v>
      </c>
    </row>
    <row r="33" spans="1:11" x14ac:dyDescent="0.25">
      <c r="A33" s="102" t="s">
        <v>151</v>
      </c>
      <c r="B33">
        <v>5444</v>
      </c>
      <c r="J33" s="104" t="s">
        <v>142</v>
      </c>
      <c r="K33">
        <v>381</v>
      </c>
    </row>
    <row r="34" spans="1:11" x14ac:dyDescent="0.25">
      <c r="A34" s="103" t="s">
        <v>151</v>
      </c>
      <c r="B34">
        <v>5444</v>
      </c>
      <c r="J34" s="104" t="s">
        <v>141</v>
      </c>
      <c r="K34">
        <v>0</v>
      </c>
    </row>
    <row r="35" spans="1:11" x14ac:dyDescent="0.25">
      <c r="A35" s="104" t="s">
        <v>134</v>
      </c>
      <c r="B35">
        <v>0</v>
      </c>
      <c r="J35" s="103" t="s">
        <v>279</v>
      </c>
      <c r="K35">
        <v>165</v>
      </c>
    </row>
    <row r="36" spans="1:11" x14ac:dyDescent="0.25">
      <c r="A36" s="104" t="s">
        <v>121</v>
      </c>
      <c r="B36">
        <v>30</v>
      </c>
      <c r="J36" s="104" t="s">
        <v>111</v>
      </c>
      <c r="K36">
        <v>165</v>
      </c>
    </row>
    <row r="37" spans="1:11" x14ac:dyDescent="0.25">
      <c r="A37" s="104" t="s">
        <v>111</v>
      </c>
      <c r="B37">
        <v>1889</v>
      </c>
      <c r="J37" s="103" t="s">
        <v>280</v>
      </c>
      <c r="K37">
        <v>833</v>
      </c>
    </row>
    <row r="38" spans="1:11" x14ac:dyDescent="0.25">
      <c r="A38" s="104" t="s">
        <v>142</v>
      </c>
      <c r="B38">
        <v>3525</v>
      </c>
      <c r="J38" s="104" t="s">
        <v>111</v>
      </c>
      <c r="K38">
        <v>833</v>
      </c>
    </row>
    <row r="39" spans="1:11" x14ac:dyDescent="0.25">
      <c r="A39" s="102" t="s">
        <v>144</v>
      </c>
      <c r="B39">
        <v>3880</v>
      </c>
      <c r="J39" s="103" t="s">
        <v>281</v>
      </c>
      <c r="K39">
        <v>170</v>
      </c>
    </row>
    <row r="40" spans="1:11" x14ac:dyDescent="0.25">
      <c r="A40" s="103" t="s">
        <v>145</v>
      </c>
      <c r="B40">
        <v>3880</v>
      </c>
      <c r="J40" s="104" t="s">
        <v>138</v>
      </c>
      <c r="K40">
        <v>4</v>
      </c>
    </row>
    <row r="41" spans="1:11" x14ac:dyDescent="0.25">
      <c r="A41" s="104" t="s">
        <v>111</v>
      </c>
      <c r="B41">
        <v>774</v>
      </c>
      <c r="J41" s="104" t="s">
        <v>111</v>
      </c>
      <c r="K41">
        <v>166</v>
      </c>
    </row>
    <row r="42" spans="1:11" x14ac:dyDescent="0.25">
      <c r="A42" s="104" t="s">
        <v>146</v>
      </c>
      <c r="B42">
        <v>3106</v>
      </c>
      <c r="J42" s="102" t="s">
        <v>151</v>
      </c>
      <c r="K42">
        <v>5444</v>
      </c>
    </row>
    <row r="43" spans="1:11" x14ac:dyDescent="0.25">
      <c r="A43" s="103" t="s">
        <v>146</v>
      </c>
      <c r="B43">
        <v>0</v>
      </c>
      <c r="J43" s="103" t="s">
        <v>151</v>
      </c>
      <c r="K43">
        <v>5444</v>
      </c>
    </row>
    <row r="44" spans="1:11" x14ac:dyDescent="0.25">
      <c r="A44" s="104" t="s">
        <v>111</v>
      </c>
      <c r="B44">
        <v>0</v>
      </c>
      <c r="J44" s="104" t="s">
        <v>134</v>
      </c>
      <c r="K44">
        <v>0</v>
      </c>
    </row>
    <row r="45" spans="1:11" x14ac:dyDescent="0.25">
      <c r="A45" s="104" t="s">
        <v>146</v>
      </c>
      <c r="B45">
        <v>0</v>
      </c>
      <c r="J45" s="104" t="s">
        <v>121</v>
      </c>
      <c r="K45">
        <v>30</v>
      </c>
    </row>
    <row r="46" spans="1:11" x14ac:dyDescent="0.25">
      <c r="A46" s="103" t="s">
        <v>144</v>
      </c>
      <c r="B46">
        <v>0</v>
      </c>
      <c r="J46" s="104" t="s">
        <v>111</v>
      </c>
      <c r="K46">
        <v>1889</v>
      </c>
    </row>
    <row r="47" spans="1:11" x14ac:dyDescent="0.25">
      <c r="A47" s="104" t="s">
        <v>134</v>
      </c>
      <c r="B47">
        <v>0</v>
      </c>
      <c r="J47" s="104" t="s">
        <v>142</v>
      </c>
      <c r="K47">
        <v>3525</v>
      </c>
    </row>
    <row r="48" spans="1:11" x14ac:dyDescent="0.25">
      <c r="A48" s="102" t="s">
        <v>152</v>
      </c>
      <c r="B48">
        <v>1470</v>
      </c>
      <c r="J48" s="102" t="s">
        <v>144</v>
      </c>
      <c r="K48">
        <v>3880</v>
      </c>
    </row>
    <row r="49" spans="1:11" x14ac:dyDescent="0.25">
      <c r="A49" s="103" t="s">
        <v>152</v>
      </c>
      <c r="B49">
        <v>1470</v>
      </c>
      <c r="J49" s="103" t="s">
        <v>145</v>
      </c>
      <c r="K49">
        <v>3880</v>
      </c>
    </row>
    <row r="50" spans="1:11" x14ac:dyDescent="0.25">
      <c r="A50" s="104" t="s">
        <v>134</v>
      </c>
      <c r="B50">
        <v>65</v>
      </c>
      <c r="J50" s="104" t="s">
        <v>111</v>
      </c>
      <c r="K50">
        <v>774</v>
      </c>
    </row>
    <row r="51" spans="1:11" x14ac:dyDescent="0.25">
      <c r="A51" s="104" t="s">
        <v>111</v>
      </c>
      <c r="B51">
        <v>593</v>
      </c>
      <c r="J51" s="104" t="s">
        <v>146</v>
      </c>
      <c r="K51">
        <v>3106</v>
      </c>
    </row>
    <row r="52" spans="1:11" x14ac:dyDescent="0.25">
      <c r="A52" s="104" t="s">
        <v>142</v>
      </c>
      <c r="B52">
        <v>812</v>
      </c>
      <c r="J52" s="103" t="s">
        <v>146</v>
      </c>
      <c r="K52">
        <v>0</v>
      </c>
    </row>
    <row r="53" spans="1:11" x14ac:dyDescent="0.25">
      <c r="A53" s="102" t="s">
        <v>114</v>
      </c>
      <c r="B53">
        <v>14675</v>
      </c>
      <c r="J53" s="104" t="s">
        <v>111</v>
      </c>
      <c r="K53">
        <v>0</v>
      </c>
    </row>
    <row r="54" spans="1:11" x14ac:dyDescent="0.25">
      <c r="A54" s="103" t="s">
        <v>115</v>
      </c>
      <c r="B54">
        <v>4042</v>
      </c>
      <c r="J54" s="104" t="s">
        <v>146</v>
      </c>
      <c r="K54">
        <v>0</v>
      </c>
    </row>
    <row r="55" spans="1:11" x14ac:dyDescent="0.25">
      <c r="A55" s="104" t="s">
        <v>111</v>
      </c>
      <c r="B55">
        <v>4042</v>
      </c>
      <c r="J55" s="103" t="s">
        <v>144</v>
      </c>
      <c r="K55">
        <v>0</v>
      </c>
    </row>
    <row r="56" spans="1:11" x14ac:dyDescent="0.25">
      <c r="A56" s="103" t="s">
        <v>123</v>
      </c>
      <c r="B56">
        <v>10633</v>
      </c>
      <c r="J56" s="104" t="s">
        <v>134</v>
      </c>
      <c r="K56">
        <v>0</v>
      </c>
    </row>
    <row r="57" spans="1:11" x14ac:dyDescent="0.25">
      <c r="A57" s="104" t="s">
        <v>127</v>
      </c>
      <c r="B57">
        <v>84</v>
      </c>
      <c r="J57" s="102" t="s">
        <v>152</v>
      </c>
      <c r="K57">
        <v>1470</v>
      </c>
    </row>
    <row r="58" spans="1:11" x14ac:dyDescent="0.25">
      <c r="A58" s="104" t="s">
        <v>128</v>
      </c>
      <c r="B58">
        <v>25</v>
      </c>
      <c r="J58" s="103" t="s">
        <v>152</v>
      </c>
      <c r="K58">
        <v>1470</v>
      </c>
    </row>
    <row r="59" spans="1:11" x14ac:dyDescent="0.25">
      <c r="A59" s="104" t="s">
        <v>111</v>
      </c>
      <c r="B59">
        <v>9645</v>
      </c>
      <c r="J59" s="104" t="s">
        <v>134</v>
      </c>
      <c r="K59">
        <v>65</v>
      </c>
    </row>
    <row r="60" spans="1:11" x14ac:dyDescent="0.25">
      <c r="A60" s="104" t="s">
        <v>125</v>
      </c>
      <c r="B60">
        <v>9</v>
      </c>
      <c r="J60" s="104" t="s">
        <v>111</v>
      </c>
      <c r="K60">
        <v>593</v>
      </c>
    </row>
    <row r="61" spans="1:11" x14ac:dyDescent="0.25">
      <c r="A61" s="104" t="s">
        <v>124</v>
      </c>
      <c r="B61">
        <v>870</v>
      </c>
      <c r="J61" s="104" t="s">
        <v>142</v>
      </c>
      <c r="K61">
        <v>812</v>
      </c>
    </row>
    <row r="62" spans="1:11" x14ac:dyDescent="0.25">
      <c r="A62" s="102" t="s">
        <v>153</v>
      </c>
      <c r="B62">
        <v>193</v>
      </c>
      <c r="J62" s="102" t="s">
        <v>114</v>
      </c>
      <c r="K62">
        <v>14675</v>
      </c>
    </row>
    <row r="63" spans="1:11" x14ac:dyDescent="0.25">
      <c r="A63" s="103" t="s">
        <v>153</v>
      </c>
      <c r="B63">
        <v>193</v>
      </c>
      <c r="J63" s="103" t="s">
        <v>115</v>
      </c>
      <c r="K63">
        <v>4042</v>
      </c>
    </row>
    <row r="64" spans="1:11" x14ac:dyDescent="0.25">
      <c r="A64" s="104" t="s">
        <v>156</v>
      </c>
      <c r="B64">
        <v>2</v>
      </c>
      <c r="J64" s="104" t="s">
        <v>111</v>
      </c>
      <c r="K64">
        <v>4042</v>
      </c>
    </row>
    <row r="65" spans="1:11" x14ac:dyDescent="0.25">
      <c r="A65" s="104" t="s">
        <v>155</v>
      </c>
      <c r="B65">
        <v>44</v>
      </c>
      <c r="J65" s="103" t="s">
        <v>123</v>
      </c>
      <c r="K65">
        <v>10633</v>
      </c>
    </row>
    <row r="66" spans="1:11" x14ac:dyDescent="0.25">
      <c r="A66" s="104" t="s">
        <v>158</v>
      </c>
      <c r="B66">
        <v>4</v>
      </c>
      <c r="J66" s="104" t="s">
        <v>127</v>
      </c>
      <c r="K66">
        <v>84</v>
      </c>
    </row>
    <row r="67" spans="1:11" x14ac:dyDescent="0.25">
      <c r="A67" s="104" t="s">
        <v>134</v>
      </c>
      <c r="B67">
        <v>20</v>
      </c>
      <c r="J67" s="104" t="s">
        <v>128</v>
      </c>
      <c r="K67">
        <v>25</v>
      </c>
    </row>
    <row r="68" spans="1:11" x14ac:dyDescent="0.25">
      <c r="A68" s="104" t="s">
        <v>154</v>
      </c>
      <c r="B68">
        <v>62</v>
      </c>
      <c r="J68" s="104" t="s">
        <v>111</v>
      </c>
      <c r="K68">
        <v>9645</v>
      </c>
    </row>
    <row r="69" spans="1:11" x14ac:dyDescent="0.25">
      <c r="A69" s="104" t="s">
        <v>111</v>
      </c>
      <c r="B69">
        <v>58</v>
      </c>
      <c r="J69" s="104" t="s">
        <v>125</v>
      </c>
      <c r="K69">
        <v>9</v>
      </c>
    </row>
    <row r="70" spans="1:11" x14ac:dyDescent="0.25">
      <c r="A70" s="104" t="s">
        <v>157</v>
      </c>
      <c r="B70">
        <v>3</v>
      </c>
      <c r="J70" s="104" t="s">
        <v>124</v>
      </c>
      <c r="K70">
        <v>870</v>
      </c>
    </row>
    <row r="71" spans="1:11" x14ac:dyDescent="0.25">
      <c r="A71" s="103" t="s">
        <v>123</v>
      </c>
      <c r="B71">
        <v>0</v>
      </c>
      <c r="J71" s="102" t="s">
        <v>153</v>
      </c>
      <c r="K71">
        <v>193</v>
      </c>
    </row>
    <row r="72" spans="1:11" x14ac:dyDescent="0.25">
      <c r="A72" s="104" t="s">
        <v>111</v>
      </c>
      <c r="B72">
        <v>0</v>
      </c>
      <c r="J72" s="103" t="s">
        <v>153</v>
      </c>
      <c r="K72">
        <v>193</v>
      </c>
    </row>
    <row r="73" spans="1:11" x14ac:dyDescent="0.25">
      <c r="A73" s="104" t="s">
        <v>124</v>
      </c>
      <c r="B73">
        <v>0</v>
      </c>
      <c r="J73" s="104" t="s">
        <v>156</v>
      </c>
      <c r="K73">
        <v>2</v>
      </c>
    </row>
    <row r="74" spans="1:11" x14ac:dyDescent="0.25">
      <c r="A74" s="102" t="s">
        <v>109</v>
      </c>
      <c r="B74">
        <v>16041</v>
      </c>
      <c r="J74" s="104" t="s">
        <v>155</v>
      </c>
      <c r="K74">
        <v>44</v>
      </c>
    </row>
    <row r="75" spans="1:11" x14ac:dyDescent="0.25">
      <c r="A75" s="103" t="s">
        <v>110</v>
      </c>
      <c r="B75">
        <v>12100</v>
      </c>
      <c r="J75" s="104" t="s">
        <v>158</v>
      </c>
      <c r="K75">
        <v>4</v>
      </c>
    </row>
    <row r="76" spans="1:11" x14ac:dyDescent="0.25">
      <c r="A76" s="104" t="s">
        <v>120</v>
      </c>
      <c r="B76">
        <v>514</v>
      </c>
      <c r="J76" s="104" t="s">
        <v>134</v>
      </c>
      <c r="K76">
        <v>20</v>
      </c>
    </row>
    <row r="77" spans="1:11" x14ac:dyDescent="0.25">
      <c r="A77" s="104" t="s">
        <v>112</v>
      </c>
      <c r="B77">
        <v>6289</v>
      </c>
      <c r="J77" s="104" t="s">
        <v>154</v>
      </c>
      <c r="K77">
        <v>62</v>
      </c>
    </row>
    <row r="78" spans="1:11" x14ac:dyDescent="0.25">
      <c r="A78" s="104" t="s">
        <v>121</v>
      </c>
      <c r="B78">
        <v>86</v>
      </c>
      <c r="J78" s="104" t="s">
        <v>111</v>
      </c>
      <c r="K78">
        <v>58</v>
      </c>
    </row>
    <row r="79" spans="1:11" x14ac:dyDescent="0.25">
      <c r="A79" s="104" t="s">
        <v>111</v>
      </c>
      <c r="B79">
        <v>5211</v>
      </c>
      <c r="J79" s="104" t="s">
        <v>157</v>
      </c>
      <c r="K79">
        <v>3</v>
      </c>
    </row>
    <row r="80" spans="1:11" x14ac:dyDescent="0.25">
      <c r="A80" s="103" t="s">
        <v>122</v>
      </c>
      <c r="B80">
        <v>71</v>
      </c>
      <c r="J80" s="103" t="s">
        <v>123</v>
      </c>
      <c r="K80">
        <v>0</v>
      </c>
    </row>
    <row r="81" spans="1:11" x14ac:dyDescent="0.25">
      <c r="A81" s="104" t="s">
        <v>112</v>
      </c>
      <c r="B81">
        <v>37</v>
      </c>
      <c r="J81" s="104" t="s">
        <v>111</v>
      </c>
      <c r="K81">
        <v>0</v>
      </c>
    </row>
    <row r="82" spans="1:11" x14ac:dyDescent="0.25">
      <c r="A82" s="104" t="s">
        <v>111</v>
      </c>
      <c r="B82">
        <v>34</v>
      </c>
      <c r="J82" s="104" t="s">
        <v>124</v>
      </c>
      <c r="K82">
        <v>0</v>
      </c>
    </row>
    <row r="83" spans="1:11" x14ac:dyDescent="0.25">
      <c r="A83" s="103" t="s">
        <v>113</v>
      </c>
      <c r="B83">
        <v>3870</v>
      </c>
      <c r="J83" s="102" t="s">
        <v>109</v>
      </c>
      <c r="K83">
        <v>16041</v>
      </c>
    </row>
    <row r="84" spans="1:11" x14ac:dyDescent="0.25">
      <c r="A84" s="104" t="s">
        <v>112</v>
      </c>
      <c r="B84">
        <v>3870</v>
      </c>
      <c r="J84" s="103" t="s">
        <v>110</v>
      </c>
      <c r="K84">
        <v>12100</v>
      </c>
    </row>
    <row r="85" spans="1:11" x14ac:dyDescent="0.25">
      <c r="A85" s="102" t="s">
        <v>149</v>
      </c>
      <c r="B85">
        <v>0</v>
      </c>
      <c r="J85" s="104" t="s">
        <v>120</v>
      </c>
      <c r="K85">
        <v>514</v>
      </c>
    </row>
    <row r="86" spans="1:11" x14ac:dyDescent="0.25">
      <c r="A86" s="103" t="s">
        <v>149</v>
      </c>
      <c r="B86">
        <v>0</v>
      </c>
      <c r="J86" s="104" t="s">
        <v>112</v>
      </c>
      <c r="K86">
        <v>6289</v>
      </c>
    </row>
    <row r="87" spans="1:11" x14ac:dyDescent="0.25">
      <c r="A87" s="104" t="s">
        <v>134</v>
      </c>
      <c r="B87">
        <v>0</v>
      </c>
      <c r="J87" s="104" t="s">
        <v>121</v>
      </c>
      <c r="K87">
        <v>86</v>
      </c>
    </row>
    <row r="88" spans="1:11" x14ac:dyDescent="0.25">
      <c r="A88" s="104" t="s">
        <v>111</v>
      </c>
      <c r="B88">
        <v>0</v>
      </c>
      <c r="J88" s="104" t="s">
        <v>111</v>
      </c>
      <c r="K88">
        <v>5211</v>
      </c>
    </row>
    <row r="89" spans="1:11" x14ac:dyDescent="0.25">
      <c r="A89" s="104" t="s">
        <v>150</v>
      </c>
      <c r="B89">
        <v>0</v>
      </c>
      <c r="J89" s="103" t="s">
        <v>122</v>
      </c>
      <c r="K89">
        <v>71</v>
      </c>
    </row>
    <row r="90" spans="1:11" x14ac:dyDescent="0.25">
      <c r="A90" s="102" t="s">
        <v>542</v>
      </c>
      <c r="B90">
        <v>44865</v>
      </c>
      <c r="J90" s="104" t="s">
        <v>112</v>
      </c>
      <c r="K90">
        <v>37</v>
      </c>
    </row>
    <row r="91" spans="1:11" x14ac:dyDescent="0.25">
      <c r="J91" s="104" t="s">
        <v>111</v>
      </c>
      <c r="K91">
        <v>34</v>
      </c>
    </row>
    <row r="92" spans="1:11" x14ac:dyDescent="0.25">
      <c r="J92" s="103" t="s">
        <v>113</v>
      </c>
      <c r="K92">
        <v>3870</v>
      </c>
    </row>
    <row r="93" spans="1:11" x14ac:dyDescent="0.25">
      <c r="J93" s="104" t="s">
        <v>112</v>
      </c>
      <c r="K93">
        <v>3870</v>
      </c>
    </row>
    <row r="94" spans="1:11" x14ac:dyDescent="0.25">
      <c r="J94" s="102" t="s">
        <v>149</v>
      </c>
      <c r="K94">
        <v>0</v>
      </c>
    </row>
    <row r="95" spans="1:11" x14ac:dyDescent="0.25">
      <c r="J95" s="103" t="s">
        <v>149</v>
      </c>
      <c r="K95">
        <v>0</v>
      </c>
    </row>
    <row r="96" spans="1:11" x14ac:dyDescent="0.25">
      <c r="J96" s="104" t="s">
        <v>134</v>
      </c>
      <c r="K96">
        <v>0</v>
      </c>
    </row>
    <row r="97" spans="10:11" x14ac:dyDescent="0.25">
      <c r="J97" s="104" t="s">
        <v>111</v>
      </c>
      <c r="K97">
        <v>0</v>
      </c>
    </row>
    <row r="98" spans="10:11" x14ac:dyDescent="0.25">
      <c r="J98" s="104" t="s">
        <v>150</v>
      </c>
      <c r="K98">
        <v>0</v>
      </c>
    </row>
    <row r="99" spans="10:11" x14ac:dyDescent="0.25">
      <c r="J99" s="102" t="s">
        <v>542</v>
      </c>
      <c r="K99">
        <v>44865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"/>
  <sheetViews>
    <sheetView topLeftCell="A5" workbookViewId="0">
      <selection activeCell="G7" sqref="G7"/>
    </sheetView>
  </sheetViews>
  <sheetFormatPr baseColWidth="10" defaultRowHeight="15" x14ac:dyDescent="0.25"/>
  <cols>
    <col min="11" max="11" width="0" hidden="1" customWidth="1"/>
    <col min="13" max="13" width="0" hidden="1" customWidth="1"/>
    <col min="15" max="15" width="0" hidden="1" customWidth="1"/>
    <col min="17" max="17" width="0" hidden="1" customWidth="1"/>
  </cols>
  <sheetData>
    <row r="1" spans="1:18" ht="34.5" thickBot="1" x14ac:dyDescent="0.3">
      <c r="A1" s="110" t="s">
        <v>575</v>
      </c>
      <c r="B1" s="110" t="s">
        <v>576</v>
      </c>
      <c r="C1" s="111" t="s">
        <v>577</v>
      </c>
      <c r="D1" s="111" t="s">
        <v>578</v>
      </c>
      <c r="E1" s="111" t="s">
        <v>579</v>
      </c>
      <c r="F1" s="112" t="s">
        <v>580</v>
      </c>
      <c r="G1" s="113" t="s">
        <v>581</v>
      </c>
      <c r="H1" s="113" t="s">
        <v>582</v>
      </c>
      <c r="I1" s="113" t="s">
        <v>583</v>
      </c>
      <c r="J1" s="114" t="s">
        <v>584</v>
      </c>
      <c r="K1" s="115" t="s">
        <v>599</v>
      </c>
      <c r="L1" s="115" t="s">
        <v>585</v>
      </c>
      <c r="M1" s="115" t="s">
        <v>600</v>
      </c>
      <c r="N1" s="115" t="s">
        <v>586</v>
      </c>
      <c r="O1" s="115" t="s">
        <v>601</v>
      </c>
      <c r="P1" s="115" t="s">
        <v>597</v>
      </c>
      <c r="Q1" s="115" t="s">
        <v>602</v>
      </c>
      <c r="R1" s="115" t="s">
        <v>598</v>
      </c>
    </row>
    <row r="2" spans="1:18" ht="57" x14ac:dyDescent="0.25">
      <c r="A2" s="105" t="s">
        <v>543</v>
      </c>
      <c r="B2" s="105" t="s">
        <v>544</v>
      </c>
      <c r="C2" s="116">
        <v>765</v>
      </c>
      <c r="D2" s="116">
        <v>2700</v>
      </c>
      <c r="E2" s="116">
        <v>2700</v>
      </c>
      <c r="F2" s="116">
        <v>1500</v>
      </c>
      <c r="G2" s="116">
        <f>calculo_metas!G5</f>
        <v>2589</v>
      </c>
      <c r="H2" s="116" t="s">
        <v>173</v>
      </c>
      <c r="I2" s="116" t="s">
        <v>173</v>
      </c>
      <c r="J2" s="116" t="s">
        <v>173</v>
      </c>
      <c r="K2" s="117">
        <f>G2/C2</f>
        <v>3.384313725490196</v>
      </c>
      <c r="L2" s="117">
        <f>IFERROR(K2,"0")</f>
        <v>3.384313725490196</v>
      </c>
      <c r="M2" s="117" t="e">
        <f>H2/D2</f>
        <v>#VALUE!</v>
      </c>
      <c r="N2" s="117" t="str">
        <f>IFERROR(M2,"0")</f>
        <v>0</v>
      </c>
      <c r="O2" s="117" t="e">
        <f>I2/E2</f>
        <v>#VALUE!</v>
      </c>
      <c r="P2" s="117" t="str">
        <f>IFERROR(O2,"0")</f>
        <v>0</v>
      </c>
      <c r="Q2" s="117" t="e">
        <f>J2/F2</f>
        <v>#VALUE!</v>
      </c>
      <c r="R2" s="117" t="str">
        <f>IFERROR(Q2,"0")</f>
        <v>0</v>
      </c>
    </row>
    <row r="3" spans="1:18" ht="45.75" x14ac:dyDescent="0.25">
      <c r="A3" s="107" t="s">
        <v>545</v>
      </c>
      <c r="B3" s="107" t="s">
        <v>544</v>
      </c>
      <c r="C3" s="118">
        <v>150</v>
      </c>
      <c r="D3" s="118">
        <v>640</v>
      </c>
      <c r="E3" s="118">
        <v>640</v>
      </c>
      <c r="F3" s="118">
        <v>355</v>
      </c>
      <c r="G3" s="116">
        <f>calculo_metas!G6</f>
        <v>593</v>
      </c>
      <c r="H3" s="116" t="s">
        <v>173</v>
      </c>
      <c r="I3" s="116" t="s">
        <v>173</v>
      </c>
      <c r="J3" s="116" t="s">
        <v>173</v>
      </c>
      <c r="K3" s="117">
        <f t="shared" ref="K3:K18" si="0">G3/C3</f>
        <v>3.9533333333333331</v>
      </c>
      <c r="L3" s="117">
        <f t="shared" ref="L3:L18" si="1">IFERROR(K3,"0")</f>
        <v>3.9533333333333331</v>
      </c>
      <c r="M3" s="117" t="e">
        <f t="shared" ref="M3:M18" si="2">H3/D3</f>
        <v>#VALUE!</v>
      </c>
      <c r="N3" s="117" t="str">
        <f t="shared" ref="N3:N18" si="3">IFERROR(M3,"0")</f>
        <v>0</v>
      </c>
      <c r="O3" s="117" t="e">
        <f t="shared" ref="O3:O18" si="4">I3/E3</f>
        <v>#VALUE!</v>
      </c>
      <c r="P3" s="117" t="str">
        <f t="shared" ref="P3:P18" si="5">IFERROR(O3,"0")</f>
        <v>0</v>
      </c>
      <c r="Q3" s="117" t="e">
        <f t="shared" ref="Q3:Q18" si="6">J3/F3</f>
        <v>#VALUE!</v>
      </c>
      <c r="R3" s="117" t="str">
        <f t="shared" ref="R3:R18" si="7">IFERROR(Q3,"0")</f>
        <v>0</v>
      </c>
    </row>
    <row r="4" spans="1:18" ht="57" x14ac:dyDescent="0.25">
      <c r="A4" s="107" t="s">
        <v>587</v>
      </c>
      <c r="B4" s="107" t="s">
        <v>547</v>
      </c>
      <c r="C4" s="118">
        <v>25</v>
      </c>
      <c r="D4" s="118">
        <v>25</v>
      </c>
      <c r="E4" s="118">
        <v>25</v>
      </c>
      <c r="F4" s="118">
        <v>25</v>
      </c>
      <c r="G4" s="116" t="str">
        <f>calculo_metas!G7</f>
        <v>-</v>
      </c>
      <c r="H4" s="116" t="s">
        <v>173</v>
      </c>
      <c r="I4" s="116" t="s">
        <v>173</v>
      </c>
      <c r="J4" s="116" t="s">
        <v>173</v>
      </c>
      <c r="K4" s="117" t="e">
        <f t="shared" si="0"/>
        <v>#VALUE!</v>
      </c>
      <c r="L4" s="117" t="str">
        <f t="shared" si="1"/>
        <v>0</v>
      </c>
      <c r="M4" s="117" t="e">
        <f t="shared" si="2"/>
        <v>#VALUE!</v>
      </c>
      <c r="N4" s="117" t="str">
        <f t="shared" si="3"/>
        <v>0</v>
      </c>
      <c r="O4" s="117" t="e">
        <f t="shared" si="4"/>
        <v>#VALUE!</v>
      </c>
      <c r="P4" s="117" t="str">
        <f t="shared" si="5"/>
        <v>0</v>
      </c>
      <c r="Q4" s="117" t="e">
        <f t="shared" si="6"/>
        <v>#VALUE!</v>
      </c>
      <c r="R4" s="117" t="str">
        <f t="shared" si="7"/>
        <v>0</v>
      </c>
    </row>
    <row r="5" spans="1:18" ht="57" x14ac:dyDescent="0.25">
      <c r="A5" s="107" t="s">
        <v>587</v>
      </c>
      <c r="B5" s="107" t="s">
        <v>548</v>
      </c>
      <c r="C5" s="118">
        <v>1</v>
      </c>
      <c r="D5" s="118">
        <v>2</v>
      </c>
      <c r="E5" s="118">
        <v>2</v>
      </c>
      <c r="F5" s="118">
        <v>1</v>
      </c>
      <c r="G5" s="116" t="str">
        <f>calculo_metas!G8</f>
        <v>-</v>
      </c>
      <c r="H5" s="116" t="s">
        <v>173</v>
      </c>
      <c r="I5" s="116" t="s">
        <v>173</v>
      </c>
      <c r="J5" s="116" t="s">
        <v>173</v>
      </c>
      <c r="K5" s="117" t="e">
        <f t="shared" si="0"/>
        <v>#VALUE!</v>
      </c>
      <c r="L5" s="117" t="str">
        <f t="shared" si="1"/>
        <v>0</v>
      </c>
      <c r="M5" s="117" t="e">
        <f t="shared" si="2"/>
        <v>#VALUE!</v>
      </c>
      <c r="N5" s="117" t="str">
        <f t="shared" si="3"/>
        <v>0</v>
      </c>
      <c r="O5" s="117" t="e">
        <f t="shared" si="4"/>
        <v>#VALUE!</v>
      </c>
      <c r="P5" s="117" t="str">
        <f t="shared" si="5"/>
        <v>0</v>
      </c>
      <c r="Q5" s="117" t="e">
        <f t="shared" si="6"/>
        <v>#VALUE!</v>
      </c>
      <c r="R5" s="117" t="str">
        <f t="shared" si="7"/>
        <v>0</v>
      </c>
    </row>
    <row r="6" spans="1:18" ht="57" x14ac:dyDescent="0.25">
      <c r="A6" s="107" t="s">
        <v>549</v>
      </c>
      <c r="B6" s="107" t="s">
        <v>550</v>
      </c>
      <c r="C6" s="118">
        <v>3</v>
      </c>
      <c r="D6" s="118">
        <v>10</v>
      </c>
      <c r="E6" s="118">
        <v>10</v>
      </c>
      <c r="F6" s="118">
        <v>4</v>
      </c>
      <c r="G6" s="116" t="str">
        <f>calculo_metas!G9</f>
        <v>-</v>
      </c>
      <c r="H6" s="116" t="s">
        <v>173</v>
      </c>
      <c r="I6" s="116" t="s">
        <v>173</v>
      </c>
      <c r="J6" s="116" t="s">
        <v>173</v>
      </c>
      <c r="K6" s="117" t="e">
        <f t="shared" si="0"/>
        <v>#VALUE!</v>
      </c>
      <c r="L6" s="117" t="str">
        <f t="shared" si="1"/>
        <v>0</v>
      </c>
      <c r="M6" s="117" t="e">
        <f t="shared" si="2"/>
        <v>#VALUE!</v>
      </c>
      <c r="N6" s="117" t="str">
        <f t="shared" si="3"/>
        <v>0</v>
      </c>
      <c r="O6" s="117" t="e">
        <f t="shared" si="4"/>
        <v>#VALUE!</v>
      </c>
      <c r="P6" s="117" t="str">
        <f t="shared" si="5"/>
        <v>0</v>
      </c>
      <c r="Q6" s="117" t="e">
        <f t="shared" si="6"/>
        <v>#VALUE!</v>
      </c>
      <c r="R6" s="117" t="str">
        <f t="shared" si="7"/>
        <v>0</v>
      </c>
    </row>
    <row r="7" spans="1:18" ht="34.5" x14ac:dyDescent="0.25">
      <c r="A7" s="107" t="s">
        <v>588</v>
      </c>
      <c r="B7" s="107" t="s">
        <v>552</v>
      </c>
      <c r="C7" s="118">
        <v>3500</v>
      </c>
      <c r="D7" s="118">
        <v>12000</v>
      </c>
      <c r="E7" s="118">
        <v>12000</v>
      </c>
      <c r="F7" s="118">
        <v>6640</v>
      </c>
      <c r="G7" s="116">
        <f>calculo_metas!G10</f>
        <v>22040</v>
      </c>
      <c r="H7" s="116" t="s">
        <v>173</v>
      </c>
      <c r="I7" s="116" t="s">
        <v>173</v>
      </c>
      <c r="J7" s="116" t="s">
        <v>173</v>
      </c>
      <c r="K7" s="117">
        <f t="shared" si="0"/>
        <v>6.2971428571428572</v>
      </c>
      <c r="L7" s="117">
        <f t="shared" si="1"/>
        <v>6.2971428571428572</v>
      </c>
      <c r="M7" s="117" t="e">
        <f t="shared" si="2"/>
        <v>#VALUE!</v>
      </c>
      <c r="N7" s="117" t="str">
        <f t="shared" si="3"/>
        <v>0</v>
      </c>
      <c r="O7" s="117" t="e">
        <f t="shared" si="4"/>
        <v>#VALUE!</v>
      </c>
      <c r="P7" s="117" t="str">
        <f t="shared" si="5"/>
        <v>0</v>
      </c>
      <c r="Q7" s="117" t="e">
        <f t="shared" si="6"/>
        <v>#VALUE!</v>
      </c>
      <c r="R7" s="117" t="str">
        <f t="shared" si="7"/>
        <v>0</v>
      </c>
    </row>
    <row r="8" spans="1:18" ht="34.5" x14ac:dyDescent="0.25">
      <c r="A8" s="107" t="s">
        <v>588</v>
      </c>
      <c r="B8" s="107" t="s">
        <v>554</v>
      </c>
      <c r="C8" s="118">
        <v>20</v>
      </c>
      <c r="D8" s="118">
        <v>75</v>
      </c>
      <c r="E8" s="118">
        <v>75</v>
      </c>
      <c r="F8" s="118">
        <v>45</v>
      </c>
      <c r="G8" s="116">
        <f>calculo_metas!G11</f>
        <v>179</v>
      </c>
      <c r="H8" s="116" t="s">
        <v>173</v>
      </c>
      <c r="I8" s="116" t="s">
        <v>173</v>
      </c>
      <c r="J8" s="116" t="s">
        <v>173</v>
      </c>
      <c r="K8" s="117">
        <f t="shared" si="0"/>
        <v>8.9499999999999993</v>
      </c>
      <c r="L8" s="117">
        <f t="shared" si="1"/>
        <v>8.9499999999999993</v>
      </c>
      <c r="M8" s="117" t="e">
        <f t="shared" si="2"/>
        <v>#VALUE!</v>
      </c>
      <c r="N8" s="117" t="str">
        <f t="shared" si="3"/>
        <v>0</v>
      </c>
      <c r="O8" s="117" t="e">
        <f t="shared" si="4"/>
        <v>#VALUE!</v>
      </c>
      <c r="P8" s="117" t="str">
        <f t="shared" si="5"/>
        <v>0</v>
      </c>
      <c r="Q8" s="117" t="e">
        <f t="shared" si="6"/>
        <v>#VALUE!</v>
      </c>
      <c r="R8" s="117" t="str">
        <f t="shared" si="7"/>
        <v>0</v>
      </c>
    </row>
    <row r="9" spans="1:18" ht="34.5" x14ac:dyDescent="0.25">
      <c r="A9" s="107" t="s">
        <v>588</v>
      </c>
      <c r="B9" s="108" t="s">
        <v>556</v>
      </c>
      <c r="C9" s="118">
        <v>850</v>
      </c>
      <c r="D9" s="118">
        <v>3050</v>
      </c>
      <c r="E9" s="118">
        <v>3050</v>
      </c>
      <c r="F9" s="118">
        <v>1700</v>
      </c>
      <c r="G9" s="116">
        <f>calculo_metas!G12</f>
        <v>2417</v>
      </c>
      <c r="H9" s="116" t="s">
        <v>173</v>
      </c>
      <c r="I9" s="116" t="s">
        <v>173</v>
      </c>
      <c r="J9" s="116" t="s">
        <v>173</v>
      </c>
      <c r="K9" s="117">
        <f t="shared" si="0"/>
        <v>2.8435294117647061</v>
      </c>
      <c r="L9" s="117">
        <f t="shared" si="1"/>
        <v>2.8435294117647061</v>
      </c>
      <c r="M9" s="117" t="e">
        <f t="shared" si="2"/>
        <v>#VALUE!</v>
      </c>
      <c r="N9" s="117" t="str">
        <f t="shared" si="3"/>
        <v>0</v>
      </c>
      <c r="O9" s="117" t="e">
        <f t="shared" si="4"/>
        <v>#VALUE!</v>
      </c>
      <c r="P9" s="117" t="str">
        <f t="shared" si="5"/>
        <v>0</v>
      </c>
      <c r="Q9" s="117" t="e">
        <f t="shared" si="6"/>
        <v>#VALUE!</v>
      </c>
      <c r="R9" s="117" t="str">
        <f t="shared" si="7"/>
        <v>0</v>
      </c>
    </row>
    <row r="10" spans="1:18" ht="34.5" x14ac:dyDescent="0.25">
      <c r="A10" s="107" t="s">
        <v>588</v>
      </c>
      <c r="B10" s="107" t="s">
        <v>557</v>
      </c>
      <c r="C10" s="118">
        <v>2400</v>
      </c>
      <c r="D10" s="118">
        <v>8500</v>
      </c>
      <c r="E10" s="118">
        <v>8500</v>
      </c>
      <c r="F10" s="118">
        <v>4700</v>
      </c>
      <c r="G10" s="116">
        <f>calculo_metas!G13</f>
        <v>10159</v>
      </c>
      <c r="H10" s="116" t="s">
        <v>173</v>
      </c>
      <c r="I10" s="116" t="s">
        <v>173</v>
      </c>
      <c r="J10" s="116" t="s">
        <v>173</v>
      </c>
      <c r="K10" s="117">
        <f t="shared" si="0"/>
        <v>4.2329166666666671</v>
      </c>
      <c r="L10" s="117">
        <f t="shared" si="1"/>
        <v>4.2329166666666671</v>
      </c>
      <c r="M10" s="117" t="e">
        <f t="shared" si="2"/>
        <v>#VALUE!</v>
      </c>
      <c r="N10" s="117" t="str">
        <f t="shared" si="3"/>
        <v>0</v>
      </c>
      <c r="O10" s="117" t="e">
        <f t="shared" si="4"/>
        <v>#VALUE!</v>
      </c>
      <c r="P10" s="117" t="str">
        <f t="shared" si="5"/>
        <v>0</v>
      </c>
      <c r="Q10" s="117" t="e">
        <f t="shared" si="6"/>
        <v>#VALUE!</v>
      </c>
      <c r="R10" s="117" t="str">
        <f t="shared" si="7"/>
        <v>0</v>
      </c>
    </row>
    <row r="11" spans="1:18" ht="45.75" x14ac:dyDescent="0.25">
      <c r="A11" s="107" t="s">
        <v>558</v>
      </c>
      <c r="B11" s="107" t="s">
        <v>589</v>
      </c>
      <c r="C11" s="118">
        <v>45</v>
      </c>
      <c r="D11" s="118">
        <v>160</v>
      </c>
      <c r="E11" s="118">
        <v>160</v>
      </c>
      <c r="F11" s="118">
        <v>100</v>
      </c>
      <c r="G11" s="116">
        <f>calculo_metas!G14</f>
        <v>870</v>
      </c>
      <c r="H11" s="116" t="s">
        <v>173</v>
      </c>
      <c r="I11" s="116" t="s">
        <v>173</v>
      </c>
      <c r="J11" s="116" t="s">
        <v>173</v>
      </c>
      <c r="K11" s="117">
        <f t="shared" si="0"/>
        <v>19.333333333333332</v>
      </c>
      <c r="L11" s="117">
        <f t="shared" si="1"/>
        <v>19.333333333333332</v>
      </c>
      <c r="M11" s="117" t="e">
        <f t="shared" si="2"/>
        <v>#VALUE!</v>
      </c>
      <c r="N11" s="117" t="str">
        <f t="shared" si="3"/>
        <v>0</v>
      </c>
      <c r="O11" s="117" t="e">
        <f t="shared" si="4"/>
        <v>#VALUE!</v>
      </c>
      <c r="P11" s="117" t="str">
        <f t="shared" si="5"/>
        <v>0</v>
      </c>
      <c r="Q11" s="117" t="e">
        <f t="shared" si="6"/>
        <v>#VALUE!</v>
      </c>
      <c r="R11" s="117" t="str">
        <f t="shared" si="7"/>
        <v>0</v>
      </c>
    </row>
    <row r="12" spans="1:18" ht="57" x14ac:dyDescent="0.25">
      <c r="A12" s="107" t="s">
        <v>590</v>
      </c>
      <c r="B12" s="107" t="s">
        <v>561</v>
      </c>
      <c r="C12" s="118">
        <v>100</v>
      </c>
      <c r="D12" s="118">
        <v>600</v>
      </c>
      <c r="E12" s="118">
        <v>600</v>
      </c>
      <c r="F12" s="118">
        <v>300</v>
      </c>
      <c r="G12" s="116" t="str">
        <f>calculo_metas!G15</f>
        <v>-</v>
      </c>
      <c r="H12" s="116" t="s">
        <v>173</v>
      </c>
      <c r="I12" s="116" t="s">
        <v>173</v>
      </c>
      <c r="J12" s="116" t="s">
        <v>173</v>
      </c>
      <c r="K12" s="117" t="e">
        <f>G12/C12</f>
        <v>#VALUE!</v>
      </c>
      <c r="L12" s="117" t="str">
        <f t="shared" si="1"/>
        <v>0</v>
      </c>
      <c r="M12" s="117" t="e">
        <f t="shared" si="2"/>
        <v>#VALUE!</v>
      </c>
      <c r="N12" s="117" t="str">
        <f t="shared" si="3"/>
        <v>0</v>
      </c>
      <c r="O12" s="117" t="e">
        <f t="shared" si="4"/>
        <v>#VALUE!</v>
      </c>
      <c r="P12" s="117" t="str">
        <f t="shared" si="5"/>
        <v>0</v>
      </c>
      <c r="Q12" s="117" t="e">
        <f t="shared" si="6"/>
        <v>#VALUE!</v>
      </c>
      <c r="R12" s="117" t="str">
        <f t="shared" si="7"/>
        <v>0</v>
      </c>
    </row>
    <row r="13" spans="1:18" ht="57" x14ac:dyDescent="0.25">
      <c r="A13" s="107" t="s">
        <v>591</v>
      </c>
      <c r="B13" s="108" t="s">
        <v>552</v>
      </c>
      <c r="C13" s="118">
        <v>75</v>
      </c>
      <c r="D13" s="118">
        <v>265</v>
      </c>
      <c r="E13" s="118">
        <v>265</v>
      </c>
      <c r="F13" s="118">
        <v>145</v>
      </c>
      <c r="G13" s="116">
        <f>calculo_metas!G16</f>
        <v>3106</v>
      </c>
      <c r="H13" s="116" t="s">
        <v>173</v>
      </c>
      <c r="I13" s="116" t="s">
        <v>173</v>
      </c>
      <c r="J13" s="116" t="s">
        <v>173</v>
      </c>
      <c r="K13" s="117">
        <f t="shared" si="0"/>
        <v>41.413333333333334</v>
      </c>
      <c r="L13" s="117">
        <f t="shared" si="1"/>
        <v>41.413333333333334</v>
      </c>
      <c r="M13" s="117" t="e">
        <f t="shared" si="2"/>
        <v>#VALUE!</v>
      </c>
      <c r="N13" s="117" t="str">
        <f t="shared" si="3"/>
        <v>0</v>
      </c>
      <c r="O13" s="117" t="e">
        <f t="shared" si="4"/>
        <v>#VALUE!</v>
      </c>
      <c r="P13" s="117" t="str">
        <f t="shared" si="5"/>
        <v>0</v>
      </c>
      <c r="Q13" s="117" t="e">
        <f t="shared" si="6"/>
        <v>#VALUE!</v>
      </c>
      <c r="R13" s="117" t="str">
        <f t="shared" si="7"/>
        <v>0</v>
      </c>
    </row>
    <row r="14" spans="1:18" ht="45.75" x14ac:dyDescent="0.25">
      <c r="A14" s="107" t="s">
        <v>592</v>
      </c>
      <c r="B14" s="107" t="s">
        <v>564</v>
      </c>
      <c r="C14" s="118">
        <v>130</v>
      </c>
      <c r="D14" s="118">
        <v>460</v>
      </c>
      <c r="E14" s="118">
        <v>460</v>
      </c>
      <c r="F14" s="118">
        <v>260</v>
      </c>
      <c r="G14" s="116">
        <f>calculo_metas!G17</f>
        <v>0</v>
      </c>
      <c r="H14" s="116" t="s">
        <v>173</v>
      </c>
      <c r="I14" s="116" t="s">
        <v>173</v>
      </c>
      <c r="J14" s="116" t="s">
        <v>173</v>
      </c>
      <c r="K14" s="117">
        <f t="shared" si="0"/>
        <v>0</v>
      </c>
      <c r="L14" s="117">
        <f t="shared" si="1"/>
        <v>0</v>
      </c>
      <c r="M14" s="117" t="e">
        <f t="shared" si="2"/>
        <v>#VALUE!</v>
      </c>
      <c r="N14" s="117" t="str">
        <f t="shared" si="3"/>
        <v>0</v>
      </c>
      <c r="O14" s="117" t="e">
        <f t="shared" si="4"/>
        <v>#VALUE!</v>
      </c>
      <c r="P14" s="117" t="str">
        <f t="shared" si="5"/>
        <v>0</v>
      </c>
      <c r="Q14" s="117" t="e">
        <f t="shared" si="6"/>
        <v>#VALUE!</v>
      </c>
      <c r="R14" s="117" t="str">
        <f t="shared" si="7"/>
        <v>0</v>
      </c>
    </row>
    <row r="15" spans="1:18" ht="45.75" x14ac:dyDescent="0.25">
      <c r="A15" s="107" t="s">
        <v>593</v>
      </c>
      <c r="B15" s="107" t="s">
        <v>544</v>
      </c>
      <c r="C15" s="118">
        <v>60</v>
      </c>
      <c r="D15" s="118">
        <v>250</v>
      </c>
      <c r="E15" s="118">
        <v>250</v>
      </c>
      <c r="F15" s="118">
        <v>75</v>
      </c>
      <c r="G15" s="116" t="str">
        <f>calculo_metas!G18</f>
        <v>-</v>
      </c>
      <c r="H15" s="116" t="s">
        <v>173</v>
      </c>
      <c r="I15" s="116" t="s">
        <v>173</v>
      </c>
      <c r="J15" s="116" t="s">
        <v>173</v>
      </c>
      <c r="K15" s="117" t="e">
        <f t="shared" si="0"/>
        <v>#VALUE!</v>
      </c>
      <c r="L15" s="117" t="str">
        <f t="shared" si="1"/>
        <v>0</v>
      </c>
      <c r="M15" s="117" t="e">
        <f t="shared" si="2"/>
        <v>#VALUE!</v>
      </c>
      <c r="N15" s="117" t="str">
        <f t="shared" si="3"/>
        <v>0</v>
      </c>
      <c r="O15" s="117" t="e">
        <f t="shared" si="4"/>
        <v>#VALUE!</v>
      </c>
      <c r="P15" s="117" t="str">
        <f t="shared" si="5"/>
        <v>0</v>
      </c>
      <c r="Q15" s="117" t="e">
        <f t="shared" si="6"/>
        <v>#VALUE!</v>
      </c>
      <c r="R15" s="117" t="str">
        <f t="shared" si="7"/>
        <v>0</v>
      </c>
    </row>
    <row r="16" spans="1:18" ht="68.25" x14ac:dyDescent="0.25">
      <c r="A16" s="107" t="s">
        <v>594</v>
      </c>
      <c r="B16" s="107" t="s">
        <v>567</v>
      </c>
      <c r="C16" s="118">
        <v>10</v>
      </c>
      <c r="D16" s="118">
        <v>30</v>
      </c>
      <c r="E16" s="118">
        <v>30</v>
      </c>
      <c r="F16" s="118">
        <v>10</v>
      </c>
      <c r="G16" s="116">
        <f>calculo_metas!G19</f>
        <v>0</v>
      </c>
      <c r="H16" s="116" t="s">
        <v>173</v>
      </c>
      <c r="I16" s="116" t="s">
        <v>173</v>
      </c>
      <c r="J16" s="116" t="s">
        <v>173</v>
      </c>
      <c r="K16" s="117">
        <f t="shared" si="0"/>
        <v>0</v>
      </c>
      <c r="L16" s="117">
        <f t="shared" si="1"/>
        <v>0</v>
      </c>
      <c r="M16" s="117" t="e">
        <f t="shared" si="2"/>
        <v>#VALUE!</v>
      </c>
      <c r="N16" s="117" t="str">
        <f t="shared" si="3"/>
        <v>0</v>
      </c>
      <c r="O16" s="117" t="e">
        <f t="shared" si="4"/>
        <v>#VALUE!</v>
      </c>
      <c r="P16" s="117" t="str">
        <f t="shared" si="5"/>
        <v>0</v>
      </c>
      <c r="Q16" s="117" t="e">
        <f t="shared" si="6"/>
        <v>#VALUE!</v>
      </c>
      <c r="R16" s="117" t="str">
        <f t="shared" si="7"/>
        <v>0</v>
      </c>
    </row>
    <row r="17" spans="1:18" ht="57" x14ac:dyDescent="0.25">
      <c r="A17" s="107" t="s">
        <v>595</v>
      </c>
      <c r="B17" s="107" t="s">
        <v>544</v>
      </c>
      <c r="C17" s="118">
        <v>100</v>
      </c>
      <c r="D17" s="118">
        <v>600</v>
      </c>
      <c r="E17" s="118">
        <v>600</v>
      </c>
      <c r="F17" s="118">
        <v>395</v>
      </c>
      <c r="G17" s="116" t="str">
        <f>calculo_metas!G20</f>
        <v>-</v>
      </c>
      <c r="H17" s="116" t="s">
        <v>173</v>
      </c>
      <c r="I17" s="116" t="s">
        <v>173</v>
      </c>
      <c r="J17" s="116" t="s">
        <v>173</v>
      </c>
      <c r="K17" s="117" t="e">
        <f t="shared" si="0"/>
        <v>#VALUE!</v>
      </c>
      <c r="L17" s="117" t="str">
        <f t="shared" si="1"/>
        <v>0</v>
      </c>
      <c r="M17" s="117" t="e">
        <f t="shared" si="2"/>
        <v>#VALUE!</v>
      </c>
      <c r="N17" s="117" t="str">
        <f t="shared" si="3"/>
        <v>0</v>
      </c>
      <c r="O17" s="117" t="e">
        <f t="shared" si="4"/>
        <v>#VALUE!</v>
      </c>
      <c r="P17" s="117" t="str">
        <f t="shared" si="5"/>
        <v>0</v>
      </c>
      <c r="Q17" s="117" t="e">
        <f t="shared" si="6"/>
        <v>#VALUE!</v>
      </c>
      <c r="R17" s="117" t="str">
        <f t="shared" si="7"/>
        <v>0</v>
      </c>
    </row>
    <row r="18" spans="1:18" ht="45.75" x14ac:dyDescent="0.25">
      <c r="A18" s="107" t="s">
        <v>596</v>
      </c>
      <c r="B18" s="107" t="s">
        <v>570</v>
      </c>
      <c r="C18" s="118">
        <v>2100</v>
      </c>
      <c r="D18" s="118">
        <v>7200</v>
      </c>
      <c r="E18" s="118">
        <v>7200</v>
      </c>
      <c r="F18" s="118">
        <v>4115</v>
      </c>
      <c r="G18" s="116">
        <f>calculo_metas!G21</f>
        <v>21561</v>
      </c>
      <c r="H18" s="116" t="s">
        <v>173</v>
      </c>
      <c r="I18" s="116" t="s">
        <v>173</v>
      </c>
      <c r="J18" s="116" t="s">
        <v>173</v>
      </c>
      <c r="K18" s="117">
        <f t="shared" si="0"/>
        <v>10.267142857142858</v>
      </c>
      <c r="L18" s="117">
        <f t="shared" si="1"/>
        <v>10.267142857142858</v>
      </c>
      <c r="M18" s="117" t="e">
        <f t="shared" si="2"/>
        <v>#VALUE!</v>
      </c>
      <c r="N18" s="117" t="str">
        <f t="shared" si="3"/>
        <v>0</v>
      </c>
      <c r="O18" s="117" t="e">
        <f t="shared" si="4"/>
        <v>#VALUE!</v>
      </c>
      <c r="P18" s="117" t="str">
        <f t="shared" si="5"/>
        <v>0</v>
      </c>
      <c r="Q18" s="117" t="e">
        <f t="shared" si="6"/>
        <v>#VALUE!</v>
      </c>
      <c r="R18" s="117" t="str">
        <f t="shared" si="7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18"/>
  <sheetViews>
    <sheetView topLeftCell="A10" workbookViewId="0">
      <selection activeCell="D1" sqref="D1"/>
    </sheetView>
  </sheetViews>
  <sheetFormatPr baseColWidth="10" defaultRowHeight="15" x14ac:dyDescent="0.25"/>
  <sheetData>
    <row r="1" spans="2:8" ht="34.5" thickBot="1" x14ac:dyDescent="0.3">
      <c r="B1" s="119" t="s">
        <v>575</v>
      </c>
      <c r="C1" s="119" t="s">
        <v>576</v>
      </c>
      <c r="D1" s="119" t="s">
        <v>607</v>
      </c>
      <c r="E1" s="120" t="s">
        <v>603</v>
      </c>
      <c r="F1" s="121" t="s">
        <v>604</v>
      </c>
      <c r="G1" s="122" t="s">
        <v>605</v>
      </c>
      <c r="H1" s="123" t="s">
        <v>606</v>
      </c>
    </row>
    <row r="2" spans="2:8" ht="57" x14ac:dyDescent="0.25">
      <c r="B2" s="105" t="s">
        <v>543</v>
      </c>
      <c r="C2" s="105" t="s">
        <v>544</v>
      </c>
      <c r="D2" s="124">
        <v>7665</v>
      </c>
      <c r="F2" s="128">
        <f>SUM(Metas_trimestre!G2:J2)</f>
        <v>2589</v>
      </c>
      <c r="G2" s="125">
        <f>(F2/D2)</f>
        <v>0.33776908023483365</v>
      </c>
      <c r="H2" s="126">
        <f>IFERROR(G2,"-")</f>
        <v>0.33776908023483365</v>
      </c>
    </row>
    <row r="3" spans="2:8" ht="45.75" x14ac:dyDescent="0.25">
      <c r="B3" s="107" t="s">
        <v>545</v>
      </c>
      <c r="C3" s="107" t="s">
        <v>544</v>
      </c>
      <c r="D3" s="127">
        <v>1785</v>
      </c>
      <c r="F3" s="128">
        <f>SUM(Metas_trimestre!G3:J3)</f>
        <v>593</v>
      </c>
      <c r="G3" s="125">
        <f t="shared" ref="G3:G18" si="0">(F3/D3)</f>
        <v>0.33221288515406161</v>
      </c>
      <c r="H3" s="126">
        <f t="shared" ref="H3:H18" si="1">IFERROR(G3,"-")</f>
        <v>0.33221288515406161</v>
      </c>
    </row>
    <row r="4" spans="2:8" ht="57" x14ac:dyDescent="0.25">
      <c r="B4" s="107" t="s">
        <v>587</v>
      </c>
      <c r="C4" s="107" t="s">
        <v>547</v>
      </c>
      <c r="D4" s="127">
        <v>100</v>
      </c>
      <c r="F4" s="128">
        <f>SUM(Metas_trimestre!G4:J4)</f>
        <v>0</v>
      </c>
      <c r="G4" s="125">
        <f t="shared" si="0"/>
        <v>0</v>
      </c>
      <c r="H4" s="126">
        <f t="shared" si="1"/>
        <v>0</v>
      </c>
    </row>
    <row r="5" spans="2:8" ht="57" x14ac:dyDescent="0.25">
      <c r="B5" s="107" t="s">
        <v>587</v>
      </c>
      <c r="C5" s="107" t="s">
        <v>548</v>
      </c>
      <c r="D5" s="127">
        <v>6</v>
      </c>
      <c r="F5" s="128">
        <f>SUM(Metas_trimestre!G5:J5)</f>
        <v>0</v>
      </c>
      <c r="G5" s="125">
        <f t="shared" si="0"/>
        <v>0</v>
      </c>
      <c r="H5" s="126">
        <f t="shared" si="1"/>
        <v>0</v>
      </c>
    </row>
    <row r="6" spans="2:8" ht="57" x14ac:dyDescent="0.25">
      <c r="B6" s="107" t="s">
        <v>549</v>
      </c>
      <c r="C6" s="107" t="s">
        <v>550</v>
      </c>
      <c r="D6" s="127">
        <v>27</v>
      </c>
      <c r="F6" s="128">
        <f>SUM(Metas_trimestre!G6:J6)</f>
        <v>0</v>
      </c>
      <c r="G6" s="125">
        <f t="shared" si="0"/>
        <v>0</v>
      </c>
      <c r="H6" s="126">
        <f t="shared" si="1"/>
        <v>0</v>
      </c>
    </row>
    <row r="7" spans="2:8" ht="34.5" x14ac:dyDescent="0.25">
      <c r="B7" s="107" t="s">
        <v>588</v>
      </c>
      <c r="C7" s="107" t="s">
        <v>552</v>
      </c>
      <c r="D7" s="127">
        <v>34140</v>
      </c>
      <c r="F7" s="128">
        <f>SUM(Metas_trimestre!G7:J7)</f>
        <v>22040</v>
      </c>
      <c r="G7" s="125">
        <f t="shared" si="0"/>
        <v>0.64557703573520797</v>
      </c>
      <c r="H7" s="126">
        <f t="shared" si="1"/>
        <v>0.64557703573520797</v>
      </c>
    </row>
    <row r="8" spans="2:8" ht="34.5" x14ac:dyDescent="0.25">
      <c r="B8" s="107" t="s">
        <v>588</v>
      </c>
      <c r="C8" s="107" t="s">
        <v>554</v>
      </c>
      <c r="D8" s="127">
        <v>215</v>
      </c>
      <c r="F8" s="128">
        <f>SUM(Metas_trimestre!G8:J8)</f>
        <v>179</v>
      </c>
      <c r="G8" s="125">
        <f t="shared" si="0"/>
        <v>0.83255813953488367</v>
      </c>
      <c r="H8" s="126">
        <f t="shared" si="1"/>
        <v>0.83255813953488367</v>
      </c>
    </row>
    <row r="9" spans="2:8" ht="34.5" x14ac:dyDescent="0.25">
      <c r="B9" s="107" t="s">
        <v>588</v>
      </c>
      <c r="C9" s="108" t="s">
        <v>556</v>
      </c>
      <c r="D9" s="127">
        <v>8650</v>
      </c>
      <c r="F9" s="128">
        <f>SUM(Metas_trimestre!G9:J9)</f>
        <v>2417</v>
      </c>
      <c r="G9" s="125">
        <f t="shared" si="0"/>
        <v>0.27942196531791907</v>
      </c>
      <c r="H9" s="126">
        <f t="shared" si="1"/>
        <v>0.27942196531791907</v>
      </c>
    </row>
    <row r="10" spans="2:8" ht="34.5" x14ac:dyDescent="0.25">
      <c r="B10" s="107" t="s">
        <v>588</v>
      </c>
      <c r="C10" s="107" t="s">
        <v>557</v>
      </c>
      <c r="D10" s="127">
        <v>24100</v>
      </c>
      <c r="F10" s="128">
        <f>SUM(Metas_trimestre!G10:J10)</f>
        <v>10159</v>
      </c>
      <c r="G10" s="125">
        <f t="shared" si="0"/>
        <v>0.42153526970954358</v>
      </c>
      <c r="H10" s="126">
        <f t="shared" si="1"/>
        <v>0.42153526970954358</v>
      </c>
    </row>
    <row r="11" spans="2:8" ht="45.75" x14ac:dyDescent="0.25">
      <c r="B11" s="107" t="s">
        <v>558</v>
      </c>
      <c r="C11" s="107" t="s">
        <v>589</v>
      </c>
      <c r="D11" s="127">
        <v>465</v>
      </c>
      <c r="F11" s="128">
        <f>SUM(Metas_trimestre!G11:J11)</f>
        <v>870</v>
      </c>
      <c r="G11" s="125">
        <f t="shared" si="0"/>
        <v>1.8709677419354838</v>
      </c>
      <c r="H11" s="126">
        <f t="shared" si="1"/>
        <v>1.8709677419354838</v>
      </c>
    </row>
    <row r="12" spans="2:8" ht="57" x14ac:dyDescent="0.25">
      <c r="B12" s="107" t="s">
        <v>590</v>
      </c>
      <c r="C12" s="107" t="s">
        <v>561</v>
      </c>
      <c r="D12" s="127">
        <v>1600</v>
      </c>
      <c r="F12" s="128">
        <f>SUM(Metas_trimestre!G12:J12)</f>
        <v>0</v>
      </c>
      <c r="G12" s="125">
        <f t="shared" si="0"/>
        <v>0</v>
      </c>
      <c r="H12" s="126">
        <f t="shared" si="1"/>
        <v>0</v>
      </c>
    </row>
    <row r="13" spans="2:8" ht="57" x14ac:dyDescent="0.25">
      <c r="B13" s="107" t="s">
        <v>591</v>
      </c>
      <c r="C13" s="108" t="s">
        <v>552</v>
      </c>
      <c r="D13" s="127">
        <v>750</v>
      </c>
      <c r="F13" s="128">
        <f>SUM(Metas_trimestre!G13:J13)</f>
        <v>3106</v>
      </c>
      <c r="G13" s="125">
        <f t="shared" si="0"/>
        <v>4.1413333333333338</v>
      </c>
      <c r="H13" s="126">
        <f t="shared" si="1"/>
        <v>4.1413333333333338</v>
      </c>
    </row>
    <row r="14" spans="2:8" ht="45.75" x14ac:dyDescent="0.25">
      <c r="B14" s="107" t="s">
        <v>592</v>
      </c>
      <c r="C14" s="107" t="s">
        <v>564</v>
      </c>
      <c r="D14" s="127">
        <v>1310</v>
      </c>
      <c r="F14" s="128">
        <f>SUM(Metas_trimestre!G14:J14)</f>
        <v>0</v>
      </c>
      <c r="G14" s="125">
        <f t="shared" si="0"/>
        <v>0</v>
      </c>
      <c r="H14" s="126">
        <f t="shared" si="1"/>
        <v>0</v>
      </c>
    </row>
    <row r="15" spans="2:8" ht="45.75" x14ac:dyDescent="0.25">
      <c r="B15" s="107" t="s">
        <v>593</v>
      </c>
      <c r="C15" s="107" t="s">
        <v>544</v>
      </c>
      <c r="D15" s="127">
        <v>635</v>
      </c>
      <c r="F15" s="128">
        <f>SUM(Metas_trimestre!G15:J15)</f>
        <v>0</v>
      </c>
      <c r="G15" s="125">
        <f t="shared" si="0"/>
        <v>0</v>
      </c>
      <c r="H15" s="126">
        <f t="shared" si="1"/>
        <v>0</v>
      </c>
    </row>
    <row r="16" spans="2:8" ht="68.25" x14ac:dyDescent="0.25">
      <c r="B16" s="107" t="s">
        <v>594</v>
      </c>
      <c r="C16" s="107" t="s">
        <v>567</v>
      </c>
      <c r="D16" s="127">
        <v>80</v>
      </c>
      <c r="F16" s="128">
        <f>SUM(Metas_trimestre!G16:J16)</f>
        <v>0</v>
      </c>
      <c r="G16" s="125">
        <f t="shared" si="0"/>
        <v>0</v>
      </c>
      <c r="H16" s="126">
        <f t="shared" si="1"/>
        <v>0</v>
      </c>
    </row>
    <row r="17" spans="2:8" ht="57" x14ac:dyDescent="0.25">
      <c r="B17" s="107" t="s">
        <v>595</v>
      </c>
      <c r="C17" s="107" t="s">
        <v>544</v>
      </c>
      <c r="D17" s="127">
        <v>1695</v>
      </c>
      <c r="F17" s="128">
        <f>SUM(Metas_trimestre!G17:J17)</f>
        <v>0</v>
      </c>
      <c r="G17" s="125">
        <f t="shared" si="0"/>
        <v>0</v>
      </c>
      <c r="H17" s="126">
        <f t="shared" si="1"/>
        <v>0</v>
      </c>
    </row>
    <row r="18" spans="2:8" ht="45.75" x14ac:dyDescent="0.25">
      <c r="B18" s="107" t="s">
        <v>596</v>
      </c>
      <c r="C18" s="107" t="s">
        <v>570</v>
      </c>
      <c r="D18" s="127">
        <v>20615</v>
      </c>
      <c r="F18" s="128">
        <f>SUM(Metas_trimestre!G18:J18)</f>
        <v>21561</v>
      </c>
      <c r="G18" s="125">
        <f t="shared" si="0"/>
        <v>1.045888915837982</v>
      </c>
      <c r="H18" s="126">
        <f t="shared" si="1"/>
        <v>1.045888915837982</v>
      </c>
    </row>
  </sheetData>
  <conditionalFormatting sqref="H2:H18">
    <cfRule type="colorScale" priority="1">
      <colorScale>
        <cfvo type="percent" val="0"/>
        <cfvo type="percent" val="100"/>
        <color theme="5" tint="-0.249977111117893"/>
        <color theme="9" tint="0.3999755851924192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4"/>
  <sheetViews>
    <sheetView topLeftCell="A15" workbookViewId="0">
      <selection activeCell="E68" sqref="E68"/>
    </sheetView>
  </sheetViews>
  <sheetFormatPr baseColWidth="10" defaultRowHeight="15" x14ac:dyDescent="0.25"/>
  <cols>
    <col min="1" max="1" width="28.5703125" bestFit="1" customWidth="1"/>
    <col min="2" max="2" width="22.42578125" bestFit="1" customWidth="1"/>
    <col min="3" max="4" width="3" bestFit="1" customWidth="1"/>
    <col min="5" max="5" width="12.5703125" bestFit="1" customWidth="1"/>
  </cols>
  <sheetData>
    <row r="1" spans="1:8" x14ac:dyDescent="0.25">
      <c r="A1" s="101" t="s">
        <v>107</v>
      </c>
      <c r="B1" t="s">
        <v>111</v>
      </c>
    </row>
    <row r="3" spans="1:8" x14ac:dyDescent="0.25">
      <c r="A3" s="101" t="s">
        <v>540</v>
      </c>
      <c r="B3" s="101" t="s">
        <v>884</v>
      </c>
    </row>
    <row r="4" spans="1:8" x14ac:dyDescent="0.25">
      <c r="A4" s="101" t="s">
        <v>541</v>
      </c>
      <c r="B4">
        <v>1</v>
      </c>
      <c r="C4">
        <v>2</v>
      </c>
      <c r="D4">
        <v>3</v>
      </c>
      <c r="E4" t="s">
        <v>542</v>
      </c>
    </row>
    <row r="5" spans="1:8" x14ac:dyDescent="0.25">
      <c r="A5" s="102" t="s">
        <v>129</v>
      </c>
      <c r="B5">
        <v>0</v>
      </c>
      <c r="C5">
        <v>1498</v>
      </c>
      <c r="D5">
        <v>308</v>
      </c>
      <c r="E5">
        <v>1806</v>
      </c>
      <c r="G5" s="102" t="s">
        <v>129</v>
      </c>
      <c r="H5">
        <v>1806</v>
      </c>
    </row>
    <row r="6" spans="1:8" x14ac:dyDescent="0.25">
      <c r="A6" s="102" t="s">
        <v>151</v>
      </c>
      <c r="B6">
        <v>346</v>
      </c>
      <c r="C6">
        <v>1283</v>
      </c>
      <c r="D6">
        <v>260</v>
      </c>
      <c r="E6">
        <v>1889</v>
      </c>
      <c r="G6" s="102" t="s">
        <v>151</v>
      </c>
      <c r="H6">
        <v>1889</v>
      </c>
    </row>
    <row r="7" spans="1:8" x14ac:dyDescent="0.25">
      <c r="A7" s="102" t="s">
        <v>144</v>
      </c>
      <c r="B7">
        <v>385</v>
      </c>
      <c r="C7">
        <v>278</v>
      </c>
      <c r="D7">
        <v>111</v>
      </c>
      <c r="E7">
        <v>774</v>
      </c>
      <c r="G7" s="102" t="s">
        <v>114</v>
      </c>
      <c r="H7">
        <v>13687</v>
      </c>
    </row>
    <row r="8" spans="1:8" x14ac:dyDescent="0.25">
      <c r="A8" s="102" t="s">
        <v>152</v>
      </c>
      <c r="B8">
        <v>0</v>
      </c>
      <c r="C8">
        <v>521</v>
      </c>
      <c r="D8">
        <v>72</v>
      </c>
      <c r="E8">
        <v>593</v>
      </c>
      <c r="G8" s="102" t="s">
        <v>109</v>
      </c>
      <c r="H8">
        <v>5245</v>
      </c>
    </row>
    <row r="9" spans="1:8" x14ac:dyDescent="0.25">
      <c r="A9" s="102" t="s">
        <v>149</v>
      </c>
      <c r="B9">
        <v>0</v>
      </c>
      <c r="E9">
        <v>0</v>
      </c>
      <c r="G9" s="102" t="s">
        <v>144</v>
      </c>
      <c r="H9">
        <v>774</v>
      </c>
    </row>
    <row r="10" spans="1:8" x14ac:dyDescent="0.25">
      <c r="A10" s="102" t="s">
        <v>114</v>
      </c>
      <c r="B10">
        <v>3574</v>
      </c>
      <c r="C10">
        <v>7963</v>
      </c>
      <c r="D10">
        <v>2150</v>
      </c>
      <c r="E10">
        <v>13687</v>
      </c>
      <c r="G10" s="102" t="s">
        <v>152</v>
      </c>
      <c r="H10">
        <v>593</v>
      </c>
    </row>
    <row r="11" spans="1:8" x14ac:dyDescent="0.25">
      <c r="A11" s="102" t="s">
        <v>153</v>
      </c>
      <c r="B11">
        <v>0</v>
      </c>
      <c r="C11">
        <v>10</v>
      </c>
      <c r="D11">
        <v>48</v>
      </c>
      <c r="E11">
        <v>58</v>
      </c>
      <c r="G11" s="102" t="s">
        <v>153</v>
      </c>
      <c r="H11">
        <v>58</v>
      </c>
    </row>
    <row r="12" spans="1:8" x14ac:dyDescent="0.25">
      <c r="A12" s="102" t="s">
        <v>109</v>
      </c>
      <c r="B12">
        <v>1129</v>
      </c>
      <c r="C12">
        <v>2894</v>
      </c>
      <c r="D12">
        <v>1222</v>
      </c>
      <c r="E12">
        <v>5245</v>
      </c>
    </row>
    <row r="13" spans="1:8" x14ac:dyDescent="0.25">
      <c r="A13" s="102" t="s">
        <v>542</v>
      </c>
      <c r="B13">
        <v>5434</v>
      </c>
      <c r="C13">
        <v>14447</v>
      </c>
      <c r="D13">
        <v>4171</v>
      </c>
      <c r="E13">
        <v>24052</v>
      </c>
    </row>
    <row r="19" spans="7:9" x14ac:dyDescent="0.25">
      <c r="G19" t="s">
        <v>885</v>
      </c>
      <c r="H19" t="s">
        <v>886</v>
      </c>
      <c r="I19" t="s">
        <v>887</v>
      </c>
    </row>
    <row r="20" spans="7:9" x14ac:dyDescent="0.25">
      <c r="G20">
        <v>5434</v>
      </c>
      <c r="H20">
        <v>14447</v>
      </c>
      <c r="I20">
        <v>4171</v>
      </c>
    </row>
    <row r="36" spans="1:8" x14ac:dyDescent="0.25">
      <c r="F36" t="s">
        <v>885</v>
      </c>
      <c r="G36" t="s">
        <v>886</v>
      </c>
      <c r="H36" t="s">
        <v>887</v>
      </c>
    </row>
    <row r="37" spans="1:8" x14ac:dyDescent="0.25">
      <c r="F37" s="144">
        <v>33</v>
      </c>
      <c r="G37" s="144">
        <v>77</v>
      </c>
      <c r="H37" s="144">
        <v>52</v>
      </c>
    </row>
    <row r="40" spans="1:8" x14ac:dyDescent="0.25">
      <c r="A40" s="101" t="s">
        <v>217</v>
      </c>
      <c r="B40" t="s">
        <v>572</v>
      </c>
    </row>
    <row r="42" spans="1:8" x14ac:dyDescent="0.25">
      <c r="B42" s="101" t="s">
        <v>884</v>
      </c>
    </row>
    <row r="43" spans="1:8" x14ac:dyDescent="0.25">
      <c r="B43">
        <v>1</v>
      </c>
      <c r="C43">
        <v>2</v>
      </c>
      <c r="D43">
        <v>3</v>
      </c>
      <c r="E43" t="s">
        <v>542</v>
      </c>
    </row>
    <row r="44" spans="1:8" x14ac:dyDescent="0.25">
      <c r="A44" t="s">
        <v>888</v>
      </c>
      <c r="B44">
        <v>33</v>
      </c>
      <c r="C44">
        <v>77</v>
      </c>
      <c r="D44">
        <v>52</v>
      </c>
      <c r="E44">
        <v>162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"/>
  <sheetViews>
    <sheetView workbookViewId="0">
      <selection activeCell="D12" sqref="D12"/>
    </sheetView>
  </sheetViews>
  <sheetFormatPr baseColWidth="10" defaultRowHeight="15" x14ac:dyDescent="0.25"/>
  <sheetData>
    <row r="1" spans="1:23" x14ac:dyDescent="0.25">
      <c r="A1">
        <v>2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Base operativos</vt:lpstr>
      <vt:lpstr>Base datos</vt:lpstr>
      <vt:lpstr>Categorías Base t</vt:lpstr>
      <vt:lpstr>Categorías base datos</vt:lpstr>
      <vt:lpstr>calculo_metas</vt:lpstr>
      <vt:lpstr>Metas_trimestre</vt:lpstr>
      <vt:lpstr>Metas_fisicas_anual</vt:lpstr>
      <vt:lpstr>Hoja3</vt:lpstr>
      <vt:lpstr>aux buscarv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Alzueta</dc:creator>
  <cp:lastModifiedBy>Nicolás Alzueta</cp:lastModifiedBy>
  <dcterms:created xsi:type="dcterms:W3CDTF">2023-01-04T14:45:58Z</dcterms:created>
  <dcterms:modified xsi:type="dcterms:W3CDTF">2023-06-03T17:56:04Z</dcterms:modified>
</cp:coreProperties>
</file>